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\Documents\DABEx\Modules\Module 1 - Excell\"/>
    </mc:Choice>
  </mc:AlternateContent>
  <xr:revisionPtr revIDLastSave="0" documentId="13_ncr:1_{4C397913-CC38-483E-AA34-675AC391CC37}" xr6:coauthVersionLast="45" xr6:coauthVersionMax="45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Kickstarter" sheetId="1" r:id="rId1"/>
    <sheet name="Outcomes Based on Launch Date" sheetId="25" r:id="rId2"/>
    <sheet name="Outcomes Based on Goals" sheetId="21" r:id="rId3"/>
    <sheet name="Central Tendency - Play" sheetId="13" r:id="rId4"/>
    <sheet name="Box Plot" sheetId="19" r:id="rId5"/>
    <sheet name="Central Tendency photobooks " sheetId="15" r:id="rId6"/>
    <sheet name="Failed photobooks" sheetId="16" r:id="rId7"/>
    <sheet name="Successfull photobooks" sheetId="14" r:id="rId8"/>
    <sheet name="Central Tendency Photbooks" sheetId="17" r:id="rId9"/>
    <sheet name="Successful U.S. Kickstarters" sheetId="11" r:id="rId10"/>
    <sheet name="Failed U.S. Kickstarters" sheetId="12" r:id="rId11"/>
    <sheet name="Edinburgh Research" sheetId="9" r:id="rId12"/>
    <sheet name="Category Statistics" sheetId="2" r:id="rId13"/>
    <sheet name="M-Outcomes Based on Launch Date" sheetId="7" r:id="rId14"/>
    <sheet name="Subcategory Statistics" sheetId="4" r:id="rId15"/>
    <sheet name="Median practice" sheetId="10" r:id="rId16"/>
    <sheet name="Checks sheet" sheetId="22" r:id="rId17"/>
  </sheets>
  <definedNames>
    <definedName name="_xlnm._FilterDatabase" localSheetId="0" hidden="1">Kickstarter!$A$1:$T$4115</definedName>
    <definedName name="_xlchart.v1.0" hidden="1">'Outcomes Based on Goals'!$A$2:$A$12</definedName>
    <definedName name="_xlchart.v1.1" hidden="1">'Outcomes Based on Goals'!$F$1</definedName>
    <definedName name="_xlchart.v1.10" hidden="1">Kickstarter!$E$2:$E$4115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Kickstarter!$D$1</definedName>
    <definedName name="_xlchart.v1.8" hidden="1">Kickstarter!$D$2:$D$4115</definedName>
    <definedName name="_xlchart.v1.9" hidden="1">Kickstarter!$E$1</definedName>
  </definedNames>
  <calcPr calcId="191029"/>
  <pivotCaches>
    <pivotCache cacheId="0" r:id="rId18"/>
    <pivotCache cacheId="6" r:id="rId1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9" l="1"/>
  <c r="E6" i="9"/>
  <c r="D6" i="9"/>
  <c r="C6" i="9"/>
  <c r="B6" i="9"/>
  <c r="F5" i="9"/>
  <c r="D5" i="9"/>
  <c r="C5" i="9"/>
  <c r="B5" i="9"/>
  <c r="F4" i="9"/>
  <c r="D4" i="9"/>
  <c r="C4" i="9"/>
  <c r="B4" i="9"/>
  <c r="F3" i="9"/>
  <c r="D3" i="9"/>
  <c r="C3" i="9"/>
  <c r="B3" i="9"/>
  <c r="F2" i="9"/>
  <c r="D2" i="9"/>
  <c r="C2" i="9"/>
  <c r="B2" i="9"/>
  <c r="C1" i="9"/>
  <c r="B14" i="13"/>
  <c r="C13" i="13"/>
  <c r="B13" i="13"/>
  <c r="C12" i="13"/>
  <c r="C14" i="13" s="1"/>
  <c r="B12" i="13"/>
  <c r="C11" i="13"/>
  <c r="B11" i="13"/>
  <c r="C10" i="13"/>
  <c r="B10" i="13"/>
  <c r="C9" i="13"/>
  <c r="B9" i="13"/>
  <c r="C7" i="13"/>
  <c r="C6" i="13"/>
  <c r="B6" i="13"/>
  <c r="C5" i="13"/>
  <c r="B5" i="13"/>
  <c r="B7" i="13" s="1"/>
  <c r="C4" i="13"/>
  <c r="B4" i="13"/>
  <c r="C3" i="13"/>
  <c r="B3" i="13"/>
  <c r="C2" i="13"/>
  <c r="B2" i="13"/>
  <c r="C6" i="17"/>
  <c r="B6" i="17"/>
  <c r="C5" i="17"/>
  <c r="B5" i="17"/>
  <c r="C3" i="17"/>
  <c r="B3" i="17"/>
  <c r="C2" i="17"/>
  <c r="B2" i="17"/>
  <c r="C6" i="15"/>
  <c r="B6" i="15"/>
  <c r="C5" i="15"/>
  <c r="B5" i="15"/>
  <c r="C3" i="15"/>
  <c r="B3" i="15"/>
  <c r="C2" i="15"/>
  <c r="B2" i="15"/>
  <c r="D12" i="21"/>
  <c r="C12" i="21"/>
  <c r="B12" i="21"/>
  <c r="D11" i="21"/>
  <c r="C11" i="21"/>
  <c r="B11" i="21"/>
  <c r="D10" i="21"/>
  <c r="C10" i="21"/>
  <c r="B10" i="21"/>
  <c r="D9" i="21"/>
  <c r="C9" i="21"/>
  <c r="B9" i="21"/>
  <c r="D8" i="21"/>
  <c r="C8" i="21"/>
  <c r="B8" i="21"/>
  <c r="D7" i="21"/>
  <c r="C7" i="21"/>
  <c r="B7" i="21"/>
  <c r="D6" i="21"/>
  <c r="C6" i="21"/>
  <c r="B6" i="21"/>
  <c r="D5" i="21"/>
  <c r="C5" i="21"/>
  <c r="B5" i="21"/>
  <c r="D4" i="21"/>
  <c r="C4" i="21"/>
  <c r="B4" i="21"/>
  <c r="D3" i="21"/>
  <c r="C3" i="21"/>
  <c r="B3" i="21"/>
  <c r="D2" i="21"/>
  <c r="C2" i="21"/>
  <c r="B2" i="2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E3" i="9" s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E2" i="9" s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E5" i="9" s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E4" i="9" s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C13" i="21" l="1"/>
  <c r="D13" i="21"/>
  <c r="E2" i="21"/>
  <c r="H2" i="21" s="1"/>
  <c r="E12" i="21"/>
  <c r="H12" i="21" s="1"/>
  <c r="E6" i="21"/>
  <c r="H6" i="21" s="1"/>
  <c r="E7" i="21"/>
  <c r="G7" i="21" s="1"/>
  <c r="E8" i="21"/>
  <c r="F8" i="21" s="1"/>
  <c r="E9" i="21"/>
  <c r="H9" i="21" s="1"/>
  <c r="E10" i="21"/>
  <c r="F10" i="21" s="1"/>
  <c r="E11" i="21"/>
  <c r="G11" i="21" s="1"/>
  <c r="F12" i="21"/>
  <c r="E5" i="21"/>
  <c r="H5" i="21" s="1"/>
  <c r="E4" i="21"/>
  <c r="H4" i="21" s="1"/>
  <c r="E3" i="21"/>
  <c r="F3" i="21" s="1"/>
  <c r="B13" i="21"/>
  <c r="G12" i="21" l="1"/>
  <c r="H7" i="21"/>
  <c r="E13" i="21"/>
  <c r="F13" i="21" s="1"/>
  <c r="F7" i="21"/>
  <c r="G9" i="21"/>
  <c r="G2" i="21"/>
  <c r="F9" i="21"/>
  <c r="F2" i="21"/>
  <c r="H8" i="21"/>
  <c r="G8" i="21"/>
  <c r="F5" i="21"/>
  <c r="G6" i="21"/>
  <c r="G10" i="21"/>
  <c r="G4" i="21"/>
  <c r="F11" i="21"/>
  <c r="F6" i="21"/>
  <c r="H10" i="21"/>
  <c r="H11" i="21"/>
  <c r="F4" i="21"/>
  <c r="G5" i="21"/>
  <c r="G3" i="21"/>
  <c r="H3" i="21"/>
  <c r="H13" i="21" l="1"/>
  <c r="G13" i="21"/>
  <c r="A8" i="10"/>
  <c r="A7" i="10"/>
</calcChain>
</file>

<file path=xl/sharedStrings.xml><?xml version="1.0" encoding="utf-8"?>
<sst xmlns="http://schemas.openxmlformats.org/spreadsheetml/2006/main" count="40513" uniqueCount="8424">
  <si>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</si>
  <si>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</si>
  <si>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</si>
  <si>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</si>
  <si>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</si>
  <si>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</si>
  <si>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</si>
  <si>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</si>
  <si>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</si>
  <si>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</si>
  <si>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</si>
  <si>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</si>
  <si>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</si>
  <si>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</si>
  <si>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</si>
  <si>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</si>
  <si>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</si>
  <si>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</si>
  <si>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</si>
  <si>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</si>
  <si>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</si>
  <si>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</si>
  <si>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</si>
  <si>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</si>
  <si>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</si>
  <si>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</si>
  <si>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</si>
  <si>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</si>
  <si>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</si>
  <si>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</si>
  <si>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</si>
  <si>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</si>
  <si>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</si>
  <si>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</si>
  <si>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</si>
  <si>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</si>
  <si>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</si>
  <si>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</si>
  <si>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</si>
  <si>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</si>
  <si>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</si>
  <si>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</si>
  <si>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</si>
  <si>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</si>
  <si>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</si>
  <si>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</si>
  <si>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</si>
  <si>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</si>
  <si>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</si>
  <si>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</si>
  <si>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</si>
  <si>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</si>
  <si>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</si>
  <si>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</si>
  <si>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</si>
  <si>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</si>
  <si>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</si>
  <si>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</si>
  <si>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</si>
  <si>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</si>
  <si>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</si>
  <si>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</si>
  <si>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</si>
  <si>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</si>
  <si>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</si>
  <si>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</si>
  <si>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</si>
  <si>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</si>
  <si>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</si>
  <si>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</si>
  <si>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</si>
  <si>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</si>
  <si>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</si>
  <si>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</si>
  <si>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</si>
  <si>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</si>
  <si>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</si>
  <si>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</si>
  <si>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</si>
  <si>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</si>
  <si>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</si>
  <si>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</si>
  <si>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</si>
  <si>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</si>
  <si>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</si>
  <si>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</si>
  <si>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</si>
  <si>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</si>
  <si>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</si>
  <si>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</si>
  <si>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</si>
  <si>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</si>
  <si>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</si>
  <si>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</si>
  <si>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</si>
  <si>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</si>
  <si>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</si>
  <si>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</si>
  <si>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</si>
  <si>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</si>
  <si>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</si>
  <si>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</si>
  <si>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</si>
  <si>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</si>
  <si>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</si>
  <si>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</si>
  <si>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</si>
  <si>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</si>
  <si>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</si>
  <si>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</si>
  <si>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</si>
  <si>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</si>
  <si>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</si>
  <si>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</si>
  <si>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</si>
  <si>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</si>
  <si>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</si>
  <si>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</si>
  <si>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</si>
  <si>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</si>
  <si>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</si>
  <si>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</si>
  <si>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</si>
  <si>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</si>
  <si>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</si>
  <si>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</si>
  <si>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</si>
  <si>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</si>
  <si>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</si>
  <si>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</si>
  <si>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</si>
  <si>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</si>
  <si>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</si>
  <si>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</si>
  <si>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</si>
  <si>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</si>
  <si>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</si>
  <si>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</si>
  <si>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</si>
  <si>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</si>
  <si>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</si>
  <si>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</si>
  <si>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</si>
  <si>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</si>
  <si>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</si>
  <si>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</si>
  <si>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</si>
  <si>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</si>
  <si>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</si>
  <si>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</si>
  <si>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</si>
  <si>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</si>
  <si>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</si>
  <si>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</si>
  <si>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</si>
  <si>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</si>
  <si>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</si>
  <si>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</si>
  <si>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</si>
  <si>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</si>
  <si>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</si>
  <si>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</si>
  <si>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</si>
  <si>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</si>
  <si>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</si>
  <si>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</si>
  <si>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</si>
  <si>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</si>
  <si>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</si>
  <si>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</si>
  <si>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</si>
  <si>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</si>
  <si>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</si>
  <si>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</si>
  <si>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</si>
  <si>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</si>
  <si>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</si>
  <si>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</si>
  <si>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</si>
  <si>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</si>
  <si>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</si>
  <si>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</si>
  <si>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</si>
  <si>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</si>
  <si>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</si>
  <si>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</si>
  <si>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</si>
  <si>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</si>
  <si>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</si>
  <si>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</si>
  <si>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</si>
  <si>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</si>
  <si>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</si>
  <si>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</si>
  <si>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</si>
  <si>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</si>
  <si>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</si>
  <si>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</si>
  <si>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</si>
  <si>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</si>
  <si>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</si>
  <si>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</si>
  <si>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</si>
  <si>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</si>
  <si>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</si>
  <si>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</si>
  <si>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</si>
  <si>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</si>
  <si>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</si>
  <si>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</si>
  <si>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</si>
  <si>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</si>
  <si>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</si>
  <si>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</si>
  <si>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</si>
  <si>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</si>
  <si>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</si>
  <si>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</si>
  <si>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</si>
  <si>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</si>
  <si>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</si>
  <si>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</si>
  <si>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</si>
  <si>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</si>
  <si>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</si>
  <si>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</si>
  <si>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</si>
  <si>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</si>
  <si>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</si>
  <si>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</si>
  <si>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</si>
  <si>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</si>
  <si>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</si>
  <si>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</si>
  <si>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</si>
  <si>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</si>
  <si>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</si>
  <si>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</si>
  <si>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</si>
  <si>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</si>
  <si>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</si>
  <si>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</si>
  <si>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</si>
  <si>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</si>
  <si>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</si>
  <si>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</si>
  <si>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</si>
  <si>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</si>
  <si>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</si>
  <si>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</si>
  <si>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</si>
  <si>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</si>
  <si>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</si>
  <si>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</si>
  <si>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</si>
  <si>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</si>
  <si>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</si>
  <si>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</si>
  <si>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</si>
  <si>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</si>
  <si>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</si>
  <si>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</si>
  <si>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</si>
  <si>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</si>
  <si>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</si>
  <si>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</si>
  <si>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</si>
  <si>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</si>
  <si>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</si>
  <si>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</si>
  <si>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</si>
  <si>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</si>
  <si>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</si>
  <si>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</si>
  <si>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</si>
  <si>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</si>
  <si>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</si>
  <si>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</si>
  <si>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</si>
  <si>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</si>
  <si>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</si>
  <si>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</si>
  <si>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</si>
  <si>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</si>
  <si>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</si>
  <si>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</si>
  <si>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</si>
  <si>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</si>
  <si>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</si>
  <si>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</si>
  <si>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</si>
  <si>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</si>
  <si>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</si>
  <si>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</si>
  <si>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</si>
  <si>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</si>
  <si>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</si>
  <si>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</si>
  <si>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</si>
  <si>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</si>
  <si>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</si>
  <si>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</si>
  <si>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</si>
  <si>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</si>
  <si>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</si>
  <si>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</si>
  <si>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</si>
  <si>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</si>
  <si>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</si>
  <si>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</si>
  <si>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</si>
  <si>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</si>
  <si>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</si>
  <si>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</si>
  <si>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</si>
  <si>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</si>
  <si>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</si>
  <si>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</si>
  <si>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</si>
  <si>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</si>
  <si>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</si>
  <si>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</si>
  <si>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</si>
  <si>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</si>
  <si>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</si>
  <si>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</si>
  <si>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</si>
  <si>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</si>
  <si>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</si>
  <si>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</si>
  <si>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</si>
  <si>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</si>
  <si>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</si>
  <si>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</si>
  <si>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</si>
  <si>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</si>
  <si>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</si>
  <si>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</si>
  <si>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</si>
  <si>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</si>
  <si>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</si>
  <si>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</si>
  <si>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</si>
  <si>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</si>
  <si>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</si>
  <si>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</si>
  <si>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</si>
  <si>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</si>
  <si>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</si>
  <si>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</si>
  <si>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</si>
  <si>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</si>
  <si>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</si>
  <si>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</si>
  <si>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</si>
  <si>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</si>
  <si>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</si>
  <si>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</si>
  <si>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</si>
  <si>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</si>
  <si>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</si>
  <si>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</si>
  <si>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</si>
  <si>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</si>
  <si>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</si>
  <si>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</si>
  <si>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</si>
  <si>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</si>
  <si>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</si>
  <si>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</si>
  <si>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</si>
  <si>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</si>
  <si>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</si>
  <si>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</si>
  <si>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</si>
  <si>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</si>
  <si>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</si>
  <si>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</si>
  <si>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</si>
  <si>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</si>
  <si>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</si>
  <si>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</si>
  <si>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</si>
  <si>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</si>
  <si>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</si>
  <si>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</si>
  <si>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</si>
  <si>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</si>
  <si>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</si>
  <si>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</si>
  <si>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</si>
  <si>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</si>
  <si>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</si>
  <si>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</si>
  <si>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</si>
  <si>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</si>
  <si>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</si>
  <si>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</si>
  <si>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</si>
  <si>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</si>
  <si>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</si>
  <si>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</si>
  <si>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</si>
  <si>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</si>
  <si>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</si>
  <si>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</si>
  <si>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</si>
  <si>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</si>
  <si>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</si>
  <si>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</si>
  <si>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</si>
  <si>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</si>
  <si>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</si>
  <si>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</si>
  <si>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</si>
  <si>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</si>
  <si>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</si>
  <si>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</si>
  <si>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</si>
  <si>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</si>
  <si>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</si>
  <si>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</si>
  <si>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</si>
  <si>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</si>
  <si>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</si>
  <si>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</si>
  <si>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</si>
  <si>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</si>
  <si>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</si>
  <si>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</si>
  <si>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</si>
  <si>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</si>
  <si>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</si>
  <si>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</si>
  <si>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</si>
  <si>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</si>
  <si>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</si>
  <si>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</si>
  <si>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</si>
  <si>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</si>
  <si>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</si>
  <si>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</si>
  <si>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</si>
  <si>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</si>
  <si>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</si>
  <si>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</si>
  <si>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</si>
  <si>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</si>
  <si>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</si>
  <si>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</si>
  <si>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</si>
  <si>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</si>
  <si>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</si>
  <si>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</si>
  <si>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</si>
  <si>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</si>
  <si>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</si>
  <si>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</si>
  <si>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</si>
  <si>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</si>
  <si>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</si>
  <si>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</si>
  <si>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</si>
  <si>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</si>
  <si>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</si>
  <si>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</si>
  <si>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</si>
  <si>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</si>
  <si>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</si>
  <si>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</si>
  <si>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</si>
  <si>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</si>
  <si>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</si>
  <si>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</si>
  <si>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</si>
  <si>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</si>
  <si>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</si>
  <si>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</si>
  <si>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</si>
  <si>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</si>
  <si>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</si>
  <si>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</si>
  <si>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</si>
  <si>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</si>
  <si>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</si>
  <si>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</si>
  <si>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</si>
  <si>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</si>
  <si>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</si>
  <si>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</si>
  <si>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</si>
  <si>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</si>
  <si>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</si>
  <si>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</si>
  <si>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</si>
  <si>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</si>
  <si>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</si>
  <si>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</si>
  <si>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</si>
  <si>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</si>
  <si>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</si>
  <si>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</si>
  <si>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</si>
  <si>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</si>
  <si>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</si>
  <si>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</si>
  <si>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</si>
  <si>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</si>
  <si>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</si>
  <si>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</si>
  <si>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</si>
  <si>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</si>
  <si>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</si>
  <si>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</si>
  <si>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</si>
  <si>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</si>
  <si>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</si>
  <si>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</si>
  <si>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</si>
  <si>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</si>
  <si>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</si>
  <si>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</si>
  <si>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</si>
  <si>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</si>
  <si>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</si>
  <si>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</si>
  <si>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</si>
  <si>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</si>
  <si>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</si>
  <si>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</si>
  <si>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</si>
  <si>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</si>
  <si>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</si>
  <si>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</si>
  <si>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</si>
  <si>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</si>
  <si>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</si>
  <si>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</si>
  <si>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</si>
  <si>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</si>
  <si>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</si>
  <si>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</si>
  <si>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</si>
  <si>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</si>
  <si>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</si>
  <si>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</si>
  <si>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</si>
  <si>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</si>
  <si>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</si>
  <si>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</si>
  <si>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</si>
  <si>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</si>
  <si>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</si>
  <si>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</si>
  <si>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</si>
  <si>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</si>
  <si>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</si>
  <si>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</si>
  <si>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</si>
  <si>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</si>
  <si>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</si>
  <si>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</si>
  <si>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</si>
  <si>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</si>
  <si>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</si>
  <si>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</si>
  <si>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</si>
  <si>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</si>
  <si>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</si>
  <si>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</si>
  <si>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</si>
  <si>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</si>
  <si>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</si>
  <si>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</si>
  <si>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</si>
  <si>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</si>
  <si>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</si>
  <si>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</si>
  <si>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</si>
  <si>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</si>
  <si>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</si>
  <si>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</si>
  <si>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</si>
  <si>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</si>
  <si>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</si>
  <si>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</si>
  <si>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</si>
  <si>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</si>
  <si>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</si>
  <si>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</si>
  <si>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</si>
  <si>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</si>
  <si>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</si>
  <si>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</si>
  <si>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</si>
  <si>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</si>
  <si>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</si>
  <si>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</si>
  <si>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</si>
  <si>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</si>
  <si>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</si>
  <si>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</si>
  <si>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</si>
  <si>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</si>
  <si>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</si>
  <si>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</si>
  <si>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</si>
  <si>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</si>
  <si>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</si>
  <si>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</si>
  <si>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</si>
  <si>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</si>
  <si>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</si>
  <si>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</si>
  <si>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</si>
  <si>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</si>
  <si>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</si>
  <si>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</si>
  <si>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</si>
  <si>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</si>
  <si>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</si>
  <si>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</si>
  <si>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</si>
  <si>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</si>
  <si>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</si>
  <si>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</si>
  <si>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</si>
  <si>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</si>
  <si>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</si>
  <si>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</si>
  <si>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</si>
  <si>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</si>
  <si>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</si>
  <si>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</si>
  <si>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</si>
  <si>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</si>
  <si>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</si>
  <si>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</si>
  <si>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</si>
  <si>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</si>
  <si>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</si>
  <si>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</si>
  <si>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</si>
  <si>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</si>
  <si>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</si>
  <si>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</si>
  <si>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</si>
  <si>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</si>
  <si>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</si>
  <si>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</si>
  <si>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</si>
  <si>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</si>
  <si>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</si>
  <si>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</si>
  <si>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</si>
  <si>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</si>
  <si>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</si>
  <si>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</si>
  <si>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</si>
  <si>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</si>
  <si>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</si>
  <si>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</si>
  <si>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</si>
  <si>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</si>
  <si>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</si>
  <si>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</si>
  <si>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</si>
  <si>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</si>
  <si>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</si>
  <si>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</si>
  <si>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</si>
  <si>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</si>
  <si>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</si>
  <si>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</si>
  <si>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</si>
  <si>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</si>
  <si>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</si>
  <si>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</si>
  <si>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</si>
  <si>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</si>
  <si>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</si>
  <si>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</si>
  <si>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</si>
  <si>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</si>
  <si>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</si>
  <si>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</si>
  <si>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</si>
  <si>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</si>
  <si>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</si>
  <si>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</si>
  <si>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</si>
  <si>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</si>
  <si>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</si>
  <si>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</si>
  <si>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</si>
  <si>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</si>
  <si>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</si>
  <si>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</si>
  <si>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</si>
  <si>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</si>
  <si>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</si>
  <si>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</si>
  <si>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</si>
  <si>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</si>
  <si>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</si>
  <si>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</si>
  <si>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</si>
  <si>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</si>
  <si>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</si>
  <si>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</si>
  <si>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</si>
  <si>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</si>
  <si>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</si>
  <si>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</si>
  <si>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</si>
  <si>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</si>
  <si>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</si>
  <si>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</si>
  <si>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</si>
  <si>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</si>
  <si>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</si>
  <si>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</si>
  <si>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</si>
  <si>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</si>
  <si>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</si>
  <si>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</si>
  <si>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</si>
  <si>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</si>
  <si>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</si>
  <si>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</si>
  <si>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</si>
  <si>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</si>
  <si>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</si>
  <si>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</si>
  <si>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</si>
  <si>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</si>
  <si>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</si>
  <si>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</si>
  <si>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</si>
  <si>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</si>
  <si>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</si>
  <si>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</si>
  <si>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</si>
  <si>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</si>
  <si>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</si>
  <si>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</si>
  <si>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</si>
  <si>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</si>
  <si>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</si>
  <si>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</si>
  <si>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</si>
  <si>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</si>
  <si>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</si>
  <si>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</si>
  <si>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</si>
  <si>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</si>
  <si>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</si>
  <si>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</si>
  <si>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</si>
  <si>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</si>
  <si>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</si>
  <si>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</si>
  <si>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</si>
  <si>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</si>
  <si>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</si>
  <si>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</si>
  <si>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</si>
  <si>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</si>
  <si>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</si>
  <si>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</si>
  <si>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</si>
  <si>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</si>
  <si>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</si>
  <si>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</si>
  <si>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</si>
  <si>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</si>
  <si>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</si>
  <si>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</si>
  <si>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</si>
  <si>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</si>
  <si>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</si>
  <si>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</si>
  <si>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</si>
  <si>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</si>
  <si>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</si>
  <si>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</si>
  <si>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</si>
  <si>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</si>
  <si>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</si>
  <si>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</si>
  <si>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</si>
  <si>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</si>
  <si>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</si>
  <si>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</si>
  <si>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</si>
  <si>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</si>
  <si>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</si>
  <si>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</si>
  <si>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</si>
  <si>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</si>
  <si>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</si>
  <si>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</si>
  <si>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</si>
  <si>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</si>
  <si>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</si>
  <si>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</si>
  <si>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</si>
  <si>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</si>
  <si>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</si>
  <si>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</si>
  <si>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</si>
  <si>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</si>
  <si>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</si>
  <si>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</si>
  <si>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</si>
  <si>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</si>
  <si>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</si>
  <si>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</si>
  <si>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</si>
  <si>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</si>
  <si>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</si>
  <si>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</si>
  <si>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</si>
  <si>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</si>
  <si>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</si>
  <si>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</si>
  <si>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</si>
  <si>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</si>
  <si>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</si>
  <si>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</si>
  <si>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</si>
  <si>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</si>
  <si>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</si>
  <si>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</si>
  <si>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</si>
  <si>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</si>
  <si>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</si>
  <si>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</si>
  <si>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</si>
  <si>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</si>
  <si>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</si>
  <si>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</si>
  <si>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</si>
  <si>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</si>
  <si>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</si>
  <si>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</si>
  <si>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</si>
  <si>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</si>
  <si>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</si>
  <si>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</si>
  <si>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</si>
  <si>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</si>
  <si>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</si>
  <si>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</si>
  <si>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</si>
  <si>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</si>
  <si>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</si>
  <si>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</si>
  <si>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</si>
  <si>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</si>
  <si>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</si>
  <si>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</si>
  <si>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</si>
  <si>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</si>
  <si>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</si>
  <si>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</si>
  <si>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</si>
  <si>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</si>
  <si>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</si>
  <si>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</si>
  <si>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</si>
  <si>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</si>
  <si>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</si>
  <si>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</si>
  <si>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</si>
  <si>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</si>
  <si>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</si>
  <si>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</si>
  <si>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</si>
  <si>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</si>
  <si>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</si>
  <si>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</si>
  <si>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</si>
  <si>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</si>
  <si>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</si>
  <si>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</si>
  <si>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</si>
  <si>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</si>
  <si>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</si>
  <si>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</si>
  <si>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</si>
  <si>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</si>
  <si>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</si>
  <si>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</si>
  <si>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</si>
  <si>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</si>
  <si>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</si>
  <si>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</si>
  <si>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</si>
  <si>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</si>
  <si>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</si>
  <si>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</si>
  <si>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</si>
  <si>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</si>
  <si>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</si>
  <si>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</si>
  <si>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</si>
  <si>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</si>
  <si>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</si>
  <si>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</si>
  <si>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</si>
  <si>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</si>
  <si>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</si>
  <si>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</si>
  <si>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</si>
  <si>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</si>
  <si>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</si>
  <si>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</si>
  <si>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</si>
  <si>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</si>
  <si>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</si>
  <si>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</si>
  <si>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</si>
  <si>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</si>
  <si>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</si>
  <si>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</si>
  <si>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</si>
  <si>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</si>
  <si>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</si>
  <si>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</si>
  <si>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</si>
  <si>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</si>
  <si>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</si>
  <si>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</si>
  <si>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</si>
  <si>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</si>
  <si>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</si>
  <si>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</si>
  <si>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</si>
  <si>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</si>
  <si>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</si>
  <si>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</si>
  <si>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</si>
  <si>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</si>
  <si>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</si>
  <si>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</si>
  <si>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</si>
  <si>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</si>
  <si>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</si>
  <si>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</si>
  <si>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</si>
  <si>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</si>
  <si>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</si>
  <si>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</si>
  <si>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</si>
  <si>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</si>
  <si>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</si>
  <si>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</si>
  <si>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</si>
  <si>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</si>
  <si>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</si>
  <si>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</si>
  <si>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</si>
  <si>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</si>
  <si>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</si>
  <si>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</si>
  <si>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</si>
  <si>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</si>
  <si>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</si>
  <si>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</si>
  <si>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</si>
  <si>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</si>
  <si>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</si>
  <si>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</si>
  <si>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</si>
  <si>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</si>
  <si>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</si>
  <si>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</si>
  <si>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</si>
  <si>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</si>
  <si>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</si>
  <si>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</si>
  <si>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</si>
  <si>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</si>
  <si>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</si>
  <si>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</si>
  <si>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</si>
  <si>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</si>
  <si>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</si>
  <si>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</si>
  <si>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</si>
  <si>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</si>
  <si>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</si>
  <si>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</si>
  <si>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</si>
  <si>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</si>
  <si>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</si>
  <si>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</si>
  <si>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</si>
  <si>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</si>
  <si>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</si>
  <si>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</si>
  <si>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</si>
  <si>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</si>
  <si>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</si>
  <si>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</si>
  <si>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</si>
  <si>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</si>
  <si>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</si>
  <si>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</si>
  <si>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</si>
  <si>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</si>
  <si>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</si>
  <si>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</si>
  <si>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</si>
  <si>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</si>
  <si>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</si>
  <si>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</si>
  <si>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</si>
  <si>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</si>
  <si>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</si>
  <si>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</si>
  <si>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</si>
  <si>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</si>
  <si>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</si>
  <si>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</si>
  <si>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</si>
  <si>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</si>
  <si>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</si>
  <si>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</si>
  <si>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</si>
  <si>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</si>
  <si>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</si>
  <si>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</si>
  <si>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</si>
  <si>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</si>
  <si>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</si>
  <si>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</si>
  <si>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</si>
  <si>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</si>
  <si>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</si>
  <si>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</si>
  <si>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</si>
  <si>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</si>
  <si>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</si>
  <si>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</si>
  <si>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</si>
  <si>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</si>
  <si>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</si>
  <si>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</si>
  <si>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</si>
  <si>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</si>
  <si>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</si>
  <si>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</si>
  <si>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</si>
  <si>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</si>
  <si>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</si>
  <si>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</si>
  <si>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</si>
  <si>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</si>
  <si>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</si>
  <si>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</si>
  <si>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</si>
  <si>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</si>
  <si>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</si>
  <si>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</si>
  <si>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</si>
  <si>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</si>
  <si>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</si>
  <si>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</si>
  <si>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</si>
  <si>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</si>
  <si>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</si>
  <si>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</si>
  <si>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</si>
  <si>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</si>
  <si>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</si>
  <si>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</si>
  <si>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</si>
  <si>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</si>
  <si>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</si>
  <si>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</si>
  <si>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</si>
  <si>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</si>
  <si>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</si>
  <si>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</si>
  <si>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</si>
  <si>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</si>
  <si>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</si>
  <si>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</si>
  <si>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</si>
  <si>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</si>
  <si>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</si>
  <si>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</si>
  <si>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</si>
  <si>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</si>
  <si>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</si>
  <si>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</si>
  <si>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</si>
  <si>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</si>
  <si>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</si>
  <si>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</si>
  <si>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</si>
  <si>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</si>
  <si>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</si>
  <si>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</si>
  <si>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</si>
  <si>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</si>
  <si>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</si>
  <si>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</si>
  <si>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</si>
  <si>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</si>
  <si>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</si>
  <si>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</si>
  <si>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</si>
  <si>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</si>
  <si>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</si>
  <si>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</si>
  <si>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</si>
  <si>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</si>
  <si>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</si>
  <si>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</si>
  <si>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</si>
  <si>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</si>
  <si>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</si>
  <si>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</si>
  <si>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</si>
  <si>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</si>
  <si>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</si>
  <si>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</si>
  <si>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</si>
  <si>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</si>
  <si>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</si>
  <si>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</si>
  <si>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</si>
  <si>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</si>
  <si>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</si>
  <si>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</si>
  <si>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</si>
  <si>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</si>
  <si>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</si>
  <si>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</si>
  <si>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</si>
  <si>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</si>
  <si>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</si>
  <si>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</si>
  <si>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</si>
  <si>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</si>
  <si>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</si>
  <si>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</si>
  <si>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</si>
  <si>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</si>
  <si>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</si>
  <si>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</si>
  <si>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</si>
  <si>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</si>
  <si>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</si>
  <si>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</si>
  <si>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</si>
  <si>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</si>
  <si>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</si>
  <si>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</si>
  <si>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</si>
  <si>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</si>
  <si>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</si>
  <si>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</si>
  <si>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</si>
  <si>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</si>
  <si>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</si>
  <si>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</si>
  <si>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</si>
  <si>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</si>
  <si>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</si>
  <si>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</si>
  <si>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</si>
  <si>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</si>
  <si>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</si>
  <si>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</si>
  <si>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</si>
  <si>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</si>
  <si>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</si>
  <si>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</si>
  <si>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</si>
  <si>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</si>
  <si>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</si>
  <si>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</si>
  <si>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</si>
  <si>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</si>
  <si>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</si>
  <si>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</si>
  <si>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</si>
  <si>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</si>
  <si>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</si>
  <si>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</si>
  <si>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</si>
  <si>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</si>
  <si>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</si>
  <si>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</si>
  <si>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</si>
  <si>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</si>
  <si>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</si>
  <si>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</si>
  <si>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</si>
  <si>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</si>
  <si>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</si>
  <si>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</si>
  <si>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</si>
  <si>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</si>
  <si>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</si>
  <si>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</si>
  <si>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</si>
  <si>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</si>
  <si>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</si>
  <si>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</si>
  <si>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</si>
  <si>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</si>
  <si>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</si>
  <si>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</si>
  <si>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</si>
  <si>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</si>
  <si>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</si>
  <si>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</si>
  <si>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</si>
  <si>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</si>
  <si>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</si>
  <si>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</si>
  <si>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</si>
  <si>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</si>
  <si>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</si>
  <si>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</si>
  <si>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</si>
  <si>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</si>
  <si>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</si>
  <si>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</si>
  <si>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</si>
  <si>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</si>
  <si>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</si>
  <si>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</si>
  <si>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</si>
  <si>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</si>
  <si>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</si>
  <si>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</si>
  <si>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</si>
  <si>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</si>
  <si>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</si>
  <si>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</si>
  <si>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</si>
  <si>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</si>
  <si>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</si>
  <si>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</si>
  <si>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</si>
  <si>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</si>
  <si>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</si>
  <si>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</si>
  <si>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</si>
  <si>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</si>
  <si>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</si>
  <si>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</si>
  <si>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</si>
  <si>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</si>
  <si>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</si>
  <si>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</si>
  <si>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</si>
  <si>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</si>
  <si>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</si>
  <si>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</si>
  <si>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</si>
  <si>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</si>
  <si>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</si>
  <si>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</si>
  <si>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</si>
  <si>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</si>
  <si>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</si>
  <si>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</si>
  <si>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</si>
  <si>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</si>
  <si>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</si>
  <si>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</si>
  <si>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</si>
  <si>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</si>
  <si>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</si>
  <si>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</si>
  <si>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</si>
  <si>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</si>
  <si>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</si>
  <si>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</si>
  <si>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</si>
  <si>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</si>
  <si>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</si>
  <si>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</si>
  <si>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</si>
  <si>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</si>
  <si>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</si>
  <si>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</si>
  <si>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</si>
  <si>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</si>
  <si>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</si>
  <si>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</si>
  <si>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</si>
  <si>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</si>
  <si>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</si>
  <si>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</si>
  <si>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</si>
  <si>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</si>
  <si>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</si>
  <si>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</si>
  <si>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</si>
  <si>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</si>
  <si>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</si>
  <si>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</si>
  <si>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</si>
  <si>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</si>
  <si>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</si>
  <si>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</si>
  <si>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</si>
  <si>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</si>
  <si>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</si>
  <si>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</si>
  <si>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</si>
  <si>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</si>
  <si>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</si>
  <si>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</si>
  <si>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</si>
  <si>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</si>
  <si>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</si>
  <si>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</si>
  <si>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</si>
  <si>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</si>
  <si>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</si>
  <si>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</si>
  <si>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</si>
  <si>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</si>
  <si>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</si>
  <si>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</si>
  <si>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</si>
  <si>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</si>
  <si>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</si>
  <si>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</si>
  <si>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</si>
  <si>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</si>
  <si>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</si>
  <si>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</si>
  <si>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</si>
  <si>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</si>
  <si>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</si>
  <si>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</si>
  <si>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</si>
  <si>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</si>
  <si>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</si>
  <si>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</si>
  <si>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</si>
  <si>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</si>
  <si>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</si>
  <si>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</si>
  <si>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</si>
  <si>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</si>
  <si>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</si>
  <si>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</si>
  <si>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</si>
  <si>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</si>
  <si>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</si>
  <si>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</si>
  <si>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</si>
  <si>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</si>
  <si>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</si>
  <si>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</si>
  <si>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</si>
  <si>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</si>
  <si>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</si>
  <si>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</si>
  <si>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</si>
  <si>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</si>
  <si>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</si>
  <si>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</si>
  <si>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</si>
  <si>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</si>
  <si>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</si>
  <si>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</si>
  <si>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</si>
  <si>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</si>
  <si>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</si>
  <si>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</si>
  <si>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</si>
  <si>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</si>
  <si>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</si>
  <si>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</si>
  <si>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</si>
  <si>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</si>
  <si>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</si>
  <si>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</si>
  <si>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</si>
  <si>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</si>
  <si>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</si>
  <si>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</si>
  <si>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</si>
  <si>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</si>
  <si>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</si>
  <si>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</si>
  <si>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</si>
  <si>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</si>
  <si>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</si>
  <si>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</si>
  <si>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</si>
  <si>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</si>
  <si>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</si>
  <si>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</si>
  <si>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</si>
  <si>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</si>
  <si>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</si>
  <si>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</si>
  <si>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</si>
  <si>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</si>
  <si>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</si>
  <si>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</si>
  <si>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</si>
  <si>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</si>
  <si>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</si>
  <si>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</si>
  <si>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</si>
  <si>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</si>
  <si>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</si>
  <si>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</si>
  <si>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</si>
  <si>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</si>
  <si>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</si>
  <si>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</si>
  <si>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</si>
  <si>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</si>
  <si>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</si>
  <si>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</si>
  <si>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</si>
  <si>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</si>
  <si>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</si>
  <si>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</si>
  <si>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</si>
  <si>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</si>
  <si>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</si>
  <si>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</si>
  <si>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</si>
  <si>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</si>
  <si>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</si>
  <si>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</si>
  <si>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</si>
  <si>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</si>
  <si>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</si>
  <si>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</si>
  <si>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</si>
  <si>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</si>
  <si>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</si>
  <si>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</si>
  <si>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</si>
  <si>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</si>
  <si>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</si>
  <si>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</si>
  <si>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</si>
  <si>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</si>
  <si>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</si>
  <si>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</si>
  <si>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</si>
  <si>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</si>
  <si>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</si>
  <si>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</si>
  <si>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</si>
  <si>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</si>
  <si>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</si>
  <si>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</si>
  <si>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</si>
  <si>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</si>
  <si>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</si>
  <si>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</si>
  <si>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</si>
  <si>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</si>
  <si>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</si>
  <si>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</si>
  <si>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</si>
  <si>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</si>
  <si>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</si>
  <si>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</si>
  <si>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</si>
  <si>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</si>
  <si>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</si>
  <si>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</si>
  <si>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</si>
  <si>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</si>
  <si>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</si>
  <si>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</si>
  <si>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</si>
  <si>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</si>
  <si>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</si>
  <si>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</si>
  <si>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</si>
  <si>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</si>
  <si>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</si>
  <si>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</si>
  <si>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</si>
  <si>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</si>
  <si>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</si>
  <si>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</si>
  <si>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</si>
  <si>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</si>
  <si>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</si>
  <si>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</si>
  <si>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</si>
  <si>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</si>
  <si>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</si>
  <si>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</si>
  <si>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</si>
  <si>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</si>
  <si>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</si>
  <si>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</si>
  <si>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</si>
  <si>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</si>
  <si>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</si>
  <si>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</si>
  <si>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</si>
  <si>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</si>
  <si>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</si>
  <si>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</si>
  <si>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</si>
  <si>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</si>
  <si>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</si>
  <si>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</si>
  <si>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</si>
  <si>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</si>
  <si>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</si>
  <si>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</si>
  <si>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</si>
  <si>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</si>
  <si>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</si>
  <si>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</si>
  <si>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</si>
  <si>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</si>
  <si>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</si>
  <si>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</si>
  <si>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</si>
  <si>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</si>
  <si>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</si>
  <si>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</si>
  <si>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</si>
  <si>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</si>
  <si>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</si>
  <si>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</si>
  <si>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</si>
  <si>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</si>
  <si>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</si>
  <si>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</si>
  <si>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</si>
  <si>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</si>
  <si>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</si>
  <si>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</si>
  <si>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</si>
  <si>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</si>
  <si>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</si>
  <si>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</si>
  <si>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</si>
  <si>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</si>
  <si>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</si>
  <si>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</si>
  <si>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</si>
  <si>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</si>
  <si>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</si>
  <si>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</si>
  <si>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</si>
  <si>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</si>
  <si>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</si>
  <si>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</si>
  <si>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</si>
  <si>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</si>
  <si>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</si>
  <si>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</si>
  <si>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</si>
  <si>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</si>
  <si>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</si>
  <si>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</si>
  <si>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</si>
  <si>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</si>
  <si>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</si>
  <si>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</si>
  <si>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</si>
  <si>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</si>
  <si>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</si>
  <si>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</si>
  <si>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</si>
  <si>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</si>
  <si>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</si>
  <si>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</si>
  <si>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</si>
  <si>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</si>
  <si>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</si>
  <si>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</si>
  <si>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</si>
  <si>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</si>
  <si>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</si>
  <si>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</si>
  <si>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</si>
  <si>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</si>
  <si>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</si>
  <si>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</si>
  <si>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</si>
  <si>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</si>
  <si>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</si>
  <si>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</si>
  <si>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</si>
  <si>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</si>
  <si>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</si>
  <si>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</si>
  <si>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</si>
  <si>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</si>
  <si>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</si>
  <si>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</si>
  <si>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</si>
  <si>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</si>
  <si>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</si>
  <si>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</si>
  <si>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</si>
  <si>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</si>
  <si>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</si>
  <si>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</si>
  <si>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</si>
  <si>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</si>
  <si>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</si>
  <si>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</si>
  <si>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</si>
  <si>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</si>
  <si>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</si>
  <si>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</si>
  <si>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</si>
  <si>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</si>
  <si>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</si>
  <si>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</si>
  <si>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</si>
  <si>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</si>
  <si>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</si>
  <si>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</si>
  <si>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</si>
  <si>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</si>
  <si>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</si>
  <si>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</si>
  <si>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</si>
  <si>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</si>
  <si>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</si>
  <si>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</si>
  <si>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</si>
  <si>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</si>
  <si>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</si>
  <si>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</si>
  <si>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</si>
  <si>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</si>
  <si>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</si>
  <si>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</si>
  <si>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</si>
  <si>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</si>
  <si>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</si>
  <si>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</si>
  <si>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</si>
  <si>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</si>
  <si>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</si>
  <si>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</si>
  <si>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</si>
  <si>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</si>
  <si>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</si>
  <si>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</si>
  <si>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</si>
  <si>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</si>
  <si>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</si>
  <si>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</si>
  <si>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</si>
  <si>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</si>
  <si>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</si>
  <si>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</si>
  <si>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</si>
  <si>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</si>
  <si>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</si>
  <si>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</si>
  <si>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</si>
  <si>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</si>
  <si>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</si>
  <si>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</si>
  <si>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</si>
  <si>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</si>
  <si>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</si>
  <si>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</si>
  <si>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</si>
  <si>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</si>
  <si>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</si>
  <si>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</si>
  <si>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</si>
  <si>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</si>
  <si>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</si>
  <si>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</si>
  <si>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</si>
  <si>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</si>
  <si>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</si>
  <si>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</si>
  <si>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</si>
  <si>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</si>
  <si>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</si>
  <si>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</si>
  <si>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</si>
  <si>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</si>
  <si>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</si>
  <si>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</si>
  <si>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</si>
  <si>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</si>
  <si>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</si>
  <si>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</si>
  <si>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</si>
  <si>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</si>
  <si>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</si>
  <si>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</si>
  <si>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</si>
  <si>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</si>
  <si>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</si>
  <si>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</si>
  <si>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</si>
  <si>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</si>
  <si>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</si>
  <si>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</si>
  <si>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</si>
  <si>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</si>
  <si>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</si>
  <si>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</si>
  <si>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</si>
  <si>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</si>
  <si>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</si>
  <si>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</si>
  <si>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</si>
  <si>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</si>
  <si>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</si>
  <si>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</si>
  <si>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</si>
  <si>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</si>
  <si>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</si>
  <si>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</si>
  <si>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</si>
  <si>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</si>
  <si>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</si>
  <si>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</si>
  <si>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</si>
  <si>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</si>
  <si>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</si>
  <si>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</si>
  <si>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</si>
  <si>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</si>
  <si>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</si>
  <si>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</si>
  <si>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</si>
  <si>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</si>
  <si>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</si>
  <si>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</si>
  <si>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</si>
  <si>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</si>
  <si>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</si>
  <si>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</si>
  <si>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</si>
  <si>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</si>
  <si>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</si>
  <si>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</si>
  <si>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</si>
  <si>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</si>
  <si>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</si>
  <si>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</si>
  <si>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</si>
  <si>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</si>
  <si>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</si>
  <si>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</si>
  <si>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</si>
  <si>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</si>
  <si>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</si>
  <si>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</si>
  <si>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</si>
  <si>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</si>
  <si>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</si>
  <si>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</si>
  <si>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</si>
  <si>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</si>
  <si>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</si>
  <si>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</si>
  <si>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</si>
  <si>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</si>
  <si>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</si>
  <si>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</si>
  <si>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</si>
  <si>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</si>
  <si>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</si>
  <si>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</si>
  <si>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</si>
  <si>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</si>
  <si>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</si>
  <si>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</si>
  <si>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</si>
  <si>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</si>
  <si>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</si>
  <si>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</si>
  <si>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</si>
  <si>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</si>
  <si>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</si>
  <si>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</si>
  <si>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</si>
  <si>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</si>
  <si>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</si>
  <si>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</si>
  <si>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</si>
  <si>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</si>
  <si>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</si>
  <si>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</si>
  <si>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</si>
  <si>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</si>
  <si>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</si>
  <si>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</si>
  <si>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</si>
  <si>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</si>
  <si>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</si>
  <si>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</si>
  <si>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</si>
  <si>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</si>
  <si>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</si>
  <si>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</si>
  <si>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</si>
  <si>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</si>
  <si>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</si>
  <si>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</si>
  <si>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</si>
  <si>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</si>
  <si>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</si>
  <si>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</si>
  <si>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</si>
  <si>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</si>
  <si>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</si>
  <si>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</si>
  <si>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</si>
  <si>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</si>
  <si>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</si>
  <si>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</si>
  <si>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</si>
  <si>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</si>
  <si>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</si>
  <si>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</si>
  <si>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</si>
  <si>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</si>
  <si>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</si>
  <si>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</si>
  <si>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</si>
  <si>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</si>
  <si>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</si>
  <si>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</si>
  <si>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</si>
  <si>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</si>
  <si>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</si>
  <si>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</si>
  <si>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</si>
  <si>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</si>
  <si>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</si>
  <si>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</si>
  <si>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</si>
  <si>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</si>
  <si>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</si>
  <si>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</si>
  <si>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</si>
  <si>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</si>
  <si>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</si>
  <si>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</si>
  <si>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</si>
  <si>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</si>
  <si>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</si>
  <si>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</si>
  <si>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</si>
  <si>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</si>
  <si>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</si>
  <si>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</si>
  <si>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</si>
  <si>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</si>
  <si>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</si>
  <si>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</si>
  <si>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</si>
  <si>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</si>
  <si>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</si>
  <si>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</si>
  <si>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</si>
  <si>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</si>
  <si>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</si>
  <si>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</si>
  <si>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</si>
  <si>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</si>
  <si>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</si>
  <si>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</si>
  <si>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</si>
  <si>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</si>
  <si>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</si>
  <si>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</si>
  <si>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</si>
  <si>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</si>
  <si>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</si>
  <si>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</si>
  <si>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</si>
  <si>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</si>
  <si>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</si>
  <si>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</si>
  <si>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</si>
  <si>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</si>
  <si>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</si>
  <si>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</si>
  <si>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</si>
  <si>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</si>
  <si>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</si>
  <si>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</si>
  <si>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</si>
  <si>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</si>
  <si>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</si>
  <si>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</si>
  <si>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</si>
  <si>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</si>
  <si>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</si>
  <si>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</si>
  <si>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</si>
  <si>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</si>
  <si>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</si>
  <si>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</si>
  <si>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</si>
  <si>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</si>
  <si>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</si>
  <si>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</si>
  <si>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</si>
  <si>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</si>
  <si>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</si>
  <si>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</si>
  <si>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</si>
  <si>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</si>
  <si>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</si>
  <si>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</si>
  <si>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</si>
  <si>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</si>
  <si>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</si>
  <si>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</si>
  <si>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</si>
  <si>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</si>
  <si>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</si>
  <si>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</si>
  <si>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</si>
  <si>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</si>
  <si>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</si>
  <si>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</si>
  <si>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</si>
  <si>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</si>
  <si>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</si>
  <si>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</si>
  <si>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</si>
  <si>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</si>
  <si>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</si>
  <si>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</si>
  <si>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</si>
  <si>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</si>
  <si>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</si>
  <si>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</si>
  <si>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</si>
  <si>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</si>
  <si>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</si>
  <si>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</si>
  <si>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</si>
  <si>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</si>
  <si>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</si>
  <si>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</si>
  <si>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</si>
  <si>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</si>
  <si>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</si>
  <si>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</si>
  <si>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</si>
  <si>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</si>
  <si>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</si>
  <si>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</si>
  <si>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</si>
  <si>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</si>
  <si>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</si>
  <si>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</si>
  <si>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</si>
  <si>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</si>
  <si>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</si>
  <si>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</si>
  <si>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</si>
  <si>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</si>
  <si>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</si>
  <si>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</si>
  <si>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</si>
  <si>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</si>
  <si>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</si>
  <si>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</si>
  <si>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</si>
  <si>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</si>
  <si>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</si>
  <si>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</si>
  <si>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</si>
  <si>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</si>
  <si>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</si>
  <si>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</si>
  <si>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</si>
  <si>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</si>
  <si>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</si>
  <si>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</si>
  <si>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</si>
  <si>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</si>
  <si>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</si>
  <si>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</si>
  <si>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</si>
  <si>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</si>
  <si>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</si>
  <si>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</si>
  <si>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</si>
  <si>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</si>
  <si>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</si>
  <si>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</si>
  <si>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</si>
  <si>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</si>
  <si>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</si>
  <si>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</si>
  <si>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</si>
  <si>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</si>
  <si>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</si>
  <si>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</si>
  <si>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</si>
  <si>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</si>
  <si>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</si>
  <si>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</si>
  <si>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</si>
  <si>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</si>
  <si>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</si>
  <si>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</si>
  <si>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</si>
  <si>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</si>
  <si>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</si>
  <si>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</si>
  <si>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</si>
  <si>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</si>
  <si>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</si>
  <si>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</si>
  <si>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</si>
  <si>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</si>
  <si>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</si>
  <si>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</si>
  <si>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</si>
  <si>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</si>
  <si>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</si>
  <si>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</si>
  <si>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</si>
  <si>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</si>
  <si>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</si>
  <si>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</si>
  <si>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</si>
  <si>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</si>
  <si>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</si>
  <si>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</si>
  <si>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</si>
  <si>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</si>
  <si>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</si>
  <si>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</si>
  <si>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</si>
  <si>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</si>
  <si>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</si>
  <si>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</si>
  <si>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</si>
  <si>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</si>
  <si>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</si>
  <si>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</si>
  <si>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</si>
  <si>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</si>
  <si>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</si>
  <si>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</si>
  <si>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</si>
  <si>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</si>
  <si>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</si>
  <si>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</si>
  <si>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</si>
  <si>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</si>
  <si>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</si>
  <si>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</si>
  <si>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</si>
  <si>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</si>
  <si>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</si>
  <si>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</si>
  <si>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</si>
  <si>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</si>
  <si>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</si>
  <si>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</si>
  <si>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</si>
  <si>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</si>
  <si>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</si>
  <si>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</si>
  <si>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</si>
  <si>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</si>
  <si>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</si>
  <si>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</si>
  <si>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</si>
  <si>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</si>
  <si>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</si>
  <si>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</si>
  <si>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</si>
  <si>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</si>
  <si>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</si>
  <si>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</si>
  <si>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</si>
  <si>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</si>
  <si>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</si>
  <si>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</si>
  <si>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</si>
  <si>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</si>
  <si>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</si>
  <si>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</si>
  <si>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</si>
  <si>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</si>
  <si>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</si>
  <si>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</si>
  <si>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</si>
  <si>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</si>
  <si>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</si>
  <si>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</si>
  <si>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</si>
  <si>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</si>
  <si>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</si>
  <si>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</si>
  <si>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</si>
  <si>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</si>
  <si>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</si>
  <si>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</si>
  <si>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</si>
  <si>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</si>
  <si>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</si>
  <si>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</si>
  <si>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</si>
  <si>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</si>
  <si>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</si>
  <si>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</si>
  <si>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</si>
  <si>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</si>
  <si>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</si>
  <si>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</si>
  <si>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</si>
  <si>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</si>
  <si>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</si>
  <si>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</si>
  <si>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</si>
  <si>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</si>
  <si>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</si>
  <si>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</si>
  <si>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</si>
  <si>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</si>
  <si>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</si>
  <si>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</si>
  <si>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</si>
  <si>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</si>
  <si>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</si>
  <si>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</si>
  <si>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</si>
  <si>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</si>
  <si>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</si>
  <si>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</si>
  <si>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</si>
  <si>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</si>
  <si>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</si>
  <si>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</si>
  <si>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</si>
  <si>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</si>
  <si>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</si>
  <si>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</si>
  <si>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</si>
  <si>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</si>
  <si>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</si>
  <si>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</si>
  <si>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</si>
  <si>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</si>
  <si>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</si>
  <si>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</si>
  <si>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</si>
  <si>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</si>
  <si>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</si>
  <si>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</si>
  <si>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</si>
  <si>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</si>
  <si>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</si>
  <si>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</si>
  <si>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</si>
  <si>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</si>
  <si>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</si>
  <si>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</si>
  <si>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</si>
  <si>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</si>
  <si>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</si>
  <si>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</si>
  <si>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</si>
  <si>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</si>
  <si>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</si>
  <si>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</si>
  <si>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</si>
  <si>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</si>
  <si>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</si>
  <si>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</si>
  <si>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</si>
  <si>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</si>
  <si>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</si>
  <si>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</si>
  <si>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</si>
  <si>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</si>
  <si>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</si>
  <si>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</si>
  <si>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</si>
  <si>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</si>
  <si>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</si>
  <si>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</si>
  <si>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</si>
  <si>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</si>
  <si>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</si>
  <si>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</si>
  <si>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</si>
  <si>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</si>
  <si>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</si>
  <si>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</si>
  <si>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</si>
  <si>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</si>
  <si>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</si>
  <si>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</si>
  <si>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</si>
  <si>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</si>
  <si>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</si>
  <si>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</si>
  <si>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</si>
  <si>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</si>
  <si>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</si>
  <si>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</si>
  <si>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</si>
  <si>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</si>
  <si>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</si>
  <si>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</si>
  <si>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</si>
  <si>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</si>
  <si>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</si>
  <si>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</si>
  <si>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</si>
  <si>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</si>
  <si>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</si>
  <si>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</si>
  <si>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</si>
  <si>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</si>
  <si>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</si>
  <si>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</si>
  <si>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</si>
  <si>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</si>
  <si>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</si>
  <si>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</si>
  <si>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</si>
  <si>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</si>
  <si>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</si>
  <si>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</si>
  <si>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</si>
  <si>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</si>
  <si>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</si>
  <si>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</si>
  <si>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</si>
  <si>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</si>
  <si>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</si>
  <si>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</si>
  <si>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</si>
  <si>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</si>
  <si>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</si>
  <si>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</si>
  <si>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</si>
  <si>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</si>
  <si>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</si>
  <si>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</si>
  <si>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</si>
  <si>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</si>
  <si>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</si>
  <si>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</si>
  <si>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</si>
  <si>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</si>
  <si>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</si>
  <si>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</si>
  <si>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</si>
  <si>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</si>
  <si>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</si>
  <si>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</si>
  <si>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</si>
  <si>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</si>
  <si>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</si>
  <si>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</si>
  <si>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</si>
  <si>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</si>
  <si>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</si>
  <si>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</si>
  <si>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</si>
  <si>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</si>
  <si>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</si>
  <si>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</si>
  <si>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</si>
  <si>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</si>
  <si>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</si>
  <si>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</si>
  <si>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</si>
  <si>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</si>
  <si>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</si>
  <si>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</si>
  <si>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</si>
  <si>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</si>
  <si>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</si>
  <si>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</si>
  <si>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</si>
  <si>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</si>
  <si>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</si>
  <si>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</si>
  <si>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</si>
  <si>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</si>
  <si>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</si>
  <si>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</si>
  <si>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</si>
  <si>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</si>
  <si>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</si>
  <si>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</si>
  <si>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</si>
  <si>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</si>
  <si>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</si>
  <si>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</si>
  <si>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</si>
  <si>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</si>
  <si>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</si>
  <si>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</si>
  <si>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</si>
  <si>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</si>
  <si>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</si>
  <si>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</si>
  <si>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</si>
  <si>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</si>
  <si>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</si>
  <si>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</si>
  <si>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</si>
  <si>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</si>
  <si>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</si>
  <si>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</si>
  <si>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</si>
  <si>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</si>
  <si>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</si>
  <si>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</si>
  <si>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</si>
  <si>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</si>
  <si>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</si>
  <si>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</si>
  <si>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</si>
  <si>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</si>
  <si>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</si>
  <si>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</si>
  <si>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</si>
  <si>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</si>
  <si>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</si>
  <si>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</si>
  <si>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</si>
  <si>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</si>
  <si>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</si>
  <si>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</si>
  <si>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</si>
  <si>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</si>
  <si>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</si>
  <si>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</si>
  <si>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</si>
  <si>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</si>
  <si>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</si>
  <si>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</si>
  <si>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</si>
  <si>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</si>
  <si>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</si>
  <si>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</si>
  <si>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</si>
  <si>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</si>
  <si>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</si>
  <si>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</si>
  <si>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</si>
  <si>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</si>
  <si>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</si>
  <si>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</si>
  <si>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</si>
  <si>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</si>
  <si>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</si>
  <si>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</si>
  <si>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</si>
  <si>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</si>
  <si>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</si>
  <si>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</si>
  <si>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</si>
  <si>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</si>
  <si>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</si>
  <si>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</si>
  <si>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</si>
  <si>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</si>
  <si>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</si>
  <si>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</si>
  <si>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</si>
  <si>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</si>
  <si>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</si>
  <si>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</si>
  <si>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</si>
  <si>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</si>
  <si>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</si>
  <si>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</si>
  <si>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</si>
  <si>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</si>
  <si>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</si>
  <si>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</si>
  <si>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</si>
  <si>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</si>
  <si>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</si>
  <si>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</si>
  <si>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</si>
  <si>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</si>
  <si>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</si>
  <si>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</si>
  <si>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</si>
  <si>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</si>
  <si>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</si>
  <si>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</si>
  <si>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</si>
  <si>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</si>
  <si>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</si>
  <si>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</si>
  <si>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</si>
  <si>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</si>
  <si>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</si>
  <si>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</si>
  <si>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</si>
  <si>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</si>
  <si>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</si>
  <si>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</si>
  <si>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</si>
  <si>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</si>
  <si>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</si>
  <si>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</si>
  <si>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</si>
  <si>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</si>
  <si>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</si>
  <si>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</si>
  <si>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</si>
  <si>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</si>
  <si>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</si>
  <si>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</si>
  <si>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</si>
  <si>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</si>
  <si>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</si>
  <si>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</si>
  <si>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</si>
  <si>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</si>
  <si>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</si>
  <si>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</si>
  <si>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</si>
  <si>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</si>
  <si>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</si>
  <si>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</si>
  <si>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</si>
  <si>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</si>
  <si>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</si>
  <si>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</si>
  <si>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</si>
  <si>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</si>
  <si>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</si>
  <si>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</si>
  <si>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</si>
  <si>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</si>
  <si>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</si>
  <si>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</si>
  <si>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</si>
  <si>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</si>
  <si>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</si>
  <si>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</si>
  <si>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</si>
  <si>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</si>
  <si>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</si>
  <si>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</si>
  <si>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</si>
  <si>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</si>
  <si>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</si>
  <si>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</si>
  <si>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</si>
  <si>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</si>
  <si>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</si>
  <si>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</si>
  <si>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</si>
  <si>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</si>
  <si>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</si>
  <si>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</si>
  <si>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</si>
  <si>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</si>
  <si>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</si>
  <si>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</si>
  <si>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</si>
  <si>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</si>
  <si>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</si>
  <si>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</si>
  <si>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</si>
  <si>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</si>
  <si>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</si>
  <si>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</si>
  <si>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</si>
  <si>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</si>
  <si>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</si>
  <si>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</si>
  <si>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</si>
  <si>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</si>
  <si>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</si>
  <si>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</si>
  <si>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</si>
  <si>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</si>
  <si>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</si>
  <si>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</si>
  <si>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</si>
  <si>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</si>
  <si>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</si>
  <si>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</si>
  <si>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</si>
  <si>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</si>
  <si>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</si>
  <si>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</si>
  <si>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</si>
  <si>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</si>
  <si>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</si>
  <si>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</si>
  <si>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</si>
  <si>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</si>
  <si>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</si>
  <si>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</si>
  <si>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</si>
  <si>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</si>
  <si>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</si>
  <si>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</si>
  <si>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</si>
  <si>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</si>
  <si>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</si>
  <si>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</si>
  <si>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</si>
  <si>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</si>
  <si>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</si>
  <si>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</si>
  <si>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</si>
  <si>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</si>
  <si>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</si>
  <si>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</si>
  <si>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</si>
  <si>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</si>
  <si>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</si>
  <si>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</si>
  <si>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</si>
  <si>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</si>
  <si>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</si>
  <si>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</si>
  <si>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</si>
  <si>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</si>
  <si>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</si>
  <si>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</si>
  <si>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</si>
  <si>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</si>
  <si>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</si>
  <si>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</si>
  <si>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</si>
  <si>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</si>
  <si>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</si>
  <si>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</si>
  <si>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</si>
  <si>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</si>
  <si>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</si>
  <si>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</si>
  <si>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</si>
  <si>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</si>
  <si>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</si>
  <si>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</si>
  <si>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</si>
  <si>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</si>
  <si>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</si>
  <si>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</si>
  <si>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</si>
  <si>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</si>
  <si>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</si>
  <si>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</si>
  <si>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</si>
  <si>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</si>
  <si>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</si>
  <si>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</si>
  <si>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</si>
  <si>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</si>
  <si>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</si>
  <si>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</si>
  <si>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</si>
  <si>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</si>
  <si>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</si>
  <si>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</si>
  <si>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</si>
  <si>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</si>
  <si>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</si>
  <si>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</si>
  <si>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</si>
  <si>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</si>
  <si>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</si>
  <si>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</si>
  <si>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</si>
  <si>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</si>
  <si>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</si>
  <si>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</si>
  <si>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</si>
  <si>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</si>
  <si>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</si>
  <si>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</si>
  <si>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</si>
  <si>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</si>
  <si>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</si>
  <si>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</si>
  <si>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</si>
  <si>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</si>
  <si>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</si>
  <si>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</si>
  <si>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</si>
  <si>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</si>
  <si>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</si>
  <si>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</si>
  <si>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</si>
  <si>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</si>
  <si>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</si>
  <si>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</si>
  <si>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</si>
  <si>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</si>
  <si>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</si>
  <si>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</si>
  <si>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</si>
  <si>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</si>
  <si>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</si>
  <si>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</si>
  <si>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</si>
  <si>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</si>
  <si>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</si>
  <si>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</si>
  <si>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</si>
  <si>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</si>
  <si>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</si>
  <si>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</si>
  <si>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</si>
  <si>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</si>
  <si>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</si>
  <si>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</si>
  <si>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</si>
  <si>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</si>
  <si>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</si>
  <si>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</si>
  <si>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</si>
  <si>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</si>
  <si>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</si>
  <si>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</si>
  <si>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</si>
  <si>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</si>
  <si>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</si>
  <si>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</si>
  <si>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</si>
  <si>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</si>
  <si>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</si>
  <si>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</si>
  <si>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</si>
  <si>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</si>
  <si>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</si>
  <si>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</si>
  <si>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</si>
  <si>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</si>
  <si>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</si>
  <si>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</si>
  <si>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</si>
  <si>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</si>
  <si>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</si>
  <si>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</si>
  <si>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</si>
  <si>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</si>
  <si>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</si>
  <si>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</si>
  <si>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</si>
  <si>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</si>
  <si>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</si>
  <si>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</si>
  <si>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</si>
  <si>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</si>
  <si>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</si>
  <si>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</si>
  <si>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</si>
  <si>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</si>
  <si>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</si>
  <si>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</si>
  <si>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</si>
  <si>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</si>
  <si>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</si>
  <si>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</si>
  <si>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</si>
  <si>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</si>
  <si>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</si>
  <si>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</si>
  <si>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</si>
  <si>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</si>
  <si>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</si>
  <si>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</si>
  <si>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</si>
  <si>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</si>
  <si>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</si>
  <si>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</si>
  <si>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</si>
  <si>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</si>
  <si>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</si>
  <si>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</si>
  <si>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</si>
  <si>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</si>
  <si>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</si>
  <si>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</si>
  <si>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</si>
  <si>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</si>
  <si>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</si>
  <si>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</si>
  <si>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</si>
  <si>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</si>
  <si>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</si>
  <si>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</si>
  <si>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</si>
  <si>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</si>
  <si>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</si>
  <si>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</si>
  <si>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</si>
  <si>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</si>
  <si>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</si>
  <si>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</si>
  <si>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</si>
  <si>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</si>
  <si>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</si>
  <si>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</si>
  <si>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</si>
  <si>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</si>
  <si>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</si>
  <si>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</si>
  <si>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</si>
  <si>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</si>
  <si>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</si>
  <si>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</si>
  <si>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</si>
  <si>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</si>
  <si>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</si>
  <si>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</si>
  <si>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</si>
  <si>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</si>
  <si>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</si>
  <si>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</si>
  <si>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</si>
  <si>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</si>
  <si>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</si>
  <si>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</si>
  <si>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</si>
  <si>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</si>
  <si>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</si>
  <si>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</si>
  <si>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</si>
  <si>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</si>
  <si>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</si>
  <si>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</si>
  <si>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</si>
  <si>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</si>
  <si>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</si>
  <si>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</si>
  <si>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</si>
  <si>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</si>
  <si>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</si>
  <si>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</si>
  <si>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</si>
  <si>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</si>
  <si>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</si>
  <si>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</si>
  <si>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</si>
  <si>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</si>
  <si>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</si>
  <si>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</si>
  <si>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</si>
  <si>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</si>
  <si>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</si>
  <si>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</si>
  <si>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</si>
  <si>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</si>
  <si>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</si>
  <si>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</si>
  <si>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</si>
  <si>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</si>
  <si>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</si>
  <si>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</si>
  <si>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</si>
  <si>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</si>
  <si>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</si>
  <si>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</si>
  <si>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</si>
  <si>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</si>
  <si>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</si>
  <si>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</si>
  <si>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</si>
  <si>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</si>
  <si>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</si>
  <si>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</si>
  <si>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</si>
  <si>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</si>
  <si>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</si>
  <si>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</si>
  <si>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</si>
  <si>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</si>
  <si>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</si>
  <si>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</si>
  <si>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</si>
  <si>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</si>
  <si>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</si>
  <si>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</si>
  <si>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</si>
  <si>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</si>
  <si>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</si>
  <si>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</si>
  <si>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</si>
  <si>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</si>
  <si>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</si>
  <si>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</si>
  <si>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</si>
  <si>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</si>
  <si>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</si>
  <si>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</si>
  <si>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</si>
  <si>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</si>
  <si>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</si>
  <si>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</si>
  <si>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</si>
  <si>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</si>
  <si>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</si>
  <si>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</si>
  <si>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</si>
  <si>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</si>
  <si>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</si>
  <si>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</si>
  <si>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</si>
  <si>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</si>
  <si>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</si>
  <si>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</si>
  <si>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</si>
  <si>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</si>
  <si>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</si>
  <si>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</si>
  <si>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</si>
  <si>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</si>
  <si>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</si>
  <si>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</si>
  <si>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</si>
  <si>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</si>
  <si>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</si>
  <si>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</si>
  <si>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</si>
  <si>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</si>
  <si>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</si>
  <si>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</si>
  <si>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</si>
  <si>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</si>
  <si>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</si>
  <si>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</si>
  <si>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</si>
  <si>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</si>
  <si>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</si>
  <si>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</si>
  <si>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</si>
  <si>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</si>
  <si>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</si>
  <si>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</si>
  <si>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</si>
  <si>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</si>
  <si>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</si>
  <si>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</si>
  <si>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</si>
  <si>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</si>
  <si>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</si>
  <si>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</si>
  <si>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</si>
  <si>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</si>
  <si>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</si>
  <si>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</si>
  <si>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</si>
  <si>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</si>
  <si>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</si>
  <si>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</si>
  <si>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</si>
  <si>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</si>
  <si>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</si>
  <si>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</si>
  <si>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</si>
  <si>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</si>
  <si>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</si>
  <si>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</si>
  <si>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</si>
  <si>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</si>
  <si>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</si>
  <si>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</si>
  <si>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</si>
  <si>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</si>
  <si>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</si>
  <si>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</si>
  <si>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</si>
  <si>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</si>
  <si>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</si>
  <si>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</si>
  <si>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</si>
  <si>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</si>
  <si>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</si>
  <si>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</si>
  <si>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</si>
  <si>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</si>
  <si>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</si>
  <si>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</si>
  <si>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</si>
  <si>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</si>
  <si>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</si>
  <si>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</si>
  <si>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</si>
  <si>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</si>
  <si>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</si>
  <si>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</si>
  <si>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</si>
  <si>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</si>
  <si>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</si>
  <si>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</si>
  <si>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</si>
  <si>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</si>
  <si>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</si>
  <si>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</si>
  <si>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</si>
  <si>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</si>
  <si>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</si>
  <si>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</si>
  <si>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</si>
  <si>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</si>
  <si>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</si>
  <si>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</si>
  <si>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</si>
  <si>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</si>
  <si>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</si>
  <si>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</si>
  <si>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</si>
  <si>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</si>
  <si>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</si>
  <si>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</si>
  <si>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</si>
  <si>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</si>
  <si>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</si>
  <si>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</si>
  <si>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</si>
  <si>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</si>
  <si>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</si>
  <si>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</si>
  <si>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</si>
  <si>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</si>
  <si>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</si>
  <si>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</si>
  <si>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</si>
  <si>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</si>
  <si>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</si>
  <si>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</si>
  <si>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</si>
  <si>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</si>
  <si>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</si>
  <si>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</si>
  <si>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</si>
  <si>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</si>
  <si>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</si>
  <si>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</si>
  <si>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</si>
  <si>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</si>
  <si>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</si>
  <si>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</si>
  <si>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</si>
  <si>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</si>
  <si>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</si>
  <si>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</si>
  <si>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</si>
  <si>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</si>
  <si>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</si>
  <si>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</si>
  <si>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</si>
  <si>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</si>
  <si>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</si>
  <si>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</si>
  <si>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</si>
  <si>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</si>
  <si>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</si>
  <si>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</si>
  <si>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</si>
  <si>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</si>
  <si>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</si>
  <si>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</si>
  <si>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</si>
  <si>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</si>
  <si>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</si>
  <si>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</si>
  <si>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</si>
  <si>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</si>
  <si>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</si>
  <si>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</si>
  <si>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</si>
  <si>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</si>
  <si>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</si>
  <si>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</si>
  <si>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</si>
  <si>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</si>
  <si>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</si>
  <si>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</si>
  <si>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</si>
  <si>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</si>
  <si>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</si>
  <si>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</si>
  <si>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</si>
  <si>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</si>
  <si>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</si>
  <si>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</si>
  <si>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</si>
  <si>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</si>
  <si>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</si>
  <si>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</si>
  <si>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</si>
  <si>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</si>
  <si>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</si>
  <si>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</si>
  <si>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</si>
  <si>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</si>
  <si>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</si>
  <si>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</si>
  <si>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</si>
  <si>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</si>
  <si>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</si>
  <si>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</si>
  <si>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</si>
  <si>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</si>
  <si>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</si>
  <si>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</si>
  <si>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</si>
  <si>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</si>
  <si>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</si>
  <si>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</si>
  <si>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</si>
  <si>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</si>
  <si>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</si>
  <si>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</si>
  <si>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</si>
  <si>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</si>
  <si>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</si>
  <si>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</si>
  <si>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</si>
  <si>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</si>
  <si>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</si>
  <si>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</si>
  <si>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</si>
  <si>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</si>
  <si>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</si>
  <si>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</si>
  <si>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</si>
  <si>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</si>
  <si>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</si>
  <si>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</si>
  <si>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</si>
  <si>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</si>
  <si>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</si>
  <si>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</si>
  <si>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</si>
  <si>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</si>
  <si>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</si>
  <si>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</si>
  <si>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</si>
  <si>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</si>
  <si>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</si>
  <si>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</si>
  <si>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</si>
  <si>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</si>
  <si>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</si>
  <si>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</si>
  <si>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</si>
  <si>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</si>
  <si>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</si>
  <si>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</si>
  <si>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</si>
  <si>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</si>
  <si>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</si>
  <si>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</si>
  <si>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</si>
  <si>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</si>
  <si>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</si>
  <si>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</si>
  <si>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</si>
  <si>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</si>
  <si>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</si>
  <si>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</si>
  <si>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</si>
  <si>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</si>
  <si>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</si>
  <si>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</si>
  <si>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</si>
  <si>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</si>
  <si>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</si>
  <si>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</si>
  <si>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</si>
  <si>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</si>
  <si>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</si>
  <si>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</si>
  <si>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</si>
  <si>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</si>
  <si>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</si>
  <si>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</si>
  <si>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</si>
  <si>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</si>
  <si>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</si>
  <si>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</si>
  <si>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</si>
  <si>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</si>
  <si>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</si>
  <si>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</si>
  <si>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</si>
  <si>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</si>
  <si>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</si>
  <si>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</si>
  <si>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</si>
  <si>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</si>
  <si>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</si>
  <si>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</si>
  <si>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</si>
  <si>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</si>
  <si>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</si>
  <si>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</si>
  <si>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</si>
  <si>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</si>
  <si>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</si>
  <si>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</si>
  <si>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</si>
  <si>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</si>
  <si>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</si>
  <si>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</si>
  <si>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</si>
  <si>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</si>
  <si>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</si>
  <si>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</si>
  <si>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</si>
  <si>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</si>
  <si>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</si>
  <si>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</si>
  <si>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</si>
  <si>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</si>
  <si>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</si>
  <si>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</si>
  <si>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</si>
  <si>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</si>
  <si>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</si>
  <si>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</si>
  <si>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</si>
  <si>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</si>
  <si>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</si>
  <si>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</si>
  <si>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</si>
  <si>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</si>
  <si>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</si>
  <si>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</si>
  <si>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</si>
  <si>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</si>
  <si>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</si>
  <si>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</si>
  <si>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</si>
  <si>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</si>
  <si>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</si>
  <si>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</si>
  <si>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</si>
  <si>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</si>
  <si>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</si>
  <si>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</si>
  <si>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</si>
  <si>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</si>
  <si>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</si>
  <si>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</si>
  <si>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</si>
  <si>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</si>
  <si>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</si>
  <si>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</si>
  <si>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</si>
  <si>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</si>
  <si>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</si>
  <si>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</si>
  <si>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</si>
  <si>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</si>
  <si>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</si>
  <si>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</si>
  <si>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</si>
  <si>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</si>
  <si>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</si>
  <si>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</si>
  <si>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</si>
  <si>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</si>
  <si>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</si>
  <si>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</si>
  <si>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</si>
  <si>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</si>
  <si>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</si>
  <si>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</si>
  <si>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</si>
  <si>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</si>
  <si>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</si>
  <si>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</si>
  <si>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</si>
  <si>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</si>
  <si>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</si>
  <si>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</si>
  <si>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</si>
  <si>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</si>
  <si>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</si>
  <si>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</si>
  <si>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</si>
  <si>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</si>
  <si>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</si>
  <si>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</si>
  <si>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</si>
  <si>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</si>
  <si>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</si>
  <si>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</si>
  <si>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</si>
  <si>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</si>
  <si>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</si>
  <si>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</si>
  <si>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</si>
  <si>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</si>
  <si>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</si>
  <si>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</si>
  <si>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</si>
  <si>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</si>
  <si>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</si>
  <si>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</si>
  <si>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</si>
  <si>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</si>
  <si>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</si>
  <si>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</si>
  <si>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</si>
  <si>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</si>
  <si>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</si>
  <si>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</si>
  <si>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</si>
  <si>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</si>
  <si>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</si>
  <si>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</si>
  <si>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</si>
  <si>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</si>
  <si>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</si>
  <si>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</si>
  <si>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</si>
  <si>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</si>
  <si>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</si>
  <si>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</si>
  <si>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</si>
  <si>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</si>
  <si>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</si>
  <si>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</si>
  <si>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</si>
  <si>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</si>
  <si>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</si>
  <si>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</si>
  <si>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</si>
  <si>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</si>
  <si>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</si>
  <si>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</si>
  <si>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</si>
  <si>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</si>
  <si>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</si>
  <si>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</si>
  <si>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</si>
  <si>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</si>
  <si>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</si>
  <si>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</si>
  <si>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</si>
  <si>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</si>
  <si>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</si>
  <si>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</si>
  <si>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</si>
  <si>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</si>
  <si>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</si>
  <si>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</si>
  <si>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</si>
  <si>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</si>
  <si>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</si>
  <si>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</si>
  <si>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</si>
  <si>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</si>
  <si>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</si>
  <si>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</si>
  <si>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</si>
  <si>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</si>
  <si>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</si>
  <si>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</si>
  <si>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</si>
  <si>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</si>
  <si>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</si>
  <si>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</si>
  <si>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</si>
  <si>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</si>
  <si>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</si>
  <si>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</si>
  <si>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</si>
  <si>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</si>
  <si>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</si>
  <si>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</si>
  <si>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</si>
  <si>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</si>
  <si>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</si>
  <si>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</si>
  <si>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</si>
  <si>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</si>
  <si>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</si>
  <si>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</si>
  <si>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</si>
  <si>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</si>
  <si>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</si>
  <si>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</si>
  <si>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</si>
  <si>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</si>
  <si>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</si>
  <si>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</si>
  <si>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</si>
  <si>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</si>
  <si>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</si>
  <si>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</si>
  <si>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</si>
  <si>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</si>
  <si>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</si>
  <si>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</si>
  <si>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</si>
  <si>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</si>
  <si>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</si>
  <si>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</si>
  <si>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</si>
  <si>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</si>
  <si>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</si>
  <si>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</si>
  <si>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</si>
  <si>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</si>
  <si>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</si>
  <si>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</si>
  <si>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</si>
  <si>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</si>
  <si>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</si>
  <si>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</si>
  <si>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</si>
  <si>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</si>
  <si>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</si>
  <si>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</si>
  <si>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</si>
  <si>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</si>
  <si>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</si>
  <si>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</si>
  <si>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</si>
  <si>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</si>
  <si>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</si>
  <si>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</si>
  <si>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</si>
  <si>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</si>
  <si>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</si>
  <si>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</si>
  <si>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</si>
  <si>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</si>
  <si>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</si>
  <si>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</si>
  <si>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</si>
  <si>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</si>
  <si>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</si>
  <si>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</si>
  <si>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</si>
  <si>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</si>
  <si>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</si>
  <si>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</si>
  <si>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</si>
  <si>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</si>
  <si>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</si>
  <si>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</si>
  <si>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</si>
  <si>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</si>
  <si>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</si>
  <si>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</si>
  <si>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</si>
  <si>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</si>
  <si>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</si>
  <si>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</si>
  <si>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</si>
  <si>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</si>
  <si>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</si>
  <si>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</si>
  <si>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</si>
  <si>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</si>
  <si>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</si>
  <si>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</si>
  <si>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</si>
  <si>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</si>
  <si>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</si>
  <si>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</si>
  <si>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</si>
  <si>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</si>
  <si>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</si>
  <si>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</si>
  <si>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</si>
  <si>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</si>
  <si>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</si>
  <si>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</si>
  <si>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</si>
  <si>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</si>
  <si>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</si>
  <si>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</si>
  <si>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</si>
  <si>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</si>
  <si>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</si>
  <si>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</si>
  <si>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</si>
  <si>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</si>
  <si>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</si>
  <si>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</si>
  <si>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</si>
  <si>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</si>
  <si>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</si>
  <si>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</si>
  <si>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</si>
  <si>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</si>
  <si>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</si>
  <si>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</si>
  <si>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</si>
  <si>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</si>
  <si>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</si>
  <si>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</si>
  <si>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</si>
  <si>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</si>
  <si>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</si>
  <si>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</si>
  <si>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</si>
  <si>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</si>
  <si>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</si>
  <si>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</si>
  <si>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</si>
  <si>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</si>
  <si>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</si>
  <si>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</si>
  <si>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</si>
  <si>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</si>
  <si>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</si>
  <si>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</si>
  <si>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</si>
  <si>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</si>
  <si>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</si>
  <si>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</si>
  <si>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</si>
  <si>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</si>
  <si>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</si>
  <si>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</si>
  <si>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</si>
  <si>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</si>
  <si>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</si>
  <si>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</si>
  <si>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</si>
  <si>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</si>
  <si>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</si>
  <si>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</si>
  <si>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</si>
  <si>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</si>
  <si>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</si>
  <si>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</si>
  <si>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</si>
  <si>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</si>
  <si>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</si>
  <si>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</si>
  <si>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</si>
  <si>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</si>
  <si>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</si>
  <si>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</si>
  <si>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</si>
  <si>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</si>
  <si>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</si>
  <si>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</si>
  <si>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</si>
  <si>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</si>
  <si>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</si>
  <si>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</si>
  <si>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</si>
  <si>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</si>
  <si>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</si>
  <si>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</si>
  <si>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</si>
  <si>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</si>
  <si>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</si>
  <si>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</si>
  <si>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</si>
  <si>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</si>
  <si>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</si>
  <si>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</si>
  <si>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</si>
  <si>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</si>
  <si>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</si>
  <si>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</si>
  <si>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</si>
  <si>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</si>
  <si>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</si>
  <si>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</si>
  <si>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</si>
  <si>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</si>
  <si>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</si>
  <si>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</si>
  <si>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</si>
  <si>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</si>
  <si>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</si>
  <si>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</si>
  <si>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</si>
  <si>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</si>
  <si>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</si>
  <si>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</si>
  <si>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</si>
  <si>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</si>
  <si>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</si>
  <si>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</si>
  <si>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</si>
  <si>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</si>
  <si>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</si>
  <si>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</si>
  <si>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</si>
  <si>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</si>
  <si>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</si>
  <si>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</si>
  <si>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</si>
  <si>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</si>
  <si>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</si>
  <si>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</si>
  <si>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</si>
  <si>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</si>
  <si>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</si>
  <si>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</si>
  <si>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</si>
  <si>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</si>
  <si>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</si>
  <si>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</si>
  <si>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</si>
  <si>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</si>
  <si>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</si>
  <si>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</si>
  <si>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</si>
  <si>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</si>
  <si>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</si>
  <si>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</si>
  <si>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</si>
  <si>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</si>
  <si>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</si>
  <si>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</si>
  <si>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</si>
  <si>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</si>
  <si>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</si>
  <si>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</si>
  <si>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</si>
  <si>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</si>
  <si>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</si>
  <si>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</si>
  <si>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</si>
  <si>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</si>
  <si>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</si>
  <si>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</si>
  <si>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</si>
  <si>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</si>
  <si>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</si>
  <si>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</si>
  <si>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</si>
  <si>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</si>
  <si>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</si>
  <si>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</si>
  <si>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</si>
  <si>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</si>
  <si>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</si>
  <si>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</si>
  <si>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</si>
  <si>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</si>
  <si>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</si>
  <si>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</si>
  <si>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</si>
  <si>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</si>
  <si>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</si>
  <si>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</si>
  <si>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</si>
  <si>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</si>
  <si>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</si>
  <si>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</si>
  <si>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</si>
  <si>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</si>
  <si>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</si>
  <si>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</si>
  <si>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</si>
  <si>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</si>
  <si>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</si>
  <si>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</si>
  <si>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</si>
  <si>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</si>
  <si>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</si>
  <si>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</si>
  <si>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</si>
  <si>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</si>
  <si>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</si>
  <si>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</si>
  <si>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</si>
  <si>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</si>
  <si>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</si>
  <si>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</si>
  <si>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</si>
  <si>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</si>
  <si>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</si>
  <si>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</si>
  <si>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</si>
  <si>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</si>
  <si>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</si>
  <si>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</si>
  <si>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</si>
  <si>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</si>
  <si>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</si>
  <si>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</si>
  <si>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</si>
  <si>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</si>
  <si>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</si>
  <si>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</si>
  <si>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</si>
  <si>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</si>
  <si>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</si>
  <si>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</si>
  <si>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</si>
  <si>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</si>
  <si>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</si>
  <si>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</si>
  <si>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</si>
  <si>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</si>
  <si>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</si>
  <si>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</si>
  <si>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</si>
  <si>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</si>
  <si>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</si>
  <si>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</si>
  <si>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</si>
  <si>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</si>
  <si>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</si>
  <si>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</si>
  <si>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</si>
  <si>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</si>
  <si>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</si>
  <si>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</si>
  <si>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</si>
  <si>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</si>
  <si>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</si>
  <si>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</si>
  <si>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</si>
  <si>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</si>
  <si>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</si>
  <si>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</si>
  <si>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</si>
  <si>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</si>
  <si>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</si>
  <si>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</si>
  <si>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</si>
  <si>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</si>
  <si>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</si>
  <si>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</si>
  <si>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</si>
  <si>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</si>
  <si>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</si>
  <si>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</si>
  <si>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</si>
  <si>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</si>
  <si>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</si>
  <si>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</si>
  <si>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</si>
  <si>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</si>
  <si>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</si>
  <si>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</si>
  <si>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</si>
  <si>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</si>
  <si>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</si>
  <si>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</si>
  <si>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</si>
  <si>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</si>
  <si>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</si>
  <si>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</si>
  <si>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</si>
  <si>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</si>
  <si>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</si>
  <si>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</si>
  <si>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</si>
  <si>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</si>
  <si>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</si>
  <si>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</si>
  <si>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</si>
  <si>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</si>
  <si>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</si>
  <si>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</si>
  <si>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</si>
  <si>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</si>
  <si>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</si>
  <si>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</si>
  <si>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</si>
  <si>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</si>
  <si>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</si>
  <si>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</si>
  <si>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</si>
  <si>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</si>
  <si>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</si>
  <si>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</si>
  <si>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</si>
  <si>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</si>
  <si>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</si>
  <si>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</si>
  <si>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</si>
  <si>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</si>
  <si>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</si>
  <si>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</si>
  <si>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</si>
  <si>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</si>
  <si>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</si>
  <si>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</si>
  <si>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</si>
  <si>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</si>
  <si>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</si>
  <si>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</si>
  <si>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</si>
  <si>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</si>
  <si>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</si>
  <si>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</si>
  <si>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</si>
  <si>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</si>
  <si>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</si>
  <si>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</si>
  <si>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</si>
  <si>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</si>
  <si>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</si>
  <si>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</si>
  <si>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</si>
  <si>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</si>
  <si>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</si>
  <si>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</si>
  <si>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</si>
  <si>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</si>
  <si>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</si>
  <si>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</si>
  <si>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</si>
  <si>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</si>
  <si>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</si>
  <si>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</si>
  <si>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</si>
  <si>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</si>
  <si>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</si>
  <si>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</si>
  <si>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</si>
  <si>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</si>
  <si>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</si>
  <si>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</si>
  <si>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</si>
  <si>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</si>
  <si>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</si>
  <si>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</si>
  <si>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</si>
  <si>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</si>
  <si>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</si>
  <si>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</si>
  <si>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</si>
  <si>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</si>
  <si>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</si>
  <si>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</si>
  <si>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</si>
  <si>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</si>
  <si>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</si>
  <si>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</si>
  <si>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</si>
  <si>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</si>
  <si>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</si>
  <si>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</si>
  <si>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</si>
  <si>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</si>
  <si>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</si>
  <si>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</si>
  <si>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</si>
  <si>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</si>
  <si>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</si>
  <si>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</si>
  <si>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</si>
  <si>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</si>
  <si>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</si>
  <si>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</si>
  <si>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</si>
  <si>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</si>
  <si>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</si>
  <si>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</si>
  <si>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</si>
  <si>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</si>
  <si>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</si>
  <si>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</si>
  <si>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</si>
  <si>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</si>
  <si>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</si>
  <si>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</si>
  <si>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</si>
  <si>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</si>
  <si>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</si>
  <si>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</si>
  <si>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</si>
  <si>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</si>
  <si>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</si>
  <si>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</si>
  <si>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</si>
  <si>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</si>
  <si>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</si>
  <si>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</si>
  <si>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</si>
  <si>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</si>
  <si>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</si>
  <si>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</si>
  <si>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</si>
  <si>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</si>
  <si>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</si>
  <si>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</si>
  <si>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</si>
  <si>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</si>
  <si>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</si>
  <si>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</si>
  <si>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</si>
  <si>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</si>
  <si>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</si>
  <si>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</si>
  <si>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</si>
  <si>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</si>
  <si>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</si>
  <si>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</si>
  <si>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</si>
  <si>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</si>
  <si>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</si>
  <si>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</si>
  <si>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</si>
  <si>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</si>
  <si>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</si>
  <si>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</si>
  <si>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</si>
  <si>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</si>
  <si>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</si>
  <si>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</si>
  <si>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</si>
  <si>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</si>
  <si>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</si>
  <si>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</si>
  <si>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</si>
  <si>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</si>
  <si>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</si>
  <si>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</si>
  <si>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</si>
  <si>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</si>
  <si>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</si>
  <si>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</si>
  <si>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</si>
  <si>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</si>
  <si>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</si>
  <si>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</si>
  <si>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</si>
  <si>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</si>
  <si>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</si>
  <si>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</si>
  <si>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</si>
  <si>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</si>
  <si>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</si>
  <si>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</si>
  <si>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</si>
  <si>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</si>
  <si>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</si>
  <si>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</si>
  <si>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</si>
  <si>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</si>
  <si>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</si>
  <si>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</si>
  <si>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</si>
  <si>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</si>
  <si>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</si>
  <si>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</si>
  <si>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</si>
  <si>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</si>
  <si>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</si>
  <si>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</si>
  <si>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</si>
  <si>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</si>
  <si>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</si>
  <si>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</si>
  <si>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</si>
  <si>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</si>
  <si>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</si>
  <si>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</si>
  <si>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</si>
  <si>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</si>
  <si>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</si>
  <si>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</si>
  <si>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</si>
  <si>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</si>
  <si>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</si>
  <si>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</si>
  <si>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</si>
  <si>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</si>
  <si>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</si>
  <si>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</si>
  <si>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</si>
  <si>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</si>
  <si>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</si>
  <si>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</si>
  <si>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</si>
  <si>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</si>
  <si>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</si>
  <si>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</si>
  <si>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</si>
  <si>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</si>
  <si>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</si>
  <si>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</si>
  <si>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</si>
  <si>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</si>
  <si>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</si>
  <si>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</si>
  <si>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</si>
  <si>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</si>
  <si>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</si>
  <si>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</si>
  <si>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</si>
  <si>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</si>
  <si>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</si>
  <si>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</si>
  <si>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</si>
  <si>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</si>
  <si>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</si>
  <si>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</si>
  <si>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</si>
  <si>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</si>
  <si>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</si>
  <si>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</si>
  <si>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</si>
  <si>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</si>
  <si>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</si>
  <si>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</si>
  <si>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</si>
  <si>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</si>
  <si>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</si>
  <si>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</si>
  <si>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</si>
  <si>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</si>
  <si>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</si>
  <si>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</si>
  <si>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</si>
  <si>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</si>
  <si>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</si>
  <si>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</si>
  <si>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</si>
  <si>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</si>
  <si>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</si>
  <si>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</si>
  <si>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</si>
  <si>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</si>
  <si>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</si>
  <si>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</si>
  <si>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</si>
  <si>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</si>
  <si>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</si>
  <si>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</si>
  <si>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</si>
  <si>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</si>
  <si>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</si>
  <si>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</si>
  <si>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</si>
  <si>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</si>
  <si>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</si>
  <si>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</si>
  <si>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</si>
  <si>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</si>
  <si>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</si>
  <si>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</si>
  <si>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</si>
  <si>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</si>
  <si>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</si>
  <si>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</si>
  <si>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</si>
  <si>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</si>
  <si>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</si>
  <si>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</si>
  <si>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</si>
  <si>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</si>
  <si>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</si>
  <si>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</si>
  <si>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</si>
  <si>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</si>
  <si>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</si>
  <si>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</si>
  <si>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</si>
  <si>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</si>
  <si>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</si>
  <si>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</si>
  <si>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</si>
  <si>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</si>
  <si>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</si>
  <si>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</si>
  <si>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</si>
  <si>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</si>
  <si>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</si>
  <si>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</si>
  <si>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</si>
  <si>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</si>
  <si>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</si>
  <si>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</si>
  <si>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</si>
  <si>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</si>
  <si>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</si>
  <si>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</si>
  <si>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</si>
  <si>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</si>
  <si>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</si>
  <si>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</si>
  <si>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</si>
  <si>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</si>
  <si>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</si>
  <si>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</si>
  <si>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</si>
  <si>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</si>
  <si>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</si>
  <si>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</si>
  <si>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</si>
  <si>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</si>
  <si>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</si>
  <si>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</si>
  <si>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</si>
  <si>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</si>
  <si>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</si>
  <si>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</si>
  <si>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</si>
  <si>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</si>
  <si>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</si>
  <si>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</si>
  <si>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</si>
  <si>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</si>
  <si>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</si>
  <si>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</si>
  <si>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</si>
  <si>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</si>
  <si>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</si>
  <si>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</si>
  <si>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</si>
  <si>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</si>
  <si>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</si>
  <si>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</si>
  <si>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</si>
  <si>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</si>
  <si>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</si>
  <si>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</si>
  <si>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</si>
  <si>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</si>
  <si>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</si>
  <si>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</si>
  <si>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</si>
  <si>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</si>
  <si>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</si>
  <si>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</si>
  <si>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</si>
  <si>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</si>
  <si>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</si>
  <si>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</si>
  <si>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</si>
  <si>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</si>
  <si>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</si>
  <si>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</si>
  <si>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</si>
  <si>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</si>
  <si>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</si>
  <si>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</si>
  <si>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</si>
  <si>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</si>
  <si>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</si>
  <si>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</si>
  <si>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</si>
  <si>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</si>
  <si>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</si>
  <si>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</si>
  <si>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</si>
  <si>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</si>
  <si>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</si>
  <si>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</si>
  <si>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</si>
  <si>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</si>
  <si>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</si>
  <si>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</si>
  <si>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</si>
  <si>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</si>
  <si>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</si>
  <si>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</si>
  <si>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</si>
  <si>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</si>
  <si>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</si>
  <si>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</si>
  <si>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</si>
  <si>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</si>
  <si>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</si>
  <si>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</si>
  <si>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</si>
  <si>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</si>
  <si>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</si>
  <si>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</si>
  <si>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</si>
  <si>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</si>
  <si>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</si>
  <si>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</si>
  <si>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</si>
  <si>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</si>
  <si>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</si>
  <si>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</si>
  <si>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</si>
  <si>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</si>
  <si>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</si>
  <si>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</si>
  <si>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</si>
  <si>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</si>
  <si>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</si>
  <si>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</si>
  <si>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</si>
  <si>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</si>
  <si>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</si>
  <si>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</si>
  <si>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</si>
  <si>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</si>
  <si>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</si>
  <si>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</si>
  <si>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</si>
  <si>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</si>
  <si>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</si>
  <si>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</si>
  <si>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</si>
  <si>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</si>
  <si>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</si>
  <si>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</si>
  <si>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</si>
  <si>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</si>
  <si>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</si>
  <si>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</si>
  <si>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</si>
  <si>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</si>
  <si>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</si>
  <si>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</si>
  <si>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</si>
  <si>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</si>
  <si>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</si>
  <si>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</si>
  <si>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</si>
  <si>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</si>
  <si>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</si>
  <si>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</si>
  <si>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</si>
  <si>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</si>
  <si>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</si>
  <si>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</si>
  <si>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</si>
  <si>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</si>
  <si>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</si>
  <si>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</si>
  <si>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</si>
  <si>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</si>
  <si>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</si>
  <si>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</si>
  <si>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</si>
  <si>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</si>
  <si>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</si>
  <si>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</si>
  <si>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</si>
  <si>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</si>
  <si>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</si>
  <si>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</si>
  <si>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</si>
  <si>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</si>
  <si>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</si>
  <si>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</si>
  <si>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</si>
  <si>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</si>
  <si>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</si>
  <si>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</si>
  <si>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</si>
  <si>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</si>
  <si>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</si>
  <si>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</si>
  <si>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</si>
  <si>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</si>
  <si>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</si>
  <si>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</si>
  <si>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</si>
  <si>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</si>
  <si>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</si>
  <si>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</si>
  <si>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</si>
  <si>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</si>
  <si>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</si>
  <si>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</si>
  <si>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</si>
  <si>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</si>
  <si>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</si>
  <si>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</si>
  <si>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</si>
  <si>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</si>
  <si>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</si>
  <si>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</si>
  <si>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</si>
  <si>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</si>
  <si>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</si>
  <si>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</si>
  <si>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</si>
  <si>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</si>
  <si>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</si>
  <si>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</si>
  <si>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</si>
  <si>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</si>
  <si>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</si>
  <si>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</si>
  <si>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</si>
  <si>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</si>
  <si>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</si>
  <si>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</si>
  <si>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</si>
  <si>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</si>
  <si>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</si>
  <si>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</si>
  <si>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</si>
  <si>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</si>
  <si>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</si>
  <si>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</si>
  <si>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</si>
  <si>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</si>
  <si>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</si>
  <si>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</si>
  <si>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</si>
  <si>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</si>
  <si>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</si>
  <si>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</si>
  <si>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</si>
  <si>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</si>
  <si>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</si>
  <si>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</si>
  <si>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</si>
  <si>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</si>
  <si>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</si>
  <si>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</si>
  <si>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</si>
  <si>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</si>
  <si>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</si>
  <si>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</si>
  <si>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</si>
  <si>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</si>
  <si>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</si>
  <si>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</si>
  <si>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</si>
  <si>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</si>
  <si>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</si>
  <si>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</si>
  <si>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</si>
  <si>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</si>
  <si>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</si>
  <si>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</si>
  <si>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</si>
  <si>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</si>
  <si>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</si>
  <si>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</si>
  <si>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</si>
  <si>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</si>
  <si>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</si>
  <si>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</si>
  <si>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</si>
  <si>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</si>
  <si>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</si>
  <si>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</si>
  <si>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</si>
  <si>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</si>
  <si>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</si>
  <si>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</si>
  <si>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</si>
  <si>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</si>
  <si>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</si>
  <si>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</si>
  <si>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</si>
  <si>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</si>
  <si>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</si>
  <si>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</si>
  <si>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</si>
  <si>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</si>
  <si>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</si>
  <si>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</si>
  <si>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</si>
  <si>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</si>
  <si>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</si>
  <si>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</si>
  <si>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</si>
  <si>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</si>
  <si>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</si>
  <si>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</si>
  <si>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</si>
  <si>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</si>
  <si>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</si>
  <si>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</si>
  <si>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</si>
  <si>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</si>
  <si>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</si>
  <si>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</si>
  <si>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</si>
  <si>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</si>
  <si>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</si>
  <si>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</si>
  <si>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</si>
  <si>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</si>
  <si>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</si>
  <si>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</si>
  <si>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</si>
  <si>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</si>
  <si>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</si>
  <si>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</si>
  <si>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</si>
  <si>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</si>
  <si>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</si>
  <si>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</si>
  <si>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</si>
  <si>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</si>
  <si>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</si>
  <si>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</si>
  <si>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</si>
  <si>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</si>
  <si>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</si>
  <si>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</si>
  <si>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</si>
  <si>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</si>
  <si>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</si>
  <si>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</si>
  <si>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</si>
  <si>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</si>
  <si>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</si>
  <si>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</si>
  <si>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</si>
  <si>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</si>
  <si>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</si>
  <si>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</si>
  <si>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</si>
  <si>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</si>
  <si>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</si>
  <si>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</si>
  <si>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</si>
  <si>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</si>
  <si>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</si>
  <si>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</si>
  <si>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</si>
  <si>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</si>
  <si>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</si>
  <si>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</si>
  <si>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</si>
  <si>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</si>
  <si>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</si>
  <si>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</si>
  <si>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</si>
  <si>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</si>
  <si>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</si>
  <si>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</si>
  <si>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</si>
  <si>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</si>
  <si>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</si>
  <si>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</si>
  <si>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</si>
  <si>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</si>
  <si>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</si>
  <si>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</si>
  <si>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</si>
  <si>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</si>
  <si>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</si>
  <si>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</si>
  <si>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</si>
  <si>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</si>
  <si>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</si>
  <si>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</si>
  <si>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</si>
  <si>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</si>
  <si>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</si>
  <si>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</si>
  <si>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</si>
  <si>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</si>
  <si>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</si>
  <si>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</si>
  <si>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</si>
  <si>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</si>
  <si>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</si>
  <si>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</si>
  <si>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</si>
  <si>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</si>
  <si>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</si>
  <si>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</si>
  <si>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</si>
  <si>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</si>
  <si>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</si>
  <si>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</si>
  <si>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</si>
  <si>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</si>
  <si>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</si>
  <si>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</si>
  <si>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</si>
  <si>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</si>
  <si>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</si>
  <si>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</si>
  <si>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</si>
  <si>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</si>
  <si>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</si>
  <si>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</si>
  <si>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</si>
  <si>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</si>
  <si>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</si>
  <si>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</si>
  <si>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</si>
  <si>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</si>
  <si>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</si>
  <si>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</si>
  <si>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</si>
  <si>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</si>
  <si>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</si>
  <si>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</si>
  <si>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</si>
  <si>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</si>
  <si>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</si>
  <si>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</si>
  <si>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</si>
  <si>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</si>
  <si>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</si>
  <si>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</si>
  <si>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</si>
  <si>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</si>
  <si>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</si>
  <si>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</si>
  <si>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</si>
  <si>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</si>
  <si>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</si>
  <si>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</si>
  <si>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</si>
  <si>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</si>
  <si>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</si>
  <si>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</si>
  <si>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</si>
  <si>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</si>
  <si>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</si>
  <si>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</si>
  <si>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</si>
  <si>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</si>
  <si>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</si>
  <si>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</si>
  <si>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</si>
  <si>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</si>
  <si>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</si>
  <si>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</si>
  <si>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</si>
  <si>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</si>
  <si>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</si>
  <si>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</si>
  <si>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</si>
  <si>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</si>
  <si>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</si>
  <si>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</si>
  <si>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</si>
  <si>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</si>
  <si>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</si>
  <si>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</si>
  <si>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</si>
  <si>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</si>
  <si>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</si>
  <si>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</si>
  <si>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</si>
  <si>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</si>
  <si>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</si>
  <si>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</si>
  <si>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</si>
  <si>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</si>
  <si>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</si>
  <si>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</si>
  <si>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</si>
  <si>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</si>
  <si>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</si>
  <si>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</si>
  <si>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</si>
  <si>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</si>
  <si>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</si>
  <si>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</si>
  <si>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</si>
  <si>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</si>
  <si>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</si>
  <si>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</si>
  <si>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</si>
  <si>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</si>
  <si>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</si>
  <si>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</si>
  <si>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</si>
  <si>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</si>
  <si>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</si>
  <si>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</si>
  <si>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</si>
  <si>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</si>
  <si>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</si>
  <si>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</si>
  <si>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</si>
  <si>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</si>
  <si>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</si>
  <si>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</si>
  <si>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</si>
  <si>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</si>
  <si>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</si>
  <si>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</si>
  <si>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</si>
  <si>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</si>
  <si>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</si>
  <si>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</si>
  <si>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</si>
  <si>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</si>
  <si>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</si>
  <si>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</si>
  <si>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</si>
  <si>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</si>
  <si>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</si>
  <si>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</si>
  <si>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</si>
  <si>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</si>
  <si>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</si>
  <si>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</si>
  <si>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</si>
  <si>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</si>
  <si>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</si>
  <si>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</si>
  <si>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</si>
  <si>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</si>
  <si>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</si>
  <si>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</si>
  <si>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</si>
  <si>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</si>
  <si>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</si>
  <si>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</si>
  <si>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</si>
  <si>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</si>
  <si>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</si>
  <si>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</si>
  <si>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</si>
  <si>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</si>
  <si>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</si>
  <si>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</si>
  <si>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</si>
  <si>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</si>
  <si>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</si>
  <si>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</si>
  <si>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</si>
  <si>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</si>
  <si>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</si>
  <si>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</si>
  <si>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</si>
  <si>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</si>
  <si>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</si>
  <si>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</si>
  <si>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</si>
  <si>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</si>
  <si>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</si>
  <si>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</si>
  <si>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</si>
  <si>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</si>
  <si>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</si>
  <si>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</si>
  <si>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</si>
  <si>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</si>
  <si>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</si>
  <si>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</si>
  <si>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</si>
  <si>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</si>
  <si>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</si>
  <si>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</si>
  <si>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</si>
  <si>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</si>
  <si>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</si>
  <si>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</si>
  <si>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</si>
  <si>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</si>
  <si>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</si>
  <si>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</si>
  <si>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</si>
  <si>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</si>
  <si>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</si>
  <si>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</si>
  <si>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</si>
  <si>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</si>
  <si>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</si>
  <si>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</si>
  <si>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</si>
  <si>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</si>
  <si>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</si>
  <si>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</si>
  <si>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</si>
  <si>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</si>
  <si>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</si>
  <si>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</si>
  <si>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</si>
  <si>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</si>
  <si>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</si>
  <si>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</si>
  <si>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</si>
  <si>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</si>
  <si>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</si>
  <si>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</si>
  <si>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</si>
  <si>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</si>
  <si>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</si>
  <si>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</si>
  <si>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</si>
  <si>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</si>
  <si>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</si>
  <si>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</si>
  <si>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</si>
  <si>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</si>
  <si>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</si>
  <si>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</si>
  <si>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</si>
  <si>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</si>
  <si>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</si>
  <si>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</si>
  <si>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</si>
  <si>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</si>
  <si>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</si>
  <si>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</si>
  <si>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</si>
  <si>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</si>
  <si>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</si>
  <si>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</si>
  <si>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</si>
  <si>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</si>
  <si>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</si>
  <si>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</si>
  <si>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</si>
  <si>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</si>
  <si>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</si>
  <si>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</si>
  <si>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</si>
  <si>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</si>
  <si>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</si>
  <si>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</si>
  <si>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</si>
  <si>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</si>
  <si>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</si>
  <si>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</si>
  <si>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</si>
  <si>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</si>
  <si>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</si>
  <si>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</si>
  <si>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</si>
  <si>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</si>
  <si>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</si>
  <si>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</si>
  <si>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</si>
  <si>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</si>
  <si>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</si>
  <si>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</si>
  <si>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</si>
  <si>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</si>
  <si>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</si>
  <si>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</si>
  <si>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</si>
  <si>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</si>
  <si>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</si>
  <si>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</si>
  <si>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</si>
  <si>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</si>
  <si>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</si>
  <si>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</si>
  <si>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</si>
  <si>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</si>
  <si>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</si>
  <si>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</si>
  <si>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</si>
  <si>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</si>
  <si>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</si>
  <si>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</si>
  <si>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</si>
  <si>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</si>
  <si>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</si>
  <si>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</si>
  <si>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</si>
  <si>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</si>
  <si>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</si>
  <si>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</si>
  <si>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</si>
  <si>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</si>
  <si>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</si>
  <si>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</si>
  <si>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</si>
  <si>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</si>
  <si>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</si>
  <si>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</si>
  <si>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</si>
  <si>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</si>
  <si>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</si>
  <si>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</si>
  <si>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</si>
  <si>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</si>
  <si>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</si>
  <si>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</si>
  <si>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</si>
  <si>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</si>
  <si>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</si>
  <si>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</si>
  <si>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</si>
  <si>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</si>
  <si>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</si>
  <si>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</si>
  <si>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</si>
  <si>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</si>
  <si>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</si>
  <si>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</si>
  <si>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</si>
  <si>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</si>
  <si>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</si>
  <si>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</si>
  <si>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</si>
  <si>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</si>
  <si>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</si>
  <si>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</si>
  <si>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</si>
  <si>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</si>
  <si>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</si>
  <si>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</si>
  <si>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</si>
  <si>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</si>
  <si>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</si>
  <si>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</si>
  <si>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</si>
  <si>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</si>
  <si>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</si>
  <si>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</si>
  <si>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</si>
  <si>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</si>
  <si>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</si>
  <si>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</si>
  <si>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</si>
  <si>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</si>
  <si>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</si>
  <si>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</si>
  <si>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</si>
  <si>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</si>
  <si>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</si>
  <si>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</si>
  <si>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</si>
  <si>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</si>
  <si>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</si>
  <si>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</si>
  <si>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</si>
  <si>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</si>
  <si>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</si>
  <si>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</si>
  <si>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</si>
  <si>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</si>
  <si>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</si>
  <si>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</si>
  <si>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</si>
  <si>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</si>
  <si>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</si>
  <si>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</si>
  <si>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</si>
  <si>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</si>
  <si>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</si>
  <si>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</si>
  <si>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</si>
  <si>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</si>
  <si>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</si>
  <si>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</si>
  <si>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</si>
  <si>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</si>
  <si>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</si>
  <si>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</si>
  <si>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</si>
  <si>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</si>
  <si>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</si>
  <si>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</si>
  <si>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</si>
  <si>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</si>
  <si>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</si>
  <si>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</si>
  <si>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</si>
  <si>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</si>
  <si>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</si>
  <si>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</si>
  <si>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</si>
  <si>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</si>
  <si>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</si>
  <si>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</si>
  <si>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</si>
  <si>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</si>
  <si>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</si>
  <si>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</si>
  <si>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</si>
  <si>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</si>
  <si>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</si>
  <si>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</si>
  <si>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</si>
  <si>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</si>
  <si>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</si>
  <si>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</si>
  <si>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</si>
  <si>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</si>
  <si>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</si>
  <si>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</si>
  <si>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</si>
  <si>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</si>
  <si>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</si>
  <si>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</si>
  <si>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</si>
  <si>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</si>
  <si>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</si>
  <si>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</si>
  <si>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</si>
  <si>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</si>
  <si>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</si>
  <si>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</si>
  <si>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</si>
  <si>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</si>
  <si>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</si>
  <si>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</si>
  <si>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</si>
  <si>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</si>
  <si>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</si>
  <si>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</si>
  <si>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</si>
  <si>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</si>
  <si>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</si>
  <si>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</si>
  <si>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</si>
  <si>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</si>
  <si>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</si>
  <si>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</si>
  <si>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</si>
  <si>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</si>
  <si>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</si>
  <si>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</si>
  <si>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</si>
  <si>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</si>
  <si>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</si>
  <si>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</si>
  <si>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</si>
  <si>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</si>
  <si>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</si>
  <si>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</si>
  <si>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</si>
  <si>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</si>
  <si>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</si>
  <si>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</si>
  <si>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</si>
  <si>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</si>
  <si>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</si>
  <si>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</si>
  <si>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</si>
  <si>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</si>
  <si>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</si>
  <si>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</si>
  <si>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</si>
  <si>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</si>
  <si>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</si>
  <si>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</si>
  <si>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</si>
  <si>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</si>
  <si>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</si>
  <si>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</si>
  <si>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</si>
  <si>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</si>
  <si>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</si>
  <si>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</si>
  <si>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</si>
  <si>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</si>
  <si>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</si>
  <si>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</si>
  <si>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</si>
  <si>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</si>
  <si>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</si>
  <si>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</si>
  <si>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</si>
  <si>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</si>
  <si>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</si>
  <si>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</si>
  <si>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</si>
  <si>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</si>
  <si>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</si>
  <si>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</si>
  <si>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</si>
  <si>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</si>
  <si>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</si>
  <si>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</si>
  <si>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</si>
  <si>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</si>
  <si>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</si>
  <si>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</si>
  <si>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</si>
  <si>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</si>
  <si>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</si>
  <si>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</si>
  <si>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</si>
  <si>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</si>
  <si>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</si>
  <si>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</si>
  <si>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</si>
  <si>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</si>
  <si>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</si>
  <si>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</si>
  <si>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</si>
  <si>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</si>
  <si>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</si>
  <si>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</si>
  <si>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</si>
  <si>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</si>
  <si>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</si>
  <si>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</si>
  <si>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</si>
  <si>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</si>
  <si>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</si>
  <si>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</si>
  <si>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</si>
  <si>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</si>
  <si>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</si>
  <si>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</si>
  <si>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</si>
  <si>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</si>
  <si>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</si>
  <si>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</si>
  <si>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</si>
  <si>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</si>
  <si>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</si>
  <si>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</si>
  <si>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</si>
  <si>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</si>
  <si>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</si>
  <si>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</si>
  <si>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</si>
  <si>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</si>
  <si>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</si>
  <si>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</si>
  <si>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</si>
  <si>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</si>
  <si>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</si>
  <si>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</si>
  <si>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</si>
  <si>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</si>
  <si>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</si>
  <si>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</si>
  <si>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</si>
  <si>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</si>
  <si>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</si>
  <si>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</si>
  <si>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</si>
  <si>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</si>
  <si>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</si>
  <si>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</si>
  <si>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</si>
  <si>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</si>
  <si>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</si>
  <si>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</si>
  <si>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</si>
  <si>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</si>
  <si>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</si>
  <si>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</si>
  <si>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</si>
  <si>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</si>
  <si>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</si>
  <si>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</si>
  <si>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</si>
  <si>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</si>
  <si>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</si>
  <si>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</si>
  <si>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</si>
  <si>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</si>
  <si>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</si>
  <si>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</si>
  <si>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</si>
  <si>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</si>
  <si>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</si>
  <si>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</si>
  <si>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</si>
  <si>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</si>
  <si>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</si>
  <si>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</si>
  <si>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</si>
  <si>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</si>
  <si>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</si>
  <si>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</si>
  <si>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</si>
  <si>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</si>
  <si>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</si>
  <si>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</si>
  <si>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</si>
  <si>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</si>
  <si>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</si>
  <si>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</si>
  <si>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</si>
  <si>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</si>
  <si>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</si>
  <si>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</si>
  <si>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</si>
  <si>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</si>
  <si>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</si>
  <si>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</si>
  <si>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</si>
  <si>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</si>
  <si>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</si>
  <si>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</si>
  <si>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</si>
  <si>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</si>
  <si>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</si>
  <si>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</si>
  <si>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</si>
  <si>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</si>
  <si>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</si>
  <si>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</si>
  <si>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</si>
  <si>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</si>
  <si>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</si>
  <si>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</si>
  <si>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</si>
  <si>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</si>
  <si>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</si>
  <si>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</si>
  <si>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</si>
  <si>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</si>
  <si>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</si>
  <si>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</si>
  <si>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</si>
  <si>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</si>
  <si>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</si>
  <si>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</si>
  <si>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</si>
  <si>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</si>
  <si>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</si>
  <si>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</si>
  <si>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</si>
  <si>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</si>
  <si>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</si>
  <si>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</si>
  <si>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</si>
  <si>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</si>
  <si>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</si>
  <si>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</si>
  <si>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</si>
  <si>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</si>
  <si>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</si>
  <si>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</si>
  <si>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</si>
  <si>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</si>
  <si>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</si>
  <si>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</si>
  <si>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</si>
  <si>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</si>
  <si>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</si>
  <si>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</si>
  <si>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</si>
  <si>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</si>
  <si>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</si>
  <si>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</si>
  <si>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</si>
  <si>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</si>
  <si>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</si>
  <si>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</si>
  <si>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</si>
  <si>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</si>
  <si>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</si>
  <si>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</si>
  <si>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</si>
  <si>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</si>
  <si>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</si>
  <si>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</si>
  <si>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</si>
  <si>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</si>
  <si>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</si>
  <si>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</si>
  <si>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</si>
  <si>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</si>
  <si>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</si>
  <si>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</si>
  <si>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</si>
  <si>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</si>
  <si>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</si>
  <si>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</si>
  <si>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</si>
  <si>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</si>
  <si>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</si>
  <si>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</si>
  <si>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</si>
  <si>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</si>
  <si>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</si>
  <si>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</si>
  <si>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</si>
  <si>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</si>
  <si>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</si>
  <si>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</si>
  <si>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</si>
  <si>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</si>
  <si>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</si>
  <si>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</si>
  <si>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</si>
  <si>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</si>
  <si>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</si>
  <si>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</si>
  <si>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</si>
  <si>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</si>
  <si>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</si>
  <si>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</si>
  <si>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</si>
  <si>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</si>
  <si>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</si>
  <si>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</si>
  <si>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</si>
  <si>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</si>
  <si>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</si>
  <si>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</si>
  <si>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</si>
  <si>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</si>
  <si>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</si>
  <si>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</si>
  <si>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</si>
  <si>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</si>
  <si>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</si>
  <si>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</si>
  <si>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</si>
  <si>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</si>
  <si>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</si>
  <si>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</si>
  <si>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</si>
  <si>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</si>
  <si>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</si>
  <si>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</si>
  <si>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</si>
  <si>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</si>
  <si>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</si>
  <si>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</si>
  <si>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</si>
  <si>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</si>
  <si>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</si>
  <si>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</si>
  <si>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</si>
  <si>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</si>
  <si>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</si>
  <si>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</si>
  <si>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</si>
  <si>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</si>
  <si>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</si>
  <si>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</si>
  <si>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</si>
  <si>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</si>
  <si>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</si>
  <si>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</si>
  <si>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</si>
  <si>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</si>
  <si>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</si>
  <si>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</si>
  <si>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</si>
  <si>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</si>
  <si>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</si>
  <si>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</si>
  <si>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</si>
  <si>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</si>
  <si>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</si>
  <si>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</si>
  <si>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</si>
  <si>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</si>
  <si>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</si>
  <si>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</si>
  <si>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</si>
  <si>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</si>
  <si>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</si>
  <si>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</si>
  <si>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</si>
  <si>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</si>
  <si>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</si>
  <si>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</si>
  <si>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</si>
  <si>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</si>
  <si>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</si>
  <si>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</si>
  <si>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</si>
  <si>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</si>
  <si>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</si>
  <si>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</si>
  <si>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</si>
  <si>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</si>
  <si>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</si>
  <si>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</si>
  <si>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</si>
  <si>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</si>
  <si>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</si>
  <si>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</si>
  <si>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</si>
  <si>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</si>
  <si>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</si>
  <si>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</si>
  <si>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</si>
  <si>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</si>
  <si>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</si>
  <si>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</si>
  <si>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</si>
  <si>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</si>
  <si>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</si>
  <si>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</si>
  <si>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</si>
  <si>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</si>
  <si>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</si>
  <si>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</si>
  <si>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</si>
  <si>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</si>
  <si>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</si>
  <si>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</si>
  <si>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</si>
  <si>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</si>
  <si>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</si>
  <si>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</si>
  <si>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</si>
  <si>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</si>
  <si>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</si>
  <si>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</si>
  <si>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</si>
  <si>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</si>
  <si>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</si>
  <si>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</si>
  <si>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</si>
  <si>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</si>
  <si>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</si>
  <si>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</si>
  <si>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</si>
  <si>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</si>
  <si>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</si>
  <si>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</si>
  <si>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</si>
  <si>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</si>
  <si>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</si>
  <si>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</si>
  <si>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</si>
  <si>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</si>
  <si>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</si>
  <si>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</si>
  <si>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</si>
  <si>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</si>
  <si>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</si>
  <si>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</si>
  <si>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</si>
  <si>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</si>
  <si>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</si>
  <si>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</si>
  <si>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</si>
  <si>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</si>
  <si>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</si>
  <si>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</si>
  <si>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</si>
  <si>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</si>
  <si>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</si>
  <si>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</si>
  <si>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</si>
  <si>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</si>
  <si>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</si>
  <si>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</si>
  <si>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</si>
  <si>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</si>
  <si>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</si>
  <si>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</si>
  <si>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</si>
  <si>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</si>
  <si>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</si>
  <si>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</si>
  <si>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</si>
  <si>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</si>
  <si>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</si>
  <si>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</si>
  <si>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</si>
  <si>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</si>
  <si>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</si>
  <si>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</si>
  <si>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</si>
  <si>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</si>
  <si>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</si>
  <si>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</si>
  <si>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</si>
  <si>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</si>
  <si>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</si>
  <si>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</si>
  <si>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</si>
  <si>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</si>
  <si>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</si>
  <si>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</si>
  <si>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</si>
  <si>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</si>
  <si>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</si>
  <si>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</si>
  <si>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</si>
  <si>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</si>
  <si>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</si>
  <si>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</si>
  <si>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</si>
  <si>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</si>
  <si>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</si>
  <si>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</si>
  <si>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</si>
  <si>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</si>
  <si>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</si>
  <si>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</si>
  <si>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</si>
  <si>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</si>
  <si>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</si>
  <si>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</si>
  <si>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</si>
  <si>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</si>
  <si>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</si>
  <si>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</si>
  <si>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</si>
  <si>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</si>
  <si>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</si>
  <si>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</si>
  <si>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</si>
  <si>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</si>
  <si>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</si>
  <si>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</si>
  <si>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</si>
  <si>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</si>
  <si>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</si>
  <si>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</si>
  <si>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</si>
  <si>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</si>
  <si>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</si>
  <si>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</si>
  <si>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</si>
  <si>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</si>
  <si>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</si>
  <si>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</si>
  <si>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</si>
  <si>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</si>
  <si>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</si>
  <si>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</si>
  <si>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</si>
  <si>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</si>
  <si>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</si>
  <si>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</si>
  <si>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</si>
  <si>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</si>
  <si>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</si>
  <si>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</si>
  <si>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</si>
  <si>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</si>
  <si>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</si>
  <si>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</si>
  <si>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</si>
  <si>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</si>
  <si>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</si>
  <si>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</si>
  <si>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</si>
  <si>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</si>
  <si>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</si>
  <si>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</si>
  <si>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</si>
  <si>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</si>
  <si>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</si>
  <si>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</si>
  <si>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</si>
  <si>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</si>
  <si>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</si>
  <si>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</si>
  <si>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</si>
  <si>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</si>
  <si>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</si>
  <si>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</si>
  <si>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</si>
  <si>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</si>
  <si>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</si>
  <si>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</si>
  <si>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</si>
  <si>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</si>
  <si>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</si>
  <si>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</si>
  <si>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</si>
  <si>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</si>
  <si>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</si>
  <si>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</si>
  <si>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</si>
  <si>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</si>
  <si>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</si>
  <si>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</si>
  <si>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</si>
  <si>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</si>
  <si>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</si>
  <si>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</si>
  <si>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</si>
  <si>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</si>
  <si>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</si>
  <si>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</si>
  <si>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</si>
  <si>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</si>
  <si>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</si>
  <si>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</si>
  <si>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</si>
  <si>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</si>
  <si>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</si>
  <si>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</si>
  <si>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</si>
  <si>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</si>
  <si>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</si>
  <si>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</si>
  <si>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</si>
  <si>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</si>
  <si>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</si>
  <si>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</si>
  <si>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</si>
  <si>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</si>
  <si>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</si>
  <si>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</si>
  <si>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</si>
  <si>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</si>
  <si>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</si>
  <si>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</si>
  <si>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</si>
  <si>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</si>
  <si>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</si>
  <si>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</si>
  <si>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</si>
  <si>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</si>
  <si>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</si>
  <si>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</si>
  <si>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</si>
  <si>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</si>
  <si>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</si>
  <si>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</si>
  <si>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</si>
  <si>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</si>
  <si>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</si>
  <si>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</si>
  <si>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</si>
  <si>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</si>
  <si>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</si>
  <si>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</si>
  <si>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</si>
  <si>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</si>
  <si>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</si>
  <si>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</si>
  <si>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</si>
  <si>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</si>
  <si>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</si>
  <si>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</si>
  <si>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</si>
  <si>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</si>
  <si>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</si>
  <si>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</si>
  <si>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</si>
  <si>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</si>
  <si>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</si>
  <si>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</si>
  <si>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</si>
  <si>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</si>
  <si>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</si>
  <si>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</si>
  <si>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</si>
  <si>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</si>
  <si>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</si>
  <si>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</si>
  <si>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</si>
  <si>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</si>
  <si>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</si>
  <si>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</si>
  <si>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</si>
  <si>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</si>
  <si>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</si>
  <si>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</si>
  <si>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</si>
  <si>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</si>
  <si>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</si>
  <si>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</si>
  <si>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</si>
  <si>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</si>
  <si>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</si>
  <si>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</si>
  <si>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</si>
  <si>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</si>
  <si>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</si>
  <si>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</si>
  <si>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</si>
  <si>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</si>
  <si>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</si>
  <si>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</si>
  <si>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</si>
  <si>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</si>
  <si>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</si>
  <si>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</si>
  <si>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</si>
  <si>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</si>
  <si>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</si>
  <si>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</si>
  <si>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</si>
  <si>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</si>
  <si>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</si>
  <si>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</si>
  <si>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</si>
  <si>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</si>
  <si>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</si>
  <si>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</si>
  <si>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</si>
  <si>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</si>
  <si>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</si>
  <si>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</si>
  <si>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</si>
  <si>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</si>
  <si>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</si>
  <si>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</si>
  <si>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</si>
  <si>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</si>
  <si>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</si>
  <si>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</si>
  <si>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</si>
  <si>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</si>
  <si>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</si>
  <si>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</si>
  <si>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</si>
  <si>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</si>
  <si>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</si>
  <si>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</si>
  <si>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</si>
  <si>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</si>
  <si>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</si>
  <si>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</si>
  <si>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</si>
  <si>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</si>
  <si>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</si>
  <si>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</si>
  <si>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</si>
  <si>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</si>
  <si>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</si>
  <si>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</si>
  <si>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</si>
  <si>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</si>
  <si>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</si>
  <si>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</si>
  <si>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</si>
  <si>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</si>
  <si>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</si>
  <si>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</si>
  <si>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</si>
  <si>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</si>
  <si>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</si>
  <si>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</si>
  <si>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</si>
  <si>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</si>
  <si>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</si>
  <si>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</si>
  <si>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</si>
  <si>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</si>
  <si>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</si>
  <si>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</si>
  <si>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</si>
  <si>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</si>
  <si>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</si>
  <si>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</si>
  <si>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</si>
  <si>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</si>
  <si>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</si>
  <si>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</si>
  <si>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</si>
  <si>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</si>
  <si>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</si>
  <si>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</si>
  <si>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</si>
  <si>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</si>
  <si>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</si>
  <si>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</si>
  <si>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</si>
  <si>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</si>
  <si>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</si>
  <si>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</si>
  <si>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</si>
  <si>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</si>
  <si>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</si>
  <si>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</si>
  <si>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</si>
  <si>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</si>
  <si>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</si>
  <si>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</si>
  <si>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</si>
  <si>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</si>
  <si>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</si>
  <si>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</si>
  <si>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</si>
  <si>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</si>
  <si>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</si>
  <si>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</si>
  <si>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</si>
  <si>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</si>
  <si>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</si>
  <si>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</si>
  <si>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</si>
  <si>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</si>
  <si>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</si>
  <si>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</si>
  <si>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</si>
  <si>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</si>
  <si>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</si>
  <si>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</si>
  <si>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</si>
  <si>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</si>
  <si>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</si>
  <si>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</si>
  <si>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</si>
  <si>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</si>
  <si>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</si>
  <si>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</si>
  <si>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</si>
  <si>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</si>
  <si>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</si>
  <si>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</si>
  <si>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</si>
  <si>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</si>
  <si>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</si>
  <si>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</si>
  <si>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</si>
  <si>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</si>
  <si>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</si>
  <si>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</si>
  <si>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</si>
  <si>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</si>
  <si>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</si>
  <si>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</si>
  <si>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</si>
  <si>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</si>
  <si>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</si>
  <si>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</si>
  <si>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</si>
  <si>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</si>
  <si>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</si>
  <si>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</si>
  <si>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</si>
  <si>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</si>
  <si>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</si>
  <si>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</si>
  <si>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</si>
  <si>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</si>
  <si>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</si>
  <si>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</si>
  <si>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</si>
  <si>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</si>
  <si>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</si>
  <si>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</si>
  <si>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</si>
  <si>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</si>
  <si>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</si>
  <si>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</si>
  <si>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</si>
  <si>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</si>
  <si>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</si>
  <si>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</si>
  <si>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</si>
  <si>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</si>
  <si>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</si>
  <si>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</si>
  <si>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</si>
  <si>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</si>
  <si>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</si>
  <si>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</si>
  <si>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</si>
  <si>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</si>
  <si>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</si>
  <si>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</si>
  <si>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</si>
  <si>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</si>
  <si>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</si>
  <si>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</si>
  <si>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</si>
  <si>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</si>
  <si>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</si>
  <si>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</si>
  <si>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</si>
  <si>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</si>
  <si>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</si>
  <si>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</si>
  <si>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</si>
  <si>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</si>
  <si>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</si>
  <si>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</si>
  <si>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</si>
  <si>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</si>
  <si>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</si>
  <si>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</si>
  <si>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</si>
  <si>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</si>
  <si>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</si>
  <si>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</si>
  <si>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</si>
  <si>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</si>
  <si>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</si>
  <si>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</si>
  <si>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</si>
  <si>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</si>
  <si>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</si>
  <si>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</si>
  <si>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</si>
  <si>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</si>
  <si>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</si>
  <si>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</si>
  <si>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</si>
  <si>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</si>
  <si>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</si>
  <si>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</si>
  <si>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</si>
  <si>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</si>
  <si>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</si>
  <si>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</si>
  <si>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</si>
  <si>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</si>
  <si>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</si>
  <si>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</si>
  <si>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</si>
  <si>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</si>
  <si>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</si>
  <si>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</si>
  <si>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</si>
  <si>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</si>
  <si>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</si>
  <si>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</si>
  <si>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</si>
  <si>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</si>
  <si>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</si>
  <si>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</si>
  <si>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</si>
  <si>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</si>
  <si>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</si>
  <si>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</si>
  <si>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</si>
  <si>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</si>
  <si>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</si>
  <si>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</si>
  <si>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</si>
  <si>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</si>
  <si>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</si>
  <si>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</si>
  <si>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</si>
  <si>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</si>
  <si>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</si>
  <si>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</si>
  <si>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</si>
  <si>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</si>
  <si>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</si>
  <si>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</si>
  <si>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</si>
  <si>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</si>
  <si>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</si>
  <si>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</si>
  <si>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</si>
  <si>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</si>
  <si>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</si>
  <si>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</si>
  <si>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</si>
  <si>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</si>
  <si>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</si>
  <si>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</si>
  <si>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</si>
  <si>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</si>
  <si>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</si>
  <si>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</si>
  <si>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</si>
  <si>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</si>
  <si>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</si>
  <si>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</si>
  <si>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</si>
  <si>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</si>
  <si>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</si>
  <si>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</si>
  <si>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</si>
  <si>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</si>
  <si>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</si>
  <si>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</si>
  <si>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</si>
  <si>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</si>
  <si>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</si>
  <si>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</si>
  <si>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</si>
  <si>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</si>
  <si>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</si>
  <si>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</si>
  <si>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</si>
  <si>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</si>
  <si>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</si>
  <si>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</si>
  <si>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</si>
  <si>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</si>
  <si>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</si>
  <si>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</si>
  <si>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</si>
  <si>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</si>
  <si>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</si>
  <si>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</si>
  <si>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</si>
  <si>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</si>
  <si>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</si>
  <si>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</si>
  <si>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</si>
  <si>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</si>
  <si>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</si>
  <si>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</si>
  <si>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</si>
  <si>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</si>
  <si>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</si>
  <si>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</si>
  <si>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</si>
  <si>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</si>
  <si>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</si>
  <si>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</si>
  <si>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</si>
  <si>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</si>
  <si>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</si>
  <si>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</si>
  <si>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</si>
  <si>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</si>
  <si>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</si>
  <si>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</si>
  <si>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</si>
  <si>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</si>
  <si>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</si>
  <si>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</si>
  <si>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</si>
  <si>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</si>
  <si>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</si>
  <si>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</si>
  <si>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</si>
  <si>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</si>
  <si>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</si>
  <si>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</si>
  <si>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</si>
  <si>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</si>
  <si>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</si>
  <si>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</si>
  <si>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</si>
  <si>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</si>
  <si>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</si>
  <si>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</si>
  <si>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</si>
  <si>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</si>
  <si>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</si>
  <si>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</si>
  <si>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</si>
  <si>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</si>
  <si>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</si>
  <si>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</si>
  <si>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</si>
  <si>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</si>
  <si>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</si>
  <si>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</si>
  <si>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</si>
  <si>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</si>
  <si>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</si>
  <si>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</si>
  <si>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</si>
  <si>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</si>
  <si>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</si>
  <si>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</si>
  <si>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</si>
  <si>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</si>
  <si>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</si>
  <si>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</si>
  <si>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</si>
  <si>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</si>
  <si>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</si>
  <si>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</si>
  <si>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</si>
  <si>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</si>
  <si>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</si>
  <si>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</si>
  <si>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</si>
  <si>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</si>
  <si>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</si>
  <si>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</si>
  <si>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</si>
  <si>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</si>
  <si>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</si>
  <si>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</si>
  <si>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</si>
  <si>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</si>
  <si>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</si>
  <si>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</si>
  <si>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</si>
  <si>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</si>
  <si>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</si>
  <si>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</si>
  <si>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</si>
  <si>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</si>
  <si>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</si>
  <si>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</si>
  <si>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</si>
  <si>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</si>
  <si>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</si>
  <si>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</si>
  <si>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</si>
  <si>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</si>
  <si>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</si>
  <si>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</si>
  <si>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</si>
  <si>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</si>
  <si>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</si>
  <si>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</si>
  <si>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</si>
  <si>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</si>
  <si>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</si>
  <si>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</si>
  <si>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</si>
  <si>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</si>
  <si>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</si>
  <si>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</si>
  <si>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</si>
  <si>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</si>
  <si>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</si>
  <si>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</si>
  <si>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</si>
  <si>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</si>
  <si>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</si>
  <si>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</si>
  <si>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</si>
  <si>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</si>
  <si>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</si>
  <si>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</si>
  <si>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</si>
  <si>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</si>
  <si>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</si>
  <si>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</si>
  <si>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</si>
  <si>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</si>
  <si>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</si>
  <si>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</si>
  <si>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</si>
  <si>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</si>
  <si>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</si>
  <si>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</si>
  <si>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</si>
  <si>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</si>
  <si>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</si>
  <si>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</si>
  <si>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</si>
  <si>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</si>
  <si>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</si>
  <si>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</si>
  <si>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</si>
  <si>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</si>
  <si>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</si>
  <si>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</si>
  <si>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</si>
  <si>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</si>
  <si>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</si>
  <si>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</si>
  <si>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</si>
  <si>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</si>
  <si>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</si>
  <si>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</si>
  <si>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</si>
  <si>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</si>
  <si>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</si>
  <si>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</si>
  <si>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</si>
  <si>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</si>
  <si>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</si>
  <si>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</si>
  <si>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</si>
  <si>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</si>
  <si>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</si>
  <si>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</si>
  <si>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</si>
  <si>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</si>
  <si>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</si>
  <si>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</si>
  <si>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</si>
  <si>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</si>
  <si>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</si>
  <si>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</si>
  <si>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</si>
  <si>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</si>
  <si>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</si>
  <si>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</si>
  <si>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</si>
  <si>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</si>
  <si>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</si>
  <si>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</si>
  <si>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</si>
  <si>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</si>
  <si>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</si>
  <si>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</si>
  <si>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</si>
  <si>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</si>
  <si>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</si>
  <si>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</si>
  <si>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</si>
  <si>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</si>
  <si>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</si>
  <si>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</si>
  <si>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</si>
  <si>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</si>
  <si>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</si>
  <si>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</si>
  <si>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</si>
  <si>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</si>
  <si>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</si>
  <si>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</si>
  <si>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</si>
  <si>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</si>
  <si>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</si>
  <si>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</si>
  <si>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</si>
  <si>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</si>
  <si>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</si>
  <si>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</si>
  <si>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</si>
  <si>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</si>
  <si>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</si>
  <si>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</si>
  <si>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</si>
  <si>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</si>
  <si>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</si>
  <si>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</si>
  <si>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</si>
  <si>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</si>
  <si>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</si>
  <si>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</si>
  <si>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</si>
  <si>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</si>
  <si>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</si>
  <si>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</si>
  <si>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</si>
  <si>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</si>
  <si>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</si>
  <si>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</si>
  <si>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</si>
  <si>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</si>
  <si>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</si>
  <si>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</si>
  <si>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</si>
  <si>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</si>
  <si>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</si>
  <si>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</si>
  <si>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</si>
  <si>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</si>
  <si>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</si>
  <si>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</si>
  <si>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</si>
  <si>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</si>
  <si>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</si>
  <si>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</si>
  <si>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</si>
  <si>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</si>
  <si>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</si>
  <si>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</si>
  <si>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</si>
  <si>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</si>
  <si>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</si>
  <si>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</si>
  <si>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</si>
  <si>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</si>
  <si>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</si>
  <si>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</si>
  <si>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</si>
  <si>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</si>
  <si>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</si>
  <si>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</si>
  <si>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</si>
  <si>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</si>
  <si>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</si>
  <si>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</si>
  <si>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</si>
  <si>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</si>
  <si>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</si>
  <si>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</si>
  <si>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</si>
  <si>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</si>
  <si>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</si>
  <si>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</si>
  <si>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</si>
  <si>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</si>
  <si>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</si>
  <si>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</si>
  <si>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</si>
  <si>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</si>
  <si>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</si>
  <si>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</si>
  <si>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</si>
  <si>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</si>
  <si>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</si>
  <si>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</si>
  <si>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</si>
  <si>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</si>
  <si>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</si>
  <si>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</si>
  <si>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</si>
  <si>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</si>
  <si>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</si>
  <si>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</si>
  <si>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</si>
  <si>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</si>
  <si>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</si>
  <si>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</si>
  <si>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</si>
  <si>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</si>
  <si>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</si>
  <si>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</si>
  <si>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</si>
  <si>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</si>
  <si>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</si>
  <si>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</si>
  <si>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</si>
  <si>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</si>
  <si>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</si>
  <si>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</si>
  <si>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</si>
  <si>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</si>
  <si>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</si>
  <si>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</si>
  <si>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</si>
  <si>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</si>
  <si>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</si>
  <si>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</si>
  <si>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</si>
  <si>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</si>
  <si>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</si>
  <si>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</si>
  <si>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</si>
  <si>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</si>
  <si>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</si>
  <si>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</si>
  <si>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</si>
  <si>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</si>
  <si>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</si>
  <si>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</si>
  <si>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</si>
  <si>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</si>
  <si>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</si>
  <si>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</si>
  <si>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</si>
  <si>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</si>
  <si>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</si>
  <si>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</si>
  <si>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</si>
  <si>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</si>
  <si>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</si>
  <si>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</si>
  <si>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</si>
  <si>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</si>
  <si>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</si>
  <si>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</si>
  <si>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</si>
  <si>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</si>
  <si>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</si>
  <si>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</si>
  <si>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</si>
  <si>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</si>
  <si>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</si>
  <si>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</si>
  <si>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</si>
  <si>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</si>
  <si>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</si>
  <si>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</si>
  <si>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</si>
  <si>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</si>
  <si>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</si>
  <si>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</si>
  <si>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</si>
  <si>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</si>
  <si>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</si>
  <si>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</si>
  <si>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</si>
  <si>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</si>
  <si>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</si>
  <si>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</si>
  <si>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</si>
  <si>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</si>
  <si>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</si>
  <si>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</si>
  <si>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</si>
  <si>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</si>
  <si>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</si>
  <si>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</si>
  <si>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</si>
  <si>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</si>
  <si>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</si>
  <si>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</si>
  <si>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</si>
  <si>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</si>
  <si>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</si>
  <si>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</si>
  <si>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</si>
  <si>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</si>
  <si>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</si>
  <si>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</si>
  <si>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</si>
  <si>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</si>
  <si>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</si>
  <si>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</si>
  <si>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</si>
  <si>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</si>
  <si>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</si>
  <si>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</si>
  <si>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</si>
  <si>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</si>
  <si>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</si>
  <si>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</si>
  <si>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</si>
  <si>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</si>
  <si>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</si>
  <si>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</si>
  <si>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</si>
  <si>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</si>
  <si>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</si>
  <si>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</si>
  <si>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</si>
  <si>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</si>
  <si>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</si>
  <si>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</si>
  <si>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</si>
  <si>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</si>
  <si>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</si>
  <si>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</si>
  <si>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</si>
  <si>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</si>
  <si>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</si>
  <si>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</si>
  <si>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</si>
  <si>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</si>
  <si>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</si>
  <si>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</si>
  <si>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</si>
  <si>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</si>
  <si>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</si>
  <si>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</si>
  <si>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</si>
  <si>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</si>
  <si>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</si>
  <si>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</si>
  <si>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</si>
  <si>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</si>
  <si>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</si>
  <si>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</si>
  <si>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</si>
  <si>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</si>
  <si>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</si>
  <si>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</si>
  <si>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</si>
  <si>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</si>
  <si>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</si>
  <si>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</si>
  <si>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</si>
  <si>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</si>
  <si>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</si>
  <si>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</si>
  <si>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</si>
  <si>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</si>
  <si>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</si>
  <si>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</si>
  <si>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</si>
  <si>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</si>
  <si>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</si>
  <si>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</si>
  <si>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</si>
  <si>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</si>
  <si>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</si>
  <si>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</si>
  <si>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</si>
  <si>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</si>
  <si>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</si>
  <si>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</si>
  <si>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</si>
  <si>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</si>
  <si>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</si>
  <si>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</si>
  <si>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</si>
  <si>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</si>
  <si>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</si>
  <si>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</si>
  <si>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</si>
  <si>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</si>
  <si>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</si>
  <si>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</si>
  <si>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</si>
  <si>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</si>
  <si>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</si>
  <si>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</si>
  <si>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</si>
  <si>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</si>
  <si>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</si>
  <si>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</si>
  <si>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</si>
  <si>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</si>
  <si>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</si>
  <si>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</si>
  <si>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</si>
  <si>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</si>
  <si>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</si>
  <si>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</si>
  <si>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</si>
  <si>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</si>
  <si>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</si>
  <si>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</si>
  <si>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</si>
  <si>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</si>
  <si>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</si>
  <si>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</si>
  <si>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</si>
  <si>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</si>
  <si>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</si>
  <si>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</si>
  <si>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</si>
  <si>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</si>
  <si>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</si>
  <si>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</si>
  <si>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</si>
  <si>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</si>
  <si>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</si>
  <si>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</si>
  <si>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</si>
  <si>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</si>
  <si>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</si>
  <si>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</si>
  <si>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</si>
  <si>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</si>
  <si>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</si>
  <si>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</si>
  <si>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</si>
  <si>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</si>
  <si>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</si>
  <si>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</si>
  <si>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</si>
  <si>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</si>
  <si>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</si>
  <si>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</si>
  <si>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</si>
  <si>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</si>
  <si>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</si>
  <si>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</si>
  <si>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</si>
  <si>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</si>
  <si>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</si>
  <si>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</si>
  <si>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</si>
  <si>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</si>
  <si>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</si>
  <si>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</si>
  <si>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</si>
  <si>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</si>
  <si>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</si>
  <si>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</si>
  <si>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</si>
  <si>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</si>
  <si>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</si>
  <si>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</si>
  <si>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</si>
  <si>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</si>
  <si>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</si>
  <si>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</si>
  <si>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</si>
  <si>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</si>
  <si>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</si>
  <si>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</si>
  <si>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</si>
  <si>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</si>
  <si>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</si>
  <si>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</si>
  <si>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</si>
  <si>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</si>
  <si>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</si>
  <si>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</si>
  <si>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</si>
  <si>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</si>
  <si>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</si>
  <si>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</si>
  <si>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</si>
  <si>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</si>
  <si>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</si>
  <si>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</si>
  <si>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</si>
  <si>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</si>
  <si>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</si>
  <si>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</si>
  <si>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</si>
  <si>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</si>
  <si>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</si>
  <si>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</si>
  <si>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</si>
  <si>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</si>
  <si>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</si>
  <si>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</si>
  <si>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</si>
  <si>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</si>
  <si>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</si>
  <si>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</si>
  <si>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</si>
  <si>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</si>
  <si>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</si>
  <si>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</si>
  <si>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</si>
  <si>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</si>
  <si>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</si>
  <si>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</si>
  <si>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</si>
  <si>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</si>
  <si>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</si>
  <si>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</si>
  <si>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</si>
  <si>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</si>
  <si>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</si>
  <si>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</si>
  <si>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</si>
  <si>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</si>
  <si>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</si>
  <si>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</si>
  <si>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</si>
  <si>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</si>
  <si>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</si>
  <si>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</si>
  <si>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</si>
  <si>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</si>
  <si>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</si>
  <si>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</si>
  <si>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</si>
  <si>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</si>
  <si>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</si>
  <si>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</si>
  <si>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</si>
  <si>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</si>
  <si>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</si>
  <si>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</si>
  <si>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</si>
  <si>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</si>
  <si>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</si>
  <si>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</si>
  <si>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</si>
  <si>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</si>
  <si>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</si>
  <si>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</si>
  <si>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</si>
  <si>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</si>
  <si>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</si>
  <si>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</si>
  <si>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</si>
  <si>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</si>
  <si>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</si>
  <si>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</si>
  <si>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</si>
  <si>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</si>
  <si>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</si>
  <si>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</si>
  <si>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</si>
  <si>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</si>
  <si>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</si>
  <si>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</si>
  <si>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</si>
  <si>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</si>
  <si>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</si>
  <si>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</si>
  <si>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</si>
  <si>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</si>
  <si>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</si>
  <si>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</si>
  <si>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</si>
  <si>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</si>
  <si>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</si>
  <si>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</si>
  <si>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</si>
  <si>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</si>
  <si>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</si>
  <si>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</si>
  <si>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</si>
  <si>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</si>
  <si>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</si>
  <si>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</si>
  <si>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</si>
  <si>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</si>
  <si>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</si>
  <si>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</si>
  <si>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</si>
  <si>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</si>
  <si>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</si>
  <si>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</si>
  <si>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</si>
  <si>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</si>
  <si>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</si>
  <si>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</si>
  <si>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</si>
  <si>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</si>
  <si>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</si>
  <si>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</si>
  <si>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</si>
  <si>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</si>
  <si>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</si>
  <si>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</si>
  <si>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</si>
  <si>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</si>
  <si>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</si>
  <si>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</si>
  <si>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</si>
  <si>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</si>
  <si>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</si>
  <si>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</si>
  <si>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</si>
  <si>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</si>
  <si>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</si>
  <si>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</si>
  <si>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</si>
  <si>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</si>
  <si>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</si>
  <si>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</si>
  <si>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</si>
  <si>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</si>
  <si>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</si>
  <si>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</si>
  <si>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</si>
  <si>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</si>
  <si>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</si>
  <si>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</si>
  <si>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</si>
  <si>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</si>
  <si>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</si>
  <si>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</si>
  <si>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</si>
  <si>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</si>
  <si>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</si>
  <si>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</si>
  <si>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</si>
  <si>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</si>
  <si>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</si>
  <si>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</si>
  <si>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</si>
  <si>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</si>
  <si>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</si>
  <si>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</si>
  <si>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</si>
  <si>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</si>
  <si>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</si>
  <si>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</si>
  <si>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</si>
  <si>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</si>
  <si>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</si>
  <si>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</si>
  <si>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</si>
  <si>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</si>
  <si>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</si>
  <si>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</si>
  <si>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</si>
  <si>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</si>
  <si>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</si>
  <si>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</si>
  <si>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</si>
  <si>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</si>
  <si>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</si>
  <si>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</si>
  <si>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</si>
  <si>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</si>
  <si>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</si>
  <si>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</si>
  <si>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</si>
  <si>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</si>
  <si>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</si>
  <si>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</si>
  <si>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</si>
  <si>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</si>
  <si>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</si>
  <si>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</si>
  <si>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</si>
  <si>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</si>
  <si>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</si>
  <si>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</si>
  <si>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</si>
  <si>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</si>
  <si>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</si>
  <si>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</si>
  <si>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</si>
  <si>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</si>
  <si>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</si>
  <si>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</si>
  <si>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</si>
  <si>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</si>
  <si>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</si>
  <si>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</si>
  <si>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</si>
  <si>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</si>
  <si>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</si>
  <si>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</si>
  <si>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</si>
  <si>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</si>
  <si>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</si>
  <si>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</si>
  <si>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</si>
  <si>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</si>
  <si>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</si>
  <si>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</si>
  <si>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</si>
  <si>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</si>
  <si>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</si>
  <si>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</si>
  <si>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</si>
  <si>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</si>
  <si>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</si>
  <si>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</si>
  <si>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</si>
  <si>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</si>
  <si>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</si>
  <si>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</si>
  <si>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</si>
  <si>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</si>
  <si>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</si>
  <si>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</si>
  <si>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</si>
  <si>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</si>
  <si>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</si>
  <si>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</si>
  <si>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</si>
  <si>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</si>
  <si>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</si>
  <si>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</si>
  <si>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</si>
  <si>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</si>
  <si>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</si>
  <si>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</si>
  <si>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</si>
  <si>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</si>
  <si>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</si>
  <si>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</si>
  <si>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</si>
  <si>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</si>
  <si>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</si>
  <si>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</si>
  <si>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</si>
  <si>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</si>
  <si>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</si>
  <si>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</si>
  <si>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</si>
  <si>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</si>
  <si>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</si>
  <si>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</si>
  <si>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</si>
  <si>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</si>
  <si>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</si>
  <si>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</si>
  <si>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</si>
  <si>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</si>
  <si>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</si>
  <si>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</si>
  <si>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</si>
  <si>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</si>
  <si>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</si>
  <si>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</si>
  <si>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</si>
  <si>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</si>
  <si>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</si>
  <si>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</si>
  <si>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</si>
  <si>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</si>
  <si>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</si>
  <si>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</si>
  <si>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</si>
  <si>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</si>
  <si>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</si>
  <si>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</si>
  <si>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</si>
  <si>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</si>
  <si>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</si>
  <si>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</si>
  <si>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</si>
  <si>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</si>
  <si>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</si>
  <si>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</si>
  <si>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</si>
  <si>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</si>
  <si>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</si>
  <si>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</si>
  <si>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</si>
  <si>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</si>
  <si>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</si>
  <si>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</si>
  <si>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</si>
  <si>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</si>
  <si>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</si>
  <si>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</si>
  <si>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</si>
  <si>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</si>
  <si>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</si>
  <si>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</si>
  <si>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</si>
  <si>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</si>
  <si>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</si>
  <si>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</si>
  <si>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</si>
  <si>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</si>
  <si>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</si>
  <si>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</si>
  <si>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</si>
  <si>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</si>
  <si>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</si>
  <si>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</si>
  <si>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</si>
  <si>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</si>
  <si>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</si>
  <si>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</si>
  <si>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</si>
  <si>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</si>
  <si>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</si>
  <si>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</si>
  <si>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</si>
  <si>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</si>
  <si>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</si>
  <si>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</si>
  <si>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</si>
  <si>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</si>
  <si>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</si>
  <si>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</si>
  <si>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</si>
  <si>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</si>
  <si>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</si>
  <si>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</si>
  <si>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</si>
  <si>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</si>
  <si>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</si>
  <si>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</si>
  <si>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</si>
  <si>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</si>
  <si>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</si>
  <si>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</si>
  <si>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</si>
  <si>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</si>
  <si>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</si>
  <si>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</si>
  <si>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</si>
  <si>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</si>
  <si>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</si>
  <si>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</si>
  <si>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</si>
  <si>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</si>
  <si>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</si>
  <si>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</si>
  <si>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</si>
  <si>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</si>
  <si>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</si>
  <si>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</si>
  <si>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</si>
  <si>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</si>
  <si>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</si>
  <si>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</si>
  <si>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</si>
  <si>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</si>
  <si>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</si>
  <si>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</si>
  <si>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</si>
  <si>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</si>
  <si>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</si>
  <si>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</si>
  <si>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</si>
  <si>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</si>
  <si>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</si>
  <si>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</si>
  <si>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</si>
  <si>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</si>
  <si>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</si>
  <si>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</si>
  <si>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</si>
  <si>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</si>
  <si>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</si>
  <si>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</si>
  <si>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</si>
  <si>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</si>
  <si>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</si>
  <si>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</si>
  <si>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</si>
  <si>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</si>
  <si>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</si>
  <si>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</si>
  <si>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</si>
  <si>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</si>
  <si>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</si>
  <si>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</si>
  <si>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</si>
  <si>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</si>
  <si>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</si>
  <si>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</si>
  <si>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</si>
  <si>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</si>
  <si>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</si>
  <si>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</si>
  <si>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</si>
  <si>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</si>
  <si>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</si>
  <si>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</si>
  <si>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</si>
  <si>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</si>
  <si>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</si>
  <si>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</si>
  <si>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</si>
  <si>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</si>
  <si>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</si>
  <si>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</si>
  <si>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</si>
  <si>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</si>
  <si>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</si>
  <si>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</si>
  <si>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</si>
  <si>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</si>
  <si>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</si>
  <si>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</si>
  <si>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</si>
  <si>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</si>
  <si>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</si>
  <si>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</si>
  <si>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</si>
  <si>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</si>
  <si>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</si>
  <si>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</si>
  <si>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</si>
  <si>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</si>
  <si>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</si>
  <si>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</si>
  <si>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</si>
  <si>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</si>
  <si>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</si>
  <si>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</si>
  <si>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</si>
  <si>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</si>
  <si>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</si>
  <si>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</si>
  <si>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</si>
  <si>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</si>
  <si>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</si>
  <si>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</si>
  <si>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</si>
  <si>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</si>
  <si>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</si>
  <si>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</si>
  <si>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</si>
  <si>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</si>
  <si>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</si>
  <si>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</si>
  <si>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</si>
  <si>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</si>
  <si>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</si>
  <si>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</si>
  <si>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</si>
  <si>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</si>
  <si>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</si>
  <si>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</si>
  <si>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</si>
  <si>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</si>
  <si>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</si>
  <si>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</si>
  <si>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</si>
  <si>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</si>
  <si>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</si>
  <si>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</si>
  <si>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</si>
  <si>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</si>
  <si>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</si>
  <si>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</si>
  <si>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</si>
  <si>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</si>
  <si>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</si>
  <si>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</si>
  <si>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</si>
  <si>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</si>
  <si>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</si>
  <si>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</si>
  <si>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</si>
  <si>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</si>
  <si>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</si>
  <si>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</si>
  <si>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</si>
  <si>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</si>
  <si>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</si>
  <si>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</si>
  <si>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</si>
  <si>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</si>
  <si>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</si>
  <si>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</si>
  <si>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</si>
  <si>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</si>
  <si>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</si>
  <si>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</si>
  <si>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</si>
  <si>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</si>
  <si>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</si>
  <si>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</si>
  <si>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</si>
  <si>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</si>
  <si>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</si>
  <si>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</si>
  <si>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</si>
  <si>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</si>
  <si>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</si>
  <si>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</si>
  <si>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</si>
  <si>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</si>
  <si>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</si>
  <si>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</si>
  <si>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</si>
  <si>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</si>
  <si>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</si>
  <si>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</si>
  <si>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</si>
  <si>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</si>
  <si>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</si>
  <si>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</si>
  <si>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</si>
  <si>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</si>
  <si>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</si>
  <si>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</si>
  <si>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</si>
  <si>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</si>
  <si>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</si>
  <si>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</si>
  <si>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</si>
  <si>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</si>
  <si>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</si>
  <si>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</si>
  <si>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</si>
  <si>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</si>
  <si>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</si>
  <si>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</si>
  <si>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</si>
  <si>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</si>
  <si>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</si>
  <si>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</si>
  <si>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</si>
  <si>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</si>
  <si>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</si>
  <si>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</si>
  <si>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</si>
  <si>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</si>
  <si>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</si>
  <si>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</si>
  <si>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</si>
  <si>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</si>
  <si>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</si>
  <si>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</si>
  <si>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</si>
  <si>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</si>
  <si>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</si>
  <si>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</si>
  <si>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</si>
  <si>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</si>
  <si>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</si>
  <si>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</si>
  <si>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</si>
  <si>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</si>
  <si>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</si>
  <si>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</si>
  <si>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</si>
  <si>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</si>
  <si>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</si>
  <si>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</si>
  <si>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</si>
  <si>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</si>
  <si>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</si>
  <si>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</si>
  <si>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</si>
  <si>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</si>
  <si>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</si>
  <si>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</si>
  <si>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</si>
  <si>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</si>
  <si>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</si>
  <si>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</si>
  <si>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</si>
  <si>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</si>
  <si>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</si>
  <si>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</si>
  <si>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</si>
  <si>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</si>
  <si>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</si>
  <si>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</si>
  <si>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</si>
  <si>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</si>
  <si>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</si>
  <si>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</si>
  <si>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</si>
  <si>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</si>
  <si>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</si>
  <si>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</si>
  <si>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</si>
  <si>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</si>
  <si>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</si>
  <si>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</si>
  <si>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</si>
  <si>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</si>
  <si>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</si>
  <si>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</si>
  <si>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</si>
  <si>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</si>
  <si>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</si>
  <si>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</si>
  <si>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</si>
  <si>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</si>
  <si>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</si>
  <si>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</si>
  <si>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</si>
  <si>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</si>
  <si>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</si>
  <si>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</si>
  <si>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</si>
  <si>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</si>
  <si>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</si>
  <si>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</si>
  <si>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</si>
  <si>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</si>
  <si>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</si>
  <si>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</si>
  <si>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</si>
  <si>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</si>
  <si>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</si>
  <si>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</si>
  <si>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</si>
  <si>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</si>
  <si>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</si>
  <si>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</si>
  <si>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</si>
  <si>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</si>
  <si>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</si>
  <si>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</si>
  <si>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</si>
  <si>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</si>
  <si>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</si>
  <si>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</si>
  <si>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</si>
  <si>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</si>
  <si>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</si>
  <si>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</si>
  <si>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</si>
  <si>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</si>
  <si>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</si>
  <si>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</si>
  <si>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</si>
  <si>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</si>
  <si>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</si>
  <si>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</si>
  <si>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</si>
  <si>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</si>
  <si>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</si>
  <si>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</si>
  <si>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</si>
  <si>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</si>
  <si>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</si>
  <si>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</si>
  <si>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</si>
  <si>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</si>
  <si>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</si>
  <si>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</si>
  <si>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</si>
  <si>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</si>
  <si>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</si>
  <si>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</si>
  <si>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</si>
  <si>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</si>
  <si>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</si>
  <si>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</si>
  <si>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</si>
  <si>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</si>
  <si>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</si>
  <si>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</si>
  <si>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</si>
  <si>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</si>
  <si>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</si>
  <si>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</si>
  <si>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</si>
  <si>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</si>
  <si>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</si>
  <si>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</si>
  <si>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</si>
  <si>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</si>
  <si>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</si>
  <si>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</si>
  <si>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</si>
  <si>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</si>
  <si>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</si>
  <si>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</si>
  <si>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</si>
  <si>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</si>
  <si>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</si>
  <si>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</si>
  <si>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</si>
  <si>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</si>
  <si>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</si>
  <si>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</si>
  <si>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</si>
  <si>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</si>
  <si>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</si>
  <si>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</si>
  <si>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</si>
  <si>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</si>
  <si>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</si>
  <si>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</si>
  <si>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</si>
  <si>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</si>
  <si>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</si>
  <si>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</si>
  <si>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</si>
  <si>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</si>
  <si>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</si>
  <si>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</si>
  <si>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</si>
  <si>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</si>
  <si>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</si>
  <si>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</si>
  <si>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</si>
  <si>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</si>
  <si>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</si>
  <si>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</si>
  <si>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</si>
  <si>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</si>
  <si>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</si>
  <si>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</si>
  <si>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</si>
  <si>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</si>
  <si>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</si>
  <si>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</si>
  <si>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</si>
  <si>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</si>
  <si>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</si>
  <si>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</si>
  <si>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</si>
  <si>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</si>
  <si>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</si>
  <si>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</si>
  <si>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</si>
  <si>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</si>
  <si>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</si>
  <si>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</si>
  <si>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</si>
  <si>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</si>
  <si>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</si>
  <si>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</si>
  <si>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</si>
  <si>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</si>
  <si>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</si>
  <si>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</si>
  <si>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</si>
  <si>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</si>
  <si>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</si>
  <si>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</si>
  <si>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</si>
  <si>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</si>
  <si>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</si>
  <si>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</si>
  <si>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</si>
  <si>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</si>
  <si>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</si>
  <si>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</si>
  <si>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</si>
  <si>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</si>
  <si>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</si>
  <si>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</si>
  <si>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</si>
  <si>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</si>
  <si>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</si>
  <si>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</si>
  <si>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</si>
  <si>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</si>
  <si>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</si>
  <si>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</si>
  <si>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</si>
  <si>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</si>
  <si>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</si>
  <si>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</si>
  <si>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</si>
  <si>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</si>
  <si>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</si>
  <si>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</si>
  <si>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</si>
  <si>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</si>
  <si>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</si>
  <si>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</si>
  <si>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</si>
  <si>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</si>
  <si>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</si>
  <si>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</si>
  <si>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</si>
  <si>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</si>
  <si>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</si>
  <si>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</si>
  <si>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</si>
  <si>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</si>
  <si>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</si>
  <si>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</si>
  <si>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</si>
  <si>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</si>
  <si>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</si>
  <si>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</si>
  <si>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</si>
  <si>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</si>
  <si>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</si>
  <si>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</si>
  <si>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</si>
  <si>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</si>
  <si>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</si>
  <si>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</si>
  <si>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</si>
  <si>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</si>
  <si>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</si>
  <si>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</si>
  <si>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</si>
  <si>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</si>
  <si>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</si>
  <si>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</si>
  <si>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</si>
  <si>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</si>
  <si>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</si>
  <si>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</si>
  <si>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</si>
  <si>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</si>
  <si>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</si>
  <si>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</si>
  <si>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</si>
  <si>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</si>
  <si>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</si>
  <si>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</si>
  <si>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</si>
  <si>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</si>
  <si>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</si>
  <si>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</si>
  <si>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</si>
  <si>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</si>
  <si>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</si>
  <si>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</si>
  <si>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</si>
  <si>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</si>
  <si>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</si>
  <si>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</si>
  <si>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</si>
  <si>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</si>
  <si>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</si>
  <si>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</si>
  <si>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</si>
  <si>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</si>
  <si>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</si>
  <si>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</si>
  <si>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</si>
  <si>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</si>
  <si>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</si>
  <si>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</si>
  <si>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</si>
  <si>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</si>
  <si>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</si>
  <si>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</si>
  <si>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</si>
  <si>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</si>
  <si>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</si>
  <si>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</si>
  <si>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</si>
  <si>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</si>
  <si>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</si>
  <si>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</si>
  <si>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</si>
  <si>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</si>
  <si>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</si>
  <si>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</si>
  <si>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</si>
  <si>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</si>
  <si>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</si>
  <si>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</si>
  <si>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</si>
  <si>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</si>
  <si>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</si>
  <si>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</si>
  <si>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</si>
  <si>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</si>
  <si>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</si>
  <si>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</si>
  <si>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</si>
  <si>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</si>
  <si>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</si>
  <si>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</si>
  <si>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</si>
  <si>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</si>
  <si>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</si>
  <si>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</si>
  <si>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</si>
  <si>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</si>
  <si>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</si>
  <si>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</si>
  <si>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</si>
  <si>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</si>
  <si>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</si>
  <si>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</si>
  <si>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</si>
  <si>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</si>
  <si>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</si>
  <si>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</si>
  <si>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</si>
  <si>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</si>
  <si>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</si>
  <si>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</si>
  <si>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</si>
  <si>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</si>
  <si>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</si>
  <si>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</si>
  <si>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</si>
  <si>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</si>
  <si>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</si>
  <si>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</si>
  <si>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</si>
  <si>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</si>
  <si>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</si>
  <si>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</si>
  <si>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</si>
  <si>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</si>
  <si>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</si>
  <si>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</si>
  <si>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</si>
  <si>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</si>
  <si>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</si>
  <si>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</si>
  <si>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</si>
  <si>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</si>
  <si>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</si>
  <si>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</si>
  <si>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</si>
  <si>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</si>
  <si>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</si>
  <si>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</si>
  <si>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</si>
  <si>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</si>
  <si>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</si>
  <si>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</si>
  <si>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</si>
  <si>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</si>
  <si>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</si>
  <si>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</si>
  <si>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</si>
  <si>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</si>
  <si>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</si>
  <si>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</si>
  <si>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</si>
  <si>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</si>
  <si>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</si>
  <si>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</si>
  <si>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</si>
  <si>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</si>
  <si>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</si>
  <si>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</si>
  <si>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</si>
  <si>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</si>
  <si>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</si>
  <si>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</si>
  <si>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</si>
  <si>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</si>
  <si>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</si>
  <si>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</si>
  <si>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</si>
  <si>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</si>
  <si>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</si>
  <si>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</si>
  <si>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</si>
  <si>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</si>
  <si>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</si>
  <si>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</si>
  <si>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</si>
  <si>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</si>
  <si>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</si>
  <si>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</si>
  <si>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</si>
  <si>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</si>
  <si>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</si>
  <si>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</si>
  <si>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</si>
  <si>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</si>
  <si>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</si>
  <si>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</si>
  <si>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</si>
  <si>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</si>
  <si>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</si>
  <si>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</si>
  <si>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</si>
  <si>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</si>
  <si>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</si>
  <si>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</si>
  <si>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</si>
  <si>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</si>
  <si>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</si>
  <si>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</si>
  <si>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</si>
  <si>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</si>
  <si>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</si>
  <si>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</si>
  <si>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</si>
  <si>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</si>
  <si>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</si>
  <si>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</si>
  <si>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</si>
  <si>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</si>
  <si>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</si>
  <si>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</si>
  <si>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</si>
  <si>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</si>
  <si>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</si>
  <si>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</si>
  <si>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</si>
  <si>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</si>
  <si>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</si>
  <si>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</si>
  <si>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</si>
  <si>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</si>
  <si>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</si>
  <si>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</si>
  <si>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</si>
  <si>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</si>
  <si>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</si>
  <si>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</si>
  <si>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</si>
  <si>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</si>
  <si>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</si>
  <si>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</si>
  <si>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</si>
  <si>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</si>
  <si>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</si>
  <si>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</si>
  <si>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</si>
  <si>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</si>
  <si>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</si>
  <si>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</si>
  <si>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</si>
  <si>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</si>
  <si>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</si>
  <si>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</si>
  <si>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</si>
  <si>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</si>
  <si>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</si>
  <si>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</si>
  <si>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</si>
  <si>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</si>
  <si>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</si>
  <si>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</si>
  <si>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</si>
  <si>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</si>
  <si>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</si>
  <si>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</si>
  <si>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</si>
  <si>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</si>
  <si>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</si>
  <si>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</si>
  <si>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</si>
  <si>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</si>
  <si>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</si>
  <si>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</si>
  <si>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</si>
  <si>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</si>
  <si>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</si>
  <si>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</si>
  <si>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</si>
  <si>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</si>
  <si>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</si>
  <si>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</si>
  <si>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</si>
  <si>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</si>
  <si>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</si>
  <si>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</si>
  <si>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</si>
  <si>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</si>
  <si>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</si>
  <si>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</si>
  <si>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</si>
  <si>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</si>
  <si>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</si>
  <si>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</si>
  <si>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</si>
  <si>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</si>
  <si>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</si>
  <si>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</si>
  <si>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</si>
  <si>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</si>
  <si>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</si>
  <si>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</si>
  <si>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</si>
  <si>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</si>
  <si>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</si>
  <si>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</si>
  <si>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</si>
  <si>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</si>
  <si>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</si>
  <si>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</si>
  <si>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</si>
  <si>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</si>
  <si>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</si>
  <si>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</si>
  <si>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</si>
  <si>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</si>
  <si>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</si>
  <si>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</si>
  <si>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</si>
  <si>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</si>
  <si>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</si>
  <si>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</si>
  <si>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</si>
  <si>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</si>
  <si>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</si>
  <si>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</si>
  <si>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</si>
  <si>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</si>
  <si>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</si>
  <si>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</si>
  <si>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</si>
  <si>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</si>
  <si>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</si>
  <si>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</si>
  <si>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</si>
  <si>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</si>
  <si>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</si>
  <si>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</si>
  <si>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</si>
  <si>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</si>
  <si>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</si>
  <si>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</si>
  <si>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</si>
  <si>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</si>
  <si>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</si>
  <si>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</si>
  <si>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</si>
  <si>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</si>
  <si>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</si>
  <si>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</si>
  <si>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</si>
  <si>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</si>
  <si>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</si>
  <si>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</si>
  <si>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</si>
  <si>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</si>
  <si>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</si>
  <si>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</si>
  <si>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</si>
  <si>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</si>
  <si>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</si>
  <si>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</si>
  <si>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</si>
  <si>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</si>
  <si>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</si>
  <si>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</si>
  <si>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</si>
  <si>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</si>
  <si>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</si>
  <si>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</si>
  <si>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</si>
  <si>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</si>
  <si>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</si>
  <si>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</si>
  <si>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</si>
  <si>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</si>
  <si>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</si>
  <si>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</si>
  <si>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</si>
  <si>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</si>
  <si>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</si>
  <si>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</si>
  <si>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</si>
  <si>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</si>
  <si>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</si>
  <si>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</si>
  <si>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</si>
  <si>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</si>
  <si>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</si>
  <si>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</si>
  <si>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</si>
  <si>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</si>
  <si>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</si>
  <si>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</si>
  <si>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</si>
  <si>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</si>
  <si>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</si>
  <si>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</si>
  <si>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</si>
  <si>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</si>
  <si>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</si>
  <si>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</si>
  <si>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</si>
  <si>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</si>
  <si>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</si>
  <si>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</si>
  <si>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</si>
  <si>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</si>
  <si>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</si>
  <si>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</si>
  <si>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</si>
  <si>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</si>
  <si>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</si>
  <si>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</si>
  <si>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</si>
  <si>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</si>
  <si>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</si>
  <si>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</si>
  <si>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</si>
  <si>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</si>
  <si>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</si>
  <si>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</si>
  <si>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</si>
  <si>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</si>
  <si>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</si>
  <si>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</si>
  <si>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</si>
  <si>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</si>
  <si>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</si>
  <si>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</si>
  <si>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</si>
  <si>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</si>
  <si>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</si>
  <si>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</si>
  <si>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</si>
  <si>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</si>
  <si>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</si>
  <si>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</si>
  <si>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</si>
  <si>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</si>
  <si>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</si>
  <si>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</si>
  <si>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</si>
  <si>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</si>
  <si>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</si>
  <si>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</si>
  <si>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</si>
  <si>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</si>
  <si>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</si>
  <si>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</si>
  <si>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</si>
  <si>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</si>
  <si>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</si>
  <si>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</si>
  <si>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</si>
  <si>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</si>
  <si>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</si>
  <si>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</si>
  <si>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</si>
  <si>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</si>
  <si>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</si>
  <si>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</si>
  <si>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</si>
  <si>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</si>
  <si>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</si>
  <si>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</si>
  <si>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</si>
  <si>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</si>
  <si>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</si>
  <si>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</si>
  <si>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</si>
  <si>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</si>
  <si>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</si>
  <si>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</si>
  <si>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</si>
  <si>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</si>
  <si>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</si>
  <si>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</si>
  <si>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</si>
  <si>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</si>
  <si>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</si>
  <si>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</si>
  <si>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</si>
  <si>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</si>
  <si>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</si>
  <si>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</si>
  <si>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</si>
  <si>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</si>
  <si>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</si>
  <si>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</si>
  <si>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</si>
  <si>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</si>
  <si>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</si>
  <si>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</si>
  <si>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</si>
  <si>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</si>
  <si>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</si>
  <si>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</si>
  <si>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</si>
  <si>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</si>
  <si>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</si>
  <si>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</si>
  <si>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</si>
  <si>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</si>
  <si>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</si>
  <si>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</si>
  <si>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</si>
  <si>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</si>
  <si>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</si>
  <si>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</si>
  <si>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</si>
  <si>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</si>
  <si>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</si>
  <si>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</si>
  <si>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</si>
  <si>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</si>
  <si>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</si>
  <si>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</si>
  <si>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</si>
  <si>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</si>
  <si>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</si>
  <si>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</si>
  <si>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</si>
  <si>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</si>
  <si>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</si>
  <si>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</si>
  <si>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</si>
  <si>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</si>
  <si>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</si>
  <si>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</si>
  <si>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</si>
  <si>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</si>
  <si>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</si>
  <si>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</si>
  <si>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</si>
  <si>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</si>
  <si>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</si>
  <si>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</si>
  <si>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</si>
  <si>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</si>
  <si>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</si>
  <si>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</si>
  <si>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</si>
  <si>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</si>
  <si>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</si>
  <si>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</si>
  <si>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</si>
  <si>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</si>
  <si>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</si>
  <si>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</si>
  <si>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</si>
  <si>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</si>
  <si>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</si>
  <si>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</si>
  <si>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</si>
  <si>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</si>
  <si>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</si>
  <si>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</si>
  <si>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</si>
  <si>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</si>
  <si>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</si>
  <si>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</si>
  <si>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</si>
  <si>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</si>
  <si>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</si>
  <si>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</si>
  <si>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</si>
  <si>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</si>
  <si>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</si>
  <si>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</si>
  <si>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</si>
  <si>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</si>
  <si>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</si>
  <si>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</si>
  <si>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</si>
  <si>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</si>
  <si>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</si>
  <si>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</si>
  <si>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</si>
  <si>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</si>
  <si>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</si>
  <si>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</si>
  <si>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</si>
  <si>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</si>
  <si>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</si>
  <si>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</si>
  <si>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</si>
  <si>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</si>
  <si>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</si>
  <si>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</si>
  <si>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</si>
  <si>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</si>
  <si>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</si>
  <si>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</si>
  <si>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</si>
  <si>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</si>
  <si>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</si>
  <si>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</si>
  <si>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</si>
  <si>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</si>
  <si>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</si>
  <si>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</si>
  <si>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</si>
  <si>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</si>
  <si>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</si>
  <si>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</si>
  <si>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</si>
  <si>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</si>
  <si>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</si>
  <si>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</si>
  <si>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</si>
  <si>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</si>
  <si>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</si>
  <si>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</si>
  <si>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</si>
  <si>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</si>
  <si>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</si>
  <si>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</si>
  <si>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</si>
  <si>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</si>
  <si>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</si>
  <si>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</si>
  <si>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</si>
  <si>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</si>
  <si>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</si>
  <si>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</si>
  <si>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</si>
  <si>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</si>
  <si>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</si>
  <si>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</si>
  <si>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</si>
  <si>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</si>
  <si>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</si>
  <si>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</si>
  <si>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</si>
  <si>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</si>
  <si>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</si>
  <si>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</si>
  <si>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</si>
  <si>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</si>
  <si>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</si>
  <si>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</si>
  <si>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</si>
  <si>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</si>
  <si>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</si>
  <si>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</si>
  <si>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</si>
  <si>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</si>
  <si>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</si>
  <si>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</si>
  <si>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</si>
  <si>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</si>
  <si>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</si>
  <si>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</si>
  <si>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</si>
  <si>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</si>
  <si>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</si>
  <si>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</si>
  <si>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</si>
  <si>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</si>
  <si>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</si>
  <si>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</si>
  <si>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</si>
  <si>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</si>
  <si>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</si>
  <si>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</si>
  <si>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</si>
  <si>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</si>
  <si>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</si>
  <si>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</si>
  <si>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</si>
  <si>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</si>
  <si>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</si>
  <si>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</si>
  <si>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</si>
  <si>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</si>
  <si>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</si>
  <si>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</si>
  <si>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</si>
  <si>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</si>
  <si>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</si>
  <si>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</si>
  <si>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</si>
  <si>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</si>
  <si>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</si>
  <si>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</si>
  <si>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</si>
  <si>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</si>
  <si>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</si>
  <si>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</si>
  <si>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</si>
  <si>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</si>
  <si>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</si>
  <si>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</si>
  <si>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</si>
  <si>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</si>
  <si>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</si>
  <si>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</si>
  <si>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</si>
  <si>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</si>
  <si>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</si>
  <si>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</si>
  <si>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</si>
  <si>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</si>
  <si>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</si>
  <si>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</si>
  <si>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</si>
  <si>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</si>
  <si>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</si>
  <si>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</si>
  <si>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</si>
  <si>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</si>
  <si>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</si>
  <si>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</si>
  <si>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</si>
  <si>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</si>
  <si>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</si>
  <si>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</si>
  <si>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</si>
  <si>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</si>
  <si>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</si>
  <si>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</si>
  <si>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</si>
  <si>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</si>
  <si>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</si>
  <si>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</si>
  <si>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</si>
  <si>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</si>
  <si>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</si>
  <si>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</si>
  <si>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</si>
  <si>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</si>
  <si>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</si>
  <si>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</si>
  <si>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</si>
  <si>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</si>
  <si>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</si>
  <si>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</si>
  <si>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</si>
  <si>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</si>
  <si>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</si>
  <si>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</si>
  <si>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</si>
  <si>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</si>
  <si>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</si>
  <si>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</si>
  <si>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</si>
  <si>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</si>
  <si>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</si>
  <si>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</si>
  <si>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</si>
  <si>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</si>
  <si>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</si>
  <si>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</si>
  <si>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</si>
  <si>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</si>
  <si>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</si>
  <si>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</si>
  <si>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</si>
  <si>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</si>
  <si>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</si>
  <si>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</si>
  <si>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</si>
  <si>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</si>
  <si>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</si>
  <si>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</si>
  <si>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</si>
  <si>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</si>
  <si>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</si>
  <si>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</si>
  <si>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</si>
  <si>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</si>
  <si>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</si>
  <si>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</si>
  <si>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</si>
  <si>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</si>
  <si>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</si>
  <si>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</si>
  <si>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</si>
  <si>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</si>
  <si>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</si>
  <si>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</si>
  <si>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</si>
  <si>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</si>
  <si>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</si>
  <si>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</si>
  <si>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</si>
  <si>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</si>
  <si>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</si>
  <si>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</si>
  <si>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</si>
  <si>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</si>
  <si>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</si>
  <si>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</si>
  <si>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</si>
  <si>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</si>
  <si>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</si>
  <si>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</si>
  <si>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</si>
  <si>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</si>
  <si>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</si>
  <si>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</si>
  <si>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</si>
  <si>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</si>
  <si>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</si>
  <si>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</si>
  <si>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</si>
  <si>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</si>
  <si>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</si>
  <si>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</si>
  <si>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</si>
  <si>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</si>
  <si>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</si>
  <si>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</si>
  <si>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</si>
  <si>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</si>
  <si>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</si>
  <si>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</si>
  <si>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</si>
  <si>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</si>
  <si>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</si>
  <si>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</si>
  <si>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</si>
  <si>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</si>
  <si>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</si>
  <si>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</si>
  <si>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</si>
  <si>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</si>
  <si>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</si>
  <si>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</si>
  <si>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</si>
  <si>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</si>
  <si>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</si>
  <si>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</si>
  <si>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</si>
  <si>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</si>
  <si>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</si>
  <si>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</si>
  <si>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</si>
  <si>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</si>
  <si>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</si>
  <si>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</si>
  <si>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</si>
  <si>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</si>
  <si>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</si>
  <si>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</si>
  <si>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</si>
  <si>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</si>
  <si>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</si>
  <si>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</si>
  <si>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</si>
  <si>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</si>
  <si>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</si>
  <si>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</si>
  <si>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</si>
  <si>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</si>
  <si>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</si>
  <si>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</si>
  <si>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</si>
  <si>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</si>
  <si>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</si>
  <si>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</si>
  <si>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</si>
  <si>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</si>
  <si>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</si>
  <si>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</si>
  <si>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</si>
  <si>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</si>
  <si>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</si>
  <si>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</si>
  <si>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</si>
  <si>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</si>
  <si>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</si>
  <si>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</si>
  <si>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</si>
  <si>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</si>
  <si>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</si>
  <si>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</si>
  <si>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</si>
  <si>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</si>
  <si>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</si>
  <si>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</si>
  <si>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</si>
  <si>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</si>
  <si>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</si>
  <si>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</si>
  <si>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</si>
  <si>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</si>
  <si>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</si>
  <si>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</si>
  <si>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</si>
  <si>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</si>
  <si>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</si>
  <si>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</si>
  <si>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</si>
  <si>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</si>
  <si>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</si>
  <si>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</si>
  <si>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</si>
  <si>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</si>
  <si>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</si>
  <si>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</si>
  <si>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</si>
  <si>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</si>
  <si>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</si>
  <si>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</si>
  <si>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</si>
  <si>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</si>
  <si>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</si>
  <si>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</si>
  <si>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</si>
  <si>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</si>
  <si>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</si>
  <si>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</si>
  <si>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</si>
  <si>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</si>
  <si>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</si>
  <si>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</si>
  <si>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</si>
  <si>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</si>
  <si>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</si>
  <si>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</si>
  <si>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</si>
  <si>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</si>
  <si>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</si>
  <si>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</si>
  <si>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</si>
  <si>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</si>
  <si>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</si>
  <si>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</si>
  <si>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</si>
  <si>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</si>
  <si>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</si>
  <si>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</si>
  <si>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</si>
  <si>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</si>
  <si>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</si>
  <si>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</si>
  <si>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</si>
  <si>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</si>
  <si>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</si>
  <si>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</si>
  <si>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</si>
  <si>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</si>
  <si>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</si>
  <si>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</si>
  <si>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</si>
  <si>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</si>
  <si>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</si>
  <si>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</si>
  <si>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</si>
  <si>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</si>
  <si>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</si>
  <si>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</si>
  <si>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</si>
  <si>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</si>
  <si>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</si>
  <si>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</si>
  <si>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</si>
  <si>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</si>
  <si>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</si>
  <si>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</si>
  <si>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</si>
  <si>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</si>
  <si>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</si>
  <si>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</si>
  <si>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</si>
  <si>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</si>
  <si>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</si>
  <si>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</si>
  <si>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</si>
  <si>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</si>
  <si>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</si>
  <si>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</si>
  <si>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</si>
  <si>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</si>
  <si>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</si>
  <si>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</si>
  <si>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</si>
  <si>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</si>
  <si>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</si>
  <si>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</si>
  <si>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</si>
  <si>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</si>
  <si>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</si>
  <si>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</si>
  <si>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</si>
  <si>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</si>
  <si>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</si>
  <si>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</si>
  <si>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</si>
  <si>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</si>
  <si>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</si>
  <si>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</si>
  <si>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</si>
  <si>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</si>
  <si>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</si>
  <si>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</si>
  <si>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</si>
  <si>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</si>
  <si>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</si>
  <si>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</si>
  <si>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</si>
  <si>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</si>
  <si>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</si>
  <si>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</si>
  <si>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</si>
  <si>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</si>
  <si>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</si>
  <si>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</si>
  <si>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</si>
  <si>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</si>
  <si>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</si>
  <si>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</si>
  <si>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</si>
  <si>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</si>
  <si>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</si>
  <si>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</si>
  <si>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</si>
  <si>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</si>
  <si>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</si>
  <si>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</si>
  <si>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</si>
  <si>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</si>
  <si>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</si>
  <si>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</si>
  <si>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</si>
  <si>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</si>
  <si>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</si>
  <si>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</si>
  <si>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</si>
  <si>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</si>
  <si>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</si>
  <si>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</si>
  <si>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</si>
  <si>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</si>
  <si>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</si>
  <si>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</si>
  <si>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</si>
  <si>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</si>
  <si>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</si>
  <si>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</si>
  <si>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</si>
  <si>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</si>
  <si>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</si>
  <si>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</si>
  <si>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</si>
  <si>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</si>
  <si>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</si>
  <si>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</si>
  <si>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</si>
  <si>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</si>
  <si>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</si>
  <si>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</si>
  <si>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</si>
  <si>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</si>
  <si>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</si>
  <si>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</si>
  <si>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</si>
  <si>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</si>
  <si>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</si>
  <si>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</si>
  <si>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</si>
  <si>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</si>
  <si>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</si>
  <si>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</si>
  <si>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</si>
  <si>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</si>
  <si>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</si>
  <si>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</si>
  <si>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</si>
  <si>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</si>
  <si>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</si>
  <si>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</si>
  <si>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</si>
  <si>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</si>
  <si>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</si>
  <si>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</si>
  <si>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</si>
  <si>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</si>
  <si>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</si>
  <si>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</si>
  <si>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</si>
  <si>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</si>
  <si>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</si>
  <si>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</si>
  <si>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</si>
  <si>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</si>
  <si>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</si>
  <si>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</si>
  <si>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</si>
  <si>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</si>
  <si>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</si>
  <si>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</si>
  <si>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</si>
  <si>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</si>
  <si>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</si>
  <si>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</si>
  <si>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</si>
  <si>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</si>
  <si>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</si>
  <si>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</si>
  <si>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</si>
  <si>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</si>
  <si>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</si>
  <si>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</si>
  <si>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</si>
  <si>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</si>
  <si>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</si>
  <si>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</si>
  <si>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</si>
  <si>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</si>
  <si>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</si>
  <si>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</si>
  <si>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</si>
  <si>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</si>
  <si>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</si>
  <si>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</si>
  <si>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</si>
  <si>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</si>
  <si>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</si>
  <si>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</si>
  <si>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</si>
  <si>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</si>
  <si>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</si>
  <si>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</si>
  <si>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</si>
  <si>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</si>
  <si>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</si>
  <si>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</si>
  <si>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</si>
  <si>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</si>
  <si>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</si>
  <si>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</si>
  <si>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</si>
  <si>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</si>
  <si>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</si>
  <si>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</si>
  <si>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</si>
  <si>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</si>
  <si>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</si>
  <si>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</si>
  <si>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</si>
  <si>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</si>
  <si>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</si>
  <si>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</si>
  <si>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</si>
  <si>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</si>
  <si>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</si>
  <si>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</si>
  <si>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</si>
  <si>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</si>
  <si>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</si>
  <si>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</si>
  <si>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</si>
  <si>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</si>
  <si>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</si>
  <si>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</si>
  <si>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</si>
  <si>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</si>
  <si>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</si>
  <si>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</si>
  <si>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</si>
  <si>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</si>
  <si>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</si>
  <si>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</si>
  <si>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</si>
  <si>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</si>
  <si>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</si>
  <si>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</si>
  <si>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</si>
  <si>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</si>
  <si>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</si>
  <si>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</si>
  <si>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</si>
  <si>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</si>
  <si>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</si>
  <si>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</si>
  <si>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</si>
  <si>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</si>
  <si>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</si>
  <si>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</si>
  <si>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</si>
  <si>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</si>
  <si>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</si>
  <si>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</si>
  <si>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</si>
  <si>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</si>
  <si>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</si>
  <si>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</si>
  <si>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</si>
  <si>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</si>
  <si>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</si>
  <si>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</si>
  <si>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</si>
  <si>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</si>
  <si>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</si>
  <si>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</si>
  <si>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</si>
  <si>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</si>
  <si>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</si>
  <si>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</si>
  <si>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</si>
  <si>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</si>
  <si>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</si>
  <si>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</si>
  <si>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</si>
  <si>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</si>
  <si>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</si>
  <si>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</si>
  <si>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</si>
  <si>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</si>
  <si>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</si>
  <si>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</si>
  <si>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</si>
  <si>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</si>
  <si>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</si>
  <si>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</si>
  <si>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</si>
  <si>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</si>
  <si>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</si>
  <si>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</si>
  <si>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</si>
  <si>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</si>
  <si>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</si>
  <si>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</si>
  <si>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</si>
  <si>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</si>
  <si>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</si>
  <si>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</si>
  <si>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Pledged</t>
  </si>
  <si>
    <t>Number of backers</t>
  </si>
  <si>
    <t>No Backers</t>
  </si>
  <si>
    <t>Mean goal</t>
  </si>
  <si>
    <t>Median Goal</t>
  </si>
  <si>
    <t>Mean Goal</t>
  </si>
  <si>
    <t>Mean Pledged</t>
  </si>
  <si>
    <t>Median Pledged</t>
  </si>
  <si>
    <t>Successful</t>
  </si>
  <si>
    <t>Failed</t>
  </si>
  <si>
    <t>Median goal</t>
  </si>
  <si>
    <t>Mean pledged</t>
  </si>
  <si>
    <t>Median pledged</t>
  </si>
  <si>
    <t>Successfull</t>
  </si>
  <si>
    <t>Standard deviation of goal</t>
  </si>
  <si>
    <t>Standard deviation of pledged</t>
  </si>
  <si>
    <t>Upper Quantile (Q3) of pledged</t>
  </si>
  <si>
    <t>Lower Quantile(1) of pledged</t>
  </si>
  <si>
    <t>IQR of pledged</t>
  </si>
  <si>
    <t>Upper Quartile (Q3) of goal</t>
  </si>
  <si>
    <t>Lower Quartile(Q1)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</si>
  <si>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</si>
  <si>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</si>
  <si>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</si>
  <si>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</si>
  <si>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</si>
  <si>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</si>
  <si>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</si>
  <si>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</si>
  <si>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</si>
  <si>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</si>
  <si>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</si>
  <si>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</si>
  <si>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</si>
  <si>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</si>
  <si>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</si>
  <si>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</si>
  <si>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</si>
  <si>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</si>
  <si>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</si>
  <si>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Outcome key word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</si>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</sst>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33333"/>
      <name val="Arial"/>
      <family val="2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0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1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A-49B3-BE48-A29680A038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CA-49B3-BE48-A29680A038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CA-49B3-BE48-A29680A03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437231"/>
        <c:axId val="2037472751"/>
      </c:lineChart>
      <c:catAx>
        <c:axId val="20354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472751"/>
        <c:crosses val="autoZero"/>
        <c:auto val="1"/>
        <c:lblAlgn val="ctr"/>
        <c:lblOffset val="100"/>
        <c:noMultiLvlLbl val="0"/>
      </c:catAx>
      <c:valAx>
        <c:axId val="20374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  <c:pt idx="11">
                  <c:v>0.67281553398058247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5-4745-961C-563EBB709B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  <c:pt idx="11">
                  <c:v>0.32718446601941747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5-4745-961C-563EBB709B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85-4745-961C-563EBB709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174608"/>
        <c:axId val="1725603024"/>
      </c:lineChart>
      <c:catAx>
        <c:axId val="172117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ammount [$]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603024"/>
        <c:crosses val="autoZero"/>
        <c:auto val="1"/>
        <c:lblAlgn val="ctr"/>
        <c:lblOffset val="100"/>
        <c:tickMarkSkip val="1"/>
        <c:noMultiLvlLbl val="1"/>
      </c:catAx>
      <c:valAx>
        <c:axId val="17256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1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8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photography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6-4B77-897F-E46D42BEEB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photography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117</c:v>
                </c:pt>
                <c:pt idx="1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E6-4B77-897F-E46D42BEEB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photography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E6-4B77-897F-E46D42BEEB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photography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103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E6-4B77-897F-E46D42BE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7363279"/>
        <c:axId val="2087464207"/>
      </c:barChart>
      <c:catAx>
        <c:axId val="20873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64207"/>
        <c:crosses val="autoZero"/>
        <c:auto val="1"/>
        <c:lblAlgn val="ctr"/>
        <c:lblOffset val="100"/>
        <c:noMultiLvlLbl val="0"/>
      </c:catAx>
      <c:valAx>
        <c:axId val="20874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[data-1-1-3-StarterBook.xlsb.xlsx]M-Outcomes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782633420822405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'M-Outcomes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'M-Outcomes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B-450B-BC93-30BEAA93B308}"/>
            </c:ext>
          </c:extLst>
        </c:ser>
        <c:ser>
          <c:idx val="1"/>
          <c:order val="1"/>
          <c:tx>
            <c:strRef>
              <c:f>'M-Outcomes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'M-Outcomes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B-450B-BC93-30BEAA93B308}"/>
            </c:ext>
          </c:extLst>
        </c:ser>
        <c:ser>
          <c:idx val="2"/>
          <c:order val="2"/>
          <c:tx>
            <c:strRef>
              <c:f>'M-Outcomes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'M-Outcomes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4B-450B-BC93-30BEAA93B308}"/>
            </c:ext>
          </c:extLst>
        </c:ser>
        <c:ser>
          <c:idx val="3"/>
          <c:order val="3"/>
          <c:tx>
            <c:strRef>
              <c:f>'M-Outcomes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'M-Outcomes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'M-Outcomes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1-460D-996C-428317147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916703"/>
        <c:axId val="1779609567"/>
      </c:lineChart>
      <c:catAx>
        <c:axId val="178991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09567"/>
        <c:crosses val="autoZero"/>
        <c:auto val="1"/>
        <c:lblAlgn val="ctr"/>
        <c:lblOffset val="100"/>
        <c:noMultiLvlLbl val="0"/>
      </c:catAx>
      <c:valAx>
        <c:axId val="17796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1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8224777572718599"/>
          <c:y val="7.2074233375887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37630419394789E-2"/>
          <c:y val="0.2422156914825255"/>
          <c:w val="0.82637245140327986"/>
          <c:h val="0.580774035454490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1-474F-BC94-3594707394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F1-474F-BC94-3594707394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F1-474F-BC94-3594707394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7-4AAA-95C2-C98B3AEB4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153263"/>
        <c:axId val="1071381551"/>
      </c:barChart>
      <c:catAx>
        <c:axId val="98815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81551"/>
        <c:crosses val="autoZero"/>
        <c:auto val="1"/>
        <c:lblAlgn val="ctr"/>
        <c:lblOffset val="100"/>
        <c:noMultiLvlLbl val="0"/>
      </c:catAx>
      <c:valAx>
        <c:axId val="10713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5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</cx:chartData>
  <cx:chart>
    <cx:title pos="t" align="ctr" overlay="0"/>
    <cx:plotArea>
      <cx:plotAreaRegion>
        <cx:series layoutId="boxWhisker" uniqueId="{7F477FA4-FD60-4E9B-8248-8FE8E1E1D662}">
          <cx:tx>
            <cx:txData>
              <cx:f>_xlchart.v1.7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D1C57C-759C-4512-94F0-7240A1384876}">
          <cx:tx>
            <cx:txData>
              <cx:f>_xlchart.v1.9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1E77BF-C266-4FB5-B945-5702C18FB06D}">
  <sheetPr/>
  <sheetViews>
    <sheetView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339725</xdr:colOff>
      <xdr:row>0</xdr:row>
      <xdr:rowOff>155575</xdr:rowOff>
    </xdr:from>
    <xdr:to>
      <xdr:col>12</xdr:col>
      <xdr:colOff>504825</xdr:colOff>
      <xdr:row>15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CEDEF-3F6C-435D-BB30-E2A803468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317499</xdr:colOff>
      <xdr:row>1</xdr:row>
      <xdr:rowOff>79376</xdr:rowOff>
    </xdr:from>
    <xdr:to>
      <xdr:col>15</xdr:col>
      <xdr:colOff>23811</xdr:colOff>
      <xdr:row>21</xdr:row>
      <xdr:rowOff>41274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BD9DF-92C1-4BF4-81B3-7FDE7F26E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55DCF3-FDFD-4523-8133-72098C865D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7ABB98-FDB3-4E4A-A596-F1162937FE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327025</xdr:colOff>
      <xdr:row>0</xdr:row>
      <xdr:rowOff>73025</xdr:rowOff>
    </xdr:from>
    <xdr:to>
      <xdr:col>10</xdr:col>
      <xdr:colOff>2301875</xdr:colOff>
      <xdr:row>15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79328-0790-4A6C-BAB8-B1A16228F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396875</xdr:colOff>
      <xdr:row>3</xdr:row>
      <xdr:rowOff>136525</xdr:rowOff>
    </xdr:from>
    <xdr:to>
      <xdr:col>15</xdr:col>
      <xdr:colOff>92075</xdr:colOff>
      <xdr:row>18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34C34-7DDF-48EA-AF33-6CEF2B413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165100</xdr:rowOff>
    </xdr:from>
    <xdr:to>
      <xdr:col>18</xdr:col>
      <xdr:colOff>6349</xdr:colOff>
      <xdr:row>18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89B8B-0FCD-42A5-8E92-F35F428CC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Olewicz" refreshedDate="43842.901541319443" createdVersion="6" refreshedVersion="6" minRefreshableVersion="3" recordCount="4114" xr:uid="{FEF2DA6A-7FE3-41B8-92C4-1B8B6B4831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Olewicz" refreshedDate="43843.862304745373" createdVersion="6" refreshedVersion="6" minRefreshableVersion="3" recordCount="4114" xr:uid="{C990366C-E318-4D7F-8F07-ED1A49DE21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s v="No Backers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s v="No Backers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s v="No Backers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o Backers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o Backers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o Backers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o Backers"/>
    <x v="0"/>
    <x v="2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o Backers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o Backers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o Backers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o Backers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o Backers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o Backers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o Backers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o Backers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o Backers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o Backers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o Backers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o Backers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o Backers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o Backers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o Backers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o Backers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o Backers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o Backers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o Backers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o Backers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o Backers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o Backers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o Backers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o Backers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o Backers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o Backers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o Backers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o Backers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o Backers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o Backers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o Backers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o Backers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o Backers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o Backers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o Backers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o Backers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o Backers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o Backers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o Backers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o Backers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o Backers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o Backers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o Backers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o Backers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o Backers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o Backers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o Backers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o Backers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o Backers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o Backers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o Backers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o Backers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o Backers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o Backers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o Backers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o Backers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o Backers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o Backers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o Backers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o Backers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o Backers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o Backers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o Backers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o Backers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o Backers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o Backers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o Backers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o Backers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o Backers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o Backers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o Backers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o Backers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o Backers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o Backers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o Backers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o Backers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o Backers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o Backers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o Backers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o Backers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o Backers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o Backers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o Backers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o Backers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o Backers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o Backers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o Backers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o Backers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o Backers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o Backers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o Backers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o Backers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o Backers"/>
    <x v="2"/>
    <x v="7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o Backer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o Backer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o Backer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o Backers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o Backers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o Backers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o Backers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o Backers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o Backers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o Backers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o Backers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o Backers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o Backers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o Backers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o Backers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o Backers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o Backers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o Backers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o Backers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o Backers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o Backers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o Backers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o Backers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o Backers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o Backer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o Backers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o Backers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o Backers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o Backers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o Backers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o Backers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o Backers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o Backers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o Backers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o Backers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o Backers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o Backers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o Backers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o Backers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o Backers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o Backer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o Backer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o Backer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o Backer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o Backer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o Backer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o Backer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o Backer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o Backers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o Backer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o Backer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o Backer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o Backer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o Backers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o Backer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o Backer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o Backer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o Backer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o Backer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o Backer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o Backer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o Backers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o Backers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o Backers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o Backers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o Backers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o Backers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o Backers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o Backer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o Backer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o Backer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o Backer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o Backer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o Backer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o Backer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o Backer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o Backer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o Backer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o Backer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o Backer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o Backer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o Backer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o Backer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o Backer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o Backer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o Backer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o Backer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o Backer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o Backer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o Backer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o Backers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o Backers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o Backers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o Backers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o Backers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o Backers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o Backers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o Backers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o Backers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o Backers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o Backers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o Backers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o Backer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o Backer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o Backer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o Backer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o Backer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o Backer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o Backers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o Backer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o Backer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o Backer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o Backers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o Backers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o Backers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o Backers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o Backers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o Backers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o Backers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o Backers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o Backers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o Backers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o Backers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o Backers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o Backers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o Backers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o Backer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o Backer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o Backer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o Backer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o Backer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o Backer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o Backer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o Backer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o Backer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o Backers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o Backers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o Backers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o Backers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o Backers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o Backer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o Backers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o Backers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o Backers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o Backers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o Backers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o Backers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o Backers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o Backers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o Backers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o Backers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o Backers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o Backers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o Backers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o Backers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o Backers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o Backers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o Backers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o Backers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o Backers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o Backers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o Backers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o Backers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o Backers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o Backers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o Backers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o Backers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o Backers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o Backers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o Backers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o Backer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o Backer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o Backer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o Backers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o Backer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o Backer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o Backer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o Backer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o Backer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o Backer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o Backer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o Backer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o Backer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o Backer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o Backer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o Backer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o Backer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o Backer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o Backer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o Backer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o Backer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o Backer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o Backer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o Backer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o Backer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o Backer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o Backer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o Backer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o Backer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o Backer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o Backer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o Backer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o Backer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o Backer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o Backers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o Backer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o Backers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o Backer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o Backer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o Backer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o Backer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o Backer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o Backer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o Backer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o Backer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o Backer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o Backer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o Backer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o Backer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o Backer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o Backer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o Backer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o Backer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o Backer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o Backer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o Backer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o Backer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o Backer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o Backer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o Backer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o Backer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o Backer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o Backer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o Backer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o Backer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o Backer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o Backer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o Backer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o Backer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o Backer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o Backer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o Backer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o Backer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o Backer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o Backer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o Backer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o Backer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o Backer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o Backer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o Backers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o Backers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o Backers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o Backers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o Backers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o Backers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o Backers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o Backers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o Backer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o Backer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o Backer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o Backer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o Backers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o Backers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o Backers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o Backers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o Backer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o Backers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o Backers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o Backers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o Backers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o Backers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o Backers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o Backers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o Backers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o Backers"/>
    <x v="1"/>
    <x v="4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o Backers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o Backer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o Backer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o Backer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o Backer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o Backer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o Backer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o Backer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o Backer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o Backer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o Backer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o Backer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o Backer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o Backer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o Backer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o Backer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o Backer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o Backer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o Backer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o Backer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o Backer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o Backer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o Backer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o Backer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o Backer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o Backer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o Backer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o Backer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o Backer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o Backer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o Backer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o Backer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o Backer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o Backer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o Backer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o Backer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o Backer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o Backer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8CD4D-3A65-438A-A079-E27456FDE3CA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D3EF3-D3A8-49EC-97DD-B072E70812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x="8"/>
        <item h="1" x="3"/>
        <item h="1" x="2"/>
        <item x="1"/>
        <item t="default"/>
      </items>
    </pivotField>
    <pivotField showAll="0"/>
  </pivotFields>
  <rowFields count="1">
    <field x="16"/>
  </rowFields>
  <rowItems count="3">
    <i>
      <x v="5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58511-C307-4030-AE46-3E756E8AD76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91994-24CB-4AEF-81C5-048264C535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0" zoomScaleNormal="90" workbookViewId="0">
      <selection activeCell="R2" sqref="R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26953125" bestFit="1" customWidth="1"/>
    <col min="16" max="16" width="16.26953125" style="10" bestFit="1" customWidth="1"/>
    <col min="17" max="17" width="41.1796875" customWidth="1"/>
    <col min="18" max="18" width="16.08984375" bestFit="1" customWidth="1"/>
    <col min="19" max="19" width="21.08984375" bestFit="1" customWidth="1"/>
    <col min="20" max="20" width="19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IFERROR(ROUND(E2/L2,2),"No Backers")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IFERROR(ROUND(E3/L3,2),"No Backers")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IFERROR(ROUND(E67/L67,2),"No Backers")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 t="str">
        <f t="shared" si="5"/>
        <v>No Backers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 t="str">
        <f t="shared" si="5"/>
        <v>No Backers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 t="str">
        <f t="shared" ref="P131:P194" si="9">IFERROR(ROUND(E131/L131,2),"No Backers")</f>
        <v>No Backers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 t="str">
        <f t="shared" si="9"/>
        <v>No Backers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 t="str">
        <f t="shared" si="9"/>
        <v>No Backers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 t="str">
        <f t="shared" si="9"/>
        <v>No Backers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 t="str">
        <f t="shared" si="9"/>
        <v>No Backers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 t="str">
        <f t="shared" si="9"/>
        <v>No Backers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 t="str">
        <f t="shared" si="9"/>
        <v>No Backers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 t="str">
        <f t="shared" si="9"/>
        <v>No Backers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 t="str">
        <f t="shared" si="9"/>
        <v>No Backers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 t="str">
        <f t="shared" si="9"/>
        <v>No Backers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 t="str">
        <f t="shared" si="9"/>
        <v>No Backers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 t="str">
        <f t="shared" si="9"/>
        <v>No Backers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 t="str">
        <f t="shared" si="9"/>
        <v>No Backers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 t="str">
        <f t="shared" si="9"/>
        <v>No Backers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 t="str">
        <f t="shared" si="9"/>
        <v>No Backers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 t="str">
        <f t="shared" si="9"/>
        <v>No Backers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 t="str">
        <f t="shared" si="9"/>
        <v>No Backers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 t="str">
        <f t="shared" si="9"/>
        <v>No Backers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 t="str">
        <f t="shared" si="9"/>
        <v>No Backers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 t="str">
        <f t="shared" si="9"/>
        <v>No Backers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 t="str">
        <f t="shared" si="9"/>
        <v>No Backers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 t="str">
        <f t="shared" si="9"/>
        <v>No Backers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 t="str">
        <f t="shared" ref="P195:P258" si="13">IFERROR(ROUND(E195/L195,2),"No Backers")</f>
        <v>No Backers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 t="str">
        <f t="shared" si="13"/>
        <v>No Backers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 t="str">
        <f t="shared" si="13"/>
        <v>No Backers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 t="str">
        <f t="shared" si="13"/>
        <v>No Backers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 t="str">
        <f t="shared" si="13"/>
        <v>No Backers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 t="str">
        <f t="shared" si="13"/>
        <v>No Backers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 t="str">
        <f t="shared" si="13"/>
        <v>No Backers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 t="str">
        <f t="shared" si="13"/>
        <v>No Backers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 t="str">
        <f t="shared" si="13"/>
        <v>No Backers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3"/>
        <v>No Backers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 t="str">
        <f t="shared" si="13"/>
        <v>No Backers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 t="str">
        <f t="shared" si="13"/>
        <v>No Backers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 t="str">
        <f t="shared" si="13"/>
        <v>No Backers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 t="str">
        <f t="shared" si="13"/>
        <v>No Backers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 t="str">
        <f t="shared" si="13"/>
        <v>No Backers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 t="str">
        <f t="shared" si="13"/>
        <v>No Backers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 t="str">
        <f t="shared" si="13"/>
        <v>No Backers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 t="str">
        <f t="shared" si="13"/>
        <v>No Backers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 t="str">
        <f t="shared" si="13"/>
        <v>No Backers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IFERROR(ROUND(E259/L259,2),"No Backers")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IFERROR(ROUND(E323/L323,2),"No Backers")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IFERROR(ROUND(E387/L387,2),"No Backers")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 t="str">
        <f t="shared" si="25"/>
        <v>No Backers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 t="str">
        <f t="shared" si="25"/>
        <v>No Backers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 t="str">
        <f t="shared" si="25"/>
        <v>No Backers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 t="str">
        <f t="shared" si="25"/>
        <v>No Backers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 t="str">
        <f t="shared" si="25"/>
        <v>No Backers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 t="str">
        <f t="shared" si="25"/>
        <v>No Backers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 t="str">
        <f t="shared" si="25"/>
        <v>No Backers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IFERROR(ROUND(E451/L451,2),"No Backers")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 t="str">
        <f t="shared" si="29"/>
        <v>No Backers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 t="str">
        <f t="shared" si="29"/>
        <v>No Backers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 t="str">
        <f t="shared" si="29"/>
        <v>No Backers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 t="str">
        <f t="shared" si="29"/>
        <v>No Backers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 t="str">
        <f t="shared" si="29"/>
        <v>No Backers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 t="str">
        <f t="shared" si="29"/>
        <v>No Backers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 t="str">
        <f t="shared" si="29"/>
        <v>No Backers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 t="str">
        <f t="shared" si="29"/>
        <v>No Backers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 t="str">
        <f t="shared" si="29"/>
        <v>No Backers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 t="str">
        <f t="shared" si="29"/>
        <v>No Backers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 t="str">
        <f t="shared" si="29"/>
        <v>No Backers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 t="str">
        <f t="shared" si="29"/>
        <v>No Backers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 t="str">
        <f t="shared" si="29"/>
        <v>No Backers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 t="str">
        <f t="shared" si="29"/>
        <v>No Backers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 t="str">
        <f t="shared" si="29"/>
        <v>No Backers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 t="str">
        <f t="shared" si="29"/>
        <v>No Backers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 t="str">
        <f t="shared" si="29"/>
        <v>No Backers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 t="str">
        <f t="shared" si="29"/>
        <v>No Backers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2" si="32">ROUND(E514/D514*100,0)</f>
        <v>0</v>
      </c>
      <c r="P514" s="10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22" si="33">IFERROR(ROUND(E515/L515,2),"No Backers")</f>
        <v>102.38</v>
      </c>
      <c r="Q515" t="s">
        <v>8308</v>
      </c>
      <c r="R515" t="s">
        <v>8314</v>
      </c>
      <c r="S515" s="15">
        <f t="shared" ref="S515:S522" si="34">(((J515/60)/60)/24)+DATE(1970,1,1)</f>
        <v>42552.653993055559</v>
      </c>
      <c r="T515" s="15">
        <f t="shared" ref="T515:T522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 t="str">
        <f t="shared" si="33"/>
        <v>No Backers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 t="str">
        <f t="shared" si="33"/>
        <v>No Backers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86" si="36">ROUND(E523/D523*100,0)</f>
        <v>105</v>
      </c>
      <c r="P523" s="10">
        <f t="shared" ref="P523:P586" si="37">IFERROR(ROUND(E523/L523,2),"No Backers")</f>
        <v>93.43</v>
      </c>
      <c r="Q523" t="s">
        <v>8315</v>
      </c>
      <c r="R523" t="s">
        <v>8316</v>
      </c>
      <c r="S523" s="15">
        <f t="shared" ref="S523:S586" si="38">(((J523/60)/60)/24)+DATE(1970,1,1)</f>
        <v>42646.092812499999</v>
      </c>
      <c r="T523" s="15">
        <f t="shared" ref="T523:T586" si="39"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 s="10">
        <f t="shared" si="37"/>
        <v>110.97</v>
      </c>
      <c r="Q524" t="s">
        <v>8315</v>
      </c>
      <c r="R524" t="s">
        <v>8316</v>
      </c>
      <c r="S524" s="15">
        <f t="shared" si="38"/>
        <v>42430.040798611109</v>
      </c>
      <c r="T524" s="15">
        <f t="shared" si="39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 s="10">
        <f t="shared" si="37"/>
        <v>71.790000000000006</v>
      </c>
      <c r="Q525" t="s">
        <v>8315</v>
      </c>
      <c r="R525" t="s">
        <v>8316</v>
      </c>
      <c r="S525" s="15">
        <f t="shared" si="38"/>
        <v>42238.13282407407</v>
      </c>
      <c r="T525" s="15">
        <f t="shared" si="39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 s="10">
        <f t="shared" si="37"/>
        <v>29.26</v>
      </c>
      <c r="Q526" t="s">
        <v>8315</v>
      </c>
      <c r="R526" t="s">
        <v>8316</v>
      </c>
      <c r="S526" s="15">
        <f t="shared" si="38"/>
        <v>42492.717233796298</v>
      </c>
      <c r="T526" s="15">
        <f t="shared" si="39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 s="10">
        <f t="shared" si="37"/>
        <v>1000</v>
      </c>
      <c r="Q527" t="s">
        <v>8315</v>
      </c>
      <c r="R527" t="s">
        <v>8316</v>
      </c>
      <c r="S527" s="15">
        <f t="shared" si="38"/>
        <v>41850.400937500002</v>
      </c>
      <c r="T527" s="15">
        <f t="shared" si="39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 s="10">
        <f t="shared" si="37"/>
        <v>74.349999999999994</v>
      </c>
      <c r="Q528" t="s">
        <v>8315</v>
      </c>
      <c r="R528" t="s">
        <v>8316</v>
      </c>
      <c r="S528" s="15">
        <f t="shared" si="38"/>
        <v>42192.591944444444</v>
      </c>
      <c r="T528" s="15">
        <f t="shared" si="39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 s="10">
        <f t="shared" si="37"/>
        <v>63.83</v>
      </c>
      <c r="Q529" t="s">
        <v>8315</v>
      </c>
      <c r="R529" t="s">
        <v>8316</v>
      </c>
      <c r="S529" s="15">
        <f t="shared" si="38"/>
        <v>42753.205625000002</v>
      </c>
      <c r="T529" s="15">
        <f t="shared" si="39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 s="10">
        <f t="shared" si="37"/>
        <v>44.33</v>
      </c>
      <c r="Q530" t="s">
        <v>8315</v>
      </c>
      <c r="R530" t="s">
        <v>8316</v>
      </c>
      <c r="S530" s="15">
        <f t="shared" si="38"/>
        <v>42155.920219907406</v>
      </c>
      <c r="T530" s="15">
        <f t="shared" si="39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 s="10">
        <f t="shared" si="37"/>
        <v>86.94</v>
      </c>
      <c r="Q531" t="s">
        <v>8315</v>
      </c>
      <c r="R531" t="s">
        <v>8316</v>
      </c>
      <c r="S531" s="15">
        <f t="shared" si="38"/>
        <v>42725.031180555554</v>
      </c>
      <c r="T531" s="15">
        <f t="shared" si="39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 s="10">
        <f t="shared" si="37"/>
        <v>126.55</v>
      </c>
      <c r="Q532" t="s">
        <v>8315</v>
      </c>
      <c r="R532" t="s">
        <v>8316</v>
      </c>
      <c r="S532" s="15">
        <f t="shared" si="38"/>
        <v>42157.591064814813</v>
      </c>
      <c r="T532" s="15">
        <f t="shared" si="39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 s="10">
        <f t="shared" si="37"/>
        <v>129.03</v>
      </c>
      <c r="Q533" t="s">
        <v>8315</v>
      </c>
      <c r="R533" t="s">
        <v>8316</v>
      </c>
      <c r="S533" s="15">
        <f t="shared" si="38"/>
        <v>42676.065150462964</v>
      </c>
      <c r="T533" s="15">
        <f t="shared" si="39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 s="10">
        <f t="shared" si="37"/>
        <v>71.239999999999995</v>
      </c>
      <c r="Q534" t="s">
        <v>8315</v>
      </c>
      <c r="R534" t="s">
        <v>8316</v>
      </c>
      <c r="S534" s="15">
        <f t="shared" si="38"/>
        <v>42473.007037037038</v>
      </c>
      <c r="T534" s="15">
        <f t="shared" si="39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 s="10">
        <f t="shared" si="37"/>
        <v>117.88</v>
      </c>
      <c r="Q535" t="s">
        <v>8315</v>
      </c>
      <c r="R535" t="s">
        <v>8316</v>
      </c>
      <c r="S535" s="15">
        <f t="shared" si="38"/>
        <v>42482.43478009259</v>
      </c>
      <c r="T535" s="15">
        <f t="shared" si="39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 s="10">
        <f t="shared" si="37"/>
        <v>327.08</v>
      </c>
      <c r="Q536" t="s">
        <v>8315</v>
      </c>
      <c r="R536" t="s">
        <v>8316</v>
      </c>
      <c r="S536" s="15">
        <f t="shared" si="38"/>
        <v>42270.810995370368</v>
      </c>
      <c r="T536" s="15">
        <f t="shared" si="39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 s="10">
        <f t="shared" si="37"/>
        <v>34.75</v>
      </c>
      <c r="Q537" t="s">
        <v>8315</v>
      </c>
      <c r="R537" t="s">
        <v>8316</v>
      </c>
      <c r="S537" s="15">
        <f t="shared" si="38"/>
        <v>42711.545196759253</v>
      </c>
      <c r="T537" s="15">
        <f t="shared" si="39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 s="10">
        <f t="shared" si="37"/>
        <v>100.06</v>
      </c>
      <c r="Q538" t="s">
        <v>8315</v>
      </c>
      <c r="R538" t="s">
        <v>8316</v>
      </c>
      <c r="S538" s="15">
        <f t="shared" si="38"/>
        <v>42179.344988425932</v>
      </c>
      <c r="T538" s="15">
        <f t="shared" si="39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 s="10">
        <f t="shared" si="37"/>
        <v>40.85</v>
      </c>
      <c r="Q539" t="s">
        <v>8315</v>
      </c>
      <c r="R539" t="s">
        <v>8316</v>
      </c>
      <c r="S539" s="15">
        <f t="shared" si="38"/>
        <v>42282.768414351856</v>
      </c>
      <c r="T539" s="15">
        <f t="shared" si="39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 s="10">
        <f t="shared" si="37"/>
        <v>252.02</v>
      </c>
      <c r="Q540" t="s">
        <v>8315</v>
      </c>
      <c r="R540" t="s">
        <v>8316</v>
      </c>
      <c r="S540" s="15">
        <f t="shared" si="38"/>
        <v>42473.794710648144</v>
      </c>
      <c r="T540" s="15">
        <f t="shared" si="39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 s="10">
        <f t="shared" si="37"/>
        <v>25.16</v>
      </c>
      <c r="Q541" t="s">
        <v>8315</v>
      </c>
      <c r="R541" t="s">
        <v>8316</v>
      </c>
      <c r="S541" s="15">
        <f t="shared" si="38"/>
        <v>42535.049849537041</v>
      </c>
      <c r="T541" s="15">
        <f t="shared" si="39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 s="10">
        <f t="shared" si="37"/>
        <v>1</v>
      </c>
      <c r="Q542" t="s">
        <v>8317</v>
      </c>
      <c r="R542" t="s">
        <v>8318</v>
      </c>
      <c r="S542" s="15">
        <f t="shared" si="38"/>
        <v>42009.817199074074</v>
      </c>
      <c r="T542" s="15">
        <f t="shared" si="39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 s="10">
        <f t="shared" si="37"/>
        <v>25</v>
      </c>
      <c r="Q543" t="s">
        <v>8317</v>
      </c>
      <c r="R543" t="s">
        <v>8318</v>
      </c>
      <c r="S543" s="15">
        <f t="shared" si="38"/>
        <v>42276.046689814815</v>
      </c>
      <c r="T543" s="15">
        <f t="shared" si="39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 s="10">
        <f t="shared" si="37"/>
        <v>1</v>
      </c>
      <c r="Q544" t="s">
        <v>8317</v>
      </c>
      <c r="R544" t="s">
        <v>8318</v>
      </c>
      <c r="S544" s="15">
        <f t="shared" si="38"/>
        <v>42433.737453703703</v>
      </c>
      <c r="T544" s="15">
        <f t="shared" si="39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 s="10">
        <f t="shared" si="37"/>
        <v>35</v>
      </c>
      <c r="Q545" t="s">
        <v>8317</v>
      </c>
      <c r="R545" t="s">
        <v>8318</v>
      </c>
      <c r="S545" s="15">
        <f t="shared" si="38"/>
        <v>41914.092152777775</v>
      </c>
      <c r="T545" s="15">
        <f t="shared" si="39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 s="10">
        <f t="shared" si="37"/>
        <v>3</v>
      </c>
      <c r="Q546" t="s">
        <v>8317</v>
      </c>
      <c r="R546" t="s">
        <v>8318</v>
      </c>
      <c r="S546" s="15">
        <f t="shared" si="38"/>
        <v>42525.656944444447</v>
      </c>
      <c r="T546" s="15">
        <f t="shared" si="39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 s="10">
        <f t="shared" si="37"/>
        <v>402.71</v>
      </c>
      <c r="Q547" t="s">
        <v>8317</v>
      </c>
      <c r="R547" t="s">
        <v>8318</v>
      </c>
      <c r="S547" s="15">
        <f t="shared" si="38"/>
        <v>42283.592465277776</v>
      </c>
      <c r="T547" s="15">
        <f t="shared" si="39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 s="10">
        <f t="shared" si="37"/>
        <v>26</v>
      </c>
      <c r="Q548" t="s">
        <v>8317</v>
      </c>
      <c r="R548" t="s">
        <v>8318</v>
      </c>
      <c r="S548" s="15">
        <f t="shared" si="38"/>
        <v>42249.667997685188</v>
      </c>
      <c r="T548" s="15">
        <f t="shared" si="39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 s="10" t="str">
        <f t="shared" si="37"/>
        <v>No Backers</v>
      </c>
      <c r="Q549" t="s">
        <v>8317</v>
      </c>
      <c r="R549" t="s">
        <v>8318</v>
      </c>
      <c r="S549" s="15">
        <f t="shared" si="38"/>
        <v>42380.696342592593</v>
      </c>
      <c r="T549" s="15">
        <f t="shared" si="39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 s="10">
        <f t="shared" si="37"/>
        <v>9</v>
      </c>
      <c r="Q550" t="s">
        <v>8317</v>
      </c>
      <c r="R550" t="s">
        <v>8318</v>
      </c>
      <c r="S550" s="15">
        <f t="shared" si="38"/>
        <v>42276.903333333335</v>
      </c>
      <c r="T550" s="15">
        <f t="shared" si="39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 s="10">
        <f t="shared" si="37"/>
        <v>8.5</v>
      </c>
      <c r="Q551" t="s">
        <v>8317</v>
      </c>
      <c r="R551" t="s">
        <v>8318</v>
      </c>
      <c r="S551" s="15">
        <f t="shared" si="38"/>
        <v>42163.636828703704</v>
      </c>
      <c r="T551" s="15">
        <f t="shared" si="39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 s="10">
        <f t="shared" si="37"/>
        <v>8.75</v>
      </c>
      <c r="Q552" t="s">
        <v>8317</v>
      </c>
      <c r="R552" t="s">
        <v>8318</v>
      </c>
      <c r="S552" s="15">
        <f t="shared" si="38"/>
        <v>42753.678761574076</v>
      </c>
      <c r="T552" s="15">
        <f t="shared" si="39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 s="10">
        <f t="shared" si="37"/>
        <v>135.04</v>
      </c>
      <c r="Q553" t="s">
        <v>8317</v>
      </c>
      <c r="R553" t="s">
        <v>8318</v>
      </c>
      <c r="S553" s="15">
        <f t="shared" si="38"/>
        <v>42173.275740740741</v>
      </c>
      <c r="T553" s="15">
        <f t="shared" si="39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 s="10" t="str">
        <f t="shared" si="37"/>
        <v>No Backers</v>
      </c>
      <c r="Q554" t="s">
        <v>8317</v>
      </c>
      <c r="R554" t="s">
        <v>8318</v>
      </c>
      <c r="S554" s="15">
        <f t="shared" si="38"/>
        <v>42318.616851851853</v>
      </c>
      <c r="T554" s="15">
        <f t="shared" si="39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 s="10">
        <f t="shared" si="37"/>
        <v>20.5</v>
      </c>
      <c r="Q555" t="s">
        <v>8317</v>
      </c>
      <c r="R555" t="s">
        <v>8318</v>
      </c>
      <c r="S555" s="15">
        <f t="shared" si="38"/>
        <v>41927.71980324074</v>
      </c>
      <c r="T555" s="15">
        <f t="shared" si="39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 s="10">
        <f t="shared" si="37"/>
        <v>64.36</v>
      </c>
      <c r="Q556" t="s">
        <v>8317</v>
      </c>
      <c r="R556" t="s">
        <v>8318</v>
      </c>
      <c r="S556" s="15">
        <f t="shared" si="38"/>
        <v>41901.684861111113</v>
      </c>
      <c r="T556" s="15">
        <f t="shared" si="39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 s="10" t="str">
        <f t="shared" si="37"/>
        <v>No Backers</v>
      </c>
      <c r="Q557" t="s">
        <v>8317</v>
      </c>
      <c r="R557" t="s">
        <v>8318</v>
      </c>
      <c r="S557" s="15">
        <f t="shared" si="38"/>
        <v>42503.353506944448</v>
      </c>
      <c r="T557" s="15">
        <f t="shared" si="39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 s="10">
        <f t="shared" si="37"/>
        <v>200</v>
      </c>
      <c r="Q558" t="s">
        <v>8317</v>
      </c>
      <c r="R558" t="s">
        <v>8318</v>
      </c>
      <c r="S558" s="15">
        <f t="shared" si="38"/>
        <v>42345.860150462962</v>
      </c>
      <c r="T558" s="15">
        <f t="shared" si="39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 s="10">
        <f t="shared" si="37"/>
        <v>68.3</v>
      </c>
      <c r="Q559" t="s">
        <v>8317</v>
      </c>
      <c r="R559" t="s">
        <v>8318</v>
      </c>
      <c r="S559" s="15">
        <f t="shared" si="38"/>
        <v>42676.942164351851</v>
      </c>
      <c r="T559" s="15">
        <f t="shared" si="39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 s="10" t="str">
        <f t="shared" si="37"/>
        <v>No Backers</v>
      </c>
      <c r="Q560" t="s">
        <v>8317</v>
      </c>
      <c r="R560" t="s">
        <v>8318</v>
      </c>
      <c r="S560" s="15">
        <f t="shared" si="38"/>
        <v>42057.883159722223</v>
      </c>
      <c r="T560" s="15">
        <f t="shared" si="39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 s="10">
        <f t="shared" si="37"/>
        <v>50</v>
      </c>
      <c r="Q561" t="s">
        <v>8317</v>
      </c>
      <c r="R561" t="s">
        <v>8318</v>
      </c>
      <c r="S561" s="15">
        <f t="shared" si="38"/>
        <v>42321.283101851848</v>
      </c>
      <c r="T561" s="15">
        <f t="shared" si="39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 s="10">
        <f t="shared" si="37"/>
        <v>4</v>
      </c>
      <c r="Q562" t="s">
        <v>8317</v>
      </c>
      <c r="R562" t="s">
        <v>8318</v>
      </c>
      <c r="S562" s="15">
        <f t="shared" si="38"/>
        <v>41960.771354166667</v>
      </c>
      <c r="T562" s="15">
        <f t="shared" si="39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 s="10">
        <f t="shared" si="37"/>
        <v>27.5</v>
      </c>
      <c r="Q563" t="s">
        <v>8317</v>
      </c>
      <c r="R563" t="s">
        <v>8318</v>
      </c>
      <c r="S563" s="15">
        <f t="shared" si="38"/>
        <v>42268.658715277779</v>
      </c>
      <c r="T563" s="15">
        <f t="shared" si="39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 s="10" t="str">
        <f t="shared" si="37"/>
        <v>No Backers</v>
      </c>
      <c r="Q564" t="s">
        <v>8317</v>
      </c>
      <c r="R564" t="s">
        <v>8318</v>
      </c>
      <c r="S564" s="15">
        <f t="shared" si="38"/>
        <v>42692.389062500006</v>
      </c>
      <c r="T564" s="15">
        <f t="shared" si="39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 s="10">
        <f t="shared" si="37"/>
        <v>34</v>
      </c>
      <c r="Q565" t="s">
        <v>8317</v>
      </c>
      <c r="R565" t="s">
        <v>8318</v>
      </c>
      <c r="S565" s="15">
        <f t="shared" si="38"/>
        <v>42022.069988425923</v>
      </c>
      <c r="T565" s="15">
        <f t="shared" si="39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 s="10">
        <f t="shared" si="37"/>
        <v>1</v>
      </c>
      <c r="Q566" t="s">
        <v>8317</v>
      </c>
      <c r="R566" t="s">
        <v>8318</v>
      </c>
      <c r="S566" s="15">
        <f t="shared" si="38"/>
        <v>42411.942997685182</v>
      </c>
      <c r="T566" s="15">
        <f t="shared" si="39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 s="10" t="str">
        <f t="shared" si="37"/>
        <v>No Backers</v>
      </c>
      <c r="Q567" t="s">
        <v>8317</v>
      </c>
      <c r="R567" t="s">
        <v>8318</v>
      </c>
      <c r="S567" s="15">
        <f t="shared" si="38"/>
        <v>42165.785289351858</v>
      </c>
      <c r="T567" s="15">
        <f t="shared" si="39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 s="10">
        <f t="shared" si="37"/>
        <v>1</v>
      </c>
      <c r="Q568" t="s">
        <v>8317</v>
      </c>
      <c r="R568" t="s">
        <v>8318</v>
      </c>
      <c r="S568" s="15">
        <f t="shared" si="38"/>
        <v>42535.68440972222</v>
      </c>
      <c r="T568" s="15">
        <f t="shared" si="39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 s="10" t="str">
        <f t="shared" si="37"/>
        <v>No Backers</v>
      </c>
      <c r="Q569" t="s">
        <v>8317</v>
      </c>
      <c r="R569" t="s">
        <v>8318</v>
      </c>
      <c r="S569" s="15">
        <f t="shared" si="38"/>
        <v>41975.842523148152</v>
      </c>
      <c r="T569" s="15">
        <f t="shared" si="39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 s="10">
        <f t="shared" si="37"/>
        <v>49</v>
      </c>
      <c r="Q570" t="s">
        <v>8317</v>
      </c>
      <c r="R570" t="s">
        <v>8318</v>
      </c>
      <c r="S570" s="15">
        <f t="shared" si="38"/>
        <v>42348.9215625</v>
      </c>
      <c r="T570" s="15">
        <f t="shared" si="39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 s="10">
        <f t="shared" si="37"/>
        <v>20</v>
      </c>
      <c r="Q571" t="s">
        <v>8317</v>
      </c>
      <c r="R571" t="s">
        <v>8318</v>
      </c>
      <c r="S571" s="15">
        <f t="shared" si="38"/>
        <v>42340.847361111111</v>
      </c>
      <c r="T571" s="15">
        <f t="shared" si="39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 s="10">
        <f t="shared" si="37"/>
        <v>142</v>
      </c>
      <c r="Q572" t="s">
        <v>8317</v>
      </c>
      <c r="R572" t="s">
        <v>8318</v>
      </c>
      <c r="S572" s="15">
        <f t="shared" si="38"/>
        <v>42388.798252314817</v>
      </c>
      <c r="T572" s="15">
        <f t="shared" si="39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 s="10">
        <f t="shared" si="37"/>
        <v>53</v>
      </c>
      <c r="Q573" t="s">
        <v>8317</v>
      </c>
      <c r="R573" t="s">
        <v>8318</v>
      </c>
      <c r="S573" s="15">
        <f t="shared" si="38"/>
        <v>42192.816238425927</v>
      </c>
      <c r="T573" s="15">
        <f t="shared" si="39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 s="10" t="str">
        <f t="shared" si="37"/>
        <v>No Backers</v>
      </c>
      <c r="Q574" t="s">
        <v>8317</v>
      </c>
      <c r="R574" t="s">
        <v>8318</v>
      </c>
      <c r="S574" s="15">
        <f t="shared" si="38"/>
        <v>42282.71629629629</v>
      </c>
      <c r="T574" s="15">
        <f t="shared" si="39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 s="10">
        <f t="shared" si="37"/>
        <v>38.44</v>
      </c>
      <c r="Q575" t="s">
        <v>8317</v>
      </c>
      <c r="R575" t="s">
        <v>8318</v>
      </c>
      <c r="S575" s="15">
        <f t="shared" si="38"/>
        <v>41963.050127314811</v>
      </c>
      <c r="T575" s="15">
        <f t="shared" si="39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 s="10">
        <f t="shared" si="37"/>
        <v>20</v>
      </c>
      <c r="Q576" t="s">
        <v>8317</v>
      </c>
      <c r="R576" t="s">
        <v>8318</v>
      </c>
      <c r="S576" s="15">
        <f t="shared" si="38"/>
        <v>42632.443368055552</v>
      </c>
      <c r="T576" s="15">
        <f t="shared" si="39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 s="10">
        <f t="shared" si="37"/>
        <v>64.75</v>
      </c>
      <c r="Q577" t="s">
        <v>8317</v>
      </c>
      <c r="R577" t="s">
        <v>8318</v>
      </c>
      <c r="S577" s="15">
        <f t="shared" si="38"/>
        <v>42138.692627314813</v>
      </c>
      <c r="T577" s="15">
        <f t="shared" si="39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 s="10">
        <f t="shared" si="37"/>
        <v>1</v>
      </c>
      <c r="Q578" t="s">
        <v>8317</v>
      </c>
      <c r="R578" t="s">
        <v>8318</v>
      </c>
      <c r="S578" s="15">
        <f t="shared" si="38"/>
        <v>42031.471666666665</v>
      </c>
      <c r="T578" s="15">
        <f t="shared" si="39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si="37"/>
        <v>10</v>
      </c>
      <c r="Q579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 t="str">
        <f t="shared" si="37"/>
        <v>No Backers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 t="str">
        <f t="shared" si="37"/>
        <v>No Backers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ref="O587:O650" si="40">ROUND(E587/D587*100,0)</f>
        <v>0</v>
      </c>
      <c r="P587" s="10" t="str">
        <f t="shared" ref="P587:P650" si="41">IFERROR(ROUND(E587/L587,2),"No Backers")</f>
        <v>No Backers</v>
      </c>
      <c r="Q587" t="s">
        <v>8317</v>
      </c>
      <c r="R587" t="s">
        <v>8318</v>
      </c>
      <c r="S587" s="15">
        <f t="shared" ref="S587:S650" si="42">(((J587/60)/60)/24)+DATE(1970,1,1)</f>
        <v>42283.3909375</v>
      </c>
      <c r="T587" s="15">
        <f t="shared" ref="T587:T650" si="43">(((I587/60)/60)/24)+DATE(1970,1,1)</f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 s="10">
        <f t="shared" si="41"/>
        <v>14</v>
      </c>
      <c r="Q588" t="s">
        <v>8317</v>
      </c>
      <c r="R588" t="s">
        <v>8318</v>
      </c>
      <c r="S588" s="15">
        <f t="shared" si="42"/>
        <v>42020.854247685187</v>
      </c>
      <c r="T588" s="15">
        <f t="shared" si="43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 s="10">
        <f t="shared" si="41"/>
        <v>389.29</v>
      </c>
      <c r="Q589" t="s">
        <v>8317</v>
      </c>
      <c r="R589" t="s">
        <v>8318</v>
      </c>
      <c r="S589" s="15">
        <f t="shared" si="42"/>
        <v>42080.757326388892</v>
      </c>
      <c r="T589" s="15">
        <f t="shared" si="43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 s="10">
        <f t="shared" si="41"/>
        <v>150.5</v>
      </c>
      <c r="Q590" t="s">
        <v>8317</v>
      </c>
      <c r="R590" t="s">
        <v>8318</v>
      </c>
      <c r="S590" s="15">
        <f t="shared" si="42"/>
        <v>42631.769513888896</v>
      </c>
      <c r="T590" s="15">
        <f t="shared" si="43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 s="10">
        <f t="shared" si="41"/>
        <v>1</v>
      </c>
      <c r="Q591" t="s">
        <v>8317</v>
      </c>
      <c r="R591" t="s">
        <v>8318</v>
      </c>
      <c r="S591" s="15">
        <f t="shared" si="42"/>
        <v>42178.614571759259</v>
      </c>
      <c r="T591" s="15">
        <f t="shared" si="43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 s="10">
        <f t="shared" si="41"/>
        <v>24.78</v>
      </c>
      <c r="Q592" t="s">
        <v>8317</v>
      </c>
      <c r="R592" t="s">
        <v>8318</v>
      </c>
      <c r="S592" s="15">
        <f t="shared" si="42"/>
        <v>42377.554756944446</v>
      </c>
      <c r="T592" s="15">
        <f t="shared" si="43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 s="10">
        <f t="shared" si="41"/>
        <v>30.5</v>
      </c>
      <c r="Q593" t="s">
        <v>8317</v>
      </c>
      <c r="R593" t="s">
        <v>8318</v>
      </c>
      <c r="S593" s="15">
        <f t="shared" si="42"/>
        <v>42177.543171296296</v>
      </c>
      <c r="T593" s="15">
        <f t="shared" si="43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 s="10">
        <f t="shared" si="41"/>
        <v>250</v>
      </c>
      <c r="Q594" t="s">
        <v>8317</v>
      </c>
      <c r="R594" t="s">
        <v>8318</v>
      </c>
      <c r="S594" s="15">
        <f t="shared" si="42"/>
        <v>41946.232175925928</v>
      </c>
      <c r="T594" s="15">
        <f t="shared" si="43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 s="10">
        <f t="shared" si="41"/>
        <v>16.43</v>
      </c>
      <c r="Q595" t="s">
        <v>8317</v>
      </c>
      <c r="R595" t="s">
        <v>8318</v>
      </c>
      <c r="S595" s="15">
        <f t="shared" si="42"/>
        <v>42070.677604166667</v>
      </c>
      <c r="T595" s="15">
        <f t="shared" si="43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 s="10">
        <f t="shared" si="41"/>
        <v>13</v>
      </c>
      <c r="Q596" t="s">
        <v>8317</v>
      </c>
      <c r="R596" t="s">
        <v>8318</v>
      </c>
      <c r="S596" s="15">
        <f t="shared" si="42"/>
        <v>42446.780162037037</v>
      </c>
      <c r="T596" s="15">
        <f t="shared" si="43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 s="10">
        <f t="shared" si="41"/>
        <v>53.25</v>
      </c>
      <c r="Q597" t="s">
        <v>8317</v>
      </c>
      <c r="R597" t="s">
        <v>8318</v>
      </c>
      <c r="S597" s="15">
        <f t="shared" si="42"/>
        <v>42083.069884259254</v>
      </c>
      <c r="T597" s="15">
        <f t="shared" si="43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 s="10">
        <f t="shared" si="41"/>
        <v>3</v>
      </c>
      <c r="Q598" t="s">
        <v>8317</v>
      </c>
      <c r="R598" t="s">
        <v>8318</v>
      </c>
      <c r="S598" s="15">
        <f t="shared" si="42"/>
        <v>42646.896898148145</v>
      </c>
      <c r="T598" s="15">
        <f t="shared" si="43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 s="10">
        <f t="shared" si="41"/>
        <v>10</v>
      </c>
      <c r="Q599" t="s">
        <v>8317</v>
      </c>
      <c r="R599" t="s">
        <v>8318</v>
      </c>
      <c r="S599" s="15">
        <f t="shared" si="42"/>
        <v>42545.705266203702</v>
      </c>
      <c r="T599" s="15">
        <f t="shared" si="43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 s="10">
        <f t="shared" si="41"/>
        <v>121.43</v>
      </c>
      <c r="Q600" t="s">
        <v>8317</v>
      </c>
      <c r="R600" t="s">
        <v>8318</v>
      </c>
      <c r="S600" s="15">
        <f t="shared" si="42"/>
        <v>41948.00209490741</v>
      </c>
      <c r="T600" s="15">
        <f t="shared" si="43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 s="10">
        <f t="shared" si="41"/>
        <v>15.5</v>
      </c>
      <c r="Q601" t="s">
        <v>8317</v>
      </c>
      <c r="R601" t="s">
        <v>8318</v>
      </c>
      <c r="S601" s="15">
        <f t="shared" si="42"/>
        <v>42047.812523148154</v>
      </c>
      <c r="T601" s="15">
        <f t="shared" si="43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 s="10">
        <f t="shared" si="41"/>
        <v>100</v>
      </c>
      <c r="Q602" t="s">
        <v>8317</v>
      </c>
      <c r="R602" t="s">
        <v>8318</v>
      </c>
      <c r="S602" s="15">
        <f t="shared" si="42"/>
        <v>42073.798171296294</v>
      </c>
      <c r="T602" s="15">
        <f t="shared" si="43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 s="10">
        <f t="shared" si="41"/>
        <v>23.33</v>
      </c>
      <c r="Q603" t="s">
        <v>8317</v>
      </c>
      <c r="R603" t="s">
        <v>8318</v>
      </c>
      <c r="S603" s="15">
        <f t="shared" si="42"/>
        <v>41969.858090277776</v>
      </c>
      <c r="T603" s="15">
        <f t="shared" si="43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 s="10" t="str">
        <f t="shared" si="41"/>
        <v>No Backers</v>
      </c>
      <c r="Q604" t="s">
        <v>8317</v>
      </c>
      <c r="R604" t="s">
        <v>8318</v>
      </c>
      <c r="S604" s="15">
        <f t="shared" si="42"/>
        <v>42143.79415509259</v>
      </c>
      <c r="T604" s="15">
        <f t="shared" si="43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 s="10">
        <f t="shared" si="41"/>
        <v>45.39</v>
      </c>
      <c r="Q605" t="s">
        <v>8317</v>
      </c>
      <c r="R605" t="s">
        <v>8318</v>
      </c>
      <c r="S605" s="15">
        <f t="shared" si="42"/>
        <v>41835.639155092591</v>
      </c>
      <c r="T605" s="15">
        <f t="shared" si="43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 s="10" t="str">
        <f t="shared" si="41"/>
        <v>No Backers</v>
      </c>
      <c r="Q606" t="s">
        <v>8317</v>
      </c>
      <c r="R606" t="s">
        <v>8318</v>
      </c>
      <c r="S606" s="15">
        <f t="shared" si="42"/>
        <v>41849.035370370373</v>
      </c>
      <c r="T606" s="15">
        <f t="shared" si="43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 s="10">
        <f t="shared" si="41"/>
        <v>16.38</v>
      </c>
      <c r="Q607" t="s">
        <v>8317</v>
      </c>
      <c r="R607" t="s">
        <v>8318</v>
      </c>
      <c r="S607" s="15">
        <f t="shared" si="42"/>
        <v>42194.357731481476</v>
      </c>
      <c r="T607" s="15">
        <f t="shared" si="43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 s="10">
        <f t="shared" si="41"/>
        <v>10</v>
      </c>
      <c r="Q608" t="s">
        <v>8317</v>
      </c>
      <c r="R608" t="s">
        <v>8318</v>
      </c>
      <c r="S608" s="15">
        <f t="shared" si="42"/>
        <v>42102.650567129633</v>
      </c>
      <c r="T608" s="15">
        <f t="shared" si="43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 s="10" t="str">
        <f t="shared" si="41"/>
        <v>No Backers</v>
      </c>
      <c r="Q609" t="s">
        <v>8317</v>
      </c>
      <c r="R609" t="s">
        <v>8318</v>
      </c>
      <c r="S609" s="15">
        <f t="shared" si="42"/>
        <v>42300.825648148151</v>
      </c>
      <c r="T609" s="15">
        <f t="shared" si="43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 s="10">
        <f t="shared" si="41"/>
        <v>292.2</v>
      </c>
      <c r="Q610" t="s">
        <v>8317</v>
      </c>
      <c r="R610" t="s">
        <v>8318</v>
      </c>
      <c r="S610" s="15">
        <f t="shared" si="42"/>
        <v>42140.921064814815</v>
      </c>
      <c r="T610" s="15">
        <f t="shared" si="43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 s="10">
        <f t="shared" si="41"/>
        <v>5</v>
      </c>
      <c r="Q611" t="s">
        <v>8317</v>
      </c>
      <c r="R611" t="s">
        <v>8318</v>
      </c>
      <c r="S611" s="15">
        <f t="shared" si="42"/>
        <v>42307.034074074079</v>
      </c>
      <c r="T611" s="15">
        <f t="shared" si="43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 s="10" t="str">
        <f t="shared" si="41"/>
        <v>No Backers</v>
      </c>
      <c r="Q612" t="s">
        <v>8317</v>
      </c>
      <c r="R612" t="s">
        <v>8318</v>
      </c>
      <c r="S612" s="15">
        <f t="shared" si="42"/>
        <v>42086.83085648148</v>
      </c>
      <c r="T612" s="15">
        <f t="shared" si="43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 s="10" t="str">
        <f t="shared" si="41"/>
        <v>No Backers</v>
      </c>
      <c r="Q613" t="s">
        <v>8317</v>
      </c>
      <c r="R613" t="s">
        <v>8318</v>
      </c>
      <c r="S613" s="15">
        <f t="shared" si="42"/>
        <v>42328.560613425929</v>
      </c>
      <c r="T613" s="15">
        <f t="shared" si="43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 s="10" t="str">
        <f t="shared" si="41"/>
        <v>No Backers</v>
      </c>
      <c r="Q614" t="s">
        <v>8317</v>
      </c>
      <c r="R614" t="s">
        <v>8318</v>
      </c>
      <c r="S614" s="15">
        <f t="shared" si="42"/>
        <v>42585.031782407401</v>
      </c>
      <c r="T614" s="15">
        <f t="shared" si="43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 s="10">
        <f t="shared" si="41"/>
        <v>105.93</v>
      </c>
      <c r="Q615" t="s">
        <v>8317</v>
      </c>
      <c r="R615" t="s">
        <v>8318</v>
      </c>
      <c r="S615" s="15">
        <f t="shared" si="42"/>
        <v>42247.496759259258</v>
      </c>
      <c r="T615" s="15">
        <f t="shared" si="43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 s="10" t="str">
        <f t="shared" si="41"/>
        <v>No Backers</v>
      </c>
      <c r="Q616" t="s">
        <v>8317</v>
      </c>
      <c r="R616" t="s">
        <v>8318</v>
      </c>
      <c r="S616" s="15">
        <f t="shared" si="42"/>
        <v>42515.061805555553</v>
      </c>
      <c r="T616" s="15">
        <f t="shared" si="43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 s="10" t="str">
        <f t="shared" si="41"/>
        <v>No Backers</v>
      </c>
      <c r="Q617" t="s">
        <v>8317</v>
      </c>
      <c r="R617" t="s">
        <v>8318</v>
      </c>
      <c r="S617" s="15">
        <f t="shared" si="42"/>
        <v>42242.122210648144</v>
      </c>
      <c r="T617" s="15">
        <f t="shared" si="43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 s="10" t="str">
        <f t="shared" si="41"/>
        <v>No Backers</v>
      </c>
      <c r="Q618" t="s">
        <v>8317</v>
      </c>
      <c r="R618" t="s">
        <v>8318</v>
      </c>
      <c r="S618" s="15">
        <f t="shared" si="42"/>
        <v>42761.376238425932</v>
      </c>
      <c r="T618" s="15">
        <f t="shared" si="43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 s="10">
        <f t="shared" si="41"/>
        <v>20</v>
      </c>
      <c r="Q619" t="s">
        <v>8317</v>
      </c>
      <c r="R619" t="s">
        <v>8318</v>
      </c>
      <c r="S619" s="15">
        <f t="shared" si="42"/>
        <v>42087.343090277776</v>
      </c>
      <c r="T619" s="15">
        <f t="shared" si="43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 s="10" t="str">
        <f t="shared" si="41"/>
        <v>No Backers</v>
      </c>
      <c r="Q620" t="s">
        <v>8317</v>
      </c>
      <c r="R620" t="s">
        <v>8318</v>
      </c>
      <c r="S620" s="15">
        <f t="shared" si="42"/>
        <v>42317.810219907406</v>
      </c>
      <c r="T620" s="15">
        <f t="shared" si="43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 s="10">
        <f t="shared" si="41"/>
        <v>1</v>
      </c>
      <c r="Q621" t="s">
        <v>8317</v>
      </c>
      <c r="R621" t="s">
        <v>8318</v>
      </c>
      <c r="S621" s="15">
        <f t="shared" si="42"/>
        <v>41908.650347222225</v>
      </c>
      <c r="T621" s="15">
        <f t="shared" si="43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 s="10">
        <f t="shared" si="41"/>
        <v>300</v>
      </c>
      <c r="Q622" t="s">
        <v>8317</v>
      </c>
      <c r="R622" t="s">
        <v>8318</v>
      </c>
      <c r="S622" s="15">
        <f t="shared" si="42"/>
        <v>41831.716874999998</v>
      </c>
      <c r="T622" s="15">
        <f t="shared" si="43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 s="10">
        <f t="shared" si="41"/>
        <v>87</v>
      </c>
      <c r="Q623" t="s">
        <v>8317</v>
      </c>
      <c r="R623" t="s">
        <v>8318</v>
      </c>
      <c r="S623" s="15">
        <f t="shared" si="42"/>
        <v>42528.987696759257</v>
      </c>
      <c r="T623" s="15">
        <f t="shared" si="43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 s="10">
        <f t="shared" si="41"/>
        <v>37.89</v>
      </c>
      <c r="Q624" t="s">
        <v>8317</v>
      </c>
      <c r="R624" t="s">
        <v>8318</v>
      </c>
      <c r="S624" s="15">
        <f t="shared" si="42"/>
        <v>42532.774745370371</v>
      </c>
      <c r="T624" s="15">
        <f t="shared" si="43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 s="10" t="str">
        <f t="shared" si="41"/>
        <v>No Backers</v>
      </c>
      <c r="Q625" t="s">
        <v>8317</v>
      </c>
      <c r="R625" t="s">
        <v>8318</v>
      </c>
      <c r="S625" s="15">
        <f t="shared" si="42"/>
        <v>42122.009224537032</v>
      </c>
      <c r="T625" s="15">
        <f t="shared" si="43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 s="10" t="str">
        <f t="shared" si="41"/>
        <v>No Backers</v>
      </c>
      <c r="Q626" t="s">
        <v>8317</v>
      </c>
      <c r="R626" t="s">
        <v>8318</v>
      </c>
      <c r="S626" s="15">
        <f t="shared" si="42"/>
        <v>42108.988900462966</v>
      </c>
      <c r="T626" s="15">
        <f t="shared" si="43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 s="10" t="str">
        <f t="shared" si="41"/>
        <v>No Backers</v>
      </c>
      <c r="Q627" t="s">
        <v>8317</v>
      </c>
      <c r="R627" t="s">
        <v>8318</v>
      </c>
      <c r="S627" s="15">
        <f t="shared" si="42"/>
        <v>42790.895567129628</v>
      </c>
      <c r="T627" s="15">
        <f t="shared" si="43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 s="10">
        <f t="shared" si="41"/>
        <v>111.41</v>
      </c>
      <c r="Q628" t="s">
        <v>8317</v>
      </c>
      <c r="R628" t="s">
        <v>8318</v>
      </c>
      <c r="S628" s="15">
        <f t="shared" si="42"/>
        <v>42198.559479166666</v>
      </c>
      <c r="T628" s="15">
        <f t="shared" si="43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 s="10">
        <f t="shared" si="41"/>
        <v>90</v>
      </c>
      <c r="Q629" t="s">
        <v>8317</v>
      </c>
      <c r="R629" t="s">
        <v>8318</v>
      </c>
      <c r="S629" s="15">
        <f t="shared" si="42"/>
        <v>42384.306840277779</v>
      </c>
      <c r="T629" s="15">
        <f t="shared" si="43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 s="10" t="str">
        <f t="shared" si="41"/>
        <v>No Backers</v>
      </c>
      <c r="Q630" t="s">
        <v>8317</v>
      </c>
      <c r="R630" t="s">
        <v>8318</v>
      </c>
      <c r="S630" s="15">
        <f t="shared" si="42"/>
        <v>41803.692789351851</v>
      </c>
      <c r="T630" s="15">
        <f t="shared" si="43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 s="10">
        <f t="shared" si="41"/>
        <v>116.67</v>
      </c>
      <c r="Q631" t="s">
        <v>8317</v>
      </c>
      <c r="R631" t="s">
        <v>8318</v>
      </c>
      <c r="S631" s="15">
        <f t="shared" si="42"/>
        <v>42474.637824074074</v>
      </c>
      <c r="T631" s="15">
        <f t="shared" si="43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 s="10">
        <f t="shared" si="41"/>
        <v>10</v>
      </c>
      <c r="Q632" t="s">
        <v>8317</v>
      </c>
      <c r="R632" t="s">
        <v>8318</v>
      </c>
      <c r="S632" s="15">
        <f t="shared" si="42"/>
        <v>42223.619456018518</v>
      </c>
      <c r="T632" s="15">
        <f t="shared" si="43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 s="10">
        <f t="shared" si="41"/>
        <v>76.67</v>
      </c>
      <c r="Q633" t="s">
        <v>8317</v>
      </c>
      <c r="R633" t="s">
        <v>8318</v>
      </c>
      <c r="S633" s="15">
        <f t="shared" si="42"/>
        <v>42489.772326388891</v>
      </c>
      <c r="T633" s="15">
        <f t="shared" si="43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 s="10" t="str">
        <f t="shared" si="41"/>
        <v>No Backers</v>
      </c>
      <c r="Q634" t="s">
        <v>8317</v>
      </c>
      <c r="R634" t="s">
        <v>8318</v>
      </c>
      <c r="S634" s="15">
        <f t="shared" si="42"/>
        <v>42303.659317129626</v>
      </c>
      <c r="T634" s="15">
        <f t="shared" si="43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 s="10">
        <f t="shared" si="41"/>
        <v>49.8</v>
      </c>
      <c r="Q635" t="s">
        <v>8317</v>
      </c>
      <c r="R635" t="s">
        <v>8318</v>
      </c>
      <c r="S635" s="15">
        <f t="shared" si="42"/>
        <v>42507.29932870371</v>
      </c>
      <c r="T635" s="15">
        <f t="shared" si="43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 s="10">
        <f t="shared" si="41"/>
        <v>1</v>
      </c>
      <c r="Q636" t="s">
        <v>8317</v>
      </c>
      <c r="R636" t="s">
        <v>8318</v>
      </c>
      <c r="S636" s="15">
        <f t="shared" si="42"/>
        <v>42031.928576388891</v>
      </c>
      <c r="T636" s="15">
        <f t="shared" si="43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 s="10">
        <f t="shared" si="41"/>
        <v>2</v>
      </c>
      <c r="Q637" t="s">
        <v>8317</v>
      </c>
      <c r="R637" t="s">
        <v>8318</v>
      </c>
      <c r="S637" s="15">
        <f t="shared" si="42"/>
        <v>42076.092152777783</v>
      </c>
      <c r="T637" s="15">
        <f t="shared" si="43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 s="10">
        <f t="shared" si="41"/>
        <v>4</v>
      </c>
      <c r="Q638" t="s">
        <v>8317</v>
      </c>
      <c r="R638" t="s">
        <v>8318</v>
      </c>
      <c r="S638" s="15">
        <f t="shared" si="42"/>
        <v>42131.455439814818</v>
      </c>
      <c r="T638" s="15">
        <f t="shared" si="43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 s="10" t="str">
        <f t="shared" si="41"/>
        <v>No Backers</v>
      </c>
      <c r="Q639" t="s">
        <v>8317</v>
      </c>
      <c r="R639" t="s">
        <v>8318</v>
      </c>
      <c r="S639" s="15">
        <f t="shared" si="42"/>
        <v>42762.962013888886</v>
      </c>
      <c r="T639" s="15">
        <f t="shared" si="43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 s="10">
        <f t="shared" si="41"/>
        <v>3</v>
      </c>
      <c r="Q640" t="s">
        <v>8317</v>
      </c>
      <c r="R640" t="s">
        <v>8318</v>
      </c>
      <c r="S640" s="15">
        <f t="shared" si="42"/>
        <v>42759.593310185184</v>
      </c>
      <c r="T640" s="15">
        <f t="shared" si="43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 s="10">
        <f t="shared" si="41"/>
        <v>1</v>
      </c>
      <c r="Q641" t="s">
        <v>8317</v>
      </c>
      <c r="R641" t="s">
        <v>8318</v>
      </c>
      <c r="S641" s="15">
        <f t="shared" si="42"/>
        <v>41865.583275462966</v>
      </c>
      <c r="T641" s="15">
        <f t="shared" si="43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 s="10">
        <f t="shared" si="41"/>
        <v>50.5</v>
      </c>
      <c r="Q642" t="s">
        <v>8317</v>
      </c>
      <c r="R642" t="s">
        <v>8319</v>
      </c>
      <c r="S642" s="15">
        <f t="shared" si="42"/>
        <v>42683.420312500006</v>
      </c>
      <c r="T642" s="15">
        <f t="shared" si="43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si="41"/>
        <v>151.32</v>
      </c>
      <c r="Q643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ref="O651:O714" si="44">ROUND(E651/D651*100,0)</f>
        <v>140</v>
      </c>
      <c r="P651" s="10">
        <f t="shared" ref="P651:P714" si="45">IFERROR(ROUND(E651/L651,2),"No Backers")</f>
        <v>42.67</v>
      </c>
      <c r="Q651" t="s">
        <v>8317</v>
      </c>
      <c r="R651" t="s">
        <v>8319</v>
      </c>
      <c r="S651" s="15">
        <f t="shared" ref="S651:S714" si="46">(((J651/60)/60)/24)+DATE(1970,1,1)</f>
        <v>41877.912187499998</v>
      </c>
      <c r="T651" s="15">
        <f t="shared" ref="T651:T714" si="47">(((I651/60)/60)/24)+DATE(1970,1,1)</f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 s="10">
        <f t="shared" si="45"/>
        <v>35.130000000000003</v>
      </c>
      <c r="Q652" t="s">
        <v>8317</v>
      </c>
      <c r="R652" t="s">
        <v>8319</v>
      </c>
      <c r="S652" s="15">
        <f t="shared" si="46"/>
        <v>41932.036851851852</v>
      </c>
      <c r="T652" s="15">
        <f t="shared" si="47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 s="10">
        <f t="shared" si="45"/>
        <v>239.35</v>
      </c>
      <c r="Q653" t="s">
        <v>8317</v>
      </c>
      <c r="R653" t="s">
        <v>8319</v>
      </c>
      <c r="S653" s="15">
        <f t="shared" si="46"/>
        <v>41956.017488425925</v>
      </c>
      <c r="T653" s="15">
        <f t="shared" si="47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 s="10">
        <f t="shared" si="45"/>
        <v>107.64</v>
      </c>
      <c r="Q654" t="s">
        <v>8317</v>
      </c>
      <c r="R654" t="s">
        <v>8319</v>
      </c>
      <c r="S654" s="15">
        <f t="shared" si="46"/>
        <v>42675.690393518518</v>
      </c>
      <c r="T654" s="15">
        <f t="shared" si="47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 s="10">
        <f t="shared" si="45"/>
        <v>95.83</v>
      </c>
      <c r="Q655" t="s">
        <v>8317</v>
      </c>
      <c r="R655" t="s">
        <v>8319</v>
      </c>
      <c r="S655" s="15">
        <f t="shared" si="46"/>
        <v>42199.618518518517</v>
      </c>
      <c r="T655" s="15">
        <f t="shared" si="47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 s="10">
        <f t="shared" si="45"/>
        <v>31.66</v>
      </c>
      <c r="Q656" t="s">
        <v>8317</v>
      </c>
      <c r="R656" t="s">
        <v>8319</v>
      </c>
      <c r="S656" s="15">
        <f t="shared" si="46"/>
        <v>42163.957326388889</v>
      </c>
      <c r="T656" s="15">
        <f t="shared" si="47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 s="10">
        <f t="shared" si="45"/>
        <v>42.89</v>
      </c>
      <c r="Q657" t="s">
        <v>8317</v>
      </c>
      <c r="R657" t="s">
        <v>8319</v>
      </c>
      <c r="S657" s="15">
        <f t="shared" si="46"/>
        <v>42045.957314814819</v>
      </c>
      <c r="T657" s="15">
        <f t="shared" si="47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 s="10">
        <f t="shared" si="45"/>
        <v>122.74</v>
      </c>
      <c r="Q658" t="s">
        <v>8317</v>
      </c>
      <c r="R658" t="s">
        <v>8319</v>
      </c>
      <c r="S658" s="15">
        <f t="shared" si="46"/>
        <v>42417.804618055554</v>
      </c>
      <c r="T658" s="15">
        <f t="shared" si="47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 s="10">
        <f t="shared" si="45"/>
        <v>190.45</v>
      </c>
      <c r="Q659" t="s">
        <v>8317</v>
      </c>
      <c r="R659" t="s">
        <v>8319</v>
      </c>
      <c r="S659" s="15">
        <f t="shared" si="46"/>
        <v>42331.84574074074</v>
      </c>
      <c r="T659" s="15">
        <f t="shared" si="47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 s="10">
        <f t="shared" si="45"/>
        <v>109.34</v>
      </c>
      <c r="Q660" t="s">
        <v>8317</v>
      </c>
      <c r="R660" t="s">
        <v>8319</v>
      </c>
      <c r="S660" s="15">
        <f t="shared" si="46"/>
        <v>42179.160752314812</v>
      </c>
      <c r="T660" s="15">
        <f t="shared" si="47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 s="10">
        <f t="shared" si="45"/>
        <v>143.66999999999999</v>
      </c>
      <c r="Q661" t="s">
        <v>8317</v>
      </c>
      <c r="R661" t="s">
        <v>8319</v>
      </c>
      <c r="S661" s="15">
        <f t="shared" si="46"/>
        <v>42209.593692129631</v>
      </c>
      <c r="T661" s="15">
        <f t="shared" si="47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 s="10">
        <f t="shared" si="45"/>
        <v>84.94</v>
      </c>
      <c r="Q662" t="s">
        <v>8317</v>
      </c>
      <c r="R662" t="s">
        <v>8319</v>
      </c>
      <c r="S662" s="15">
        <f t="shared" si="46"/>
        <v>41922.741655092592</v>
      </c>
      <c r="T662" s="15">
        <f t="shared" si="47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 s="10">
        <f t="shared" si="45"/>
        <v>10.56</v>
      </c>
      <c r="Q663" t="s">
        <v>8317</v>
      </c>
      <c r="R663" t="s">
        <v>8319</v>
      </c>
      <c r="S663" s="15">
        <f t="shared" si="46"/>
        <v>42636.645358796297</v>
      </c>
      <c r="T663" s="15">
        <f t="shared" si="47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 s="10">
        <f t="shared" si="45"/>
        <v>39</v>
      </c>
      <c r="Q664" t="s">
        <v>8317</v>
      </c>
      <c r="R664" t="s">
        <v>8319</v>
      </c>
      <c r="S664" s="15">
        <f t="shared" si="46"/>
        <v>41990.438043981485</v>
      </c>
      <c r="T664" s="15">
        <f t="shared" si="47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 s="10">
        <f t="shared" si="45"/>
        <v>100</v>
      </c>
      <c r="Q665" t="s">
        <v>8317</v>
      </c>
      <c r="R665" t="s">
        <v>8319</v>
      </c>
      <c r="S665" s="15">
        <f t="shared" si="46"/>
        <v>42173.843240740738</v>
      </c>
      <c r="T665" s="15">
        <f t="shared" si="47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 s="10">
        <f t="shared" si="45"/>
        <v>31.17</v>
      </c>
      <c r="Q666" t="s">
        <v>8317</v>
      </c>
      <c r="R666" t="s">
        <v>8319</v>
      </c>
      <c r="S666" s="15">
        <f t="shared" si="46"/>
        <v>42077.666377314818</v>
      </c>
      <c r="T666" s="15">
        <f t="shared" si="47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 s="10">
        <f t="shared" si="45"/>
        <v>155.33000000000001</v>
      </c>
      <c r="Q667" t="s">
        <v>8317</v>
      </c>
      <c r="R667" t="s">
        <v>8319</v>
      </c>
      <c r="S667" s="15">
        <f t="shared" si="46"/>
        <v>42688.711354166662</v>
      </c>
      <c r="T667" s="15">
        <f t="shared" si="47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 s="10">
        <f t="shared" si="45"/>
        <v>2</v>
      </c>
      <c r="Q668" t="s">
        <v>8317</v>
      </c>
      <c r="R668" t="s">
        <v>8319</v>
      </c>
      <c r="S668" s="15">
        <f t="shared" si="46"/>
        <v>41838.832152777781</v>
      </c>
      <c r="T668" s="15">
        <f t="shared" si="47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 s="10">
        <f t="shared" si="45"/>
        <v>178.93</v>
      </c>
      <c r="Q669" t="s">
        <v>8317</v>
      </c>
      <c r="R669" t="s">
        <v>8319</v>
      </c>
      <c r="S669" s="15">
        <f t="shared" si="46"/>
        <v>42632.373414351852</v>
      </c>
      <c r="T669" s="15">
        <f t="shared" si="47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 s="10">
        <f t="shared" si="45"/>
        <v>27.36</v>
      </c>
      <c r="Q670" t="s">
        <v>8317</v>
      </c>
      <c r="R670" t="s">
        <v>8319</v>
      </c>
      <c r="S670" s="15">
        <f t="shared" si="46"/>
        <v>42090.831273148149</v>
      </c>
      <c r="T670" s="15">
        <f t="shared" si="47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 s="10">
        <f t="shared" si="45"/>
        <v>1536.25</v>
      </c>
      <c r="Q671" t="s">
        <v>8317</v>
      </c>
      <c r="R671" t="s">
        <v>8319</v>
      </c>
      <c r="S671" s="15">
        <f t="shared" si="46"/>
        <v>42527.625671296293</v>
      </c>
      <c r="T671" s="15">
        <f t="shared" si="47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 s="10">
        <f t="shared" si="45"/>
        <v>85</v>
      </c>
      <c r="Q672" t="s">
        <v>8317</v>
      </c>
      <c r="R672" t="s">
        <v>8319</v>
      </c>
      <c r="S672" s="15">
        <f t="shared" si="46"/>
        <v>42506.709722222222</v>
      </c>
      <c r="T672" s="15">
        <f t="shared" si="47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 s="10">
        <f t="shared" si="45"/>
        <v>788.53</v>
      </c>
      <c r="Q673" t="s">
        <v>8317</v>
      </c>
      <c r="R673" t="s">
        <v>8319</v>
      </c>
      <c r="S673" s="15">
        <f t="shared" si="46"/>
        <v>41984.692731481482</v>
      </c>
      <c r="T673" s="15">
        <f t="shared" si="47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 s="10">
        <f t="shared" si="45"/>
        <v>50.3</v>
      </c>
      <c r="Q674" t="s">
        <v>8317</v>
      </c>
      <c r="R674" t="s">
        <v>8319</v>
      </c>
      <c r="S674" s="15">
        <f t="shared" si="46"/>
        <v>41974.219490740739</v>
      </c>
      <c r="T674" s="15">
        <f t="shared" si="47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 s="10">
        <f t="shared" si="45"/>
        <v>68.33</v>
      </c>
      <c r="Q675" t="s">
        <v>8317</v>
      </c>
      <c r="R675" t="s">
        <v>8319</v>
      </c>
      <c r="S675" s="15">
        <f t="shared" si="46"/>
        <v>41838.840474537035</v>
      </c>
      <c r="T675" s="15">
        <f t="shared" si="47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 s="10">
        <f t="shared" si="45"/>
        <v>7.5</v>
      </c>
      <c r="Q676" t="s">
        <v>8317</v>
      </c>
      <c r="R676" t="s">
        <v>8319</v>
      </c>
      <c r="S676" s="15">
        <f t="shared" si="46"/>
        <v>41803.116053240738</v>
      </c>
      <c r="T676" s="15">
        <f t="shared" si="47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 s="10">
        <f t="shared" si="45"/>
        <v>34.270000000000003</v>
      </c>
      <c r="Q677" t="s">
        <v>8317</v>
      </c>
      <c r="R677" t="s">
        <v>8319</v>
      </c>
      <c r="S677" s="15">
        <f t="shared" si="46"/>
        <v>41975.930601851855</v>
      </c>
      <c r="T677" s="15">
        <f t="shared" si="47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 s="10">
        <f t="shared" si="45"/>
        <v>61.29</v>
      </c>
      <c r="Q678" t="s">
        <v>8317</v>
      </c>
      <c r="R678" t="s">
        <v>8319</v>
      </c>
      <c r="S678" s="15">
        <f t="shared" si="46"/>
        <v>42012.768298611118</v>
      </c>
      <c r="T678" s="15">
        <f t="shared" si="47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 s="10">
        <f t="shared" si="45"/>
        <v>133.25</v>
      </c>
      <c r="Q679" t="s">
        <v>8317</v>
      </c>
      <c r="R679" t="s">
        <v>8319</v>
      </c>
      <c r="S679" s="15">
        <f t="shared" si="46"/>
        <v>42504.403877314813</v>
      </c>
      <c r="T679" s="15">
        <f t="shared" si="47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 s="10">
        <f t="shared" si="45"/>
        <v>65.180000000000007</v>
      </c>
      <c r="Q680" t="s">
        <v>8317</v>
      </c>
      <c r="R680" t="s">
        <v>8319</v>
      </c>
      <c r="S680" s="15">
        <f t="shared" si="46"/>
        <v>42481.376597222217</v>
      </c>
      <c r="T680" s="15">
        <f t="shared" si="47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 s="10">
        <f t="shared" si="45"/>
        <v>93.9</v>
      </c>
      <c r="Q681" t="s">
        <v>8317</v>
      </c>
      <c r="R681" t="s">
        <v>8319</v>
      </c>
      <c r="S681" s="15">
        <f t="shared" si="46"/>
        <v>42556.695706018523</v>
      </c>
      <c r="T681" s="15">
        <f t="shared" si="47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 s="10">
        <f t="shared" si="45"/>
        <v>150.65</v>
      </c>
      <c r="Q682" t="s">
        <v>8317</v>
      </c>
      <c r="R682" t="s">
        <v>8319</v>
      </c>
      <c r="S682" s="15">
        <f t="shared" si="46"/>
        <v>41864.501516203702</v>
      </c>
      <c r="T682" s="15">
        <f t="shared" si="47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 s="10">
        <f t="shared" si="45"/>
        <v>1</v>
      </c>
      <c r="Q683" t="s">
        <v>8317</v>
      </c>
      <c r="R683" t="s">
        <v>8319</v>
      </c>
      <c r="S683" s="15">
        <f t="shared" si="46"/>
        <v>42639.805601851855</v>
      </c>
      <c r="T683" s="15">
        <f t="shared" si="47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 s="10">
        <f t="shared" si="45"/>
        <v>13.25</v>
      </c>
      <c r="Q684" t="s">
        <v>8317</v>
      </c>
      <c r="R684" t="s">
        <v>8319</v>
      </c>
      <c r="S684" s="15">
        <f t="shared" si="46"/>
        <v>42778.765300925923</v>
      </c>
      <c r="T684" s="15">
        <f t="shared" si="47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 s="10">
        <f t="shared" si="45"/>
        <v>99.33</v>
      </c>
      <c r="Q685" t="s">
        <v>8317</v>
      </c>
      <c r="R685" t="s">
        <v>8319</v>
      </c>
      <c r="S685" s="15">
        <f t="shared" si="46"/>
        <v>42634.900046296301</v>
      </c>
      <c r="T685" s="15">
        <f t="shared" si="47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 s="10">
        <f t="shared" si="45"/>
        <v>177.39</v>
      </c>
      <c r="Q686" t="s">
        <v>8317</v>
      </c>
      <c r="R686" t="s">
        <v>8319</v>
      </c>
      <c r="S686" s="15">
        <f t="shared" si="46"/>
        <v>41809.473275462966</v>
      </c>
      <c r="T686" s="15">
        <f t="shared" si="47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 s="10">
        <f t="shared" si="45"/>
        <v>55.3</v>
      </c>
      <c r="Q687" t="s">
        <v>8317</v>
      </c>
      <c r="R687" t="s">
        <v>8319</v>
      </c>
      <c r="S687" s="15">
        <f t="shared" si="46"/>
        <v>41971.866574074069</v>
      </c>
      <c r="T687" s="15">
        <f t="shared" si="47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 s="10" t="str">
        <f t="shared" si="45"/>
        <v>No Backers</v>
      </c>
      <c r="Q688" t="s">
        <v>8317</v>
      </c>
      <c r="R688" t="s">
        <v>8319</v>
      </c>
      <c r="S688" s="15">
        <f t="shared" si="46"/>
        <v>42189.673263888893</v>
      </c>
      <c r="T688" s="15">
        <f t="shared" si="47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 s="10">
        <f t="shared" si="45"/>
        <v>591.66999999999996</v>
      </c>
      <c r="Q689" t="s">
        <v>8317</v>
      </c>
      <c r="R689" t="s">
        <v>8319</v>
      </c>
      <c r="S689" s="15">
        <f t="shared" si="46"/>
        <v>42711.750613425931</v>
      </c>
      <c r="T689" s="15">
        <f t="shared" si="47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 s="10">
        <f t="shared" si="45"/>
        <v>405.5</v>
      </c>
      <c r="Q690" t="s">
        <v>8317</v>
      </c>
      <c r="R690" t="s">
        <v>8319</v>
      </c>
      <c r="S690" s="15">
        <f t="shared" si="46"/>
        <v>42262.104780092588</v>
      </c>
      <c r="T690" s="15">
        <f t="shared" si="47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 s="10">
        <f t="shared" si="45"/>
        <v>343.15</v>
      </c>
      <c r="Q691" t="s">
        <v>8317</v>
      </c>
      <c r="R691" t="s">
        <v>8319</v>
      </c>
      <c r="S691" s="15">
        <f t="shared" si="46"/>
        <v>42675.66778935185</v>
      </c>
      <c r="T691" s="15">
        <f t="shared" si="47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 s="10">
        <f t="shared" si="45"/>
        <v>72.59</v>
      </c>
      <c r="Q692" t="s">
        <v>8317</v>
      </c>
      <c r="R692" t="s">
        <v>8319</v>
      </c>
      <c r="S692" s="15">
        <f t="shared" si="46"/>
        <v>42579.634733796294</v>
      </c>
      <c r="T692" s="15">
        <f t="shared" si="47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 s="10">
        <f t="shared" si="45"/>
        <v>26</v>
      </c>
      <c r="Q693" t="s">
        <v>8317</v>
      </c>
      <c r="R693" t="s">
        <v>8319</v>
      </c>
      <c r="S693" s="15">
        <f t="shared" si="46"/>
        <v>42158.028310185182</v>
      </c>
      <c r="T693" s="15">
        <f t="shared" si="47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 s="10">
        <f t="shared" si="45"/>
        <v>6.5</v>
      </c>
      <c r="Q694" t="s">
        <v>8317</v>
      </c>
      <c r="R694" t="s">
        <v>8319</v>
      </c>
      <c r="S694" s="15">
        <f t="shared" si="46"/>
        <v>42696.37572916667</v>
      </c>
      <c r="T694" s="15">
        <f t="shared" si="47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 s="10">
        <f t="shared" si="45"/>
        <v>119.39</v>
      </c>
      <c r="Q695" t="s">
        <v>8317</v>
      </c>
      <c r="R695" t="s">
        <v>8319</v>
      </c>
      <c r="S695" s="15">
        <f t="shared" si="46"/>
        <v>42094.808182870373</v>
      </c>
      <c r="T695" s="15">
        <f t="shared" si="47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 s="10">
        <f t="shared" si="45"/>
        <v>84.29</v>
      </c>
      <c r="Q696" t="s">
        <v>8317</v>
      </c>
      <c r="R696" t="s">
        <v>8319</v>
      </c>
      <c r="S696" s="15">
        <f t="shared" si="46"/>
        <v>42737.663877314815</v>
      </c>
      <c r="T696" s="15">
        <f t="shared" si="47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 s="10">
        <f t="shared" si="45"/>
        <v>90.86</v>
      </c>
      <c r="Q697" t="s">
        <v>8317</v>
      </c>
      <c r="R697" t="s">
        <v>8319</v>
      </c>
      <c r="S697" s="15">
        <f t="shared" si="46"/>
        <v>41913.521064814813</v>
      </c>
      <c r="T697" s="15">
        <f t="shared" si="47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 s="10">
        <f t="shared" si="45"/>
        <v>1</v>
      </c>
      <c r="Q698" t="s">
        <v>8317</v>
      </c>
      <c r="R698" t="s">
        <v>8319</v>
      </c>
      <c r="S698" s="15">
        <f t="shared" si="46"/>
        <v>41815.927106481482</v>
      </c>
      <c r="T698" s="15">
        <f t="shared" si="47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 s="10">
        <f t="shared" si="45"/>
        <v>20.34</v>
      </c>
      <c r="Q699" t="s">
        <v>8317</v>
      </c>
      <c r="R699" t="s">
        <v>8319</v>
      </c>
      <c r="S699" s="15">
        <f t="shared" si="46"/>
        <v>42388.523020833338</v>
      </c>
      <c r="T699" s="15">
        <f t="shared" si="47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 s="10">
        <f t="shared" si="45"/>
        <v>530.69000000000005</v>
      </c>
      <c r="Q700" t="s">
        <v>8317</v>
      </c>
      <c r="R700" t="s">
        <v>8319</v>
      </c>
      <c r="S700" s="15">
        <f t="shared" si="46"/>
        <v>41866.931076388886</v>
      </c>
      <c r="T700" s="15">
        <f t="shared" si="47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 s="10">
        <f t="shared" si="45"/>
        <v>120.39</v>
      </c>
      <c r="Q701" t="s">
        <v>8317</v>
      </c>
      <c r="R701" t="s">
        <v>8319</v>
      </c>
      <c r="S701" s="15">
        <f t="shared" si="46"/>
        <v>41563.485509259262</v>
      </c>
      <c r="T701" s="15">
        <f t="shared" si="47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 s="10">
        <f t="shared" si="45"/>
        <v>13</v>
      </c>
      <c r="Q702" t="s">
        <v>8317</v>
      </c>
      <c r="R702" t="s">
        <v>8319</v>
      </c>
      <c r="S702" s="15">
        <f t="shared" si="46"/>
        <v>42715.688437500001</v>
      </c>
      <c r="T702" s="15">
        <f t="shared" si="47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 s="10">
        <f t="shared" si="45"/>
        <v>291.33</v>
      </c>
      <c r="Q703" t="s">
        <v>8317</v>
      </c>
      <c r="R703" t="s">
        <v>8319</v>
      </c>
      <c r="S703" s="15">
        <f t="shared" si="46"/>
        <v>41813.662962962961</v>
      </c>
      <c r="T703" s="15">
        <f t="shared" si="47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 s="10">
        <f t="shared" si="45"/>
        <v>124.92</v>
      </c>
      <c r="Q704" t="s">
        <v>8317</v>
      </c>
      <c r="R704" t="s">
        <v>8319</v>
      </c>
      <c r="S704" s="15">
        <f t="shared" si="46"/>
        <v>42668.726701388892</v>
      </c>
      <c r="T704" s="15">
        <f t="shared" si="47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 s="10">
        <f t="shared" si="45"/>
        <v>119.57</v>
      </c>
      <c r="Q705" t="s">
        <v>8317</v>
      </c>
      <c r="R705" t="s">
        <v>8319</v>
      </c>
      <c r="S705" s="15">
        <f t="shared" si="46"/>
        <v>42711.950798611113</v>
      </c>
      <c r="T705" s="15">
        <f t="shared" si="47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 s="10">
        <f t="shared" si="45"/>
        <v>120.25</v>
      </c>
      <c r="Q706" t="s">
        <v>8317</v>
      </c>
      <c r="R706" t="s">
        <v>8319</v>
      </c>
      <c r="S706" s="15">
        <f t="shared" si="46"/>
        <v>42726.192916666667</v>
      </c>
      <c r="T706" s="15">
        <f t="shared" si="47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si="45"/>
        <v>195.4</v>
      </c>
      <c r="Q707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 t="str">
        <f t="shared" si="45"/>
        <v>No Backers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 t="str">
        <f t="shared" si="45"/>
        <v>No Backers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ref="O715:O778" si="48">ROUND(E715/D715*100,0)</f>
        <v>1</v>
      </c>
      <c r="P715" s="10">
        <f t="shared" ref="P715:P778" si="49">IFERROR(ROUND(E715/L715,2),"No Backers")</f>
        <v>199</v>
      </c>
      <c r="Q715" t="s">
        <v>8317</v>
      </c>
      <c r="R715" t="s">
        <v>8319</v>
      </c>
      <c r="S715" s="15">
        <f t="shared" ref="S715:S778" si="50">(((J715/60)/60)/24)+DATE(1970,1,1)</f>
        <v>42496.529305555552</v>
      </c>
      <c r="T715" s="15">
        <f t="shared" ref="T715:T778" si="51">(((I715/60)/60)/24)+DATE(1970,1,1)</f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 s="10">
        <f t="shared" si="49"/>
        <v>80.319999999999993</v>
      </c>
      <c r="Q716" t="s">
        <v>8317</v>
      </c>
      <c r="R716" t="s">
        <v>8319</v>
      </c>
      <c r="S716" s="15">
        <f t="shared" si="50"/>
        <v>42734.787986111114</v>
      </c>
      <c r="T716" s="15">
        <f t="shared" si="51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 s="10">
        <f t="shared" si="49"/>
        <v>115.75</v>
      </c>
      <c r="Q717" t="s">
        <v>8317</v>
      </c>
      <c r="R717" t="s">
        <v>8319</v>
      </c>
      <c r="S717" s="15">
        <f t="shared" si="50"/>
        <v>42273.090740740736</v>
      </c>
      <c r="T717" s="15">
        <f t="shared" si="51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 s="10">
        <f t="shared" si="49"/>
        <v>44.69</v>
      </c>
      <c r="Q718" t="s">
        <v>8317</v>
      </c>
      <c r="R718" t="s">
        <v>8319</v>
      </c>
      <c r="S718" s="15">
        <f t="shared" si="50"/>
        <v>41940.658645833333</v>
      </c>
      <c r="T718" s="15">
        <f t="shared" si="51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 s="10">
        <f t="shared" si="49"/>
        <v>76.25</v>
      </c>
      <c r="Q719" t="s">
        <v>8317</v>
      </c>
      <c r="R719" t="s">
        <v>8319</v>
      </c>
      <c r="S719" s="15">
        <f t="shared" si="50"/>
        <v>41857.854189814818</v>
      </c>
      <c r="T719" s="15">
        <f t="shared" si="51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 s="10">
        <f t="shared" si="49"/>
        <v>22.5</v>
      </c>
      <c r="Q720" t="s">
        <v>8317</v>
      </c>
      <c r="R720" t="s">
        <v>8319</v>
      </c>
      <c r="S720" s="15">
        <f t="shared" si="50"/>
        <v>42752.845451388886</v>
      </c>
      <c r="T720" s="15">
        <f t="shared" si="51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 s="10">
        <f t="shared" si="49"/>
        <v>19.399999999999999</v>
      </c>
      <c r="Q721" t="s">
        <v>8317</v>
      </c>
      <c r="R721" t="s">
        <v>8319</v>
      </c>
      <c r="S721" s="15">
        <f t="shared" si="50"/>
        <v>42409.040231481486</v>
      </c>
      <c r="T721" s="15">
        <f t="shared" si="5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 s="10">
        <f t="shared" si="49"/>
        <v>66.709999999999994</v>
      </c>
      <c r="Q722" t="s">
        <v>8320</v>
      </c>
      <c r="R722" t="s">
        <v>8321</v>
      </c>
      <c r="S722" s="15">
        <f t="shared" si="50"/>
        <v>40909.649201388893</v>
      </c>
      <c r="T722" s="15">
        <f t="shared" si="5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 s="10">
        <f t="shared" si="49"/>
        <v>84.14</v>
      </c>
      <c r="Q723" t="s">
        <v>8320</v>
      </c>
      <c r="R723" t="s">
        <v>8321</v>
      </c>
      <c r="S723" s="15">
        <f t="shared" si="50"/>
        <v>41807.571840277778</v>
      </c>
      <c r="T723" s="15">
        <f t="shared" si="5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 s="10">
        <f t="shared" si="49"/>
        <v>215.73</v>
      </c>
      <c r="Q724" t="s">
        <v>8320</v>
      </c>
      <c r="R724" t="s">
        <v>8321</v>
      </c>
      <c r="S724" s="15">
        <f t="shared" si="50"/>
        <v>40977.805300925924</v>
      </c>
      <c r="T724" s="15">
        <f t="shared" si="5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 s="10">
        <f t="shared" si="49"/>
        <v>54.69</v>
      </c>
      <c r="Q725" t="s">
        <v>8320</v>
      </c>
      <c r="R725" t="s">
        <v>8321</v>
      </c>
      <c r="S725" s="15">
        <f t="shared" si="50"/>
        <v>42184.816539351858</v>
      </c>
      <c r="T725" s="15">
        <f t="shared" si="5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 s="10">
        <f t="shared" si="49"/>
        <v>51.63</v>
      </c>
      <c r="Q726" t="s">
        <v>8320</v>
      </c>
      <c r="R726" t="s">
        <v>8321</v>
      </c>
      <c r="S726" s="15">
        <f t="shared" si="50"/>
        <v>40694.638460648144</v>
      </c>
      <c r="T726" s="15">
        <f t="shared" si="5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 s="10">
        <f t="shared" si="49"/>
        <v>143.36000000000001</v>
      </c>
      <c r="Q727" t="s">
        <v>8320</v>
      </c>
      <c r="R727" t="s">
        <v>8321</v>
      </c>
      <c r="S727" s="15">
        <f t="shared" si="50"/>
        <v>42321.626296296294</v>
      </c>
      <c r="T727" s="15">
        <f t="shared" si="5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 s="10">
        <f t="shared" si="49"/>
        <v>72.430000000000007</v>
      </c>
      <c r="Q728" t="s">
        <v>8320</v>
      </c>
      <c r="R728" t="s">
        <v>8321</v>
      </c>
      <c r="S728" s="15">
        <f t="shared" si="50"/>
        <v>41346.042673611111</v>
      </c>
      <c r="T728" s="15">
        <f t="shared" si="5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 s="10">
        <f t="shared" si="49"/>
        <v>36.53</v>
      </c>
      <c r="Q729" t="s">
        <v>8320</v>
      </c>
      <c r="R729" t="s">
        <v>8321</v>
      </c>
      <c r="S729" s="15">
        <f t="shared" si="50"/>
        <v>41247.020243055551</v>
      </c>
      <c r="T729" s="15">
        <f t="shared" si="5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 s="10">
        <f t="shared" si="49"/>
        <v>60.9</v>
      </c>
      <c r="Q730" t="s">
        <v>8320</v>
      </c>
      <c r="R730" t="s">
        <v>8321</v>
      </c>
      <c r="S730" s="15">
        <f t="shared" si="50"/>
        <v>40731.837465277778</v>
      </c>
      <c r="T730" s="15">
        <f t="shared" si="5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 s="10">
        <f t="shared" si="49"/>
        <v>43.55</v>
      </c>
      <c r="Q731" t="s">
        <v>8320</v>
      </c>
      <c r="R731" t="s">
        <v>8321</v>
      </c>
      <c r="S731" s="15">
        <f t="shared" si="50"/>
        <v>41111.185891203706</v>
      </c>
      <c r="T731" s="15">
        <f t="shared" si="5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 s="10">
        <f t="shared" si="49"/>
        <v>99.77</v>
      </c>
      <c r="Q732" t="s">
        <v>8320</v>
      </c>
      <c r="R732" t="s">
        <v>8321</v>
      </c>
      <c r="S732" s="15">
        <f t="shared" si="50"/>
        <v>40854.745266203703</v>
      </c>
      <c r="T732" s="15">
        <f t="shared" si="5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 s="10">
        <f t="shared" si="49"/>
        <v>88.73</v>
      </c>
      <c r="Q733" t="s">
        <v>8320</v>
      </c>
      <c r="R733" t="s">
        <v>8321</v>
      </c>
      <c r="S733" s="15">
        <f t="shared" si="50"/>
        <v>40879.795682870368</v>
      </c>
      <c r="T733" s="15">
        <f t="shared" si="5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 s="10">
        <f t="shared" si="49"/>
        <v>4.92</v>
      </c>
      <c r="Q734" t="s">
        <v>8320</v>
      </c>
      <c r="R734" t="s">
        <v>8321</v>
      </c>
      <c r="S734" s="15">
        <f t="shared" si="50"/>
        <v>41486.424317129626</v>
      </c>
      <c r="T734" s="15">
        <f t="shared" si="5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 s="10">
        <f t="shared" si="49"/>
        <v>17.82</v>
      </c>
      <c r="Q735" t="s">
        <v>8320</v>
      </c>
      <c r="R735" t="s">
        <v>8321</v>
      </c>
      <c r="S735" s="15">
        <f t="shared" si="50"/>
        <v>41598.420046296298</v>
      </c>
      <c r="T735" s="15">
        <f t="shared" si="5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 s="10">
        <f t="shared" si="49"/>
        <v>187.19</v>
      </c>
      <c r="Q736" t="s">
        <v>8320</v>
      </c>
      <c r="R736" t="s">
        <v>8321</v>
      </c>
      <c r="S736" s="15">
        <f t="shared" si="50"/>
        <v>42102.164583333331</v>
      </c>
      <c r="T736" s="15">
        <f t="shared" si="5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 s="10">
        <f t="shared" si="49"/>
        <v>234.81</v>
      </c>
      <c r="Q737" t="s">
        <v>8320</v>
      </c>
      <c r="R737" t="s">
        <v>8321</v>
      </c>
      <c r="S737" s="15">
        <f t="shared" si="50"/>
        <v>41946.029467592591</v>
      </c>
      <c r="T737" s="15">
        <f t="shared" si="5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 s="10">
        <f t="shared" si="49"/>
        <v>105.05</v>
      </c>
      <c r="Q738" t="s">
        <v>8320</v>
      </c>
      <c r="R738" t="s">
        <v>8321</v>
      </c>
      <c r="S738" s="15">
        <f t="shared" si="50"/>
        <v>41579.734259259261</v>
      </c>
      <c r="T738" s="15">
        <f t="shared" si="5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 s="10">
        <f t="shared" si="49"/>
        <v>56.67</v>
      </c>
      <c r="Q739" t="s">
        <v>8320</v>
      </c>
      <c r="R739" t="s">
        <v>8321</v>
      </c>
      <c r="S739" s="15">
        <f t="shared" si="50"/>
        <v>41667.275312500002</v>
      </c>
      <c r="T739" s="15">
        <f t="shared" si="5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 s="10">
        <f t="shared" si="49"/>
        <v>39.049999999999997</v>
      </c>
      <c r="Q740" t="s">
        <v>8320</v>
      </c>
      <c r="R740" t="s">
        <v>8321</v>
      </c>
      <c r="S740" s="15">
        <f t="shared" si="50"/>
        <v>41943.604097222218</v>
      </c>
      <c r="T740" s="15">
        <f t="shared" si="5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 s="10">
        <f t="shared" si="49"/>
        <v>68.349999999999994</v>
      </c>
      <c r="Q741" t="s">
        <v>8320</v>
      </c>
      <c r="R741" t="s">
        <v>8321</v>
      </c>
      <c r="S741" s="15">
        <f t="shared" si="50"/>
        <v>41829.502650462964</v>
      </c>
      <c r="T741" s="15">
        <f t="shared" si="5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 s="10">
        <f t="shared" si="49"/>
        <v>169.58</v>
      </c>
      <c r="Q742" t="s">
        <v>8320</v>
      </c>
      <c r="R742" t="s">
        <v>8321</v>
      </c>
      <c r="S742" s="15">
        <f t="shared" si="50"/>
        <v>42162.146782407406</v>
      </c>
      <c r="T742" s="15">
        <f t="shared" si="5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 s="10">
        <f t="shared" si="49"/>
        <v>141.41999999999999</v>
      </c>
      <c r="Q743" t="s">
        <v>8320</v>
      </c>
      <c r="R743" t="s">
        <v>8321</v>
      </c>
      <c r="S743" s="15">
        <f t="shared" si="50"/>
        <v>41401.648217592592</v>
      </c>
      <c r="T743" s="15">
        <f t="shared" si="5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 s="10">
        <f t="shared" si="49"/>
        <v>67.39</v>
      </c>
      <c r="Q744" t="s">
        <v>8320</v>
      </c>
      <c r="R744" t="s">
        <v>8321</v>
      </c>
      <c r="S744" s="15">
        <f t="shared" si="50"/>
        <v>41689.917962962965</v>
      </c>
      <c r="T744" s="15">
        <f t="shared" si="5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 s="10">
        <f t="shared" si="49"/>
        <v>54.27</v>
      </c>
      <c r="Q745" t="s">
        <v>8320</v>
      </c>
      <c r="R745" t="s">
        <v>8321</v>
      </c>
      <c r="S745" s="15">
        <f t="shared" si="50"/>
        <v>40990.709317129629</v>
      </c>
      <c r="T745" s="15">
        <f t="shared" si="5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 s="10">
        <f t="shared" si="49"/>
        <v>82.52</v>
      </c>
      <c r="Q746" t="s">
        <v>8320</v>
      </c>
      <c r="R746" t="s">
        <v>8321</v>
      </c>
      <c r="S746" s="15">
        <f t="shared" si="50"/>
        <v>41226.95721064815</v>
      </c>
      <c r="T746" s="15">
        <f t="shared" si="5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 s="10">
        <f t="shared" si="49"/>
        <v>53.73</v>
      </c>
      <c r="Q747" t="s">
        <v>8320</v>
      </c>
      <c r="R747" t="s">
        <v>8321</v>
      </c>
      <c r="S747" s="15">
        <f t="shared" si="50"/>
        <v>41367.572280092594</v>
      </c>
      <c r="T747" s="15">
        <f t="shared" si="5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 s="10">
        <f t="shared" si="49"/>
        <v>34.21</v>
      </c>
      <c r="Q748" t="s">
        <v>8320</v>
      </c>
      <c r="R748" t="s">
        <v>8321</v>
      </c>
      <c r="S748" s="15">
        <f t="shared" si="50"/>
        <v>41157.042928240742</v>
      </c>
      <c r="T748" s="15">
        <f t="shared" si="5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 s="10">
        <f t="shared" si="49"/>
        <v>127.33</v>
      </c>
      <c r="Q749" t="s">
        <v>8320</v>
      </c>
      <c r="R749" t="s">
        <v>8321</v>
      </c>
      <c r="S749" s="15">
        <f t="shared" si="50"/>
        <v>41988.548831018517</v>
      </c>
      <c r="T749" s="15">
        <f t="shared" si="5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 s="10">
        <f t="shared" si="49"/>
        <v>45.57</v>
      </c>
      <c r="Q750" t="s">
        <v>8320</v>
      </c>
      <c r="R750" t="s">
        <v>8321</v>
      </c>
      <c r="S750" s="15">
        <f t="shared" si="50"/>
        <v>41831.846828703703</v>
      </c>
      <c r="T750" s="15">
        <f t="shared" si="5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 s="10">
        <f t="shared" si="49"/>
        <v>95.96</v>
      </c>
      <c r="Q751" t="s">
        <v>8320</v>
      </c>
      <c r="R751" t="s">
        <v>8321</v>
      </c>
      <c r="S751" s="15">
        <f t="shared" si="50"/>
        <v>42733.94131944445</v>
      </c>
      <c r="T751" s="15">
        <f t="shared" si="5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 s="10">
        <f t="shared" si="49"/>
        <v>77.27</v>
      </c>
      <c r="Q752" t="s">
        <v>8320</v>
      </c>
      <c r="R752" t="s">
        <v>8321</v>
      </c>
      <c r="S752" s="15">
        <f t="shared" si="50"/>
        <v>41299.878148148149</v>
      </c>
      <c r="T752" s="15">
        <f t="shared" si="5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 s="10">
        <f t="shared" si="49"/>
        <v>57.34</v>
      </c>
      <c r="Q753" t="s">
        <v>8320</v>
      </c>
      <c r="R753" t="s">
        <v>8321</v>
      </c>
      <c r="S753" s="15">
        <f t="shared" si="50"/>
        <v>40713.630497685182</v>
      </c>
      <c r="T753" s="15">
        <f t="shared" si="5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 s="10">
        <f t="shared" si="49"/>
        <v>53.19</v>
      </c>
      <c r="Q754" t="s">
        <v>8320</v>
      </c>
      <c r="R754" t="s">
        <v>8321</v>
      </c>
      <c r="S754" s="15">
        <f t="shared" si="50"/>
        <v>42639.421493055561</v>
      </c>
      <c r="T754" s="15">
        <f t="shared" si="5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 s="10">
        <f t="shared" si="49"/>
        <v>492.31</v>
      </c>
      <c r="Q755" t="s">
        <v>8320</v>
      </c>
      <c r="R755" t="s">
        <v>8321</v>
      </c>
      <c r="S755" s="15">
        <f t="shared" si="50"/>
        <v>42019.590173611112</v>
      </c>
      <c r="T755" s="15">
        <f t="shared" si="5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 s="10">
        <f t="shared" si="49"/>
        <v>42.35</v>
      </c>
      <c r="Q756" t="s">
        <v>8320</v>
      </c>
      <c r="R756" t="s">
        <v>8321</v>
      </c>
      <c r="S756" s="15">
        <f t="shared" si="50"/>
        <v>41249.749085648145</v>
      </c>
      <c r="T756" s="15">
        <f t="shared" si="5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 s="10">
        <f t="shared" si="49"/>
        <v>37.47</v>
      </c>
      <c r="Q757" t="s">
        <v>8320</v>
      </c>
      <c r="R757" t="s">
        <v>8321</v>
      </c>
      <c r="S757" s="15">
        <f t="shared" si="50"/>
        <v>41383.605057870373</v>
      </c>
      <c r="T757" s="15">
        <f t="shared" si="5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 s="10">
        <f t="shared" si="49"/>
        <v>37.450000000000003</v>
      </c>
      <c r="Q758" t="s">
        <v>8320</v>
      </c>
      <c r="R758" t="s">
        <v>8321</v>
      </c>
      <c r="S758" s="15">
        <f t="shared" si="50"/>
        <v>40590.766886574071</v>
      </c>
      <c r="T758" s="15">
        <f t="shared" si="5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 s="10">
        <f t="shared" si="49"/>
        <v>33.06</v>
      </c>
      <c r="Q759" t="s">
        <v>8320</v>
      </c>
      <c r="R759" t="s">
        <v>8321</v>
      </c>
      <c r="S759" s="15">
        <f t="shared" si="50"/>
        <v>41235.054560185185</v>
      </c>
      <c r="T759" s="15">
        <f t="shared" si="5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 s="10">
        <f t="shared" si="49"/>
        <v>134.21</v>
      </c>
      <c r="Q760" t="s">
        <v>8320</v>
      </c>
      <c r="R760" t="s">
        <v>8321</v>
      </c>
      <c r="S760" s="15">
        <f t="shared" si="50"/>
        <v>40429.836435185185</v>
      </c>
      <c r="T760" s="15">
        <f t="shared" si="5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 s="10">
        <f t="shared" si="49"/>
        <v>51.47</v>
      </c>
      <c r="Q761" t="s">
        <v>8320</v>
      </c>
      <c r="R761" t="s">
        <v>8321</v>
      </c>
      <c r="S761" s="15">
        <f t="shared" si="50"/>
        <v>41789.330312500002</v>
      </c>
      <c r="T761" s="15">
        <f t="shared" si="51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 s="10" t="str">
        <f t="shared" si="49"/>
        <v>No Backers</v>
      </c>
      <c r="Q762" t="s">
        <v>8320</v>
      </c>
      <c r="R762" t="s">
        <v>8322</v>
      </c>
      <c r="S762" s="15">
        <f t="shared" si="50"/>
        <v>42670.764039351852</v>
      </c>
      <c r="T762" s="15">
        <f t="shared" si="51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 s="10">
        <f t="shared" si="49"/>
        <v>39.17</v>
      </c>
      <c r="Q763" t="s">
        <v>8320</v>
      </c>
      <c r="R763" t="s">
        <v>8322</v>
      </c>
      <c r="S763" s="15">
        <f t="shared" si="50"/>
        <v>41642.751458333332</v>
      </c>
      <c r="T763" s="15">
        <f t="shared" si="51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 s="10" t="str">
        <f t="shared" si="49"/>
        <v>No Backers</v>
      </c>
      <c r="Q764" t="s">
        <v>8320</v>
      </c>
      <c r="R764" t="s">
        <v>8322</v>
      </c>
      <c r="S764" s="15">
        <f t="shared" si="50"/>
        <v>42690.858449074076</v>
      </c>
      <c r="T764" s="15">
        <f t="shared" si="51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 s="10">
        <f t="shared" si="49"/>
        <v>5</v>
      </c>
      <c r="Q765" t="s">
        <v>8320</v>
      </c>
      <c r="R765" t="s">
        <v>8322</v>
      </c>
      <c r="S765" s="15">
        <f t="shared" si="50"/>
        <v>41471.446851851848</v>
      </c>
      <c r="T765" s="15">
        <f t="shared" si="51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 s="10" t="str">
        <f t="shared" si="49"/>
        <v>No Backers</v>
      </c>
      <c r="Q766" t="s">
        <v>8320</v>
      </c>
      <c r="R766" t="s">
        <v>8322</v>
      </c>
      <c r="S766" s="15">
        <f t="shared" si="50"/>
        <v>42227.173159722224</v>
      </c>
      <c r="T766" s="15">
        <f t="shared" si="51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 s="10">
        <f t="shared" si="49"/>
        <v>57.3</v>
      </c>
      <c r="Q767" t="s">
        <v>8320</v>
      </c>
      <c r="R767" t="s">
        <v>8322</v>
      </c>
      <c r="S767" s="15">
        <f t="shared" si="50"/>
        <v>41901.542638888888</v>
      </c>
      <c r="T767" s="15">
        <f t="shared" si="51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 s="10" t="str">
        <f t="shared" si="49"/>
        <v>No Backers</v>
      </c>
      <c r="Q768" t="s">
        <v>8320</v>
      </c>
      <c r="R768" t="s">
        <v>8322</v>
      </c>
      <c r="S768" s="15">
        <f t="shared" si="50"/>
        <v>42021.783368055556</v>
      </c>
      <c r="T768" s="15">
        <f t="shared" si="51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 s="10">
        <f t="shared" si="49"/>
        <v>59</v>
      </c>
      <c r="Q769" t="s">
        <v>8320</v>
      </c>
      <c r="R769" t="s">
        <v>8322</v>
      </c>
      <c r="S769" s="15">
        <f t="shared" si="50"/>
        <v>42115.143634259264</v>
      </c>
      <c r="T769" s="15">
        <f t="shared" si="51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 s="10" t="str">
        <f t="shared" si="49"/>
        <v>No Backers</v>
      </c>
      <c r="Q770" t="s">
        <v>8320</v>
      </c>
      <c r="R770" t="s">
        <v>8322</v>
      </c>
      <c r="S770" s="15">
        <f t="shared" si="50"/>
        <v>41594.207060185188</v>
      </c>
      <c r="T770" s="15">
        <f t="shared" si="51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si="49"/>
        <v>31.85</v>
      </c>
      <c r="Q771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 t="str">
        <f t="shared" si="49"/>
        <v>No Backers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ref="O779:O842" si="52">ROUND(E779/D779*100,0)</f>
        <v>1</v>
      </c>
      <c r="P779" s="10">
        <f t="shared" ref="P779:P842" si="53">IFERROR(ROUND(E779/L779,2),"No Backers")</f>
        <v>7</v>
      </c>
      <c r="Q779" t="s">
        <v>8320</v>
      </c>
      <c r="R779" t="s">
        <v>8322</v>
      </c>
      <c r="S779" s="15">
        <f t="shared" ref="S779:S842" si="54">(((J779/60)/60)/24)+DATE(1970,1,1)</f>
        <v>41456.981215277774</v>
      </c>
      <c r="T779" s="15">
        <f t="shared" ref="T779:T842" si="55">(((I779/60)/60)/24)+DATE(1970,1,1)</f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 s="10">
        <f t="shared" si="53"/>
        <v>2</v>
      </c>
      <c r="Q780" t="s">
        <v>8320</v>
      </c>
      <c r="R780" t="s">
        <v>8322</v>
      </c>
      <c r="S780" s="15">
        <f t="shared" si="54"/>
        <v>41729.702314814815</v>
      </c>
      <c r="T780" s="15">
        <f t="shared" si="5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 s="10">
        <f t="shared" si="53"/>
        <v>66.67</v>
      </c>
      <c r="Q781" t="s">
        <v>8320</v>
      </c>
      <c r="R781" t="s">
        <v>8322</v>
      </c>
      <c r="S781" s="15">
        <f t="shared" si="54"/>
        <v>40436.68408564815</v>
      </c>
      <c r="T781" s="15">
        <f t="shared" si="55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 s="10">
        <f t="shared" si="53"/>
        <v>38.520000000000003</v>
      </c>
      <c r="Q782" t="s">
        <v>8323</v>
      </c>
      <c r="R782" t="s">
        <v>8324</v>
      </c>
      <c r="S782" s="15">
        <f t="shared" si="54"/>
        <v>40636.673900462964</v>
      </c>
      <c r="T782" s="15">
        <f t="shared" si="55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 s="10">
        <f t="shared" si="53"/>
        <v>42.61</v>
      </c>
      <c r="Q783" t="s">
        <v>8323</v>
      </c>
      <c r="R783" t="s">
        <v>8324</v>
      </c>
      <c r="S783" s="15">
        <f t="shared" si="54"/>
        <v>41403.000856481485</v>
      </c>
      <c r="T783" s="15">
        <f t="shared" si="55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 s="10">
        <f t="shared" si="53"/>
        <v>50</v>
      </c>
      <c r="Q784" t="s">
        <v>8323</v>
      </c>
      <c r="R784" t="s">
        <v>8324</v>
      </c>
      <c r="S784" s="15">
        <f t="shared" si="54"/>
        <v>41116.758125</v>
      </c>
      <c r="T784" s="15">
        <f t="shared" si="55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 s="10">
        <f t="shared" si="53"/>
        <v>63.49</v>
      </c>
      <c r="Q785" t="s">
        <v>8323</v>
      </c>
      <c r="R785" t="s">
        <v>8324</v>
      </c>
      <c r="S785" s="15">
        <f t="shared" si="54"/>
        <v>40987.773715277777</v>
      </c>
      <c r="T785" s="15">
        <f t="shared" si="55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 s="10">
        <f t="shared" si="53"/>
        <v>102.5</v>
      </c>
      <c r="Q786" t="s">
        <v>8323</v>
      </c>
      <c r="R786" t="s">
        <v>8324</v>
      </c>
      <c r="S786" s="15">
        <f t="shared" si="54"/>
        <v>41675.149525462963</v>
      </c>
      <c r="T786" s="15">
        <f t="shared" si="55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 s="10">
        <f t="shared" si="53"/>
        <v>31.14</v>
      </c>
      <c r="Q787" t="s">
        <v>8323</v>
      </c>
      <c r="R787" t="s">
        <v>8324</v>
      </c>
      <c r="S787" s="15">
        <f t="shared" si="54"/>
        <v>41303.593923611108</v>
      </c>
      <c r="T787" s="15">
        <f t="shared" si="55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 s="10">
        <f t="shared" si="53"/>
        <v>162.27000000000001</v>
      </c>
      <c r="Q788" t="s">
        <v>8323</v>
      </c>
      <c r="R788" t="s">
        <v>8324</v>
      </c>
      <c r="S788" s="15">
        <f t="shared" si="54"/>
        <v>40983.055949074071</v>
      </c>
      <c r="T788" s="15">
        <f t="shared" si="55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 s="10">
        <f t="shared" si="53"/>
        <v>80.59</v>
      </c>
      <c r="Q789" t="s">
        <v>8323</v>
      </c>
      <c r="R789" t="s">
        <v>8324</v>
      </c>
      <c r="S789" s="15">
        <f t="shared" si="54"/>
        <v>41549.627615740741</v>
      </c>
      <c r="T789" s="15">
        <f t="shared" si="55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 s="10">
        <f t="shared" si="53"/>
        <v>59.85</v>
      </c>
      <c r="Q790" t="s">
        <v>8323</v>
      </c>
      <c r="R790" t="s">
        <v>8324</v>
      </c>
      <c r="S790" s="15">
        <f t="shared" si="54"/>
        <v>41059.006805555553</v>
      </c>
      <c r="T790" s="15">
        <f t="shared" si="55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 s="10">
        <f t="shared" si="53"/>
        <v>132.86000000000001</v>
      </c>
      <c r="Q791" t="s">
        <v>8323</v>
      </c>
      <c r="R791" t="s">
        <v>8324</v>
      </c>
      <c r="S791" s="15">
        <f t="shared" si="54"/>
        <v>41277.186111111114</v>
      </c>
      <c r="T791" s="15">
        <f t="shared" si="55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 s="10">
        <f t="shared" si="53"/>
        <v>92.55</v>
      </c>
      <c r="Q792" t="s">
        <v>8323</v>
      </c>
      <c r="R792" t="s">
        <v>8324</v>
      </c>
      <c r="S792" s="15">
        <f t="shared" si="54"/>
        <v>41276.047905092593</v>
      </c>
      <c r="T792" s="15">
        <f t="shared" si="55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 s="10">
        <f t="shared" si="53"/>
        <v>60.86</v>
      </c>
      <c r="Q793" t="s">
        <v>8323</v>
      </c>
      <c r="R793" t="s">
        <v>8324</v>
      </c>
      <c r="S793" s="15">
        <f t="shared" si="54"/>
        <v>41557.780624999999</v>
      </c>
      <c r="T793" s="15">
        <f t="shared" si="55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 s="10">
        <f t="shared" si="53"/>
        <v>41.85</v>
      </c>
      <c r="Q794" t="s">
        <v>8323</v>
      </c>
      <c r="R794" t="s">
        <v>8324</v>
      </c>
      <c r="S794" s="15">
        <f t="shared" si="54"/>
        <v>41555.873645833337</v>
      </c>
      <c r="T794" s="15">
        <f t="shared" si="55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 s="10">
        <f t="shared" si="53"/>
        <v>88.33</v>
      </c>
      <c r="Q795" t="s">
        <v>8323</v>
      </c>
      <c r="R795" t="s">
        <v>8324</v>
      </c>
      <c r="S795" s="15">
        <f t="shared" si="54"/>
        <v>41442.741249999999</v>
      </c>
      <c r="T795" s="15">
        <f t="shared" si="55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 s="10">
        <f t="shared" si="53"/>
        <v>158.96</v>
      </c>
      <c r="Q796" t="s">
        <v>8323</v>
      </c>
      <c r="R796" t="s">
        <v>8324</v>
      </c>
      <c r="S796" s="15">
        <f t="shared" si="54"/>
        <v>40736.115011574075</v>
      </c>
      <c r="T796" s="15">
        <f t="shared" si="55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 s="10">
        <f t="shared" si="53"/>
        <v>85.05</v>
      </c>
      <c r="Q797" t="s">
        <v>8323</v>
      </c>
      <c r="R797" t="s">
        <v>8324</v>
      </c>
      <c r="S797" s="15">
        <f t="shared" si="54"/>
        <v>40963.613032407404</v>
      </c>
      <c r="T797" s="15">
        <f t="shared" si="55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 s="10">
        <f t="shared" si="53"/>
        <v>112.61</v>
      </c>
      <c r="Q798" t="s">
        <v>8323</v>
      </c>
      <c r="R798" t="s">
        <v>8324</v>
      </c>
      <c r="S798" s="15">
        <f t="shared" si="54"/>
        <v>41502.882928240739</v>
      </c>
      <c r="T798" s="15">
        <f t="shared" si="55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 s="10">
        <f t="shared" si="53"/>
        <v>45.44</v>
      </c>
      <c r="Q799" t="s">
        <v>8323</v>
      </c>
      <c r="R799" t="s">
        <v>8324</v>
      </c>
      <c r="S799" s="15">
        <f t="shared" si="54"/>
        <v>40996.994074074071</v>
      </c>
      <c r="T799" s="15">
        <f t="shared" si="55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 s="10">
        <f t="shared" si="53"/>
        <v>46.22</v>
      </c>
      <c r="Q800" t="s">
        <v>8323</v>
      </c>
      <c r="R800" t="s">
        <v>8324</v>
      </c>
      <c r="S800" s="15">
        <f t="shared" si="54"/>
        <v>41882.590127314819</v>
      </c>
      <c r="T800" s="15">
        <f t="shared" si="55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 s="10">
        <f t="shared" si="53"/>
        <v>178.61</v>
      </c>
      <c r="Q801" t="s">
        <v>8323</v>
      </c>
      <c r="R801" t="s">
        <v>8324</v>
      </c>
      <c r="S801" s="15">
        <f t="shared" si="54"/>
        <v>40996.667199074072</v>
      </c>
      <c r="T801" s="15">
        <f t="shared" si="55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 s="10">
        <f t="shared" si="53"/>
        <v>40.75</v>
      </c>
      <c r="Q802" t="s">
        <v>8323</v>
      </c>
      <c r="R802" t="s">
        <v>8324</v>
      </c>
      <c r="S802" s="15">
        <f t="shared" si="54"/>
        <v>41863.433495370373</v>
      </c>
      <c r="T802" s="15">
        <f t="shared" si="55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 s="10">
        <f t="shared" si="53"/>
        <v>43.73</v>
      </c>
      <c r="Q803" t="s">
        <v>8323</v>
      </c>
      <c r="R803" t="s">
        <v>8324</v>
      </c>
      <c r="S803" s="15">
        <f t="shared" si="54"/>
        <v>40695.795370370368</v>
      </c>
      <c r="T803" s="15">
        <f t="shared" si="55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 s="10">
        <f t="shared" si="53"/>
        <v>81.069999999999993</v>
      </c>
      <c r="Q804" t="s">
        <v>8323</v>
      </c>
      <c r="R804" t="s">
        <v>8324</v>
      </c>
      <c r="S804" s="15">
        <f t="shared" si="54"/>
        <v>41123.022268518522</v>
      </c>
      <c r="T804" s="15">
        <f t="shared" si="55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 s="10">
        <f t="shared" si="53"/>
        <v>74.61</v>
      </c>
      <c r="Q805" t="s">
        <v>8323</v>
      </c>
      <c r="R805" t="s">
        <v>8324</v>
      </c>
      <c r="S805" s="15">
        <f t="shared" si="54"/>
        <v>40665.949976851851</v>
      </c>
      <c r="T805" s="15">
        <f t="shared" si="55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 s="10">
        <f t="shared" si="53"/>
        <v>305.56</v>
      </c>
      <c r="Q806" t="s">
        <v>8323</v>
      </c>
      <c r="R806" t="s">
        <v>8324</v>
      </c>
      <c r="S806" s="15">
        <f t="shared" si="54"/>
        <v>40730.105625000004</v>
      </c>
      <c r="T806" s="15">
        <f t="shared" si="55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 s="10">
        <f t="shared" si="53"/>
        <v>58.33</v>
      </c>
      <c r="Q807" t="s">
        <v>8323</v>
      </c>
      <c r="R807" t="s">
        <v>8324</v>
      </c>
      <c r="S807" s="15">
        <f t="shared" si="54"/>
        <v>40690.823055555556</v>
      </c>
      <c r="T807" s="15">
        <f t="shared" si="55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 s="10">
        <f t="shared" si="53"/>
        <v>117.68</v>
      </c>
      <c r="Q808" t="s">
        <v>8323</v>
      </c>
      <c r="R808" t="s">
        <v>8324</v>
      </c>
      <c r="S808" s="15">
        <f t="shared" si="54"/>
        <v>40763.691423611112</v>
      </c>
      <c r="T808" s="15">
        <f t="shared" si="55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 s="10">
        <f t="shared" si="53"/>
        <v>73.77</v>
      </c>
      <c r="Q809" t="s">
        <v>8323</v>
      </c>
      <c r="R809" t="s">
        <v>8324</v>
      </c>
      <c r="S809" s="15">
        <f t="shared" si="54"/>
        <v>42759.628599537042</v>
      </c>
      <c r="T809" s="15">
        <f t="shared" si="55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 s="10">
        <f t="shared" si="53"/>
        <v>104.65</v>
      </c>
      <c r="Q810" t="s">
        <v>8323</v>
      </c>
      <c r="R810" t="s">
        <v>8324</v>
      </c>
      <c r="S810" s="15">
        <f t="shared" si="54"/>
        <v>41962.100532407407</v>
      </c>
      <c r="T810" s="15">
        <f t="shared" si="55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 s="10">
        <f t="shared" si="53"/>
        <v>79.83</v>
      </c>
      <c r="Q811" t="s">
        <v>8323</v>
      </c>
      <c r="R811" t="s">
        <v>8324</v>
      </c>
      <c r="S811" s="15">
        <f t="shared" si="54"/>
        <v>41628.833680555559</v>
      </c>
      <c r="T811" s="15">
        <f t="shared" si="55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 s="10">
        <f t="shared" si="53"/>
        <v>58.33</v>
      </c>
      <c r="Q812" t="s">
        <v>8323</v>
      </c>
      <c r="R812" t="s">
        <v>8324</v>
      </c>
      <c r="S812" s="15">
        <f t="shared" si="54"/>
        <v>41123.056273148148</v>
      </c>
      <c r="T812" s="15">
        <f t="shared" si="55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 s="10">
        <f t="shared" si="53"/>
        <v>86.67</v>
      </c>
      <c r="Q813" t="s">
        <v>8323</v>
      </c>
      <c r="R813" t="s">
        <v>8324</v>
      </c>
      <c r="S813" s="15">
        <f t="shared" si="54"/>
        <v>41443.643541666665</v>
      </c>
      <c r="T813" s="15">
        <f t="shared" si="55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 s="10">
        <f t="shared" si="53"/>
        <v>27.61</v>
      </c>
      <c r="Q814" t="s">
        <v>8323</v>
      </c>
      <c r="R814" t="s">
        <v>8324</v>
      </c>
      <c r="S814" s="15">
        <f t="shared" si="54"/>
        <v>41282.017962962964</v>
      </c>
      <c r="T814" s="15">
        <f t="shared" si="55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 s="10">
        <f t="shared" si="53"/>
        <v>25</v>
      </c>
      <c r="Q815" t="s">
        <v>8323</v>
      </c>
      <c r="R815" t="s">
        <v>8324</v>
      </c>
      <c r="S815" s="15">
        <f t="shared" si="54"/>
        <v>41080.960243055553</v>
      </c>
      <c r="T815" s="15">
        <f t="shared" si="55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 s="10">
        <f t="shared" si="53"/>
        <v>45.46</v>
      </c>
      <c r="Q816" t="s">
        <v>8323</v>
      </c>
      <c r="R816" t="s">
        <v>8324</v>
      </c>
      <c r="S816" s="15">
        <f t="shared" si="54"/>
        <v>40679.743067129632</v>
      </c>
      <c r="T816" s="15">
        <f t="shared" si="55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 s="10">
        <f t="shared" si="53"/>
        <v>99.53</v>
      </c>
      <c r="Q817" t="s">
        <v>8323</v>
      </c>
      <c r="R817" t="s">
        <v>8324</v>
      </c>
      <c r="S817" s="15">
        <f t="shared" si="54"/>
        <v>41914.917858796296</v>
      </c>
      <c r="T817" s="15">
        <f t="shared" si="55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 s="10">
        <f t="shared" si="53"/>
        <v>39.31</v>
      </c>
      <c r="Q818" t="s">
        <v>8323</v>
      </c>
      <c r="R818" t="s">
        <v>8324</v>
      </c>
      <c r="S818" s="15">
        <f t="shared" si="54"/>
        <v>41341.870868055557</v>
      </c>
      <c r="T818" s="15">
        <f t="shared" si="55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 s="10">
        <f t="shared" si="53"/>
        <v>89.42</v>
      </c>
      <c r="Q819" t="s">
        <v>8323</v>
      </c>
      <c r="R819" t="s">
        <v>8324</v>
      </c>
      <c r="S819" s="15">
        <f t="shared" si="54"/>
        <v>40925.599664351852</v>
      </c>
      <c r="T819" s="15">
        <f t="shared" si="55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 s="10">
        <f t="shared" si="53"/>
        <v>28.68</v>
      </c>
      <c r="Q820" t="s">
        <v>8323</v>
      </c>
      <c r="R820" t="s">
        <v>8324</v>
      </c>
      <c r="S820" s="15">
        <f t="shared" si="54"/>
        <v>41120.882881944446</v>
      </c>
      <c r="T820" s="15">
        <f t="shared" si="55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 s="10">
        <f t="shared" si="53"/>
        <v>31.07</v>
      </c>
      <c r="Q821" t="s">
        <v>8323</v>
      </c>
      <c r="R821" t="s">
        <v>8324</v>
      </c>
      <c r="S821" s="15">
        <f t="shared" si="54"/>
        <v>41619.998310185183</v>
      </c>
      <c r="T821" s="15">
        <f t="shared" si="55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 s="10">
        <f t="shared" si="53"/>
        <v>70.55</v>
      </c>
      <c r="Q822" t="s">
        <v>8323</v>
      </c>
      <c r="R822" t="s">
        <v>8324</v>
      </c>
      <c r="S822" s="15">
        <f t="shared" si="54"/>
        <v>41768.841921296298</v>
      </c>
      <c r="T822" s="15">
        <f t="shared" si="55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 s="10">
        <f t="shared" si="53"/>
        <v>224.13</v>
      </c>
      <c r="Q823" t="s">
        <v>8323</v>
      </c>
      <c r="R823" t="s">
        <v>8324</v>
      </c>
      <c r="S823" s="15">
        <f t="shared" si="54"/>
        <v>42093.922048611115</v>
      </c>
      <c r="T823" s="15">
        <f t="shared" si="55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 s="10">
        <f t="shared" si="53"/>
        <v>51.81</v>
      </c>
      <c r="Q824" t="s">
        <v>8323</v>
      </c>
      <c r="R824" t="s">
        <v>8324</v>
      </c>
      <c r="S824" s="15">
        <f t="shared" si="54"/>
        <v>41157.947337962964</v>
      </c>
      <c r="T824" s="15">
        <f t="shared" si="55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 s="10">
        <f t="shared" si="53"/>
        <v>43.52</v>
      </c>
      <c r="Q825" t="s">
        <v>8323</v>
      </c>
      <c r="R825" t="s">
        <v>8324</v>
      </c>
      <c r="S825" s="15">
        <f t="shared" si="54"/>
        <v>42055.972824074073</v>
      </c>
      <c r="T825" s="15">
        <f t="shared" si="55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 s="10">
        <f t="shared" si="53"/>
        <v>39.82</v>
      </c>
      <c r="Q826" t="s">
        <v>8323</v>
      </c>
      <c r="R826" t="s">
        <v>8324</v>
      </c>
      <c r="S826" s="15">
        <f t="shared" si="54"/>
        <v>40250.242106481484</v>
      </c>
      <c r="T826" s="15">
        <f t="shared" si="55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 s="10">
        <f t="shared" si="53"/>
        <v>126.81</v>
      </c>
      <c r="Q827" t="s">
        <v>8323</v>
      </c>
      <c r="R827" t="s">
        <v>8324</v>
      </c>
      <c r="S827" s="15">
        <f t="shared" si="54"/>
        <v>41186.306527777779</v>
      </c>
      <c r="T827" s="15">
        <f t="shared" si="55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 s="10">
        <f t="shared" si="53"/>
        <v>113.88</v>
      </c>
      <c r="Q828" t="s">
        <v>8323</v>
      </c>
      <c r="R828" t="s">
        <v>8324</v>
      </c>
      <c r="S828" s="15">
        <f t="shared" si="54"/>
        <v>40973.038541666669</v>
      </c>
      <c r="T828" s="15">
        <f t="shared" si="55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 s="10">
        <f t="shared" si="53"/>
        <v>28.18</v>
      </c>
      <c r="Q829" t="s">
        <v>8323</v>
      </c>
      <c r="R829" t="s">
        <v>8324</v>
      </c>
      <c r="S829" s="15">
        <f t="shared" si="54"/>
        <v>40927.473460648151</v>
      </c>
      <c r="T829" s="15">
        <f t="shared" si="55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 s="10">
        <f t="shared" si="53"/>
        <v>36.61</v>
      </c>
      <c r="Q830" t="s">
        <v>8323</v>
      </c>
      <c r="R830" t="s">
        <v>8324</v>
      </c>
      <c r="S830" s="15">
        <f t="shared" si="54"/>
        <v>41073.050717592596</v>
      </c>
      <c r="T830" s="15">
        <f t="shared" si="55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 s="10">
        <f t="shared" si="53"/>
        <v>32.5</v>
      </c>
      <c r="Q831" t="s">
        <v>8323</v>
      </c>
      <c r="R831" t="s">
        <v>8324</v>
      </c>
      <c r="S831" s="15">
        <f t="shared" si="54"/>
        <v>42504.801388888889</v>
      </c>
      <c r="T831" s="15">
        <f t="shared" si="55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 s="10">
        <f t="shared" si="53"/>
        <v>60.66</v>
      </c>
      <c r="Q832" t="s">
        <v>8323</v>
      </c>
      <c r="R832" t="s">
        <v>8324</v>
      </c>
      <c r="S832" s="15">
        <f t="shared" si="54"/>
        <v>41325.525752314818</v>
      </c>
      <c r="T832" s="15">
        <f t="shared" si="55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 s="10">
        <f t="shared" si="53"/>
        <v>175</v>
      </c>
      <c r="Q833" t="s">
        <v>8323</v>
      </c>
      <c r="R833" t="s">
        <v>8324</v>
      </c>
      <c r="S833" s="15">
        <f t="shared" si="54"/>
        <v>40996.646921296298</v>
      </c>
      <c r="T833" s="15">
        <f t="shared" si="55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 s="10">
        <f t="shared" si="53"/>
        <v>97.99</v>
      </c>
      <c r="Q834" t="s">
        <v>8323</v>
      </c>
      <c r="R834" t="s">
        <v>8324</v>
      </c>
      <c r="S834" s="15">
        <f t="shared" si="54"/>
        <v>40869.675173611111</v>
      </c>
      <c r="T834" s="15">
        <f t="shared" si="55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si="53"/>
        <v>148.78</v>
      </c>
      <c r="Q835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ref="O843:O906" si="56">ROUND(E843/D843*100,0)</f>
        <v>101</v>
      </c>
      <c r="P843" s="10">
        <f t="shared" ref="P843:P906" si="57">IFERROR(ROUND(E843/L843,2),"No Backers")</f>
        <v>53.89</v>
      </c>
      <c r="Q843" t="s">
        <v>8323</v>
      </c>
      <c r="R843" t="s">
        <v>8325</v>
      </c>
      <c r="S843" s="15">
        <f t="shared" ref="S843:S906" si="58">(((J843/60)/60)/24)+DATE(1970,1,1)</f>
        <v>41923.838692129626</v>
      </c>
      <c r="T843" s="15">
        <f t="shared" ref="T843:T906" si="59">(((I843/60)/60)/24)+DATE(1970,1,1)</f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 s="10">
        <f t="shared" si="57"/>
        <v>66.87</v>
      </c>
      <c r="Q844" t="s">
        <v>8323</v>
      </c>
      <c r="R844" t="s">
        <v>8325</v>
      </c>
      <c r="S844" s="15">
        <f t="shared" si="58"/>
        <v>41526.592395833337</v>
      </c>
      <c r="T844" s="15">
        <f t="shared" si="59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 s="10">
        <f t="shared" si="57"/>
        <v>63.1</v>
      </c>
      <c r="Q845" t="s">
        <v>8323</v>
      </c>
      <c r="R845" t="s">
        <v>8325</v>
      </c>
      <c r="S845" s="15">
        <f t="shared" si="58"/>
        <v>42695.257870370369</v>
      </c>
      <c r="T845" s="15">
        <f t="shared" si="59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 s="10">
        <f t="shared" si="57"/>
        <v>36.630000000000003</v>
      </c>
      <c r="Q846" t="s">
        <v>8323</v>
      </c>
      <c r="R846" t="s">
        <v>8325</v>
      </c>
      <c r="S846" s="15">
        <f t="shared" si="58"/>
        <v>41905.684629629628</v>
      </c>
      <c r="T846" s="15">
        <f t="shared" si="59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 s="10">
        <f t="shared" si="57"/>
        <v>34.01</v>
      </c>
      <c r="Q847" t="s">
        <v>8323</v>
      </c>
      <c r="R847" t="s">
        <v>8325</v>
      </c>
      <c r="S847" s="15">
        <f t="shared" si="58"/>
        <v>42578.205972222218</v>
      </c>
      <c r="T847" s="15">
        <f t="shared" si="59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 s="10">
        <f t="shared" si="57"/>
        <v>28.55</v>
      </c>
      <c r="Q848" t="s">
        <v>8323</v>
      </c>
      <c r="R848" t="s">
        <v>8325</v>
      </c>
      <c r="S848" s="15">
        <f t="shared" si="58"/>
        <v>41694.391840277778</v>
      </c>
      <c r="T848" s="15">
        <f t="shared" si="59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 s="10">
        <f t="shared" si="57"/>
        <v>10</v>
      </c>
      <c r="Q849" t="s">
        <v>8323</v>
      </c>
      <c r="R849" t="s">
        <v>8325</v>
      </c>
      <c r="S849" s="15">
        <f t="shared" si="58"/>
        <v>42165.79833333334</v>
      </c>
      <c r="T849" s="15">
        <f t="shared" si="59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 s="10">
        <f t="shared" si="57"/>
        <v>18.75</v>
      </c>
      <c r="Q850" t="s">
        <v>8323</v>
      </c>
      <c r="R850" t="s">
        <v>8325</v>
      </c>
      <c r="S850" s="15">
        <f t="shared" si="58"/>
        <v>42078.792048611111</v>
      </c>
      <c r="T850" s="15">
        <f t="shared" si="59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 s="10">
        <f t="shared" si="57"/>
        <v>41.7</v>
      </c>
      <c r="Q851" t="s">
        <v>8323</v>
      </c>
      <c r="R851" t="s">
        <v>8325</v>
      </c>
      <c r="S851" s="15">
        <f t="shared" si="58"/>
        <v>42051.148888888885</v>
      </c>
      <c r="T851" s="15">
        <f t="shared" si="59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 s="10">
        <f t="shared" si="57"/>
        <v>46.67</v>
      </c>
      <c r="Q852" t="s">
        <v>8323</v>
      </c>
      <c r="R852" t="s">
        <v>8325</v>
      </c>
      <c r="S852" s="15">
        <f t="shared" si="58"/>
        <v>42452.827743055561</v>
      </c>
      <c r="T852" s="15">
        <f t="shared" si="59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 s="10">
        <f t="shared" si="57"/>
        <v>37.270000000000003</v>
      </c>
      <c r="Q853" t="s">
        <v>8323</v>
      </c>
      <c r="R853" t="s">
        <v>8325</v>
      </c>
      <c r="S853" s="15">
        <f t="shared" si="58"/>
        <v>42522.880243055552</v>
      </c>
      <c r="T853" s="15">
        <f t="shared" si="59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 s="10">
        <f t="shared" si="57"/>
        <v>59.26</v>
      </c>
      <c r="Q854" t="s">
        <v>8323</v>
      </c>
      <c r="R854" t="s">
        <v>8325</v>
      </c>
      <c r="S854" s="15">
        <f t="shared" si="58"/>
        <v>42656.805497685185</v>
      </c>
      <c r="T854" s="15">
        <f t="shared" si="59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 s="10">
        <f t="shared" si="57"/>
        <v>30</v>
      </c>
      <c r="Q855" t="s">
        <v>8323</v>
      </c>
      <c r="R855" t="s">
        <v>8325</v>
      </c>
      <c r="S855" s="15">
        <f t="shared" si="58"/>
        <v>42021.832280092596</v>
      </c>
      <c r="T855" s="15">
        <f t="shared" si="59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 s="10">
        <f t="shared" si="57"/>
        <v>65.86</v>
      </c>
      <c r="Q856" t="s">
        <v>8323</v>
      </c>
      <c r="R856" t="s">
        <v>8325</v>
      </c>
      <c r="S856" s="15">
        <f t="shared" si="58"/>
        <v>42702.212337962963</v>
      </c>
      <c r="T856" s="15">
        <f t="shared" si="59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 s="10">
        <f t="shared" si="57"/>
        <v>31.91</v>
      </c>
      <c r="Q857" t="s">
        <v>8323</v>
      </c>
      <c r="R857" t="s">
        <v>8325</v>
      </c>
      <c r="S857" s="15">
        <f t="shared" si="58"/>
        <v>42545.125196759262</v>
      </c>
      <c r="T857" s="15">
        <f t="shared" si="59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 s="10">
        <f t="shared" si="57"/>
        <v>19.46</v>
      </c>
      <c r="Q858" t="s">
        <v>8323</v>
      </c>
      <c r="R858" t="s">
        <v>8325</v>
      </c>
      <c r="S858" s="15">
        <f t="shared" si="58"/>
        <v>42609.311990740738</v>
      </c>
      <c r="T858" s="15">
        <f t="shared" si="59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 s="10">
        <f t="shared" si="57"/>
        <v>50</v>
      </c>
      <c r="Q859" t="s">
        <v>8323</v>
      </c>
      <c r="R859" t="s">
        <v>8325</v>
      </c>
      <c r="S859" s="15">
        <f t="shared" si="58"/>
        <v>42291.581377314811</v>
      </c>
      <c r="T859" s="15">
        <f t="shared" si="59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 s="10">
        <f t="shared" si="57"/>
        <v>22.74</v>
      </c>
      <c r="Q860" t="s">
        <v>8323</v>
      </c>
      <c r="R860" t="s">
        <v>8325</v>
      </c>
      <c r="S860" s="15">
        <f t="shared" si="58"/>
        <v>42079.745578703703</v>
      </c>
      <c r="T860" s="15">
        <f t="shared" si="59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 s="10">
        <f t="shared" si="57"/>
        <v>42.72</v>
      </c>
      <c r="Q861" t="s">
        <v>8323</v>
      </c>
      <c r="R861" t="s">
        <v>8325</v>
      </c>
      <c r="S861" s="15">
        <f t="shared" si="58"/>
        <v>42128.820231481484</v>
      </c>
      <c r="T861" s="15">
        <f t="shared" si="59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 s="10">
        <f t="shared" si="57"/>
        <v>52.92</v>
      </c>
      <c r="Q862" t="s">
        <v>8323</v>
      </c>
      <c r="R862" t="s">
        <v>8326</v>
      </c>
      <c r="S862" s="15">
        <f t="shared" si="58"/>
        <v>41570.482789351852</v>
      </c>
      <c r="T862" s="15">
        <f t="shared" si="59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 s="10">
        <f t="shared" si="57"/>
        <v>50.5</v>
      </c>
      <c r="Q863" t="s">
        <v>8323</v>
      </c>
      <c r="R863" t="s">
        <v>8326</v>
      </c>
      <c r="S863" s="15">
        <f t="shared" si="58"/>
        <v>42599.965324074074</v>
      </c>
      <c r="T863" s="15">
        <f t="shared" si="59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 s="10">
        <f t="shared" si="57"/>
        <v>42.5</v>
      </c>
      <c r="Q864" t="s">
        <v>8323</v>
      </c>
      <c r="R864" t="s">
        <v>8326</v>
      </c>
      <c r="S864" s="15">
        <f t="shared" si="58"/>
        <v>41559.5549537037</v>
      </c>
      <c r="T864" s="15">
        <f t="shared" si="59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 s="10">
        <f t="shared" si="57"/>
        <v>18</v>
      </c>
      <c r="Q865" t="s">
        <v>8323</v>
      </c>
      <c r="R865" t="s">
        <v>8326</v>
      </c>
      <c r="S865" s="15">
        <f t="shared" si="58"/>
        <v>40921.117662037039</v>
      </c>
      <c r="T865" s="15">
        <f t="shared" si="59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 s="10">
        <f t="shared" si="57"/>
        <v>34.18</v>
      </c>
      <c r="Q866" t="s">
        <v>8323</v>
      </c>
      <c r="R866" t="s">
        <v>8326</v>
      </c>
      <c r="S866" s="15">
        <f t="shared" si="58"/>
        <v>41541.106921296298</v>
      </c>
      <c r="T866" s="15">
        <f t="shared" si="59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 s="10">
        <f t="shared" si="57"/>
        <v>22.5</v>
      </c>
      <c r="Q867" t="s">
        <v>8323</v>
      </c>
      <c r="R867" t="s">
        <v>8326</v>
      </c>
      <c r="S867" s="15">
        <f t="shared" si="58"/>
        <v>41230.77311342593</v>
      </c>
      <c r="T867" s="15">
        <f t="shared" si="59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 s="10">
        <f t="shared" si="57"/>
        <v>58.18</v>
      </c>
      <c r="Q868" t="s">
        <v>8323</v>
      </c>
      <c r="R868" t="s">
        <v>8326</v>
      </c>
      <c r="S868" s="15">
        <f t="shared" si="58"/>
        <v>42025.637939814813</v>
      </c>
      <c r="T868" s="15">
        <f t="shared" si="59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 s="10">
        <f t="shared" si="57"/>
        <v>109.18</v>
      </c>
      <c r="Q869" t="s">
        <v>8323</v>
      </c>
      <c r="R869" t="s">
        <v>8326</v>
      </c>
      <c r="S869" s="15">
        <f t="shared" si="58"/>
        <v>40088.105393518519</v>
      </c>
      <c r="T869" s="15">
        <f t="shared" si="59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 s="10">
        <f t="shared" si="57"/>
        <v>50</v>
      </c>
      <c r="Q870" t="s">
        <v>8323</v>
      </c>
      <c r="R870" t="s">
        <v>8326</v>
      </c>
      <c r="S870" s="15">
        <f t="shared" si="58"/>
        <v>41616.027754629627</v>
      </c>
      <c r="T870" s="15">
        <f t="shared" si="59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 s="10">
        <f t="shared" si="57"/>
        <v>346.67</v>
      </c>
      <c r="Q871" t="s">
        <v>8323</v>
      </c>
      <c r="R871" t="s">
        <v>8326</v>
      </c>
      <c r="S871" s="15">
        <f t="shared" si="58"/>
        <v>41342.845567129632</v>
      </c>
      <c r="T871" s="15">
        <f t="shared" si="59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 s="10">
        <f t="shared" si="57"/>
        <v>12.4</v>
      </c>
      <c r="Q872" t="s">
        <v>8323</v>
      </c>
      <c r="R872" t="s">
        <v>8326</v>
      </c>
      <c r="S872" s="15">
        <f t="shared" si="58"/>
        <v>41488.022256944445</v>
      </c>
      <c r="T872" s="15">
        <f t="shared" si="59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 s="10">
        <f t="shared" si="57"/>
        <v>27.08</v>
      </c>
      <c r="Q873" t="s">
        <v>8323</v>
      </c>
      <c r="R873" t="s">
        <v>8326</v>
      </c>
      <c r="S873" s="15">
        <f t="shared" si="58"/>
        <v>41577.561284722222</v>
      </c>
      <c r="T873" s="15">
        <f t="shared" si="59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 s="10">
        <f t="shared" si="57"/>
        <v>32.5</v>
      </c>
      <c r="Q874" t="s">
        <v>8323</v>
      </c>
      <c r="R874" t="s">
        <v>8326</v>
      </c>
      <c r="S874" s="15">
        <f t="shared" si="58"/>
        <v>40567.825543981482</v>
      </c>
      <c r="T874" s="15">
        <f t="shared" si="59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 s="10">
        <f t="shared" si="57"/>
        <v>9</v>
      </c>
      <c r="Q875" t="s">
        <v>8323</v>
      </c>
      <c r="R875" t="s">
        <v>8326</v>
      </c>
      <c r="S875" s="15">
        <f t="shared" si="58"/>
        <v>41184.167129629634</v>
      </c>
      <c r="T875" s="15">
        <f t="shared" si="59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 s="10">
        <f t="shared" si="57"/>
        <v>34.76</v>
      </c>
      <c r="Q876" t="s">
        <v>8323</v>
      </c>
      <c r="R876" t="s">
        <v>8326</v>
      </c>
      <c r="S876" s="15">
        <f t="shared" si="58"/>
        <v>41368.583726851852</v>
      </c>
      <c r="T876" s="15">
        <f t="shared" si="59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 s="10" t="str">
        <f t="shared" si="57"/>
        <v>No Backers</v>
      </c>
      <c r="Q877" t="s">
        <v>8323</v>
      </c>
      <c r="R877" t="s">
        <v>8326</v>
      </c>
      <c r="S877" s="15">
        <f t="shared" si="58"/>
        <v>42248.723738425921</v>
      </c>
      <c r="T877" s="15">
        <f t="shared" si="59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 s="10">
        <f t="shared" si="57"/>
        <v>28.58</v>
      </c>
      <c r="Q878" t="s">
        <v>8323</v>
      </c>
      <c r="R878" t="s">
        <v>8326</v>
      </c>
      <c r="S878" s="15">
        <f t="shared" si="58"/>
        <v>41276.496840277774</v>
      </c>
      <c r="T878" s="15">
        <f t="shared" si="59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 s="10">
        <f t="shared" si="57"/>
        <v>46.59</v>
      </c>
      <c r="Q879" t="s">
        <v>8323</v>
      </c>
      <c r="R879" t="s">
        <v>8326</v>
      </c>
      <c r="S879" s="15">
        <f t="shared" si="58"/>
        <v>41597.788888888892</v>
      </c>
      <c r="T879" s="15">
        <f t="shared" si="59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 s="10">
        <f t="shared" si="57"/>
        <v>32.5</v>
      </c>
      <c r="Q880" t="s">
        <v>8323</v>
      </c>
      <c r="R880" t="s">
        <v>8326</v>
      </c>
      <c r="S880" s="15">
        <f t="shared" si="58"/>
        <v>40505.232916666668</v>
      </c>
      <c r="T880" s="15">
        <f t="shared" si="59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 s="10">
        <f t="shared" si="57"/>
        <v>21.47</v>
      </c>
      <c r="Q881" t="s">
        <v>8323</v>
      </c>
      <c r="R881" t="s">
        <v>8326</v>
      </c>
      <c r="S881" s="15">
        <f t="shared" si="58"/>
        <v>41037.829918981479</v>
      </c>
      <c r="T881" s="15">
        <f t="shared" si="59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 s="10">
        <f t="shared" si="57"/>
        <v>14.13</v>
      </c>
      <c r="Q882" t="s">
        <v>8323</v>
      </c>
      <c r="R882" t="s">
        <v>8327</v>
      </c>
      <c r="S882" s="15">
        <f t="shared" si="58"/>
        <v>41179.32104166667</v>
      </c>
      <c r="T882" s="15">
        <f t="shared" si="59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 s="10">
        <f t="shared" si="57"/>
        <v>30</v>
      </c>
      <c r="Q883" t="s">
        <v>8323</v>
      </c>
      <c r="R883" t="s">
        <v>8327</v>
      </c>
      <c r="S883" s="15">
        <f t="shared" si="58"/>
        <v>40877.25099537037</v>
      </c>
      <c r="T883" s="15">
        <f t="shared" si="59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 s="10">
        <f t="shared" si="57"/>
        <v>21.57</v>
      </c>
      <c r="Q884" t="s">
        <v>8323</v>
      </c>
      <c r="R884" t="s">
        <v>8327</v>
      </c>
      <c r="S884" s="15">
        <f t="shared" si="58"/>
        <v>40759.860532407409</v>
      </c>
      <c r="T884" s="15">
        <f t="shared" si="59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 s="10">
        <f t="shared" si="57"/>
        <v>83.38</v>
      </c>
      <c r="Q885" t="s">
        <v>8323</v>
      </c>
      <c r="R885" t="s">
        <v>8327</v>
      </c>
      <c r="S885" s="15">
        <f t="shared" si="58"/>
        <v>42371.935590277775</v>
      </c>
      <c r="T885" s="15">
        <f t="shared" si="59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 s="10">
        <f t="shared" si="57"/>
        <v>10</v>
      </c>
      <c r="Q886" t="s">
        <v>8323</v>
      </c>
      <c r="R886" t="s">
        <v>8327</v>
      </c>
      <c r="S886" s="15">
        <f t="shared" si="58"/>
        <v>40981.802615740737</v>
      </c>
      <c r="T886" s="15">
        <f t="shared" si="59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 s="10">
        <f t="shared" si="57"/>
        <v>35.71</v>
      </c>
      <c r="Q887" t="s">
        <v>8323</v>
      </c>
      <c r="R887" t="s">
        <v>8327</v>
      </c>
      <c r="S887" s="15">
        <f t="shared" si="58"/>
        <v>42713.941099537042</v>
      </c>
      <c r="T887" s="15">
        <f t="shared" si="59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 s="10">
        <f t="shared" si="57"/>
        <v>29.29</v>
      </c>
      <c r="Q888" t="s">
        <v>8323</v>
      </c>
      <c r="R888" t="s">
        <v>8327</v>
      </c>
      <c r="S888" s="15">
        <f t="shared" si="58"/>
        <v>42603.870520833334</v>
      </c>
      <c r="T888" s="15">
        <f t="shared" si="59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 s="10" t="str">
        <f t="shared" si="57"/>
        <v>No Backers</v>
      </c>
      <c r="Q889" t="s">
        <v>8323</v>
      </c>
      <c r="R889" t="s">
        <v>8327</v>
      </c>
      <c r="S889" s="15">
        <f t="shared" si="58"/>
        <v>41026.958969907406</v>
      </c>
      <c r="T889" s="15">
        <f t="shared" si="59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 s="10">
        <f t="shared" si="57"/>
        <v>18</v>
      </c>
      <c r="Q890" t="s">
        <v>8323</v>
      </c>
      <c r="R890" t="s">
        <v>8327</v>
      </c>
      <c r="S890" s="15">
        <f t="shared" si="58"/>
        <v>40751.753298611111</v>
      </c>
      <c r="T890" s="15">
        <f t="shared" si="59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 s="10">
        <f t="shared" si="57"/>
        <v>73.760000000000005</v>
      </c>
      <c r="Q891" t="s">
        <v>8323</v>
      </c>
      <c r="R891" t="s">
        <v>8327</v>
      </c>
      <c r="S891" s="15">
        <f t="shared" si="58"/>
        <v>41887.784062500003</v>
      </c>
      <c r="T891" s="15">
        <f t="shared" si="59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 s="10">
        <f t="shared" si="57"/>
        <v>31.25</v>
      </c>
      <c r="Q892" t="s">
        <v>8323</v>
      </c>
      <c r="R892" t="s">
        <v>8327</v>
      </c>
      <c r="S892" s="15">
        <f t="shared" si="58"/>
        <v>41569.698831018519</v>
      </c>
      <c r="T892" s="15">
        <f t="shared" si="59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 s="10">
        <f t="shared" si="57"/>
        <v>28.89</v>
      </c>
      <c r="Q893" t="s">
        <v>8323</v>
      </c>
      <c r="R893" t="s">
        <v>8327</v>
      </c>
      <c r="S893" s="15">
        <f t="shared" si="58"/>
        <v>41842.031597222223</v>
      </c>
      <c r="T893" s="15">
        <f t="shared" si="59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 s="10">
        <f t="shared" si="57"/>
        <v>143.82</v>
      </c>
      <c r="Q894" t="s">
        <v>8323</v>
      </c>
      <c r="R894" t="s">
        <v>8327</v>
      </c>
      <c r="S894" s="15">
        <f t="shared" si="58"/>
        <v>40304.20003472222</v>
      </c>
      <c r="T894" s="15">
        <f t="shared" si="59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 s="10">
        <f t="shared" si="57"/>
        <v>40</v>
      </c>
      <c r="Q895" t="s">
        <v>8323</v>
      </c>
      <c r="R895" t="s">
        <v>8327</v>
      </c>
      <c r="S895" s="15">
        <f t="shared" si="58"/>
        <v>42065.897719907407</v>
      </c>
      <c r="T895" s="15">
        <f t="shared" si="59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 s="10">
        <f t="shared" si="57"/>
        <v>147.81</v>
      </c>
      <c r="Q896" t="s">
        <v>8323</v>
      </c>
      <c r="R896" t="s">
        <v>8327</v>
      </c>
      <c r="S896" s="15">
        <f t="shared" si="58"/>
        <v>42496.981597222228</v>
      </c>
      <c r="T896" s="15">
        <f t="shared" si="59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 s="10">
        <f t="shared" si="57"/>
        <v>27.86</v>
      </c>
      <c r="Q897" t="s">
        <v>8323</v>
      </c>
      <c r="R897" t="s">
        <v>8327</v>
      </c>
      <c r="S897" s="15">
        <f t="shared" si="58"/>
        <v>40431.127650462964</v>
      </c>
      <c r="T897" s="15">
        <f t="shared" si="59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 s="10">
        <f t="shared" si="57"/>
        <v>44.44</v>
      </c>
      <c r="Q898" t="s">
        <v>8323</v>
      </c>
      <c r="R898" t="s">
        <v>8327</v>
      </c>
      <c r="S898" s="15">
        <f t="shared" si="58"/>
        <v>42218.872986111113</v>
      </c>
      <c r="T898" s="15">
        <f t="shared" si="59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 t="str">
        <f t="shared" si="57"/>
        <v>No Backers</v>
      </c>
      <c r="Q899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 t="str">
        <f t="shared" si="57"/>
        <v>No Backers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ref="O907:O970" si="60">ROUND(E907/D907*100,0)</f>
        <v>3</v>
      </c>
      <c r="P907" s="10">
        <f t="shared" ref="P907:P970" si="61">IFERROR(ROUND(E907/L907,2),"No Backers")</f>
        <v>32.67</v>
      </c>
      <c r="Q907" t="s">
        <v>8323</v>
      </c>
      <c r="R907" t="s">
        <v>8326</v>
      </c>
      <c r="S907" s="15">
        <f t="shared" ref="S907:S970" si="62">(((J907/60)/60)/24)+DATE(1970,1,1)</f>
        <v>40507.239884259259</v>
      </c>
      <c r="T907" s="15">
        <f t="shared" ref="T907:T970" si="63">(((I907/60)/60)/24)+DATE(1970,1,1)</f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 s="10" t="str">
        <f t="shared" si="61"/>
        <v>No Backers</v>
      </c>
      <c r="Q908" t="s">
        <v>8323</v>
      </c>
      <c r="R908" t="s">
        <v>8326</v>
      </c>
      <c r="S908" s="15">
        <f t="shared" si="62"/>
        <v>41681.189699074072</v>
      </c>
      <c r="T908" s="15">
        <f t="shared" si="63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 s="10" t="str">
        <f t="shared" si="61"/>
        <v>No Backers</v>
      </c>
      <c r="Q909" t="s">
        <v>8323</v>
      </c>
      <c r="R909" t="s">
        <v>8326</v>
      </c>
      <c r="S909" s="15">
        <f t="shared" si="62"/>
        <v>40767.192395833335</v>
      </c>
      <c r="T909" s="15">
        <f t="shared" si="63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 s="10" t="str">
        <f t="shared" si="61"/>
        <v>No Backers</v>
      </c>
      <c r="Q910" t="s">
        <v>8323</v>
      </c>
      <c r="R910" t="s">
        <v>8326</v>
      </c>
      <c r="S910" s="15">
        <f t="shared" si="62"/>
        <v>40340.801562499997</v>
      </c>
      <c r="T910" s="15">
        <f t="shared" si="63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 s="10">
        <f t="shared" si="61"/>
        <v>65</v>
      </c>
      <c r="Q911" t="s">
        <v>8323</v>
      </c>
      <c r="R911" t="s">
        <v>8326</v>
      </c>
      <c r="S911" s="15">
        <f t="shared" si="62"/>
        <v>41081.69027777778</v>
      </c>
      <c r="T911" s="15">
        <f t="shared" si="63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 s="10">
        <f t="shared" si="61"/>
        <v>24.6</v>
      </c>
      <c r="Q912" t="s">
        <v>8323</v>
      </c>
      <c r="R912" t="s">
        <v>8326</v>
      </c>
      <c r="S912" s="15">
        <f t="shared" si="62"/>
        <v>42737.545358796298</v>
      </c>
      <c r="T912" s="15">
        <f t="shared" si="63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 s="10" t="str">
        <f t="shared" si="61"/>
        <v>No Backers</v>
      </c>
      <c r="Q913" t="s">
        <v>8323</v>
      </c>
      <c r="R913" t="s">
        <v>8326</v>
      </c>
      <c r="S913" s="15">
        <f t="shared" si="62"/>
        <v>41642.005150462966</v>
      </c>
      <c r="T913" s="15">
        <f t="shared" si="63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 s="10">
        <f t="shared" si="61"/>
        <v>15</v>
      </c>
      <c r="Q914" t="s">
        <v>8323</v>
      </c>
      <c r="R914" t="s">
        <v>8326</v>
      </c>
      <c r="S914" s="15">
        <f t="shared" si="62"/>
        <v>41194.109340277777</v>
      </c>
      <c r="T914" s="15">
        <f t="shared" si="63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 s="10">
        <f t="shared" si="61"/>
        <v>82.58</v>
      </c>
      <c r="Q915" t="s">
        <v>8323</v>
      </c>
      <c r="R915" t="s">
        <v>8326</v>
      </c>
      <c r="S915" s="15">
        <f t="shared" si="62"/>
        <v>41004.139108796298</v>
      </c>
      <c r="T915" s="15">
        <f t="shared" si="63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 s="10" t="str">
        <f t="shared" si="61"/>
        <v>No Backers</v>
      </c>
      <c r="Q916" t="s">
        <v>8323</v>
      </c>
      <c r="R916" t="s">
        <v>8326</v>
      </c>
      <c r="S916" s="15">
        <f t="shared" si="62"/>
        <v>41116.763275462967</v>
      </c>
      <c r="T916" s="15">
        <f t="shared" si="63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 s="10">
        <f t="shared" si="61"/>
        <v>41.67</v>
      </c>
      <c r="Q917" t="s">
        <v>8323</v>
      </c>
      <c r="R917" t="s">
        <v>8326</v>
      </c>
      <c r="S917" s="15">
        <f t="shared" si="62"/>
        <v>40937.679560185185</v>
      </c>
      <c r="T917" s="15">
        <f t="shared" si="63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 s="10" t="str">
        <f t="shared" si="61"/>
        <v>No Backers</v>
      </c>
      <c r="Q918" t="s">
        <v>8323</v>
      </c>
      <c r="R918" t="s">
        <v>8326</v>
      </c>
      <c r="S918" s="15">
        <f t="shared" si="62"/>
        <v>40434.853402777779</v>
      </c>
      <c r="T918" s="15">
        <f t="shared" si="63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 s="10">
        <f t="shared" si="61"/>
        <v>30</v>
      </c>
      <c r="Q919" t="s">
        <v>8323</v>
      </c>
      <c r="R919" t="s">
        <v>8326</v>
      </c>
      <c r="S919" s="15">
        <f t="shared" si="62"/>
        <v>41802.94363425926</v>
      </c>
      <c r="T919" s="15">
        <f t="shared" si="63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 s="10">
        <f t="shared" si="61"/>
        <v>19.600000000000001</v>
      </c>
      <c r="Q920" t="s">
        <v>8323</v>
      </c>
      <c r="R920" t="s">
        <v>8326</v>
      </c>
      <c r="S920" s="15">
        <f t="shared" si="62"/>
        <v>41944.916215277779</v>
      </c>
      <c r="T920" s="15">
        <f t="shared" si="63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 s="10">
        <f t="shared" si="61"/>
        <v>100</v>
      </c>
      <c r="Q921" t="s">
        <v>8323</v>
      </c>
      <c r="R921" t="s">
        <v>8326</v>
      </c>
      <c r="S921" s="15">
        <f t="shared" si="62"/>
        <v>41227.641724537039</v>
      </c>
      <c r="T921" s="15">
        <f t="shared" si="63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 s="10" t="str">
        <f t="shared" si="61"/>
        <v>No Backers</v>
      </c>
      <c r="Q922" t="s">
        <v>8323</v>
      </c>
      <c r="R922" t="s">
        <v>8326</v>
      </c>
      <c r="S922" s="15">
        <f t="shared" si="62"/>
        <v>41562.67155092593</v>
      </c>
      <c r="T922" s="15">
        <f t="shared" si="63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 s="10">
        <f t="shared" si="61"/>
        <v>231.75</v>
      </c>
      <c r="Q923" t="s">
        <v>8323</v>
      </c>
      <c r="R923" t="s">
        <v>8326</v>
      </c>
      <c r="S923" s="15">
        <f t="shared" si="62"/>
        <v>40847.171018518515</v>
      </c>
      <c r="T923" s="15">
        <f t="shared" si="63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 s="10">
        <f t="shared" si="61"/>
        <v>189.33</v>
      </c>
      <c r="Q924" t="s">
        <v>8323</v>
      </c>
      <c r="R924" t="s">
        <v>8326</v>
      </c>
      <c r="S924" s="15">
        <f t="shared" si="62"/>
        <v>41878.530011574076</v>
      </c>
      <c r="T924" s="15">
        <f t="shared" si="63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 s="10">
        <f t="shared" si="61"/>
        <v>55</v>
      </c>
      <c r="Q925" t="s">
        <v>8323</v>
      </c>
      <c r="R925" t="s">
        <v>8326</v>
      </c>
      <c r="S925" s="15">
        <f t="shared" si="62"/>
        <v>41934.959756944445</v>
      </c>
      <c r="T925" s="15">
        <f t="shared" si="63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 s="10">
        <f t="shared" si="61"/>
        <v>21.8</v>
      </c>
      <c r="Q926" t="s">
        <v>8323</v>
      </c>
      <c r="R926" t="s">
        <v>8326</v>
      </c>
      <c r="S926" s="15">
        <f t="shared" si="62"/>
        <v>41288.942928240744</v>
      </c>
      <c r="T926" s="15">
        <f t="shared" si="63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 s="10">
        <f t="shared" si="61"/>
        <v>32</v>
      </c>
      <c r="Q927" t="s">
        <v>8323</v>
      </c>
      <c r="R927" t="s">
        <v>8326</v>
      </c>
      <c r="S927" s="15">
        <f t="shared" si="62"/>
        <v>41575.880914351852</v>
      </c>
      <c r="T927" s="15">
        <f t="shared" si="63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 s="10" t="str">
        <f t="shared" si="61"/>
        <v>No Backers</v>
      </c>
      <c r="Q928" t="s">
        <v>8323</v>
      </c>
      <c r="R928" t="s">
        <v>8326</v>
      </c>
      <c r="S928" s="15">
        <f t="shared" si="62"/>
        <v>40338.02002314815</v>
      </c>
      <c r="T928" s="15">
        <f t="shared" si="63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 s="10" t="str">
        <f t="shared" si="61"/>
        <v>No Backers</v>
      </c>
      <c r="Q929" t="s">
        <v>8323</v>
      </c>
      <c r="R929" t="s">
        <v>8326</v>
      </c>
      <c r="S929" s="15">
        <f t="shared" si="62"/>
        <v>41013.822858796295</v>
      </c>
      <c r="T929" s="15">
        <f t="shared" si="63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 s="10">
        <f t="shared" si="61"/>
        <v>56.25</v>
      </c>
      <c r="Q930" t="s">
        <v>8323</v>
      </c>
      <c r="R930" t="s">
        <v>8326</v>
      </c>
      <c r="S930" s="15">
        <f t="shared" si="62"/>
        <v>41180.86241898148</v>
      </c>
      <c r="T930" s="15">
        <f t="shared" si="63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 s="10" t="str">
        <f t="shared" si="61"/>
        <v>No Backers</v>
      </c>
      <c r="Q931" t="s">
        <v>8323</v>
      </c>
      <c r="R931" t="s">
        <v>8326</v>
      </c>
      <c r="S931" s="15">
        <f t="shared" si="62"/>
        <v>40978.238067129627</v>
      </c>
      <c r="T931" s="15">
        <f t="shared" si="63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 s="10">
        <f t="shared" si="61"/>
        <v>69</v>
      </c>
      <c r="Q932" t="s">
        <v>8323</v>
      </c>
      <c r="R932" t="s">
        <v>8326</v>
      </c>
      <c r="S932" s="15">
        <f t="shared" si="62"/>
        <v>40312.915578703702</v>
      </c>
      <c r="T932" s="15">
        <f t="shared" si="63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 s="10">
        <f t="shared" si="61"/>
        <v>18.71</v>
      </c>
      <c r="Q933" t="s">
        <v>8323</v>
      </c>
      <c r="R933" t="s">
        <v>8326</v>
      </c>
      <c r="S933" s="15">
        <f t="shared" si="62"/>
        <v>41680.359976851854</v>
      </c>
      <c r="T933" s="15">
        <f t="shared" si="63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 s="10">
        <f t="shared" si="61"/>
        <v>46.03</v>
      </c>
      <c r="Q934" t="s">
        <v>8323</v>
      </c>
      <c r="R934" t="s">
        <v>8326</v>
      </c>
      <c r="S934" s="15">
        <f t="shared" si="62"/>
        <v>41310.969270833331</v>
      </c>
      <c r="T934" s="15">
        <f t="shared" si="63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 s="10">
        <f t="shared" si="61"/>
        <v>60</v>
      </c>
      <c r="Q935" t="s">
        <v>8323</v>
      </c>
      <c r="R935" t="s">
        <v>8326</v>
      </c>
      <c r="S935" s="15">
        <f t="shared" si="62"/>
        <v>41711.169085648151</v>
      </c>
      <c r="T935" s="15">
        <f t="shared" si="63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 s="10">
        <f t="shared" si="61"/>
        <v>50.67</v>
      </c>
      <c r="Q936" t="s">
        <v>8323</v>
      </c>
      <c r="R936" t="s">
        <v>8326</v>
      </c>
      <c r="S936" s="15">
        <f t="shared" si="62"/>
        <v>41733.737083333333</v>
      </c>
      <c r="T936" s="15">
        <f t="shared" si="63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 s="10">
        <f t="shared" si="61"/>
        <v>25</v>
      </c>
      <c r="Q937" t="s">
        <v>8323</v>
      </c>
      <c r="R937" t="s">
        <v>8326</v>
      </c>
      <c r="S937" s="15">
        <f t="shared" si="62"/>
        <v>42368.333668981482</v>
      </c>
      <c r="T937" s="15">
        <f t="shared" si="63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 s="10" t="str">
        <f t="shared" si="61"/>
        <v>No Backers</v>
      </c>
      <c r="Q938" t="s">
        <v>8323</v>
      </c>
      <c r="R938" t="s">
        <v>8326</v>
      </c>
      <c r="S938" s="15">
        <f t="shared" si="62"/>
        <v>40883.024178240739</v>
      </c>
      <c r="T938" s="15">
        <f t="shared" si="63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 s="10">
        <f t="shared" si="61"/>
        <v>20</v>
      </c>
      <c r="Q939" t="s">
        <v>8323</v>
      </c>
      <c r="R939" t="s">
        <v>8326</v>
      </c>
      <c r="S939" s="15">
        <f t="shared" si="62"/>
        <v>41551.798113425924</v>
      </c>
      <c r="T939" s="15">
        <f t="shared" si="63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 s="10">
        <f t="shared" si="61"/>
        <v>25</v>
      </c>
      <c r="Q940" t="s">
        <v>8323</v>
      </c>
      <c r="R940" t="s">
        <v>8326</v>
      </c>
      <c r="S940" s="15">
        <f t="shared" si="62"/>
        <v>41124.479722222226</v>
      </c>
      <c r="T940" s="15">
        <f t="shared" si="63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 s="10">
        <f t="shared" si="61"/>
        <v>20</v>
      </c>
      <c r="Q941" t="s">
        <v>8323</v>
      </c>
      <c r="R941" t="s">
        <v>8326</v>
      </c>
      <c r="S941" s="15">
        <f t="shared" si="62"/>
        <v>41416.763171296298</v>
      </c>
      <c r="T941" s="15">
        <f t="shared" si="63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 s="10">
        <f t="shared" si="61"/>
        <v>110.29</v>
      </c>
      <c r="Q942" t="s">
        <v>8317</v>
      </c>
      <c r="R942" t="s">
        <v>8319</v>
      </c>
      <c r="S942" s="15">
        <f t="shared" si="62"/>
        <v>42182.008402777778</v>
      </c>
      <c r="T942" s="15">
        <f t="shared" si="63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 s="10">
        <f t="shared" si="61"/>
        <v>37.450000000000003</v>
      </c>
      <c r="Q943" t="s">
        <v>8317</v>
      </c>
      <c r="R943" t="s">
        <v>8319</v>
      </c>
      <c r="S943" s="15">
        <f t="shared" si="62"/>
        <v>42746.096585648149</v>
      </c>
      <c r="T943" s="15">
        <f t="shared" si="63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 s="10">
        <f t="shared" si="61"/>
        <v>41.75</v>
      </c>
      <c r="Q944" t="s">
        <v>8317</v>
      </c>
      <c r="R944" t="s">
        <v>8319</v>
      </c>
      <c r="S944" s="15">
        <f t="shared" si="62"/>
        <v>42382.843287037031</v>
      </c>
      <c r="T944" s="15">
        <f t="shared" si="63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 s="10">
        <f t="shared" si="61"/>
        <v>24.08</v>
      </c>
      <c r="Q945" t="s">
        <v>8317</v>
      </c>
      <c r="R945" t="s">
        <v>8319</v>
      </c>
      <c r="S945" s="15">
        <f t="shared" si="62"/>
        <v>42673.66788194445</v>
      </c>
      <c r="T945" s="15">
        <f t="shared" si="63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 s="10">
        <f t="shared" si="61"/>
        <v>69.41</v>
      </c>
      <c r="Q946" t="s">
        <v>8317</v>
      </c>
      <c r="R946" t="s">
        <v>8319</v>
      </c>
      <c r="S946" s="15">
        <f t="shared" si="62"/>
        <v>42444.583912037036</v>
      </c>
      <c r="T946" s="15">
        <f t="shared" si="63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 s="10">
        <f t="shared" si="61"/>
        <v>155.25</v>
      </c>
      <c r="Q947" t="s">
        <v>8317</v>
      </c>
      <c r="R947" t="s">
        <v>8319</v>
      </c>
      <c r="S947" s="15">
        <f t="shared" si="62"/>
        <v>42732.872986111113</v>
      </c>
      <c r="T947" s="15">
        <f t="shared" si="63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 s="10">
        <f t="shared" si="61"/>
        <v>57.2</v>
      </c>
      <c r="Q948" t="s">
        <v>8317</v>
      </c>
      <c r="R948" t="s">
        <v>8319</v>
      </c>
      <c r="S948" s="15">
        <f t="shared" si="62"/>
        <v>42592.750555555554</v>
      </c>
      <c r="T948" s="15">
        <f t="shared" si="63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 s="10" t="str">
        <f t="shared" si="61"/>
        <v>No Backers</v>
      </c>
      <c r="Q949" t="s">
        <v>8317</v>
      </c>
      <c r="R949" t="s">
        <v>8319</v>
      </c>
      <c r="S949" s="15">
        <f t="shared" si="62"/>
        <v>42491.781319444446</v>
      </c>
      <c r="T949" s="15">
        <f t="shared" si="63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 s="10">
        <f t="shared" si="61"/>
        <v>60</v>
      </c>
      <c r="Q950" t="s">
        <v>8317</v>
      </c>
      <c r="R950" t="s">
        <v>8319</v>
      </c>
      <c r="S950" s="15">
        <f t="shared" si="62"/>
        <v>42411.828287037039</v>
      </c>
      <c r="T950" s="15">
        <f t="shared" si="63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 s="10">
        <f t="shared" si="61"/>
        <v>39</v>
      </c>
      <c r="Q951" t="s">
        <v>8317</v>
      </c>
      <c r="R951" t="s">
        <v>8319</v>
      </c>
      <c r="S951" s="15">
        <f t="shared" si="62"/>
        <v>42361.043703703705</v>
      </c>
      <c r="T951" s="15">
        <f t="shared" si="63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 s="10">
        <f t="shared" si="61"/>
        <v>58.42</v>
      </c>
      <c r="Q952" t="s">
        <v>8317</v>
      </c>
      <c r="R952" t="s">
        <v>8319</v>
      </c>
      <c r="S952" s="15">
        <f t="shared" si="62"/>
        <v>42356.750706018516</v>
      </c>
      <c r="T952" s="15">
        <f t="shared" si="63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 s="10">
        <f t="shared" si="61"/>
        <v>158.63999999999999</v>
      </c>
      <c r="Q953" t="s">
        <v>8317</v>
      </c>
      <c r="R953" t="s">
        <v>8319</v>
      </c>
      <c r="S953" s="15">
        <f t="shared" si="62"/>
        <v>42480.653611111105</v>
      </c>
      <c r="T953" s="15">
        <f t="shared" si="63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 s="10">
        <f t="shared" si="61"/>
        <v>99.86</v>
      </c>
      <c r="Q954" t="s">
        <v>8317</v>
      </c>
      <c r="R954" t="s">
        <v>8319</v>
      </c>
      <c r="S954" s="15">
        <f t="shared" si="62"/>
        <v>42662.613564814819</v>
      </c>
      <c r="T954" s="15">
        <f t="shared" si="63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 s="10">
        <f t="shared" si="61"/>
        <v>25.2</v>
      </c>
      <c r="Q955" t="s">
        <v>8317</v>
      </c>
      <c r="R955" t="s">
        <v>8319</v>
      </c>
      <c r="S955" s="15">
        <f t="shared" si="62"/>
        <v>41999.164340277777</v>
      </c>
      <c r="T955" s="15">
        <f t="shared" si="63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 s="10">
        <f t="shared" si="61"/>
        <v>89.19</v>
      </c>
      <c r="Q956" t="s">
        <v>8317</v>
      </c>
      <c r="R956" t="s">
        <v>8319</v>
      </c>
      <c r="S956" s="15">
        <f t="shared" si="62"/>
        <v>42194.833784722221</v>
      </c>
      <c r="T956" s="15">
        <f t="shared" si="63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 s="10">
        <f t="shared" si="61"/>
        <v>182.62</v>
      </c>
      <c r="Q957" t="s">
        <v>8317</v>
      </c>
      <c r="R957" t="s">
        <v>8319</v>
      </c>
      <c r="S957" s="15">
        <f t="shared" si="62"/>
        <v>42586.295138888891</v>
      </c>
      <c r="T957" s="15">
        <f t="shared" si="63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 s="10">
        <f t="shared" si="61"/>
        <v>50.65</v>
      </c>
      <c r="Q958" t="s">
        <v>8317</v>
      </c>
      <c r="R958" t="s">
        <v>8319</v>
      </c>
      <c r="S958" s="15">
        <f t="shared" si="62"/>
        <v>42060.913877314815</v>
      </c>
      <c r="T958" s="15">
        <f t="shared" si="63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 s="10">
        <f t="shared" si="61"/>
        <v>33.29</v>
      </c>
      <c r="Q959" t="s">
        <v>8317</v>
      </c>
      <c r="R959" t="s">
        <v>8319</v>
      </c>
      <c r="S959" s="15">
        <f t="shared" si="62"/>
        <v>42660.552465277782</v>
      </c>
      <c r="T959" s="15">
        <f t="shared" si="63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 s="10">
        <f t="shared" si="61"/>
        <v>51.82</v>
      </c>
      <c r="Q960" t="s">
        <v>8317</v>
      </c>
      <c r="R960" t="s">
        <v>8319</v>
      </c>
      <c r="S960" s="15">
        <f t="shared" si="62"/>
        <v>42082.802812499998</v>
      </c>
      <c r="T960" s="15">
        <f t="shared" si="63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 s="10">
        <f t="shared" si="61"/>
        <v>113.63</v>
      </c>
      <c r="Q961" t="s">
        <v>8317</v>
      </c>
      <c r="R961" t="s">
        <v>8319</v>
      </c>
      <c r="S961" s="15">
        <f t="shared" si="62"/>
        <v>41993.174363425926</v>
      </c>
      <c r="T961" s="15">
        <f t="shared" si="63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 s="10">
        <f t="shared" si="61"/>
        <v>136.46</v>
      </c>
      <c r="Q962" t="s">
        <v>8317</v>
      </c>
      <c r="R962" t="s">
        <v>8319</v>
      </c>
      <c r="S962" s="15">
        <f t="shared" si="62"/>
        <v>42766.626793981486</v>
      </c>
      <c r="T962" s="15">
        <f t="shared" si="63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si="61"/>
        <v>364.35</v>
      </c>
      <c r="Q963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ref="O971:O1034" si="64">ROUND(E971/D971*100,0)</f>
        <v>47</v>
      </c>
      <c r="P971" s="10">
        <f t="shared" ref="P971:P1034" si="65">IFERROR(ROUND(E971/L971,2),"No Backers")</f>
        <v>1272.73</v>
      </c>
      <c r="Q971" t="s">
        <v>8317</v>
      </c>
      <c r="R971" t="s">
        <v>8319</v>
      </c>
      <c r="S971" s="15">
        <f t="shared" ref="S971:S1034" si="66">(((J971/60)/60)/24)+DATE(1970,1,1)</f>
        <v>42742.30332175926</v>
      </c>
      <c r="T971" s="15">
        <f t="shared" ref="T971:T1034" si="67">(((I971/60)/60)/24)+DATE(1970,1,1)</f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 s="10">
        <f t="shared" si="65"/>
        <v>164</v>
      </c>
      <c r="Q972" t="s">
        <v>8317</v>
      </c>
      <c r="R972" t="s">
        <v>8319</v>
      </c>
      <c r="S972" s="15">
        <f t="shared" si="66"/>
        <v>42721.220520833333</v>
      </c>
      <c r="T972" s="15">
        <f t="shared" si="6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 s="10">
        <f t="shared" si="65"/>
        <v>45.2</v>
      </c>
      <c r="Q973" t="s">
        <v>8317</v>
      </c>
      <c r="R973" t="s">
        <v>8319</v>
      </c>
      <c r="S973" s="15">
        <f t="shared" si="66"/>
        <v>42111.709027777775</v>
      </c>
      <c r="T973" s="15">
        <f t="shared" si="6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 s="10">
        <f t="shared" si="65"/>
        <v>153.88999999999999</v>
      </c>
      <c r="Q974" t="s">
        <v>8317</v>
      </c>
      <c r="R974" t="s">
        <v>8319</v>
      </c>
      <c r="S974" s="15">
        <f t="shared" si="66"/>
        <v>41856.865717592591</v>
      </c>
      <c r="T974" s="15">
        <f t="shared" si="6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 s="10">
        <f t="shared" si="65"/>
        <v>51.38</v>
      </c>
      <c r="Q975" t="s">
        <v>8317</v>
      </c>
      <c r="R975" t="s">
        <v>8319</v>
      </c>
      <c r="S975" s="15">
        <f t="shared" si="66"/>
        <v>42257.014965277776</v>
      </c>
      <c r="T975" s="15">
        <f t="shared" si="6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 s="10">
        <f t="shared" si="65"/>
        <v>93.33</v>
      </c>
      <c r="Q976" t="s">
        <v>8317</v>
      </c>
      <c r="R976" t="s">
        <v>8319</v>
      </c>
      <c r="S976" s="15">
        <f t="shared" si="66"/>
        <v>42424.749490740738</v>
      </c>
      <c r="T976" s="15">
        <f t="shared" si="6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 s="10">
        <f t="shared" si="65"/>
        <v>108.63</v>
      </c>
      <c r="Q977" t="s">
        <v>8317</v>
      </c>
      <c r="R977" t="s">
        <v>8319</v>
      </c>
      <c r="S977" s="15">
        <f t="shared" si="66"/>
        <v>42489.696585648147</v>
      </c>
      <c r="T977" s="15">
        <f t="shared" si="6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 s="10">
        <f t="shared" si="65"/>
        <v>160.5</v>
      </c>
      <c r="Q978" t="s">
        <v>8317</v>
      </c>
      <c r="R978" t="s">
        <v>8319</v>
      </c>
      <c r="S978" s="15">
        <f t="shared" si="66"/>
        <v>42185.058993055558</v>
      </c>
      <c r="T978" s="15">
        <f t="shared" si="6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 s="10">
        <f t="shared" si="65"/>
        <v>75.75</v>
      </c>
      <c r="Q979" t="s">
        <v>8317</v>
      </c>
      <c r="R979" t="s">
        <v>8319</v>
      </c>
      <c r="S979" s="15">
        <f t="shared" si="66"/>
        <v>42391.942094907412</v>
      </c>
      <c r="T979" s="15">
        <f t="shared" si="6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 s="10">
        <f t="shared" si="65"/>
        <v>790.84</v>
      </c>
      <c r="Q980" t="s">
        <v>8317</v>
      </c>
      <c r="R980" t="s">
        <v>8319</v>
      </c>
      <c r="S980" s="15">
        <f t="shared" si="66"/>
        <v>42395.309039351851</v>
      </c>
      <c r="T980" s="15">
        <f t="shared" si="6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 s="10">
        <f t="shared" si="65"/>
        <v>301.94</v>
      </c>
      <c r="Q981" t="s">
        <v>8317</v>
      </c>
      <c r="R981" t="s">
        <v>8319</v>
      </c>
      <c r="S981" s="15">
        <f t="shared" si="66"/>
        <v>42506.416990740734</v>
      </c>
      <c r="T981" s="15">
        <f t="shared" si="6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 s="10">
        <f t="shared" si="65"/>
        <v>47.94</v>
      </c>
      <c r="Q982" t="s">
        <v>8317</v>
      </c>
      <c r="R982" t="s">
        <v>8319</v>
      </c>
      <c r="S982" s="15">
        <f t="shared" si="66"/>
        <v>41928.904189814813</v>
      </c>
      <c r="T982" s="15">
        <f t="shared" si="6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 s="10">
        <f t="shared" si="65"/>
        <v>2.75</v>
      </c>
      <c r="Q983" t="s">
        <v>8317</v>
      </c>
      <c r="R983" t="s">
        <v>8319</v>
      </c>
      <c r="S983" s="15">
        <f t="shared" si="66"/>
        <v>41830.947013888886</v>
      </c>
      <c r="T983" s="15">
        <f t="shared" si="6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 s="10">
        <f t="shared" si="65"/>
        <v>1</v>
      </c>
      <c r="Q984" t="s">
        <v>8317</v>
      </c>
      <c r="R984" t="s">
        <v>8319</v>
      </c>
      <c r="S984" s="15">
        <f t="shared" si="66"/>
        <v>42615.753310185188</v>
      </c>
      <c r="T984" s="15">
        <f t="shared" si="6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 s="10">
        <f t="shared" si="65"/>
        <v>171.79</v>
      </c>
      <c r="Q985" t="s">
        <v>8317</v>
      </c>
      <c r="R985" t="s">
        <v>8319</v>
      </c>
      <c r="S985" s="15">
        <f t="shared" si="66"/>
        <v>42574.667650462965</v>
      </c>
      <c r="T985" s="15">
        <f t="shared" si="6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 s="10">
        <f t="shared" si="65"/>
        <v>35.33</v>
      </c>
      <c r="Q986" t="s">
        <v>8317</v>
      </c>
      <c r="R986" t="s">
        <v>8319</v>
      </c>
      <c r="S986" s="15">
        <f t="shared" si="66"/>
        <v>42061.11583333333</v>
      </c>
      <c r="T986" s="15">
        <f t="shared" si="6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 s="10">
        <f t="shared" si="65"/>
        <v>82.09</v>
      </c>
      <c r="Q987" t="s">
        <v>8317</v>
      </c>
      <c r="R987" t="s">
        <v>8319</v>
      </c>
      <c r="S987" s="15">
        <f t="shared" si="66"/>
        <v>42339.967708333337</v>
      </c>
      <c r="T987" s="15">
        <f t="shared" si="6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 s="10">
        <f t="shared" si="65"/>
        <v>110.87</v>
      </c>
      <c r="Q988" t="s">
        <v>8317</v>
      </c>
      <c r="R988" t="s">
        <v>8319</v>
      </c>
      <c r="S988" s="15">
        <f t="shared" si="66"/>
        <v>42324.767361111109</v>
      </c>
      <c r="T988" s="15">
        <f t="shared" si="6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 s="10">
        <f t="shared" si="65"/>
        <v>161.22</v>
      </c>
      <c r="Q989" t="s">
        <v>8317</v>
      </c>
      <c r="R989" t="s">
        <v>8319</v>
      </c>
      <c r="S989" s="15">
        <f t="shared" si="66"/>
        <v>41773.294560185182</v>
      </c>
      <c r="T989" s="15">
        <f t="shared" si="6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 s="10" t="str">
        <f t="shared" si="65"/>
        <v>No Backers</v>
      </c>
      <c r="Q990" t="s">
        <v>8317</v>
      </c>
      <c r="R990" t="s">
        <v>8319</v>
      </c>
      <c r="S990" s="15">
        <f t="shared" si="66"/>
        <v>42614.356770833328</v>
      </c>
      <c r="T990" s="15">
        <f t="shared" si="6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 s="10">
        <f t="shared" si="65"/>
        <v>52.41</v>
      </c>
      <c r="Q991" t="s">
        <v>8317</v>
      </c>
      <c r="R991" t="s">
        <v>8319</v>
      </c>
      <c r="S991" s="15">
        <f t="shared" si="66"/>
        <v>42611.933969907404</v>
      </c>
      <c r="T991" s="15">
        <f t="shared" si="6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 s="10">
        <f t="shared" si="65"/>
        <v>13</v>
      </c>
      <c r="Q992" t="s">
        <v>8317</v>
      </c>
      <c r="R992" t="s">
        <v>8319</v>
      </c>
      <c r="S992" s="15">
        <f t="shared" si="66"/>
        <v>41855.784305555557</v>
      </c>
      <c r="T992" s="15">
        <f t="shared" si="6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 s="10">
        <f t="shared" si="65"/>
        <v>30.29</v>
      </c>
      <c r="Q993" t="s">
        <v>8317</v>
      </c>
      <c r="R993" t="s">
        <v>8319</v>
      </c>
      <c r="S993" s="15">
        <f t="shared" si="66"/>
        <v>42538.75680555556</v>
      </c>
      <c r="T993" s="15">
        <f t="shared" si="6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 s="10">
        <f t="shared" si="65"/>
        <v>116.75</v>
      </c>
      <c r="Q994" t="s">
        <v>8317</v>
      </c>
      <c r="R994" t="s">
        <v>8319</v>
      </c>
      <c r="S994" s="15">
        <f t="shared" si="66"/>
        <v>42437.924988425926</v>
      </c>
      <c r="T994" s="15">
        <f t="shared" si="6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 s="10">
        <f t="shared" si="65"/>
        <v>89.6</v>
      </c>
      <c r="Q995" t="s">
        <v>8317</v>
      </c>
      <c r="R995" t="s">
        <v>8319</v>
      </c>
      <c r="S995" s="15">
        <f t="shared" si="66"/>
        <v>42652.964907407411</v>
      </c>
      <c r="T995" s="15">
        <f t="shared" si="6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 s="10">
        <f t="shared" si="65"/>
        <v>424.45</v>
      </c>
      <c r="Q996" t="s">
        <v>8317</v>
      </c>
      <c r="R996" t="s">
        <v>8319</v>
      </c>
      <c r="S996" s="15">
        <f t="shared" si="66"/>
        <v>41921.263078703705</v>
      </c>
      <c r="T996" s="15">
        <f t="shared" si="6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 s="10">
        <f t="shared" si="65"/>
        <v>80.67</v>
      </c>
      <c r="Q997" t="s">
        <v>8317</v>
      </c>
      <c r="R997" t="s">
        <v>8319</v>
      </c>
      <c r="S997" s="15">
        <f t="shared" si="66"/>
        <v>41947.940740740742</v>
      </c>
      <c r="T997" s="15">
        <f t="shared" si="6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 s="10">
        <f t="shared" si="65"/>
        <v>13</v>
      </c>
      <c r="Q998" t="s">
        <v>8317</v>
      </c>
      <c r="R998" t="s">
        <v>8319</v>
      </c>
      <c r="S998" s="15">
        <f t="shared" si="66"/>
        <v>41817.866435185184</v>
      </c>
      <c r="T998" s="15">
        <f t="shared" si="6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 s="10">
        <f t="shared" si="65"/>
        <v>8.1300000000000008</v>
      </c>
      <c r="Q999" t="s">
        <v>8317</v>
      </c>
      <c r="R999" t="s">
        <v>8319</v>
      </c>
      <c r="S999" s="15">
        <f t="shared" si="66"/>
        <v>41941.10297453704</v>
      </c>
      <c r="T999" s="15">
        <f t="shared" si="6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 s="10">
        <f t="shared" si="65"/>
        <v>153.43</v>
      </c>
      <c r="Q1000" t="s">
        <v>8317</v>
      </c>
      <c r="R1000" t="s">
        <v>8319</v>
      </c>
      <c r="S1000" s="15">
        <f t="shared" si="66"/>
        <v>42282.168993055559</v>
      </c>
      <c r="T1000" s="15">
        <f t="shared" si="6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 s="10">
        <f t="shared" si="65"/>
        <v>292.08</v>
      </c>
      <c r="Q1001" t="s">
        <v>8317</v>
      </c>
      <c r="R1001" t="s">
        <v>8319</v>
      </c>
      <c r="S1001" s="15">
        <f t="shared" si="66"/>
        <v>41926.29965277778</v>
      </c>
      <c r="T1001" s="15">
        <f t="shared" si="6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 s="10">
        <f t="shared" si="65"/>
        <v>3304</v>
      </c>
      <c r="Q1002" t="s">
        <v>8317</v>
      </c>
      <c r="R1002" t="s">
        <v>8319</v>
      </c>
      <c r="S1002" s="15">
        <f t="shared" si="66"/>
        <v>42749.059722222228</v>
      </c>
      <c r="T1002" s="15">
        <f t="shared" si="6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 s="10">
        <f t="shared" si="65"/>
        <v>1300</v>
      </c>
      <c r="Q1003" t="s">
        <v>8317</v>
      </c>
      <c r="R1003" t="s">
        <v>8319</v>
      </c>
      <c r="S1003" s="15">
        <f t="shared" si="66"/>
        <v>42720.720057870371</v>
      </c>
      <c r="T1003" s="15">
        <f t="shared" si="6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 s="10">
        <f t="shared" si="65"/>
        <v>134.55000000000001</v>
      </c>
      <c r="Q1004" t="s">
        <v>8317</v>
      </c>
      <c r="R1004" t="s">
        <v>8319</v>
      </c>
      <c r="S1004" s="15">
        <f t="shared" si="66"/>
        <v>42325.684189814812</v>
      </c>
      <c r="T1004" s="15">
        <f t="shared" si="6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 s="10">
        <f t="shared" si="65"/>
        <v>214.07</v>
      </c>
      <c r="Q1005" t="s">
        <v>8317</v>
      </c>
      <c r="R1005" t="s">
        <v>8319</v>
      </c>
      <c r="S1005" s="15">
        <f t="shared" si="66"/>
        <v>42780.709039351852</v>
      </c>
      <c r="T1005" s="15">
        <f t="shared" si="6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 s="10">
        <f t="shared" si="65"/>
        <v>216.34</v>
      </c>
      <c r="Q1006" t="s">
        <v>8317</v>
      </c>
      <c r="R1006" t="s">
        <v>8319</v>
      </c>
      <c r="S1006" s="15">
        <f t="shared" si="66"/>
        <v>42388.708645833336</v>
      </c>
      <c r="T1006" s="15">
        <f t="shared" si="6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 s="10">
        <f t="shared" si="65"/>
        <v>932.31</v>
      </c>
      <c r="Q1007" t="s">
        <v>8317</v>
      </c>
      <c r="R1007" t="s">
        <v>8319</v>
      </c>
      <c r="S1007" s="15">
        <f t="shared" si="66"/>
        <v>42276.624803240738</v>
      </c>
      <c r="T1007" s="15">
        <f t="shared" si="6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 s="10">
        <f t="shared" si="65"/>
        <v>29.25</v>
      </c>
      <c r="Q1008" t="s">
        <v>8317</v>
      </c>
      <c r="R1008" t="s">
        <v>8319</v>
      </c>
      <c r="S1008" s="15">
        <f t="shared" si="66"/>
        <v>41977.040185185186</v>
      </c>
      <c r="T1008" s="15">
        <f t="shared" si="6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 s="10">
        <f t="shared" si="65"/>
        <v>174.95</v>
      </c>
      <c r="Q1009" t="s">
        <v>8317</v>
      </c>
      <c r="R1009" t="s">
        <v>8319</v>
      </c>
      <c r="S1009" s="15">
        <f t="shared" si="66"/>
        <v>42676.583599537036</v>
      </c>
      <c r="T1009" s="15">
        <f t="shared" si="6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 s="10">
        <f t="shared" si="65"/>
        <v>250</v>
      </c>
      <c r="Q1010" t="s">
        <v>8317</v>
      </c>
      <c r="R1010" t="s">
        <v>8319</v>
      </c>
      <c r="S1010" s="15">
        <f t="shared" si="66"/>
        <v>42702.809201388889</v>
      </c>
      <c r="T1010" s="15">
        <f t="shared" si="6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 s="10">
        <f t="shared" si="65"/>
        <v>65</v>
      </c>
      <c r="Q1011" t="s">
        <v>8317</v>
      </c>
      <c r="R1011" t="s">
        <v>8319</v>
      </c>
      <c r="S1011" s="15">
        <f t="shared" si="66"/>
        <v>42510.604699074072</v>
      </c>
      <c r="T1011" s="15">
        <f t="shared" si="6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 s="10">
        <f t="shared" si="65"/>
        <v>55</v>
      </c>
      <c r="Q1012" t="s">
        <v>8317</v>
      </c>
      <c r="R1012" t="s">
        <v>8319</v>
      </c>
      <c r="S1012" s="15">
        <f t="shared" si="66"/>
        <v>42561.829421296294</v>
      </c>
      <c r="T1012" s="15">
        <f t="shared" si="6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 s="10">
        <f t="shared" si="65"/>
        <v>75</v>
      </c>
      <c r="Q1013" t="s">
        <v>8317</v>
      </c>
      <c r="R1013" t="s">
        <v>8319</v>
      </c>
      <c r="S1013" s="15">
        <f t="shared" si="66"/>
        <v>41946.898090277777</v>
      </c>
      <c r="T1013" s="15">
        <f t="shared" si="6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 s="10">
        <f t="shared" si="65"/>
        <v>1389.36</v>
      </c>
      <c r="Q1014" t="s">
        <v>8317</v>
      </c>
      <c r="R1014" t="s">
        <v>8319</v>
      </c>
      <c r="S1014" s="15">
        <f t="shared" si="66"/>
        <v>42714.440416666665</v>
      </c>
      <c r="T1014" s="15">
        <f t="shared" si="6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 s="10">
        <f t="shared" si="65"/>
        <v>95.91</v>
      </c>
      <c r="Q1015" t="s">
        <v>8317</v>
      </c>
      <c r="R1015" t="s">
        <v>8319</v>
      </c>
      <c r="S1015" s="15">
        <f t="shared" si="66"/>
        <v>42339.833981481483</v>
      </c>
      <c r="T1015" s="15">
        <f t="shared" si="6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 s="10">
        <f t="shared" si="65"/>
        <v>191.25</v>
      </c>
      <c r="Q1016" t="s">
        <v>8317</v>
      </c>
      <c r="R1016" t="s">
        <v>8319</v>
      </c>
      <c r="S1016" s="15">
        <f t="shared" si="66"/>
        <v>41955.002488425926</v>
      </c>
      <c r="T1016" s="15">
        <f t="shared" si="6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 s="10">
        <f t="shared" si="65"/>
        <v>40</v>
      </c>
      <c r="Q1017" t="s">
        <v>8317</v>
      </c>
      <c r="R1017" t="s">
        <v>8319</v>
      </c>
      <c r="S1017" s="15">
        <f t="shared" si="66"/>
        <v>42303.878414351857</v>
      </c>
      <c r="T1017" s="15">
        <f t="shared" si="6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 s="10">
        <f t="shared" si="65"/>
        <v>74.790000000000006</v>
      </c>
      <c r="Q1018" t="s">
        <v>8317</v>
      </c>
      <c r="R1018" t="s">
        <v>8319</v>
      </c>
      <c r="S1018" s="15">
        <f t="shared" si="66"/>
        <v>42422.107129629629</v>
      </c>
      <c r="T1018" s="15">
        <f t="shared" si="6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 s="10">
        <f t="shared" si="65"/>
        <v>161.12</v>
      </c>
      <c r="Q1019" t="s">
        <v>8317</v>
      </c>
      <c r="R1019" t="s">
        <v>8319</v>
      </c>
      <c r="S1019" s="15">
        <f t="shared" si="66"/>
        <v>42289.675173611111</v>
      </c>
      <c r="T1019" s="15">
        <f t="shared" si="6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 s="10">
        <f t="shared" si="65"/>
        <v>88.71</v>
      </c>
      <c r="Q1020" t="s">
        <v>8317</v>
      </c>
      <c r="R1020" t="s">
        <v>8319</v>
      </c>
      <c r="S1020" s="15">
        <f t="shared" si="66"/>
        <v>42535.492280092592</v>
      </c>
      <c r="T1020" s="15">
        <f t="shared" si="6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 s="10">
        <f t="shared" si="65"/>
        <v>53.25</v>
      </c>
      <c r="Q1021" t="s">
        <v>8317</v>
      </c>
      <c r="R1021" t="s">
        <v>8319</v>
      </c>
      <c r="S1021" s="15">
        <f t="shared" si="66"/>
        <v>42009.973946759259</v>
      </c>
      <c r="T1021" s="15">
        <f t="shared" si="6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 s="10">
        <f t="shared" si="65"/>
        <v>106.2</v>
      </c>
      <c r="Q1022" t="s">
        <v>8323</v>
      </c>
      <c r="R1022" t="s">
        <v>8328</v>
      </c>
      <c r="S1022" s="15">
        <f t="shared" si="66"/>
        <v>42127.069548611107</v>
      </c>
      <c r="T1022" s="15">
        <f t="shared" si="6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 s="10">
        <f t="shared" si="65"/>
        <v>22.08</v>
      </c>
      <c r="Q1023" t="s">
        <v>8323</v>
      </c>
      <c r="R1023" t="s">
        <v>8328</v>
      </c>
      <c r="S1023" s="15">
        <f t="shared" si="66"/>
        <v>42271.251979166671</v>
      </c>
      <c r="T1023" s="15">
        <f t="shared" si="6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 s="10">
        <f t="shared" si="65"/>
        <v>31.05</v>
      </c>
      <c r="Q1024" t="s">
        <v>8323</v>
      </c>
      <c r="R1024" t="s">
        <v>8328</v>
      </c>
      <c r="S1024" s="15">
        <f t="shared" si="66"/>
        <v>42111.646724537044</v>
      </c>
      <c r="T1024" s="15">
        <f t="shared" si="6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 s="10">
        <f t="shared" si="65"/>
        <v>36.21</v>
      </c>
      <c r="Q1025" t="s">
        <v>8323</v>
      </c>
      <c r="R1025" t="s">
        <v>8328</v>
      </c>
      <c r="S1025" s="15">
        <f t="shared" si="66"/>
        <v>42145.919687500005</v>
      </c>
      <c r="T1025" s="15">
        <f t="shared" si="6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 s="10">
        <f t="shared" si="65"/>
        <v>388.98</v>
      </c>
      <c r="Q1026" t="s">
        <v>8323</v>
      </c>
      <c r="R1026" t="s">
        <v>8328</v>
      </c>
      <c r="S1026" s="15">
        <f t="shared" si="66"/>
        <v>42370.580590277779</v>
      </c>
      <c r="T1026" s="15">
        <f t="shared" si="6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si="65"/>
        <v>71.849999999999994</v>
      </c>
      <c r="Q1027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ref="O1035:O1098" si="68">ROUND(E1035/D1035*100,0)</f>
        <v>103</v>
      </c>
      <c r="P1035" s="10">
        <f t="shared" ref="P1035:P1098" si="69">IFERROR(ROUND(E1035/L1035,2),"No Backers")</f>
        <v>50.59</v>
      </c>
      <c r="Q1035" t="s">
        <v>8323</v>
      </c>
      <c r="R1035" t="s">
        <v>8328</v>
      </c>
      <c r="S1035" s="15">
        <f t="shared" ref="S1035:S1098" si="70">(((J1035/60)/60)/24)+DATE(1970,1,1)</f>
        <v>42688.732407407413</v>
      </c>
      <c r="T1035" s="15">
        <f t="shared" ref="T1035:T1098" si="71">(((I1035/60)/60)/24)+DATE(1970,1,1)</f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 s="10">
        <f t="shared" si="69"/>
        <v>39.159999999999997</v>
      </c>
      <c r="Q1036" t="s">
        <v>8323</v>
      </c>
      <c r="R1036" t="s">
        <v>8328</v>
      </c>
      <c r="S1036" s="15">
        <f t="shared" si="70"/>
        <v>42555.166712962964</v>
      </c>
      <c r="T1036" s="15">
        <f t="shared" si="7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 s="10">
        <f t="shared" si="69"/>
        <v>65.16</v>
      </c>
      <c r="Q1037" t="s">
        <v>8323</v>
      </c>
      <c r="R1037" t="s">
        <v>8328</v>
      </c>
      <c r="S1037" s="15">
        <f t="shared" si="70"/>
        <v>42016.641435185185</v>
      </c>
      <c r="T1037" s="15">
        <f t="shared" si="7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 s="10">
        <f t="shared" si="69"/>
        <v>23.96</v>
      </c>
      <c r="Q1038" t="s">
        <v>8323</v>
      </c>
      <c r="R1038" t="s">
        <v>8328</v>
      </c>
      <c r="S1038" s="15">
        <f t="shared" si="70"/>
        <v>41249.448958333334</v>
      </c>
      <c r="T1038" s="15">
        <f t="shared" si="7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 s="10">
        <f t="shared" si="69"/>
        <v>48.62</v>
      </c>
      <c r="Q1039" t="s">
        <v>8323</v>
      </c>
      <c r="R1039" t="s">
        <v>8328</v>
      </c>
      <c r="S1039" s="15">
        <f t="shared" si="70"/>
        <v>42119.822476851856</v>
      </c>
      <c r="T1039" s="15">
        <f t="shared" si="7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 s="10">
        <f t="shared" si="69"/>
        <v>35.74</v>
      </c>
      <c r="Q1040" t="s">
        <v>8323</v>
      </c>
      <c r="R1040" t="s">
        <v>8328</v>
      </c>
      <c r="S1040" s="15">
        <f t="shared" si="70"/>
        <v>42418.231747685189</v>
      </c>
      <c r="T1040" s="15">
        <f t="shared" si="7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 s="10">
        <f t="shared" si="69"/>
        <v>21.37</v>
      </c>
      <c r="Q1041" t="s">
        <v>8323</v>
      </c>
      <c r="R1041" t="s">
        <v>8328</v>
      </c>
      <c r="S1041" s="15">
        <f t="shared" si="70"/>
        <v>42692.109328703707</v>
      </c>
      <c r="T1041" s="15">
        <f t="shared" si="7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 s="10">
        <f t="shared" si="69"/>
        <v>250</v>
      </c>
      <c r="Q1042" t="s">
        <v>8329</v>
      </c>
      <c r="R1042" t="s">
        <v>8330</v>
      </c>
      <c r="S1042" s="15">
        <f t="shared" si="70"/>
        <v>42579.708437499998</v>
      </c>
      <c r="T1042" s="15">
        <f t="shared" si="7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 s="10" t="str">
        <f t="shared" si="69"/>
        <v>No Backers</v>
      </c>
      <c r="Q1043" t="s">
        <v>8329</v>
      </c>
      <c r="R1043" t="s">
        <v>8330</v>
      </c>
      <c r="S1043" s="15">
        <f t="shared" si="70"/>
        <v>41831.060092592597</v>
      </c>
      <c r="T1043" s="15">
        <f t="shared" si="7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 s="10">
        <f t="shared" si="69"/>
        <v>10</v>
      </c>
      <c r="Q1044" t="s">
        <v>8329</v>
      </c>
      <c r="R1044" t="s">
        <v>8330</v>
      </c>
      <c r="S1044" s="15">
        <f t="shared" si="70"/>
        <v>41851.696157407408</v>
      </c>
      <c r="T1044" s="15">
        <f t="shared" si="7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 s="10">
        <f t="shared" si="69"/>
        <v>29.24</v>
      </c>
      <c r="Q1045" t="s">
        <v>8329</v>
      </c>
      <c r="R1045" t="s">
        <v>8330</v>
      </c>
      <c r="S1045" s="15">
        <f t="shared" si="70"/>
        <v>42114.252951388888</v>
      </c>
      <c r="T1045" s="15">
        <f t="shared" si="7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 s="10">
        <f t="shared" si="69"/>
        <v>3</v>
      </c>
      <c r="Q1046" t="s">
        <v>8329</v>
      </c>
      <c r="R1046" t="s">
        <v>8330</v>
      </c>
      <c r="S1046" s="15">
        <f t="shared" si="70"/>
        <v>42011.925937499997</v>
      </c>
      <c r="T1046" s="15">
        <f t="shared" si="7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 s="10">
        <f t="shared" si="69"/>
        <v>33.25</v>
      </c>
      <c r="Q1047" t="s">
        <v>8329</v>
      </c>
      <c r="R1047" t="s">
        <v>8330</v>
      </c>
      <c r="S1047" s="15">
        <f t="shared" si="70"/>
        <v>41844.874421296299</v>
      </c>
      <c r="T1047" s="15">
        <f t="shared" si="7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 s="10" t="str">
        <f t="shared" si="69"/>
        <v>No Backers</v>
      </c>
      <c r="Q1048" t="s">
        <v>8329</v>
      </c>
      <c r="R1048" t="s">
        <v>8330</v>
      </c>
      <c r="S1048" s="15">
        <f t="shared" si="70"/>
        <v>42319.851388888885</v>
      </c>
      <c r="T1048" s="15">
        <f t="shared" si="7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 s="10">
        <f t="shared" si="69"/>
        <v>1</v>
      </c>
      <c r="Q1049" t="s">
        <v>8329</v>
      </c>
      <c r="R1049" t="s">
        <v>8330</v>
      </c>
      <c r="S1049" s="15">
        <f t="shared" si="70"/>
        <v>41918.818460648145</v>
      </c>
      <c r="T1049" s="15">
        <f t="shared" si="7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 s="10">
        <f t="shared" si="69"/>
        <v>53</v>
      </c>
      <c r="Q1050" t="s">
        <v>8329</v>
      </c>
      <c r="R1050" t="s">
        <v>8330</v>
      </c>
      <c r="S1050" s="15">
        <f t="shared" si="70"/>
        <v>42598.053113425922</v>
      </c>
      <c r="T1050" s="15">
        <f t="shared" si="7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 s="10" t="str">
        <f t="shared" si="69"/>
        <v>No Backers</v>
      </c>
      <c r="Q1051" t="s">
        <v>8329</v>
      </c>
      <c r="R1051" t="s">
        <v>8330</v>
      </c>
      <c r="S1051" s="15">
        <f t="shared" si="70"/>
        <v>42382.431076388893</v>
      </c>
      <c r="T1051" s="15">
        <f t="shared" si="7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 s="10" t="str">
        <f t="shared" si="69"/>
        <v>No Backers</v>
      </c>
      <c r="Q1052" t="s">
        <v>8329</v>
      </c>
      <c r="R1052" t="s">
        <v>8330</v>
      </c>
      <c r="S1052" s="15">
        <f t="shared" si="70"/>
        <v>42231.7971875</v>
      </c>
      <c r="T1052" s="15">
        <f t="shared" si="7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 s="10" t="str">
        <f t="shared" si="69"/>
        <v>No Backers</v>
      </c>
      <c r="Q1053" t="s">
        <v>8329</v>
      </c>
      <c r="R1053" t="s">
        <v>8330</v>
      </c>
      <c r="S1053" s="15">
        <f t="shared" si="70"/>
        <v>41850.014178240745</v>
      </c>
      <c r="T1053" s="15">
        <f t="shared" si="7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 s="10" t="str">
        <f t="shared" si="69"/>
        <v>No Backers</v>
      </c>
      <c r="Q1054" t="s">
        <v>8329</v>
      </c>
      <c r="R1054" t="s">
        <v>8330</v>
      </c>
      <c r="S1054" s="15">
        <f t="shared" si="70"/>
        <v>42483.797395833331</v>
      </c>
      <c r="T1054" s="15">
        <f t="shared" si="7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 s="10">
        <f t="shared" si="69"/>
        <v>15</v>
      </c>
      <c r="Q1055" t="s">
        <v>8329</v>
      </c>
      <c r="R1055" t="s">
        <v>8330</v>
      </c>
      <c r="S1055" s="15">
        <f t="shared" si="70"/>
        <v>42775.172824074078</v>
      </c>
      <c r="T1055" s="15">
        <f t="shared" si="7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 s="10" t="str">
        <f t="shared" si="69"/>
        <v>No Backers</v>
      </c>
      <c r="Q1056" t="s">
        <v>8329</v>
      </c>
      <c r="R1056" t="s">
        <v>8330</v>
      </c>
      <c r="S1056" s="15">
        <f t="shared" si="70"/>
        <v>41831.851840277777</v>
      </c>
      <c r="T1056" s="15">
        <f t="shared" si="7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 s="10" t="str">
        <f t="shared" si="69"/>
        <v>No Backers</v>
      </c>
      <c r="Q1057" t="s">
        <v>8329</v>
      </c>
      <c r="R1057" t="s">
        <v>8330</v>
      </c>
      <c r="S1057" s="15">
        <f t="shared" si="70"/>
        <v>42406.992418981477</v>
      </c>
      <c r="T1057" s="15">
        <f t="shared" si="7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 s="10" t="str">
        <f t="shared" si="69"/>
        <v>No Backers</v>
      </c>
      <c r="Q1058" t="s">
        <v>8329</v>
      </c>
      <c r="R1058" t="s">
        <v>8330</v>
      </c>
      <c r="S1058" s="15">
        <f t="shared" si="70"/>
        <v>42058.719641203701</v>
      </c>
      <c r="T1058" s="15">
        <f t="shared" si="7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 s="10" t="str">
        <f t="shared" si="69"/>
        <v>No Backers</v>
      </c>
      <c r="Q1059" t="s">
        <v>8329</v>
      </c>
      <c r="R1059" t="s">
        <v>8330</v>
      </c>
      <c r="S1059" s="15">
        <f t="shared" si="70"/>
        <v>42678.871331018512</v>
      </c>
      <c r="T1059" s="15">
        <f t="shared" si="7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 s="10" t="str">
        <f t="shared" si="69"/>
        <v>No Backers</v>
      </c>
      <c r="Q1060" t="s">
        <v>8329</v>
      </c>
      <c r="R1060" t="s">
        <v>8330</v>
      </c>
      <c r="S1060" s="15">
        <f t="shared" si="70"/>
        <v>42047.900960648149</v>
      </c>
      <c r="T1060" s="15">
        <f t="shared" si="7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 s="10" t="str">
        <f t="shared" si="69"/>
        <v>No Backers</v>
      </c>
      <c r="Q1061" t="s">
        <v>8329</v>
      </c>
      <c r="R1061" t="s">
        <v>8330</v>
      </c>
      <c r="S1061" s="15">
        <f t="shared" si="70"/>
        <v>42046.79</v>
      </c>
      <c r="T1061" s="15">
        <f t="shared" si="7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 s="10">
        <f t="shared" si="69"/>
        <v>50</v>
      </c>
      <c r="Q1062" t="s">
        <v>8329</v>
      </c>
      <c r="R1062" t="s">
        <v>8330</v>
      </c>
      <c r="S1062" s="15">
        <f t="shared" si="70"/>
        <v>42079.913113425922</v>
      </c>
      <c r="T1062" s="15">
        <f t="shared" si="7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 s="10" t="str">
        <f t="shared" si="69"/>
        <v>No Backers</v>
      </c>
      <c r="Q1063" t="s">
        <v>8329</v>
      </c>
      <c r="R1063" t="s">
        <v>8330</v>
      </c>
      <c r="S1063" s="15">
        <f t="shared" si="70"/>
        <v>42432.276712962965</v>
      </c>
      <c r="T1063" s="15">
        <f t="shared" si="7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 s="10">
        <f t="shared" si="69"/>
        <v>47.5</v>
      </c>
      <c r="Q1064" t="s">
        <v>8329</v>
      </c>
      <c r="R1064" t="s">
        <v>8330</v>
      </c>
      <c r="S1064" s="15">
        <f t="shared" si="70"/>
        <v>42556.807187500002</v>
      </c>
      <c r="T1064" s="15">
        <f t="shared" si="7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 s="10" t="str">
        <f t="shared" si="69"/>
        <v>No Backers</v>
      </c>
      <c r="Q1065" t="s">
        <v>8329</v>
      </c>
      <c r="R1065" t="s">
        <v>8330</v>
      </c>
      <c r="S1065" s="15">
        <f t="shared" si="70"/>
        <v>42583.030810185184</v>
      </c>
      <c r="T1065" s="15">
        <f t="shared" si="71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 s="10">
        <f t="shared" si="69"/>
        <v>65.67</v>
      </c>
      <c r="Q1066" t="s">
        <v>8331</v>
      </c>
      <c r="R1066" t="s">
        <v>8332</v>
      </c>
      <c r="S1066" s="15">
        <f t="shared" si="70"/>
        <v>41417.228043981479</v>
      </c>
      <c r="T1066" s="15">
        <f t="shared" si="71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 s="10">
        <f t="shared" si="69"/>
        <v>16.2</v>
      </c>
      <c r="Q1067" t="s">
        <v>8331</v>
      </c>
      <c r="R1067" t="s">
        <v>8332</v>
      </c>
      <c r="S1067" s="15">
        <f t="shared" si="70"/>
        <v>41661.381041666667</v>
      </c>
      <c r="T1067" s="15">
        <f t="shared" si="71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 s="10">
        <f t="shared" si="69"/>
        <v>34.130000000000003</v>
      </c>
      <c r="Q1068" t="s">
        <v>8331</v>
      </c>
      <c r="R1068" t="s">
        <v>8332</v>
      </c>
      <c r="S1068" s="15">
        <f t="shared" si="70"/>
        <v>41445.962754629632</v>
      </c>
      <c r="T1068" s="15">
        <f t="shared" si="71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 s="10">
        <f t="shared" si="69"/>
        <v>13</v>
      </c>
      <c r="Q1069" t="s">
        <v>8331</v>
      </c>
      <c r="R1069" t="s">
        <v>8332</v>
      </c>
      <c r="S1069" s="15">
        <f t="shared" si="70"/>
        <v>41599.855682870373</v>
      </c>
      <c r="T1069" s="15">
        <f t="shared" si="71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 s="10">
        <f t="shared" si="69"/>
        <v>11.25</v>
      </c>
      <c r="Q1070" t="s">
        <v>8331</v>
      </c>
      <c r="R1070" t="s">
        <v>8332</v>
      </c>
      <c r="S1070" s="15">
        <f t="shared" si="70"/>
        <v>42440.371111111104</v>
      </c>
      <c r="T1070" s="15">
        <f t="shared" si="71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 s="10">
        <f t="shared" si="69"/>
        <v>40.479999999999997</v>
      </c>
      <c r="Q1071" t="s">
        <v>8331</v>
      </c>
      <c r="R1071" t="s">
        <v>8332</v>
      </c>
      <c r="S1071" s="15">
        <f t="shared" si="70"/>
        <v>41572.229849537034</v>
      </c>
      <c r="T1071" s="15">
        <f t="shared" si="71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 s="10">
        <f t="shared" si="69"/>
        <v>35</v>
      </c>
      <c r="Q1072" t="s">
        <v>8331</v>
      </c>
      <c r="R1072" t="s">
        <v>8332</v>
      </c>
      <c r="S1072" s="15">
        <f t="shared" si="70"/>
        <v>41163.011828703704</v>
      </c>
      <c r="T1072" s="15">
        <f t="shared" si="71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 s="10" t="str">
        <f t="shared" si="69"/>
        <v>No Backers</v>
      </c>
      <c r="Q1073" t="s">
        <v>8331</v>
      </c>
      <c r="R1073" t="s">
        <v>8332</v>
      </c>
      <c r="S1073" s="15">
        <f t="shared" si="70"/>
        <v>42295.753391203703</v>
      </c>
      <c r="T1073" s="15">
        <f t="shared" si="71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 s="10">
        <f t="shared" si="69"/>
        <v>12.75</v>
      </c>
      <c r="Q1074" t="s">
        <v>8331</v>
      </c>
      <c r="R1074" t="s">
        <v>8332</v>
      </c>
      <c r="S1074" s="15">
        <f t="shared" si="70"/>
        <v>41645.832141203704</v>
      </c>
      <c r="T1074" s="15">
        <f t="shared" si="71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 s="10">
        <f t="shared" si="69"/>
        <v>10</v>
      </c>
      <c r="Q1075" t="s">
        <v>8331</v>
      </c>
      <c r="R1075" t="s">
        <v>8332</v>
      </c>
      <c r="S1075" s="15">
        <f t="shared" si="70"/>
        <v>40802.964594907404</v>
      </c>
      <c r="T1075" s="15">
        <f t="shared" si="71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 s="10">
        <f t="shared" si="69"/>
        <v>113.57</v>
      </c>
      <c r="Q1076" t="s">
        <v>8331</v>
      </c>
      <c r="R1076" t="s">
        <v>8332</v>
      </c>
      <c r="S1076" s="15">
        <f t="shared" si="70"/>
        <v>41613.172974537039</v>
      </c>
      <c r="T1076" s="15">
        <f t="shared" si="71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 s="10">
        <f t="shared" si="69"/>
        <v>15</v>
      </c>
      <c r="Q1077" t="s">
        <v>8331</v>
      </c>
      <c r="R1077" t="s">
        <v>8332</v>
      </c>
      <c r="S1077" s="15">
        <f t="shared" si="70"/>
        <v>41005.904120370367</v>
      </c>
      <c r="T1077" s="15">
        <f t="shared" si="71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 s="10">
        <f t="shared" si="69"/>
        <v>48.28</v>
      </c>
      <c r="Q1078" t="s">
        <v>8331</v>
      </c>
      <c r="R1078" t="s">
        <v>8332</v>
      </c>
      <c r="S1078" s="15">
        <f t="shared" si="70"/>
        <v>41838.377893518518</v>
      </c>
      <c r="T1078" s="15">
        <f t="shared" si="71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 s="10">
        <f t="shared" si="69"/>
        <v>43.98</v>
      </c>
      <c r="Q1079" t="s">
        <v>8331</v>
      </c>
      <c r="R1079" t="s">
        <v>8332</v>
      </c>
      <c r="S1079" s="15">
        <f t="shared" si="70"/>
        <v>42353.16679398148</v>
      </c>
      <c r="T1079" s="15">
        <f t="shared" si="71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 s="10">
        <f t="shared" si="69"/>
        <v>9</v>
      </c>
      <c r="Q1080" t="s">
        <v>8331</v>
      </c>
      <c r="R1080" t="s">
        <v>8332</v>
      </c>
      <c r="S1080" s="15">
        <f t="shared" si="70"/>
        <v>40701.195844907408</v>
      </c>
      <c r="T1080" s="15">
        <f t="shared" si="71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 s="10">
        <f t="shared" si="69"/>
        <v>37.67</v>
      </c>
      <c r="Q1081" t="s">
        <v>8331</v>
      </c>
      <c r="R1081" t="s">
        <v>8332</v>
      </c>
      <c r="S1081" s="15">
        <f t="shared" si="70"/>
        <v>42479.566388888896</v>
      </c>
      <c r="T1081" s="15">
        <f t="shared" si="71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 s="10">
        <f t="shared" si="69"/>
        <v>18.579999999999998</v>
      </c>
      <c r="Q1082" t="s">
        <v>8331</v>
      </c>
      <c r="R1082" t="s">
        <v>8332</v>
      </c>
      <c r="S1082" s="15">
        <f t="shared" si="70"/>
        <v>41740.138113425928</v>
      </c>
      <c r="T1082" s="15">
        <f t="shared" si="71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 s="10">
        <f t="shared" si="69"/>
        <v>3</v>
      </c>
      <c r="Q1083" t="s">
        <v>8331</v>
      </c>
      <c r="R1083" t="s">
        <v>8332</v>
      </c>
      <c r="S1083" s="15">
        <f t="shared" si="70"/>
        <v>42002.926990740743</v>
      </c>
      <c r="T1083" s="15">
        <f t="shared" si="71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 s="10">
        <f t="shared" si="69"/>
        <v>18.670000000000002</v>
      </c>
      <c r="Q1084" t="s">
        <v>8331</v>
      </c>
      <c r="R1084" t="s">
        <v>8332</v>
      </c>
      <c r="S1084" s="15">
        <f t="shared" si="70"/>
        <v>41101.906111111115</v>
      </c>
      <c r="T1084" s="15">
        <f t="shared" si="71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 s="10">
        <f t="shared" si="69"/>
        <v>410</v>
      </c>
      <c r="Q1085" t="s">
        <v>8331</v>
      </c>
      <c r="R1085" t="s">
        <v>8332</v>
      </c>
      <c r="S1085" s="15">
        <f t="shared" si="70"/>
        <v>41793.659525462965</v>
      </c>
      <c r="T1085" s="15">
        <f t="shared" si="71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 s="10" t="str">
        <f t="shared" si="69"/>
        <v>No Backers</v>
      </c>
      <c r="Q1086" t="s">
        <v>8331</v>
      </c>
      <c r="R1086" t="s">
        <v>8332</v>
      </c>
      <c r="S1086" s="15">
        <f t="shared" si="70"/>
        <v>41829.912083333329</v>
      </c>
      <c r="T1086" s="15">
        <f t="shared" si="71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 s="10">
        <f t="shared" si="69"/>
        <v>114</v>
      </c>
      <c r="Q1087" t="s">
        <v>8331</v>
      </c>
      <c r="R1087" t="s">
        <v>8332</v>
      </c>
      <c r="S1087" s="15">
        <f t="shared" si="70"/>
        <v>42413.671006944445</v>
      </c>
      <c r="T1087" s="15">
        <f t="shared" si="71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 s="10">
        <f t="shared" si="69"/>
        <v>7.5</v>
      </c>
      <c r="Q1088" t="s">
        <v>8331</v>
      </c>
      <c r="R1088" t="s">
        <v>8332</v>
      </c>
      <c r="S1088" s="15">
        <f t="shared" si="70"/>
        <v>41845.866793981484</v>
      </c>
      <c r="T1088" s="15">
        <f t="shared" si="71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 s="10" t="str">
        <f t="shared" si="69"/>
        <v>No Backers</v>
      </c>
      <c r="Q1089" t="s">
        <v>8331</v>
      </c>
      <c r="R1089" t="s">
        <v>8332</v>
      </c>
      <c r="S1089" s="15">
        <f t="shared" si="70"/>
        <v>41775.713969907411</v>
      </c>
      <c r="T1089" s="15">
        <f t="shared" si="71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 s="10">
        <f t="shared" si="69"/>
        <v>43.42</v>
      </c>
      <c r="Q1090" t="s">
        <v>8331</v>
      </c>
      <c r="R1090" t="s">
        <v>8332</v>
      </c>
      <c r="S1090" s="15">
        <f t="shared" si="70"/>
        <v>41723.799386574072</v>
      </c>
      <c r="T1090" s="15">
        <f t="shared" si="71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si="69"/>
        <v>23.96</v>
      </c>
      <c r="Q1091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ref="O1099:O1162" si="72">ROUND(E1099/D1099*100,0)</f>
        <v>0</v>
      </c>
      <c r="P1099" s="10">
        <f t="shared" ref="P1099:P1162" si="73">IFERROR(ROUND(E1099/L1099,2),"No Backers")</f>
        <v>6.71</v>
      </c>
      <c r="Q1099" t="s">
        <v>8331</v>
      </c>
      <c r="R1099" t="s">
        <v>8332</v>
      </c>
      <c r="S1099" s="15">
        <f t="shared" ref="S1099:S1162" si="74">(((J1099/60)/60)/24)+DATE(1970,1,1)</f>
        <v>41660.792557870373</v>
      </c>
      <c r="T1099" s="15">
        <f t="shared" ref="T1099:T1162" si="75">(((I1099/60)/60)/24)+DATE(1970,1,1)</f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 s="10">
        <f t="shared" si="73"/>
        <v>81.95</v>
      </c>
      <c r="Q1100" t="s">
        <v>8331</v>
      </c>
      <c r="R1100" t="s">
        <v>8332</v>
      </c>
      <c r="S1100" s="15">
        <f t="shared" si="74"/>
        <v>41712.762673611112</v>
      </c>
      <c r="T1100" s="15">
        <f t="shared" si="7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 s="10">
        <f t="shared" si="73"/>
        <v>25</v>
      </c>
      <c r="Q1101" t="s">
        <v>8331</v>
      </c>
      <c r="R1101" t="s">
        <v>8332</v>
      </c>
      <c r="S1101" s="15">
        <f t="shared" si="74"/>
        <v>42107.836435185185</v>
      </c>
      <c r="T1101" s="15">
        <f t="shared" si="7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 s="10">
        <f t="shared" si="73"/>
        <v>10</v>
      </c>
      <c r="Q1102" t="s">
        <v>8331</v>
      </c>
      <c r="R1102" t="s">
        <v>8332</v>
      </c>
      <c r="S1102" s="15">
        <f t="shared" si="74"/>
        <v>42384.110775462963</v>
      </c>
      <c r="T1102" s="15">
        <f t="shared" si="7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 s="10">
        <f t="shared" si="73"/>
        <v>6.83</v>
      </c>
      <c r="Q1103" t="s">
        <v>8331</v>
      </c>
      <c r="R1103" t="s">
        <v>8332</v>
      </c>
      <c r="S1103" s="15">
        <f t="shared" si="74"/>
        <v>42538.77243055556</v>
      </c>
      <c r="T1103" s="15">
        <f t="shared" si="7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 s="10">
        <f t="shared" si="73"/>
        <v>17.71</v>
      </c>
      <c r="Q1104" t="s">
        <v>8331</v>
      </c>
      <c r="R1104" t="s">
        <v>8332</v>
      </c>
      <c r="S1104" s="15">
        <f t="shared" si="74"/>
        <v>41577.045428240745</v>
      </c>
      <c r="T1104" s="15">
        <f t="shared" si="7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 s="10">
        <f t="shared" si="73"/>
        <v>16.2</v>
      </c>
      <c r="Q1105" t="s">
        <v>8331</v>
      </c>
      <c r="R1105" t="s">
        <v>8332</v>
      </c>
      <c r="S1105" s="15">
        <f t="shared" si="74"/>
        <v>42479.22210648148</v>
      </c>
      <c r="T1105" s="15">
        <f t="shared" si="7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 s="10">
        <f t="shared" si="73"/>
        <v>80.3</v>
      </c>
      <c r="Q1106" t="s">
        <v>8331</v>
      </c>
      <c r="R1106" t="s">
        <v>8332</v>
      </c>
      <c r="S1106" s="15">
        <f t="shared" si="74"/>
        <v>41771.40996527778</v>
      </c>
      <c r="T1106" s="15">
        <f t="shared" si="7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 s="10">
        <f t="shared" si="73"/>
        <v>71.55</v>
      </c>
      <c r="Q1107" t="s">
        <v>8331</v>
      </c>
      <c r="R1107" t="s">
        <v>8332</v>
      </c>
      <c r="S1107" s="15">
        <f t="shared" si="74"/>
        <v>41692.135729166665</v>
      </c>
      <c r="T1107" s="15">
        <f t="shared" si="7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 s="10">
        <f t="shared" si="73"/>
        <v>23.57</v>
      </c>
      <c r="Q1108" t="s">
        <v>8331</v>
      </c>
      <c r="R1108" t="s">
        <v>8332</v>
      </c>
      <c r="S1108" s="15">
        <f t="shared" si="74"/>
        <v>40973.740451388891</v>
      </c>
      <c r="T1108" s="15">
        <f t="shared" si="7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 s="10" t="str">
        <f t="shared" si="73"/>
        <v>No Backers</v>
      </c>
      <c r="Q1109" t="s">
        <v>8331</v>
      </c>
      <c r="R1109" t="s">
        <v>8332</v>
      </c>
      <c r="S1109" s="15">
        <f t="shared" si="74"/>
        <v>41813.861388888887</v>
      </c>
      <c r="T1109" s="15">
        <f t="shared" si="7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 s="10">
        <f t="shared" si="73"/>
        <v>34.880000000000003</v>
      </c>
      <c r="Q1110" t="s">
        <v>8331</v>
      </c>
      <c r="R1110" t="s">
        <v>8332</v>
      </c>
      <c r="S1110" s="15">
        <f t="shared" si="74"/>
        <v>40952.636979166666</v>
      </c>
      <c r="T1110" s="15">
        <f t="shared" si="7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 s="10">
        <f t="shared" si="73"/>
        <v>15</v>
      </c>
      <c r="Q1111" t="s">
        <v>8331</v>
      </c>
      <c r="R1111" t="s">
        <v>8332</v>
      </c>
      <c r="S1111" s="15">
        <f t="shared" si="74"/>
        <v>42662.752199074079</v>
      </c>
      <c r="T1111" s="15">
        <f t="shared" si="7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 s="10">
        <f t="shared" si="73"/>
        <v>23.18</v>
      </c>
      <c r="Q1112" t="s">
        <v>8331</v>
      </c>
      <c r="R1112" t="s">
        <v>8332</v>
      </c>
      <c r="S1112" s="15">
        <f t="shared" si="74"/>
        <v>41220.933124999996</v>
      </c>
      <c r="T1112" s="15">
        <f t="shared" si="7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 s="10">
        <f t="shared" si="73"/>
        <v>1</v>
      </c>
      <c r="Q1113" t="s">
        <v>8331</v>
      </c>
      <c r="R1113" t="s">
        <v>8332</v>
      </c>
      <c r="S1113" s="15">
        <f t="shared" si="74"/>
        <v>42347.203587962969</v>
      </c>
      <c r="T1113" s="15">
        <f t="shared" si="7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 s="10">
        <f t="shared" si="73"/>
        <v>100.23</v>
      </c>
      <c r="Q1114" t="s">
        <v>8331</v>
      </c>
      <c r="R1114" t="s">
        <v>8332</v>
      </c>
      <c r="S1114" s="15">
        <f t="shared" si="74"/>
        <v>41963.759386574078</v>
      </c>
      <c r="T1114" s="15">
        <f t="shared" si="7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 s="10">
        <f t="shared" si="73"/>
        <v>5</v>
      </c>
      <c r="Q1115" t="s">
        <v>8331</v>
      </c>
      <c r="R1115" t="s">
        <v>8332</v>
      </c>
      <c r="S1115" s="15">
        <f t="shared" si="74"/>
        <v>41835.977083333331</v>
      </c>
      <c r="T1115" s="15">
        <f t="shared" si="7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 s="10">
        <f t="shared" si="73"/>
        <v>3.33</v>
      </c>
      <c r="Q1116" t="s">
        <v>8331</v>
      </c>
      <c r="R1116" t="s">
        <v>8332</v>
      </c>
      <c r="S1116" s="15">
        <f t="shared" si="74"/>
        <v>41526.345914351856</v>
      </c>
      <c r="T1116" s="15">
        <f t="shared" si="7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 s="10">
        <f t="shared" si="73"/>
        <v>13.25</v>
      </c>
      <c r="Q1117" t="s">
        <v>8331</v>
      </c>
      <c r="R1117" t="s">
        <v>8332</v>
      </c>
      <c r="S1117" s="15">
        <f t="shared" si="74"/>
        <v>42429.695543981477</v>
      </c>
      <c r="T1117" s="15">
        <f t="shared" si="7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 s="10">
        <f t="shared" si="73"/>
        <v>17.850000000000001</v>
      </c>
      <c r="Q1118" t="s">
        <v>8331</v>
      </c>
      <c r="R1118" t="s">
        <v>8332</v>
      </c>
      <c r="S1118" s="15">
        <f t="shared" si="74"/>
        <v>41009.847314814811</v>
      </c>
      <c r="T1118" s="15">
        <f t="shared" si="7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 s="10">
        <f t="shared" si="73"/>
        <v>10.38</v>
      </c>
      <c r="Q1119" t="s">
        <v>8331</v>
      </c>
      <c r="R1119" t="s">
        <v>8332</v>
      </c>
      <c r="S1119" s="15">
        <f t="shared" si="74"/>
        <v>42333.598530092597</v>
      </c>
      <c r="T1119" s="15">
        <f t="shared" si="7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 s="10">
        <f t="shared" si="73"/>
        <v>36.33</v>
      </c>
      <c r="Q1120" t="s">
        <v>8331</v>
      </c>
      <c r="R1120" t="s">
        <v>8332</v>
      </c>
      <c r="S1120" s="15">
        <f t="shared" si="74"/>
        <v>41704.16642361111</v>
      </c>
      <c r="T1120" s="15">
        <f t="shared" si="7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 s="10">
        <f t="shared" si="73"/>
        <v>5</v>
      </c>
      <c r="Q1121" t="s">
        <v>8331</v>
      </c>
      <c r="R1121" t="s">
        <v>8332</v>
      </c>
      <c r="S1121" s="15">
        <f t="shared" si="74"/>
        <v>41722.792407407411</v>
      </c>
      <c r="T1121" s="15">
        <f t="shared" si="7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 s="10" t="str">
        <f t="shared" si="73"/>
        <v>No Backers</v>
      </c>
      <c r="Q1122" t="s">
        <v>8331</v>
      </c>
      <c r="R1122" t="s">
        <v>8332</v>
      </c>
      <c r="S1122" s="15">
        <f t="shared" si="74"/>
        <v>40799.872685185182</v>
      </c>
      <c r="T1122" s="15">
        <f t="shared" si="7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 s="10">
        <f t="shared" si="73"/>
        <v>5.8</v>
      </c>
      <c r="Q1123" t="s">
        <v>8331</v>
      </c>
      <c r="R1123" t="s">
        <v>8332</v>
      </c>
      <c r="S1123" s="15">
        <f t="shared" si="74"/>
        <v>42412.934212962966</v>
      </c>
      <c r="T1123" s="15">
        <f t="shared" si="7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 s="10" t="str">
        <f t="shared" si="73"/>
        <v>No Backers</v>
      </c>
      <c r="Q1124" t="s">
        <v>8331</v>
      </c>
      <c r="R1124" t="s">
        <v>8332</v>
      </c>
      <c r="S1124" s="15">
        <f t="shared" si="74"/>
        <v>41410.703993055555</v>
      </c>
      <c r="T1124" s="15">
        <f t="shared" si="7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 s="10">
        <f t="shared" si="73"/>
        <v>3.67</v>
      </c>
      <c r="Q1125" t="s">
        <v>8331</v>
      </c>
      <c r="R1125" t="s">
        <v>8332</v>
      </c>
      <c r="S1125" s="15">
        <f t="shared" si="74"/>
        <v>41718.5237037037</v>
      </c>
      <c r="T1125" s="15">
        <f t="shared" si="7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 s="10">
        <f t="shared" si="73"/>
        <v>60.71</v>
      </c>
      <c r="Q1126" t="s">
        <v>8331</v>
      </c>
      <c r="R1126" t="s">
        <v>8333</v>
      </c>
      <c r="S1126" s="15">
        <f t="shared" si="74"/>
        <v>42094.667256944449</v>
      </c>
      <c r="T1126" s="15">
        <f t="shared" si="7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 s="10" t="str">
        <f t="shared" si="73"/>
        <v>No Backers</v>
      </c>
      <c r="Q1127" t="s">
        <v>8331</v>
      </c>
      <c r="R1127" t="s">
        <v>8333</v>
      </c>
      <c r="S1127" s="15">
        <f t="shared" si="74"/>
        <v>42212.624189814815</v>
      </c>
      <c r="T1127" s="15">
        <f t="shared" si="7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 s="10">
        <f t="shared" si="73"/>
        <v>5</v>
      </c>
      <c r="Q1128" t="s">
        <v>8331</v>
      </c>
      <c r="R1128" t="s">
        <v>8333</v>
      </c>
      <c r="S1128" s="15">
        <f t="shared" si="74"/>
        <v>42535.327476851846</v>
      </c>
      <c r="T1128" s="15">
        <f t="shared" si="7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 s="10">
        <f t="shared" si="73"/>
        <v>25.43</v>
      </c>
      <c r="Q1129" t="s">
        <v>8331</v>
      </c>
      <c r="R1129" t="s">
        <v>8333</v>
      </c>
      <c r="S1129" s="15">
        <f t="shared" si="74"/>
        <v>41926.854166666664</v>
      </c>
      <c r="T1129" s="15">
        <f t="shared" si="7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 s="10">
        <f t="shared" si="73"/>
        <v>1</v>
      </c>
      <c r="Q1130" t="s">
        <v>8331</v>
      </c>
      <c r="R1130" t="s">
        <v>8333</v>
      </c>
      <c r="S1130" s="15">
        <f t="shared" si="74"/>
        <v>41828.649502314816</v>
      </c>
      <c r="T1130" s="15">
        <f t="shared" si="7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 s="10">
        <f t="shared" si="73"/>
        <v>10.5</v>
      </c>
      <c r="Q1131" t="s">
        <v>8331</v>
      </c>
      <c r="R1131" t="s">
        <v>8333</v>
      </c>
      <c r="S1131" s="15">
        <f t="shared" si="74"/>
        <v>42496.264965277776</v>
      </c>
      <c r="T1131" s="15">
        <f t="shared" si="7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 s="10">
        <f t="shared" si="73"/>
        <v>3.67</v>
      </c>
      <c r="Q1132" t="s">
        <v>8331</v>
      </c>
      <c r="R1132" t="s">
        <v>8333</v>
      </c>
      <c r="S1132" s="15">
        <f t="shared" si="74"/>
        <v>41908.996527777781</v>
      </c>
      <c r="T1132" s="15">
        <f t="shared" si="7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 s="10" t="str">
        <f t="shared" si="73"/>
        <v>No Backers</v>
      </c>
      <c r="Q1133" t="s">
        <v>8331</v>
      </c>
      <c r="R1133" t="s">
        <v>8333</v>
      </c>
      <c r="S1133" s="15">
        <f t="shared" si="74"/>
        <v>42332.908194444448</v>
      </c>
      <c r="T1133" s="15">
        <f t="shared" si="7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 s="10">
        <f t="shared" si="73"/>
        <v>110.62</v>
      </c>
      <c r="Q1134" t="s">
        <v>8331</v>
      </c>
      <c r="R1134" t="s">
        <v>8333</v>
      </c>
      <c r="S1134" s="15">
        <f t="shared" si="74"/>
        <v>42706.115405092598</v>
      </c>
      <c r="T1134" s="15">
        <f t="shared" si="7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 s="10">
        <f t="shared" si="73"/>
        <v>20</v>
      </c>
      <c r="Q1135" t="s">
        <v>8331</v>
      </c>
      <c r="R1135" t="s">
        <v>8333</v>
      </c>
      <c r="S1135" s="15">
        <f t="shared" si="74"/>
        <v>41821.407187500001</v>
      </c>
      <c r="T1135" s="15">
        <f t="shared" si="7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 s="10">
        <f t="shared" si="73"/>
        <v>1</v>
      </c>
      <c r="Q1136" t="s">
        <v>8331</v>
      </c>
      <c r="R1136" t="s">
        <v>8333</v>
      </c>
      <c r="S1136" s="15">
        <f t="shared" si="74"/>
        <v>41958.285046296296</v>
      </c>
      <c r="T1136" s="15">
        <f t="shared" si="7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 s="10">
        <f t="shared" si="73"/>
        <v>50</v>
      </c>
      <c r="Q1137" t="s">
        <v>8331</v>
      </c>
      <c r="R1137" t="s">
        <v>8333</v>
      </c>
      <c r="S1137" s="15">
        <f t="shared" si="74"/>
        <v>42558.989513888882</v>
      </c>
      <c r="T1137" s="15">
        <f t="shared" si="7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 s="10">
        <f t="shared" si="73"/>
        <v>45</v>
      </c>
      <c r="Q1138" t="s">
        <v>8331</v>
      </c>
      <c r="R1138" t="s">
        <v>8333</v>
      </c>
      <c r="S1138" s="15">
        <f t="shared" si="74"/>
        <v>42327.671631944439</v>
      </c>
      <c r="T1138" s="15">
        <f t="shared" si="7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 s="10">
        <f t="shared" si="73"/>
        <v>253.21</v>
      </c>
      <c r="Q1139" t="s">
        <v>8331</v>
      </c>
      <c r="R1139" t="s">
        <v>8333</v>
      </c>
      <c r="S1139" s="15">
        <f t="shared" si="74"/>
        <v>42453.819687499999</v>
      </c>
      <c r="T1139" s="15">
        <f t="shared" si="7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 s="10">
        <f t="shared" si="73"/>
        <v>31.25</v>
      </c>
      <c r="Q1140" t="s">
        <v>8331</v>
      </c>
      <c r="R1140" t="s">
        <v>8333</v>
      </c>
      <c r="S1140" s="15">
        <f t="shared" si="74"/>
        <v>42736.9066087963</v>
      </c>
      <c r="T1140" s="15">
        <f t="shared" si="7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 s="10">
        <f t="shared" si="73"/>
        <v>5</v>
      </c>
      <c r="Q1141" t="s">
        <v>8331</v>
      </c>
      <c r="R1141" t="s">
        <v>8333</v>
      </c>
      <c r="S1141" s="15">
        <f t="shared" si="74"/>
        <v>41975.347523148142</v>
      </c>
      <c r="T1141" s="15">
        <f t="shared" si="7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 s="10" t="str">
        <f t="shared" si="73"/>
        <v>No Backers</v>
      </c>
      <c r="Q1142" t="s">
        <v>8331</v>
      </c>
      <c r="R1142" t="s">
        <v>8333</v>
      </c>
      <c r="S1142" s="15">
        <f t="shared" si="74"/>
        <v>42192.462048611109</v>
      </c>
      <c r="T1142" s="15">
        <f t="shared" si="7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 s="10" t="str">
        <f t="shared" si="73"/>
        <v>No Backers</v>
      </c>
      <c r="Q1143" t="s">
        <v>8331</v>
      </c>
      <c r="R1143" t="s">
        <v>8333</v>
      </c>
      <c r="S1143" s="15">
        <f t="shared" si="74"/>
        <v>42164.699652777781</v>
      </c>
      <c r="T1143" s="15">
        <f t="shared" si="7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 s="10" t="str">
        <f t="shared" si="73"/>
        <v>No Backers</v>
      </c>
      <c r="Q1144" t="s">
        <v>8331</v>
      </c>
      <c r="R1144" t="s">
        <v>8333</v>
      </c>
      <c r="S1144" s="15">
        <f t="shared" si="74"/>
        <v>42022.006099537044</v>
      </c>
      <c r="T1144" s="15">
        <f t="shared" si="7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 s="10">
        <f t="shared" si="73"/>
        <v>23.25</v>
      </c>
      <c r="Q1145" t="s">
        <v>8331</v>
      </c>
      <c r="R1145" t="s">
        <v>8333</v>
      </c>
      <c r="S1145" s="15">
        <f t="shared" si="74"/>
        <v>42325.19358796296</v>
      </c>
      <c r="T1145" s="15">
        <f t="shared" si="7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 s="10" t="str">
        <f t="shared" si="73"/>
        <v>No Backers</v>
      </c>
      <c r="Q1146" t="s">
        <v>8334</v>
      </c>
      <c r="R1146" t="s">
        <v>8335</v>
      </c>
      <c r="S1146" s="15">
        <f t="shared" si="74"/>
        <v>42093.181944444441</v>
      </c>
      <c r="T1146" s="15">
        <f t="shared" si="7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 s="10">
        <f t="shared" si="73"/>
        <v>100</v>
      </c>
      <c r="Q1147" t="s">
        <v>8334</v>
      </c>
      <c r="R1147" t="s">
        <v>8335</v>
      </c>
      <c r="S1147" s="15">
        <f t="shared" si="74"/>
        <v>41854.747592592597</v>
      </c>
      <c r="T1147" s="15">
        <f t="shared" si="7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 s="10">
        <f t="shared" si="73"/>
        <v>44.17</v>
      </c>
      <c r="Q1148" t="s">
        <v>8334</v>
      </c>
      <c r="R1148" t="s">
        <v>8335</v>
      </c>
      <c r="S1148" s="15">
        <f t="shared" si="74"/>
        <v>41723.9533912037</v>
      </c>
      <c r="T1148" s="15">
        <f t="shared" si="7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 s="10" t="str">
        <f t="shared" si="73"/>
        <v>No Backers</v>
      </c>
      <c r="Q1149" t="s">
        <v>8334</v>
      </c>
      <c r="R1149" t="s">
        <v>8335</v>
      </c>
      <c r="S1149" s="15">
        <f t="shared" si="74"/>
        <v>41871.972025462965</v>
      </c>
      <c r="T1149" s="15">
        <f t="shared" si="7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 s="10">
        <f t="shared" si="73"/>
        <v>24.33</v>
      </c>
      <c r="Q1150" t="s">
        <v>8334</v>
      </c>
      <c r="R1150" t="s">
        <v>8335</v>
      </c>
      <c r="S1150" s="15">
        <f t="shared" si="74"/>
        <v>42675.171076388884</v>
      </c>
      <c r="T1150" s="15">
        <f t="shared" si="7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 s="10">
        <f t="shared" si="73"/>
        <v>37.5</v>
      </c>
      <c r="Q1151" t="s">
        <v>8334</v>
      </c>
      <c r="R1151" t="s">
        <v>8335</v>
      </c>
      <c r="S1151" s="15">
        <f t="shared" si="74"/>
        <v>42507.71025462963</v>
      </c>
      <c r="T1151" s="15">
        <f t="shared" si="7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 s="10">
        <f t="shared" si="73"/>
        <v>42</v>
      </c>
      <c r="Q1152" t="s">
        <v>8334</v>
      </c>
      <c r="R1152" t="s">
        <v>8335</v>
      </c>
      <c r="S1152" s="15">
        <f t="shared" si="74"/>
        <v>42317.954571759255</v>
      </c>
      <c r="T1152" s="15">
        <f t="shared" si="7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 s="10" t="str">
        <f t="shared" si="73"/>
        <v>No Backers</v>
      </c>
      <c r="Q1153" t="s">
        <v>8334</v>
      </c>
      <c r="R1153" t="s">
        <v>8335</v>
      </c>
      <c r="S1153" s="15">
        <f t="shared" si="74"/>
        <v>42224.102581018517</v>
      </c>
      <c r="T1153" s="15">
        <f t="shared" si="7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 s="10">
        <f t="shared" si="73"/>
        <v>60.73</v>
      </c>
      <c r="Q1154" t="s">
        <v>8334</v>
      </c>
      <c r="R1154" t="s">
        <v>8335</v>
      </c>
      <c r="S1154" s="15">
        <f t="shared" si="74"/>
        <v>42109.709629629629</v>
      </c>
      <c r="T1154" s="15">
        <f t="shared" si="7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si="73"/>
        <v>50</v>
      </c>
      <c r="Q1155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 t="str">
        <f t="shared" si="73"/>
        <v>No Backers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 t="str">
        <f t="shared" si="73"/>
        <v>No Backers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ref="O1163:O1226" si="76">ROUND(E1163/D1163*100,0)</f>
        <v>0</v>
      </c>
      <c r="P1163" s="10" t="str">
        <f t="shared" ref="P1163:P1226" si="77">IFERROR(ROUND(E1163/L1163,2),"No Backers")</f>
        <v>No Backers</v>
      </c>
      <c r="Q1163" t="s">
        <v>8334</v>
      </c>
      <c r="R1163" t="s">
        <v>8335</v>
      </c>
      <c r="S1163" s="15">
        <f t="shared" ref="S1163:S1226" si="78">(((J1163/60)/60)/24)+DATE(1970,1,1)</f>
        <v>42122.629502314812</v>
      </c>
      <c r="T1163" s="15">
        <f t="shared" ref="T1163:T1226" si="79">(((I1163/60)/60)/24)+DATE(1970,1,1)</f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 s="10">
        <f t="shared" si="77"/>
        <v>17.5</v>
      </c>
      <c r="Q1164" t="s">
        <v>8334</v>
      </c>
      <c r="R1164" t="s">
        <v>8335</v>
      </c>
      <c r="S1164" s="15">
        <f t="shared" si="78"/>
        <v>41876.683611111112</v>
      </c>
      <c r="T1164" s="15">
        <f t="shared" si="79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 s="10" t="str">
        <f t="shared" si="77"/>
        <v>No Backers</v>
      </c>
      <c r="Q1165" t="s">
        <v>8334</v>
      </c>
      <c r="R1165" t="s">
        <v>8335</v>
      </c>
      <c r="S1165" s="15">
        <f t="shared" si="78"/>
        <v>41830.723611111112</v>
      </c>
      <c r="T1165" s="15">
        <f t="shared" si="79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 s="10" t="str">
        <f t="shared" si="77"/>
        <v>No Backers</v>
      </c>
      <c r="Q1166" t="s">
        <v>8334</v>
      </c>
      <c r="R1166" t="s">
        <v>8335</v>
      </c>
      <c r="S1166" s="15">
        <f t="shared" si="78"/>
        <v>42509.724328703705</v>
      </c>
      <c r="T1166" s="15">
        <f t="shared" si="79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 s="10">
        <f t="shared" si="77"/>
        <v>82.82</v>
      </c>
      <c r="Q1167" t="s">
        <v>8334</v>
      </c>
      <c r="R1167" t="s">
        <v>8335</v>
      </c>
      <c r="S1167" s="15">
        <f t="shared" si="78"/>
        <v>41792.214467592588</v>
      </c>
      <c r="T1167" s="15">
        <f t="shared" si="79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 s="10">
        <f t="shared" si="77"/>
        <v>358.88</v>
      </c>
      <c r="Q1168" t="s">
        <v>8334</v>
      </c>
      <c r="R1168" t="s">
        <v>8335</v>
      </c>
      <c r="S1168" s="15">
        <f t="shared" si="78"/>
        <v>42150.485439814816</v>
      </c>
      <c r="T1168" s="15">
        <f t="shared" si="79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 s="10">
        <f t="shared" si="77"/>
        <v>61.19</v>
      </c>
      <c r="Q1169" t="s">
        <v>8334</v>
      </c>
      <c r="R1169" t="s">
        <v>8335</v>
      </c>
      <c r="S1169" s="15">
        <f t="shared" si="78"/>
        <v>41863.734895833331</v>
      </c>
      <c r="T1169" s="15">
        <f t="shared" si="79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 s="10">
        <f t="shared" si="77"/>
        <v>340</v>
      </c>
      <c r="Q1170" t="s">
        <v>8334</v>
      </c>
      <c r="R1170" t="s">
        <v>8335</v>
      </c>
      <c r="S1170" s="15">
        <f t="shared" si="78"/>
        <v>42605.053993055553</v>
      </c>
      <c r="T1170" s="15">
        <f t="shared" si="79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 s="10">
        <f t="shared" si="77"/>
        <v>5.67</v>
      </c>
      <c r="Q1171" t="s">
        <v>8334</v>
      </c>
      <c r="R1171" t="s">
        <v>8335</v>
      </c>
      <c r="S1171" s="15">
        <f t="shared" si="78"/>
        <v>42027.353738425925</v>
      </c>
      <c r="T1171" s="15">
        <f t="shared" si="79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 s="10">
        <f t="shared" si="77"/>
        <v>50</v>
      </c>
      <c r="Q1172" t="s">
        <v>8334</v>
      </c>
      <c r="R1172" t="s">
        <v>8335</v>
      </c>
      <c r="S1172" s="15">
        <f t="shared" si="78"/>
        <v>42124.893182870372</v>
      </c>
      <c r="T1172" s="15">
        <f t="shared" si="79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 s="10">
        <f t="shared" si="77"/>
        <v>25</v>
      </c>
      <c r="Q1173" t="s">
        <v>8334</v>
      </c>
      <c r="R1173" t="s">
        <v>8335</v>
      </c>
      <c r="S1173" s="15">
        <f t="shared" si="78"/>
        <v>41938.804710648146</v>
      </c>
      <c r="T1173" s="15">
        <f t="shared" si="79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 s="10" t="str">
        <f t="shared" si="77"/>
        <v>No Backers</v>
      </c>
      <c r="Q1174" t="s">
        <v>8334</v>
      </c>
      <c r="R1174" t="s">
        <v>8335</v>
      </c>
      <c r="S1174" s="15">
        <f t="shared" si="78"/>
        <v>41841.682314814818</v>
      </c>
      <c r="T1174" s="15">
        <f t="shared" si="79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 s="10">
        <f t="shared" si="77"/>
        <v>30</v>
      </c>
      <c r="Q1175" t="s">
        <v>8334</v>
      </c>
      <c r="R1175" t="s">
        <v>8335</v>
      </c>
      <c r="S1175" s="15">
        <f t="shared" si="78"/>
        <v>42184.185844907406</v>
      </c>
      <c r="T1175" s="15">
        <f t="shared" si="79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 s="10">
        <f t="shared" si="77"/>
        <v>46.63</v>
      </c>
      <c r="Q1176" t="s">
        <v>8334</v>
      </c>
      <c r="R1176" t="s">
        <v>8335</v>
      </c>
      <c r="S1176" s="15">
        <f t="shared" si="78"/>
        <v>42468.84174768519</v>
      </c>
      <c r="T1176" s="15">
        <f t="shared" si="79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 s="10">
        <f t="shared" si="77"/>
        <v>65</v>
      </c>
      <c r="Q1177" t="s">
        <v>8334</v>
      </c>
      <c r="R1177" t="s">
        <v>8335</v>
      </c>
      <c r="S1177" s="15">
        <f t="shared" si="78"/>
        <v>42170.728460648148</v>
      </c>
      <c r="T1177" s="15">
        <f t="shared" si="79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 s="10">
        <f t="shared" si="77"/>
        <v>10</v>
      </c>
      <c r="Q1178" t="s">
        <v>8334</v>
      </c>
      <c r="R1178" t="s">
        <v>8335</v>
      </c>
      <c r="S1178" s="15">
        <f t="shared" si="78"/>
        <v>42746.019652777773</v>
      </c>
      <c r="T1178" s="15">
        <f t="shared" si="79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 s="10" t="str">
        <f t="shared" si="77"/>
        <v>No Backers</v>
      </c>
      <c r="Q1179" t="s">
        <v>8334</v>
      </c>
      <c r="R1179" t="s">
        <v>8335</v>
      </c>
      <c r="S1179" s="15">
        <f t="shared" si="78"/>
        <v>41897.660833333335</v>
      </c>
      <c r="T1179" s="15">
        <f t="shared" si="79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 s="10">
        <f t="shared" si="77"/>
        <v>5</v>
      </c>
      <c r="Q1180" t="s">
        <v>8334</v>
      </c>
      <c r="R1180" t="s">
        <v>8335</v>
      </c>
      <c r="S1180" s="15">
        <f t="shared" si="78"/>
        <v>41837.905694444446</v>
      </c>
      <c r="T1180" s="15">
        <f t="shared" si="79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 s="10">
        <f t="shared" si="77"/>
        <v>640</v>
      </c>
      <c r="Q1181" t="s">
        <v>8334</v>
      </c>
      <c r="R1181" t="s">
        <v>8335</v>
      </c>
      <c r="S1181" s="15">
        <f t="shared" si="78"/>
        <v>42275.720219907409</v>
      </c>
      <c r="T1181" s="15">
        <f t="shared" si="79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 s="10">
        <f t="shared" si="77"/>
        <v>69.12</v>
      </c>
      <c r="Q1182" t="s">
        <v>8334</v>
      </c>
      <c r="R1182" t="s">
        <v>8335</v>
      </c>
      <c r="S1182" s="15">
        <f t="shared" si="78"/>
        <v>41781.806875000002</v>
      </c>
      <c r="T1182" s="15">
        <f t="shared" si="79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 s="10">
        <f t="shared" si="77"/>
        <v>1.33</v>
      </c>
      <c r="Q1183" t="s">
        <v>8334</v>
      </c>
      <c r="R1183" t="s">
        <v>8335</v>
      </c>
      <c r="S1183" s="15">
        <f t="shared" si="78"/>
        <v>42034.339363425926</v>
      </c>
      <c r="T1183" s="15">
        <f t="shared" si="79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 s="10">
        <f t="shared" si="77"/>
        <v>10.5</v>
      </c>
      <c r="Q1184" t="s">
        <v>8334</v>
      </c>
      <c r="R1184" t="s">
        <v>8335</v>
      </c>
      <c r="S1184" s="15">
        <f t="shared" si="78"/>
        <v>42728.827407407407</v>
      </c>
      <c r="T1184" s="15">
        <f t="shared" si="79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 s="10">
        <f t="shared" si="77"/>
        <v>33.33</v>
      </c>
      <c r="Q1185" t="s">
        <v>8334</v>
      </c>
      <c r="R1185" t="s">
        <v>8335</v>
      </c>
      <c r="S1185" s="15">
        <f t="shared" si="78"/>
        <v>42656.86137731481</v>
      </c>
      <c r="T1185" s="15">
        <f t="shared" si="79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 s="10">
        <f t="shared" si="77"/>
        <v>61.56</v>
      </c>
      <c r="Q1186" t="s">
        <v>8336</v>
      </c>
      <c r="R1186" t="s">
        <v>8337</v>
      </c>
      <c r="S1186" s="15">
        <f t="shared" si="78"/>
        <v>42741.599664351852</v>
      </c>
      <c r="T1186" s="15">
        <f t="shared" si="79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 s="10">
        <f t="shared" si="77"/>
        <v>118.74</v>
      </c>
      <c r="Q1187" t="s">
        <v>8336</v>
      </c>
      <c r="R1187" t="s">
        <v>8337</v>
      </c>
      <c r="S1187" s="15">
        <f t="shared" si="78"/>
        <v>42130.865150462967</v>
      </c>
      <c r="T1187" s="15">
        <f t="shared" si="79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 s="10">
        <f t="shared" si="77"/>
        <v>65.08</v>
      </c>
      <c r="Q1188" t="s">
        <v>8336</v>
      </c>
      <c r="R1188" t="s">
        <v>8337</v>
      </c>
      <c r="S1188" s="15">
        <f t="shared" si="78"/>
        <v>42123.86336805555</v>
      </c>
      <c r="T1188" s="15">
        <f t="shared" si="79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 s="10">
        <f t="shared" si="77"/>
        <v>130.16</v>
      </c>
      <c r="Q1189" t="s">
        <v>8336</v>
      </c>
      <c r="R1189" t="s">
        <v>8337</v>
      </c>
      <c r="S1189" s="15">
        <f t="shared" si="78"/>
        <v>42109.894942129627</v>
      </c>
      <c r="T1189" s="15">
        <f t="shared" si="79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 s="10">
        <f t="shared" si="77"/>
        <v>37.78</v>
      </c>
      <c r="Q1190" t="s">
        <v>8336</v>
      </c>
      <c r="R1190" t="s">
        <v>8337</v>
      </c>
      <c r="S1190" s="15">
        <f t="shared" si="78"/>
        <v>42711.700694444444</v>
      </c>
      <c r="T1190" s="15">
        <f t="shared" si="79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 s="10">
        <f t="shared" si="77"/>
        <v>112.79</v>
      </c>
      <c r="Q1191" t="s">
        <v>8336</v>
      </c>
      <c r="R1191" t="s">
        <v>8337</v>
      </c>
      <c r="S1191" s="15">
        <f t="shared" si="78"/>
        <v>42529.979108796295</v>
      </c>
      <c r="T1191" s="15">
        <f t="shared" si="79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 s="10">
        <f t="shared" si="77"/>
        <v>51.92</v>
      </c>
      <c r="Q1192" t="s">
        <v>8336</v>
      </c>
      <c r="R1192" t="s">
        <v>8337</v>
      </c>
      <c r="S1192" s="15">
        <f t="shared" si="78"/>
        <v>41852.665798611109</v>
      </c>
      <c r="T1192" s="15">
        <f t="shared" si="79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 s="10">
        <f t="shared" si="77"/>
        <v>89.24</v>
      </c>
      <c r="Q1193" t="s">
        <v>8336</v>
      </c>
      <c r="R1193" t="s">
        <v>8337</v>
      </c>
      <c r="S1193" s="15">
        <f t="shared" si="78"/>
        <v>42419.603703703702</v>
      </c>
      <c r="T1193" s="15">
        <f t="shared" si="79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 s="10">
        <f t="shared" si="77"/>
        <v>19.329999999999998</v>
      </c>
      <c r="Q1194" t="s">
        <v>8336</v>
      </c>
      <c r="R1194" t="s">
        <v>8337</v>
      </c>
      <c r="S1194" s="15">
        <f t="shared" si="78"/>
        <v>42747.506689814814</v>
      </c>
      <c r="T1194" s="15">
        <f t="shared" si="79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 s="10">
        <f t="shared" si="77"/>
        <v>79.97</v>
      </c>
      <c r="Q1195" t="s">
        <v>8336</v>
      </c>
      <c r="R1195" t="s">
        <v>8337</v>
      </c>
      <c r="S1195" s="15">
        <f t="shared" si="78"/>
        <v>42409.776076388895</v>
      </c>
      <c r="T1195" s="15">
        <f t="shared" si="79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 s="10">
        <f t="shared" si="77"/>
        <v>56.41</v>
      </c>
      <c r="Q1196" t="s">
        <v>8336</v>
      </c>
      <c r="R1196" t="s">
        <v>8337</v>
      </c>
      <c r="S1196" s="15">
        <f t="shared" si="78"/>
        <v>42072.488182870366</v>
      </c>
      <c r="T1196" s="15">
        <f t="shared" si="79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 s="10">
        <f t="shared" si="77"/>
        <v>79.41</v>
      </c>
      <c r="Q1197" t="s">
        <v>8336</v>
      </c>
      <c r="R1197" t="s">
        <v>8337</v>
      </c>
      <c r="S1197" s="15">
        <f t="shared" si="78"/>
        <v>42298.34783564815</v>
      </c>
      <c r="T1197" s="15">
        <f t="shared" si="79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 s="10">
        <f t="shared" si="77"/>
        <v>76.44</v>
      </c>
      <c r="Q1198" t="s">
        <v>8336</v>
      </c>
      <c r="R1198" t="s">
        <v>8337</v>
      </c>
      <c r="S1198" s="15">
        <f t="shared" si="78"/>
        <v>42326.818738425922</v>
      </c>
      <c r="T1198" s="15">
        <f t="shared" si="79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 s="10">
        <f t="shared" si="77"/>
        <v>121</v>
      </c>
      <c r="Q1199" t="s">
        <v>8336</v>
      </c>
      <c r="R1199" t="s">
        <v>8337</v>
      </c>
      <c r="S1199" s="15">
        <f t="shared" si="78"/>
        <v>42503.66474537037</v>
      </c>
      <c r="T1199" s="15">
        <f t="shared" si="79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 s="10">
        <f t="shared" si="77"/>
        <v>54.62</v>
      </c>
      <c r="Q1200" t="s">
        <v>8336</v>
      </c>
      <c r="R1200" t="s">
        <v>8337</v>
      </c>
      <c r="S1200" s="15">
        <f t="shared" si="78"/>
        <v>42333.619050925925</v>
      </c>
      <c r="T1200" s="15">
        <f t="shared" si="79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 s="10">
        <f t="shared" si="77"/>
        <v>299.22000000000003</v>
      </c>
      <c r="Q1201" t="s">
        <v>8336</v>
      </c>
      <c r="R1201" t="s">
        <v>8337</v>
      </c>
      <c r="S1201" s="15">
        <f t="shared" si="78"/>
        <v>42161.770833333328</v>
      </c>
      <c r="T1201" s="15">
        <f t="shared" si="79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 s="10">
        <f t="shared" si="77"/>
        <v>58.53</v>
      </c>
      <c r="Q1202" t="s">
        <v>8336</v>
      </c>
      <c r="R1202" t="s">
        <v>8337</v>
      </c>
      <c r="S1202" s="15">
        <f t="shared" si="78"/>
        <v>42089.477500000001</v>
      </c>
      <c r="T1202" s="15">
        <f t="shared" si="79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 s="10">
        <f t="shared" si="77"/>
        <v>55.37</v>
      </c>
      <c r="Q1203" t="s">
        <v>8336</v>
      </c>
      <c r="R1203" t="s">
        <v>8337</v>
      </c>
      <c r="S1203" s="15">
        <f t="shared" si="78"/>
        <v>42536.60701388889</v>
      </c>
      <c r="T1203" s="15">
        <f t="shared" si="79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 s="10">
        <f t="shared" si="77"/>
        <v>183.8</v>
      </c>
      <c r="Q1204" t="s">
        <v>8336</v>
      </c>
      <c r="R1204" t="s">
        <v>8337</v>
      </c>
      <c r="S1204" s="15">
        <f t="shared" si="78"/>
        <v>42152.288819444439</v>
      </c>
      <c r="T1204" s="15">
        <f t="shared" si="79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 s="10">
        <f t="shared" si="77"/>
        <v>165.35</v>
      </c>
      <c r="Q1205" t="s">
        <v>8336</v>
      </c>
      <c r="R1205" t="s">
        <v>8337</v>
      </c>
      <c r="S1205" s="15">
        <f t="shared" si="78"/>
        <v>42125.614895833336</v>
      </c>
      <c r="T1205" s="15">
        <f t="shared" si="79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 s="10">
        <f t="shared" si="77"/>
        <v>234.79</v>
      </c>
      <c r="Q1206" t="s">
        <v>8336</v>
      </c>
      <c r="R1206" t="s">
        <v>8337</v>
      </c>
      <c r="S1206" s="15">
        <f t="shared" si="78"/>
        <v>42297.748067129629</v>
      </c>
      <c r="T1206" s="15">
        <f t="shared" si="79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 s="10">
        <f t="shared" si="77"/>
        <v>211.48</v>
      </c>
      <c r="Q1207" t="s">
        <v>8336</v>
      </c>
      <c r="R1207" t="s">
        <v>8337</v>
      </c>
      <c r="S1207" s="15">
        <f t="shared" si="78"/>
        <v>42138.506377314814</v>
      </c>
      <c r="T1207" s="15">
        <f t="shared" si="79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 s="10">
        <f t="shared" si="77"/>
        <v>32.340000000000003</v>
      </c>
      <c r="Q1208" t="s">
        <v>8336</v>
      </c>
      <c r="R1208" t="s">
        <v>8337</v>
      </c>
      <c r="S1208" s="15">
        <f t="shared" si="78"/>
        <v>42772.776076388895</v>
      </c>
      <c r="T1208" s="15">
        <f t="shared" si="79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 s="10">
        <f t="shared" si="77"/>
        <v>123.38</v>
      </c>
      <c r="Q1209" t="s">
        <v>8336</v>
      </c>
      <c r="R1209" t="s">
        <v>8337</v>
      </c>
      <c r="S1209" s="15">
        <f t="shared" si="78"/>
        <v>42430.430243055554</v>
      </c>
      <c r="T1209" s="15">
        <f t="shared" si="79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 s="10">
        <f t="shared" si="77"/>
        <v>207.07</v>
      </c>
      <c r="Q1210" t="s">
        <v>8336</v>
      </c>
      <c r="R1210" t="s">
        <v>8337</v>
      </c>
      <c r="S1210" s="15">
        <f t="shared" si="78"/>
        <v>42423.709074074075</v>
      </c>
      <c r="T1210" s="15">
        <f t="shared" si="79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 s="10">
        <f t="shared" si="77"/>
        <v>138.26</v>
      </c>
      <c r="Q1211" t="s">
        <v>8336</v>
      </c>
      <c r="R1211" t="s">
        <v>8337</v>
      </c>
      <c r="S1211" s="15">
        <f t="shared" si="78"/>
        <v>42761.846122685187</v>
      </c>
      <c r="T1211" s="15">
        <f t="shared" si="79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 s="10">
        <f t="shared" si="77"/>
        <v>493.82</v>
      </c>
      <c r="Q1212" t="s">
        <v>8336</v>
      </c>
      <c r="R1212" t="s">
        <v>8337</v>
      </c>
      <c r="S1212" s="15">
        <f t="shared" si="78"/>
        <v>42132.941805555558</v>
      </c>
      <c r="T1212" s="15">
        <f t="shared" si="79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 s="10">
        <f t="shared" si="77"/>
        <v>168.5</v>
      </c>
      <c r="Q1213" t="s">
        <v>8336</v>
      </c>
      <c r="R1213" t="s">
        <v>8337</v>
      </c>
      <c r="S1213" s="15">
        <f t="shared" si="78"/>
        <v>42515.866446759261</v>
      </c>
      <c r="T1213" s="15">
        <f t="shared" si="79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 s="10">
        <f t="shared" si="77"/>
        <v>38.869999999999997</v>
      </c>
      <c r="Q1214" t="s">
        <v>8336</v>
      </c>
      <c r="R1214" t="s">
        <v>8337</v>
      </c>
      <c r="S1214" s="15">
        <f t="shared" si="78"/>
        <v>42318.950173611112</v>
      </c>
      <c r="T1214" s="15">
        <f t="shared" si="79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 s="10">
        <f t="shared" si="77"/>
        <v>61.53</v>
      </c>
      <c r="Q1215" t="s">
        <v>8336</v>
      </c>
      <c r="R1215" t="s">
        <v>8337</v>
      </c>
      <c r="S1215" s="15">
        <f t="shared" si="78"/>
        <v>42731.755787037036</v>
      </c>
      <c r="T1215" s="15">
        <f t="shared" si="79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 s="10">
        <f t="shared" si="77"/>
        <v>105.44</v>
      </c>
      <c r="Q1216" t="s">
        <v>8336</v>
      </c>
      <c r="R1216" t="s">
        <v>8337</v>
      </c>
      <c r="S1216" s="15">
        <f t="shared" si="78"/>
        <v>42104.840335648143</v>
      </c>
      <c r="T1216" s="15">
        <f t="shared" si="79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 s="10">
        <f t="shared" si="77"/>
        <v>71.59</v>
      </c>
      <c r="Q1217" t="s">
        <v>8336</v>
      </c>
      <c r="R1217" t="s">
        <v>8337</v>
      </c>
      <c r="S1217" s="15">
        <f t="shared" si="78"/>
        <v>41759.923101851848</v>
      </c>
      <c r="T1217" s="15">
        <f t="shared" si="79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 s="10">
        <f t="shared" si="77"/>
        <v>91.88</v>
      </c>
      <c r="Q1218" t="s">
        <v>8336</v>
      </c>
      <c r="R1218" t="s">
        <v>8337</v>
      </c>
      <c r="S1218" s="15">
        <f t="shared" si="78"/>
        <v>42247.616400462968</v>
      </c>
      <c r="T1218" s="15">
        <f t="shared" si="79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si="77"/>
        <v>148.57</v>
      </c>
      <c r="Q1219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ref="O1227:O1290" si="80">ROUND(E1227/D1227*100,0)</f>
        <v>4</v>
      </c>
      <c r="P1227" s="10">
        <f t="shared" ref="P1227:P1290" si="81">IFERROR(ROUND(E1227/L1227,2),"No Backers")</f>
        <v>44</v>
      </c>
      <c r="Q1227" t="s">
        <v>8323</v>
      </c>
      <c r="R1227" t="s">
        <v>8338</v>
      </c>
      <c r="S1227" s="15">
        <f t="shared" ref="S1227:S1290" si="82">(((J1227/60)/60)/24)+DATE(1970,1,1)</f>
        <v>41509.905995370369</v>
      </c>
      <c r="T1227" s="15">
        <f t="shared" ref="T1227:T1290" si="83">(((I1227/60)/60)/24)+DATE(1970,1,1)</f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 s="10">
        <f t="shared" si="81"/>
        <v>48.43</v>
      </c>
      <c r="Q1228" t="s">
        <v>8323</v>
      </c>
      <c r="R1228" t="s">
        <v>8338</v>
      </c>
      <c r="S1228" s="15">
        <f t="shared" si="82"/>
        <v>41715.874780092592</v>
      </c>
      <c r="T1228" s="15">
        <f t="shared" si="83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 s="10" t="str">
        <f t="shared" si="81"/>
        <v>No Backers</v>
      </c>
      <c r="Q1229" t="s">
        <v>8323</v>
      </c>
      <c r="R1229" t="s">
        <v>8338</v>
      </c>
      <c r="S1229" s="15">
        <f t="shared" si="82"/>
        <v>41827.919166666667</v>
      </c>
      <c r="T1229" s="15">
        <f t="shared" si="83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 s="10">
        <f t="shared" si="81"/>
        <v>61.04</v>
      </c>
      <c r="Q1230" t="s">
        <v>8323</v>
      </c>
      <c r="R1230" t="s">
        <v>8338</v>
      </c>
      <c r="S1230" s="15">
        <f t="shared" si="82"/>
        <v>40754.729259259257</v>
      </c>
      <c r="T1230" s="15">
        <f t="shared" si="83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 s="10">
        <f t="shared" si="81"/>
        <v>25</v>
      </c>
      <c r="Q1231" t="s">
        <v>8323</v>
      </c>
      <c r="R1231" t="s">
        <v>8338</v>
      </c>
      <c r="S1231" s="15">
        <f t="shared" si="82"/>
        <v>40985.459803240738</v>
      </c>
      <c r="T1231" s="15">
        <f t="shared" si="83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 s="10" t="str">
        <f t="shared" si="81"/>
        <v>No Backers</v>
      </c>
      <c r="Q1232" t="s">
        <v>8323</v>
      </c>
      <c r="R1232" t="s">
        <v>8338</v>
      </c>
      <c r="S1232" s="15">
        <f t="shared" si="82"/>
        <v>40568.972569444442</v>
      </c>
      <c r="T1232" s="15">
        <f t="shared" si="83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 s="10" t="str">
        <f t="shared" si="81"/>
        <v>No Backers</v>
      </c>
      <c r="Q1233" t="s">
        <v>8323</v>
      </c>
      <c r="R1233" t="s">
        <v>8338</v>
      </c>
      <c r="S1233" s="15">
        <f t="shared" si="82"/>
        <v>42193.941759259258</v>
      </c>
      <c r="T1233" s="15">
        <f t="shared" si="83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 s="10">
        <f t="shared" si="81"/>
        <v>40</v>
      </c>
      <c r="Q1234" t="s">
        <v>8323</v>
      </c>
      <c r="R1234" t="s">
        <v>8338</v>
      </c>
      <c r="S1234" s="15">
        <f t="shared" si="82"/>
        <v>41506.848032407412</v>
      </c>
      <c r="T1234" s="15">
        <f t="shared" si="83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 s="10">
        <f t="shared" si="81"/>
        <v>19.329999999999998</v>
      </c>
      <c r="Q1235" t="s">
        <v>8323</v>
      </c>
      <c r="R1235" t="s">
        <v>8338</v>
      </c>
      <c r="S1235" s="15">
        <f t="shared" si="82"/>
        <v>40939.948773148149</v>
      </c>
      <c r="T1235" s="15">
        <f t="shared" si="83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 s="10" t="str">
        <f t="shared" si="81"/>
        <v>No Backers</v>
      </c>
      <c r="Q1236" t="s">
        <v>8323</v>
      </c>
      <c r="R1236" t="s">
        <v>8338</v>
      </c>
      <c r="S1236" s="15">
        <f t="shared" si="82"/>
        <v>42007.788680555561</v>
      </c>
      <c r="T1236" s="15">
        <f t="shared" si="83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 s="10">
        <f t="shared" si="81"/>
        <v>35</v>
      </c>
      <c r="Q1237" t="s">
        <v>8323</v>
      </c>
      <c r="R1237" t="s">
        <v>8338</v>
      </c>
      <c r="S1237" s="15">
        <f t="shared" si="82"/>
        <v>41583.135405092595</v>
      </c>
      <c r="T1237" s="15">
        <f t="shared" si="83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 s="10" t="str">
        <f t="shared" si="81"/>
        <v>No Backers</v>
      </c>
      <c r="Q1238" t="s">
        <v>8323</v>
      </c>
      <c r="R1238" t="s">
        <v>8338</v>
      </c>
      <c r="S1238" s="15">
        <f t="shared" si="82"/>
        <v>41110.680138888885</v>
      </c>
      <c r="T1238" s="15">
        <f t="shared" si="83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 s="10" t="str">
        <f t="shared" si="81"/>
        <v>No Backers</v>
      </c>
      <c r="Q1239" t="s">
        <v>8323</v>
      </c>
      <c r="R1239" t="s">
        <v>8338</v>
      </c>
      <c r="S1239" s="15">
        <f t="shared" si="82"/>
        <v>41125.283159722225</v>
      </c>
      <c r="T1239" s="15">
        <f t="shared" si="83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 s="10">
        <f t="shared" si="81"/>
        <v>59.33</v>
      </c>
      <c r="Q1240" t="s">
        <v>8323</v>
      </c>
      <c r="R1240" t="s">
        <v>8338</v>
      </c>
      <c r="S1240" s="15">
        <f t="shared" si="82"/>
        <v>40731.61037037037</v>
      </c>
      <c r="T1240" s="15">
        <f t="shared" si="83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 s="10" t="str">
        <f t="shared" si="81"/>
        <v>No Backers</v>
      </c>
      <c r="Q1241" t="s">
        <v>8323</v>
      </c>
      <c r="R1241" t="s">
        <v>8338</v>
      </c>
      <c r="S1241" s="15">
        <f t="shared" si="82"/>
        <v>40883.962581018517</v>
      </c>
      <c r="T1241" s="15">
        <f t="shared" si="83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 s="10">
        <f t="shared" si="81"/>
        <v>30.13</v>
      </c>
      <c r="Q1242" t="s">
        <v>8323</v>
      </c>
      <c r="R1242" t="s">
        <v>8338</v>
      </c>
      <c r="S1242" s="15">
        <f t="shared" si="82"/>
        <v>41409.040011574078</v>
      </c>
      <c r="T1242" s="15">
        <f t="shared" si="83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 s="10">
        <f t="shared" si="81"/>
        <v>74.62</v>
      </c>
      <c r="Q1243" t="s">
        <v>8323</v>
      </c>
      <c r="R1243" t="s">
        <v>8338</v>
      </c>
      <c r="S1243" s="15">
        <f t="shared" si="82"/>
        <v>41923.837731481479</v>
      </c>
      <c r="T1243" s="15">
        <f t="shared" si="83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 s="10">
        <f t="shared" si="81"/>
        <v>5</v>
      </c>
      <c r="Q1244" t="s">
        <v>8323</v>
      </c>
      <c r="R1244" t="s">
        <v>8338</v>
      </c>
      <c r="S1244" s="15">
        <f t="shared" si="82"/>
        <v>40782.165532407409</v>
      </c>
      <c r="T1244" s="15">
        <f t="shared" si="83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 s="10">
        <f t="shared" si="81"/>
        <v>44.5</v>
      </c>
      <c r="Q1245" t="s">
        <v>8323</v>
      </c>
      <c r="R1245" t="s">
        <v>8338</v>
      </c>
      <c r="S1245" s="15">
        <f t="shared" si="82"/>
        <v>40671.879293981481</v>
      </c>
      <c r="T1245" s="15">
        <f t="shared" si="83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 s="10">
        <f t="shared" si="81"/>
        <v>46.13</v>
      </c>
      <c r="Q1246" t="s">
        <v>8323</v>
      </c>
      <c r="R1246" t="s">
        <v>8324</v>
      </c>
      <c r="S1246" s="15">
        <f t="shared" si="82"/>
        <v>41355.825497685182</v>
      </c>
      <c r="T1246" s="15">
        <f t="shared" si="83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 s="10">
        <f t="shared" si="81"/>
        <v>141.47</v>
      </c>
      <c r="Q1247" t="s">
        <v>8323</v>
      </c>
      <c r="R1247" t="s">
        <v>8324</v>
      </c>
      <c r="S1247" s="15">
        <f t="shared" si="82"/>
        <v>41774.599930555552</v>
      </c>
      <c r="T1247" s="15">
        <f t="shared" si="83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 s="10">
        <f t="shared" si="81"/>
        <v>75.48</v>
      </c>
      <c r="Q1248" t="s">
        <v>8323</v>
      </c>
      <c r="R1248" t="s">
        <v>8324</v>
      </c>
      <c r="S1248" s="15">
        <f t="shared" si="82"/>
        <v>40838.043391203704</v>
      </c>
      <c r="T1248" s="15">
        <f t="shared" si="83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 s="10">
        <f t="shared" si="81"/>
        <v>85.5</v>
      </c>
      <c r="Q1249" t="s">
        <v>8323</v>
      </c>
      <c r="R1249" t="s">
        <v>8324</v>
      </c>
      <c r="S1249" s="15">
        <f t="shared" si="82"/>
        <v>41370.292303240742</v>
      </c>
      <c r="T1249" s="15">
        <f t="shared" si="83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 s="10">
        <f t="shared" si="81"/>
        <v>64.25</v>
      </c>
      <c r="Q1250" t="s">
        <v>8323</v>
      </c>
      <c r="R1250" t="s">
        <v>8324</v>
      </c>
      <c r="S1250" s="15">
        <f t="shared" si="82"/>
        <v>41767.656863425924</v>
      </c>
      <c r="T1250" s="15">
        <f t="shared" si="83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 s="10">
        <f t="shared" si="81"/>
        <v>64.47</v>
      </c>
      <c r="Q1251" t="s">
        <v>8323</v>
      </c>
      <c r="R1251" t="s">
        <v>8324</v>
      </c>
      <c r="S1251" s="15">
        <f t="shared" si="82"/>
        <v>41067.74086805556</v>
      </c>
      <c r="T1251" s="15">
        <f t="shared" si="83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 s="10">
        <f t="shared" si="81"/>
        <v>118.2</v>
      </c>
      <c r="Q1252" t="s">
        <v>8323</v>
      </c>
      <c r="R1252" t="s">
        <v>8324</v>
      </c>
      <c r="S1252" s="15">
        <f t="shared" si="82"/>
        <v>41843.64271990741</v>
      </c>
      <c r="T1252" s="15">
        <f t="shared" si="83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 s="10">
        <f t="shared" si="81"/>
        <v>82.54</v>
      </c>
      <c r="Q1253" t="s">
        <v>8323</v>
      </c>
      <c r="R1253" t="s">
        <v>8324</v>
      </c>
      <c r="S1253" s="15">
        <f t="shared" si="82"/>
        <v>40751.814432870371</v>
      </c>
      <c r="T1253" s="15">
        <f t="shared" si="83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 s="10">
        <f t="shared" si="81"/>
        <v>34.17</v>
      </c>
      <c r="Q1254" t="s">
        <v>8323</v>
      </c>
      <c r="R1254" t="s">
        <v>8324</v>
      </c>
      <c r="S1254" s="15">
        <f t="shared" si="82"/>
        <v>41543.988067129627</v>
      </c>
      <c r="T1254" s="15">
        <f t="shared" si="83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 s="10">
        <f t="shared" si="81"/>
        <v>42.73</v>
      </c>
      <c r="Q1255" t="s">
        <v>8323</v>
      </c>
      <c r="R1255" t="s">
        <v>8324</v>
      </c>
      <c r="S1255" s="15">
        <f t="shared" si="82"/>
        <v>41855.783645833333</v>
      </c>
      <c r="T1255" s="15">
        <f t="shared" si="83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 s="10">
        <f t="shared" si="81"/>
        <v>94.49</v>
      </c>
      <c r="Q1256" t="s">
        <v>8323</v>
      </c>
      <c r="R1256" t="s">
        <v>8324</v>
      </c>
      <c r="S1256" s="15">
        <f t="shared" si="82"/>
        <v>40487.621365740742</v>
      </c>
      <c r="T1256" s="15">
        <f t="shared" si="83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 s="10">
        <f t="shared" si="81"/>
        <v>55.7</v>
      </c>
      <c r="Q1257" t="s">
        <v>8323</v>
      </c>
      <c r="R1257" t="s">
        <v>8324</v>
      </c>
      <c r="S1257" s="15">
        <f t="shared" si="82"/>
        <v>41579.845509259263</v>
      </c>
      <c r="T1257" s="15">
        <f t="shared" si="83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 s="10">
        <f t="shared" si="81"/>
        <v>98.03</v>
      </c>
      <c r="Q1258" t="s">
        <v>8323</v>
      </c>
      <c r="R1258" t="s">
        <v>8324</v>
      </c>
      <c r="S1258" s="15">
        <f t="shared" si="82"/>
        <v>40921.919340277782</v>
      </c>
      <c r="T1258" s="15">
        <f t="shared" si="83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 s="10">
        <f t="shared" si="81"/>
        <v>92.1</v>
      </c>
      <c r="Q1259" t="s">
        <v>8323</v>
      </c>
      <c r="R1259" t="s">
        <v>8324</v>
      </c>
      <c r="S1259" s="15">
        <f t="shared" si="82"/>
        <v>40587.085532407407</v>
      </c>
      <c r="T1259" s="15">
        <f t="shared" si="83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 s="10">
        <f t="shared" si="81"/>
        <v>38.18</v>
      </c>
      <c r="Q1260" t="s">
        <v>8323</v>
      </c>
      <c r="R1260" t="s">
        <v>8324</v>
      </c>
      <c r="S1260" s="15">
        <f t="shared" si="82"/>
        <v>41487.611250000002</v>
      </c>
      <c r="T1260" s="15">
        <f t="shared" si="83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 s="10">
        <f t="shared" si="81"/>
        <v>27.15</v>
      </c>
      <c r="Q1261" t="s">
        <v>8323</v>
      </c>
      <c r="R1261" t="s">
        <v>8324</v>
      </c>
      <c r="S1261" s="15">
        <f t="shared" si="82"/>
        <v>41766.970648148148</v>
      </c>
      <c r="T1261" s="15">
        <f t="shared" si="83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 s="10">
        <f t="shared" si="81"/>
        <v>50.69</v>
      </c>
      <c r="Q1262" t="s">
        <v>8323</v>
      </c>
      <c r="R1262" t="s">
        <v>8324</v>
      </c>
      <c r="S1262" s="15">
        <f t="shared" si="82"/>
        <v>41666.842824074076</v>
      </c>
      <c r="T1262" s="15">
        <f t="shared" si="83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 s="10">
        <f t="shared" si="81"/>
        <v>38.94</v>
      </c>
      <c r="Q1263" t="s">
        <v>8323</v>
      </c>
      <c r="R1263" t="s">
        <v>8324</v>
      </c>
      <c r="S1263" s="15">
        <f t="shared" si="82"/>
        <v>41638.342905092592</v>
      </c>
      <c r="T1263" s="15">
        <f t="shared" si="83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 s="10">
        <f t="shared" si="81"/>
        <v>77.64</v>
      </c>
      <c r="Q1264" t="s">
        <v>8323</v>
      </c>
      <c r="R1264" t="s">
        <v>8324</v>
      </c>
      <c r="S1264" s="15">
        <f t="shared" si="82"/>
        <v>41656.762638888889</v>
      </c>
      <c r="T1264" s="15">
        <f t="shared" si="83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 s="10">
        <f t="shared" si="81"/>
        <v>43.54</v>
      </c>
      <c r="Q1265" t="s">
        <v>8323</v>
      </c>
      <c r="R1265" t="s">
        <v>8324</v>
      </c>
      <c r="S1265" s="15">
        <f t="shared" si="82"/>
        <v>41692.084143518521</v>
      </c>
      <c r="T1265" s="15">
        <f t="shared" si="83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 s="10">
        <f t="shared" si="81"/>
        <v>31.82</v>
      </c>
      <c r="Q1266" t="s">
        <v>8323</v>
      </c>
      <c r="R1266" t="s">
        <v>8324</v>
      </c>
      <c r="S1266" s="15">
        <f t="shared" si="82"/>
        <v>41547.662997685184</v>
      </c>
      <c r="T1266" s="15">
        <f t="shared" si="83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 s="10">
        <f t="shared" si="81"/>
        <v>63.18</v>
      </c>
      <c r="Q1267" t="s">
        <v>8323</v>
      </c>
      <c r="R1267" t="s">
        <v>8324</v>
      </c>
      <c r="S1267" s="15">
        <f t="shared" si="82"/>
        <v>40465.655266203699</v>
      </c>
      <c r="T1267" s="15">
        <f t="shared" si="83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 s="10">
        <f t="shared" si="81"/>
        <v>190.9</v>
      </c>
      <c r="Q1268" t="s">
        <v>8323</v>
      </c>
      <c r="R1268" t="s">
        <v>8324</v>
      </c>
      <c r="S1268" s="15">
        <f t="shared" si="82"/>
        <v>41620.87667824074</v>
      </c>
      <c r="T1268" s="15">
        <f t="shared" si="83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 s="10">
        <f t="shared" si="81"/>
        <v>140.86000000000001</v>
      </c>
      <c r="Q1269" t="s">
        <v>8323</v>
      </c>
      <c r="R1269" t="s">
        <v>8324</v>
      </c>
      <c r="S1269" s="15">
        <f t="shared" si="82"/>
        <v>41449.585162037038</v>
      </c>
      <c r="T1269" s="15">
        <f t="shared" si="83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 s="10">
        <f t="shared" si="81"/>
        <v>76.92</v>
      </c>
      <c r="Q1270" t="s">
        <v>8323</v>
      </c>
      <c r="R1270" t="s">
        <v>8324</v>
      </c>
      <c r="S1270" s="15">
        <f t="shared" si="82"/>
        <v>41507.845451388886</v>
      </c>
      <c r="T1270" s="15">
        <f t="shared" si="83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 s="10">
        <f t="shared" si="81"/>
        <v>99.16</v>
      </c>
      <c r="Q1271" t="s">
        <v>8323</v>
      </c>
      <c r="R1271" t="s">
        <v>8324</v>
      </c>
      <c r="S1271" s="15">
        <f t="shared" si="82"/>
        <v>42445.823055555549</v>
      </c>
      <c r="T1271" s="15">
        <f t="shared" si="83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 s="10">
        <f t="shared" si="81"/>
        <v>67.88</v>
      </c>
      <c r="Q1272" t="s">
        <v>8323</v>
      </c>
      <c r="R1272" t="s">
        <v>8324</v>
      </c>
      <c r="S1272" s="15">
        <f t="shared" si="82"/>
        <v>40933.856967592597</v>
      </c>
      <c r="T1272" s="15">
        <f t="shared" si="83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 s="10">
        <f t="shared" si="81"/>
        <v>246.29</v>
      </c>
      <c r="Q1273" t="s">
        <v>8323</v>
      </c>
      <c r="R1273" t="s">
        <v>8324</v>
      </c>
      <c r="S1273" s="15">
        <f t="shared" si="82"/>
        <v>41561.683553240742</v>
      </c>
      <c r="T1273" s="15">
        <f t="shared" si="83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 s="10">
        <f t="shared" si="81"/>
        <v>189.29</v>
      </c>
      <c r="Q1274" t="s">
        <v>8323</v>
      </c>
      <c r="R1274" t="s">
        <v>8324</v>
      </c>
      <c r="S1274" s="15">
        <f t="shared" si="82"/>
        <v>40274.745127314818</v>
      </c>
      <c r="T1274" s="15">
        <f t="shared" si="83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 s="10">
        <f t="shared" si="81"/>
        <v>76.67</v>
      </c>
      <c r="Q1275" t="s">
        <v>8323</v>
      </c>
      <c r="R1275" t="s">
        <v>8324</v>
      </c>
      <c r="S1275" s="15">
        <f t="shared" si="82"/>
        <v>41852.730219907404</v>
      </c>
      <c r="T1275" s="15">
        <f t="shared" si="83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 s="10">
        <f t="shared" si="81"/>
        <v>82.96</v>
      </c>
      <c r="Q1276" t="s">
        <v>8323</v>
      </c>
      <c r="R1276" t="s">
        <v>8324</v>
      </c>
      <c r="S1276" s="15">
        <f t="shared" si="82"/>
        <v>41116.690104166664</v>
      </c>
      <c r="T1276" s="15">
        <f t="shared" si="83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 s="10">
        <f t="shared" si="81"/>
        <v>62.52</v>
      </c>
      <c r="Q1277" t="s">
        <v>8323</v>
      </c>
      <c r="R1277" t="s">
        <v>8324</v>
      </c>
      <c r="S1277" s="15">
        <f t="shared" si="82"/>
        <v>41458.867905092593</v>
      </c>
      <c r="T1277" s="15">
        <f t="shared" si="83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 s="10">
        <f t="shared" si="81"/>
        <v>46.07</v>
      </c>
      <c r="Q1278" t="s">
        <v>8323</v>
      </c>
      <c r="R1278" t="s">
        <v>8324</v>
      </c>
      <c r="S1278" s="15">
        <f t="shared" si="82"/>
        <v>40007.704247685186</v>
      </c>
      <c r="T1278" s="15">
        <f t="shared" si="83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 s="10">
        <f t="shared" si="81"/>
        <v>38.54</v>
      </c>
      <c r="Q1279" t="s">
        <v>8323</v>
      </c>
      <c r="R1279" t="s">
        <v>8324</v>
      </c>
      <c r="S1279" s="15">
        <f t="shared" si="82"/>
        <v>41121.561886574076</v>
      </c>
      <c r="T1279" s="15">
        <f t="shared" si="83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 s="10">
        <f t="shared" si="81"/>
        <v>53.01</v>
      </c>
      <c r="Q1280" t="s">
        <v>8323</v>
      </c>
      <c r="R1280" t="s">
        <v>8324</v>
      </c>
      <c r="S1280" s="15">
        <f t="shared" si="82"/>
        <v>41786.555162037039</v>
      </c>
      <c r="T1280" s="15">
        <f t="shared" si="83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 s="10">
        <f t="shared" si="81"/>
        <v>73.36</v>
      </c>
      <c r="Q1281" t="s">
        <v>8323</v>
      </c>
      <c r="R1281" t="s">
        <v>8324</v>
      </c>
      <c r="S1281" s="15">
        <f t="shared" si="82"/>
        <v>41682.099189814813</v>
      </c>
      <c r="T1281" s="15">
        <f t="shared" si="83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 s="10">
        <f t="shared" si="81"/>
        <v>127.98</v>
      </c>
      <c r="Q1282" t="s">
        <v>8323</v>
      </c>
      <c r="R1282" t="s">
        <v>8324</v>
      </c>
      <c r="S1282" s="15">
        <f t="shared" si="82"/>
        <v>40513.757569444446</v>
      </c>
      <c r="T1282" s="15">
        <f t="shared" si="83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si="81"/>
        <v>104.73</v>
      </c>
      <c r="Q1283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ref="O1291:O1354" si="84">ROUND(E1291/D1291*100,0)</f>
        <v>125</v>
      </c>
      <c r="P1291" s="10">
        <f t="shared" ref="P1291:P1354" si="85">IFERROR(ROUND(E1291/L1291,2),"No Backers")</f>
        <v>36.08</v>
      </c>
      <c r="Q1291" t="s">
        <v>8315</v>
      </c>
      <c r="R1291" t="s">
        <v>8316</v>
      </c>
      <c r="S1291" s="15">
        <f t="shared" ref="S1291:S1354" si="86">(((J1291/60)/60)/24)+DATE(1970,1,1)</f>
        <v>42709.134780092587</v>
      </c>
      <c r="T1291" s="15">
        <f t="shared" ref="T1291:T1354" si="87"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 s="10">
        <f t="shared" si="85"/>
        <v>44.19</v>
      </c>
      <c r="Q1292" t="s">
        <v>8315</v>
      </c>
      <c r="R1292" t="s">
        <v>8316</v>
      </c>
      <c r="S1292" s="15">
        <f t="shared" si="86"/>
        <v>42086.614942129629</v>
      </c>
      <c r="T1292" s="15">
        <f t="shared" si="87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 s="10">
        <f t="shared" si="85"/>
        <v>104.07</v>
      </c>
      <c r="Q1293" t="s">
        <v>8315</v>
      </c>
      <c r="R1293" t="s">
        <v>8316</v>
      </c>
      <c r="S1293" s="15">
        <f t="shared" si="86"/>
        <v>42064.652673611112</v>
      </c>
      <c r="T1293" s="15">
        <f t="shared" si="87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 s="10">
        <f t="shared" si="85"/>
        <v>35.96</v>
      </c>
      <c r="Q1294" t="s">
        <v>8315</v>
      </c>
      <c r="R1294" t="s">
        <v>8316</v>
      </c>
      <c r="S1294" s="15">
        <f t="shared" si="86"/>
        <v>42256.764212962968</v>
      </c>
      <c r="T1294" s="15">
        <f t="shared" si="87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 s="10">
        <f t="shared" si="85"/>
        <v>127.79</v>
      </c>
      <c r="Q1295" t="s">
        <v>8315</v>
      </c>
      <c r="R1295" t="s">
        <v>8316</v>
      </c>
      <c r="S1295" s="15">
        <f t="shared" si="86"/>
        <v>42292.701053240744</v>
      </c>
      <c r="T1295" s="15">
        <f t="shared" si="87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 s="10">
        <f t="shared" si="85"/>
        <v>27.73</v>
      </c>
      <c r="Q1296" t="s">
        <v>8315</v>
      </c>
      <c r="R1296" t="s">
        <v>8316</v>
      </c>
      <c r="S1296" s="15">
        <f t="shared" si="86"/>
        <v>42278.453668981485</v>
      </c>
      <c r="T1296" s="15">
        <f t="shared" si="87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 s="10">
        <f t="shared" si="85"/>
        <v>39.83</v>
      </c>
      <c r="Q1297" t="s">
        <v>8315</v>
      </c>
      <c r="R1297" t="s">
        <v>8316</v>
      </c>
      <c r="S1297" s="15">
        <f t="shared" si="86"/>
        <v>42184.572881944448</v>
      </c>
      <c r="T1297" s="15">
        <f t="shared" si="87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 s="10">
        <f t="shared" si="85"/>
        <v>52.17</v>
      </c>
      <c r="Q1298" t="s">
        <v>8315</v>
      </c>
      <c r="R1298" t="s">
        <v>8316</v>
      </c>
      <c r="S1298" s="15">
        <f t="shared" si="86"/>
        <v>42423.050613425927</v>
      </c>
      <c r="T1298" s="15">
        <f t="shared" si="87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 s="10">
        <f t="shared" si="85"/>
        <v>92.04</v>
      </c>
      <c r="Q1299" t="s">
        <v>8315</v>
      </c>
      <c r="R1299" t="s">
        <v>8316</v>
      </c>
      <c r="S1299" s="15">
        <f t="shared" si="86"/>
        <v>42461.747199074074</v>
      </c>
      <c r="T1299" s="15">
        <f t="shared" si="87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 s="10">
        <f t="shared" si="85"/>
        <v>63.42</v>
      </c>
      <c r="Q1300" t="s">
        <v>8315</v>
      </c>
      <c r="R1300" t="s">
        <v>8316</v>
      </c>
      <c r="S1300" s="15">
        <f t="shared" si="86"/>
        <v>42458.680925925932</v>
      </c>
      <c r="T1300" s="15">
        <f t="shared" si="87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 s="10">
        <f t="shared" si="85"/>
        <v>135.63</v>
      </c>
      <c r="Q1301" t="s">
        <v>8315</v>
      </c>
      <c r="R1301" t="s">
        <v>8316</v>
      </c>
      <c r="S1301" s="15">
        <f t="shared" si="86"/>
        <v>42169.814340277779</v>
      </c>
      <c r="T1301" s="15">
        <f t="shared" si="87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 s="10">
        <f t="shared" si="85"/>
        <v>168.75</v>
      </c>
      <c r="Q1302" t="s">
        <v>8315</v>
      </c>
      <c r="R1302" t="s">
        <v>8316</v>
      </c>
      <c r="S1302" s="15">
        <f t="shared" si="86"/>
        <v>42483.675208333334</v>
      </c>
      <c r="T1302" s="15">
        <f t="shared" si="87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 s="10">
        <f t="shared" si="85"/>
        <v>70.86</v>
      </c>
      <c r="Q1303" t="s">
        <v>8315</v>
      </c>
      <c r="R1303" t="s">
        <v>8316</v>
      </c>
      <c r="S1303" s="15">
        <f t="shared" si="86"/>
        <v>42195.749745370369</v>
      </c>
      <c r="T1303" s="15">
        <f t="shared" si="87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 s="10">
        <f t="shared" si="85"/>
        <v>50</v>
      </c>
      <c r="Q1304" t="s">
        <v>8315</v>
      </c>
      <c r="R1304" t="s">
        <v>8316</v>
      </c>
      <c r="S1304" s="15">
        <f t="shared" si="86"/>
        <v>42675.057997685188</v>
      </c>
      <c r="T1304" s="15">
        <f t="shared" si="87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 s="10">
        <f t="shared" si="85"/>
        <v>42.21</v>
      </c>
      <c r="Q1305" t="s">
        <v>8315</v>
      </c>
      <c r="R1305" t="s">
        <v>8316</v>
      </c>
      <c r="S1305" s="15">
        <f t="shared" si="86"/>
        <v>42566.441203703704</v>
      </c>
      <c r="T1305" s="15">
        <f t="shared" si="87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 s="10">
        <f t="shared" si="85"/>
        <v>152.41</v>
      </c>
      <c r="Q1306" t="s">
        <v>8317</v>
      </c>
      <c r="R1306" t="s">
        <v>8319</v>
      </c>
      <c r="S1306" s="15">
        <f t="shared" si="86"/>
        <v>42747.194502314815</v>
      </c>
      <c r="T1306" s="15">
        <f t="shared" si="87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 s="10">
        <f t="shared" si="85"/>
        <v>90.62</v>
      </c>
      <c r="Q1307" t="s">
        <v>8317</v>
      </c>
      <c r="R1307" t="s">
        <v>8319</v>
      </c>
      <c r="S1307" s="15">
        <f t="shared" si="86"/>
        <v>42543.665601851855</v>
      </c>
      <c r="T1307" s="15">
        <f t="shared" si="87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 s="10">
        <f t="shared" si="85"/>
        <v>201.6</v>
      </c>
      <c r="Q1308" t="s">
        <v>8317</v>
      </c>
      <c r="R1308" t="s">
        <v>8319</v>
      </c>
      <c r="S1308" s="15">
        <f t="shared" si="86"/>
        <v>41947.457569444443</v>
      </c>
      <c r="T1308" s="15">
        <f t="shared" si="87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 s="10">
        <f t="shared" si="85"/>
        <v>127.93</v>
      </c>
      <c r="Q1309" t="s">
        <v>8317</v>
      </c>
      <c r="R1309" t="s">
        <v>8319</v>
      </c>
      <c r="S1309" s="15">
        <f t="shared" si="86"/>
        <v>42387.503229166665</v>
      </c>
      <c r="T1309" s="15">
        <f t="shared" si="87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 s="10">
        <f t="shared" si="85"/>
        <v>29.89</v>
      </c>
      <c r="Q1310" t="s">
        <v>8317</v>
      </c>
      <c r="R1310" t="s">
        <v>8319</v>
      </c>
      <c r="S1310" s="15">
        <f t="shared" si="86"/>
        <v>42611.613564814819</v>
      </c>
      <c r="T1310" s="15">
        <f t="shared" si="87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 s="10">
        <f t="shared" si="85"/>
        <v>367.97</v>
      </c>
      <c r="Q1311" t="s">
        <v>8317</v>
      </c>
      <c r="R1311" t="s">
        <v>8319</v>
      </c>
      <c r="S1311" s="15">
        <f t="shared" si="86"/>
        <v>42257.882731481484</v>
      </c>
      <c r="T1311" s="15">
        <f t="shared" si="87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 s="10">
        <f t="shared" si="85"/>
        <v>129.16999999999999</v>
      </c>
      <c r="Q1312" t="s">
        <v>8317</v>
      </c>
      <c r="R1312" t="s">
        <v>8319</v>
      </c>
      <c r="S1312" s="15">
        <f t="shared" si="86"/>
        <v>42556.667245370365</v>
      </c>
      <c r="T1312" s="15">
        <f t="shared" si="87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 s="10">
        <f t="shared" si="85"/>
        <v>800.7</v>
      </c>
      <c r="Q1313" t="s">
        <v>8317</v>
      </c>
      <c r="R1313" t="s">
        <v>8319</v>
      </c>
      <c r="S1313" s="15">
        <f t="shared" si="86"/>
        <v>42669.802303240736</v>
      </c>
      <c r="T1313" s="15">
        <f t="shared" si="87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 s="10">
        <f t="shared" si="85"/>
        <v>28</v>
      </c>
      <c r="Q1314" t="s">
        <v>8317</v>
      </c>
      <c r="R1314" t="s">
        <v>8319</v>
      </c>
      <c r="S1314" s="15">
        <f t="shared" si="86"/>
        <v>42082.702800925923</v>
      </c>
      <c r="T1314" s="15">
        <f t="shared" si="87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 s="10">
        <f t="shared" si="85"/>
        <v>102.02</v>
      </c>
      <c r="Q1315" t="s">
        <v>8317</v>
      </c>
      <c r="R1315" t="s">
        <v>8319</v>
      </c>
      <c r="S1315" s="15">
        <f t="shared" si="86"/>
        <v>42402.709652777776</v>
      </c>
      <c r="T1315" s="15">
        <f t="shared" si="87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 s="10">
        <f t="shared" si="85"/>
        <v>184.36</v>
      </c>
      <c r="Q1316" t="s">
        <v>8317</v>
      </c>
      <c r="R1316" t="s">
        <v>8319</v>
      </c>
      <c r="S1316" s="15">
        <f t="shared" si="86"/>
        <v>42604.669675925921</v>
      </c>
      <c r="T1316" s="15">
        <f t="shared" si="87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 s="10">
        <f t="shared" si="85"/>
        <v>162.91999999999999</v>
      </c>
      <c r="Q1317" t="s">
        <v>8317</v>
      </c>
      <c r="R1317" t="s">
        <v>8319</v>
      </c>
      <c r="S1317" s="15">
        <f t="shared" si="86"/>
        <v>42278.498240740737</v>
      </c>
      <c r="T1317" s="15">
        <f t="shared" si="87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 s="10">
        <f t="shared" si="85"/>
        <v>1</v>
      </c>
      <c r="Q1318" t="s">
        <v>8317</v>
      </c>
      <c r="R1318" t="s">
        <v>8319</v>
      </c>
      <c r="S1318" s="15">
        <f t="shared" si="86"/>
        <v>42393.961909722217</v>
      </c>
      <c r="T1318" s="15">
        <f t="shared" si="87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 s="10">
        <f t="shared" si="85"/>
        <v>603.53</v>
      </c>
      <c r="Q1319" t="s">
        <v>8317</v>
      </c>
      <c r="R1319" t="s">
        <v>8319</v>
      </c>
      <c r="S1319" s="15">
        <f t="shared" si="86"/>
        <v>42520.235486111109</v>
      </c>
      <c r="T1319" s="15">
        <f t="shared" si="87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 s="10">
        <f t="shared" si="85"/>
        <v>45.41</v>
      </c>
      <c r="Q1320" t="s">
        <v>8317</v>
      </c>
      <c r="R1320" t="s">
        <v>8319</v>
      </c>
      <c r="S1320" s="15">
        <f t="shared" si="86"/>
        <v>41985.043657407412</v>
      </c>
      <c r="T1320" s="15">
        <f t="shared" si="87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 s="10">
        <f t="shared" si="85"/>
        <v>97.33</v>
      </c>
      <c r="Q1321" t="s">
        <v>8317</v>
      </c>
      <c r="R1321" t="s">
        <v>8319</v>
      </c>
      <c r="S1321" s="15">
        <f t="shared" si="86"/>
        <v>41816.812094907407</v>
      </c>
      <c r="T1321" s="15">
        <f t="shared" si="87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 s="10">
        <f t="shared" si="85"/>
        <v>167.67</v>
      </c>
      <c r="Q1322" t="s">
        <v>8317</v>
      </c>
      <c r="R1322" t="s">
        <v>8319</v>
      </c>
      <c r="S1322" s="15">
        <f t="shared" si="86"/>
        <v>42705.690347222218</v>
      </c>
      <c r="T1322" s="15">
        <f t="shared" si="87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 s="10">
        <f t="shared" si="85"/>
        <v>859.86</v>
      </c>
      <c r="Q1323" t="s">
        <v>8317</v>
      </c>
      <c r="R1323" t="s">
        <v>8319</v>
      </c>
      <c r="S1323" s="15">
        <f t="shared" si="86"/>
        <v>42697.74927083333</v>
      </c>
      <c r="T1323" s="15">
        <f t="shared" si="87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 s="10">
        <f t="shared" si="85"/>
        <v>26.5</v>
      </c>
      <c r="Q1324" t="s">
        <v>8317</v>
      </c>
      <c r="R1324" t="s">
        <v>8319</v>
      </c>
      <c r="S1324" s="15">
        <f t="shared" si="86"/>
        <v>42115.656539351854</v>
      </c>
      <c r="T1324" s="15">
        <f t="shared" si="87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 s="10">
        <f t="shared" si="85"/>
        <v>30.27</v>
      </c>
      <c r="Q1325" t="s">
        <v>8317</v>
      </c>
      <c r="R1325" t="s">
        <v>8319</v>
      </c>
      <c r="S1325" s="15">
        <f t="shared" si="86"/>
        <v>42451.698449074072</v>
      </c>
      <c r="T1325" s="15">
        <f t="shared" si="87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 s="10">
        <f t="shared" si="85"/>
        <v>54.67</v>
      </c>
      <c r="Q1326" t="s">
        <v>8317</v>
      </c>
      <c r="R1326" t="s">
        <v>8319</v>
      </c>
      <c r="S1326" s="15">
        <f t="shared" si="86"/>
        <v>42626.633703703701</v>
      </c>
      <c r="T1326" s="15">
        <f t="shared" si="87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 s="10">
        <f t="shared" si="85"/>
        <v>60.75</v>
      </c>
      <c r="Q1327" t="s">
        <v>8317</v>
      </c>
      <c r="R1327" t="s">
        <v>8319</v>
      </c>
      <c r="S1327" s="15">
        <f t="shared" si="86"/>
        <v>42704.086053240739</v>
      </c>
      <c r="T1327" s="15">
        <f t="shared" si="87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 s="10">
        <f t="shared" si="85"/>
        <v>102.73</v>
      </c>
      <c r="Q1328" t="s">
        <v>8317</v>
      </c>
      <c r="R1328" t="s">
        <v>8319</v>
      </c>
      <c r="S1328" s="15">
        <f t="shared" si="86"/>
        <v>41974.791990740734</v>
      </c>
      <c r="T1328" s="15">
        <f t="shared" si="87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 s="10">
        <f t="shared" si="85"/>
        <v>41.59</v>
      </c>
      <c r="Q1329" t="s">
        <v>8317</v>
      </c>
      <c r="R1329" t="s">
        <v>8319</v>
      </c>
      <c r="S1329" s="15">
        <f t="shared" si="86"/>
        <v>42123.678645833337</v>
      </c>
      <c r="T1329" s="15">
        <f t="shared" si="87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 s="10">
        <f t="shared" si="85"/>
        <v>116.53</v>
      </c>
      <c r="Q1330" t="s">
        <v>8317</v>
      </c>
      <c r="R1330" t="s">
        <v>8319</v>
      </c>
      <c r="S1330" s="15">
        <f t="shared" si="86"/>
        <v>42612.642754629633</v>
      </c>
      <c r="T1330" s="15">
        <f t="shared" si="87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 s="10">
        <f t="shared" si="85"/>
        <v>45.33</v>
      </c>
      <c r="Q1331" t="s">
        <v>8317</v>
      </c>
      <c r="R1331" t="s">
        <v>8319</v>
      </c>
      <c r="S1331" s="15">
        <f t="shared" si="86"/>
        <v>41935.221585648149</v>
      </c>
      <c r="T1331" s="15">
        <f t="shared" si="87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 s="10">
        <f t="shared" si="85"/>
        <v>157.46</v>
      </c>
      <c r="Q1332" t="s">
        <v>8317</v>
      </c>
      <c r="R1332" t="s">
        <v>8319</v>
      </c>
      <c r="S1332" s="15">
        <f t="shared" si="86"/>
        <v>42522.276724537034</v>
      </c>
      <c r="T1332" s="15">
        <f t="shared" si="87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 s="10">
        <f t="shared" si="85"/>
        <v>100.5</v>
      </c>
      <c r="Q1333" t="s">
        <v>8317</v>
      </c>
      <c r="R1333" t="s">
        <v>8319</v>
      </c>
      <c r="S1333" s="15">
        <f t="shared" si="86"/>
        <v>42569.50409722222</v>
      </c>
      <c r="T1333" s="15">
        <f t="shared" si="87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 s="10" t="str">
        <f t="shared" si="85"/>
        <v>No Backers</v>
      </c>
      <c r="Q1334" t="s">
        <v>8317</v>
      </c>
      <c r="R1334" t="s">
        <v>8319</v>
      </c>
      <c r="S1334" s="15">
        <f t="shared" si="86"/>
        <v>42732.060277777782</v>
      </c>
      <c r="T1334" s="15">
        <f t="shared" si="87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 s="10" t="str">
        <f t="shared" si="85"/>
        <v>No Backers</v>
      </c>
      <c r="Q1335" t="s">
        <v>8317</v>
      </c>
      <c r="R1335" t="s">
        <v>8319</v>
      </c>
      <c r="S1335" s="15">
        <f t="shared" si="86"/>
        <v>41806.106770833336</v>
      </c>
      <c r="T1335" s="15">
        <f t="shared" si="87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 s="10">
        <f t="shared" si="85"/>
        <v>51.82</v>
      </c>
      <c r="Q1336" t="s">
        <v>8317</v>
      </c>
      <c r="R1336" t="s">
        <v>8319</v>
      </c>
      <c r="S1336" s="15">
        <f t="shared" si="86"/>
        <v>42410.774155092593</v>
      </c>
      <c r="T1336" s="15">
        <f t="shared" si="87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 s="10">
        <f t="shared" si="85"/>
        <v>308.75</v>
      </c>
      <c r="Q1337" t="s">
        <v>8317</v>
      </c>
      <c r="R1337" t="s">
        <v>8319</v>
      </c>
      <c r="S1337" s="15">
        <f t="shared" si="86"/>
        <v>42313.936365740738</v>
      </c>
      <c r="T1337" s="15">
        <f t="shared" si="87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 s="10">
        <f t="shared" si="85"/>
        <v>379.23</v>
      </c>
      <c r="Q1338" t="s">
        <v>8317</v>
      </c>
      <c r="R1338" t="s">
        <v>8319</v>
      </c>
      <c r="S1338" s="15">
        <f t="shared" si="86"/>
        <v>41955.863750000004</v>
      </c>
      <c r="T1338" s="15">
        <f t="shared" si="87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 s="10">
        <f t="shared" si="85"/>
        <v>176.36</v>
      </c>
      <c r="Q1339" t="s">
        <v>8317</v>
      </c>
      <c r="R1339" t="s">
        <v>8319</v>
      </c>
      <c r="S1339" s="15">
        <f t="shared" si="86"/>
        <v>42767.577303240745</v>
      </c>
      <c r="T1339" s="15">
        <f t="shared" si="87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 s="10">
        <f t="shared" si="85"/>
        <v>66.069999999999993</v>
      </c>
      <c r="Q1340" t="s">
        <v>8317</v>
      </c>
      <c r="R1340" t="s">
        <v>8319</v>
      </c>
      <c r="S1340" s="15">
        <f t="shared" si="86"/>
        <v>42188.803622685184</v>
      </c>
      <c r="T1340" s="15">
        <f t="shared" si="87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 s="10">
        <f t="shared" si="85"/>
        <v>89.65</v>
      </c>
      <c r="Q1341" t="s">
        <v>8317</v>
      </c>
      <c r="R1341" t="s">
        <v>8319</v>
      </c>
      <c r="S1341" s="15">
        <f t="shared" si="86"/>
        <v>41936.647164351853</v>
      </c>
      <c r="T1341" s="15">
        <f t="shared" si="87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 s="10" t="str">
        <f t="shared" si="85"/>
        <v>No Backers</v>
      </c>
      <c r="Q1342" t="s">
        <v>8317</v>
      </c>
      <c r="R1342" t="s">
        <v>8319</v>
      </c>
      <c r="S1342" s="15">
        <f t="shared" si="86"/>
        <v>41836.595520833333</v>
      </c>
      <c r="T1342" s="15">
        <f t="shared" si="87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 s="10">
        <f t="shared" si="85"/>
        <v>382.39</v>
      </c>
      <c r="Q1343" t="s">
        <v>8317</v>
      </c>
      <c r="R1343" t="s">
        <v>8319</v>
      </c>
      <c r="S1343" s="15">
        <f t="shared" si="86"/>
        <v>42612.624039351853</v>
      </c>
      <c r="T1343" s="15">
        <f t="shared" si="87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 s="10">
        <f t="shared" si="85"/>
        <v>100</v>
      </c>
      <c r="Q1344" t="s">
        <v>8317</v>
      </c>
      <c r="R1344" t="s">
        <v>8319</v>
      </c>
      <c r="S1344" s="15">
        <f t="shared" si="86"/>
        <v>42172.816423611104</v>
      </c>
      <c r="T1344" s="15">
        <f t="shared" si="87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 s="10">
        <f t="shared" si="85"/>
        <v>158.36000000000001</v>
      </c>
      <c r="Q1345" t="s">
        <v>8317</v>
      </c>
      <c r="R1345" t="s">
        <v>8319</v>
      </c>
      <c r="S1345" s="15">
        <f t="shared" si="86"/>
        <v>42542.526423611111</v>
      </c>
      <c r="T1345" s="15">
        <f t="shared" si="87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 s="10">
        <f t="shared" si="85"/>
        <v>40.76</v>
      </c>
      <c r="Q1346" t="s">
        <v>8320</v>
      </c>
      <c r="R1346" t="s">
        <v>8321</v>
      </c>
      <c r="S1346" s="15">
        <f t="shared" si="86"/>
        <v>42522.789803240739</v>
      </c>
      <c r="T1346" s="15">
        <f t="shared" si="87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si="85"/>
        <v>53.57</v>
      </c>
      <c r="Q1347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ref="O1355:O1418" si="88">ROUND(E1355/D1355*100,0)</f>
        <v>134</v>
      </c>
      <c r="P1355" s="10">
        <f t="shared" ref="P1355:P1418" si="89">IFERROR(ROUND(E1355/L1355,2),"No Backers")</f>
        <v>31.81</v>
      </c>
      <c r="Q1355" t="s">
        <v>8320</v>
      </c>
      <c r="R1355" t="s">
        <v>8321</v>
      </c>
      <c r="S1355" s="15">
        <f t="shared" ref="S1355:S1418" si="90">(((J1355/60)/60)/24)+DATE(1970,1,1)</f>
        <v>41309.11791666667</v>
      </c>
      <c r="T1355" s="15">
        <f t="shared" ref="T1355:T1418" si="91">(((I1355/60)/60)/24)+DATE(1970,1,1)</f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 s="10">
        <f t="shared" si="89"/>
        <v>24.42</v>
      </c>
      <c r="Q1356" t="s">
        <v>8320</v>
      </c>
      <c r="R1356" t="s">
        <v>8321</v>
      </c>
      <c r="S1356" s="15">
        <f t="shared" si="90"/>
        <v>42502.807627314818</v>
      </c>
      <c r="T1356" s="15">
        <f t="shared" si="9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 s="10">
        <f t="shared" si="89"/>
        <v>25.35</v>
      </c>
      <c r="Q1357" t="s">
        <v>8320</v>
      </c>
      <c r="R1357" t="s">
        <v>8321</v>
      </c>
      <c r="S1357" s="15">
        <f t="shared" si="90"/>
        <v>41213.254687499997</v>
      </c>
      <c r="T1357" s="15">
        <f t="shared" si="9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 s="10">
        <f t="shared" si="89"/>
        <v>71.44</v>
      </c>
      <c r="Q1358" t="s">
        <v>8320</v>
      </c>
      <c r="R1358" t="s">
        <v>8321</v>
      </c>
      <c r="S1358" s="15">
        <f t="shared" si="90"/>
        <v>41430.038888888892</v>
      </c>
      <c r="T1358" s="15">
        <f t="shared" si="9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 s="10">
        <f t="shared" si="89"/>
        <v>38.549999999999997</v>
      </c>
      <c r="Q1359" t="s">
        <v>8320</v>
      </c>
      <c r="R1359" t="s">
        <v>8321</v>
      </c>
      <c r="S1359" s="15">
        <f t="shared" si="90"/>
        <v>41304.962233796294</v>
      </c>
      <c r="T1359" s="15">
        <f t="shared" si="9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 s="10">
        <f t="shared" si="89"/>
        <v>68.37</v>
      </c>
      <c r="Q1360" t="s">
        <v>8320</v>
      </c>
      <c r="R1360" t="s">
        <v>8321</v>
      </c>
      <c r="S1360" s="15">
        <f t="shared" si="90"/>
        <v>40689.570868055554</v>
      </c>
      <c r="T1360" s="15">
        <f t="shared" si="9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 s="10">
        <f t="shared" si="89"/>
        <v>40.21</v>
      </c>
      <c r="Q1361" t="s">
        <v>8320</v>
      </c>
      <c r="R1361" t="s">
        <v>8321</v>
      </c>
      <c r="S1361" s="15">
        <f t="shared" si="90"/>
        <v>40668.814699074072</v>
      </c>
      <c r="T1361" s="15">
        <f t="shared" si="9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 s="10">
        <f t="shared" si="89"/>
        <v>32.07</v>
      </c>
      <c r="Q1362" t="s">
        <v>8320</v>
      </c>
      <c r="R1362" t="s">
        <v>8321</v>
      </c>
      <c r="S1362" s="15">
        <f t="shared" si="90"/>
        <v>41095.900694444441</v>
      </c>
      <c r="T1362" s="15">
        <f t="shared" si="9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 s="10">
        <f t="shared" si="89"/>
        <v>28.63</v>
      </c>
      <c r="Q1363" t="s">
        <v>8320</v>
      </c>
      <c r="R1363" t="s">
        <v>8321</v>
      </c>
      <c r="S1363" s="15">
        <f t="shared" si="90"/>
        <v>41781.717268518521</v>
      </c>
      <c r="T1363" s="15">
        <f t="shared" si="9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 s="10">
        <f t="shared" si="89"/>
        <v>43.64</v>
      </c>
      <c r="Q1364" t="s">
        <v>8320</v>
      </c>
      <c r="R1364" t="s">
        <v>8321</v>
      </c>
      <c r="S1364" s="15">
        <f t="shared" si="90"/>
        <v>41464.934386574074</v>
      </c>
      <c r="T1364" s="15">
        <f t="shared" si="9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 s="10">
        <f t="shared" si="89"/>
        <v>40</v>
      </c>
      <c r="Q1365" t="s">
        <v>8320</v>
      </c>
      <c r="R1365" t="s">
        <v>8321</v>
      </c>
      <c r="S1365" s="15">
        <f t="shared" si="90"/>
        <v>42396.8440625</v>
      </c>
      <c r="T1365" s="15">
        <f t="shared" si="9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 s="10">
        <f t="shared" si="89"/>
        <v>346.04</v>
      </c>
      <c r="Q1366" t="s">
        <v>8323</v>
      </c>
      <c r="R1366" t="s">
        <v>8324</v>
      </c>
      <c r="S1366" s="15">
        <f t="shared" si="90"/>
        <v>41951.695671296293</v>
      </c>
      <c r="T1366" s="15">
        <f t="shared" si="9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 s="10">
        <f t="shared" si="89"/>
        <v>81.739999999999995</v>
      </c>
      <c r="Q1367" t="s">
        <v>8323</v>
      </c>
      <c r="R1367" t="s">
        <v>8324</v>
      </c>
      <c r="S1367" s="15">
        <f t="shared" si="90"/>
        <v>42049.733240740738</v>
      </c>
      <c r="T1367" s="15">
        <f t="shared" si="9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 s="10">
        <f t="shared" si="89"/>
        <v>64.540000000000006</v>
      </c>
      <c r="Q1368" t="s">
        <v>8323</v>
      </c>
      <c r="R1368" t="s">
        <v>8324</v>
      </c>
      <c r="S1368" s="15">
        <f t="shared" si="90"/>
        <v>41924.996099537035</v>
      </c>
      <c r="T1368" s="15">
        <f t="shared" si="9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 s="10">
        <f t="shared" si="89"/>
        <v>63.48</v>
      </c>
      <c r="Q1369" t="s">
        <v>8323</v>
      </c>
      <c r="R1369" t="s">
        <v>8324</v>
      </c>
      <c r="S1369" s="15">
        <f t="shared" si="90"/>
        <v>42292.002893518518</v>
      </c>
      <c r="T1369" s="15">
        <f t="shared" si="9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 s="10">
        <f t="shared" si="89"/>
        <v>63.62</v>
      </c>
      <c r="Q1370" t="s">
        <v>8323</v>
      </c>
      <c r="R1370" t="s">
        <v>8324</v>
      </c>
      <c r="S1370" s="15">
        <f t="shared" si="90"/>
        <v>42146.190902777773</v>
      </c>
      <c r="T1370" s="15">
        <f t="shared" si="9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 s="10">
        <f t="shared" si="89"/>
        <v>83.97</v>
      </c>
      <c r="Q1371" t="s">
        <v>8323</v>
      </c>
      <c r="R1371" t="s">
        <v>8324</v>
      </c>
      <c r="S1371" s="15">
        <f t="shared" si="90"/>
        <v>41710.594282407408</v>
      </c>
      <c r="T1371" s="15">
        <f t="shared" si="9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 s="10">
        <f t="shared" si="89"/>
        <v>77.75</v>
      </c>
      <c r="Q1372" t="s">
        <v>8323</v>
      </c>
      <c r="R1372" t="s">
        <v>8324</v>
      </c>
      <c r="S1372" s="15">
        <f t="shared" si="90"/>
        <v>41548.00335648148</v>
      </c>
      <c r="T1372" s="15">
        <f t="shared" si="9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 s="10">
        <f t="shared" si="89"/>
        <v>107.07</v>
      </c>
      <c r="Q1373" t="s">
        <v>8323</v>
      </c>
      <c r="R1373" t="s">
        <v>8324</v>
      </c>
      <c r="S1373" s="15">
        <f t="shared" si="90"/>
        <v>42101.758587962962</v>
      </c>
      <c r="T1373" s="15">
        <f t="shared" si="9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 s="10">
        <f t="shared" si="89"/>
        <v>38.75</v>
      </c>
      <c r="Q1374" t="s">
        <v>8323</v>
      </c>
      <c r="R1374" t="s">
        <v>8324</v>
      </c>
      <c r="S1374" s="15">
        <f t="shared" si="90"/>
        <v>41072.739953703705</v>
      </c>
      <c r="T1374" s="15">
        <f t="shared" si="9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 s="10">
        <f t="shared" si="89"/>
        <v>201.94</v>
      </c>
      <c r="Q1375" t="s">
        <v>8323</v>
      </c>
      <c r="R1375" t="s">
        <v>8324</v>
      </c>
      <c r="S1375" s="15">
        <f t="shared" si="90"/>
        <v>42704.95177083333</v>
      </c>
      <c r="T1375" s="15">
        <f t="shared" si="9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 s="10">
        <f t="shared" si="89"/>
        <v>43.06</v>
      </c>
      <c r="Q1376" t="s">
        <v>8323</v>
      </c>
      <c r="R1376" t="s">
        <v>8324</v>
      </c>
      <c r="S1376" s="15">
        <f t="shared" si="90"/>
        <v>42424.161898148144</v>
      </c>
      <c r="T1376" s="15">
        <f t="shared" si="9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 s="10">
        <f t="shared" si="89"/>
        <v>62.87</v>
      </c>
      <c r="Q1377" t="s">
        <v>8323</v>
      </c>
      <c r="R1377" t="s">
        <v>8324</v>
      </c>
      <c r="S1377" s="15">
        <f t="shared" si="90"/>
        <v>42720.066192129627</v>
      </c>
      <c r="T1377" s="15">
        <f t="shared" si="9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 s="10">
        <f t="shared" si="89"/>
        <v>55.61</v>
      </c>
      <c r="Q1378" t="s">
        <v>8323</v>
      </c>
      <c r="R1378" t="s">
        <v>8324</v>
      </c>
      <c r="S1378" s="15">
        <f t="shared" si="90"/>
        <v>42677.669050925921</v>
      </c>
      <c r="T1378" s="15">
        <f t="shared" si="9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 s="10">
        <f t="shared" si="89"/>
        <v>48.71</v>
      </c>
      <c r="Q1379" t="s">
        <v>8323</v>
      </c>
      <c r="R1379" t="s">
        <v>8324</v>
      </c>
      <c r="S1379" s="15">
        <f t="shared" si="90"/>
        <v>42747.219560185185</v>
      </c>
      <c r="T1379" s="15">
        <f t="shared" si="9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 s="10">
        <f t="shared" si="89"/>
        <v>30.58</v>
      </c>
      <c r="Q1380" t="s">
        <v>8323</v>
      </c>
      <c r="R1380" t="s">
        <v>8324</v>
      </c>
      <c r="S1380" s="15">
        <f t="shared" si="90"/>
        <v>42568.759374999994</v>
      </c>
      <c r="T1380" s="15">
        <f t="shared" si="9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 s="10">
        <f t="shared" si="89"/>
        <v>73.91</v>
      </c>
      <c r="Q1381" t="s">
        <v>8323</v>
      </c>
      <c r="R1381" t="s">
        <v>8324</v>
      </c>
      <c r="S1381" s="15">
        <f t="shared" si="90"/>
        <v>42130.491620370376</v>
      </c>
      <c r="T1381" s="15">
        <f t="shared" si="9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 s="10">
        <f t="shared" si="89"/>
        <v>21.2</v>
      </c>
      <c r="Q1382" t="s">
        <v>8323</v>
      </c>
      <c r="R1382" t="s">
        <v>8324</v>
      </c>
      <c r="S1382" s="15">
        <f t="shared" si="90"/>
        <v>42141.762800925921</v>
      </c>
      <c r="T1382" s="15">
        <f t="shared" si="9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 s="10">
        <f t="shared" si="89"/>
        <v>73.36</v>
      </c>
      <c r="Q1383" t="s">
        <v>8323</v>
      </c>
      <c r="R1383" t="s">
        <v>8324</v>
      </c>
      <c r="S1383" s="15">
        <f t="shared" si="90"/>
        <v>42703.214409722219</v>
      </c>
      <c r="T1383" s="15">
        <f t="shared" si="9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 s="10">
        <f t="shared" si="89"/>
        <v>56.41</v>
      </c>
      <c r="Q1384" t="s">
        <v>8323</v>
      </c>
      <c r="R1384" t="s">
        <v>8324</v>
      </c>
      <c r="S1384" s="15">
        <f t="shared" si="90"/>
        <v>41370.800185185188</v>
      </c>
      <c r="T1384" s="15">
        <f t="shared" si="9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 s="10">
        <f t="shared" si="89"/>
        <v>50.25</v>
      </c>
      <c r="Q1385" t="s">
        <v>8323</v>
      </c>
      <c r="R1385" t="s">
        <v>8324</v>
      </c>
      <c r="S1385" s="15">
        <f t="shared" si="90"/>
        <v>42707.074976851851</v>
      </c>
      <c r="T1385" s="15">
        <f t="shared" si="9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 s="10">
        <f t="shared" si="89"/>
        <v>68.94</v>
      </c>
      <c r="Q1386" t="s">
        <v>8323</v>
      </c>
      <c r="R1386" t="s">
        <v>8324</v>
      </c>
      <c r="S1386" s="15">
        <f t="shared" si="90"/>
        <v>42160.735208333332</v>
      </c>
      <c r="T1386" s="15">
        <f t="shared" si="9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 s="10">
        <f t="shared" si="89"/>
        <v>65.91</v>
      </c>
      <c r="Q1387" t="s">
        <v>8323</v>
      </c>
      <c r="R1387" t="s">
        <v>8324</v>
      </c>
      <c r="S1387" s="15">
        <f t="shared" si="90"/>
        <v>42433.688900462963</v>
      </c>
      <c r="T1387" s="15">
        <f t="shared" si="9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 s="10">
        <f t="shared" si="89"/>
        <v>62.5</v>
      </c>
      <c r="Q1388" t="s">
        <v>8323</v>
      </c>
      <c r="R1388" t="s">
        <v>8324</v>
      </c>
      <c r="S1388" s="15">
        <f t="shared" si="90"/>
        <v>42184.646863425922</v>
      </c>
      <c r="T1388" s="15">
        <f t="shared" si="9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 s="10">
        <f t="shared" si="89"/>
        <v>70.06</v>
      </c>
      <c r="Q1389" t="s">
        <v>8323</v>
      </c>
      <c r="R1389" t="s">
        <v>8324</v>
      </c>
      <c r="S1389" s="15">
        <f t="shared" si="90"/>
        <v>42126.92123842593</v>
      </c>
      <c r="T1389" s="15">
        <f t="shared" si="9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 s="10">
        <f t="shared" si="89"/>
        <v>60.18</v>
      </c>
      <c r="Q1390" t="s">
        <v>8323</v>
      </c>
      <c r="R1390" t="s">
        <v>8324</v>
      </c>
      <c r="S1390" s="15">
        <f t="shared" si="90"/>
        <v>42634.614780092597</v>
      </c>
      <c r="T1390" s="15">
        <f t="shared" si="9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 s="10">
        <f t="shared" si="89"/>
        <v>21.38</v>
      </c>
      <c r="Q1391" t="s">
        <v>8323</v>
      </c>
      <c r="R1391" t="s">
        <v>8324</v>
      </c>
      <c r="S1391" s="15">
        <f t="shared" si="90"/>
        <v>42565.480983796297</v>
      </c>
      <c r="T1391" s="15">
        <f t="shared" si="9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 s="10">
        <f t="shared" si="89"/>
        <v>160.79</v>
      </c>
      <c r="Q1392" t="s">
        <v>8323</v>
      </c>
      <c r="R1392" t="s">
        <v>8324</v>
      </c>
      <c r="S1392" s="15">
        <f t="shared" si="90"/>
        <v>42087.803310185183</v>
      </c>
      <c r="T1392" s="15">
        <f t="shared" si="9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 s="10">
        <f t="shared" si="89"/>
        <v>42.38</v>
      </c>
      <c r="Q1393" t="s">
        <v>8323</v>
      </c>
      <c r="R1393" t="s">
        <v>8324</v>
      </c>
      <c r="S1393" s="15">
        <f t="shared" si="90"/>
        <v>42193.650671296295</v>
      </c>
      <c r="T1393" s="15">
        <f t="shared" si="9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 s="10">
        <f t="shared" si="89"/>
        <v>27.32</v>
      </c>
      <c r="Q1394" t="s">
        <v>8323</v>
      </c>
      <c r="R1394" t="s">
        <v>8324</v>
      </c>
      <c r="S1394" s="15">
        <f t="shared" si="90"/>
        <v>42401.154930555553</v>
      </c>
      <c r="T1394" s="15">
        <f t="shared" si="9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 s="10">
        <f t="shared" si="89"/>
        <v>196.83</v>
      </c>
      <c r="Q1395" t="s">
        <v>8323</v>
      </c>
      <c r="R1395" t="s">
        <v>8324</v>
      </c>
      <c r="S1395" s="15">
        <f t="shared" si="90"/>
        <v>42553.681979166664</v>
      </c>
      <c r="T1395" s="15">
        <f t="shared" si="9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 s="10">
        <f t="shared" si="89"/>
        <v>53.88</v>
      </c>
      <c r="Q1396" t="s">
        <v>8323</v>
      </c>
      <c r="R1396" t="s">
        <v>8324</v>
      </c>
      <c r="S1396" s="15">
        <f t="shared" si="90"/>
        <v>42752.144976851851</v>
      </c>
      <c r="T1396" s="15">
        <f t="shared" si="9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 s="10">
        <f t="shared" si="89"/>
        <v>47.76</v>
      </c>
      <c r="Q1397" t="s">
        <v>8323</v>
      </c>
      <c r="R1397" t="s">
        <v>8324</v>
      </c>
      <c r="S1397" s="15">
        <f t="shared" si="90"/>
        <v>42719.90834490741</v>
      </c>
      <c r="T1397" s="15">
        <f t="shared" si="9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 s="10">
        <f t="shared" si="89"/>
        <v>88.19</v>
      </c>
      <c r="Q1398" t="s">
        <v>8323</v>
      </c>
      <c r="R1398" t="s">
        <v>8324</v>
      </c>
      <c r="S1398" s="15">
        <f t="shared" si="90"/>
        <v>42018.99863425926</v>
      </c>
      <c r="T1398" s="15">
        <f t="shared" si="9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 s="10">
        <f t="shared" si="89"/>
        <v>72.06</v>
      </c>
      <c r="Q1399" t="s">
        <v>8323</v>
      </c>
      <c r="R1399" t="s">
        <v>8324</v>
      </c>
      <c r="S1399" s="15">
        <f t="shared" si="90"/>
        <v>42640.917939814812</v>
      </c>
      <c r="T1399" s="15">
        <f t="shared" si="9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 s="10">
        <f t="shared" si="89"/>
        <v>74.25</v>
      </c>
      <c r="Q1400" t="s">
        <v>8323</v>
      </c>
      <c r="R1400" t="s">
        <v>8324</v>
      </c>
      <c r="S1400" s="15">
        <f t="shared" si="90"/>
        <v>42526.874236111107</v>
      </c>
      <c r="T1400" s="15">
        <f t="shared" si="9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 s="10">
        <f t="shared" si="89"/>
        <v>61.7</v>
      </c>
      <c r="Q1401" t="s">
        <v>8323</v>
      </c>
      <c r="R1401" t="s">
        <v>8324</v>
      </c>
      <c r="S1401" s="15">
        <f t="shared" si="90"/>
        <v>41889.004317129627</v>
      </c>
      <c r="T1401" s="15">
        <f t="shared" si="9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 s="10">
        <f t="shared" si="89"/>
        <v>17.239999999999998</v>
      </c>
      <c r="Q1402" t="s">
        <v>8323</v>
      </c>
      <c r="R1402" t="s">
        <v>8324</v>
      </c>
      <c r="S1402" s="15">
        <f t="shared" si="90"/>
        <v>42498.341122685189</v>
      </c>
      <c r="T1402" s="15">
        <f t="shared" si="9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 s="10">
        <f t="shared" si="89"/>
        <v>51.72</v>
      </c>
      <c r="Q1403" t="s">
        <v>8323</v>
      </c>
      <c r="R1403" t="s">
        <v>8324</v>
      </c>
      <c r="S1403" s="15">
        <f t="shared" si="90"/>
        <v>41399.99622685185</v>
      </c>
      <c r="T1403" s="15">
        <f t="shared" si="9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 s="10">
        <f t="shared" si="89"/>
        <v>24.15</v>
      </c>
      <c r="Q1404" t="s">
        <v>8323</v>
      </c>
      <c r="R1404" t="s">
        <v>8324</v>
      </c>
      <c r="S1404" s="15">
        <f t="shared" si="90"/>
        <v>42065.053368055553</v>
      </c>
      <c r="T1404" s="15">
        <f t="shared" si="9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 s="10">
        <f t="shared" si="89"/>
        <v>62.17</v>
      </c>
      <c r="Q1405" t="s">
        <v>8323</v>
      </c>
      <c r="R1405" t="s">
        <v>8324</v>
      </c>
      <c r="S1405" s="15">
        <f t="shared" si="90"/>
        <v>41451.062905092593</v>
      </c>
      <c r="T1405" s="15">
        <f t="shared" si="91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 s="10">
        <f t="shared" si="89"/>
        <v>48.2</v>
      </c>
      <c r="Q1406" t="s">
        <v>8320</v>
      </c>
      <c r="R1406" t="s">
        <v>8339</v>
      </c>
      <c r="S1406" s="15">
        <f t="shared" si="90"/>
        <v>42032.510243055556</v>
      </c>
      <c r="T1406" s="15">
        <f t="shared" si="91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 s="10">
        <f t="shared" si="89"/>
        <v>6.18</v>
      </c>
      <c r="Q1407" t="s">
        <v>8320</v>
      </c>
      <c r="R1407" t="s">
        <v>8339</v>
      </c>
      <c r="S1407" s="15">
        <f t="shared" si="90"/>
        <v>41941.680567129632</v>
      </c>
      <c r="T1407" s="15">
        <f t="shared" si="91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 s="10">
        <f t="shared" si="89"/>
        <v>5</v>
      </c>
      <c r="Q1408" t="s">
        <v>8320</v>
      </c>
      <c r="R1408" t="s">
        <v>8339</v>
      </c>
      <c r="S1408" s="15">
        <f t="shared" si="90"/>
        <v>42297.432951388888</v>
      </c>
      <c r="T1408" s="15">
        <f t="shared" si="91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 s="10">
        <f t="shared" si="89"/>
        <v>7.5</v>
      </c>
      <c r="Q1409" t="s">
        <v>8320</v>
      </c>
      <c r="R1409" t="s">
        <v>8339</v>
      </c>
      <c r="S1409" s="15">
        <f t="shared" si="90"/>
        <v>41838.536782407406</v>
      </c>
      <c r="T1409" s="15">
        <f t="shared" si="91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 s="10">
        <f t="shared" si="89"/>
        <v>12</v>
      </c>
      <c r="Q1410" t="s">
        <v>8320</v>
      </c>
      <c r="R1410" t="s">
        <v>8339</v>
      </c>
      <c r="S1410" s="15">
        <f t="shared" si="90"/>
        <v>42291.872175925921</v>
      </c>
      <c r="T1410" s="15">
        <f t="shared" si="91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 t="str">
        <f t="shared" si="89"/>
        <v>No Backers</v>
      </c>
      <c r="Q1411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 t="str">
        <f t="shared" si="89"/>
        <v>No Backers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ref="O1419:O1482" si="92">ROUND(E1419/D1419*100,0)</f>
        <v>1</v>
      </c>
      <c r="P1419" s="10">
        <f t="shared" ref="P1419:P1482" si="93">IFERROR(ROUND(E1419/L1419,2),"No Backers")</f>
        <v>27.5</v>
      </c>
      <c r="Q1419" t="s">
        <v>8320</v>
      </c>
      <c r="R1419" t="s">
        <v>8339</v>
      </c>
      <c r="S1419" s="15">
        <f t="shared" ref="S1419:S1482" si="94">(((J1419/60)/60)/24)+DATE(1970,1,1)</f>
        <v>42232.15016203704</v>
      </c>
      <c r="T1419" s="15">
        <f t="shared" ref="T1419:T1482" si="95">(((I1419/60)/60)/24)+DATE(1970,1,1)</f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 s="10">
        <f t="shared" si="93"/>
        <v>6</v>
      </c>
      <c r="Q1420" t="s">
        <v>8320</v>
      </c>
      <c r="R1420" t="s">
        <v>8339</v>
      </c>
      <c r="S1420" s="15">
        <f t="shared" si="94"/>
        <v>42395.456412037034</v>
      </c>
      <c r="T1420" s="15">
        <f t="shared" si="9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 s="10">
        <f t="shared" si="93"/>
        <v>44.5</v>
      </c>
      <c r="Q1421" t="s">
        <v>8320</v>
      </c>
      <c r="R1421" t="s">
        <v>8339</v>
      </c>
      <c r="S1421" s="15">
        <f t="shared" si="94"/>
        <v>42622.456238425926</v>
      </c>
      <c r="T1421" s="15">
        <f t="shared" si="9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 s="10">
        <f t="shared" si="93"/>
        <v>1</v>
      </c>
      <c r="Q1422" t="s">
        <v>8320</v>
      </c>
      <c r="R1422" t="s">
        <v>8339</v>
      </c>
      <c r="S1422" s="15">
        <f t="shared" si="94"/>
        <v>42524.667662037042</v>
      </c>
      <c r="T1422" s="15">
        <f t="shared" si="9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 s="10">
        <f t="shared" si="93"/>
        <v>100</v>
      </c>
      <c r="Q1423" t="s">
        <v>8320</v>
      </c>
      <c r="R1423" t="s">
        <v>8339</v>
      </c>
      <c r="S1423" s="15">
        <f t="shared" si="94"/>
        <v>42013.915613425925</v>
      </c>
      <c r="T1423" s="15">
        <f t="shared" si="9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 s="10">
        <f t="shared" si="93"/>
        <v>13</v>
      </c>
      <c r="Q1424" t="s">
        <v>8320</v>
      </c>
      <c r="R1424" t="s">
        <v>8339</v>
      </c>
      <c r="S1424" s="15">
        <f t="shared" si="94"/>
        <v>42604.239629629628</v>
      </c>
      <c r="T1424" s="15">
        <f t="shared" si="9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 s="10">
        <f t="shared" si="93"/>
        <v>100</v>
      </c>
      <c r="Q1425" t="s">
        <v>8320</v>
      </c>
      <c r="R1425" t="s">
        <v>8339</v>
      </c>
      <c r="S1425" s="15">
        <f t="shared" si="94"/>
        <v>42340.360312500001</v>
      </c>
      <c r="T1425" s="15">
        <f t="shared" si="9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 s="10">
        <f t="shared" si="93"/>
        <v>109.07</v>
      </c>
      <c r="Q1426" t="s">
        <v>8320</v>
      </c>
      <c r="R1426" t="s">
        <v>8339</v>
      </c>
      <c r="S1426" s="15">
        <f t="shared" si="94"/>
        <v>42676.717615740738</v>
      </c>
      <c r="T1426" s="15">
        <f t="shared" si="9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 s="10" t="str">
        <f t="shared" si="93"/>
        <v>No Backers</v>
      </c>
      <c r="Q1427" t="s">
        <v>8320</v>
      </c>
      <c r="R1427" t="s">
        <v>8339</v>
      </c>
      <c r="S1427" s="15">
        <f t="shared" si="94"/>
        <v>42093.131469907406</v>
      </c>
      <c r="T1427" s="15">
        <f t="shared" si="9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 s="10" t="str">
        <f t="shared" si="93"/>
        <v>No Backers</v>
      </c>
      <c r="Q1428" t="s">
        <v>8320</v>
      </c>
      <c r="R1428" t="s">
        <v>8339</v>
      </c>
      <c r="S1428" s="15">
        <f t="shared" si="94"/>
        <v>42180.390277777777</v>
      </c>
      <c r="T1428" s="15">
        <f t="shared" si="9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 s="10">
        <f t="shared" si="93"/>
        <v>104.75</v>
      </c>
      <c r="Q1429" t="s">
        <v>8320</v>
      </c>
      <c r="R1429" t="s">
        <v>8339</v>
      </c>
      <c r="S1429" s="15">
        <f t="shared" si="94"/>
        <v>42601.851678240739</v>
      </c>
      <c r="T1429" s="15">
        <f t="shared" si="9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 s="10">
        <f t="shared" si="93"/>
        <v>15</v>
      </c>
      <c r="Q1430" t="s">
        <v>8320</v>
      </c>
      <c r="R1430" t="s">
        <v>8339</v>
      </c>
      <c r="S1430" s="15">
        <f t="shared" si="94"/>
        <v>42432.379826388889</v>
      </c>
      <c r="T1430" s="15">
        <f t="shared" si="9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 s="10" t="str">
        <f t="shared" si="93"/>
        <v>No Backers</v>
      </c>
      <c r="Q1431" t="s">
        <v>8320</v>
      </c>
      <c r="R1431" t="s">
        <v>8339</v>
      </c>
      <c r="S1431" s="15">
        <f t="shared" si="94"/>
        <v>42074.060671296291</v>
      </c>
      <c r="T1431" s="15">
        <f t="shared" si="9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 s="10">
        <f t="shared" si="93"/>
        <v>80.599999999999994</v>
      </c>
      <c r="Q1432" t="s">
        <v>8320</v>
      </c>
      <c r="R1432" t="s">
        <v>8339</v>
      </c>
      <c r="S1432" s="15">
        <f t="shared" si="94"/>
        <v>41961.813518518517</v>
      </c>
      <c r="T1432" s="15">
        <f t="shared" si="9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 s="10">
        <f t="shared" si="93"/>
        <v>115.55</v>
      </c>
      <c r="Q1433" t="s">
        <v>8320</v>
      </c>
      <c r="R1433" t="s">
        <v>8339</v>
      </c>
      <c r="S1433" s="15">
        <f t="shared" si="94"/>
        <v>42304.210833333331</v>
      </c>
      <c r="T1433" s="15">
        <f t="shared" si="9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 s="10" t="str">
        <f t="shared" si="93"/>
        <v>No Backers</v>
      </c>
      <c r="Q1434" t="s">
        <v>8320</v>
      </c>
      <c r="R1434" t="s">
        <v>8339</v>
      </c>
      <c r="S1434" s="15">
        <f t="shared" si="94"/>
        <v>42175.780416666668</v>
      </c>
      <c r="T1434" s="15">
        <f t="shared" si="9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 s="10">
        <f t="shared" si="93"/>
        <v>80.5</v>
      </c>
      <c r="Q1435" t="s">
        <v>8320</v>
      </c>
      <c r="R1435" t="s">
        <v>8339</v>
      </c>
      <c r="S1435" s="15">
        <f t="shared" si="94"/>
        <v>42673.625868055555</v>
      </c>
      <c r="T1435" s="15">
        <f t="shared" si="9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 s="10">
        <f t="shared" si="93"/>
        <v>744.55</v>
      </c>
      <c r="Q1436" t="s">
        <v>8320</v>
      </c>
      <c r="R1436" t="s">
        <v>8339</v>
      </c>
      <c r="S1436" s="15">
        <f t="shared" si="94"/>
        <v>42142.767106481479</v>
      </c>
      <c r="T1436" s="15">
        <f t="shared" si="9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 s="10">
        <f t="shared" si="93"/>
        <v>7.5</v>
      </c>
      <c r="Q1437" t="s">
        <v>8320</v>
      </c>
      <c r="R1437" t="s">
        <v>8339</v>
      </c>
      <c r="S1437" s="15">
        <f t="shared" si="94"/>
        <v>42258.780324074076</v>
      </c>
      <c r="T1437" s="15">
        <f t="shared" si="9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 s="10">
        <f t="shared" si="93"/>
        <v>38.5</v>
      </c>
      <c r="Q1438" t="s">
        <v>8320</v>
      </c>
      <c r="R1438" t="s">
        <v>8339</v>
      </c>
      <c r="S1438" s="15">
        <f t="shared" si="94"/>
        <v>42391.35019675926</v>
      </c>
      <c r="T1438" s="15">
        <f t="shared" si="9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 s="10">
        <f t="shared" si="93"/>
        <v>36.68</v>
      </c>
      <c r="Q1439" t="s">
        <v>8320</v>
      </c>
      <c r="R1439" t="s">
        <v>8339</v>
      </c>
      <c r="S1439" s="15">
        <f t="shared" si="94"/>
        <v>41796.531701388885</v>
      </c>
      <c r="T1439" s="15">
        <f t="shared" si="9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 s="10">
        <f t="shared" si="93"/>
        <v>75</v>
      </c>
      <c r="Q1440" t="s">
        <v>8320</v>
      </c>
      <c r="R1440" t="s">
        <v>8339</v>
      </c>
      <c r="S1440" s="15">
        <f t="shared" si="94"/>
        <v>42457.871516203704</v>
      </c>
      <c r="T1440" s="15">
        <f t="shared" si="9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 s="10">
        <f t="shared" si="93"/>
        <v>30</v>
      </c>
      <c r="Q1441" t="s">
        <v>8320</v>
      </c>
      <c r="R1441" t="s">
        <v>8339</v>
      </c>
      <c r="S1441" s="15">
        <f t="shared" si="94"/>
        <v>42040.829872685179</v>
      </c>
      <c r="T1441" s="15">
        <f t="shared" si="9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 s="10">
        <f t="shared" si="93"/>
        <v>1</v>
      </c>
      <c r="Q1442" t="s">
        <v>8320</v>
      </c>
      <c r="R1442" t="s">
        <v>8339</v>
      </c>
      <c r="S1442" s="15">
        <f t="shared" si="94"/>
        <v>42486.748414351852</v>
      </c>
      <c r="T1442" s="15">
        <f t="shared" si="9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 s="10">
        <f t="shared" si="93"/>
        <v>673.33</v>
      </c>
      <c r="Q1443" t="s">
        <v>8320</v>
      </c>
      <c r="R1443" t="s">
        <v>8339</v>
      </c>
      <c r="S1443" s="15">
        <f t="shared" si="94"/>
        <v>42198.765844907408</v>
      </c>
      <c r="T1443" s="15">
        <f t="shared" si="9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 s="10" t="str">
        <f t="shared" si="93"/>
        <v>No Backers</v>
      </c>
      <c r="Q1444" t="s">
        <v>8320</v>
      </c>
      <c r="R1444" t="s">
        <v>8339</v>
      </c>
      <c r="S1444" s="15">
        <f t="shared" si="94"/>
        <v>42485.64534722222</v>
      </c>
      <c r="T1444" s="15">
        <f t="shared" si="9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 s="10" t="str">
        <f t="shared" si="93"/>
        <v>No Backers</v>
      </c>
      <c r="Q1445" t="s">
        <v>8320</v>
      </c>
      <c r="R1445" t="s">
        <v>8339</v>
      </c>
      <c r="S1445" s="15">
        <f t="shared" si="94"/>
        <v>42707.926030092596</v>
      </c>
      <c r="T1445" s="15">
        <f t="shared" si="9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 s="10" t="str">
        <f t="shared" si="93"/>
        <v>No Backers</v>
      </c>
      <c r="Q1446" t="s">
        <v>8320</v>
      </c>
      <c r="R1446" t="s">
        <v>8339</v>
      </c>
      <c r="S1446" s="15">
        <f t="shared" si="94"/>
        <v>42199.873402777783</v>
      </c>
      <c r="T1446" s="15">
        <f t="shared" si="9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 s="10" t="str">
        <f t="shared" si="93"/>
        <v>No Backers</v>
      </c>
      <c r="Q1447" t="s">
        <v>8320</v>
      </c>
      <c r="R1447" t="s">
        <v>8339</v>
      </c>
      <c r="S1447" s="15">
        <f t="shared" si="94"/>
        <v>42139.542303240742</v>
      </c>
      <c r="T1447" s="15">
        <f t="shared" si="9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 s="10" t="str">
        <f t="shared" si="93"/>
        <v>No Backers</v>
      </c>
      <c r="Q1448" t="s">
        <v>8320</v>
      </c>
      <c r="R1448" t="s">
        <v>8339</v>
      </c>
      <c r="S1448" s="15">
        <f t="shared" si="94"/>
        <v>42461.447662037041</v>
      </c>
      <c r="T1448" s="15">
        <f t="shared" si="9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 s="10">
        <f t="shared" si="93"/>
        <v>25</v>
      </c>
      <c r="Q1449" t="s">
        <v>8320</v>
      </c>
      <c r="R1449" t="s">
        <v>8339</v>
      </c>
      <c r="S1449" s="15">
        <f t="shared" si="94"/>
        <v>42529.730717592596</v>
      </c>
      <c r="T1449" s="15">
        <f t="shared" si="9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 s="10" t="str">
        <f t="shared" si="93"/>
        <v>No Backers</v>
      </c>
      <c r="Q1450" t="s">
        <v>8320</v>
      </c>
      <c r="R1450" t="s">
        <v>8339</v>
      </c>
      <c r="S1450" s="15">
        <f t="shared" si="94"/>
        <v>42115.936550925922</v>
      </c>
      <c r="T1450" s="15">
        <f t="shared" si="95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 s="10" t="str">
        <f t="shared" si="93"/>
        <v>No Backers</v>
      </c>
      <c r="Q1451" t="s">
        <v>8320</v>
      </c>
      <c r="R1451" t="s">
        <v>8339</v>
      </c>
      <c r="S1451" s="15">
        <f t="shared" si="94"/>
        <v>42086.811400462961</v>
      </c>
      <c r="T1451" s="15">
        <f t="shared" si="9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 s="10">
        <f t="shared" si="93"/>
        <v>1</v>
      </c>
      <c r="Q1452" t="s">
        <v>8320</v>
      </c>
      <c r="R1452" t="s">
        <v>8339</v>
      </c>
      <c r="S1452" s="15">
        <f t="shared" si="94"/>
        <v>42390.171261574069</v>
      </c>
      <c r="T1452" s="15">
        <f t="shared" si="9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 s="10">
        <f t="shared" si="93"/>
        <v>1</v>
      </c>
      <c r="Q1453" t="s">
        <v>8320</v>
      </c>
      <c r="R1453" t="s">
        <v>8339</v>
      </c>
      <c r="S1453" s="15">
        <f t="shared" si="94"/>
        <v>41931.959016203706</v>
      </c>
      <c r="T1453" s="15">
        <f t="shared" si="9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 s="10" t="str">
        <f t="shared" si="93"/>
        <v>No Backers</v>
      </c>
      <c r="Q1454" t="s">
        <v>8320</v>
      </c>
      <c r="R1454" t="s">
        <v>8339</v>
      </c>
      <c r="S1454" s="15">
        <f t="shared" si="94"/>
        <v>41818.703275462962</v>
      </c>
      <c r="T1454" s="15">
        <f t="shared" si="9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 s="10" t="str">
        <f t="shared" si="93"/>
        <v>No Backers</v>
      </c>
      <c r="Q1455" t="s">
        <v>8320</v>
      </c>
      <c r="R1455" t="s">
        <v>8339</v>
      </c>
      <c r="S1455" s="15">
        <f t="shared" si="94"/>
        <v>42795.696145833332</v>
      </c>
      <c r="T1455" s="15">
        <f t="shared" si="9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 s="10">
        <f t="shared" si="93"/>
        <v>15</v>
      </c>
      <c r="Q1456" t="s">
        <v>8320</v>
      </c>
      <c r="R1456" t="s">
        <v>8339</v>
      </c>
      <c r="S1456" s="15">
        <f t="shared" si="94"/>
        <v>42463.866666666669</v>
      </c>
      <c r="T1456" s="15">
        <f t="shared" si="9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 s="10">
        <f t="shared" si="93"/>
        <v>225</v>
      </c>
      <c r="Q1457" t="s">
        <v>8320</v>
      </c>
      <c r="R1457" t="s">
        <v>8339</v>
      </c>
      <c r="S1457" s="15">
        <f t="shared" si="94"/>
        <v>41832.672685185185</v>
      </c>
      <c r="T1457" s="15">
        <f t="shared" si="9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 s="10">
        <f t="shared" si="93"/>
        <v>48.33</v>
      </c>
      <c r="Q1458" t="s">
        <v>8320</v>
      </c>
      <c r="R1458" t="s">
        <v>8339</v>
      </c>
      <c r="S1458" s="15">
        <f t="shared" si="94"/>
        <v>42708.668576388889</v>
      </c>
      <c r="T1458" s="15">
        <f t="shared" si="9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 s="10" t="str">
        <f t="shared" si="93"/>
        <v>No Backers</v>
      </c>
      <c r="Q1459" t="s">
        <v>8320</v>
      </c>
      <c r="R1459" t="s">
        <v>8339</v>
      </c>
      <c r="S1459" s="15">
        <f t="shared" si="94"/>
        <v>42289.89634259259</v>
      </c>
      <c r="T1459" s="15">
        <f t="shared" si="9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 s="10" t="str">
        <f t="shared" si="93"/>
        <v>No Backers</v>
      </c>
      <c r="Q1460" t="s">
        <v>8320</v>
      </c>
      <c r="R1460" t="s">
        <v>8339</v>
      </c>
      <c r="S1460" s="15">
        <f t="shared" si="94"/>
        <v>41831.705555555556</v>
      </c>
      <c r="T1460" s="15">
        <f t="shared" si="9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 s="10" t="str">
        <f t="shared" si="93"/>
        <v>No Backers</v>
      </c>
      <c r="Q1461" t="s">
        <v>8320</v>
      </c>
      <c r="R1461" t="s">
        <v>8339</v>
      </c>
      <c r="S1461" s="15">
        <f t="shared" si="94"/>
        <v>42312.204814814817</v>
      </c>
      <c r="T1461" s="15">
        <f t="shared" si="9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 s="10" t="str">
        <f t="shared" si="93"/>
        <v>No Backers</v>
      </c>
      <c r="Q1462" t="s">
        <v>8320</v>
      </c>
      <c r="R1462" t="s">
        <v>8339</v>
      </c>
      <c r="S1462" s="15">
        <f t="shared" si="94"/>
        <v>41915.896967592591</v>
      </c>
      <c r="T1462" s="15">
        <f t="shared" si="95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 s="10">
        <f t="shared" si="93"/>
        <v>44.67</v>
      </c>
      <c r="Q1463" t="s">
        <v>8320</v>
      </c>
      <c r="R1463" t="s">
        <v>8340</v>
      </c>
      <c r="S1463" s="15">
        <f t="shared" si="94"/>
        <v>41899.645300925928</v>
      </c>
      <c r="T1463" s="15">
        <f t="shared" si="95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 s="10">
        <f t="shared" si="93"/>
        <v>28.94</v>
      </c>
      <c r="Q1464" t="s">
        <v>8320</v>
      </c>
      <c r="R1464" t="s">
        <v>8340</v>
      </c>
      <c r="S1464" s="15">
        <f t="shared" si="94"/>
        <v>41344.662858796299</v>
      </c>
      <c r="T1464" s="15">
        <f t="shared" si="95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 s="10">
        <f t="shared" si="93"/>
        <v>35.44</v>
      </c>
      <c r="Q1465" t="s">
        <v>8320</v>
      </c>
      <c r="R1465" t="s">
        <v>8340</v>
      </c>
      <c r="S1465" s="15">
        <f t="shared" si="94"/>
        <v>41326.911319444444</v>
      </c>
      <c r="T1465" s="15">
        <f t="shared" si="95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 s="10">
        <f t="shared" si="93"/>
        <v>34.869999999999997</v>
      </c>
      <c r="Q1466" t="s">
        <v>8320</v>
      </c>
      <c r="R1466" t="s">
        <v>8340</v>
      </c>
      <c r="S1466" s="15">
        <f t="shared" si="94"/>
        <v>41291.661550925928</v>
      </c>
      <c r="T1466" s="15">
        <f t="shared" si="95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 s="10">
        <f t="shared" si="93"/>
        <v>52.62</v>
      </c>
      <c r="Q1467" t="s">
        <v>8320</v>
      </c>
      <c r="R1467" t="s">
        <v>8340</v>
      </c>
      <c r="S1467" s="15">
        <f t="shared" si="94"/>
        <v>40959.734398148146</v>
      </c>
      <c r="T1467" s="15">
        <f t="shared" si="95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 s="10">
        <f t="shared" si="93"/>
        <v>69.599999999999994</v>
      </c>
      <c r="Q1468" t="s">
        <v>8320</v>
      </c>
      <c r="R1468" t="s">
        <v>8340</v>
      </c>
      <c r="S1468" s="15">
        <f t="shared" si="94"/>
        <v>42340.172060185185</v>
      </c>
      <c r="T1468" s="15">
        <f t="shared" si="95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 s="10">
        <f t="shared" si="93"/>
        <v>76.72</v>
      </c>
      <c r="Q1469" t="s">
        <v>8320</v>
      </c>
      <c r="R1469" t="s">
        <v>8340</v>
      </c>
      <c r="S1469" s="15">
        <f t="shared" si="94"/>
        <v>40933.80190972222</v>
      </c>
      <c r="T1469" s="15">
        <f t="shared" si="95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 s="10">
        <f t="shared" si="93"/>
        <v>33.19</v>
      </c>
      <c r="Q1470" t="s">
        <v>8320</v>
      </c>
      <c r="R1470" t="s">
        <v>8340</v>
      </c>
      <c r="S1470" s="15">
        <f t="shared" si="94"/>
        <v>40646.014456018522</v>
      </c>
      <c r="T1470" s="15">
        <f t="shared" si="95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 s="10">
        <f t="shared" si="93"/>
        <v>149.46</v>
      </c>
      <c r="Q1471" t="s">
        <v>8320</v>
      </c>
      <c r="R1471" t="s">
        <v>8340</v>
      </c>
      <c r="S1471" s="15">
        <f t="shared" si="94"/>
        <v>41290.598483796297</v>
      </c>
      <c r="T1471" s="15">
        <f t="shared" si="95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 s="10">
        <f t="shared" si="93"/>
        <v>23.17</v>
      </c>
      <c r="Q1472" t="s">
        <v>8320</v>
      </c>
      <c r="R1472" t="s">
        <v>8340</v>
      </c>
      <c r="S1472" s="15">
        <f t="shared" si="94"/>
        <v>41250.827118055553</v>
      </c>
      <c r="T1472" s="15">
        <f t="shared" si="95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 s="10">
        <f t="shared" si="93"/>
        <v>96.88</v>
      </c>
      <c r="Q1473" t="s">
        <v>8320</v>
      </c>
      <c r="R1473" t="s">
        <v>8340</v>
      </c>
      <c r="S1473" s="15">
        <f t="shared" si="94"/>
        <v>42073.957569444443</v>
      </c>
      <c r="T1473" s="15">
        <f t="shared" si="95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 s="10">
        <f t="shared" si="93"/>
        <v>103.2</v>
      </c>
      <c r="Q1474" t="s">
        <v>8320</v>
      </c>
      <c r="R1474" t="s">
        <v>8340</v>
      </c>
      <c r="S1474" s="15">
        <f t="shared" si="94"/>
        <v>41533.542858796296</v>
      </c>
      <c r="T1474" s="15">
        <f t="shared" si="95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si="93"/>
        <v>38.46</v>
      </c>
      <c r="Q1475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ref="O1483:O1546" si="96">ROUND(E1483/D1483*100,0)</f>
        <v>2</v>
      </c>
      <c r="P1483" s="10">
        <f t="shared" ref="P1483:P1546" si="97">IFERROR(ROUND(E1483/L1483,2),"No Backers")</f>
        <v>17.5</v>
      </c>
      <c r="Q1483" t="s">
        <v>8320</v>
      </c>
      <c r="R1483" t="s">
        <v>8322</v>
      </c>
      <c r="S1483" s="15">
        <f t="shared" ref="S1483:S1546" si="98">(((J1483/60)/60)/24)+DATE(1970,1,1)</f>
        <v>41550.922974537039</v>
      </c>
      <c r="T1483" s="15">
        <f t="shared" ref="T1483:T1546" si="99">(((I1483/60)/60)/24)+DATE(1970,1,1)</f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 s="10">
        <f t="shared" si="97"/>
        <v>5</v>
      </c>
      <c r="Q1484" t="s">
        <v>8320</v>
      </c>
      <c r="R1484" t="s">
        <v>8322</v>
      </c>
      <c r="S1484" s="15">
        <f t="shared" si="98"/>
        <v>41136.85805555556</v>
      </c>
      <c r="T1484" s="15">
        <f t="shared" si="99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 s="10">
        <f t="shared" si="97"/>
        <v>25</v>
      </c>
      <c r="Q1485" t="s">
        <v>8320</v>
      </c>
      <c r="R1485" t="s">
        <v>8322</v>
      </c>
      <c r="S1485" s="15">
        <f t="shared" si="98"/>
        <v>42548.192997685182</v>
      </c>
      <c r="T1485" s="15">
        <f t="shared" si="99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 s="10" t="str">
        <f t="shared" si="97"/>
        <v>No Backers</v>
      </c>
      <c r="Q1486" t="s">
        <v>8320</v>
      </c>
      <c r="R1486" t="s">
        <v>8322</v>
      </c>
      <c r="S1486" s="15">
        <f t="shared" si="98"/>
        <v>41053.200960648144</v>
      </c>
      <c r="T1486" s="15">
        <f t="shared" si="99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 s="10">
        <f t="shared" si="97"/>
        <v>50</v>
      </c>
      <c r="Q1487" t="s">
        <v>8320</v>
      </c>
      <c r="R1487" t="s">
        <v>8322</v>
      </c>
      <c r="S1487" s="15">
        <f t="shared" si="98"/>
        <v>42130.795983796299</v>
      </c>
      <c r="T1487" s="15">
        <f t="shared" si="99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 s="10">
        <f t="shared" si="97"/>
        <v>16</v>
      </c>
      <c r="Q1488" t="s">
        <v>8320</v>
      </c>
      <c r="R1488" t="s">
        <v>8322</v>
      </c>
      <c r="S1488" s="15">
        <f t="shared" si="98"/>
        <v>42032.168530092589</v>
      </c>
      <c r="T1488" s="15">
        <f t="shared" si="99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 s="10" t="str">
        <f t="shared" si="97"/>
        <v>No Backers</v>
      </c>
      <c r="Q1489" t="s">
        <v>8320</v>
      </c>
      <c r="R1489" t="s">
        <v>8322</v>
      </c>
      <c r="S1489" s="15">
        <f t="shared" si="98"/>
        <v>42554.917488425926</v>
      </c>
      <c r="T1489" s="15">
        <f t="shared" si="99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 s="10">
        <f t="shared" si="97"/>
        <v>60</v>
      </c>
      <c r="Q1490" t="s">
        <v>8320</v>
      </c>
      <c r="R1490" t="s">
        <v>8322</v>
      </c>
      <c r="S1490" s="15">
        <f t="shared" si="98"/>
        <v>41614.563194444447</v>
      </c>
      <c r="T1490" s="15">
        <f t="shared" si="99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 s="10" t="str">
        <f t="shared" si="97"/>
        <v>No Backers</v>
      </c>
      <c r="Q1491" t="s">
        <v>8320</v>
      </c>
      <c r="R1491" t="s">
        <v>8322</v>
      </c>
      <c r="S1491" s="15">
        <f t="shared" si="98"/>
        <v>41198.611712962964</v>
      </c>
      <c r="T1491" s="15">
        <f t="shared" si="99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 s="10">
        <f t="shared" si="97"/>
        <v>47.11</v>
      </c>
      <c r="Q1492" t="s">
        <v>8320</v>
      </c>
      <c r="R1492" t="s">
        <v>8322</v>
      </c>
      <c r="S1492" s="15">
        <f t="shared" si="98"/>
        <v>41520.561041666668</v>
      </c>
      <c r="T1492" s="15">
        <f t="shared" si="99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 s="10">
        <f t="shared" si="97"/>
        <v>100</v>
      </c>
      <c r="Q1493" t="s">
        <v>8320</v>
      </c>
      <c r="R1493" t="s">
        <v>8322</v>
      </c>
      <c r="S1493" s="15">
        <f t="shared" si="98"/>
        <v>41991.713460648149</v>
      </c>
      <c r="T1493" s="15">
        <f t="shared" si="99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 s="10">
        <f t="shared" si="97"/>
        <v>15</v>
      </c>
      <c r="Q1494" t="s">
        <v>8320</v>
      </c>
      <c r="R1494" t="s">
        <v>8322</v>
      </c>
      <c r="S1494" s="15">
        <f t="shared" si="98"/>
        <v>40682.884791666671</v>
      </c>
      <c r="T1494" s="15">
        <f t="shared" si="99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 s="10" t="str">
        <f t="shared" si="97"/>
        <v>No Backers</v>
      </c>
      <c r="Q1495" t="s">
        <v>8320</v>
      </c>
      <c r="R1495" t="s">
        <v>8322</v>
      </c>
      <c r="S1495" s="15">
        <f t="shared" si="98"/>
        <v>41411.866608796299</v>
      </c>
      <c r="T1495" s="15">
        <f t="shared" si="99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 s="10">
        <f t="shared" si="97"/>
        <v>40.450000000000003</v>
      </c>
      <c r="Q1496" t="s">
        <v>8320</v>
      </c>
      <c r="R1496" t="s">
        <v>8322</v>
      </c>
      <c r="S1496" s="15">
        <f t="shared" si="98"/>
        <v>42067.722372685181</v>
      </c>
      <c r="T1496" s="15">
        <f t="shared" si="99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 s="10" t="str">
        <f t="shared" si="97"/>
        <v>No Backers</v>
      </c>
      <c r="Q1497" t="s">
        <v>8320</v>
      </c>
      <c r="R1497" t="s">
        <v>8322</v>
      </c>
      <c r="S1497" s="15">
        <f t="shared" si="98"/>
        <v>40752.789710648147</v>
      </c>
      <c r="T1497" s="15">
        <f t="shared" si="99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 s="10" t="str">
        <f t="shared" si="97"/>
        <v>No Backers</v>
      </c>
      <c r="Q1498" t="s">
        <v>8320</v>
      </c>
      <c r="R1498" t="s">
        <v>8322</v>
      </c>
      <c r="S1498" s="15">
        <f t="shared" si="98"/>
        <v>41838.475219907406</v>
      </c>
      <c r="T1498" s="15">
        <f t="shared" si="99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 s="10">
        <f t="shared" si="97"/>
        <v>1</v>
      </c>
      <c r="Q1499" t="s">
        <v>8320</v>
      </c>
      <c r="R1499" t="s">
        <v>8322</v>
      </c>
      <c r="S1499" s="15">
        <f t="shared" si="98"/>
        <v>41444.64261574074</v>
      </c>
      <c r="T1499" s="15">
        <f t="shared" si="99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 s="10">
        <f t="shared" si="97"/>
        <v>19</v>
      </c>
      <c r="Q1500" t="s">
        <v>8320</v>
      </c>
      <c r="R1500" t="s">
        <v>8322</v>
      </c>
      <c r="S1500" s="15">
        <f t="shared" si="98"/>
        <v>41840.983541666668</v>
      </c>
      <c r="T1500" s="15">
        <f t="shared" si="99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 s="10">
        <f t="shared" si="97"/>
        <v>5</v>
      </c>
      <c r="Q1501" t="s">
        <v>8320</v>
      </c>
      <c r="R1501" t="s">
        <v>8322</v>
      </c>
      <c r="S1501" s="15">
        <f t="shared" si="98"/>
        <v>42527.007326388892</v>
      </c>
      <c r="T1501" s="15">
        <f t="shared" si="99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 s="10">
        <f t="shared" si="97"/>
        <v>46.73</v>
      </c>
      <c r="Q1502" t="s">
        <v>8320</v>
      </c>
      <c r="R1502" t="s">
        <v>8322</v>
      </c>
      <c r="S1502" s="15">
        <f t="shared" si="98"/>
        <v>41365.904594907406</v>
      </c>
      <c r="T1502" s="15">
        <f t="shared" si="99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 s="10">
        <f t="shared" si="97"/>
        <v>97.73</v>
      </c>
      <c r="Q1503" t="s">
        <v>8336</v>
      </c>
      <c r="R1503" t="s">
        <v>8337</v>
      </c>
      <c r="S1503" s="15">
        <f t="shared" si="98"/>
        <v>42163.583599537036</v>
      </c>
      <c r="T1503" s="15">
        <f t="shared" si="99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 s="10">
        <f t="shared" si="97"/>
        <v>67.84</v>
      </c>
      <c r="Q1504" t="s">
        <v>8336</v>
      </c>
      <c r="R1504" t="s">
        <v>8337</v>
      </c>
      <c r="S1504" s="15">
        <f t="shared" si="98"/>
        <v>42426.542592592596</v>
      </c>
      <c r="T1504" s="15">
        <f t="shared" si="99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 s="10">
        <f t="shared" si="97"/>
        <v>56.98</v>
      </c>
      <c r="Q1505" t="s">
        <v>8336</v>
      </c>
      <c r="R1505" t="s">
        <v>8337</v>
      </c>
      <c r="S1505" s="15">
        <f t="shared" si="98"/>
        <v>42606.347233796296</v>
      </c>
      <c r="T1505" s="15">
        <f t="shared" si="99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 s="10">
        <f t="shared" si="97"/>
        <v>67.16</v>
      </c>
      <c r="Q1506" t="s">
        <v>8336</v>
      </c>
      <c r="R1506" t="s">
        <v>8337</v>
      </c>
      <c r="S1506" s="15">
        <f t="shared" si="98"/>
        <v>41772.657685185186</v>
      </c>
      <c r="T1506" s="15">
        <f t="shared" si="99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 s="10">
        <f t="shared" si="97"/>
        <v>48.04</v>
      </c>
      <c r="Q1507" t="s">
        <v>8336</v>
      </c>
      <c r="R1507" t="s">
        <v>8337</v>
      </c>
      <c r="S1507" s="15">
        <f t="shared" si="98"/>
        <v>42414.44332175926</v>
      </c>
      <c r="T1507" s="15">
        <f t="shared" si="99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 s="10">
        <f t="shared" si="97"/>
        <v>38.86</v>
      </c>
      <c r="Q1508" t="s">
        <v>8336</v>
      </c>
      <c r="R1508" t="s">
        <v>8337</v>
      </c>
      <c r="S1508" s="15">
        <f t="shared" si="98"/>
        <v>41814.785925925928</v>
      </c>
      <c r="T1508" s="15">
        <f t="shared" si="99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 s="10">
        <f t="shared" si="97"/>
        <v>78.180000000000007</v>
      </c>
      <c r="Q1509" t="s">
        <v>8336</v>
      </c>
      <c r="R1509" t="s">
        <v>8337</v>
      </c>
      <c r="S1509" s="15">
        <f t="shared" si="98"/>
        <v>40254.450335648151</v>
      </c>
      <c r="T1509" s="15">
        <f t="shared" si="99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 s="10">
        <f t="shared" si="97"/>
        <v>97.11</v>
      </c>
      <c r="Q1510" t="s">
        <v>8336</v>
      </c>
      <c r="R1510" t="s">
        <v>8337</v>
      </c>
      <c r="S1510" s="15">
        <f t="shared" si="98"/>
        <v>41786.614363425928</v>
      </c>
      <c r="T1510" s="15">
        <f t="shared" si="99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 s="10">
        <f t="shared" si="97"/>
        <v>110.39</v>
      </c>
      <c r="Q1511" t="s">
        <v>8336</v>
      </c>
      <c r="R1511" t="s">
        <v>8337</v>
      </c>
      <c r="S1511" s="15">
        <f t="shared" si="98"/>
        <v>42751.533391203702</v>
      </c>
      <c r="T1511" s="15">
        <f t="shared" si="99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 s="10">
        <f t="shared" si="97"/>
        <v>39.92</v>
      </c>
      <c r="Q1512" t="s">
        <v>8336</v>
      </c>
      <c r="R1512" t="s">
        <v>8337</v>
      </c>
      <c r="S1512" s="15">
        <f t="shared" si="98"/>
        <v>41809.385162037033</v>
      </c>
      <c r="T1512" s="15">
        <f t="shared" si="99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 s="10">
        <f t="shared" si="97"/>
        <v>75.98</v>
      </c>
      <c r="Q1513" t="s">
        <v>8336</v>
      </c>
      <c r="R1513" t="s">
        <v>8337</v>
      </c>
      <c r="S1513" s="15">
        <f t="shared" si="98"/>
        <v>42296.583379629628</v>
      </c>
      <c r="T1513" s="15">
        <f t="shared" si="99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 s="10">
        <f t="shared" si="97"/>
        <v>58.38</v>
      </c>
      <c r="Q1514" t="s">
        <v>8336</v>
      </c>
      <c r="R1514" t="s">
        <v>8337</v>
      </c>
      <c r="S1514" s="15">
        <f t="shared" si="98"/>
        <v>42741.684479166666</v>
      </c>
      <c r="T1514" s="15">
        <f t="shared" si="99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 s="10">
        <f t="shared" si="97"/>
        <v>55.82</v>
      </c>
      <c r="Q1515" t="s">
        <v>8336</v>
      </c>
      <c r="R1515" t="s">
        <v>8337</v>
      </c>
      <c r="S1515" s="15">
        <f t="shared" si="98"/>
        <v>41806.637337962966</v>
      </c>
      <c r="T1515" s="15">
        <f t="shared" si="99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 s="10">
        <f t="shared" si="97"/>
        <v>151.24</v>
      </c>
      <c r="Q1516" t="s">
        <v>8336</v>
      </c>
      <c r="R1516" t="s">
        <v>8337</v>
      </c>
      <c r="S1516" s="15">
        <f t="shared" si="98"/>
        <v>42234.597685185188</v>
      </c>
      <c r="T1516" s="15">
        <f t="shared" si="99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 s="10">
        <f t="shared" si="97"/>
        <v>849.67</v>
      </c>
      <c r="Q1517" t="s">
        <v>8336</v>
      </c>
      <c r="R1517" t="s">
        <v>8337</v>
      </c>
      <c r="S1517" s="15">
        <f t="shared" si="98"/>
        <v>42415.253437499996</v>
      </c>
      <c r="T1517" s="15">
        <f t="shared" si="99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 s="10">
        <f t="shared" si="97"/>
        <v>159.24</v>
      </c>
      <c r="Q1518" t="s">
        <v>8336</v>
      </c>
      <c r="R1518" t="s">
        <v>8337</v>
      </c>
      <c r="S1518" s="15">
        <f t="shared" si="98"/>
        <v>42619.466342592597</v>
      </c>
      <c r="T1518" s="15">
        <f t="shared" si="99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 s="10">
        <f t="shared" si="97"/>
        <v>39.51</v>
      </c>
      <c r="Q1519" t="s">
        <v>8336</v>
      </c>
      <c r="R1519" t="s">
        <v>8337</v>
      </c>
      <c r="S1519" s="15">
        <f t="shared" si="98"/>
        <v>41948.56658564815</v>
      </c>
      <c r="T1519" s="15">
        <f t="shared" si="99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 s="10">
        <f t="shared" si="97"/>
        <v>130.53</v>
      </c>
      <c r="Q1520" t="s">
        <v>8336</v>
      </c>
      <c r="R1520" t="s">
        <v>8337</v>
      </c>
      <c r="S1520" s="15">
        <f t="shared" si="98"/>
        <v>41760.8200462963</v>
      </c>
      <c r="T1520" s="15">
        <f t="shared" si="99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 s="10">
        <f t="shared" si="97"/>
        <v>64.16</v>
      </c>
      <c r="Q1521" t="s">
        <v>8336</v>
      </c>
      <c r="R1521" t="s">
        <v>8337</v>
      </c>
      <c r="S1521" s="15">
        <f t="shared" si="98"/>
        <v>41782.741701388892</v>
      </c>
      <c r="T1521" s="15">
        <f t="shared" si="99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 s="10">
        <f t="shared" si="97"/>
        <v>111.53</v>
      </c>
      <c r="Q1522" t="s">
        <v>8336</v>
      </c>
      <c r="R1522" t="s">
        <v>8337</v>
      </c>
      <c r="S1522" s="15">
        <f t="shared" si="98"/>
        <v>41955.857789351852</v>
      </c>
      <c r="T1522" s="15">
        <f t="shared" si="99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 s="10">
        <f t="shared" si="97"/>
        <v>170.45</v>
      </c>
      <c r="Q1523" t="s">
        <v>8336</v>
      </c>
      <c r="R1523" t="s">
        <v>8337</v>
      </c>
      <c r="S1523" s="15">
        <f t="shared" si="98"/>
        <v>42493.167719907404</v>
      </c>
      <c r="T1523" s="15">
        <f t="shared" si="99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 s="10">
        <f t="shared" si="97"/>
        <v>133.74</v>
      </c>
      <c r="Q1524" t="s">
        <v>8336</v>
      </c>
      <c r="R1524" t="s">
        <v>8337</v>
      </c>
      <c r="S1524" s="15">
        <f t="shared" si="98"/>
        <v>41899.830312500002</v>
      </c>
      <c r="T1524" s="15">
        <f t="shared" si="99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 s="10">
        <f t="shared" si="97"/>
        <v>95.83</v>
      </c>
      <c r="Q1525" t="s">
        <v>8336</v>
      </c>
      <c r="R1525" t="s">
        <v>8337</v>
      </c>
      <c r="S1525" s="15">
        <f t="shared" si="98"/>
        <v>41964.751342592594</v>
      </c>
      <c r="T1525" s="15">
        <f t="shared" si="99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 s="10">
        <f t="shared" si="97"/>
        <v>221.79</v>
      </c>
      <c r="Q1526" t="s">
        <v>8336</v>
      </c>
      <c r="R1526" t="s">
        <v>8337</v>
      </c>
      <c r="S1526" s="15">
        <f t="shared" si="98"/>
        <v>42756.501041666663</v>
      </c>
      <c r="T1526" s="15">
        <f t="shared" si="99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 s="10">
        <f t="shared" si="97"/>
        <v>32.32</v>
      </c>
      <c r="Q1527" t="s">
        <v>8336</v>
      </c>
      <c r="R1527" t="s">
        <v>8337</v>
      </c>
      <c r="S1527" s="15">
        <f t="shared" si="98"/>
        <v>42570.702986111108</v>
      </c>
      <c r="T1527" s="15">
        <f t="shared" si="99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 s="10">
        <f t="shared" si="97"/>
        <v>98.84</v>
      </c>
      <c r="Q1528" t="s">
        <v>8336</v>
      </c>
      <c r="R1528" t="s">
        <v>8337</v>
      </c>
      <c r="S1528" s="15">
        <f t="shared" si="98"/>
        <v>42339.276006944448</v>
      </c>
      <c r="T1528" s="15">
        <f t="shared" si="99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 s="10">
        <f t="shared" si="97"/>
        <v>55.22</v>
      </c>
      <c r="Q1529" t="s">
        <v>8336</v>
      </c>
      <c r="R1529" t="s">
        <v>8337</v>
      </c>
      <c r="S1529" s="15">
        <f t="shared" si="98"/>
        <v>42780.600532407407</v>
      </c>
      <c r="T1529" s="15">
        <f t="shared" si="99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 s="10">
        <f t="shared" si="97"/>
        <v>52.79</v>
      </c>
      <c r="Q1530" t="s">
        <v>8336</v>
      </c>
      <c r="R1530" t="s">
        <v>8337</v>
      </c>
      <c r="S1530" s="15">
        <f t="shared" si="98"/>
        <v>42736.732893518521</v>
      </c>
      <c r="T1530" s="15">
        <f t="shared" si="99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 s="10">
        <f t="shared" si="97"/>
        <v>135.66999999999999</v>
      </c>
      <c r="Q1531" t="s">
        <v>8336</v>
      </c>
      <c r="R1531" t="s">
        <v>8337</v>
      </c>
      <c r="S1531" s="15">
        <f t="shared" si="98"/>
        <v>42052.628703703704</v>
      </c>
      <c r="T1531" s="15">
        <f t="shared" si="99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 s="10">
        <f t="shared" si="97"/>
        <v>53.99</v>
      </c>
      <c r="Q1532" t="s">
        <v>8336</v>
      </c>
      <c r="R1532" t="s">
        <v>8337</v>
      </c>
      <c r="S1532" s="15">
        <f t="shared" si="98"/>
        <v>42275.767303240747</v>
      </c>
      <c r="T1532" s="15">
        <f t="shared" si="99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 s="10">
        <f t="shared" si="97"/>
        <v>56.64</v>
      </c>
      <c r="Q1533" t="s">
        <v>8336</v>
      </c>
      <c r="R1533" t="s">
        <v>8337</v>
      </c>
      <c r="S1533" s="15">
        <f t="shared" si="98"/>
        <v>41941.802384259259</v>
      </c>
      <c r="T1533" s="15">
        <f t="shared" si="99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 s="10">
        <f t="shared" si="97"/>
        <v>82.32</v>
      </c>
      <c r="Q1534" t="s">
        <v>8336</v>
      </c>
      <c r="R1534" t="s">
        <v>8337</v>
      </c>
      <c r="S1534" s="15">
        <f t="shared" si="98"/>
        <v>42391.475289351853</v>
      </c>
      <c r="T1534" s="15">
        <f t="shared" si="99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 s="10">
        <f t="shared" si="97"/>
        <v>88.26</v>
      </c>
      <c r="Q1535" t="s">
        <v>8336</v>
      </c>
      <c r="R1535" t="s">
        <v>8337</v>
      </c>
      <c r="S1535" s="15">
        <f t="shared" si="98"/>
        <v>42443.00204861111</v>
      </c>
      <c r="T1535" s="15">
        <f t="shared" si="99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 s="10">
        <f t="shared" si="97"/>
        <v>84.91</v>
      </c>
      <c r="Q1536" t="s">
        <v>8336</v>
      </c>
      <c r="R1536" t="s">
        <v>8337</v>
      </c>
      <c r="S1536" s="15">
        <f t="shared" si="98"/>
        <v>42221.67432870371</v>
      </c>
      <c r="T1536" s="15">
        <f t="shared" si="99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 s="10">
        <f t="shared" si="97"/>
        <v>48.15</v>
      </c>
      <c r="Q1537" t="s">
        <v>8336</v>
      </c>
      <c r="R1537" t="s">
        <v>8337</v>
      </c>
      <c r="S1537" s="15">
        <f t="shared" si="98"/>
        <v>42484.829062500001</v>
      </c>
      <c r="T1537" s="15">
        <f t="shared" si="99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 s="10">
        <f t="shared" si="97"/>
        <v>66.02</v>
      </c>
      <c r="Q1538" t="s">
        <v>8336</v>
      </c>
      <c r="R1538" t="s">
        <v>8337</v>
      </c>
      <c r="S1538" s="15">
        <f t="shared" si="98"/>
        <v>42213.802199074074</v>
      </c>
      <c r="T1538" s="15">
        <f t="shared" si="99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si="97"/>
        <v>96.38</v>
      </c>
      <c r="Q1539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 t="str">
        <f t="shared" si="97"/>
        <v>No Backers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ref="O1547:O1610" si="100">ROUND(E1547/D1547*100,0)</f>
        <v>0</v>
      </c>
      <c r="P1547" s="10">
        <f t="shared" ref="P1547:P1610" si="101">IFERROR(ROUND(E1547/L1547,2),"No Backers")</f>
        <v>1</v>
      </c>
      <c r="Q1547" t="s">
        <v>8336</v>
      </c>
      <c r="R1547" t="s">
        <v>8341</v>
      </c>
      <c r="S1547" s="15">
        <f t="shared" ref="S1547:S1610" si="102">(((J1547/60)/60)/24)+DATE(1970,1,1)</f>
        <v>42031.884652777779</v>
      </c>
      <c r="T1547" s="15">
        <f t="shared" ref="T1547:T1610" si="103">(((I1547/60)/60)/24)+DATE(1970,1,1)</f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 s="10">
        <f t="shared" si="101"/>
        <v>26.27</v>
      </c>
      <c r="Q1548" t="s">
        <v>8336</v>
      </c>
      <c r="R1548" t="s">
        <v>8341</v>
      </c>
      <c r="S1548" s="15">
        <f t="shared" si="102"/>
        <v>41839.212951388887</v>
      </c>
      <c r="T1548" s="15">
        <f t="shared" si="103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 s="10" t="str">
        <f t="shared" si="101"/>
        <v>No Backers</v>
      </c>
      <c r="Q1549" t="s">
        <v>8336</v>
      </c>
      <c r="R1549" t="s">
        <v>8341</v>
      </c>
      <c r="S1549" s="15">
        <f t="shared" si="102"/>
        <v>42782.426875000005</v>
      </c>
      <c r="T1549" s="15">
        <f t="shared" si="103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 s="10">
        <f t="shared" si="101"/>
        <v>60</v>
      </c>
      <c r="Q1550" t="s">
        <v>8336</v>
      </c>
      <c r="R1550" t="s">
        <v>8341</v>
      </c>
      <c r="S1550" s="15">
        <f t="shared" si="102"/>
        <v>42286.88217592593</v>
      </c>
      <c r="T1550" s="15">
        <f t="shared" si="103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 s="10">
        <f t="shared" si="101"/>
        <v>28.33</v>
      </c>
      <c r="Q1551" t="s">
        <v>8336</v>
      </c>
      <c r="R1551" t="s">
        <v>8341</v>
      </c>
      <c r="S1551" s="15">
        <f t="shared" si="102"/>
        <v>42281.136099537034</v>
      </c>
      <c r="T1551" s="15">
        <f t="shared" si="103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 s="10">
        <f t="shared" si="101"/>
        <v>14.43</v>
      </c>
      <c r="Q1552" t="s">
        <v>8336</v>
      </c>
      <c r="R1552" t="s">
        <v>8341</v>
      </c>
      <c r="S1552" s="15">
        <f t="shared" si="102"/>
        <v>42472.449467592596</v>
      </c>
      <c r="T1552" s="15">
        <f t="shared" si="103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 s="10" t="str">
        <f t="shared" si="101"/>
        <v>No Backers</v>
      </c>
      <c r="Q1553" t="s">
        <v>8336</v>
      </c>
      <c r="R1553" t="s">
        <v>8341</v>
      </c>
      <c r="S1553" s="15">
        <f t="shared" si="102"/>
        <v>42121.824525462958</v>
      </c>
      <c r="T1553" s="15">
        <f t="shared" si="103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 s="10">
        <f t="shared" si="101"/>
        <v>132.19</v>
      </c>
      <c r="Q1554" t="s">
        <v>8336</v>
      </c>
      <c r="R1554" t="s">
        <v>8341</v>
      </c>
      <c r="S1554" s="15">
        <f t="shared" si="102"/>
        <v>41892.688750000001</v>
      </c>
      <c r="T1554" s="15">
        <f t="shared" si="103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 s="10" t="str">
        <f t="shared" si="101"/>
        <v>No Backers</v>
      </c>
      <c r="Q1555" t="s">
        <v>8336</v>
      </c>
      <c r="R1555" t="s">
        <v>8341</v>
      </c>
      <c r="S1555" s="15">
        <f t="shared" si="102"/>
        <v>42219.282951388886</v>
      </c>
      <c r="T1555" s="15">
        <f t="shared" si="103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 s="10" t="str">
        <f t="shared" si="101"/>
        <v>No Backers</v>
      </c>
      <c r="Q1556" t="s">
        <v>8336</v>
      </c>
      <c r="R1556" t="s">
        <v>8341</v>
      </c>
      <c r="S1556" s="15">
        <f t="shared" si="102"/>
        <v>42188.252199074079</v>
      </c>
      <c r="T1556" s="15">
        <f t="shared" si="103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 s="10" t="str">
        <f t="shared" si="101"/>
        <v>No Backers</v>
      </c>
      <c r="Q1557" t="s">
        <v>8336</v>
      </c>
      <c r="R1557" t="s">
        <v>8341</v>
      </c>
      <c r="S1557" s="15">
        <f t="shared" si="102"/>
        <v>42241.613796296297</v>
      </c>
      <c r="T1557" s="15">
        <f t="shared" si="103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 s="10">
        <f t="shared" si="101"/>
        <v>56.42</v>
      </c>
      <c r="Q1558" t="s">
        <v>8336</v>
      </c>
      <c r="R1558" t="s">
        <v>8341</v>
      </c>
      <c r="S1558" s="15">
        <f t="shared" si="102"/>
        <v>42525.153055555551</v>
      </c>
      <c r="T1558" s="15">
        <f t="shared" si="103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 s="10">
        <f t="shared" si="101"/>
        <v>100</v>
      </c>
      <c r="Q1559" t="s">
        <v>8336</v>
      </c>
      <c r="R1559" t="s">
        <v>8341</v>
      </c>
      <c r="S1559" s="15">
        <f t="shared" si="102"/>
        <v>41871.65315972222</v>
      </c>
      <c r="T1559" s="15">
        <f t="shared" si="103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 s="10">
        <f t="shared" si="101"/>
        <v>11.67</v>
      </c>
      <c r="Q1560" t="s">
        <v>8336</v>
      </c>
      <c r="R1560" t="s">
        <v>8341</v>
      </c>
      <c r="S1560" s="15">
        <f t="shared" si="102"/>
        <v>42185.397673611107</v>
      </c>
      <c r="T1560" s="15">
        <f t="shared" si="103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 s="10">
        <f t="shared" si="101"/>
        <v>50</v>
      </c>
      <c r="Q1561" t="s">
        <v>8336</v>
      </c>
      <c r="R1561" t="s">
        <v>8341</v>
      </c>
      <c r="S1561" s="15">
        <f t="shared" si="102"/>
        <v>42108.05322916666</v>
      </c>
      <c r="T1561" s="15">
        <f t="shared" si="103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 s="10">
        <f t="shared" si="101"/>
        <v>23.5</v>
      </c>
      <c r="Q1562" t="s">
        <v>8336</v>
      </c>
      <c r="R1562" t="s">
        <v>8341</v>
      </c>
      <c r="S1562" s="15">
        <f t="shared" si="102"/>
        <v>41936.020752314813</v>
      </c>
      <c r="T1562" s="15">
        <f t="shared" si="103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 s="10">
        <f t="shared" si="101"/>
        <v>67</v>
      </c>
      <c r="Q1563" t="s">
        <v>8320</v>
      </c>
      <c r="R1563" t="s">
        <v>8342</v>
      </c>
      <c r="S1563" s="15">
        <f t="shared" si="102"/>
        <v>41555.041701388887</v>
      </c>
      <c r="T1563" s="15">
        <f t="shared" si="103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 s="10" t="str">
        <f t="shared" si="101"/>
        <v>No Backers</v>
      </c>
      <c r="Q1564" t="s">
        <v>8320</v>
      </c>
      <c r="R1564" t="s">
        <v>8342</v>
      </c>
      <c r="S1564" s="15">
        <f t="shared" si="102"/>
        <v>40079.566157407404</v>
      </c>
      <c r="T1564" s="15">
        <f t="shared" si="103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 s="10">
        <f t="shared" si="101"/>
        <v>42.5</v>
      </c>
      <c r="Q1565" t="s">
        <v>8320</v>
      </c>
      <c r="R1565" t="s">
        <v>8342</v>
      </c>
      <c r="S1565" s="15">
        <f t="shared" si="102"/>
        <v>41652.742488425924</v>
      </c>
      <c r="T1565" s="15">
        <f t="shared" si="103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 s="10">
        <f t="shared" si="101"/>
        <v>10</v>
      </c>
      <c r="Q1566" t="s">
        <v>8320</v>
      </c>
      <c r="R1566" t="s">
        <v>8342</v>
      </c>
      <c r="S1566" s="15">
        <f t="shared" si="102"/>
        <v>42121.367002314815</v>
      </c>
      <c r="T1566" s="15">
        <f t="shared" si="103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 s="10">
        <f t="shared" si="101"/>
        <v>100</v>
      </c>
      <c r="Q1567" t="s">
        <v>8320</v>
      </c>
      <c r="R1567" t="s">
        <v>8342</v>
      </c>
      <c r="S1567" s="15">
        <f t="shared" si="102"/>
        <v>40672.729872685188</v>
      </c>
      <c r="T1567" s="15">
        <f t="shared" si="103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 s="10">
        <f t="shared" si="101"/>
        <v>108.05</v>
      </c>
      <c r="Q1568" t="s">
        <v>8320</v>
      </c>
      <c r="R1568" t="s">
        <v>8342</v>
      </c>
      <c r="S1568" s="15">
        <f t="shared" si="102"/>
        <v>42549.916712962964</v>
      </c>
      <c r="T1568" s="15">
        <f t="shared" si="103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 s="10">
        <f t="shared" si="101"/>
        <v>26.92</v>
      </c>
      <c r="Q1569" t="s">
        <v>8320</v>
      </c>
      <c r="R1569" t="s">
        <v>8342</v>
      </c>
      <c r="S1569" s="15">
        <f t="shared" si="102"/>
        <v>41671.936863425923</v>
      </c>
      <c r="T1569" s="15">
        <f t="shared" si="103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 s="10">
        <f t="shared" si="101"/>
        <v>155</v>
      </c>
      <c r="Q1570" t="s">
        <v>8320</v>
      </c>
      <c r="R1570" t="s">
        <v>8342</v>
      </c>
      <c r="S1570" s="15">
        <f t="shared" si="102"/>
        <v>41962.062326388885</v>
      </c>
      <c r="T1570" s="15">
        <f t="shared" si="103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 s="10" t="str">
        <f t="shared" si="101"/>
        <v>No Backers</v>
      </c>
      <c r="Q1571" t="s">
        <v>8320</v>
      </c>
      <c r="R1571" t="s">
        <v>8342</v>
      </c>
      <c r="S1571" s="15">
        <f t="shared" si="102"/>
        <v>41389.679560185185</v>
      </c>
      <c r="T1571" s="15">
        <f t="shared" si="103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 s="10">
        <f t="shared" si="101"/>
        <v>47.77</v>
      </c>
      <c r="Q1572" t="s">
        <v>8320</v>
      </c>
      <c r="R1572" t="s">
        <v>8342</v>
      </c>
      <c r="S1572" s="15">
        <f t="shared" si="102"/>
        <v>42438.813449074078</v>
      </c>
      <c r="T1572" s="15">
        <f t="shared" si="103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 s="10">
        <f t="shared" si="101"/>
        <v>20</v>
      </c>
      <c r="Q1573" t="s">
        <v>8320</v>
      </c>
      <c r="R1573" t="s">
        <v>8342</v>
      </c>
      <c r="S1573" s="15">
        <f t="shared" si="102"/>
        <v>42144.769479166673</v>
      </c>
      <c r="T1573" s="15">
        <f t="shared" si="103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 s="10">
        <f t="shared" si="101"/>
        <v>41.67</v>
      </c>
      <c r="Q1574" t="s">
        <v>8320</v>
      </c>
      <c r="R1574" t="s">
        <v>8342</v>
      </c>
      <c r="S1574" s="15">
        <f t="shared" si="102"/>
        <v>42404.033090277779</v>
      </c>
      <c r="T1574" s="15">
        <f t="shared" si="103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 s="10">
        <f t="shared" si="101"/>
        <v>74.33</v>
      </c>
      <c r="Q1575" t="s">
        <v>8320</v>
      </c>
      <c r="R1575" t="s">
        <v>8342</v>
      </c>
      <c r="S1575" s="15">
        <f t="shared" si="102"/>
        <v>42786.000023148154</v>
      </c>
      <c r="T1575" s="15">
        <f t="shared" si="103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 s="10">
        <f t="shared" si="101"/>
        <v>84.33</v>
      </c>
      <c r="Q1576" t="s">
        <v>8320</v>
      </c>
      <c r="R1576" t="s">
        <v>8342</v>
      </c>
      <c r="S1576" s="15">
        <f t="shared" si="102"/>
        <v>42017.927418981482</v>
      </c>
      <c r="T1576" s="15">
        <f t="shared" si="103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 s="10">
        <f t="shared" si="101"/>
        <v>65.459999999999994</v>
      </c>
      <c r="Q1577" t="s">
        <v>8320</v>
      </c>
      <c r="R1577" t="s">
        <v>8342</v>
      </c>
      <c r="S1577" s="15">
        <f t="shared" si="102"/>
        <v>41799.524259259262</v>
      </c>
      <c r="T1577" s="15">
        <f t="shared" si="103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 s="10">
        <f t="shared" si="101"/>
        <v>65</v>
      </c>
      <c r="Q1578" t="s">
        <v>8320</v>
      </c>
      <c r="R1578" t="s">
        <v>8342</v>
      </c>
      <c r="S1578" s="15">
        <f t="shared" si="102"/>
        <v>42140.879259259258</v>
      </c>
      <c r="T1578" s="15">
        <f t="shared" si="103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 s="10">
        <f t="shared" si="101"/>
        <v>27.5</v>
      </c>
      <c r="Q1579" t="s">
        <v>8320</v>
      </c>
      <c r="R1579" t="s">
        <v>8342</v>
      </c>
      <c r="S1579" s="15">
        <f t="shared" si="102"/>
        <v>41054.847777777781</v>
      </c>
      <c r="T1579" s="15">
        <f t="shared" si="103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 s="10">
        <f t="shared" si="101"/>
        <v>51.25</v>
      </c>
      <c r="Q1580" t="s">
        <v>8320</v>
      </c>
      <c r="R1580" t="s">
        <v>8342</v>
      </c>
      <c r="S1580" s="15">
        <f t="shared" si="102"/>
        <v>40399.065868055557</v>
      </c>
      <c r="T1580" s="15">
        <f t="shared" si="103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 s="10">
        <f t="shared" si="101"/>
        <v>14</v>
      </c>
      <c r="Q1581" t="s">
        <v>8320</v>
      </c>
      <c r="R1581" t="s">
        <v>8342</v>
      </c>
      <c r="S1581" s="15">
        <f t="shared" si="102"/>
        <v>41481.996423611112</v>
      </c>
      <c r="T1581" s="15">
        <f t="shared" si="103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 s="10" t="str">
        <f t="shared" si="101"/>
        <v>No Backers</v>
      </c>
      <c r="Q1582" t="s">
        <v>8320</v>
      </c>
      <c r="R1582" t="s">
        <v>8342</v>
      </c>
      <c r="S1582" s="15">
        <f t="shared" si="102"/>
        <v>40990.050069444449</v>
      </c>
      <c r="T1582" s="15">
        <f t="shared" si="103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 s="10">
        <f t="shared" si="101"/>
        <v>5</v>
      </c>
      <c r="Q1583" t="s">
        <v>8336</v>
      </c>
      <c r="R1583" t="s">
        <v>8343</v>
      </c>
      <c r="S1583" s="15">
        <f t="shared" si="102"/>
        <v>42325.448958333334</v>
      </c>
      <c r="T1583" s="15">
        <f t="shared" si="103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 s="10">
        <f t="shared" si="101"/>
        <v>31</v>
      </c>
      <c r="Q1584" t="s">
        <v>8336</v>
      </c>
      <c r="R1584" t="s">
        <v>8343</v>
      </c>
      <c r="S1584" s="15">
        <f t="shared" si="102"/>
        <v>42246.789965277778</v>
      </c>
      <c r="T1584" s="15">
        <f t="shared" si="103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 s="10">
        <f t="shared" si="101"/>
        <v>15</v>
      </c>
      <c r="Q1585" t="s">
        <v>8336</v>
      </c>
      <c r="R1585" t="s">
        <v>8343</v>
      </c>
      <c r="S1585" s="15">
        <f t="shared" si="102"/>
        <v>41877.904988425929</v>
      </c>
      <c r="T1585" s="15">
        <f t="shared" si="103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 s="10" t="str">
        <f t="shared" si="101"/>
        <v>No Backers</v>
      </c>
      <c r="Q1586" t="s">
        <v>8336</v>
      </c>
      <c r="R1586" t="s">
        <v>8343</v>
      </c>
      <c r="S1586" s="15">
        <f t="shared" si="102"/>
        <v>41779.649317129632</v>
      </c>
      <c r="T1586" s="15">
        <f t="shared" si="103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 s="10">
        <f t="shared" si="101"/>
        <v>131.66999999999999</v>
      </c>
      <c r="Q1587" t="s">
        <v>8336</v>
      </c>
      <c r="R1587" t="s">
        <v>8343</v>
      </c>
      <c r="S1587" s="15">
        <f t="shared" si="102"/>
        <v>42707.895462962959</v>
      </c>
      <c r="T1587" s="15">
        <f t="shared" si="103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 s="10" t="str">
        <f t="shared" si="101"/>
        <v>No Backers</v>
      </c>
      <c r="Q1588" t="s">
        <v>8336</v>
      </c>
      <c r="R1588" t="s">
        <v>8343</v>
      </c>
      <c r="S1588" s="15">
        <f t="shared" si="102"/>
        <v>42069.104421296302</v>
      </c>
      <c r="T1588" s="15">
        <f t="shared" si="103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 s="10">
        <f t="shared" si="101"/>
        <v>1</v>
      </c>
      <c r="Q1589" t="s">
        <v>8336</v>
      </c>
      <c r="R1589" t="s">
        <v>8343</v>
      </c>
      <c r="S1589" s="15">
        <f t="shared" si="102"/>
        <v>41956.950983796298</v>
      </c>
      <c r="T1589" s="15">
        <f t="shared" si="103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 s="10" t="str">
        <f t="shared" si="101"/>
        <v>No Backers</v>
      </c>
      <c r="Q1590" t="s">
        <v>8336</v>
      </c>
      <c r="R1590" t="s">
        <v>8343</v>
      </c>
      <c r="S1590" s="15">
        <f t="shared" si="102"/>
        <v>42005.24998842593</v>
      </c>
      <c r="T1590" s="15">
        <f t="shared" si="103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 s="10" t="str">
        <f t="shared" si="101"/>
        <v>No Backers</v>
      </c>
      <c r="Q1591" t="s">
        <v>8336</v>
      </c>
      <c r="R1591" t="s">
        <v>8343</v>
      </c>
      <c r="S1591" s="15">
        <f t="shared" si="102"/>
        <v>42256.984791666662</v>
      </c>
      <c r="T1591" s="15">
        <f t="shared" si="103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 s="10">
        <f t="shared" si="101"/>
        <v>510</v>
      </c>
      <c r="Q1592" t="s">
        <v>8336</v>
      </c>
      <c r="R1592" t="s">
        <v>8343</v>
      </c>
      <c r="S1592" s="15">
        <f t="shared" si="102"/>
        <v>42240.857222222221</v>
      </c>
      <c r="T1592" s="15">
        <f t="shared" si="103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 s="10">
        <f t="shared" si="101"/>
        <v>44.48</v>
      </c>
      <c r="Q1593" t="s">
        <v>8336</v>
      </c>
      <c r="R1593" t="s">
        <v>8343</v>
      </c>
      <c r="S1593" s="15">
        <f t="shared" si="102"/>
        <v>42433.726168981477</v>
      </c>
      <c r="T1593" s="15">
        <f t="shared" si="103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 s="10" t="str">
        <f t="shared" si="101"/>
        <v>No Backers</v>
      </c>
      <c r="Q1594" t="s">
        <v>8336</v>
      </c>
      <c r="R1594" t="s">
        <v>8343</v>
      </c>
      <c r="S1594" s="15">
        <f t="shared" si="102"/>
        <v>42046.072743055556</v>
      </c>
      <c r="T1594" s="15">
        <f t="shared" si="103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 s="10">
        <f t="shared" si="101"/>
        <v>1</v>
      </c>
      <c r="Q1595" t="s">
        <v>8336</v>
      </c>
      <c r="R1595" t="s">
        <v>8343</v>
      </c>
      <c r="S1595" s="15">
        <f t="shared" si="102"/>
        <v>42033.845543981486</v>
      </c>
      <c r="T1595" s="15">
        <f t="shared" si="103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 s="10">
        <f t="shared" si="101"/>
        <v>20.5</v>
      </c>
      <c r="Q1596" t="s">
        <v>8336</v>
      </c>
      <c r="R1596" t="s">
        <v>8343</v>
      </c>
      <c r="S1596" s="15">
        <f t="shared" si="102"/>
        <v>42445.712754629625</v>
      </c>
      <c r="T1596" s="15">
        <f t="shared" si="103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 s="10">
        <f t="shared" si="101"/>
        <v>40</v>
      </c>
      <c r="Q1597" t="s">
        <v>8336</v>
      </c>
      <c r="R1597" t="s">
        <v>8343</v>
      </c>
      <c r="S1597" s="15">
        <f t="shared" si="102"/>
        <v>41780.050092592595</v>
      </c>
      <c r="T1597" s="15">
        <f t="shared" si="103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 s="10">
        <f t="shared" si="101"/>
        <v>25</v>
      </c>
      <c r="Q1598" t="s">
        <v>8336</v>
      </c>
      <c r="R1598" t="s">
        <v>8343</v>
      </c>
      <c r="S1598" s="15">
        <f t="shared" si="102"/>
        <v>41941.430196759262</v>
      </c>
      <c r="T1598" s="15">
        <f t="shared" si="103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 s="10" t="str">
        <f t="shared" si="101"/>
        <v>No Backers</v>
      </c>
      <c r="Q1599" t="s">
        <v>8336</v>
      </c>
      <c r="R1599" t="s">
        <v>8343</v>
      </c>
      <c r="S1599" s="15">
        <f t="shared" si="102"/>
        <v>42603.354131944448</v>
      </c>
      <c r="T1599" s="15">
        <f t="shared" si="103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 s="10">
        <f t="shared" si="101"/>
        <v>1</v>
      </c>
      <c r="Q1600" t="s">
        <v>8336</v>
      </c>
      <c r="R1600" t="s">
        <v>8343</v>
      </c>
      <c r="S1600" s="15">
        <f t="shared" si="102"/>
        <v>42151.667337962965</v>
      </c>
      <c r="T1600" s="15">
        <f t="shared" si="103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 s="10" t="str">
        <f t="shared" si="101"/>
        <v>No Backers</v>
      </c>
      <c r="Q1601" t="s">
        <v>8336</v>
      </c>
      <c r="R1601" t="s">
        <v>8343</v>
      </c>
      <c r="S1601" s="15">
        <f t="shared" si="102"/>
        <v>42438.53907407407</v>
      </c>
      <c r="T1601" s="15">
        <f t="shared" si="103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 s="10">
        <f t="shared" si="101"/>
        <v>40.78</v>
      </c>
      <c r="Q1602" t="s">
        <v>8336</v>
      </c>
      <c r="R1602" t="s">
        <v>8343</v>
      </c>
      <c r="S1602" s="15">
        <f t="shared" si="102"/>
        <v>41791.057314814818</v>
      </c>
      <c r="T1602" s="15">
        <f t="shared" si="103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si="101"/>
        <v>48.33</v>
      </c>
      <c r="Q1603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ref="O1611:O1674" si="104">ROUND(E1611/D1611*100,0)</f>
        <v>118</v>
      </c>
      <c r="P1611" s="10">
        <f t="shared" ref="P1611:P1674" si="105">IFERROR(ROUND(E1611/L1611,2),"No Backers")</f>
        <v>443.75</v>
      </c>
      <c r="Q1611" t="s">
        <v>8323</v>
      </c>
      <c r="R1611" t="s">
        <v>8324</v>
      </c>
      <c r="S1611" s="15">
        <f t="shared" ref="S1611:S1674" si="106">(((J1611/60)/60)/24)+DATE(1970,1,1)</f>
        <v>40796.001261574071</v>
      </c>
      <c r="T1611" s="15">
        <f t="shared" ref="T1611:T1674" si="107">(((I1611/60)/60)/24)+DATE(1970,1,1)</f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 s="10">
        <f t="shared" si="105"/>
        <v>48.54</v>
      </c>
      <c r="Q1612" t="s">
        <v>8323</v>
      </c>
      <c r="R1612" t="s">
        <v>8324</v>
      </c>
      <c r="S1612" s="15">
        <f t="shared" si="106"/>
        <v>41228.924884259257</v>
      </c>
      <c r="T1612" s="15">
        <f t="shared" si="10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 s="10">
        <f t="shared" si="105"/>
        <v>37.07</v>
      </c>
      <c r="Q1613" t="s">
        <v>8323</v>
      </c>
      <c r="R1613" t="s">
        <v>8324</v>
      </c>
      <c r="S1613" s="15">
        <f t="shared" si="106"/>
        <v>41409.00037037037</v>
      </c>
      <c r="T1613" s="15">
        <f t="shared" si="10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 s="10">
        <f t="shared" si="105"/>
        <v>50</v>
      </c>
      <c r="Q1614" t="s">
        <v>8323</v>
      </c>
      <c r="R1614" t="s">
        <v>8324</v>
      </c>
      <c r="S1614" s="15">
        <f t="shared" si="106"/>
        <v>41246.874814814815</v>
      </c>
      <c r="T1614" s="15">
        <f t="shared" si="10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 s="10">
        <f t="shared" si="105"/>
        <v>39.04</v>
      </c>
      <c r="Q1615" t="s">
        <v>8323</v>
      </c>
      <c r="R1615" t="s">
        <v>8324</v>
      </c>
      <c r="S1615" s="15">
        <f t="shared" si="106"/>
        <v>41082.069467592592</v>
      </c>
      <c r="T1615" s="15">
        <f t="shared" si="10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 s="10">
        <f t="shared" si="105"/>
        <v>66.69</v>
      </c>
      <c r="Q1616" t="s">
        <v>8323</v>
      </c>
      <c r="R1616" t="s">
        <v>8324</v>
      </c>
      <c r="S1616" s="15">
        <f t="shared" si="106"/>
        <v>41794.981122685182</v>
      </c>
      <c r="T1616" s="15">
        <f t="shared" si="10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 s="10">
        <f t="shared" si="105"/>
        <v>67.13</v>
      </c>
      <c r="Q1617" t="s">
        <v>8323</v>
      </c>
      <c r="R1617" t="s">
        <v>8324</v>
      </c>
      <c r="S1617" s="15">
        <f t="shared" si="106"/>
        <v>40845.050879629627</v>
      </c>
      <c r="T1617" s="15">
        <f t="shared" si="10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 s="10">
        <f t="shared" si="105"/>
        <v>66.37</v>
      </c>
      <c r="Q1618" t="s">
        <v>8323</v>
      </c>
      <c r="R1618" t="s">
        <v>8324</v>
      </c>
      <c r="S1618" s="15">
        <f t="shared" si="106"/>
        <v>41194.715520833335</v>
      </c>
      <c r="T1618" s="15">
        <f t="shared" si="10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 s="10">
        <f t="shared" si="105"/>
        <v>64.62</v>
      </c>
      <c r="Q1619" t="s">
        <v>8323</v>
      </c>
      <c r="R1619" t="s">
        <v>8324</v>
      </c>
      <c r="S1619" s="15">
        <f t="shared" si="106"/>
        <v>41546.664212962962</v>
      </c>
      <c r="T1619" s="15">
        <f t="shared" si="10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 s="10">
        <f t="shared" si="105"/>
        <v>58.37</v>
      </c>
      <c r="Q1620" t="s">
        <v>8323</v>
      </c>
      <c r="R1620" t="s">
        <v>8324</v>
      </c>
      <c r="S1620" s="15">
        <f t="shared" si="106"/>
        <v>41301.654340277775</v>
      </c>
      <c r="T1620" s="15">
        <f t="shared" si="10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 s="10">
        <f t="shared" si="105"/>
        <v>86.96</v>
      </c>
      <c r="Q1621" t="s">
        <v>8323</v>
      </c>
      <c r="R1621" t="s">
        <v>8324</v>
      </c>
      <c r="S1621" s="15">
        <f t="shared" si="106"/>
        <v>41876.18618055556</v>
      </c>
      <c r="T1621" s="15">
        <f t="shared" si="10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 s="10">
        <f t="shared" si="105"/>
        <v>66.47</v>
      </c>
      <c r="Q1622" t="s">
        <v>8323</v>
      </c>
      <c r="R1622" t="s">
        <v>8324</v>
      </c>
      <c r="S1622" s="15">
        <f t="shared" si="106"/>
        <v>41321.339583333334</v>
      </c>
      <c r="T1622" s="15">
        <f t="shared" si="10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 s="10">
        <f t="shared" si="105"/>
        <v>163.78</v>
      </c>
      <c r="Q1623" t="s">
        <v>8323</v>
      </c>
      <c r="R1623" t="s">
        <v>8324</v>
      </c>
      <c r="S1623" s="15">
        <f t="shared" si="106"/>
        <v>41003.60665509259</v>
      </c>
      <c r="T1623" s="15">
        <f t="shared" si="10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 s="10">
        <f t="shared" si="105"/>
        <v>107.98</v>
      </c>
      <c r="Q1624" t="s">
        <v>8323</v>
      </c>
      <c r="R1624" t="s">
        <v>8324</v>
      </c>
      <c r="S1624" s="15">
        <f t="shared" si="106"/>
        <v>41950.29483796296</v>
      </c>
      <c r="T1624" s="15">
        <f t="shared" si="10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 s="10">
        <f t="shared" si="105"/>
        <v>42.11</v>
      </c>
      <c r="Q1625" t="s">
        <v>8323</v>
      </c>
      <c r="R1625" t="s">
        <v>8324</v>
      </c>
      <c r="S1625" s="15">
        <f t="shared" si="106"/>
        <v>41453.688530092593</v>
      </c>
      <c r="T1625" s="15">
        <f t="shared" si="10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 s="10">
        <f t="shared" si="105"/>
        <v>47.2</v>
      </c>
      <c r="Q1626" t="s">
        <v>8323</v>
      </c>
      <c r="R1626" t="s">
        <v>8324</v>
      </c>
      <c r="S1626" s="15">
        <f t="shared" si="106"/>
        <v>41243.367303240739</v>
      </c>
      <c r="T1626" s="15">
        <f t="shared" si="10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 s="10">
        <f t="shared" si="105"/>
        <v>112.02</v>
      </c>
      <c r="Q1627" t="s">
        <v>8323</v>
      </c>
      <c r="R1627" t="s">
        <v>8324</v>
      </c>
      <c r="S1627" s="15">
        <f t="shared" si="106"/>
        <v>41135.699687500004</v>
      </c>
      <c r="T1627" s="15">
        <f t="shared" si="10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 s="10">
        <f t="shared" si="105"/>
        <v>74.95</v>
      </c>
      <c r="Q1628" t="s">
        <v>8323</v>
      </c>
      <c r="R1628" t="s">
        <v>8324</v>
      </c>
      <c r="S1628" s="15">
        <f t="shared" si="106"/>
        <v>41579.847997685189</v>
      </c>
      <c r="T1628" s="15">
        <f t="shared" si="10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 s="10">
        <f t="shared" si="105"/>
        <v>61.58</v>
      </c>
      <c r="Q1629" t="s">
        <v>8323</v>
      </c>
      <c r="R1629" t="s">
        <v>8324</v>
      </c>
      <c r="S1629" s="15">
        <f t="shared" si="106"/>
        <v>41205.707048611112</v>
      </c>
      <c r="T1629" s="15">
        <f t="shared" si="10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 s="10">
        <f t="shared" si="105"/>
        <v>45.88</v>
      </c>
      <c r="Q1630" t="s">
        <v>8323</v>
      </c>
      <c r="R1630" t="s">
        <v>8324</v>
      </c>
      <c r="S1630" s="15">
        <f t="shared" si="106"/>
        <v>41774.737060185187</v>
      </c>
      <c r="T1630" s="15">
        <f t="shared" si="10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 s="10">
        <f t="shared" si="105"/>
        <v>75.849999999999994</v>
      </c>
      <c r="Q1631" t="s">
        <v>8323</v>
      </c>
      <c r="R1631" t="s">
        <v>8324</v>
      </c>
      <c r="S1631" s="15">
        <f t="shared" si="106"/>
        <v>41645.867280092592</v>
      </c>
      <c r="T1631" s="15">
        <f t="shared" si="10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 s="10">
        <f t="shared" si="105"/>
        <v>84.21</v>
      </c>
      <c r="Q1632" t="s">
        <v>8323</v>
      </c>
      <c r="R1632" t="s">
        <v>8324</v>
      </c>
      <c r="S1632" s="15">
        <f t="shared" si="106"/>
        <v>40939.837673611109</v>
      </c>
      <c r="T1632" s="15">
        <f t="shared" si="10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 s="10">
        <f t="shared" si="105"/>
        <v>117.23</v>
      </c>
      <c r="Q1633" t="s">
        <v>8323</v>
      </c>
      <c r="R1633" t="s">
        <v>8324</v>
      </c>
      <c r="S1633" s="15">
        <f t="shared" si="106"/>
        <v>41164.859502314815</v>
      </c>
      <c r="T1633" s="15">
        <f t="shared" si="10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 s="10">
        <f t="shared" si="105"/>
        <v>86.49</v>
      </c>
      <c r="Q1634" t="s">
        <v>8323</v>
      </c>
      <c r="R1634" t="s">
        <v>8324</v>
      </c>
      <c r="S1634" s="15">
        <f t="shared" si="106"/>
        <v>40750.340902777774</v>
      </c>
      <c r="T1634" s="15">
        <f t="shared" si="10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 s="10">
        <f t="shared" si="105"/>
        <v>172.41</v>
      </c>
      <c r="Q1635" t="s">
        <v>8323</v>
      </c>
      <c r="R1635" t="s">
        <v>8324</v>
      </c>
      <c r="S1635" s="15">
        <f t="shared" si="106"/>
        <v>40896.883750000001</v>
      </c>
      <c r="T1635" s="15">
        <f t="shared" si="10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 s="10">
        <f t="shared" si="105"/>
        <v>62.81</v>
      </c>
      <c r="Q1636" t="s">
        <v>8323</v>
      </c>
      <c r="R1636" t="s">
        <v>8324</v>
      </c>
      <c r="S1636" s="15">
        <f t="shared" si="106"/>
        <v>40658.189826388887</v>
      </c>
      <c r="T1636" s="15">
        <f t="shared" si="10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 s="10">
        <f t="shared" si="105"/>
        <v>67.73</v>
      </c>
      <c r="Q1637" t="s">
        <v>8323</v>
      </c>
      <c r="R1637" t="s">
        <v>8324</v>
      </c>
      <c r="S1637" s="15">
        <f t="shared" si="106"/>
        <v>42502.868761574078</v>
      </c>
      <c r="T1637" s="15">
        <f t="shared" si="10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 s="10">
        <f t="shared" si="105"/>
        <v>53.56</v>
      </c>
      <c r="Q1638" t="s">
        <v>8323</v>
      </c>
      <c r="R1638" t="s">
        <v>8324</v>
      </c>
      <c r="S1638" s="15">
        <f t="shared" si="106"/>
        <v>40663.08666666667</v>
      </c>
      <c r="T1638" s="15">
        <f t="shared" si="10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 s="10">
        <f t="shared" si="105"/>
        <v>34.6</v>
      </c>
      <c r="Q1639" t="s">
        <v>8323</v>
      </c>
      <c r="R1639" t="s">
        <v>8324</v>
      </c>
      <c r="S1639" s="15">
        <f t="shared" si="106"/>
        <v>40122.751620370371</v>
      </c>
      <c r="T1639" s="15">
        <f t="shared" si="10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 s="10">
        <f t="shared" si="105"/>
        <v>38.89</v>
      </c>
      <c r="Q1640" t="s">
        <v>8323</v>
      </c>
      <c r="R1640" t="s">
        <v>8324</v>
      </c>
      <c r="S1640" s="15">
        <f t="shared" si="106"/>
        <v>41288.68712962963</v>
      </c>
      <c r="T1640" s="15">
        <f t="shared" si="10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 s="10">
        <f t="shared" si="105"/>
        <v>94.74</v>
      </c>
      <c r="Q1641" t="s">
        <v>8323</v>
      </c>
      <c r="R1641" t="s">
        <v>8324</v>
      </c>
      <c r="S1641" s="15">
        <f t="shared" si="106"/>
        <v>40941.652372685188</v>
      </c>
      <c r="T1641" s="15">
        <f t="shared" si="10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 s="10">
        <f t="shared" si="105"/>
        <v>39.97</v>
      </c>
      <c r="Q1642" t="s">
        <v>8323</v>
      </c>
      <c r="R1642" t="s">
        <v>8324</v>
      </c>
      <c r="S1642" s="15">
        <f t="shared" si="106"/>
        <v>40379.23096064815</v>
      </c>
      <c r="T1642" s="15">
        <f t="shared" si="10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 s="10">
        <f t="shared" si="105"/>
        <v>97.5</v>
      </c>
      <c r="Q1643" t="s">
        <v>8323</v>
      </c>
      <c r="R1643" t="s">
        <v>8344</v>
      </c>
      <c r="S1643" s="15">
        <f t="shared" si="106"/>
        <v>41962.596574074079</v>
      </c>
      <c r="T1643" s="15">
        <f t="shared" si="10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 s="10">
        <f t="shared" si="105"/>
        <v>42.86</v>
      </c>
      <c r="Q1644" t="s">
        <v>8323</v>
      </c>
      <c r="R1644" t="s">
        <v>8344</v>
      </c>
      <c r="S1644" s="15">
        <f t="shared" si="106"/>
        <v>40688.024618055555</v>
      </c>
      <c r="T1644" s="15">
        <f t="shared" si="10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 s="10">
        <f t="shared" si="105"/>
        <v>168.51</v>
      </c>
      <c r="Q1645" t="s">
        <v>8323</v>
      </c>
      <c r="R1645" t="s">
        <v>8344</v>
      </c>
      <c r="S1645" s="15">
        <f t="shared" si="106"/>
        <v>41146.824212962965</v>
      </c>
      <c r="T1645" s="15">
        <f t="shared" si="10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 s="10">
        <f t="shared" si="105"/>
        <v>85.55</v>
      </c>
      <c r="Q1646" t="s">
        <v>8323</v>
      </c>
      <c r="R1646" t="s">
        <v>8344</v>
      </c>
      <c r="S1646" s="15">
        <f t="shared" si="106"/>
        <v>41175.05972222222</v>
      </c>
      <c r="T1646" s="15">
        <f t="shared" si="10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 s="10">
        <f t="shared" si="105"/>
        <v>554</v>
      </c>
      <c r="Q1647" t="s">
        <v>8323</v>
      </c>
      <c r="R1647" t="s">
        <v>8344</v>
      </c>
      <c r="S1647" s="15">
        <f t="shared" si="106"/>
        <v>41521.617361111108</v>
      </c>
      <c r="T1647" s="15">
        <f t="shared" si="10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 s="10">
        <f t="shared" si="105"/>
        <v>26.55</v>
      </c>
      <c r="Q1648" t="s">
        <v>8323</v>
      </c>
      <c r="R1648" t="s">
        <v>8344</v>
      </c>
      <c r="S1648" s="15">
        <f t="shared" si="106"/>
        <v>41833.450266203705</v>
      </c>
      <c r="T1648" s="15">
        <f t="shared" si="10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 s="10">
        <f t="shared" si="105"/>
        <v>113.83</v>
      </c>
      <c r="Q1649" t="s">
        <v>8323</v>
      </c>
      <c r="R1649" t="s">
        <v>8344</v>
      </c>
      <c r="S1649" s="15">
        <f t="shared" si="106"/>
        <v>41039.409456018519</v>
      </c>
      <c r="T1649" s="15">
        <f t="shared" si="10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 s="10">
        <f t="shared" si="105"/>
        <v>32.01</v>
      </c>
      <c r="Q1650" t="s">
        <v>8323</v>
      </c>
      <c r="R1650" t="s">
        <v>8344</v>
      </c>
      <c r="S1650" s="15">
        <f t="shared" si="106"/>
        <v>40592.704652777778</v>
      </c>
      <c r="T1650" s="15">
        <f t="shared" si="10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 s="10">
        <f t="shared" si="105"/>
        <v>47.19</v>
      </c>
      <c r="Q1651" t="s">
        <v>8323</v>
      </c>
      <c r="R1651" t="s">
        <v>8344</v>
      </c>
      <c r="S1651" s="15">
        <f t="shared" si="106"/>
        <v>41737.684664351851</v>
      </c>
      <c r="T1651" s="15">
        <f t="shared" si="10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 s="10">
        <f t="shared" si="105"/>
        <v>88.47</v>
      </c>
      <c r="Q1652" t="s">
        <v>8323</v>
      </c>
      <c r="R1652" t="s">
        <v>8344</v>
      </c>
      <c r="S1652" s="15">
        <f t="shared" si="106"/>
        <v>41526.435613425929</v>
      </c>
      <c r="T1652" s="15">
        <f t="shared" si="10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 s="10">
        <f t="shared" si="105"/>
        <v>100.75</v>
      </c>
      <c r="Q1653" t="s">
        <v>8323</v>
      </c>
      <c r="R1653" t="s">
        <v>8344</v>
      </c>
      <c r="S1653" s="15">
        <f t="shared" si="106"/>
        <v>40625.900694444441</v>
      </c>
      <c r="T1653" s="15">
        <f t="shared" si="10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 s="10">
        <f t="shared" si="105"/>
        <v>64.709999999999994</v>
      </c>
      <c r="Q1654" t="s">
        <v>8323</v>
      </c>
      <c r="R1654" t="s">
        <v>8344</v>
      </c>
      <c r="S1654" s="15">
        <f t="shared" si="106"/>
        <v>41572.492974537039</v>
      </c>
      <c r="T1654" s="15">
        <f t="shared" si="10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 s="10">
        <f t="shared" si="105"/>
        <v>51.85</v>
      </c>
      <c r="Q1655" t="s">
        <v>8323</v>
      </c>
      <c r="R1655" t="s">
        <v>8344</v>
      </c>
      <c r="S1655" s="15">
        <f t="shared" si="106"/>
        <v>40626.834444444445</v>
      </c>
      <c r="T1655" s="15">
        <f t="shared" si="10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 s="10">
        <f t="shared" si="105"/>
        <v>38.79</v>
      </c>
      <c r="Q1656" t="s">
        <v>8323</v>
      </c>
      <c r="R1656" t="s">
        <v>8344</v>
      </c>
      <c r="S1656" s="15">
        <f t="shared" si="106"/>
        <v>40987.890740740739</v>
      </c>
      <c r="T1656" s="15">
        <f t="shared" si="10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 s="10">
        <f t="shared" si="105"/>
        <v>44.65</v>
      </c>
      <c r="Q1657" t="s">
        <v>8323</v>
      </c>
      <c r="R1657" t="s">
        <v>8344</v>
      </c>
      <c r="S1657" s="15">
        <f t="shared" si="106"/>
        <v>40974.791898148149</v>
      </c>
      <c r="T1657" s="15">
        <f t="shared" si="10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 s="10">
        <f t="shared" si="105"/>
        <v>156.77000000000001</v>
      </c>
      <c r="Q1658" t="s">
        <v>8323</v>
      </c>
      <c r="R1658" t="s">
        <v>8344</v>
      </c>
      <c r="S1658" s="15">
        <f t="shared" si="106"/>
        <v>41226.928842592592</v>
      </c>
      <c r="T1658" s="15">
        <f t="shared" si="10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 s="10">
        <f t="shared" si="105"/>
        <v>118.7</v>
      </c>
      <c r="Q1659" t="s">
        <v>8323</v>
      </c>
      <c r="R1659" t="s">
        <v>8344</v>
      </c>
      <c r="S1659" s="15">
        <f t="shared" si="106"/>
        <v>41023.782037037039</v>
      </c>
      <c r="T1659" s="15">
        <f t="shared" si="10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 s="10">
        <f t="shared" si="105"/>
        <v>74.150000000000006</v>
      </c>
      <c r="Q1660" t="s">
        <v>8323</v>
      </c>
      <c r="R1660" t="s">
        <v>8344</v>
      </c>
      <c r="S1660" s="15">
        <f t="shared" si="106"/>
        <v>41223.22184027778</v>
      </c>
      <c r="T1660" s="15">
        <f t="shared" si="10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 s="10">
        <f t="shared" si="105"/>
        <v>12.53</v>
      </c>
      <c r="Q1661" t="s">
        <v>8323</v>
      </c>
      <c r="R1661" t="s">
        <v>8344</v>
      </c>
      <c r="S1661" s="15">
        <f t="shared" si="106"/>
        <v>41596.913437499999</v>
      </c>
      <c r="T1661" s="15">
        <f t="shared" si="10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 s="10">
        <f t="shared" si="105"/>
        <v>27.86</v>
      </c>
      <c r="Q1662" t="s">
        <v>8323</v>
      </c>
      <c r="R1662" t="s">
        <v>8344</v>
      </c>
      <c r="S1662" s="15">
        <f t="shared" si="106"/>
        <v>42459.693865740745</v>
      </c>
      <c r="T1662" s="15">
        <f t="shared" si="10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10">
        <f t="shared" si="105"/>
        <v>80.180000000000007</v>
      </c>
      <c r="Q1663" t="s">
        <v>8323</v>
      </c>
      <c r="R1663" t="s">
        <v>8344</v>
      </c>
      <c r="S1663" s="15">
        <f t="shared" si="106"/>
        <v>42343.998043981483</v>
      </c>
      <c r="T1663" s="15">
        <f t="shared" si="10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 s="10">
        <f t="shared" si="105"/>
        <v>132.44</v>
      </c>
      <c r="Q1664" t="s">
        <v>8323</v>
      </c>
      <c r="R1664" t="s">
        <v>8344</v>
      </c>
      <c r="S1664" s="15">
        <f t="shared" si="106"/>
        <v>40848.198333333334</v>
      </c>
      <c r="T1664" s="15">
        <f t="shared" si="10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 s="10">
        <f t="shared" si="105"/>
        <v>33.75</v>
      </c>
      <c r="Q1665" t="s">
        <v>8323</v>
      </c>
      <c r="R1665" t="s">
        <v>8344</v>
      </c>
      <c r="S1665" s="15">
        <f t="shared" si="106"/>
        <v>42006.02207175926</v>
      </c>
      <c r="T1665" s="15">
        <f t="shared" si="10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 s="10">
        <f t="shared" si="105"/>
        <v>34.380000000000003</v>
      </c>
      <c r="Q1666" t="s">
        <v>8323</v>
      </c>
      <c r="R1666" t="s">
        <v>8344</v>
      </c>
      <c r="S1666" s="15">
        <f t="shared" si="106"/>
        <v>40939.761782407404</v>
      </c>
      <c r="T1666" s="15">
        <f t="shared" si="10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si="105"/>
        <v>44.96</v>
      </c>
      <c r="Q1667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ref="O1675:O1738" si="108">ROUND(E1675/D1675*100,0)</f>
        <v>128</v>
      </c>
      <c r="P1675" s="10">
        <f t="shared" ref="P1675:P1738" si="109">IFERROR(ROUND(E1675/L1675,2),"No Backers")</f>
        <v>45.59</v>
      </c>
      <c r="Q1675" t="s">
        <v>8323</v>
      </c>
      <c r="R1675" t="s">
        <v>8344</v>
      </c>
      <c r="S1675" s="15">
        <f t="shared" ref="S1675:S1738" si="110">(((J1675/60)/60)/24)+DATE(1970,1,1)</f>
        <v>42039.878379629634</v>
      </c>
      <c r="T1675" s="15">
        <f t="shared" ref="T1675:T1738" si="111">(((I1675/60)/60)/24)+DATE(1970,1,1)</f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 s="10">
        <f t="shared" si="109"/>
        <v>89.25</v>
      </c>
      <c r="Q1676" t="s">
        <v>8323</v>
      </c>
      <c r="R1676" t="s">
        <v>8344</v>
      </c>
      <c r="S1676" s="15">
        <f t="shared" si="110"/>
        <v>42569.605393518519</v>
      </c>
      <c r="T1676" s="15">
        <f t="shared" si="11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 s="10">
        <f t="shared" si="109"/>
        <v>40.42</v>
      </c>
      <c r="Q1677" t="s">
        <v>8323</v>
      </c>
      <c r="R1677" t="s">
        <v>8344</v>
      </c>
      <c r="S1677" s="15">
        <f t="shared" si="110"/>
        <v>40802.733101851853</v>
      </c>
      <c r="T1677" s="15">
        <f t="shared" si="11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 s="10">
        <f t="shared" si="109"/>
        <v>82.38</v>
      </c>
      <c r="Q1678" t="s">
        <v>8323</v>
      </c>
      <c r="R1678" t="s">
        <v>8344</v>
      </c>
      <c r="S1678" s="15">
        <f t="shared" si="110"/>
        <v>40973.72623842593</v>
      </c>
      <c r="T1678" s="15">
        <f t="shared" si="11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 s="10">
        <f t="shared" si="109"/>
        <v>159.52000000000001</v>
      </c>
      <c r="Q1679" t="s">
        <v>8323</v>
      </c>
      <c r="R1679" t="s">
        <v>8344</v>
      </c>
      <c r="S1679" s="15">
        <f t="shared" si="110"/>
        <v>42416.407129629632</v>
      </c>
      <c r="T1679" s="15">
        <f t="shared" si="11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 s="10">
        <f t="shared" si="109"/>
        <v>36.24</v>
      </c>
      <c r="Q1680" t="s">
        <v>8323</v>
      </c>
      <c r="R1680" t="s">
        <v>8344</v>
      </c>
      <c r="S1680" s="15">
        <f t="shared" si="110"/>
        <v>41662.854988425926</v>
      </c>
      <c r="T1680" s="15">
        <f t="shared" si="11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 s="10">
        <f t="shared" si="109"/>
        <v>62.5</v>
      </c>
      <c r="Q1681" t="s">
        <v>8323</v>
      </c>
      <c r="R1681" t="s">
        <v>8344</v>
      </c>
      <c r="S1681" s="15">
        <f t="shared" si="110"/>
        <v>40723.068807870368</v>
      </c>
      <c r="T1681" s="15">
        <f t="shared" si="11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 s="10">
        <f t="shared" si="109"/>
        <v>47</v>
      </c>
      <c r="Q1682" t="s">
        <v>8323</v>
      </c>
      <c r="R1682" t="s">
        <v>8344</v>
      </c>
      <c r="S1682" s="15">
        <f t="shared" si="110"/>
        <v>41802.757719907408</v>
      </c>
      <c r="T1682" s="15">
        <f t="shared" si="11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 s="10">
        <f t="shared" si="109"/>
        <v>74.58</v>
      </c>
      <c r="Q1683" t="s">
        <v>8323</v>
      </c>
      <c r="R1683" t="s">
        <v>8345</v>
      </c>
      <c r="S1683" s="15">
        <f t="shared" si="110"/>
        <v>42774.121342592596</v>
      </c>
      <c r="T1683" s="15">
        <f t="shared" si="11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 s="10" t="str">
        <f t="shared" si="109"/>
        <v>No Backers</v>
      </c>
      <c r="Q1684" t="s">
        <v>8323</v>
      </c>
      <c r="R1684" t="s">
        <v>8345</v>
      </c>
      <c r="S1684" s="15">
        <f t="shared" si="110"/>
        <v>42779.21365740741</v>
      </c>
      <c r="T1684" s="15">
        <f t="shared" si="11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 s="10">
        <f t="shared" si="109"/>
        <v>76</v>
      </c>
      <c r="Q1685" t="s">
        <v>8323</v>
      </c>
      <c r="R1685" t="s">
        <v>8345</v>
      </c>
      <c r="S1685" s="15">
        <f t="shared" si="110"/>
        <v>42808.781689814816</v>
      </c>
      <c r="T1685" s="15">
        <f t="shared" si="11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 s="10">
        <f t="shared" si="109"/>
        <v>86.44</v>
      </c>
      <c r="Q1686" t="s">
        <v>8323</v>
      </c>
      <c r="R1686" t="s">
        <v>8345</v>
      </c>
      <c r="S1686" s="15">
        <f t="shared" si="110"/>
        <v>42783.815289351856</v>
      </c>
      <c r="T1686" s="15">
        <f t="shared" si="11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 s="10">
        <f t="shared" si="109"/>
        <v>24</v>
      </c>
      <c r="Q1687" t="s">
        <v>8323</v>
      </c>
      <c r="R1687" t="s">
        <v>8345</v>
      </c>
      <c r="S1687" s="15">
        <f t="shared" si="110"/>
        <v>42788.2502662037</v>
      </c>
      <c r="T1687" s="15">
        <f t="shared" si="11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 s="10">
        <f t="shared" si="109"/>
        <v>18</v>
      </c>
      <c r="Q1688" t="s">
        <v>8323</v>
      </c>
      <c r="R1688" t="s">
        <v>8345</v>
      </c>
      <c r="S1688" s="15">
        <f t="shared" si="110"/>
        <v>42792.843969907408</v>
      </c>
      <c r="T1688" s="15">
        <f t="shared" si="11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 s="10">
        <f t="shared" si="109"/>
        <v>80.13</v>
      </c>
      <c r="Q1689" t="s">
        <v>8323</v>
      </c>
      <c r="R1689" t="s">
        <v>8345</v>
      </c>
      <c r="S1689" s="15">
        <f t="shared" si="110"/>
        <v>42802.046817129631</v>
      </c>
      <c r="T1689" s="15">
        <f t="shared" si="11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 s="10">
        <f t="shared" si="109"/>
        <v>253.14</v>
      </c>
      <c r="Q1690" t="s">
        <v>8323</v>
      </c>
      <c r="R1690" t="s">
        <v>8345</v>
      </c>
      <c r="S1690" s="15">
        <f t="shared" si="110"/>
        <v>42804.534652777773</v>
      </c>
      <c r="T1690" s="15">
        <f t="shared" si="11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 s="10">
        <f t="shared" si="109"/>
        <v>171.43</v>
      </c>
      <c r="Q1691" t="s">
        <v>8323</v>
      </c>
      <c r="R1691" t="s">
        <v>8345</v>
      </c>
      <c r="S1691" s="15">
        <f t="shared" si="110"/>
        <v>42780.942476851851</v>
      </c>
      <c r="T1691" s="15">
        <f t="shared" si="11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 s="10">
        <f t="shared" si="109"/>
        <v>57.73</v>
      </c>
      <c r="Q1692" t="s">
        <v>8323</v>
      </c>
      <c r="R1692" t="s">
        <v>8345</v>
      </c>
      <c r="S1692" s="15">
        <f t="shared" si="110"/>
        <v>42801.43104166667</v>
      </c>
      <c r="T1692" s="15">
        <f t="shared" si="11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 s="10">
        <f t="shared" si="109"/>
        <v>264.26</v>
      </c>
      <c r="Q1693" t="s">
        <v>8323</v>
      </c>
      <c r="R1693" t="s">
        <v>8345</v>
      </c>
      <c r="S1693" s="15">
        <f t="shared" si="110"/>
        <v>42795.701481481476</v>
      </c>
      <c r="T1693" s="15">
        <f t="shared" si="11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 s="10">
        <f t="shared" si="109"/>
        <v>159.33000000000001</v>
      </c>
      <c r="Q1694" t="s">
        <v>8323</v>
      </c>
      <c r="R1694" t="s">
        <v>8345</v>
      </c>
      <c r="S1694" s="15">
        <f t="shared" si="110"/>
        <v>42788.151238425926</v>
      </c>
      <c r="T1694" s="15">
        <f t="shared" si="111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 s="10">
        <f t="shared" si="109"/>
        <v>35</v>
      </c>
      <c r="Q1695" t="s">
        <v>8323</v>
      </c>
      <c r="R1695" t="s">
        <v>8345</v>
      </c>
      <c r="S1695" s="15">
        <f t="shared" si="110"/>
        <v>42803.920277777783</v>
      </c>
      <c r="T1695" s="15">
        <f t="shared" si="11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 s="10">
        <f t="shared" si="109"/>
        <v>5</v>
      </c>
      <c r="Q1696" t="s">
        <v>8323</v>
      </c>
      <c r="R1696" t="s">
        <v>8345</v>
      </c>
      <c r="S1696" s="15">
        <f t="shared" si="110"/>
        <v>42791.669837962967</v>
      </c>
      <c r="T1696" s="15">
        <f t="shared" si="11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 s="10">
        <f t="shared" si="109"/>
        <v>61.09</v>
      </c>
      <c r="Q1697" t="s">
        <v>8323</v>
      </c>
      <c r="R1697" t="s">
        <v>8345</v>
      </c>
      <c r="S1697" s="15">
        <f t="shared" si="110"/>
        <v>42801.031412037039</v>
      </c>
      <c r="T1697" s="15">
        <f t="shared" si="11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 s="10" t="str">
        <f t="shared" si="109"/>
        <v>No Backers</v>
      </c>
      <c r="Q1698" t="s">
        <v>8323</v>
      </c>
      <c r="R1698" t="s">
        <v>8345</v>
      </c>
      <c r="S1698" s="15">
        <f t="shared" si="110"/>
        <v>42796.069571759261</v>
      </c>
      <c r="T1698" s="15">
        <f t="shared" si="11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 s="10">
        <f t="shared" si="109"/>
        <v>114.82</v>
      </c>
      <c r="Q1699" t="s">
        <v>8323</v>
      </c>
      <c r="R1699" t="s">
        <v>8345</v>
      </c>
      <c r="S1699" s="15">
        <f t="shared" si="110"/>
        <v>42805.032962962956</v>
      </c>
      <c r="T1699" s="15">
        <f t="shared" si="11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 s="10" t="str">
        <f t="shared" si="109"/>
        <v>No Backers</v>
      </c>
      <c r="Q1700" t="s">
        <v>8323</v>
      </c>
      <c r="R1700" t="s">
        <v>8345</v>
      </c>
      <c r="S1700" s="15">
        <f t="shared" si="110"/>
        <v>42796.207870370374</v>
      </c>
      <c r="T1700" s="15">
        <f t="shared" si="11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 s="10">
        <f t="shared" si="109"/>
        <v>54</v>
      </c>
      <c r="Q1701" t="s">
        <v>8323</v>
      </c>
      <c r="R1701" t="s">
        <v>8345</v>
      </c>
      <c r="S1701" s="15">
        <f t="shared" si="110"/>
        <v>42806.863946759258</v>
      </c>
      <c r="T1701" s="15">
        <f t="shared" si="11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 s="10">
        <f t="shared" si="109"/>
        <v>65.97</v>
      </c>
      <c r="Q1702" t="s">
        <v>8323</v>
      </c>
      <c r="R1702" t="s">
        <v>8345</v>
      </c>
      <c r="S1702" s="15">
        <f t="shared" si="110"/>
        <v>42796.071643518517</v>
      </c>
      <c r="T1702" s="15">
        <f t="shared" si="111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 s="10">
        <f t="shared" si="109"/>
        <v>5</v>
      </c>
      <c r="Q1703" t="s">
        <v>8323</v>
      </c>
      <c r="R1703" t="s">
        <v>8345</v>
      </c>
      <c r="S1703" s="15">
        <f t="shared" si="110"/>
        <v>41989.664409722223</v>
      </c>
      <c r="T1703" s="15">
        <f t="shared" si="111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 s="10">
        <f t="shared" si="109"/>
        <v>1</v>
      </c>
      <c r="Q1704" t="s">
        <v>8323</v>
      </c>
      <c r="R1704" t="s">
        <v>8345</v>
      </c>
      <c r="S1704" s="15">
        <f t="shared" si="110"/>
        <v>42063.869791666672</v>
      </c>
      <c r="T1704" s="15">
        <f t="shared" si="111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 s="10">
        <f t="shared" si="109"/>
        <v>25.5</v>
      </c>
      <c r="Q1705" t="s">
        <v>8323</v>
      </c>
      <c r="R1705" t="s">
        <v>8345</v>
      </c>
      <c r="S1705" s="15">
        <f t="shared" si="110"/>
        <v>42187.281678240746</v>
      </c>
      <c r="T1705" s="15">
        <f t="shared" si="111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 s="10">
        <f t="shared" si="109"/>
        <v>118.36</v>
      </c>
      <c r="Q1706" t="s">
        <v>8323</v>
      </c>
      <c r="R1706" t="s">
        <v>8345</v>
      </c>
      <c r="S1706" s="15">
        <f t="shared" si="110"/>
        <v>42021.139733796299</v>
      </c>
      <c r="T1706" s="15">
        <f t="shared" si="111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 s="10" t="str">
        <f t="shared" si="109"/>
        <v>No Backers</v>
      </c>
      <c r="Q1707" t="s">
        <v>8323</v>
      </c>
      <c r="R1707" t="s">
        <v>8345</v>
      </c>
      <c r="S1707" s="15">
        <f t="shared" si="110"/>
        <v>42245.016736111109</v>
      </c>
      <c r="T1707" s="15">
        <f t="shared" si="111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 s="10" t="str">
        <f t="shared" si="109"/>
        <v>No Backers</v>
      </c>
      <c r="Q1708" t="s">
        <v>8323</v>
      </c>
      <c r="R1708" t="s">
        <v>8345</v>
      </c>
      <c r="S1708" s="15">
        <f t="shared" si="110"/>
        <v>42179.306388888886</v>
      </c>
      <c r="T1708" s="15">
        <f t="shared" si="111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 s="10">
        <f t="shared" si="109"/>
        <v>54.11</v>
      </c>
      <c r="Q1709" t="s">
        <v>8323</v>
      </c>
      <c r="R1709" t="s">
        <v>8345</v>
      </c>
      <c r="S1709" s="15">
        <f t="shared" si="110"/>
        <v>42427.721006944441</v>
      </c>
      <c r="T1709" s="15">
        <f t="shared" si="111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 s="10" t="str">
        <f t="shared" si="109"/>
        <v>No Backers</v>
      </c>
      <c r="Q1710" t="s">
        <v>8323</v>
      </c>
      <c r="R1710" t="s">
        <v>8345</v>
      </c>
      <c r="S1710" s="15">
        <f t="shared" si="110"/>
        <v>42451.866967592592</v>
      </c>
      <c r="T1710" s="15">
        <f t="shared" si="111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 s="10">
        <f t="shared" si="109"/>
        <v>21.25</v>
      </c>
      <c r="Q1711" t="s">
        <v>8323</v>
      </c>
      <c r="R1711" t="s">
        <v>8345</v>
      </c>
      <c r="S1711" s="15">
        <f t="shared" si="110"/>
        <v>41841.56381944444</v>
      </c>
      <c r="T1711" s="15">
        <f t="shared" si="111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 s="10">
        <f t="shared" si="109"/>
        <v>34</v>
      </c>
      <c r="Q1712" t="s">
        <v>8323</v>
      </c>
      <c r="R1712" t="s">
        <v>8345</v>
      </c>
      <c r="S1712" s="15">
        <f t="shared" si="110"/>
        <v>42341.59129629629</v>
      </c>
      <c r="T1712" s="15">
        <f t="shared" si="111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 s="10">
        <f t="shared" si="109"/>
        <v>525</v>
      </c>
      <c r="Q1713" t="s">
        <v>8323</v>
      </c>
      <c r="R1713" t="s">
        <v>8345</v>
      </c>
      <c r="S1713" s="15">
        <f t="shared" si="110"/>
        <v>41852.646226851852</v>
      </c>
      <c r="T1713" s="15">
        <f t="shared" si="111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 s="10" t="str">
        <f t="shared" si="109"/>
        <v>No Backers</v>
      </c>
      <c r="Q1714" t="s">
        <v>8323</v>
      </c>
      <c r="R1714" t="s">
        <v>8345</v>
      </c>
      <c r="S1714" s="15">
        <f t="shared" si="110"/>
        <v>42125.913807870369</v>
      </c>
      <c r="T1714" s="15">
        <f t="shared" si="111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 s="10">
        <f t="shared" si="109"/>
        <v>50</v>
      </c>
      <c r="Q1715" t="s">
        <v>8323</v>
      </c>
      <c r="R1715" t="s">
        <v>8345</v>
      </c>
      <c r="S1715" s="15">
        <f t="shared" si="110"/>
        <v>41887.801064814819</v>
      </c>
      <c r="T1715" s="15">
        <f t="shared" si="111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 s="10">
        <f t="shared" si="109"/>
        <v>115.71</v>
      </c>
      <c r="Q1716" t="s">
        <v>8323</v>
      </c>
      <c r="R1716" t="s">
        <v>8345</v>
      </c>
      <c r="S1716" s="15">
        <f t="shared" si="110"/>
        <v>42095.918530092589</v>
      </c>
      <c r="T1716" s="15">
        <f t="shared" si="111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 s="10">
        <f t="shared" si="109"/>
        <v>5.5</v>
      </c>
      <c r="Q1717" t="s">
        <v>8323</v>
      </c>
      <c r="R1717" t="s">
        <v>8345</v>
      </c>
      <c r="S1717" s="15">
        <f t="shared" si="110"/>
        <v>42064.217418981483</v>
      </c>
      <c r="T1717" s="15">
        <f t="shared" si="111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 s="10">
        <f t="shared" si="109"/>
        <v>50</v>
      </c>
      <c r="Q1718" t="s">
        <v>8323</v>
      </c>
      <c r="R1718" t="s">
        <v>8345</v>
      </c>
      <c r="S1718" s="15">
        <f t="shared" si="110"/>
        <v>42673.577534722222</v>
      </c>
      <c r="T1718" s="15">
        <f t="shared" si="111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 s="10">
        <f t="shared" si="109"/>
        <v>34.020000000000003</v>
      </c>
      <c r="Q1719" t="s">
        <v>8323</v>
      </c>
      <c r="R1719" t="s">
        <v>8345</v>
      </c>
      <c r="S1719" s="15">
        <f t="shared" si="110"/>
        <v>42460.98192129629</v>
      </c>
      <c r="T1719" s="15">
        <f t="shared" si="111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 s="10">
        <f t="shared" si="109"/>
        <v>37.5</v>
      </c>
      <c r="Q1720" t="s">
        <v>8323</v>
      </c>
      <c r="R1720" t="s">
        <v>8345</v>
      </c>
      <c r="S1720" s="15">
        <f t="shared" si="110"/>
        <v>42460.610520833332</v>
      </c>
      <c r="T1720" s="15">
        <f t="shared" si="111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 s="10">
        <f t="shared" si="109"/>
        <v>11.67</v>
      </c>
      <c r="Q1721" t="s">
        <v>8323</v>
      </c>
      <c r="R1721" t="s">
        <v>8345</v>
      </c>
      <c r="S1721" s="15">
        <f t="shared" si="110"/>
        <v>41869.534618055557</v>
      </c>
      <c r="T1721" s="15">
        <f t="shared" si="111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 s="10">
        <f t="shared" si="109"/>
        <v>28.13</v>
      </c>
      <c r="Q1722" t="s">
        <v>8323</v>
      </c>
      <c r="R1722" t="s">
        <v>8345</v>
      </c>
      <c r="S1722" s="15">
        <f t="shared" si="110"/>
        <v>41922.783229166671</v>
      </c>
      <c r="T1722" s="15">
        <f t="shared" si="111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 s="10" t="str">
        <f t="shared" si="109"/>
        <v>No Backers</v>
      </c>
      <c r="Q1723" t="s">
        <v>8323</v>
      </c>
      <c r="R1723" t="s">
        <v>8345</v>
      </c>
      <c r="S1723" s="15">
        <f t="shared" si="110"/>
        <v>42319.461377314816</v>
      </c>
      <c r="T1723" s="15">
        <f t="shared" si="111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 s="10">
        <f t="shared" si="109"/>
        <v>1</v>
      </c>
      <c r="Q1724" t="s">
        <v>8323</v>
      </c>
      <c r="R1724" t="s">
        <v>8345</v>
      </c>
      <c r="S1724" s="15">
        <f t="shared" si="110"/>
        <v>42425.960983796293</v>
      </c>
      <c r="T1724" s="15">
        <f t="shared" si="111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 s="10">
        <f t="shared" si="109"/>
        <v>216.67</v>
      </c>
      <c r="Q1725" t="s">
        <v>8323</v>
      </c>
      <c r="R1725" t="s">
        <v>8345</v>
      </c>
      <c r="S1725" s="15">
        <f t="shared" si="110"/>
        <v>42129.82540509259</v>
      </c>
      <c r="T1725" s="15">
        <f t="shared" si="111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 s="10">
        <f t="shared" si="109"/>
        <v>8.75</v>
      </c>
      <c r="Q1726" t="s">
        <v>8323</v>
      </c>
      <c r="R1726" t="s">
        <v>8345</v>
      </c>
      <c r="S1726" s="15">
        <f t="shared" si="110"/>
        <v>41912.932430555556</v>
      </c>
      <c r="T1726" s="15">
        <f t="shared" si="111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 s="10">
        <f t="shared" si="109"/>
        <v>62.22</v>
      </c>
      <c r="Q1727" t="s">
        <v>8323</v>
      </c>
      <c r="R1727" t="s">
        <v>8345</v>
      </c>
      <c r="S1727" s="15">
        <f t="shared" si="110"/>
        <v>41845.968159722222</v>
      </c>
      <c r="T1727" s="15">
        <f t="shared" si="111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 s="10">
        <f t="shared" si="109"/>
        <v>137.25</v>
      </c>
      <c r="Q1728" t="s">
        <v>8323</v>
      </c>
      <c r="R1728" t="s">
        <v>8345</v>
      </c>
      <c r="S1728" s="15">
        <f t="shared" si="110"/>
        <v>41788.919722222221</v>
      </c>
      <c r="T1728" s="15">
        <f t="shared" si="111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 s="10">
        <f t="shared" si="109"/>
        <v>1</v>
      </c>
      <c r="Q1729" t="s">
        <v>8323</v>
      </c>
      <c r="R1729" t="s">
        <v>8345</v>
      </c>
      <c r="S1729" s="15">
        <f t="shared" si="110"/>
        <v>42044.927974537044</v>
      </c>
      <c r="T1729" s="15">
        <f t="shared" si="111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 s="10">
        <f t="shared" si="109"/>
        <v>122.14</v>
      </c>
      <c r="Q1730" t="s">
        <v>8323</v>
      </c>
      <c r="R1730" t="s">
        <v>8345</v>
      </c>
      <c r="S1730" s="15">
        <f t="shared" si="110"/>
        <v>42268.625856481478</v>
      </c>
      <c r="T1730" s="15">
        <f t="shared" si="111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 t="str">
        <f t="shared" si="109"/>
        <v>No Backers</v>
      </c>
      <c r="Q1731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 t="str">
        <f t="shared" si="109"/>
        <v>No Backers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 t="str">
        <f t="shared" si="109"/>
        <v>No Backers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 t="str">
        <f t="shared" si="109"/>
        <v>No Backers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 t="str">
        <f t="shared" si="109"/>
        <v>No Backers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ref="O1739:O1802" si="112">ROUND(E1739/D1739*100,0)</f>
        <v>21</v>
      </c>
      <c r="P1739" s="10">
        <f t="shared" ref="P1739:P1802" si="113">IFERROR(ROUND(E1739/L1739,2),"No Backers")</f>
        <v>56.67</v>
      </c>
      <c r="Q1739" t="s">
        <v>8323</v>
      </c>
      <c r="R1739" t="s">
        <v>8345</v>
      </c>
      <c r="S1739" s="15">
        <f t="shared" ref="S1739:S1802" si="114">(((J1739/60)/60)/24)+DATE(1970,1,1)</f>
        <v>42175.948981481488</v>
      </c>
      <c r="T1739" s="15">
        <f t="shared" ref="T1739:T1802" si="115">(((I1739/60)/60)/24)+DATE(1970,1,1)</f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 s="10">
        <f t="shared" si="113"/>
        <v>20</v>
      </c>
      <c r="Q1740" t="s">
        <v>8323</v>
      </c>
      <c r="R1740" t="s">
        <v>8345</v>
      </c>
      <c r="S1740" s="15">
        <f t="shared" si="114"/>
        <v>41884.874328703707</v>
      </c>
      <c r="T1740" s="15">
        <f t="shared" si="11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 s="10">
        <f t="shared" si="113"/>
        <v>1</v>
      </c>
      <c r="Q1741" t="s">
        <v>8323</v>
      </c>
      <c r="R1741" t="s">
        <v>8345</v>
      </c>
      <c r="S1741" s="15">
        <f t="shared" si="114"/>
        <v>42435.874212962968</v>
      </c>
      <c r="T1741" s="15">
        <f t="shared" si="11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 s="10" t="str">
        <f t="shared" si="113"/>
        <v>No Backers</v>
      </c>
      <c r="Q1742" t="s">
        <v>8323</v>
      </c>
      <c r="R1742" t="s">
        <v>8345</v>
      </c>
      <c r="S1742" s="15">
        <f t="shared" si="114"/>
        <v>42171.817384259266</v>
      </c>
      <c r="T1742" s="15">
        <f t="shared" si="115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 s="10">
        <f t="shared" si="113"/>
        <v>25.58</v>
      </c>
      <c r="Q1743" t="s">
        <v>8336</v>
      </c>
      <c r="R1743" t="s">
        <v>8337</v>
      </c>
      <c r="S1743" s="15">
        <f t="shared" si="114"/>
        <v>42120.628136574072</v>
      </c>
      <c r="T1743" s="15">
        <f t="shared" si="115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 s="10">
        <f t="shared" si="113"/>
        <v>63.97</v>
      </c>
      <c r="Q1744" t="s">
        <v>8336</v>
      </c>
      <c r="R1744" t="s">
        <v>8337</v>
      </c>
      <c r="S1744" s="15">
        <f t="shared" si="114"/>
        <v>42710.876967592587</v>
      </c>
      <c r="T1744" s="15">
        <f t="shared" si="115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 s="10">
        <f t="shared" si="113"/>
        <v>89.93</v>
      </c>
      <c r="Q1745" t="s">
        <v>8336</v>
      </c>
      <c r="R1745" t="s">
        <v>8337</v>
      </c>
      <c r="S1745" s="15">
        <f t="shared" si="114"/>
        <v>42586.925636574073</v>
      </c>
      <c r="T1745" s="15">
        <f t="shared" si="115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 s="10">
        <f t="shared" si="113"/>
        <v>93.07</v>
      </c>
      <c r="Q1746" t="s">
        <v>8336</v>
      </c>
      <c r="R1746" t="s">
        <v>8337</v>
      </c>
      <c r="S1746" s="15">
        <f t="shared" si="114"/>
        <v>42026.605057870373</v>
      </c>
      <c r="T1746" s="15">
        <f t="shared" si="115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 s="10">
        <f t="shared" si="113"/>
        <v>89.67</v>
      </c>
      <c r="Q1747" t="s">
        <v>8336</v>
      </c>
      <c r="R1747" t="s">
        <v>8337</v>
      </c>
      <c r="S1747" s="15">
        <f t="shared" si="114"/>
        <v>42690.259699074071</v>
      </c>
      <c r="T1747" s="15">
        <f t="shared" si="115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 s="10">
        <f t="shared" si="113"/>
        <v>207.62</v>
      </c>
      <c r="Q1748" t="s">
        <v>8336</v>
      </c>
      <c r="R1748" t="s">
        <v>8337</v>
      </c>
      <c r="S1748" s="15">
        <f t="shared" si="114"/>
        <v>42668.176701388889</v>
      </c>
      <c r="T1748" s="15">
        <f t="shared" si="115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 s="10">
        <f t="shared" si="113"/>
        <v>59.41</v>
      </c>
      <c r="Q1749" t="s">
        <v>8336</v>
      </c>
      <c r="R1749" t="s">
        <v>8337</v>
      </c>
      <c r="S1749" s="15">
        <f t="shared" si="114"/>
        <v>42292.435532407413</v>
      </c>
      <c r="T1749" s="15">
        <f t="shared" si="115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 s="10">
        <f t="shared" si="113"/>
        <v>358.97</v>
      </c>
      <c r="Q1750" t="s">
        <v>8336</v>
      </c>
      <c r="R1750" t="s">
        <v>8337</v>
      </c>
      <c r="S1750" s="15">
        <f t="shared" si="114"/>
        <v>42219.950729166667</v>
      </c>
      <c r="T1750" s="15">
        <f t="shared" si="115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 s="10">
        <f t="shared" si="113"/>
        <v>94.74</v>
      </c>
      <c r="Q1751" t="s">
        <v>8336</v>
      </c>
      <c r="R1751" t="s">
        <v>8337</v>
      </c>
      <c r="S1751" s="15">
        <f t="shared" si="114"/>
        <v>42758.975937499999</v>
      </c>
      <c r="T1751" s="15">
        <f t="shared" si="115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 s="10">
        <f t="shared" si="113"/>
        <v>80.650000000000006</v>
      </c>
      <c r="Q1752" t="s">
        <v>8336</v>
      </c>
      <c r="R1752" t="s">
        <v>8337</v>
      </c>
      <c r="S1752" s="15">
        <f t="shared" si="114"/>
        <v>42454.836851851855</v>
      </c>
      <c r="T1752" s="15">
        <f t="shared" si="115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 s="10">
        <f t="shared" si="113"/>
        <v>168.69</v>
      </c>
      <c r="Q1753" t="s">
        <v>8336</v>
      </c>
      <c r="R1753" t="s">
        <v>8337</v>
      </c>
      <c r="S1753" s="15">
        <f t="shared" si="114"/>
        <v>42052.7815162037</v>
      </c>
      <c r="T1753" s="15">
        <f t="shared" si="115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 s="10">
        <f t="shared" si="113"/>
        <v>34.69</v>
      </c>
      <c r="Q1754" t="s">
        <v>8336</v>
      </c>
      <c r="R1754" t="s">
        <v>8337</v>
      </c>
      <c r="S1754" s="15">
        <f t="shared" si="114"/>
        <v>42627.253263888888</v>
      </c>
      <c r="T1754" s="15">
        <f t="shared" si="115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 s="10">
        <f t="shared" si="113"/>
        <v>462.86</v>
      </c>
      <c r="Q1755" t="s">
        <v>8336</v>
      </c>
      <c r="R1755" t="s">
        <v>8337</v>
      </c>
      <c r="S1755" s="15">
        <f t="shared" si="114"/>
        <v>42420.74962962963</v>
      </c>
      <c r="T1755" s="15">
        <f t="shared" si="115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 s="10">
        <f t="shared" si="113"/>
        <v>104.39</v>
      </c>
      <c r="Q1756" t="s">
        <v>8336</v>
      </c>
      <c r="R1756" t="s">
        <v>8337</v>
      </c>
      <c r="S1756" s="15">
        <f t="shared" si="114"/>
        <v>42067.876770833333</v>
      </c>
      <c r="T1756" s="15">
        <f t="shared" si="115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 s="10">
        <f t="shared" si="113"/>
        <v>7.5</v>
      </c>
      <c r="Q1757" t="s">
        <v>8336</v>
      </c>
      <c r="R1757" t="s">
        <v>8337</v>
      </c>
      <c r="S1757" s="15">
        <f t="shared" si="114"/>
        <v>42252.788900462961</v>
      </c>
      <c r="T1757" s="15">
        <f t="shared" si="115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 s="10">
        <f t="shared" si="113"/>
        <v>47.13</v>
      </c>
      <c r="Q1758" t="s">
        <v>8336</v>
      </c>
      <c r="R1758" t="s">
        <v>8337</v>
      </c>
      <c r="S1758" s="15">
        <f t="shared" si="114"/>
        <v>42571.167465277773</v>
      </c>
      <c r="T1758" s="15">
        <f t="shared" si="115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 s="10">
        <f t="shared" si="113"/>
        <v>414.29</v>
      </c>
      <c r="Q1759" t="s">
        <v>8336</v>
      </c>
      <c r="R1759" t="s">
        <v>8337</v>
      </c>
      <c r="S1759" s="15">
        <f t="shared" si="114"/>
        <v>42733.827349537038</v>
      </c>
      <c r="T1759" s="15">
        <f t="shared" si="115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 s="10">
        <f t="shared" si="113"/>
        <v>42.48</v>
      </c>
      <c r="Q1760" t="s">
        <v>8336</v>
      </c>
      <c r="R1760" t="s">
        <v>8337</v>
      </c>
      <c r="S1760" s="15">
        <f t="shared" si="114"/>
        <v>42505.955925925926</v>
      </c>
      <c r="T1760" s="15">
        <f t="shared" si="115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 s="10">
        <f t="shared" si="113"/>
        <v>108.78</v>
      </c>
      <c r="Q1761" t="s">
        <v>8336</v>
      </c>
      <c r="R1761" t="s">
        <v>8337</v>
      </c>
      <c r="S1761" s="15">
        <f t="shared" si="114"/>
        <v>42068.829039351855</v>
      </c>
      <c r="T1761" s="15">
        <f t="shared" si="115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 s="10">
        <f t="shared" si="113"/>
        <v>81.099999999999994</v>
      </c>
      <c r="Q1762" t="s">
        <v>8336</v>
      </c>
      <c r="R1762" t="s">
        <v>8337</v>
      </c>
      <c r="S1762" s="15">
        <f t="shared" si="114"/>
        <v>42405.67260416667</v>
      </c>
      <c r="T1762" s="15">
        <f t="shared" si="115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 s="10">
        <f t="shared" si="113"/>
        <v>51.67</v>
      </c>
      <c r="Q1763" t="s">
        <v>8336</v>
      </c>
      <c r="R1763" t="s">
        <v>8337</v>
      </c>
      <c r="S1763" s="15">
        <f t="shared" si="114"/>
        <v>42209.567824074074</v>
      </c>
      <c r="T1763" s="15">
        <f t="shared" si="115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 s="10">
        <f t="shared" si="113"/>
        <v>35.4</v>
      </c>
      <c r="Q1764" t="s">
        <v>8336</v>
      </c>
      <c r="R1764" t="s">
        <v>8337</v>
      </c>
      <c r="S1764" s="15">
        <f t="shared" si="114"/>
        <v>42410.982002314813</v>
      </c>
      <c r="T1764" s="15">
        <f t="shared" si="115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 s="10">
        <f t="shared" si="113"/>
        <v>103.64</v>
      </c>
      <c r="Q1765" t="s">
        <v>8336</v>
      </c>
      <c r="R1765" t="s">
        <v>8337</v>
      </c>
      <c r="S1765" s="15">
        <f t="shared" si="114"/>
        <v>42636.868518518517</v>
      </c>
      <c r="T1765" s="15">
        <f t="shared" si="11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 s="10">
        <f t="shared" si="113"/>
        <v>55.28</v>
      </c>
      <c r="Q1766" t="s">
        <v>8336</v>
      </c>
      <c r="R1766" t="s">
        <v>8337</v>
      </c>
      <c r="S1766" s="15">
        <f t="shared" si="114"/>
        <v>41825.485868055555</v>
      </c>
      <c r="T1766" s="15">
        <f t="shared" si="11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 s="10">
        <f t="shared" si="113"/>
        <v>72.17</v>
      </c>
      <c r="Q1767" t="s">
        <v>8336</v>
      </c>
      <c r="R1767" t="s">
        <v>8337</v>
      </c>
      <c r="S1767" s="15">
        <f t="shared" si="114"/>
        <v>41834.980462962965</v>
      </c>
      <c r="T1767" s="15">
        <f t="shared" si="11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s="10" t="str">
        <f t="shared" si="113"/>
        <v>No Backers</v>
      </c>
      <c r="Q1768" t="s">
        <v>8336</v>
      </c>
      <c r="R1768" t="s">
        <v>8337</v>
      </c>
      <c r="S1768" s="15">
        <f t="shared" si="114"/>
        <v>41855.859814814816</v>
      </c>
      <c r="T1768" s="15">
        <f t="shared" si="11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 s="10">
        <f t="shared" si="113"/>
        <v>58.62</v>
      </c>
      <c r="Q1769" t="s">
        <v>8336</v>
      </c>
      <c r="R1769" t="s">
        <v>8337</v>
      </c>
      <c r="S1769" s="15">
        <f t="shared" si="114"/>
        <v>41824.658379629633</v>
      </c>
      <c r="T1769" s="15">
        <f t="shared" si="11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 s="10">
        <f t="shared" si="113"/>
        <v>12.47</v>
      </c>
      <c r="Q1770" t="s">
        <v>8336</v>
      </c>
      <c r="R1770" t="s">
        <v>8337</v>
      </c>
      <c r="S1770" s="15">
        <f t="shared" si="114"/>
        <v>41849.560694444444</v>
      </c>
      <c r="T1770" s="15">
        <f t="shared" si="11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 s="10">
        <f t="shared" si="113"/>
        <v>49.14</v>
      </c>
      <c r="Q1771" t="s">
        <v>8336</v>
      </c>
      <c r="R1771" t="s">
        <v>8337</v>
      </c>
      <c r="S1771" s="15">
        <f t="shared" si="114"/>
        <v>41987.818969907406</v>
      </c>
      <c r="T1771" s="15">
        <f t="shared" si="11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 s="10">
        <f t="shared" si="113"/>
        <v>150.5</v>
      </c>
      <c r="Q1772" t="s">
        <v>8336</v>
      </c>
      <c r="R1772" t="s">
        <v>8337</v>
      </c>
      <c r="S1772" s="15">
        <f t="shared" si="114"/>
        <v>41891.780023148152</v>
      </c>
      <c r="T1772" s="15">
        <f t="shared" si="11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 s="10">
        <f t="shared" si="113"/>
        <v>35.799999999999997</v>
      </c>
      <c r="Q1773" t="s">
        <v>8336</v>
      </c>
      <c r="R1773" t="s">
        <v>8337</v>
      </c>
      <c r="S1773" s="15">
        <f t="shared" si="114"/>
        <v>41905.979629629634</v>
      </c>
      <c r="T1773" s="15">
        <f t="shared" si="11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 s="10">
        <f t="shared" si="113"/>
        <v>45.16</v>
      </c>
      <c r="Q1774" t="s">
        <v>8336</v>
      </c>
      <c r="R1774" t="s">
        <v>8337</v>
      </c>
      <c r="S1774" s="15">
        <f t="shared" si="114"/>
        <v>41766.718009259261</v>
      </c>
      <c r="T1774" s="15">
        <f t="shared" si="11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 s="10">
        <f t="shared" si="113"/>
        <v>98.79</v>
      </c>
      <c r="Q1775" t="s">
        <v>8336</v>
      </c>
      <c r="R1775" t="s">
        <v>8337</v>
      </c>
      <c r="S1775" s="15">
        <f t="shared" si="114"/>
        <v>41978.760393518518</v>
      </c>
      <c r="T1775" s="15">
        <f t="shared" si="11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 s="10">
        <f t="shared" si="113"/>
        <v>88.31</v>
      </c>
      <c r="Q1776" t="s">
        <v>8336</v>
      </c>
      <c r="R1776" t="s">
        <v>8337</v>
      </c>
      <c r="S1776" s="15">
        <f t="shared" si="114"/>
        <v>41930.218657407408</v>
      </c>
      <c r="T1776" s="15">
        <f t="shared" si="11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 s="10">
        <f t="shared" si="113"/>
        <v>170.63</v>
      </c>
      <c r="Q1777" t="s">
        <v>8336</v>
      </c>
      <c r="R1777" t="s">
        <v>8337</v>
      </c>
      <c r="S1777" s="15">
        <f t="shared" si="114"/>
        <v>41891.976388888892</v>
      </c>
      <c r="T1777" s="15">
        <f t="shared" si="11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 s="10">
        <f t="shared" si="113"/>
        <v>83.75</v>
      </c>
      <c r="Q1778" t="s">
        <v>8336</v>
      </c>
      <c r="R1778" t="s">
        <v>8337</v>
      </c>
      <c r="S1778" s="15">
        <f t="shared" si="114"/>
        <v>41905.95684027778</v>
      </c>
      <c r="T1778" s="15">
        <f t="shared" si="11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 s="10">
        <f t="shared" si="113"/>
        <v>65.099999999999994</v>
      </c>
      <c r="Q1779" t="s">
        <v>8336</v>
      </c>
      <c r="R1779" t="s">
        <v>8337</v>
      </c>
      <c r="S1779" s="15">
        <f t="shared" si="114"/>
        <v>42025.357094907406</v>
      </c>
      <c r="T1779" s="15">
        <f t="shared" si="11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 s="10">
        <f t="shared" si="113"/>
        <v>66.33</v>
      </c>
      <c r="Q1780" t="s">
        <v>8336</v>
      </c>
      <c r="R1780" t="s">
        <v>8337</v>
      </c>
      <c r="S1780" s="15">
        <f t="shared" si="114"/>
        <v>42045.86336805555</v>
      </c>
      <c r="T1780" s="15">
        <f t="shared" si="11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 s="10">
        <f t="shared" si="113"/>
        <v>104.89</v>
      </c>
      <c r="Q1781" t="s">
        <v>8336</v>
      </c>
      <c r="R1781" t="s">
        <v>8337</v>
      </c>
      <c r="S1781" s="15">
        <f t="shared" si="114"/>
        <v>42585.691898148143</v>
      </c>
      <c r="T1781" s="15">
        <f t="shared" si="11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 s="10">
        <f t="shared" si="113"/>
        <v>78.44</v>
      </c>
      <c r="Q1782" t="s">
        <v>8336</v>
      </c>
      <c r="R1782" t="s">
        <v>8337</v>
      </c>
      <c r="S1782" s="15">
        <f t="shared" si="114"/>
        <v>42493.600810185191</v>
      </c>
      <c r="T1782" s="15">
        <f t="shared" si="11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 s="10">
        <f t="shared" si="113"/>
        <v>59.04</v>
      </c>
      <c r="Q1783" t="s">
        <v>8336</v>
      </c>
      <c r="R1783" t="s">
        <v>8337</v>
      </c>
      <c r="S1783" s="15">
        <f t="shared" si="114"/>
        <v>42597.617418981477</v>
      </c>
      <c r="T1783" s="15">
        <f t="shared" si="11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 s="10">
        <f t="shared" si="113"/>
        <v>71.34</v>
      </c>
      <c r="Q1784" t="s">
        <v>8336</v>
      </c>
      <c r="R1784" t="s">
        <v>8337</v>
      </c>
      <c r="S1784" s="15">
        <f t="shared" si="114"/>
        <v>42388.575104166666</v>
      </c>
      <c r="T1784" s="15">
        <f t="shared" si="11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 s="10">
        <f t="shared" si="113"/>
        <v>51.23</v>
      </c>
      <c r="Q1785" t="s">
        <v>8336</v>
      </c>
      <c r="R1785" t="s">
        <v>8337</v>
      </c>
      <c r="S1785" s="15">
        <f t="shared" si="114"/>
        <v>42115.949976851851</v>
      </c>
      <c r="T1785" s="15">
        <f t="shared" si="11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 s="10">
        <f t="shared" si="113"/>
        <v>60.24</v>
      </c>
      <c r="Q1786" t="s">
        <v>8336</v>
      </c>
      <c r="R1786" t="s">
        <v>8337</v>
      </c>
      <c r="S1786" s="15">
        <f t="shared" si="114"/>
        <v>42003.655555555553</v>
      </c>
      <c r="T1786" s="15">
        <f t="shared" si="11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 s="10">
        <f t="shared" si="113"/>
        <v>44.94</v>
      </c>
      <c r="Q1787" t="s">
        <v>8336</v>
      </c>
      <c r="R1787" t="s">
        <v>8337</v>
      </c>
      <c r="S1787" s="15">
        <f t="shared" si="114"/>
        <v>41897.134895833333</v>
      </c>
      <c r="T1787" s="15">
        <f t="shared" si="11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 s="10">
        <f t="shared" si="113"/>
        <v>31.21</v>
      </c>
      <c r="Q1788" t="s">
        <v>8336</v>
      </c>
      <c r="R1788" t="s">
        <v>8337</v>
      </c>
      <c r="S1788" s="15">
        <f t="shared" si="114"/>
        <v>41958.550659722227</v>
      </c>
      <c r="T1788" s="15">
        <f t="shared" si="11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 s="10">
        <f t="shared" si="113"/>
        <v>63.88</v>
      </c>
      <c r="Q1789" t="s">
        <v>8336</v>
      </c>
      <c r="R1789" t="s">
        <v>8337</v>
      </c>
      <c r="S1789" s="15">
        <f t="shared" si="114"/>
        <v>42068.65552083333</v>
      </c>
      <c r="T1789" s="15">
        <f t="shared" si="11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 s="10">
        <f t="shared" si="113"/>
        <v>19</v>
      </c>
      <c r="Q1790" t="s">
        <v>8336</v>
      </c>
      <c r="R1790" t="s">
        <v>8337</v>
      </c>
      <c r="S1790" s="15">
        <f t="shared" si="114"/>
        <v>41913.94840277778</v>
      </c>
      <c r="T1790" s="15">
        <f t="shared" si="11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 s="10">
        <f t="shared" si="113"/>
        <v>10</v>
      </c>
      <c r="Q1791" t="s">
        <v>8336</v>
      </c>
      <c r="R1791" t="s">
        <v>8337</v>
      </c>
      <c r="S1791" s="15">
        <f t="shared" si="114"/>
        <v>41956.250034722223</v>
      </c>
      <c r="T1791" s="15">
        <f t="shared" si="11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 s="10">
        <f t="shared" si="113"/>
        <v>109.07</v>
      </c>
      <c r="Q1792" t="s">
        <v>8336</v>
      </c>
      <c r="R1792" t="s">
        <v>8337</v>
      </c>
      <c r="S1792" s="15">
        <f t="shared" si="114"/>
        <v>42010.674513888895</v>
      </c>
      <c r="T1792" s="15">
        <f t="shared" si="11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 s="10">
        <f t="shared" si="113"/>
        <v>26.75</v>
      </c>
      <c r="Q1793" t="s">
        <v>8336</v>
      </c>
      <c r="R1793" t="s">
        <v>8337</v>
      </c>
      <c r="S1793" s="15">
        <f t="shared" si="114"/>
        <v>41973.740335648152</v>
      </c>
      <c r="T1793" s="15">
        <f t="shared" si="11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 s="10">
        <f t="shared" si="113"/>
        <v>109.94</v>
      </c>
      <c r="Q1794" t="s">
        <v>8336</v>
      </c>
      <c r="R1794" t="s">
        <v>8337</v>
      </c>
      <c r="S1794" s="15">
        <f t="shared" si="114"/>
        <v>42189.031041666662</v>
      </c>
      <c r="T1794" s="15">
        <f t="shared" si="11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si="113"/>
        <v>20</v>
      </c>
      <c r="Q1795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ref="O1803:O1866" si="116">ROUND(E1803/D1803*100,0)</f>
        <v>14</v>
      </c>
      <c r="P1803" s="10">
        <f t="shared" ref="P1803:P1866" si="117">IFERROR(ROUND(E1803/L1803,2),"No Backers")</f>
        <v>63.65</v>
      </c>
      <c r="Q1803" t="s">
        <v>8336</v>
      </c>
      <c r="R1803" t="s">
        <v>8337</v>
      </c>
      <c r="S1803" s="15">
        <f t="shared" ref="S1803:S1866" si="118">(((J1803/60)/60)/24)+DATE(1970,1,1)</f>
        <v>42321.660509259258</v>
      </c>
      <c r="T1803" s="15">
        <f t="shared" ref="T1803:T1866" si="119">(((I1803/60)/60)/24)+DATE(1970,1,1)</f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 s="10">
        <f t="shared" si="117"/>
        <v>94.28</v>
      </c>
      <c r="Q1804" t="s">
        <v>8336</v>
      </c>
      <c r="R1804" t="s">
        <v>8337</v>
      </c>
      <c r="S1804" s="15">
        <f t="shared" si="118"/>
        <v>42159.47256944445</v>
      </c>
      <c r="T1804" s="15">
        <f t="shared" si="119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 s="10">
        <f t="shared" si="117"/>
        <v>71.87</v>
      </c>
      <c r="Q1805" t="s">
        <v>8336</v>
      </c>
      <c r="R1805" t="s">
        <v>8337</v>
      </c>
      <c r="S1805" s="15">
        <f t="shared" si="118"/>
        <v>42018.071550925932</v>
      </c>
      <c r="T1805" s="15">
        <f t="shared" si="119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 s="10">
        <f t="shared" si="117"/>
        <v>104.85</v>
      </c>
      <c r="Q1806" t="s">
        <v>8336</v>
      </c>
      <c r="R1806" t="s">
        <v>8337</v>
      </c>
      <c r="S1806" s="15">
        <f t="shared" si="118"/>
        <v>42282.678287037037</v>
      </c>
      <c r="T1806" s="15">
        <f t="shared" si="119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 s="10">
        <f t="shared" si="117"/>
        <v>67.14</v>
      </c>
      <c r="Q1807" t="s">
        <v>8336</v>
      </c>
      <c r="R1807" t="s">
        <v>8337</v>
      </c>
      <c r="S1807" s="15">
        <f t="shared" si="118"/>
        <v>42247.803912037038</v>
      </c>
      <c r="T1807" s="15">
        <f t="shared" si="119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 s="10">
        <f t="shared" si="117"/>
        <v>73.88</v>
      </c>
      <c r="Q1808" t="s">
        <v>8336</v>
      </c>
      <c r="R1808" t="s">
        <v>8337</v>
      </c>
      <c r="S1808" s="15">
        <f t="shared" si="118"/>
        <v>41877.638298611113</v>
      </c>
      <c r="T1808" s="15">
        <f t="shared" si="119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 s="10">
        <f t="shared" si="117"/>
        <v>69.13</v>
      </c>
      <c r="Q1809" t="s">
        <v>8336</v>
      </c>
      <c r="R1809" t="s">
        <v>8337</v>
      </c>
      <c r="S1809" s="15">
        <f t="shared" si="118"/>
        <v>41880.068437499998</v>
      </c>
      <c r="T1809" s="15">
        <f t="shared" si="119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 s="10">
        <f t="shared" si="117"/>
        <v>120.77</v>
      </c>
      <c r="Q1810" t="s">
        <v>8336</v>
      </c>
      <c r="R1810" t="s">
        <v>8337</v>
      </c>
      <c r="S1810" s="15">
        <f t="shared" si="118"/>
        <v>42742.680902777778</v>
      </c>
      <c r="T1810" s="15">
        <f t="shared" si="119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 s="10">
        <f t="shared" si="117"/>
        <v>42.22</v>
      </c>
      <c r="Q1811" t="s">
        <v>8336</v>
      </c>
      <c r="R1811" t="s">
        <v>8337</v>
      </c>
      <c r="S1811" s="15">
        <f t="shared" si="118"/>
        <v>42029.907858796301</v>
      </c>
      <c r="T1811" s="15">
        <f t="shared" si="119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 s="10">
        <f t="shared" si="117"/>
        <v>7.5</v>
      </c>
      <c r="Q1812" t="s">
        <v>8336</v>
      </c>
      <c r="R1812" t="s">
        <v>8337</v>
      </c>
      <c r="S1812" s="15">
        <f t="shared" si="118"/>
        <v>41860.91002314815</v>
      </c>
      <c r="T1812" s="15">
        <f t="shared" si="119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 s="10">
        <f t="shared" si="117"/>
        <v>1.54</v>
      </c>
      <c r="Q1813" t="s">
        <v>8336</v>
      </c>
      <c r="R1813" t="s">
        <v>8337</v>
      </c>
      <c r="S1813" s="15">
        <f t="shared" si="118"/>
        <v>41876.433680555558</v>
      </c>
      <c r="T1813" s="15">
        <f t="shared" si="119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 s="10">
        <f t="shared" si="117"/>
        <v>37.61</v>
      </c>
      <c r="Q1814" t="s">
        <v>8336</v>
      </c>
      <c r="R1814" t="s">
        <v>8337</v>
      </c>
      <c r="S1814" s="15">
        <f t="shared" si="118"/>
        <v>42524.318703703699</v>
      </c>
      <c r="T1814" s="15">
        <f t="shared" si="119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s="10" t="str">
        <f t="shared" si="117"/>
        <v>No Backers</v>
      </c>
      <c r="Q1815" t="s">
        <v>8336</v>
      </c>
      <c r="R1815" t="s">
        <v>8337</v>
      </c>
      <c r="S1815" s="15">
        <f t="shared" si="118"/>
        <v>41829.889027777775</v>
      </c>
      <c r="T1815" s="15">
        <f t="shared" si="119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 s="10">
        <f t="shared" si="117"/>
        <v>42.16</v>
      </c>
      <c r="Q1816" t="s">
        <v>8336</v>
      </c>
      <c r="R1816" t="s">
        <v>8337</v>
      </c>
      <c r="S1816" s="15">
        <f t="shared" si="118"/>
        <v>42033.314074074078</v>
      </c>
      <c r="T1816" s="15">
        <f t="shared" si="119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 s="10" t="str">
        <f t="shared" si="117"/>
        <v>No Backers</v>
      </c>
      <c r="Q1817" t="s">
        <v>8336</v>
      </c>
      <c r="R1817" t="s">
        <v>8337</v>
      </c>
      <c r="S1817" s="15">
        <f t="shared" si="118"/>
        <v>42172.906678240746</v>
      </c>
      <c r="T1817" s="15">
        <f t="shared" si="119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 s="10">
        <f t="shared" si="117"/>
        <v>84.83</v>
      </c>
      <c r="Q1818" t="s">
        <v>8336</v>
      </c>
      <c r="R1818" t="s">
        <v>8337</v>
      </c>
      <c r="S1818" s="15">
        <f t="shared" si="118"/>
        <v>42548.876192129625</v>
      </c>
      <c r="T1818" s="15">
        <f t="shared" si="119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 s="10">
        <f t="shared" si="117"/>
        <v>94.19</v>
      </c>
      <c r="Q1819" t="s">
        <v>8336</v>
      </c>
      <c r="R1819" t="s">
        <v>8337</v>
      </c>
      <c r="S1819" s="15">
        <f t="shared" si="118"/>
        <v>42705.662118055552</v>
      </c>
      <c r="T1819" s="15">
        <f t="shared" si="119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s="10" t="str">
        <f t="shared" si="117"/>
        <v>No Backers</v>
      </c>
      <c r="Q1820" t="s">
        <v>8336</v>
      </c>
      <c r="R1820" t="s">
        <v>8337</v>
      </c>
      <c r="S1820" s="15">
        <f t="shared" si="118"/>
        <v>42067.234375</v>
      </c>
      <c r="T1820" s="15">
        <f t="shared" si="119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 s="10">
        <f t="shared" si="117"/>
        <v>6.25</v>
      </c>
      <c r="Q1821" t="s">
        <v>8336</v>
      </c>
      <c r="R1821" t="s">
        <v>8337</v>
      </c>
      <c r="S1821" s="15">
        <f t="shared" si="118"/>
        <v>41820.752268518518</v>
      </c>
      <c r="T1821" s="15">
        <f t="shared" si="119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 s="10">
        <f t="shared" si="117"/>
        <v>213.38</v>
      </c>
      <c r="Q1822" t="s">
        <v>8336</v>
      </c>
      <c r="R1822" t="s">
        <v>8337</v>
      </c>
      <c r="S1822" s="15">
        <f t="shared" si="118"/>
        <v>42065.084375000006</v>
      </c>
      <c r="T1822" s="15">
        <f t="shared" si="119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 s="10">
        <f t="shared" si="117"/>
        <v>59.16</v>
      </c>
      <c r="Q1823" t="s">
        <v>8323</v>
      </c>
      <c r="R1823" t="s">
        <v>8324</v>
      </c>
      <c r="S1823" s="15">
        <f t="shared" si="118"/>
        <v>40926.319062499999</v>
      </c>
      <c r="T1823" s="15">
        <f t="shared" si="119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 s="10">
        <f t="shared" si="117"/>
        <v>27.27</v>
      </c>
      <c r="Q1824" t="s">
        <v>8323</v>
      </c>
      <c r="R1824" t="s">
        <v>8324</v>
      </c>
      <c r="S1824" s="15">
        <f t="shared" si="118"/>
        <v>41634.797013888885</v>
      </c>
      <c r="T1824" s="15">
        <f t="shared" si="119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 s="10">
        <f t="shared" si="117"/>
        <v>24.58</v>
      </c>
      <c r="Q1825" t="s">
        <v>8323</v>
      </c>
      <c r="R1825" t="s">
        <v>8324</v>
      </c>
      <c r="S1825" s="15">
        <f t="shared" si="118"/>
        <v>41176.684907407405</v>
      </c>
      <c r="T1825" s="15">
        <f t="shared" si="119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 s="10">
        <f t="shared" si="117"/>
        <v>75.05</v>
      </c>
      <c r="Q1826" t="s">
        <v>8323</v>
      </c>
      <c r="R1826" t="s">
        <v>8324</v>
      </c>
      <c r="S1826" s="15">
        <f t="shared" si="118"/>
        <v>41626.916284722225</v>
      </c>
      <c r="T1826" s="15">
        <f t="shared" si="119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 s="10">
        <f t="shared" si="117"/>
        <v>42.02</v>
      </c>
      <c r="Q1827" t="s">
        <v>8323</v>
      </c>
      <c r="R1827" t="s">
        <v>8324</v>
      </c>
      <c r="S1827" s="15">
        <f t="shared" si="118"/>
        <v>41443.83452546296</v>
      </c>
      <c r="T1827" s="15">
        <f t="shared" si="119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 s="10">
        <f t="shared" si="117"/>
        <v>53.16</v>
      </c>
      <c r="Q1828" t="s">
        <v>8323</v>
      </c>
      <c r="R1828" t="s">
        <v>8324</v>
      </c>
      <c r="S1828" s="15">
        <f t="shared" si="118"/>
        <v>41657.923807870371</v>
      </c>
      <c r="T1828" s="15">
        <f t="shared" si="119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 s="10">
        <f t="shared" si="117"/>
        <v>83.89</v>
      </c>
      <c r="Q1829" t="s">
        <v>8323</v>
      </c>
      <c r="R1829" t="s">
        <v>8324</v>
      </c>
      <c r="S1829" s="15">
        <f t="shared" si="118"/>
        <v>40555.325937499998</v>
      </c>
      <c r="T1829" s="15">
        <f t="shared" si="119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 s="10">
        <f t="shared" si="117"/>
        <v>417.33</v>
      </c>
      <c r="Q1830" t="s">
        <v>8323</v>
      </c>
      <c r="R1830" t="s">
        <v>8324</v>
      </c>
      <c r="S1830" s="15">
        <f t="shared" si="118"/>
        <v>41736.899652777778</v>
      </c>
      <c r="T1830" s="15">
        <f t="shared" si="119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 s="10">
        <f t="shared" si="117"/>
        <v>75.77</v>
      </c>
      <c r="Q1831" t="s">
        <v>8323</v>
      </c>
      <c r="R1831" t="s">
        <v>8324</v>
      </c>
      <c r="S1831" s="15">
        <f t="shared" si="118"/>
        <v>40516.087627314817</v>
      </c>
      <c r="T1831" s="15">
        <f t="shared" si="119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 s="10">
        <f t="shared" si="117"/>
        <v>67.39</v>
      </c>
      <c r="Q1832" t="s">
        <v>8323</v>
      </c>
      <c r="R1832" t="s">
        <v>8324</v>
      </c>
      <c r="S1832" s="15">
        <f t="shared" si="118"/>
        <v>41664.684108796297</v>
      </c>
      <c r="T1832" s="15">
        <f t="shared" si="119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 s="10">
        <f t="shared" si="117"/>
        <v>73.569999999999993</v>
      </c>
      <c r="Q1833" t="s">
        <v>8323</v>
      </c>
      <c r="R1833" t="s">
        <v>8324</v>
      </c>
      <c r="S1833" s="15">
        <f t="shared" si="118"/>
        <v>41026.996099537035</v>
      </c>
      <c r="T1833" s="15">
        <f t="shared" si="119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 s="10">
        <f t="shared" si="117"/>
        <v>25</v>
      </c>
      <c r="Q1834" t="s">
        <v>8323</v>
      </c>
      <c r="R1834" t="s">
        <v>8324</v>
      </c>
      <c r="S1834" s="15">
        <f t="shared" si="118"/>
        <v>40576.539664351854</v>
      </c>
      <c r="T1834" s="15">
        <f t="shared" si="119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 s="10">
        <f t="shared" si="117"/>
        <v>42</v>
      </c>
      <c r="Q1835" t="s">
        <v>8323</v>
      </c>
      <c r="R1835" t="s">
        <v>8324</v>
      </c>
      <c r="S1835" s="15">
        <f t="shared" si="118"/>
        <v>41303.044016203705</v>
      </c>
      <c r="T1835" s="15">
        <f t="shared" si="119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 s="10">
        <f t="shared" si="117"/>
        <v>131.16999999999999</v>
      </c>
      <c r="Q1836" t="s">
        <v>8323</v>
      </c>
      <c r="R1836" t="s">
        <v>8324</v>
      </c>
      <c r="S1836" s="15">
        <f t="shared" si="118"/>
        <v>41988.964062500003</v>
      </c>
      <c r="T1836" s="15">
        <f t="shared" si="119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 s="10">
        <f t="shared" si="117"/>
        <v>47.27</v>
      </c>
      <c r="Q1837" t="s">
        <v>8323</v>
      </c>
      <c r="R1837" t="s">
        <v>8324</v>
      </c>
      <c r="S1837" s="15">
        <f t="shared" si="118"/>
        <v>42430.702210648145</v>
      </c>
      <c r="T1837" s="15">
        <f t="shared" si="119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 s="10">
        <f t="shared" si="117"/>
        <v>182.13</v>
      </c>
      <c r="Q1838" t="s">
        <v>8323</v>
      </c>
      <c r="R1838" t="s">
        <v>8324</v>
      </c>
      <c r="S1838" s="15">
        <f t="shared" si="118"/>
        <v>41305.809363425928</v>
      </c>
      <c r="T1838" s="15">
        <f t="shared" si="119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 s="10">
        <f t="shared" si="117"/>
        <v>61.37</v>
      </c>
      <c r="Q1839" t="s">
        <v>8323</v>
      </c>
      <c r="R1839" t="s">
        <v>8324</v>
      </c>
      <c r="S1839" s="15">
        <f t="shared" si="118"/>
        <v>40926.047858796301</v>
      </c>
      <c r="T1839" s="15">
        <f t="shared" si="119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 s="10">
        <f t="shared" si="117"/>
        <v>35.770000000000003</v>
      </c>
      <c r="Q1840" t="s">
        <v>8323</v>
      </c>
      <c r="R1840" t="s">
        <v>8324</v>
      </c>
      <c r="S1840" s="15">
        <f t="shared" si="118"/>
        <v>40788.786539351851</v>
      </c>
      <c r="T1840" s="15">
        <f t="shared" si="119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 s="10">
        <f t="shared" si="117"/>
        <v>45.62</v>
      </c>
      <c r="Q1841" t="s">
        <v>8323</v>
      </c>
      <c r="R1841" t="s">
        <v>8324</v>
      </c>
      <c r="S1841" s="15">
        <f t="shared" si="118"/>
        <v>42614.722013888888</v>
      </c>
      <c r="T1841" s="15">
        <f t="shared" si="119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 s="10">
        <f t="shared" si="117"/>
        <v>75.38</v>
      </c>
      <c r="Q1842" t="s">
        <v>8323</v>
      </c>
      <c r="R1842" t="s">
        <v>8324</v>
      </c>
      <c r="S1842" s="15">
        <f t="shared" si="118"/>
        <v>41382.096180555556</v>
      </c>
      <c r="T1842" s="15">
        <f t="shared" si="119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 s="10">
        <f t="shared" si="117"/>
        <v>50.88</v>
      </c>
      <c r="Q1843" t="s">
        <v>8323</v>
      </c>
      <c r="R1843" t="s">
        <v>8324</v>
      </c>
      <c r="S1843" s="15">
        <f t="shared" si="118"/>
        <v>41745.84542824074</v>
      </c>
      <c r="T1843" s="15">
        <f t="shared" si="119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 s="10">
        <f t="shared" si="117"/>
        <v>119.29</v>
      </c>
      <c r="Q1844" t="s">
        <v>8323</v>
      </c>
      <c r="R1844" t="s">
        <v>8324</v>
      </c>
      <c r="S1844" s="15">
        <f t="shared" si="118"/>
        <v>42031.631724537037</v>
      </c>
      <c r="T1844" s="15">
        <f t="shared" si="119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 s="10">
        <f t="shared" si="117"/>
        <v>92.54</v>
      </c>
      <c r="Q1845" t="s">
        <v>8323</v>
      </c>
      <c r="R1845" t="s">
        <v>8324</v>
      </c>
      <c r="S1845" s="15">
        <f t="shared" si="118"/>
        <v>40564.994837962964</v>
      </c>
      <c r="T1845" s="15">
        <f t="shared" si="119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 s="10">
        <f t="shared" si="117"/>
        <v>76.05</v>
      </c>
      <c r="Q1846" t="s">
        <v>8323</v>
      </c>
      <c r="R1846" t="s">
        <v>8324</v>
      </c>
      <c r="S1846" s="15">
        <f t="shared" si="118"/>
        <v>40666.973541666666</v>
      </c>
      <c r="T1846" s="15">
        <f t="shared" si="119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 s="10">
        <f t="shared" si="117"/>
        <v>52.63</v>
      </c>
      <c r="Q1847" t="s">
        <v>8323</v>
      </c>
      <c r="R1847" t="s">
        <v>8324</v>
      </c>
      <c r="S1847" s="15">
        <f t="shared" si="118"/>
        <v>42523.333310185189</v>
      </c>
      <c r="T1847" s="15">
        <f t="shared" si="119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 s="10">
        <f t="shared" si="117"/>
        <v>98.99</v>
      </c>
      <c r="Q1848" t="s">
        <v>8323</v>
      </c>
      <c r="R1848" t="s">
        <v>8324</v>
      </c>
      <c r="S1848" s="15">
        <f t="shared" si="118"/>
        <v>41228.650196759263</v>
      </c>
      <c r="T1848" s="15">
        <f t="shared" si="119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 s="10">
        <f t="shared" si="117"/>
        <v>79.53</v>
      </c>
      <c r="Q1849" t="s">
        <v>8323</v>
      </c>
      <c r="R1849" t="s">
        <v>8324</v>
      </c>
      <c r="S1849" s="15">
        <f t="shared" si="118"/>
        <v>42094.236481481479</v>
      </c>
      <c r="T1849" s="15">
        <f t="shared" si="119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 s="10">
        <f t="shared" si="117"/>
        <v>134.21</v>
      </c>
      <c r="Q1850" t="s">
        <v>8323</v>
      </c>
      <c r="R1850" t="s">
        <v>8324</v>
      </c>
      <c r="S1850" s="15">
        <f t="shared" si="118"/>
        <v>40691.788055555553</v>
      </c>
      <c r="T1850" s="15">
        <f t="shared" si="119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 s="10">
        <f t="shared" si="117"/>
        <v>37.630000000000003</v>
      </c>
      <c r="Q1851" t="s">
        <v>8323</v>
      </c>
      <c r="R1851" t="s">
        <v>8324</v>
      </c>
      <c r="S1851" s="15">
        <f t="shared" si="118"/>
        <v>41169.845590277779</v>
      </c>
      <c r="T1851" s="15">
        <f t="shared" si="119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 s="10">
        <f t="shared" si="117"/>
        <v>51.04</v>
      </c>
      <c r="Q1852" t="s">
        <v>8323</v>
      </c>
      <c r="R1852" t="s">
        <v>8324</v>
      </c>
      <c r="S1852" s="15">
        <f t="shared" si="118"/>
        <v>41800.959490740745</v>
      </c>
      <c r="T1852" s="15">
        <f t="shared" si="119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 s="10">
        <f t="shared" si="117"/>
        <v>50.04</v>
      </c>
      <c r="Q1853" t="s">
        <v>8323</v>
      </c>
      <c r="R1853" t="s">
        <v>8324</v>
      </c>
      <c r="S1853" s="15">
        <f t="shared" si="118"/>
        <v>41827.906689814816</v>
      </c>
      <c r="T1853" s="15">
        <f t="shared" si="119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 s="10">
        <f t="shared" si="117"/>
        <v>133.93</v>
      </c>
      <c r="Q1854" t="s">
        <v>8323</v>
      </c>
      <c r="R1854" t="s">
        <v>8324</v>
      </c>
      <c r="S1854" s="15">
        <f t="shared" si="118"/>
        <v>42081.77143518519</v>
      </c>
      <c r="T1854" s="15">
        <f t="shared" si="119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 s="10">
        <f t="shared" si="117"/>
        <v>58.21</v>
      </c>
      <c r="Q1855" t="s">
        <v>8323</v>
      </c>
      <c r="R1855" t="s">
        <v>8324</v>
      </c>
      <c r="S1855" s="15">
        <f t="shared" si="118"/>
        <v>41177.060381944444</v>
      </c>
      <c r="T1855" s="15">
        <f t="shared" si="119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 s="10">
        <f t="shared" si="117"/>
        <v>88.04</v>
      </c>
      <c r="Q1856" t="s">
        <v>8323</v>
      </c>
      <c r="R1856" t="s">
        <v>8324</v>
      </c>
      <c r="S1856" s="15">
        <f t="shared" si="118"/>
        <v>41388.021261574075</v>
      </c>
      <c r="T1856" s="15">
        <f t="shared" si="119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 s="10">
        <f t="shared" si="117"/>
        <v>70.58</v>
      </c>
      <c r="Q1857" t="s">
        <v>8323</v>
      </c>
      <c r="R1857" t="s">
        <v>8324</v>
      </c>
      <c r="S1857" s="15">
        <f t="shared" si="118"/>
        <v>41600.538657407407</v>
      </c>
      <c r="T1857" s="15">
        <f t="shared" si="119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 s="10">
        <f t="shared" si="117"/>
        <v>53.29</v>
      </c>
      <c r="Q1858" t="s">
        <v>8323</v>
      </c>
      <c r="R1858" t="s">
        <v>8324</v>
      </c>
      <c r="S1858" s="15">
        <f t="shared" si="118"/>
        <v>41817.854999999996</v>
      </c>
      <c r="T1858" s="15">
        <f t="shared" si="119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si="117"/>
        <v>136.36000000000001</v>
      </c>
      <c r="Q1859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 t="str">
        <f t="shared" si="117"/>
        <v>No Backers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ref="O1867:O1930" si="120">ROUND(E1867/D1867*100,0)</f>
        <v>0</v>
      </c>
      <c r="P1867" s="10">
        <f t="shared" ref="P1867:P1930" si="121">IFERROR(ROUND(E1867/L1867,2),"No Backers")</f>
        <v>2</v>
      </c>
      <c r="Q1867" t="s">
        <v>8331</v>
      </c>
      <c r="R1867" t="s">
        <v>8333</v>
      </c>
      <c r="S1867" s="15">
        <f t="shared" ref="S1867:S1930" si="122">(((J1867/60)/60)/24)+DATE(1970,1,1)</f>
        <v>42645.367442129631</v>
      </c>
      <c r="T1867" s="15">
        <f t="shared" ref="T1867:T1930" si="123">(((I1867/60)/60)/24)+DATE(1970,1,1)</f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 s="10">
        <f t="shared" si="121"/>
        <v>62.5</v>
      </c>
      <c r="Q1868" t="s">
        <v>8331</v>
      </c>
      <c r="R1868" t="s">
        <v>8333</v>
      </c>
      <c r="S1868" s="15">
        <f t="shared" si="122"/>
        <v>42742.246493055558</v>
      </c>
      <c r="T1868" s="15">
        <f t="shared" si="123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 s="10">
        <f t="shared" si="121"/>
        <v>10</v>
      </c>
      <c r="Q1869" t="s">
        <v>8331</v>
      </c>
      <c r="R1869" t="s">
        <v>8333</v>
      </c>
      <c r="S1869" s="15">
        <f t="shared" si="122"/>
        <v>42649.924907407403</v>
      </c>
      <c r="T1869" s="15">
        <f t="shared" si="123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 s="10">
        <f t="shared" si="121"/>
        <v>71.59</v>
      </c>
      <c r="Q1870" t="s">
        <v>8331</v>
      </c>
      <c r="R1870" t="s">
        <v>8333</v>
      </c>
      <c r="S1870" s="15">
        <f t="shared" si="122"/>
        <v>42328.779224537036</v>
      </c>
      <c r="T1870" s="15">
        <f t="shared" si="123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 s="10" t="str">
        <f t="shared" si="121"/>
        <v>No Backers</v>
      </c>
      <c r="Q1871" t="s">
        <v>8331</v>
      </c>
      <c r="R1871" t="s">
        <v>8333</v>
      </c>
      <c r="S1871" s="15">
        <f t="shared" si="122"/>
        <v>42709.002881944441</v>
      </c>
      <c r="T1871" s="15">
        <f t="shared" si="123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 s="10">
        <f t="shared" si="121"/>
        <v>32.82</v>
      </c>
      <c r="Q1872" t="s">
        <v>8331</v>
      </c>
      <c r="R1872" t="s">
        <v>8333</v>
      </c>
      <c r="S1872" s="15">
        <f t="shared" si="122"/>
        <v>42371.355729166666</v>
      </c>
      <c r="T1872" s="15">
        <f t="shared" si="123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 s="10">
        <f t="shared" si="121"/>
        <v>49.12</v>
      </c>
      <c r="Q1873" t="s">
        <v>8331</v>
      </c>
      <c r="R1873" t="s">
        <v>8333</v>
      </c>
      <c r="S1873" s="15">
        <f t="shared" si="122"/>
        <v>41923.783576388887</v>
      </c>
      <c r="T1873" s="15">
        <f t="shared" si="123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 s="10">
        <f t="shared" si="121"/>
        <v>16.309999999999999</v>
      </c>
      <c r="Q1874" t="s">
        <v>8331</v>
      </c>
      <c r="R1874" t="s">
        <v>8333</v>
      </c>
      <c r="S1874" s="15">
        <f t="shared" si="122"/>
        <v>42155.129652777774</v>
      </c>
      <c r="T1874" s="15">
        <f t="shared" si="123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 s="10">
        <f t="shared" si="121"/>
        <v>18</v>
      </c>
      <c r="Q1875" t="s">
        <v>8331</v>
      </c>
      <c r="R1875" t="s">
        <v>8333</v>
      </c>
      <c r="S1875" s="15">
        <f t="shared" si="122"/>
        <v>42164.615856481483</v>
      </c>
      <c r="T1875" s="15">
        <f t="shared" si="123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 s="10">
        <f t="shared" si="121"/>
        <v>13</v>
      </c>
      <c r="Q1876" t="s">
        <v>8331</v>
      </c>
      <c r="R1876" t="s">
        <v>8333</v>
      </c>
      <c r="S1876" s="15">
        <f t="shared" si="122"/>
        <v>42529.969131944439</v>
      </c>
      <c r="T1876" s="15">
        <f t="shared" si="123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 s="10">
        <f t="shared" si="121"/>
        <v>17</v>
      </c>
      <c r="Q1877" t="s">
        <v>8331</v>
      </c>
      <c r="R1877" t="s">
        <v>8333</v>
      </c>
      <c r="S1877" s="15">
        <f t="shared" si="122"/>
        <v>42528.899398148147</v>
      </c>
      <c r="T1877" s="15">
        <f t="shared" si="123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 s="10" t="str">
        <f t="shared" si="121"/>
        <v>No Backers</v>
      </c>
      <c r="Q1878" t="s">
        <v>8331</v>
      </c>
      <c r="R1878" t="s">
        <v>8333</v>
      </c>
      <c r="S1878" s="15">
        <f t="shared" si="122"/>
        <v>41776.284780092588</v>
      </c>
      <c r="T1878" s="15">
        <f t="shared" si="123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 s="10" t="str">
        <f t="shared" si="121"/>
        <v>No Backers</v>
      </c>
      <c r="Q1879" t="s">
        <v>8331</v>
      </c>
      <c r="R1879" t="s">
        <v>8333</v>
      </c>
      <c r="S1879" s="15">
        <f t="shared" si="122"/>
        <v>42035.029224537036</v>
      </c>
      <c r="T1879" s="15">
        <f t="shared" si="123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 s="10" t="str">
        <f t="shared" si="121"/>
        <v>No Backers</v>
      </c>
      <c r="Q1880" t="s">
        <v>8331</v>
      </c>
      <c r="R1880" t="s">
        <v>8333</v>
      </c>
      <c r="S1880" s="15">
        <f t="shared" si="122"/>
        <v>41773.008738425924</v>
      </c>
      <c r="T1880" s="15">
        <f t="shared" si="123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 s="10">
        <f t="shared" si="121"/>
        <v>3</v>
      </c>
      <c r="Q1881" t="s">
        <v>8331</v>
      </c>
      <c r="R1881" t="s">
        <v>8333</v>
      </c>
      <c r="S1881" s="15">
        <f t="shared" si="122"/>
        <v>42413.649641203709</v>
      </c>
      <c r="T1881" s="15">
        <f t="shared" si="123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 s="10">
        <f t="shared" si="121"/>
        <v>41.83</v>
      </c>
      <c r="Q1882" t="s">
        <v>8331</v>
      </c>
      <c r="R1882" t="s">
        <v>8333</v>
      </c>
      <c r="S1882" s="15">
        <f t="shared" si="122"/>
        <v>42430.566898148143</v>
      </c>
      <c r="T1882" s="15">
        <f t="shared" si="123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 s="10">
        <f t="shared" si="121"/>
        <v>49.34</v>
      </c>
      <c r="Q1883" t="s">
        <v>8323</v>
      </c>
      <c r="R1883" t="s">
        <v>8327</v>
      </c>
      <c r="S1883" s="15">
        <f t="shared" si="122"/>
        <v>42043.152650462958</v>
      </c>
      <c r="T1883" s="15">
        <f t="shared" si="123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 s="10">
        <f t="shared" si="121"/>
        <v>41.73</v>
      </c>
      <c r="Q1884" t="s">
        <v>8323</v>
      </c>
      <c r="R1884" t="s">
        <v>8327</v>
      </c>
      <c r="S1884" s="15">
        <f t="shared" si="122"/>
        <v>41067.949212962965</v>
      </c>
      <c r="T1884" s="15">
        <f t="shared" si="123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 s="10">
        <f t="shared" si="121"/>
        <v>32.72</v>
      </c>
      <c r="Q1885" t="s">
        <v>8323</v>
      </c>
      <c r="R1885" t="s">
        <v>8327</v>
      </c>
      <c r="S1885" s="15">
        <f t="shared" si="122"/>
        <v>40977.948009259257</v>
      </c>
      <c r="T1885" s="15">
        <f t="shared" si="123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 s="10">
        <f t="shared" si="121"/>
        <v>51.96</v>
      </c>
      <c r="Q1886" t="s">
        <v>8323</v>
      </c>
      <c r="R1886" t="s">
        <v>8327</v>
      </c>
      <c r="S1886" s="15">
        <f t="shared" si="122"/>
        <v>41205.198321759257</v>
      </c>
      <c r="T1886" s="15">
        <f t="shared" si="123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 s="10">
        <f t="shared" si="121"/>
        <v>50.69</v>
      </c>
      <c r="Q1887" t="s">
        <v>8323</v>
      </c>
      <c r="R1887" t="s">
        <v>8327</v>
      </c>
      <c r="S1887" s="15">
        <f t="shared" si="122"/>
        <v>41099.093865740739</v>
      </c>
      <c r="T1887" s="15">
        <f t="shared" si="123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 s="10">
        <f t="shared" si="121"/>
        <v>42.24</v>
      </c>
      <c r="Q1888" t="s">
        <v>8323</v>
      </c>
      <c r="R1888" t="s">
        <v>8327</v>
      </c>
      <c r="S1888" s="15">
        <f t="shared" si="122"/>
        <v>41925.906689814816</v>
      </c>
      <c r="T1888" s="15">
        <f t="shared" si="123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 s="10">
        <f t="shared" si="121"/>
        <v>416.88</v>
      </c>
      <c r="Q1889" t="s">
        <v>8323</v>
      </c>
      <c r="R1889" t="s">
        <v>8327</v>
      </c>
      <c r="S1889" s="15">
        <f t="shared" si="122"/>
        <v>42323.800138888888</v>
      </c>
      <c r="T1889" s="15">
        <f t="shared" si="123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 s="10">
        <f t="shared" si="121"/>
        <v>46.65</v>
      </c>
      <c r="Q1890" t="s">
        <v>8323</v>
      </c>
      <c r="R1890" t="s">
        <v>8327</v>
      </c>
      <c r="S1890" s="15">
        <f t="shared" si="122"/>
        <v>40299.239953703705</v>
      </c>
      <c r="T1890" s="15">
        <f t="shared" si="123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 s="10">
        <f t="shared" si="121"/>
        <v>48.45</v>
      </c>
      <c r="Q1891" t="s">
        <v>8323</v>
      </c>
      <c r="R1891" t="s">
        <v>8327</v>
      </c>
      <c r="S1891" s="15">
        <f t="shared" si="122"/>
        <v>41299.793356481481</v>
      </c>
      <c r="T1891" s="15">
        <f t="shared" si="123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 s="10">
        <f t="shared" si="121"/>
        <v>70.53</v>
      </c>
      <c r="Q1892" t="s">
        <v>8323</v>
      </c>
      <c r="R1892" t="s">
        <v>8327</v>
      </c>
      <c r="S1892" s="15">
        <f t="shared" si="122"/>
        <v>41228.786203703705</v>
      </c>
      <c r="T1892" s="15">
        <f t="shared" si="123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 s="10">
        <f t="shared" si="121"/>
        <v>87.96</v>
      </c>
      <c r="Q1893" t="s">
        <v>8323</v>
      </c>
      <c r="R1893" t="s">
        <v>8327</v>
      </c>
      <c r="S1893" s="15">
        <f t="shared" si="122"/>
        <v>40335.798078703701</v>
      </c>
      <c r="T1893" s="15">
        <f t="shared" si="123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 s="10">
        <f t="shared" si="121"/>
        <v>26.27</v>
      </c>
      <c r="Q1894" t="s">
        <v>8323</v>
      </c>
      <c r="R1894" t="s">
        <v>8327</v>
      </c>
      <c r="S1894" s="15">
        <f t="shared" si="122"/>
        <v>40671.637511574074</v>
      </c>
      <c r="T1894" s="15">
        <f t="shared" si="123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 s="10">
        <f t="shared" si="121"/>
        <v>57.78</v>
      </c>
      <c r="Q1895" t="s">
        <v>8323</v>
      </c>
      <c r="R1895" t="s">
        <v>8327</v>
      </c>
      <c r="S1895" s="15">
        <f t="shared" si="122"/>
        <v>40632.94195601852</v>
      </c>
      <c r="T1895" s="15">
        <f t="shared" si="123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 s="10">
        <f t="shared" si="121"/>
        <v>57.25</v>
      </c>
      <c r="Q1896" t="s">
        <v>8323</v>
      </c>
      <c r="R1896" t="s">
        <v>8327</v>
      </c>
      <c r="S1896" s="15">
        <f t="shared" si="122"/>
        <v>40920.904895833337</v>
      </c>
      <c r="T1896" s="15">
        <f t="shared" si="123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 s="10">
        <f t="shared" si="121"/>
        <v>196.34</v>
      </c>
      <c r="Q1897" t="s">
        <v>8323</v>
      </c>
      <c r="R1897" t="s">
        <v>8327</v>
      </c>
      <c r="S1897" s="15">
        <f t="shared" si="122"/>
        <v>42267.746782407412</v>
      </c>
      <c r="T1897" s="15">
        <f t="shared" si="123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 s="10">
        <f t="shared" si="121"/>
        <v>43</v>
      </c>
      <c r="Q1898" t="s">
        <v>8323</v>
      </c>
      <c r="R1898" t="s">
        <v>8327</v>
      </c>
      <c r="S1898" s="15">
        <f t="shared" si="122"/>
        <v>40981.710243055553</v>
      </c>
      <c r="T1898" s="15">
        <f t="shared" si="123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 s="10">
        <f t="shared" si="121"/>
        <v>35.549999999999997</v>
      </c>
      <c r="Q1899" t="s">
        <v>8323</v>
      </c>
      <c r="R1899" t="s">
        <v>8327</v>
      </c>
      <c r="S1899" s="15">
        <f t="shared" si="122"/>
        <v>41680.583402777782</v>
      </c>
      <c r="T1899" s="15">
        <f t="shared" si="123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 s="10">
        <f t="shared" si="121"/>
        <v>68.81</v>
      </c>
      <c r="Q1900" t="s">
        <v>8323</v>
      </c>
      <c r="R1900" t="s">
        <v>8327</v>
      </c>
      <c r="S1900" s="15">
        <f t="shared" si="122"/>
        <v>42366.192974537036</v>
      </c>
      <c r="T1900" s="15">
        <f t="shared" si="123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 s="10">
        <f t="shared" si="121"/>
        <v>28.57</v>
      </c>
      <c r="Q1901" t="s">
        <v>8323</v>
      </c>
      <c r="R1901" t="s">
        <v>8327</v>
      </c>
      <c r="S1901" s="15">
        <f t="shared" si="122"/>
        <v>42058.941736111112</v>
      </c>
      <c r="T1901" s="15">
        <f t="shared" si="123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 s="10">
        <f t="shared" si="121"/>
        <v>50.63</v>
      </c>
      <c r="Q1902" t="s">
        <v>8323</v>
      </c>
      <c r="R1902" t="s">
        <v>8327</v>
      </c>
      <c r="S1902" s="15">
        <f t="shared" si="122"/>
        <v>41160.871886574074</v>
      </c>
      <c r="T1902" s="15">
        <f t="shared" si="123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 s="10">
        <f t="shared" si="121"/>
        <v>106.8</v>
      </c>
      <c r="Q1903" t="s">
        <v>8317</v>
      </c>
      <c r="R1903" t="s">
        <v>8346</v>
      </c>
      <c r="S1903" s="15">
        <f t="shared" si="122"/>
        <v>42116.54315972222</v>
      </c>
      <c r="T1903" s="15">
        <f t="shared" si="123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 s="10">
        <f t="shared" si="121"/>
        <v>4</v>
      </c>
      <c r="Q1904" t="s">
        <v>8317</v>
      </c>
      <c r="R1904" t="s">
        <v>8346</v>
      </c>
      <c r="S1904" s="15">
        <f t="shared" si="122"/>
        <v>42037.789895833332</v>
      </c>
      <c r="T1904" s="15">
        <f t="shared" si="123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 s="10">
        <f t="shared" si="121"/>
        <v>34.1</v>
      </c>
      <c r="Q1905" t="s">
        <v>8317</v>
      </c>
      <c r="R1905" t="s">
        <v>8346</v>
      </c>
      <c r="S1905" s="15">
        <f t="shared" si="122"/>
        <v>42702.770729166667</v>
      </c>
      <c r="T1905" s="15">
        <f t="shared" si="123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 s="10">
        <f t="shared" si="121"/>
        <v>25</v>
      </c>
      <c r="Q1906" t="s">
        <v>8317</v>
      </c>
      <c r="R1906" t="s">
        <v>8346</v>
      </c>
      <c r="S1906" s="15">
        <f t="shared" si="122"/>
        <v>42326.685428240744</v>
      </c>
      <c r="T1906" s="15">
        <f t="shared" si="123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 s="10">
        <f t="shared" si="121"/>
        <v>10.5</v>
      </c>
      <c r="Q1907" t="s">
        <v>8317</v>
      </c>
      <c r="R1907" t="s">
        <v>8346</v>
      </c>
      <c r="S1907" s="15">
        <f t="shared" si="122"/>
        <v>41859.925856481481</v>
      </c>
      <c r="T1907" s="15">
        <f t="shared" si="123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 s="10">
        <f t="shared" si="121"/>
        <v>215.96</v>
      </c>
      <c r="Q1908" t="s">
        <v>8317</v>
      </c>
      <c r="R1908" t="s">
        <v>8346</v>
      </c>
      <c r="S1908" s="15">
        <f t="shared" si="122"/>
        <v>42514.671099537038</v>
      </c>
      <c r="T1908" s="15">
        <f t="shared" si="123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 s="10">
        <f t="shared" si="121"/>
        <v>21.25</v>
      </c>
      <c r="Q1909" t="s">
        <v>8317</v>
      </c>
      <c r="R1909" t="s">
        <v>8346</v>
      </c>
      <c r="S1909" s="15">
        <f t="shared" si="122"/>
        <v>41767.587094907409</v>
      </c>
      <c r="T1909" s="15">
        <f t="shared" si="123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 s="10">
        <f t="shared" si="121"/>
        <v>108.25</v>
      </c>
      <c r="Q1910" t="s">
        <v>8317</v>
      </c>
      <c r="R1910" t="s">
        <v>8346</v>
      </c>
      <c r="S1910" s="15">
        <f t="shared" si="122"/>
        <v>42703.917824074073</v>
      </c>
      <c r="T1910" s="15">
        <f t="shared" si="123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 s="10">
        <f t="shared" si="121"/>
        <v>129.97</v>
      </c>
      <c r="Q1911" t="s">
        <v>8317</v>
      </c>
      <c r="R1911" t="s">
        <v>8346</v>
      </c>
      <c r="S1911" s="15">
        <f t="shared" si="122"/>
        <v>41905.429155092592</v>
      </c>
      <c r="T1911" s="15">
        <f t="shared" si="123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 s="10">
        <f t="shared" si="121"/>
        <v>117.49</v>
      </c>
      <c r="Q1912" t="s">
        <v>8317</v>
      </c>
      <c r="R1912" t="s">
        <v>8346</v>
      </c>
      <c r="S1912" s="15">
        <f t="shared" si="122"/>
        <v>42264.963159722218</v>
      </c>
      <c r="T1912" s="15">
        <f t="shared" si="123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 s="10">
        <f t="shared" si="121"/>
        <v>10</v>
      </c>
      <c r="Q1913" t="s">
        <v>8317</v>
      </c>
      <c r="R1913" t="s">
        <v>8346</v>
      </c>
      <c r="S1913" s="15">
        <f t="shared" si="122"/>
        <v>41830.033958333333</v>
      </c>
      <c r="T1913" s="15">
        <f t="shared" si="123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 s="10">
        <f t="shared" si="121"/>
        <v>70.599999999999994</v>
      </c>
      <c r="Q1914" t="s">
        <v>8317</v>
      </c>
      <c r="R1914" t="s">
        <v>8346</v>
      </c>
      <c r="S1914" s="15">
        <f t="shared" si="122"/>
        <v>42129.226388888885</v>
      </c>
      <c r="T1914" s="15">
        <f t="shared" si="123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 s="10">
        <f t="shared" si="121"/>
        <v>24.5</v>
      </c>
      <c r="Q1915" t="s">
        <v>8317</v>
      </c>
      <c r="R1915" t="s">
        <v>8346</v>
      </c>
      <c r="S1915" s="15">
        <f t="shared" si="122"/>
        <v>41890.511319444442</v>
      </c>
      <c r="T1915" s="15">
        <f t="shared" si="123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 s="10">
        <f t="shared" si="121"/>
        <v>30</v>
      </c>
      <c r="Q1916" t="s">
        <v>8317</v>
      </c>
      <c r="R1916" t="s">
        <v>8346</v>
      </c>
      <c r="S1916" s="15">
        <f t="shared" si="122"/>
        <v>41929.174456018518</v>
      </c>
      <c r="T1916" s="15">
        <f t="shared" si="123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 s="10">
        <f t="shared" si="121"/>
        <v>2</v>
      </c>
      <c r="Q1917" t="s">
        <v>8317</v>
      </c>
      <c r="R1917" t="s">
        <v>8346</v>
      </c>
      <c r="S1917" s="15">
        <f t="shared" si="122"/>
        <v>41864.04886574074</v>
      </c>
      <c r="T1917" s="15">
        <f t="shared" si="123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 s="10">
        <f t="shared" si="121"/>
        <v>17</v>
      </c>
      <c r="Q1918" t="s">
        <v>8317</v>
      </c>
      <c r="R1918" t="s">
        <v>8346</v>
      </c>
      <c r="S1918" s="15">
        <f t="shared" si="122"/>
        <v>42656.717303240745</v>
      </c>
      <c r="T1918" s="15">
        <f t="shared" si="123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 s="10">
        <f t="shared" si="121"/>
        <v>2928.93</v>
      </c>
      <c r="Q1919" t="s">
        <v>8317</v>
      </c>
      <c r="R1919" t="s">
        <v>8346</v>
      </c>
      <c r="S1919" s="15">
        <f t="shared" si="122"/>
        <v>42746.270057870366</v>
      </c>
      <c r="T1919" s="15">
        <f t="shared" si="123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 s="10">
        <f t="shared" si="121"/>
        <v>28.89</v>
      </c>
      <c r="Q1920" t="s">
        <v>8317</v>
      </c>
      <c r="R1920" t="s">
        <v>8346</v>
      </c>
      <c r="S1920" s="15">
        <f t="shared" si="122"/>
        <v>41828.789942129632</v>
      </c>
      <c r="T1920" s="15">
        <f t="shared" si="123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 s="10">
        <f t="shared" si="121"/>
        <v>29.63</v>
      </c>
      <c r="Q1921" t="s">
        <v>8317</v>
      </c>
      <c r="R1921" t="s">
        <v>8346</v>
      </c>
      <c r="S1921" s="15">
        <f t="shared" si="122"/>
        <v>42113.875567129624</v>
      </c>
      <c r="T1921" s="15">
        <f t="shared" si="123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 s="10">
        <f t="shared" si="121"/>
        <v>40.98</v>
      </c>
      <c r="Q1922" t="s">
        <v>8317</v>
      </c>
      <c r="R1922" t="s">
        <v>8346</v>
      </c>
      <c r="S1922" s="15">
        <f t="shared" si="122"/>
        <v>42270.875706018516</v>
      </c>
      <c r="T1922" s="15">
        <f t="shared" si="123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si="121"/>
        <v>54</v>
      </c>
      <c r="Q1923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ref="O1931:O1994" si="124">ROUND(E1931/D1931*100,0)</f>
        <v>100</v>
      </c>
      <c r="P1931" s="10">
        <f t="shared" ref="P1931:P1994" si="125">IFERROR(ROUND(E1931/L1931,2),"No Backers")</f>
        <v>42.8</v>
      </c>
      <c r="Q1931" t="s">
        <v>8323</v>
      </c>
      <c r="R1931" t="s">
        <v>8327</v>
      </c>
      <c r="S1931" s="15">
        <f t="shared" ref="S1931:S1994" si="126">(((J1931/60)/60)/24)+DATE(1970,1,1)</f>
        <v>40687.021597222221</v>
      </c>
      <c r="T1931" s="15">
        <f t="shared" ref="T1931:T1994" si="127">(((I1931/60)/60)/24)+DATE(1970,1,1)</f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 s="10">
        <f t="shared" si="125"/>
        <v>48.85</v>
      </c>
      <c r="Q1932" t="s">
        <v>8323</v>
      </c>
      <c r="R1932" t="s">
        <v>8327</v>
      </c>
      <c r="S1932" s="15">
        <f t="shared" si="126"/>
        <v>41402.558819444443</v>
      </c>
      <c r="T1932" s="15">
        <f t="shared" si="127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 s="10">
        <f t="shared" si="125"/>
        <v>48.24</v>
      </c>
      <c r="Q1933" t="s">
        <v>8323</v>
      </c>
      <c r="R1933" t="s">
        <v>8327</v>
      </c>
      <c r="S1933" s="15">
        <f t="shared" si="126"/>
        <v>41037.892465277779</v>
      </c>
      <c r="T1933" s="15">
        <f t="shared" si="127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 s="10">
        <f t="shared" si="125"/>
        <v>70.209999999999994</v>
      </c>
      <c r="Q1934" t="s">
        <v>8323</v>
      </c>
      <c r="R1934" t="s">
        <v>8327</v>
      </c>
      <c r="S1934" s="15">
        <f t="shared" si="126"/>
        <v>40911.809872685182</v>
      </c>
      <c r="T1934" s="15">
        <f t="shared" si="127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 s="10">
        <f t="shared" si="125"/>
        <v>94.05</v>
      </c>
      <c r="Q1935" t="s">
        <v>8323</v>
      </c>
      <c r="R1935" t="s">
        <v>8327</v>
      </c>
      <c r="S1935" s="15">
        <f t="shared" si="126"/>
        <v>41879.130868055552</v>
      </c>
      <c r="T1935" s="15">
        <f t="shared" si="127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 s="10">
        <f t="shared" si="125"/>
        <v>80.27</v>
      </c>
      <c r="Q1936" t="s">
        <v>8323</v>
      </c>
      <c r="R1936" t="s">
        <v>8327</v>
      </c>
      <c r="S1936" s="15">
        <f t="shared" si="126"/>
        <v>40865.867141203707</v>
      </c>
      <c r="T1936" s="15">
        <f t="shared" si="127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 s="10">
        <f t="shared" si="125"/>
        <v>54.2</v>
      </c>
      <c r="Q1937" t="s">
        <v>8323</v>
      </c>
      <c r="R1937" t="s">
        <v>8327</v>
      </c>
      <c r="S1937" s="15">
        <f t="shared" si="126"/>
        <v>41773.932534722226</v>
      </c>
      <c r="T1937" s="15">
        <f t="shared" si="127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 s="10">
        <f t="shared" si="125"/>
        <v>60.27</v>
      </c>
      <c r="Q1938" t="s">
        <v>8323</v>
      </c>
      <c r="R1938" t="s">
        <v>8327</v>
      </c>
      <c r="S1938" s="15">
        <f t="shared" si="126"/>
        <v>40852.889699074076</v>
      </c>
      <c r="T1938" s="15">
        <f t="shared" si="127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 s="10">
        <f t="shared" si="125"/>
        <v>38.74</v>
      </c>
      <c r="Q1939" t="s">
        <v>8323</v>
      </c>
      <c r="R1939" t="s">
        <v>8327</v>
      </c>
      <c r="S1939" s="15">
        <f t="shared" si="126"/>
        <v>41059.118993055556</v>
      </c>
      <c r="T1939" s="15">
        <f t="shared" si="127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 s="10">
        <f t="shared" si="125"/>
        <v>152.54</v>
      </c>
      <c r="Q1940" t="s">
        <v>8323</v>
      </c>
      <c r="R1940" t="s">
        <v>8327</v>
      </c>
      <c r="S1940" s="15">
        <f t="shared" si="126"/>
        <v>41426.259618055556</v>
      </c>
      <c r="T1940" s="15">
        <f t="shared" si="127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 s="10">
        <f t="shared" si="125"/>
        <v>115.31</v>
      </c>
      <c r="Q1941" t="s">
        <v>8323</v>
      </c>
      <c r="R1941" t="s">
        <v>8327</v>
      </c>
      <c r="S1941" s="15">
        <f t="shared" si="126"/>
        <v>41313.985046296293</v>
      </c>
      <c r="T1941" s="15">
        <f t="shared" si="127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 s="10">
        <f t="shared" si="125"/>
        <v>35.840000000000003</v>
      </c>
      <c r="Q1942" t="s">
        <v>8323</v>
      </c>
      <c r="R1942" t="s">
        <v>8327</v>
      </c>
      <c r="S1942" s="15">
        <f t="shared" si="126"/>
        <v>40670.507326388892</v>
      </c>
      <c r="T1942" s="15">
        <f t="shared" si="127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 s="10">
        <f t="shared" si="125"/>
        <v>64.569999999999993</v>
      </c>
      <c r="Q1943" t="s">
        <v>8317</v>
      </c>
      <c r="R1943" t="s">
        <v>8347</v>
      </c>
      <c r="S1943" s="15">
        <f t="shared" si="126"/>
        <v>41744.290868055556</v>
      </c>
      <c r="T1943" s="15">
        <f t="shared" si="127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 s="10">
        <f t="shared" si="125"/>
        <v>87.44</v>
      </c>
      <c r="Q1944" t="s">
        <v>8317</v>
      </c>
      <c r="R1944" t="s">
        <v>8347</v>
      </c>
      <c r="S1944" s="15">
        <f t="shared" si="126"/>
        <v>40638.828009259261</v>
      </c>
      <c r="T1944" s="15">
        <f t="shared" si="127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 s="10">
        <f t="shared" si="125"/>
        <v>68.819999999999993</v>
      </c>
      <c r="Q1945" t="s">
        <v>8317</v>
      </c>
      <c r="R1945" t="s">
        <v>8347</v>
      </c>
      <c r="S1945" s="15">
        <f t="shared" si="126"/>
        <v>42548.269861111112</v>
      </c>
      <c r="T1945" s="15">
        <f t="shared" si="127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 s="10">
        <f t="shared" si="125"/>
        <v>176.2</v>
      </c>
      <c r="Q1946" t="s">
        <v>8317</v>
      </c>
      <c r="R1946" t="s">
        <v>8347</v>
      </c>
      <c r="S1946" s="15">
        <f t="shared" si="126"/>
        <v>41730.584374999999</v>
      </c>
      <c r="T1946" s="15">
        <f t="shared" si="127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 s="10">
        <f t="shared" si="125"/>
        <v>511.79</v>
      </c>
      <c r="Q1947" t="s">
        <v>8317</v>
      </c>
      <c r="R1947" t="s">
        <v>8347</v>
      </c>
      <c r="S1947" s="15">
        <f t="shared" si="126"/>
        <v>42157.251828703709</v>
      </c>
      <c r="T1947" s="15">
        <f t="shared" si="127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 s="10">
        <f t="shared" si="125"/>
        <v>160.44</v>
      </c>
      <c r="Q1948" t="s">
        <v>8317</v>
      </c>
      <c r="R1948" t="s">
        <v>8347</v>
      </c>
      <c r="S1948" s="15">
        <f t="shared" si="126"/>
        <v>41689.150011574071</v>
      </c>
      <c r="T1948" s="15">
        <f t="shared" si="127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 s="10">
        <f t="shared" si="125"/>
        <v>35</v>
      </c>
      <c r="Q1949" t="s">
        <v>8317</v>
      </c>
      <c r="R1949" t="s">
        <v>8347</v>
      </c>
      <c r="S1949" s="15">
        <f t="shared" si="126"/>
        <v>40102.918055555558</v>
      </c>
      <c r="T1949" s="15">
        <f t="shared" si="127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 s="10">
        <f t="shared" si="125"/>
        <v>188.51</v>
      </c>
      <c r="Q1950" t="s">
        <v>8317</v>
      </c>
      <c r="R1950" t="s">
        <v>8347</v>
      </c>
      <c r="S1950" s="15">
        <f t="shared" si="126"/>
        <v>42473.604270833333</v>
      </c>
      <c r="T1950" s="15">
        <f t="shared" si="127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 s="10">
        <f t="shared" si="125"/>
        <v>56.2</v>
      </c>
      <c r="Q1951" t="s">
        <v>8317</v>
      </c>
      <c r="R1951" t="s">
        <v>8347</v>
      </c>
      <c r="S1951" s="15">
        <f t="shared" si="126"/>
        <v>41800.423043981478</v>
      </c>
      <c r="T1951" s="15">
        <f t="shared" si="127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 s="10">
        <f t="shared" si="125"/>
        <v>51.31</v>
      </c>
      <c r="Q1952" t="s">
        <v>8317</v>
      </c>
      <c r="R1952" t="s">
        <v>8347</v>
      </c>
      <c r="S1952" s="15">
        <f t="shared" si="126"/>
        <v>40624.181400462963</v>
      </c>
      <c r="T1952" s="15">
        <f t="shared" si="127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 s="10">
        <f t="shared" si="125"/>
        <v>127.36</v>
      </c>
      <c r="Q1953" t="s">
        <v>8317</v>
      </c>
      <c r="R1953" t="s">
        <v>8347</v>
      </c>
      <c r="S1953" s="15">
        <f t="shared" si="126"/>
        <v>42651.420567129629</v>
      </c>
      <c r="T1953" s="15">
        <f t="shared" si="127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 s="10">
        <f t="shared" si="125"/>
        <v>101.86</v>
      </c>
      <c r="Q1954" t="s">
        <v>8317</v>
      </c>
      <c r="R1954" t="s">
        <v>8347</v>
      </c>
      <c r="S1954" s="15">
        <f t="shared" si="126"/>
        <v>41526.60665509259</v>
      </c>
      <c r="T1954" s="15">
        <f t="shared" si="127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 s="10">
        <f t="shared" si="125"/>
        <v>230.56</v>
      </c>
      <c r="Q1955" t="s">
        <v>8317</v>
      </c>
      <c r="R1955" t="s">
        <v>8347</v>
      </c>
      <c r="S1955" s="15">
        <f t="shared" si="126"/>
        <v>40941.199826388889</v>
      </c>
      <c r="T1955" s="15">
        <f t="shared" si="127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 s="10">
        <f t="shared" si="125"/>
        <v>842.11</v>
      </c>
      <c r="Q1956" t="s">
        <v>8317</v>
      </c>
      <c r="R1956" t="s">
        <v>8347</v>
      </c>
      <c r="S1956" s="15">
        <f t="shared" si="126"/>
        <v>42394.580740740741</v>
      </c>
      <c r="T1956" s="15">
        <f t="shared" si="127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 s="10">
        <f t="shared" si="125"/>
        <v>577.28</v>
      </c>
      <c r="Q1957" t="s">
        <v>8317</v>
      </c>
      <c r="R1957" t="s">
        <v>8347</v>
      </c>
      <c r="S1957" s="15">
        <f t="shared" si="126"/>
        <v>41020.271770833337</v>
      </c>
      <c r="T1957" s="15">
        <f t="shared" si="127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 s="10">
        <f t="shared" si="125"/>
        <v>483.34</v>
      </c>
      <c r="Q1958" t="s">
        <v>8317</v>
      </c>
      <c r="R1958" t="s">
        <v>8347</v>
      </c>
      <c r="S1958" s="15">
        <f t="shared" si="126"/>
        <v>42067.923668981486</v>
      </c>
      <c r="T1958" s="15">
        <f t="shared" si="127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 s="10">
        <f t="shared" si="125"/>
        <v>76.14</v>
      </c>
      <c r="Q1959" t="s">
        <v>8317</v>
      </c>
      <c r="R1959" t="s">
        <v>8347</v>
      </c>
      <c r="S1959" s="15">
        <f t="shared" si="126"/>
        <v>41179.098530092589</v>
      </c>
      <c r="T1959" s="15">
        <f t="shared" si="127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 s="10">
        <f t="shared" si="125"/>
        <v>74.11</v>
      </c>
      <c r="Q1960" t="s">
        <v>8317</v>
      </c>
      <c r="R1960" t="s">
        <v>8347</v>
      </c>
      <c r="S1960" s="15">
        <f t="shared" si="126"/>
        <v>41326.987974537034</v>
      </c>
      <c r="T1960" s="15">
        <f t="shared" si="127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 s="10">
        <f t="shared" si="125"/>
        <v>36.97</v>
      </c>
      <c r="Q1961" t="s">
        <v>8317</v>
      </c>
      <c r="R1961" t="s">
        <v>8347</v>
      </c>
      <c r="S1961" s="15">
        <f t="shared" si="126"/>
        <v>41871.845601851855</v>
      </c>
      <c r="T1961" s="15">
        <f t="shared" si="127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 s="10">
        <f t="shared" si="125"/>
        <v>2500.9699999999998</v>
      </c>
      <c r="Q1962" t="s">
        <v>8317</v>
      </c>
      <c r="R1962" t="s">
        <v>8347</v>
      </c>
      <c r="S1962" s="15">
        <f t="shared" si="126"/>
        <v>41964.362743055557</v>
      </c>
      <c r="T1962" s="15">
        <f t="shared" si="127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 s="10">
        <f t="shared" si="125"/>
        <v>67.69</v>
      </c>
      <c r="Q1963" t="s">
        <v>8317</v>
      </c>
      <c r="R1963" t="s">
        <v>8347</v>
      </c>
      <c r="S1963" s="15">
        <f t="shared" si="126"/>
        <v>41148.194641203707</v>
      </c>
      <c r="T1963" s="15">
        <f t="shared" si="127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 s="10">
        <f t="shared" si="125"/>
        <v>63.05</v>
      </c>
      <c r="Q1964" t="s">
        <v>8317</v>
      </c>
      <c r="R1964" t="s">
        <v>8347</v>
      </c>
      <c r="S1964" s="15">
        <f t="shared" si="126"/>
        <v>41742.780509259261</v>
      </c>
      <c r="T1964" s="15">
        <f t="shared" si="127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 s="10">
        <f t="shared" si="125"/>
        <v>117.6</v>
      </c>
      <c r="Q1965" t="s">
        <v>8317</v>
      </c>
      <c r="R1965" t="s">
        <v>8347</v>
      </c>
      <c r="S1965" s="15">
        <f t="shared" si="126"/>
        <v>41863.429791666669</v>
      </c>
      <c r="T1965" s="15">
        <f t="shared" si="127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 s="10">
        <f t="shared" si="125"/>
        <v>180.75</v>
      </c>
      <c r="Q1966" t="s">
        <v>8317</v>
      </c>
      <c r="R1966" t="s">
        <v>8347</v>
      </c>
      <c r="S1966" s="15">
        <f t="shared" si="126"/>
        <v>42452.272824074069</v>
      </c>
      <c r="T1966" s="15">
        <f t="shared" si="127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 s="10">
        <f t="shared" si="125"/>
        <v>127.32</v>
      </c>
      <c r="Q1967" t="s">
        <v>8317</v>
      </c>
      <c r="R1967" t="s">
        <v>8347</v>
      </c>
      <c r="S1967" s="15">
        <f t="shared" si="126"/>
        <v>40898.089236111111</v>
      </c>
      <c r="T1967" s="15">
        <f t="shared" si="127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 s="10">
        <f t="shared" si="125"/>
        <v>136.63999999999999</v>
      </c>
      <c r="Q1968" t="s">
        <v>8317</v>
      </c>
      <c r="R1968" t="s">
        <v>8347</v>
      </c>
      <c r="S1968" s="15">
        <f t="shared" si="126"/>
        <v>41835.540486111109</v>
      </c>
      <c r="T1968" s="15">
        <f t="shared" si="127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 s="10">
        <f t="shared" si="125"/>
        <v>182.78</v>
      </c>
      <c r="Q1969" t="s">
        <v>8317</v>
      </c>
      <c r="R1969" t="s">
        <v>8347</v>
      </c>
      <c r="S1969" s="15">
        <f t="shared" si="126"/>
        <v>41730.663530092592</v>
      </c>
      <c r="T1969" s="15">
        <f t="shared" si="127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 s="10">
        <f t="shared" si="125"/>
        <v>279.38</v>
      </c>
      <c r="Q1970" t="s">
        <v>8317</v>
      </c>
      <c r="R1970" t="s">
        <v>8347</v>
      </c>
      <c r="S1970" s="15">
        <f t="shared" si="126"/>
        <v>42676.586979166663</v>
      </c>
      <c r="T1970" s="15">
        <f t="shared" si="127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 s="10">
        <f t="shared" si="125"/>
        <v>61.38</v>
      </c>
      <c r="Q1971" t="s">
        <v>8317</v>
      </c>
      <c r="R1971" t="s">
        <v>8347</v>
      </c>
      <c r="S1971" s="15">
        <f t="shared" si="126"/>
        <v>42557.792453703703</v>
      </c>
      <c r="T1971" s="15">
        <f t="shared" si="127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 s="10">
        <f t="shared" si="125"/>
        <v>80.73</v>
      </c>
      <c r="Q1972" t="s">
        <v>8317</v>
      </c>
      <c r="R1972" t="s">
        <v>8347</v>
      </c>
      <c r="S1972" s="15">
        <f t="shared" si="126"/>
        <v>41324.193298611113</v>
      </c>
      <c r="T1972" s="15">
        <f t="shared" si="127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 s="10">
        <f t="shared" si="125"/>
        <v>272.36</v>
      </c>
      <c r="Q1973" t="s">
        <v>8317</v>
      </c>
      <c r="R1973" t="s">
        <v>8347</v>
      </c>
      <c r="S1973" s="15">
        <f t="shared" si="126"/>
        <v>41561.500706018516</v>
      </c>
      <c r="T1973" s="15">
        <f t="shared" si="127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 s="10">
        <f t="shared" si="125"/>
        <v>70.849999999999994</v>
      </c>
      <c r="Q1974" t="s">
        <v>8317</v>
      </c>
      <c r="R1974" t="s">
        <v>8347</v>
      </c>
      <c r="S1974" s="15">
        <f t="shared" si="126"/>
        <v>41201.012083333335</v>
      </c>
      <c r="T1974" s="15">
        <f t="shared" si="127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 s="10">
        <f t="shared" si="125"/>
        <v>247.94</v>
      </c>
      <c r="Q1975" t="s">
        <v>8317</v>
      </c>
      <c r="R1975" t="s">
        <v>8347</v>
      </c>
      <c r="S1975" s="15">
        <f t="shared" si="126"/>
        <v>42549.722962962958</v>
      </c>
      <c r="T1975" s="15">
        <f t="shared" si="127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 s="10">
        <f t="shared" si="125"/>
        <v>186.81</v>
      </c>
      <c r="Q1976" t="s">
        <v>8317</v>
      </c>
      <c r="R1976" t="s">
        <v>8347</v>
      </c>
      <c r="S1976" s="15">
        <f t="shared" si="126"/>
        <v>41445.334131944444</v>
      </c>
      <c r="T1976" s="15">
        <f t="shared" si="127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 s="10">
        <f t="shared" si="125"/>
        <v>131.99</v>
      </c>
      <c r="Q1977" t="s">
        <v>8317</v>
      </c>
      <c r="R1977" t="s">
        <v>8347</v>
      </c>
      <c r="S1977" s="15">
        <f t="shared" si="126"/>
        <v>41313.755219907405</v>
      </c>
      <c r="T1977" s="15">
        <f t="shared" si="127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 s="10">
        <f t="shared" si="125"/>
        <v>29.31</v>
      </c>
      <c r="Q1978" t="s">
        <v>8317</v>
      </c>
      <c r="R1978" t="s">
        <v>8347</v>
      </c>
      <c r="S1978" s="15">
        <f t="shared" si="126"/>
        <v>41438.899594907409</v>
      </c>
      <c r="T1978" s="15">
        <f t="shared" si="127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 s="10">
        <f t="shared" si="125"/>
        <v>245.02</v>
      </c>
      <c r="Q1979" t="s">
        <v>8317</v>
      </c>
      <c r="R1979" t="s">
        <v>8347</v>
      </c>
      <c r="S1979" s="15">
        <f t="shared" si="126"/>
        <v>42311.216898148152</v>
      </c>
      <c r="T1979" s="15">
        <f t="shared" si="127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 s="10">
        <f t="shared" si="125"/>
        <v>1323.25</v>
      </c>
      <c r="Q1980" t="s">
        <v>8317</v>
      </c>
      <c r="R1980" t="s">
        <v>8347</v>
      </c>
      <c r="S1980" s="15">
        <f t="shared" si="126"/>
        <v>41039.225601851853</v>
      </c>
      <c r="T1980" s="15">
        <f t="shared" si="127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 s="10">
        <f t="shared" si="125"/>
        <v>282.66000000000003</v>
      </c>
      <c r="Q1981" t="s">
        <v>8317</v>
      </c>
      <c r="R1981" t="s">
        <v>8347</v>
      </c>
      <c r="S1981" s="15">
        <f t="shared" si="126"/>
        <v>42290.460023148145</v>
      </c>
      <c r="T1981" s="15">
        <f t="shared" si="127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 s="10">
        <f t="shared" si="125"/>
        <v>91.21</v>
      </c>
      <c r="Q1982" t="s">
        <v>8317</v>
      </c>
      <c r="R1982" t="s">
        <v>8347</v>
      </c>
      <c r="S1982" s="15">
        <f t="shared" si="126"/>
        <v>42423.542384259257</v>
      </c>
      <c r="T1982" s="15">
        <f t="shared" si="127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 s="10">
        <f t="shared" si="125"/>
        <v>31.75</v>
      </c>
      <c r="Q1983" t="s">
        <v>8336</v>
      </c>
      <c r="R1983" t="s">
        <v>8348</v>
      </c>
      <c r="S1983" s="15">
        <f t="shared" si="126"/>
        <v>41799.725289351853</v>
      </c>
      <c r="T1983" s="15">
        <f t="shared" si="127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 s="10" t="str">
        <f t="shared" si="125"/>
        <v>No Backers</v>
      </c>
      <c r="Q1984" t="s">
        <v>8336</v>
      </c>
      <c r="R1984" t="s">
        <v>8348</v>
      </c>
      <c r="S1984" s="15">
        <f t="shared" si="126"/>
        <v>42678.586655092593</v>
      </c>
      <c r="T1984" s="15">
        <f t="shared" si="127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 s="10">
        <f t="shared" si="125"/>
        <v>88.69</v>
      </c>
      <c r="Q1985" t="s">
        <v>8336</v>
      </c>
      <c r="R1985" t="s">
        <v>8348</v>
      </c>
      <c r="S1985" s="15">
        <f t="shared" si="126"/>
        <v>42593.011782407411</v>
      </c>
      <c r="T1985" s="15">
        <f t="shared" si="127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 s="10">
        <f t="shared" si="125"/>
        <v>453.14</v>
      </c>
      <c r="Q1986" t="s">
        <v>8336</v>
      </c>
      <c r="R1986" t="s">
        <v>8348</v>
      </c>
      <c r="S1986" s="15">
        <f t="shared" si="126"/>
        <v>41913.790289351848</v>
      </c>
      <c r="T1986" s="15">
        <f t="shared" si="127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si="125"/>
        <v>12.75</v>
      </c>
      <c r="Q1987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ref="O1995:O2058" si="128">ROUND(E1995/D1995*100,0)</f>
        <v>0</v>
      </c>
      <c r="P1995" s="10" t="str">
        <f t="shared" ref="P1995:P2058" si="129">IFERROR(ROUND(E1995/L1995,2),"No Backers")</f>
        <v>No Backers</v>
      </c>
      <c r="Q1995" t="s">
        <v>8336</v>
      </c>
      <c r="R1995" t="s">
        <v>8348</v>
      </c>
      <c r="S1995" s="15">
        <f t="shared" ref="S1995:S2058" si="130">(((J1995/60)/60)/24)+DATE(1970,1,1)</f>
        <v>42329.58839120371</v>
      </c>
      <c r="T1995" s="15">
        <f t="shared" ref="T1995:T2058" si="131">(((I1995/60)/60)/24)+DATE(1970,1,1)</f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 s="10" t="str">
        <f t="shared" si="129"/>
        <v>No Backers</v>
      </c>
      <c r="Q1996" t="s">
        <v>8336</v>
      </c>
      <c r="R1996" t="s">
        <v>8348</v>
      </c>
      <c r="S1996" s="15">
        <f t="shared" si="130"/>
        <v>42651.006273148145</v>
      </c>
      <c r="T1996" s="15">
        <f t="shared" si="131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 s="10">
        <f t="shared" si="129"/>
        <v>26</v>
      </c>
      <c r="Q1997" t="s">
        <v>8336</v>
      </c>
      <c r="R1997" t="s">
        <v>8348</v>
      </c>
      <c r="S1997" s="15">
        <f t="shared" si="130"/>
        <v>42181.902037037042</v>
      </c>
      <c r="T1997" s="15">
        <f t="shared" si="131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 s="10" t="str">
        <f t="shared" si="129"/>
        <v>No Backers</v>
      </c>
      <c r="Q1998" t="s">
        <v>8336</v>
      </c>
      <c r="R1998" t="s">
        <v>8348</v>
      </c>
      <c r="S1998" s="15">
        <f t="shared" si="130"/>
        <v>41800.819571759261</v>
      </c>
      <c r="T1998" s="15">
        <f t="shared" si="131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 s="10" t="str">
        <f t="shared" si="129"/>
        <v>No Backers</v>
      </c>
      <c r="Q1999" t="s">
        <v>8336</v>
      </c>
      <c r="R1999" t="s">
        <v>8348</v>
      </c>
      <c r="S1999" s="15">
        <f t="shared" si="130"/>
        <v>41847.930694444447</v>
      </c>
      <c r="T1999" s="15">
        <f t="shared" si="131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 s="10">
        <f t="shared" si="129"/>
        <v>218.33</v>
      </c>
      <c r="Q2000" t="s">
        <v>8336</v>
      </c>
      <c r="R2000" t="s">
        <v>8348</v>
      </c>
      <c r="S2000" s="15">
        <f t="shared" si="130"/>
        <v>41807.118495370371</v>
      </c>
      <c r="T2000" s="15">
        <f t="shared" si="131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 s="10">
        <f t="shared" si="129"/>
        <v>33.71</v>
      </c>
      <c r="Q2001" t="s">
        <v>8336</v>
      </c>
      <c r="R2001" t="s">
        <v>8348</v>
      </c>
      <c r="S2001" s="15">
        <f t="shared" si="130"/>
        <v>41926.482731481483</v>
      </c>
      <c r="T2001" s="15">
        <f t="shared" si="131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 s="10">
        <f t="shared" si="129"/>
        <v>25</v>
      </c>
      <c r="Q2002" t="s">
        <v>8336</v>
      </c>
      <c r="R2002" t="s">
        <v>8348</v>
      </c>
      <c r="S2002" s="15">
        <f t="shared" si="130"/>
        <v>42345.951539351852</v>
      </c>
      <c r="T2002" s="15">
        <f t="shared" si="13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 s="10">
        <f t="shared" si="129"/>
        <v>128.38999999999999</v>
      </c>
      <c r="Q2003" t="s">
        <v>8317</v>
      </c>
      <c r="R2003" t="s">
        <v>8347</v>
      </c>
      <c r="S2003" s="15">
        <f t="shared" si="130"/>
        <v>42136.209675925929</v>
      </c>
      <c r="T2003" s="15">
        <f t="shared" si="13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 s="10">
        <f t="shared" si="129"/>
        <v>78.83</v>
      </c>
      <c r="Q2004" t="s">
        <v>8317</v>
      </c>
      <c r="R2004" t="s">
        <v>8347</v>
      </c>
      <c r="S2004" s="15">
        <f t="shared" si="130"/>
        <v>42728.71230324074</v>
      </c>
      <c r="T2004" s="15">
        <f t="shared" si="13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 s="10">
        <f t="shared" si="129"/>
        <v>91.76</v>
      </c>
      <c r="Q2005" t="s">
        <v>8317</v>
      </c>
      <c r="R2005" t="s">
        <v>8347</v>
      </c>
      <c r="S2005" s="15">
        <f t="shared" si="130"/>
        <v>40347.125601851854</v>
      </c>
      <c r="T2005" s="15">
        <f t="shared" si="13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 s="10">
        <f t="shared" si="129"/>
        <v>331.1</v>
      </c>
      <c r="Q2006" t="s">
        <v>8317</v>
      </c>
      <c r="R2006" t="s">
        <v>8347</v>
      </c>
      <c r="S2006" s="15">
        <f t="shared" si="130"/>
        <v>41800.604895833334</v>
      </c>
      <c r="T2006" s="15">
        <f t="shared" si="13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 s="10">
        <f t="shared" si="129"/>
        <v>194.26</v>
      </c>
      <c r="Q2007" t="s">
        <v>8317</v>
      </c>
      <c r="R2007" t="s">
        <v>8347</v>
      </c>
      <c r="S2007" s="15">
        <f t="shared" si="130"/>
        <v>41535.812708333331</v>
      </c>
      <c r="T2007" s="15">
        <f t="shared" si="13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 s="10">
        <f t="shared" si="129"/>
        <v>408.98</v>
      </c>
      <c r="Q2008" t="s">
        <v>8317</v>
      </c>
      <c r="R2008" t="s">
        <v>8347</v>
      </c>
      <c r="S2008" s="15">
        <f t="shared" si="130"/>
        <v>41941.500520833331</v>
      </c>
      <c r="T2008" s="15">
        <f t="shared" si="13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 s="10">
        <f t="shared" si="129"/>
        <v>84.46</v>
      </c>
      <c r="Q2009" t="s">
        <v>8317</v>
      </c>
      <c r="R2009" t="s">
        <v>8347</v>
      </c>
      <c r="S2009" s="15">
        <f t="shared" si="130"/>
        <v>40347.837800925925</v>
      </c>
      <c r="T2009" s="15">
        <f t="shared" si="13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 s="10">
        <f t="shared" si="129"/>
        <v>44.85</v>
      </c>
      <c r="Q2010" t="s">
        <v>8317</v>
      </c>
      <c r="R2010" t="s">
        <v>8347</v>
      </c>
      <c r="S2010" s="15">
        <f t="shared" si="130"/>
        <v>40761.604421296295</v>
      </c>
      <c r="T2010" s="15">
        <f t="shared" si="13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 s="10">
        <f t="shared" si="129"/>
        <v>383.36</v>
      </c>
      <c r="Q2011" t="s">
        <v>8317</v>
      </c>
      <c r="R2011" t="s">
        <v>8347</v>
      </c>
      <c r="S2011" s="15">
        <f t="shared" si="130"/>
        <v>42661.323414351849</v>
      </c>
      <c r="T2011" s="15">
        <f t="shared" si="13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 s="10">
        <f t="shared" si="129"/>
        <v>55.28</v>
      </c>
      <c r="Q2012" t="s">
        <v>8317</v>
      </c>
      <c r="R2012" t="s">
        <v>8347</v>
      </c>
      <c r="S2012" s="15">
        <f t="shared" si="130"/>
        <v>42570.996423611112</v>
      </c>
      <c r="T2012" s="15">
        <f t="shared" si="13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 s="10">
        <f t="shared" si="129"/>
        <v>422.02</v>
      </c>
      <c r="Q2013" t="s">
        <v>8317</v>
      </c>
      <c r="R2013" t="s">
        <v>8347</v>
      </c>
      <c r="S2013" s="15">
        <f t="shared" si="130"/>
        <v>42347.358483796299</v>
      </c>
      <c r="T2013" s="15">
        <f t="shared" si="13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 s="10">
        <f t="shared" si="129"/>
        <v>64.180000000000007</v>
      </c>
      <c r="Q2014" t="s">
        <v>8317</v>
      </c>
      <c r="R2014" t="s">
        <v>8347</v>
      </c>
      <c r="S2014" s="15">
        <f t="shared" si="130"/>
        <v>42010.822233796294</v>
      </c>
      <c r="T2014" s="15">
        <f t="shared" si="13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 s="10">
        <f t="shared" si="129"/>
        <v>173.58</v>
      </c>
      <c r="Q2015" t="s">
        <v>8317</v>
      </c>
      <c r="R2015" t="s">
        <v>8347</v>
      </c>
      <c r="S2015" s="15">
        <f t="shared" si="130"/>
        <v>42499.960810185185</v>
      </c>
      <c r="T2015" s="15">
        <f t="shared" si="13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 s="10">
        <f t="shared" si="129"/>
        <v>88.6</v>
      </c>
      <c r="Q2016" t="s">
        <v>8317</v>
      </c>
      <c r="R2016" t="s">
        <v>8347</v>
      </c>
      <c r="S2016" s="15">
        <f t="shared" si="130"/>
        <v>41324.214571759258</v>
      </c>
      <c r="T2016" s="15">
        <f t="shared" si="13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 s="10">
        <f t="shared" si="129"/>
        <v>50.22</v>
      </c>
      <c r="Q2017" t="s">
        <v>8317</v>
      </c>
      <c r="R2017" t="s">
        <v>8347</v>
      </c>
      <c r="S2017" s="15">
        <f t="shared" si="130"/>
        <v>40765.876886574071</v>
      </c>
      <c r="T2017" s="15">
        <f t="shared" si="13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 s="10">
        <f t="shared" si="129"/>
        <v>192.39</v>
      </c>
      <c r="Q2018" t="s">
        <v>8317</v>
      </c>
      <c r="R2018" t="s">
        <v>8347</v>
      </c>
      <c r="S2018" s="15">
        <f t="shared" si="130"/>
        <v>41312.88077546296</v>
      </c>
      <c r="T2018" s="15">
        <f t="shared" si="13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 s="10">
        <f t="shared" si="129"/>
        <v>73.42</v>
      </c>
      <c r="Q2019" t="s">
        <v>8317</v>
      </c>
      <c r="R2019" t="s">
        <v>8347</v>
      </c>
      <c r="S2019" s="15">
        <f t="shared" si="130"/>
        <v>40961.057349537034</v>
      </c>
      <c r="T2019" s="15">
        <f t="shared" si="13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 s="10">
        <f t="shared" si="129"/>
        <v>147.68</v>
      </c>
      <c r="Q2020" t="s">
        <v>8317</v>
      </c>
      <c r="R2020" t="s">
        <v>8347</v>
      </c>
      <c r="S2020" s="15">
        <f t="shared" si="130"/>
        <v>42199.365844907406</v>
      </c>
      <c r="T2020" s="15">
        <f t="shared" si="13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 s="10">
        <f t="shared" si="129"/>
        <v>108.97</v>
      </c>
      <c r="Q2021" t="s">
        <v>8317</v>
      </c>
      <c r="R2021" t="s">
        <v>8347</v>
      </c>
      <c r="S2021" s="15">
        <f t="shared" si="130"/>
        <v>42605.70857638889</v>
      </c>
      <c r="T2021" s="15">
        <f t="shared" si="13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 s="10">
        <f t="shared" si="129"/>
        <v>23.65</v>
      </c>
      <c r="Q2022" t="s">
        <v>8317</v>
      </c>
      <c r="R2022" t="s">
        <v>8347</v>
      </c>
      <c r="S2022" s="15">
        <f t="shared" si="130"/>
        <v>41737.097499999996</v>
      </c>
      <c r="T2022" s="15">
        <f t="shared" si="13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 s="10">
        <f t="shared" si="129"/>
        <v>147.94999999999999</v>
      </c>
      <c r="Q2023" t="s">
        <v>8317</v>
      </c>
      <c r="R2023" t="s">
        <v>8347</v>
      </c>
      <c r="S2023" s="15">
        <f t="shared" si="130"/>
        <v>41861.070567129631</v>
      </c>
      <c r="T2023" s="15">
        <f t="shared" si="13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 s="10">
        <f t="shared" si="129"/>
        <v>385.04</v>
      </c>
      <c r="Q2024" t="s">
        <v>8317</v>
      </c>
      <c r="R2024" t="s">
        <v>8347</v>
      </c>
      <c r="S2024" s="15">
        <f t="shared" si="130"/>
        <v>42502.569120370375</v>
      </c>
      <c r="T2024" s="15">
        <f t="shared" si="13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 s="10">
        <f t="shared" si="129"/>
        <v>457.39</v>
      </c>
      <c r="Q2025" t="s">
        <v>8317</v>
      </c>
      <c r="R2025" t="s">
        <v>8347</v>
      </c>
      <c r="S2025" s="15">
        <f t="shared" si="130"/>
        <v>42136.420752314814</v>
      </c>
      <c r="T2025" s="15">
        <f t="shared" si="13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 s="10">
        <f t="shared" si="129"/>
        <v>222.99</v>
      </c>
      <c r="Q2026" t="s">
        <v>8317</v>
      </c>
      <c r="R2026" t="s">
        <v>8347</v>
      </c>
      <c r="S2026" s="15">
        <f t="shared" si="130"/>
        <v>41099.966944444444</v>
      </c>
      <c r="T2026" s="15">
        <f t="shared" si="13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 s="10">
        <f t="shared" si="129"/>
        <v>220.74</v>
      </c>
      <c r="Q2027" t="s">
        <v>8317</v>
      </c>
      <c r="R2027" t="s">
        <v>8347</v>
      </c>
      <c r="S2027" s="15">
        <f t="shared" si="130"/>
        <v>42136.184560185182</v>
      </c>
      <c r="T2027" s="15">
        <f t="shared" si="13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 s="10">
        <f t="shared" si="129"/>
        <v>73.5</v>
      </c>
      <c r="Q2028" t="s">
        <v>8317</v>
      </c>
      <c r="R2028" t="s">
        <v>8347</v>
      </c>
      <c r="S2028" s="15">
        <f t="shared" si="130"/>
        <v>41704.735937500001</v>
      </c>
      <c r="T2028" s="15">
        <f t="shared" si="13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 s="10">
        <f t="shared" si="129"/>
        <v>223.1</v>
      </c>
      <c r="Q2029" t="s">
        <v>8317</v>
      </c>
      <c r="R2029" t="s">
        <v>8347</v>
      </c>
      <c r="S2029" s="15">
        <f t="shared" si="130"/>
        <v>42048.813877314817</v>
      </c>
      <c r="T2029" s="15">
        <f t="shared" si="13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 s="10">
        <f t="shared" si="129"/>
        <v>47.91</v>
      </c>
      <c r="Q2030" t="s">
        <v>8317</v>
      </c>
      <c r="R2030" t="s">
        <v>8347</v>
      </c>
      <c r="S2030" s="15">
        <f t="shared" si="130"/>
        <v>40215.919050925928</v>
      </c>
      <c r="T2030" s="15">
        <f t="shared" si="13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 s="10">
        <f t="shared" si="129"/>
        <v>96.06</v>
      </c>
      <c r="Q2031" t="s">
        <v>8317</v>
      </c>
      <c r="R2031" t="s">
        <v>8347</v>
      </c>
      <c r="S2031" s="15">
        <f t="shared" si="130"/>
        <v>41848.021770833337</v>
      </c>
      <c r="T2031" s="15">
        <f t="shared" si="13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 s="10">
        <f t="shared" si="129"/>
        <v>118.61</v>
      </c>
      <c r="Q2032" t="s">
        <v>8317</v>
      </c>
      <c r="R2032" t="s">
        <v>8347</v>
      </c>
      <c r="S2032" s="15">
        <f t="shared" si="130"/>
        <v>41212.996481481481</v>
      </c>
      <c r="T2032" s="15">
        <f t="shared" si="13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 s="10">
        <f t="shared" si="129"/>
        <v>118.45</v>
      </c>
      <c r="Q2033" t="s">
        <v>8317</v>
      </c>
      <c r="R2033" t="s">
        <v>8347</v>
      </c>
      <c r="S2033" s="15">
        <f t="shared" si="130"/>
        <v>41975.329317129625</v>
      </c>
      <c r="T2033" s="15">
        <f t="shared" si="13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 s="10">
        <f t="shared" si="129"/>
        <v>143.21</v>
      </c>
      <c r="Q2034" t="s">
        <v>8317</v>
      </c>
      <c r="R2034" t="s">
        <v>8347</v>
      </c>
      <c r="S2034" s="15">
        <f t="shared" si="130"/>
        <v>42689.565671296295</v>
      </c>
      <c r="T2034" s="15">
        <f t="shared" si="13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 s="10">
        <f t="shared" si="129"/>
        <v>282.72000000000003</v>
      </c>
      <c r="Q2035" t="s">
        <v>8317</v>
      </c>
      <c r="R2035" t="s">
        <v>8347</v>
      </c>
      <c r="S2035" s="15">
        <f t="shared" si="130"/>
        <v>41725.082384259258</v>
      </c>
      <c r="T2035" s="15">
        <f t="shared" si="13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 s="10">
        <f t="shared" si="129"/>
        <v>593.94000000000005</v>
      </c>
      <c r="Q2036" t="s">
        <v>8317</v>
      </c>
      <c r="R2036" t="s">
        <v>8347</v>
      </c>
      <c r="S2036" s="15">
        <f t="shared" si="130"/>
        <v>42076.130011574074</v>
      </c>
      <c r="T2036" s="15">
        <f t="shared" si="13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 s="10">
        <f t="shared" si="129"/>
        <v>262.16000000000003</v>
      </c>
      <c r="Q2037" t="s">
        <v>8317</v>
      </c>
      <c r="R2037" t="s">
        <v>8347</v>
      </c>
      <c r="S2037" s="15">
        <f t="shared" si="130"/>
        <v>42311.625081018516</v>
      </c>
      <c r="T2037" s="15">
        <f t="shared" si="13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 s="10">
        <f t="shared" si="129"/>
        <v>46.58</v>
      </c>
      <c r="Q2038" t="s">
        <v>8317</v>
      </c>
      <c r="R2038" t="s">
        <v>8347</v>
      </c>
      <c r="S2038" s="15">
        <f t="shared" si="130"/>
        <v>41738.864803240744</v>
      </c>
      <c r="T2038" s="15">
        <f t="shared" si="13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 s="10">
        <f t="shared" si="129"/>
        <v>70.040000000000006</v>
      </c>
      <c r="Q2039" t="s">
        <v>8317</v>
      </c>
      <c r="R2039" t="s">
        <v>8347</v>
      </c>
      <c r="S2039" s="15">
        <f t="shared" si="130"/>
        <v>41578.210104166668</v>
      </c>
      <c r="T2039" s="15">
        <f t="shared" si="13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 s="10">
        <f t="shared" si="129"/>
        <v>164.91</v>
      </c>
      <c r="Q2040" t="s">
        <v>8317</v>
      </c>
      <c r="R2040" t="s">
        <v>8347</v>
      </c>
      <c r="S2040" s="15">
        <f t="shared" si="130"/>
        <v>41424.27107638889</v>
      </c>
      <c r="T2040" s="15">
        <f t="shared" si="13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 s="10">
        <f t="shared" si="129"/>
        <v>449.26</v>
      </c>
      <c r="Q2041" t="s">
        <v>8317</v>
      </c>
      <c r="R2041" t="s">
        <v>8347</v>
      </c>
      <c r="S2041" s="15">
        <f t="shared" si="130"/>
        <v>42675.438946759255</v>
      </c>
      <c r="T2041" s="15">
        <f t="shared" si="13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 s="10">
        <f t="shared" si="129"/>
        <v>27.47</v>
      </c>
      <c r="Q2042" t="s">
        <v>8317</v>
      </c>
      <c r="R2042" t="s">
        <v>8347</v>
      </c>
      <c r="S2042" s="15">
        <f t="shared" si="130"/>
        <v>41578.927118055559</v>
      </c>
      <c r="T2042" s="15">
        <f t="shared" si="13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 s="10">
        <f t="shared" si="129"/>
        <v>143.97999999999999</v>
      </c>
      <c r="Q2043" t="s">
        <v>8317</v>
      </c>
      <c r="R2043" t="s">
        <v>8347</v>
      </c>
      <c r="S2043" s="15">
        <f t="shared" si="130"/>
        <v>42654.525775462964</v>
      </c>
      <c r="T2043" s="15">
        <f t="shared" si="13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 s="10">
        <f t="shared" si="129"/>
        <v>88.24</v>
      </c>
      <c r="Q2044" t="s">
        <v>8317</v>
      </c>
      <c r="R2044" t="s">
        <v>8347</v>
      </c>
      <c r="S2044" s="15">
        <f t="shared" si="130"/>
        <v>42331.708032407405</v>
      </c>
      <c r="T2044" s="15">
        <f t="shared" si="131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 s="10">
        <f t="shared" si="129"/>
        <v>36.33</v>
      </c>
      <c r="Q2045" t="s">
        <v>8317</v>
      </c>
      <c r="R2045" t="s">
        <v>8347</v>
      </c>
      <c r="S2045" s="15">
        <f t="shared" si="130"/>
        <v>42661.176817129628</v>
      </c>
      <c r="T2045" s="15">
        <f t="shared" si="13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 s="10">
        <f t="shared" si="129"/>
        <v>90.18</v>
      </c>
      <c r="Q2046" t="s">
        <v>8317</v>
      </c>
      <c r="R2046" t="s">
        <v>8347</v>
      </c>
      <c r="S2046" s="15">
        <f t="shared" si="130"/>
        <v>42138.684189814812</v>
      </c>
      <c r="T2046" s="15">
        <f t="shared" si="13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 s="10">
        <f t="shared" si="129"/>
        <v>152.62</v>
      </c>
      <c r="Q2047" t="s">
        <v>8317</v>
      </c>
      <c r="R2047" t="s">
        <v>8347</v>
      </c>
      <c r="S2047" s="15">
        <f t="shared" si="130"/>
        <v>41069.088506944441</v>
      </c>
      <c r="T2047" s="15">
        <f t="shared" si="13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 s="10">
        <f t="shared" si="129"/>
        <v>55.81</v>
      </c>
      <c r="Q2048" t="s">
        <v>8317</v>
      </c>
      <c r="R2048" t="s">
        <v>8347</v>
      </c>
      <c r="S2048" s="15">
        <f t="shared" si="130"/>
        <v>41387.171805555554</v>
      </c>
      <c r="T2048" s="15">
        <f t="shared" si="13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 s="10">
        <f t="shared" si="129"/>
        <v>227.85</v>
      </c>
      <c r="Q2049" t="s">
        <v>8317</v>
      </c>
      <c r="R2049" t="s">
        <v>8347</v>
      </c>
      <c r="S2049" s="15">
        <f t="shared" si="130"/>
        <v>42081.903587962966</v>
      </c>
      <c r="T2049" s="15">
        <f t="shared" si="13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 s="10">
        <f t="shared" si="129"/>
        <v>91.83</v>
      </c>
      <c r="Q2050" t="s">
        <v>8317</v>
      </c>
      <c r="R2050" t="s">
        <v>8347</v>
      </c>
      <c r="S2050" s="15">
        <f t="shared" si="130"/>
        <v>41387.651516203703</v>
      </c>
      <c r="T2050" s="15">
        <f t="shared" si="13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si="129"/>
        <v>80.989999999999995</v>
      </c>
      <c r="Q2051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ref="O2059:O2122" si="132">ROUND(E2059/D2059*100,0)</f>
        <v>202</v>
      </c>
      <c r="P2059" s="10">
        <f t="shared" ref="P2059:P2122" si="133">IFERROR(ROUND(E2059/L2059,2),"No Backers")</f>
        <v>45.55</v>
      </c>
      <c r="Q2059" t="s">
        <v>8317</v>
      </c>
      <c r="R2059" t="s">
        <v>8347</v>
      </c>
      <c r="S2059" s="15">
        <f t="shared" ref="S2059:S2122" si="134">(((J2059/60)/60)/24)+DATE(1970,1,1)</f>
        <v>42396.494583333333</v>
      </c>
      <c r="T2059" s="15">
        <f t="shared" ref="T2059:T2122" si="135">(((I2059/60)/60)/24)+DATE(1970,1,1)</f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 s="10">
        <f t="shared" si="133"/>
        <v>10.51</v>
      </c>
      <c r="Q2060" t="s">
        <v>8317</v>
      </c>
      <c r="R2060" t="s">
        <v>8347</v>
      </c>
      <c r="S2060" s="15">
        <f t="shared" si="134"/>
        <v>42026.370717592596</v>
      </c>
      <c r="T2060" s="15">
        <f t="shared" si="135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 s="10">
        <f t="shared" si="133"/>
        <v>114.77</v>
      </c>
      <c r="Q2061" t="s">
        <v>8317</v>
      </c>
      <c r="R2061" t="s">
        <v>8347</v>
      </c>
      <c r="S2061" s="15">
        <f t="shared" si="134"/>
        <v>42361.602476851855</v>
      </c>
      <c r="T2061" s="15">
        <f t="shared" si="135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 s="10">
        <f t="shared" si="133"/>
        <v>36</v>
      </c>
      <c r="Q2062" t="s">
        <v>8317</v>
      </c>
      <c r="R2062" t="s">
        <v>8347</v>
      </c>
      <c r="S2062" s="15">
        <f t="shared" si="134"/>
        <v>41783.642939814818</v>
      </c>
      <c r="T2062" s="15">
        <f t="shared" si="135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 s="10">
        <f t="shared" si="133"/>
        <v>154.16999999999999</v>
      </c>
      <c r="Q2063" t="s">
        <v>8317</v>
      </c>
      <c r="R2063" t="s">
        <v>8347</v>
      </c>
      <c r="S2063" s="15">
        <f t="shared" si="134"/>
        <v>42705.764513888891</v>
      </c>
      <c r="T2063" s="15">
        <f t="shared" si="135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 s="10">
        <f t="shared" si="133"/>
        <v>566.39</v>
      </c>
      <c r="Q2064" t="s">
        <v>8317</v>
      </c>
      <c r="R2064" t="s">
        <v>8347</v>
      </c>
      <c r="S2064" s="15">
        <f t="shared" si="134"/>
        <v>42423.3830787037</v>
      </c>
      <c r="T2064" s="15">
        <f t="shared" si="135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 s="10">
        <f t="shared" si="133"/>
        <v>120.86</v>
      </c>
      <c r="Q2065" t="s">
        <v>8317</v>
      </c>
      <c r="R2065" t="s">
        <v>8347</v>
      </c>
      <c r="S2065" s="15">
        <f t="shared" si="134"/>
        <v>42472.73265046296</v>
      </c>
      <c r="T2065" s="15">
        <f t="shared" si="135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 s="10">
        <f t="shared" si="133"/>
        <v>86.16</v>
      </c>
      <c r="Q2066" t="s">
        <v>8317</v>
      </c>
      <c r="R2066" t="s">
        <v>8347</v>
      </c>
      <c r="S2066" s="15">
        <f t="shared" si="134"/>
        <v>41389.364849537036</v>
      </c>
      <c r="T2066" s="15">
        <f t="shared" si="135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 s="10">
        <f t="shared" si="133"/>
        <v>51.21</v>
      </c>
      <c r="Q2067" t="s">
        <v>8317</v>
      </c>
      <c r="R2067" t="s">
        <v>8347</v>
      </c>
      <c r="S2067" s="15">
        <f t="shared" si="134"/>
        <v>41603.333668981482</v>
      </c>
      <c r="T2067" s="15">
        <f t="shared" si="135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 s="10">
        <f t="shared" si="133"/>
        <v>67.260000000000005</v>
      </c>
      <c r="Q2068" t="s">
        <v>8317</v>
      </c>
      <c r="R2068" t="s">
        <v>8347</v>
      </c>
      <c r="S2068" s="15">
        <f t="shared" si="134"/>
        <v>41844.771793981483</v>
      </c>
      <c r="T2068" s="15">
        <f t="shared" si="135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 s="10">
        <f t="shared" si="133"/>
        <v>62.8</v>
      </c>
      <c r="Q2069" t="s">
        <v>8317</v>
      </c>
      <c r="R2069" t="s">
        <v>8347</v>
      </c>
      <c r="S2069" s="15">
        <f t="shared" si="134"/>
        <v>42115.853888888887</v>
      </c>
      <c r="T2069" s="15">
        <f t="shared" si="135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 s="10">
        <f t="shared" si="133"/>
        <v>346.13</v>
      </c>
      <c r="Q2070" t="s">
        <v>8317</v>
      </c>
      <c r="R2070" t="s">
        <v>8347</v>
      </c>
      <c r="S2070" s="15">
        <f t="shared" si="134"/>
        <v>42633.841608796298</v>
      </c>
      <c r="T2070" s="15">
        <f t="shared" si="135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 s="10">
        <f t="shared" si="133"/>
        <v>244.12</v>
      </c>
      <c r="Q2071" t="s">
        <v>8317</v>
      </c>
      <c r="R2071" t="s">
        <v>8347</v>
      </c>
      <c r="S2071" s="15">
        <f t="shared" si="134"/>
        <v>42340.972118055557</v>
      </c>
      <c r="T2071" s="15">
        <f t="shared" si="135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 s="10">
        <f t="shared" si="133"/>
        <v>259.25</v>
      </c>
      <c r="Q2072" t="s">
        <v>8317</v>
      </c>
      <c r="R2072" t="s">
        <v>8347</v>
      </c>
      <c r="S2072" s="15">
        <f t="shared" si="134"/>
        <v>42519.6565162037</v>
      </c>
      <c r="T2072" s="15">
        <f t="shared" si="135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 s="10">
        <f t="shared" si="133"/>
        <v>201.96</v>
      </c>
      <c r="Q2073" t="s">
        <v>8317</v>
      </c>
      <c r="R2073" t="s">
        <v>8347</v>
      </c>
      <c r="S2073" s="15">
        <f t="shared" si="134"/>
        <v>42600.278749999998</v>
      </c>
      <c r="T2073" s="15">
        <f t="shared" si="135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 s="10">
        <f t="shared" si="133"/>
        <v>226.21</v>
      </c>
      <c r="Q2074" t="s">
        <v>8317</v>
      </c>
      <c r="R2074" t="s">
        <v>8347</v>
      </c>
      <c r="S2074" s="15">
        <f t="shared" si="134"/>
        <v>42467.581388888888</v>
      </c>
      <c r="T2074" s="15">
        <f t="shared" si="135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 s="10">
        <f t="shared" si="133"/>
        <v>324.69</v>
      </c>
      <c r="Q2075" t="s">
        <v>8317</v>
      </c>
      <c r="R2075" t="s">
        <v>8347</v>
      </c>
      <c r="S2075" s="15">
        <f t="shared" si="134"/>
        <v>42087.668032407411</v>
      </c>
      <c r="T2075" s="15">
        <f t="shared" si="135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 s="10">
        <f t="shared" si="133"/>
        <v>205</v>
      </c>
      <c r="Q2076" t="s">
        <v>8317</v>
      </c>
      <c r="R2076" t="s">
        <v>8347</v>
      </c>
      <c r="S2076" s="15">
        <f t="shared" si="134"/>
        <v>42466.826180555552</v>
      </c>
      <c r="T2076" s="15">
        <f t="shared" si="135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 s="10">
        <f t="shared" si="133"/>
        <v>20.47</v>
      </c>
      <c r="Q2077" t="s">
        <v>8317</v>
      </c>
      <c r="R2077" t="s">
        <v>8347</v>
      </c>
      <c r="S2077" s="15">
        <f t="shared" si="134"/>
        <v>41450.681574074071</v>
      </c>
      <c r="T2077" s="15">
        <f t="shared" si="135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 s="10">
        <f t="shared" si="133"/>
        <v>116.35</v>
      </c>
      <c r="Q2078" t="s">
        <v>8317</v>
      </c>
      <c r="R2078" t="s">
        <v>8347</v>
      </c>
      <c r="S2078" s="15">
        <f t="shared" si="134"/>
        <v>41803.880659722221</v>
      </c>
      <c r="T2078" s="15">
        <f t="shared" si="135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 s="10">
        <f t="shared" si="133"/>
        <v>307.2</v>
      </c>
      <c r="Q2079" t="s">
        <v>8317</v>
      </c>
      <c r="R2079" t="s">
        <v>8347</v>
      </c>
      <c r="S2079" s="15">
        <f t="shared" si="134"/>
        <v>42103.042546296296</v>
      </c>
      <c r="T2079" s="15">
        <f t="shared" si="135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 s="10">
        <f t="shared" si="133"/>
        <v>546.69000000000005</v>
      </c>
      <c r="Q2080" t="s">
        <v>8317</v>
      </c>
      <c r="R2080" t="s">
        <v>8347</v>
      </c>
      <c r="S2080" s="15">
        <f t="shared" si="134"/>
        <v>42692.771493055552</v>
      </c>
      <c r="T2080" s="15">
        <f t="shared" si="135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 s="10">
        <f t="shared" si="133"/>
        <v>47.47</v>
      </c>
      <c r="Q2081" t="s">
        <v>8317</v>
      </c>
      <c r="R2081" t="s">
        <v>8347</v>
      </c>
      <c r="S2081" s="15">
        <f t="shared" si="134"/>
        <v>42150.71056712963</v>
      </c>
      <c r="T2081" s="15">
        <f t="shared" si="135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 s="10">
        <f t="shared" si="133"/>
        <v>101.56</v>
      </c>
      <c r="Q2082" t="s">
        <v>8317</v>
      </c>
      <c r="R2082" t="s">
        <v>8347</v>
      </c>
      <c r="S2082" s="15">
        <f t="shared" si="134"/>
        <v>42289.957175925927</v>
      </c>
      <c r="T2082" s="15">
        <f t="shared" si="135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 s="10">
        <f t="shared" si="133"/>
        <v>72.91</v>
      </c>
      <c r="Q2083" t="s">
        <v>8323</v>
      </c>
      <c r="R2083" t="s">
        <v>8327</v>
      </c>
      <c r="S2083" s="15">
        <f t="shared" si="134"/>
        <v>41004.156886574077</v>
      </c>
      <c r="T2083" s="15">
        <f t="shared" si="135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 s="10">
        <f t="shared" si="133"/>
        <v>43.71</v>
      </c>
      <c r="Q2084" t="s">
        <v>8323</v>
      </c>
      <c r="R2084" t="s">
        <v>8327</v>
      </c>
      <c r="S2084" s="15">
        <f t="shared" si="134"/>
        <v>40811.120324074072</v>
      </c>
      <c r="T2084" s="15">
        <f t="shared" si="135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 s="10">
        <f t="shared" si="133"/>
        <v>34</v>
      </c>
      <c r="Q2085" t="s">
        <v>8323</v>
      </c>
      <c r="R2085" t="s">
        <v>8327</v>
      </c>
      <c r="S2085" s="15">
        <f t="shared" si="134"/>
        <v>41034.72216435185</v>
      </c>
      <c r="T2085" s="15">
        <f t="shared" si="135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 s="10">
        <f t="shared" si="133"/>
        <v>70.650000000000006</v>
      </c>
      <c r="Q2086" t="s">
        <v>8323</v>
      </c>
      <c r="R2086" t="s">
        <v>8327</v>
      </c>
      <c r="S2086" s="15">
        <f t="shared" si="134"/>
        <v>41731.833124999997</v>
      </c>
      <c r="T2086" s="15">
        <f t="shared" si="135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 s="10">
        <f t="shared" si="133"/>
        <v>89.3</v>
      </c>
      <c r="Q2087" t="s">
        <v>8323</v>
      </c>
      <c r="R2087" t="s">
        <v>8327</v>
      </c>
      <c r="S2087" s="15">
        <f t="shared" si="134"/>
        <v>41075.835497685184</v>
      </c>
      <c r="T2087" s="15">
        <f t="shared" si="135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 s="10">
        <f t="shared" si="133"/>
        <v>115.09</v>
      </c>
      <c r="Q2088" t="s">
        <v>8323</v>
      </c>
      <c r="R2088" t="s">
        <v>8327</v>
      </c>
      <c r="S2088" s="15">
        <f t="shared" si="134"/>
        <v>40860.67050925926</v>
      </c>
      <c r="T2088" s="15">
        <f t="shared" si="135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 s="10">
        <f t="shared" si="133"/>
        <v>62.12</v>
      </c>
      <c r="Q2089" t="s">
        <v>8323</v>
      </c>
      <c r="R2089" t="s">
        <v>8327</v>
      </c>
      <c r="S2089" s="15">
        <f t="shared" si="134"/>
        <v>40764.204375000001</v>
      </c>
      <c r="T2089" s="15">
        <f t="shared" si="135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 s="10">
        <f t="shared" si="133"/>
        <v>46.2</v>
      </c>
      <c r="Q2090" t="s">
        <v>8323</v>
      </c>
      <c r="R2090" t="s">
        <v>8327</v>
      </c>
      <c r="S2090" s="15">
        <f t="shared" si="134"/>
        <v>40395.714722222219</v>
      </c>
      <c r="T2090" s="15">
        <f t="shared" si="135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 s="10">
        <f t="shared" si="133"/>
        <v>48.55</v>
      </c>
      <c r="Q2091" t="s">
        <v>8323</v>
      </c>
      <c r="R2091" t="s">
        <v>8327</v>
      </c>
      <c r="S2091" s="15">
        <f t="shared" si="134"/>
        <v>41453.076319444444</v>
      </c>
      <c r="T2091" s="15">
        <f t="shared" si="135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 s="10">
        <f t="shared" si="133"/>
        <v>57.52</v>
      </c>
      <c r="Q2092" t="s">
        <v>8323</v>
      </c>
      <c r="R2092" t="s">
        <v>8327</v>
      </c>
      <c r="S2092" s="15">
        <f t="shared" si="134"/>
        <v>41299.381423611114</v>
      </c>
      <c r="T2092" s="15">
        <f t="shared" si="135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 s="10">
        <f t="shared" si="133"/>
        <v>88.15</v>
      </c>
      <c r="Q2093" t="s">
        <v>8323</v>
      </c>
      <c r="R2093" t="s">
        <v>8327</v>
      </c>
      <c r="S2093" s="15">
        <f t="shared" si="134"/>
        <v>40555.322662037033</v>
      </c>
      <c r="T2093" s="15">
        <f t="shared" si="135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 s="10">
        <f t="shared" si="133"/>
        <v>110.49</v>
      </c>
      <c r="Q2094" t="s">
        <v>8323</v>
      </c>
      <c r="R2094" t="s">
        <v>8327</v>
      </c>
      <c r="S2094" s="15">
        <f t="shared" si="134"/>
        <v>40763.707546296297</v>
      </c>
      <c r="T2094" s="15">
        <f t="shared" si="135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 s="10">
        <f t="shared" si="133"/>
        <v>66.83</v>
      </c>
      <c r="Q2095" t="s">
        <v>8323</v>
      </c>
      <c r="R2095" t="s">
        <v>8327</v>
      </c>
      <c r="S2095" s="15">
        <f t="shared" si="134"/>
        <v>41205.854537037041</v>
      </c>
      <c r="T2095" s="15">
        <f t="shared" si="135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 s="10">
        <f t="shared" si="133"/>
        <v>58.6</v>
      </c>
      <c r="Q2096" t="s">
        <v>8323</v>
      </c>
      <c r="R2096" t="s">
        <v>8327</v>
      </c>
      <c r="S2096" s="15">
        <f t="shared" si="134"/>
        <v>40939.02002314815</v>
      </c>
      <c r="T2096" s="15">
        <f t="shared" si="135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 s="10">
        <f t="shared" si="133"/>
        <v>113.64</v>
      </c>
      <c r="Q2097" t="s">
        <v>8323</v>
      </c>
      <c r="R2097" t="s">
        <v>8327</v>
      </c>
      <c r="S2097" s="15">
        <f t="shared" si="134"/>
        <v>40758.733483796292</v>
      </c>
      <c r="T2097" s="15">
        <f t="shared" si="135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 s="10">
        <f t="shared" si="133"/>
        <v>43.57</v>
      </c>
      <c r="Q2098" t="s">
        <v>8323</v>
      </c>
      <c r="R2098" t="s">
        <v>8327</v>
      </c>
      <c r="S2098" s="15">
        <f t="shared" si="134"/>
        <v>41192.758506944447</v>
      </c>
      <c r="T2098" s="15">
        <f t="shared" si="135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 s="10">
        <f t="shared" si="133"/>
        <v>78.95</v>
      </c>
      <c r="Q2099" t="s">
        <v>8323</v>
      </c>
      <c r="R2099" t="s">
        <v>8327</v>
      </c>
      <c r="S2099" s="15">
        <f t="shared" si="134"/>
        <v>40818.58489583333</v>
      </c>
      <c r="T2099" s="15">
        <f t="shared" si="135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 s="10">
        <f t="shared" si="133"/>
        <v>188.13</v>
      </c>
      <c r="Q2100" t="s">
        <v>8323</v>
      </c>
      <c r="R2100" t="s">
        <v>8327</v>
      </c>
      <c r="S2100" s="15">
        <f t="shared" si="134"/>
        <v>40946.11383101852</v>
      </c>
      <c r="T2100" s="15">
        <f t="shared" si="135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 s="10">
        <f t="shared" si="133"/>
        <v>63.03</v>
      </c>
      <c r="Q2101" t="s">
        <v>8323</v>
      </c>
      <c r="R2101" t="s">
        <v>8327</v>
      </c>
      <c r="S2101" s="15">
        <f t="shared" si="134"/>
        <v>42173.746342592596</v>
      </c>
      <c r="T2101" s="15">
        <f t="shared" si="135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 s="10">
        <f t="shared" si="133"/>
        <v>30.37</v>
      </c>
      <c r="Q2102" t="s">
        <v>8323</v>
      </c>
      <c r="R2102" t="s">
        <v>8327</v>
      </c>
      <c r="S2102" s="15">
        <f t="shared" si="134"/>
        <v>41074.834965277776</v>
      </c>
      <c r="T2102" s="15">
        <f t="shared" si="135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 s="10">
        <f t="shared" si="133"/>
        <v>51.48</v>
      </c>
      <c r="Q2103" t="s">
        <v>8323</v>
      </c>
      <c r="R2103" t="s">
        <v>8327</v>
      </c>
      <c r="S2103" s="15">
        <f t="shared" si="134"/>
        <v>40892.149467592593</v>
      </c>
      <c r="T2103" s="15">
        <f t="shared" si="135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 s="10">
        <f t="shared" si="133"/>
        <v>35.79</v>
      </c>
      <c r="Q2104" t="s">
        <v>8323</v>
      </c>
      <c r="R2104" t="s">
        <v>8327</v>
      </c>
      <c r="S2104" s="15">
        <f t="shared" si="134"/>
        <v>40638.868611111109</v>
      </c>
      <c r="T2104" s="15">
        <f t="shared" si="135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 s="10">
        <f t="shared" si="133"/>
        <v>98.82</v>
      </c>
      <c r="Q2105" t="s">
        <v>8323</v>
      </c>
      <c r="R2105" t="s">
        <v>8327</v>
      </c>
      <c r="S2105" s="15">
        <f t="shared" si="134"/>
        <v>41192.754942129628</v>
      </c>
      <c r="T2105" s="15">
        <f t="shared" si="135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 s="10">
        <f t="shared" si="133"/>
        <v>28</v>
      </c>
      <c r="Q2106" t="s">
        <v>8323</v>
      </c>
      <c r="R2106" t="s">
        <v>8327</v>
      </c>
      <c r="S2106" s="15">
        <f t="shared" si="134"/>
        <v>41394.074467592596</v>
      </c>
      <c r="T2106" s="15">
        <f t="shared" si="135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 s="10">
        <f t="shared" si="133"/>
        <v>51.31</v>
      </c>
      <c r="Q2107" t="s">
        <v>8323</v>
      </c>
      <c r="R2107" t="s">
        <v>8327</v>
      </c>
      <c r="S2107" s="15">
        <f t="shared" si="134"/>
        <v>41951.788807870369</v>
      </c>
      <c r="T2107" s="15">
        <f t="shared" si="135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 s="10">
        <f t="shared" si="133"/>
        <v>53.52</v>
      </c>
      <c r="Q2108" t="s">
        <v>8323</v>
      </c>
      <c r="R2108" t="s">
        <v>8327</v>
      </c>
      <c r="S2108" s="15">
        <f t="shared" si="134"/>
        <v>41270.21497685185</v>
      </c>
      <c r="T2108" s="15">
        <f t="shared" si="135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 s="10">
        <f t="shared" si="133"/>
        <v>37.15</v>
      </c>
      <c r="Q2109" t="s">
        <v>8323</v>
      </c>
      <c r="R2109" t="s">
        <v>8327</v>
      </c>
      <c r="S2109" s="15">
        <f t="shared" si="134"/>
        <v>41934.71056712963</v>
      </c>
      <c r="T2109" s="15">
        <f t="shared" si="135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 s="10">
        <f t="shared" si="133"/>
        <v>89.9</v>
      </c>
      <c r="Q2110" t="s">
        <v>8323</v>
      </c>
      <c r="R2110" t="s">
        <v>8327</v>
      </c>
      <c r="S2110" s="15">
        <f t="shared" si="134"/>
        <v>41135.175694444442</v>
      </c>
      <c r="T2110" s="15">
        <f t="shared" si="135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 s="10">
        <f t="shared" si="133"/>
        <v>106.53</v>
      </c>
      <c r="Q2111" t="s">
        <v>8323</v>
      </c>
      <c r="R2111" t="s">
        <v>8327</v>
      </c>
      <c r="S2111" s="15">
        <f t="shared" si="134"/>
        <v>42160.708530092597</v>
      </c>
      <c r="T2111" s="15">
        <f t="shared" si="135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 s="10">
        <f t="shared" si="133"/>
        <v>52.82</v>
      </c>
      <c r="Q2112" t="s">
        <v>8323</v>
      </c>
      <c r="R2112" t="s">
        <v>8327</v>
      </c>
      <c r="S2112" s="15">
        <f t="shared" si="134"/>
        <v>41759.670937499999</v>
      </c>
      <c r="T2112" s="15">
        <f t="shared" si="135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 s="10">
        <f t="shared" si="133"/>
        <v>54.62</v>
      </c>
      <c r="Q2113" t="s">
        <v>8323</v>
      </c>
      <c r="R2113" t="s">
        <v>8327</v>
      </c>
      <c r="S2113" s="15">
        <f t="shared" si="134"/>
        <v>40703.197048611109</v>
      </c>
      <c r="T2113" s="15">
        <f t="shared" si="135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 s="10">
        <f t="shared" si="133"/>
        <v>27.27</v>
      </c>
      <c r="Q2114" t="s">
        <v>8323</v>
      </c>
      <c r="R2114" t="s">
        <v>8327</v>
      </c>
      <c r="S2114" s="15">
        <f t="shared" si="134"/>
        <v>41365.928159722222</v>
      </c>
      <c r="T2114" s="15">
        <f t="shared" si="135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si="133"/>
        <v>68.599999999999994</v>
      </c>
      <c r="Q2115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ref="O2123:O2186" si="136">ROUND(E2123/D2123*100,0)</f>
        <v>1</v>
      </c>
      <c r="P2123" s="10">
        <f t="shared" ref="P2123:P2186" si="137">IFERROR(ROUND(E2123/L2123,2),"No Backers")</f>
        <v>28.4</v>
      </c>
      <c r="Q2123" t="s">
        <v>8331</v>
      </c>
      <c r="R2123" t="s">
        <v>8332</v>
      </c>
      <c r="S2123" s="15">
        <f t="shared" ref="S2123:S2186" si="138">(((J2123/60)/60)/24)+DATE(1970,1,1)</f>
        <v>42716.7424537037</v>
      </c>
      <c r="T2123" s="15">
        <f t="shared" ref="T2123:T2186" si="139">(((I2123/60)/60)/24)+DATE(1970,1,1)</f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 s="10">
        <f t="shared" si="137"/>
        <v>103.33</v>
      </c>
      <c r="Q2124" t="s">
        <v>8331</v>
      </c>
      <c r="R2124" t="s">
        <v>8332</v>
      </c>
      <c r="S2124" s="15">
        <f t="shared" si="138"/>
        <v>42712.300567129627</v>
      </c>
      <c r="T2124" s="15">
        <f t="shared" si="139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 s="10">
        <f t="shared" si="137"/>
        <v>10</v>
      </c>
      <c r="Q2125" t="s">
        <v>8331</v>
      </c>
      <c r="R2125" t="s">
        <v>8332</v>
      </c>
      <c r="S2125" s="15">
        <f t="shared" si="138"/>
        <v>40198.424849537041</v>
      </c>
      <c r="T2125" s="15">
        <f t="shared" si="139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 s="10">
        <f t="shared" si="137"/>
        <v>23</v>
      </c>
      <c r="Q2126" t="s">
        <v>8331</v>
      </c>
      <c r="R2126" t="s">
        <v>8332</v>
      </c>
      <c r="S2126" s="15">
        <f t="shared" si="138"/>
        <v>40464.028182870366</v>
      </c>
      <c r="T2126" s="15">
        <f t="shared" si="139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 s="10">
        <f t="shared" si="137"/>
        <v>31.56</v>
      </c>
      <c r="Q2127" t="s">
        <v>8331</v>
      </c>
      <c r="R2127" t="s">
        <v>8332</v>
      </c>
      <c r="S2127" s="15">
        <f t="shared" si="138"/>
        <v>42191.023530092592</v>
      </c>
      <c r="T2127" s="15">
        <f t="shared" si="139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 s="10">
        <f t="shared" si="137"/>
        <v>5</v>
      </c>
      <c r="Q2128" t="s">
        <v>8331</v>
      </c>
      <c r="R2128" t="s">
        <v>8332</v>
      </c>
      <c r="S2128" s="15">
        <f t="shared" si="138"/>
        <v>41951.973229166666</v>
      </c>
      <c r="T2128" s="15">
        <f t="shared" si="139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 s="10">
        <f t="shared" si="137"/>
        <v>34.22</v>
      </c>
      <c r="Q2129" t="s">
        <v>8331</v>
      </c>
      <c r="R2129" t="s">
        <v>8332</v>
      </c>
      <c r="S2129" s="15">
        <f t="shared" si="138"/>
        <v>42045.50535879629</v>
      </c>
      <c r="T2129" s="15">
        <f t="shared" si="139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 s="10">
        <f t="shared" si="137"/>
        <v>25</v>
      </c>
      <c r="Q2130" t="s">
        <v>8331</v>
      </c>
      <c r="R2130" t="s">
        <v>8332</v>
      </c>
      <c r="S2130" s="15">
        <f t="shared" si="138"/>
        <v>41843.772789351853</v>
      </c>
      <c r="T2130" s="15">
        <f t="shared" si="139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 s="10">
        <f t="shared" si="137"/>
        <v>19.670000000000002</v>
      </c>
      <c r="Q2131" t="s">
        <v>8331</v>
      </c>
      <c r="R2131" t="s">
        <v>8332</v>
      </c>
      <c r="S2131" s="15">
        <f t="shared" si="138"/>
        <v>42409.024305555555</v>
      </c>
      <c r="T2131" s="15">
        <f t="shared" si="139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 s="10">
        <f t="shared" si="137"/>
        <v>21.25</v>
      </c>
      <c r="Q2132" t="s">
        <v>8331</v>
      </c>
      <c r="R2132" t="s">
        <v>8332</v>
      </c>
      <c r="S2132" s="15">
        <f t="shared" si="138"/>
        <v>41832.086377314816</v>
      </c>
      <c r="T2132" s="15">
        <f t="shared" si="139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 s="10">
        <f t="shared" si="137"/>
        <v>8.33</v>
      </c>
      <c r="Q2133" t="s">
        <v>8331</v>
      </c>
      <c r="R2133" t="s">
        <v>8332</v>
      </c>
      <c r="S2133" s="15">
        <f t="shared" si="138"/>
        <v>42167.207071759258</v>
      </c>
      <c r="T2133" s="15">
        <f t="shared" si="139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 s="10">
        <f t="shared" si="137"/>
        <v>21.34</v>
      </c>
      <c r="Q2134" t="s">
        <v>8331</v>
      </c>
      <c r="R2134" t="s">
        <v>8332</v>
      </c>
      <c r="S2134" s="15">
        <f t="shared" si="138"/>
        <v>41643.487175925926</v>
      </c>
      <c r="T2134" s="15">
        <f t="shared" si="139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 s="10">
        <f t="shared" si="137"/>
        <v>5.33</v>
      </c>
      <c r="Q2135" t="s">
        <v>8331</v>
      </c>
      <c r="R2135" t="s">
        <v>8332</v>
      </c>
      <c r="S2135" s="15">
        <f t="shared" si="138"/>
        <v>40619.097210648149</v>
      </c>
      <c r="T2135" s="15">
        <f t="shared" si="139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 s="10">
        <f t="shared" si="137"/>
        <v>34.67</v>
      </c>
      <c r="Q2136" t="s">
        <v>8331</v>
      </c>
      <c r="R2136" t="s">
        <v>8332</v>
      </c>
      <c r="S2136" s="15">
        <f t="shared" si="138"/>
        <v>41361.886469907404</v>
      </c>
      <c r="T2136" s="15">
        <f t="shared" si="139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 s="10">
        <f t="shared" si="137"/>
        <v>21.73</v>
      </c>
      <c r="Q2137" t="s">
        <v>8331</v>
      </c>
      <c r="R2137" t="s">
        <v>8332</v>
      </c>
      <c r="S2137" s="15">
        <f t="shared" si="138"/>
        <v>41156.963344907403</v>
      </c>
      <c r="T2137" s="15">
        <f t="shared" si="139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 s="10">
        <f t="shared" si="137"/>
        <v>11.92</v>
      </c>
      <c r="Q2138" t="s">
        <v>8331</v>
      </c>
      <c r="R2138" t="s">
        <v>8332</v>
      </c>
      <c r="S2138" s="15">
        <f t="shared" si="138"/>
        <v>41536.509097222224</v>
      </c>
      <c r="T2138" s="15">
        <f t="shared" si="139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 s="10">
        <f t="shared" si="137"/>
        <v>26.6</v>
      </c>
      <c r="Q2139" t="s">
        <v>8331</v>
      </c>
      <c r="R2139" t="s">
        <v>8332</v>
      </c>
      <c r="S2139" s="15">
        <f t="shared" si="138"/>
        <v>41948.771168981482</v>
      </c>
      <c r="T2139" s="15">
        <f t="shared" si="139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 s="10">
        <f t="shared" si="137"/>
        <v>10.67</v>
      </c>
      <c r="Q2140" t="s">
        <v>8331</v>
      </c>
      <c r="R2140" t="s">
        <v>8332</v>
      </c>
      <c r="S2140" s="15">
        <f t="shared" si="138"/>
        <v>41557.013182870374</v>
      </c>
      <c r="T2140" s="15">
        <f t="shared" si="139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 s="10">
        <f t="shared" si="137"/>
        <v>29.04</v>
      </c>
      <c r="Q2141" t="s">
        <v>8331</v>
      </c>
      <c r="R2141" t="s">
        <v>8332</v>
      </c>
      <c r="S2141" s="15">
        <f t="shared" si="138"/>
        <v>42647.750092592592</v>
      </c>
      <c r="T2141" s="15">
        <f t="shared" si="139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 s="10">
        <f t="shared" si="137"/>
        <v>50.91</v>
      </c>
      <c r="Q2142" t="s">
        <v>8331</v>
      </c>
      <c r="R2142" t="s">
        <v>8332</v>
      </c>
      <c r="S2142" s="15">
        <f t="shared" si="138"/>
        <v>41255.833611111113</v>
      </c>
      <c r="T2142" s="15">
        <f t="shared" si="139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 s="10" t="str">
        <f t="shared" si="137"/>
        <v>No Backers</v>
      </c>
      <c r="Q2143" t="s">
        <v>8331</v>
      </c>
      <c r="R2143" t="s">
        <v>8332</v>
      </c>
      <c r="S2143" s="15">
        <f t="shared" si="138"/>
        <v>41927.235636574071</v>
      </c>
      <c r="T2143" s="15">
        <f t="shared" si="139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 s="10">
        <f t="shared" si="137"/>
        <v>50.08</v>
      </c>
      <c r="Q2144" t="s">
        <v>8331</v>
      </c>
      <c r="R2144" t="s">
        <v>8332</v>
      </c>
      <c r="S2144" s="15">
        <f t="shared" si="138"/>
        <v>42340.701504629629</v>
      </c>
      <c r="T2144" s="15">
        <f t="shared" si="139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 s="10">
        <f t="shared" si="137"/>
        <v>45</v>
      </c>
      <c r="Q2145" t="s">
        <v>8331</v>
      </c>
      <c r="R2145" t="s">
        <v>8332</v>
      </c>
      <c r="S2145" s="15">
        <f t="shared" si="138"/>
        <v>40332.886712962965</v>
      </c>
      <c r="T2145" s="15">
        <f t="shared" si="139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 s="10">
        <f t="shared" si="137"/>
        <v>25.29</v>
      </c>
      <c r="Q2146" t="s">
        <v>8331</v>
      </c>
      <c r="R2146" t="s">
        <v>8332</v>
      </c>
      <c r="S2146" s="15">
        <f t="shared" si="138"/>
        <v>41499.546759259261</v>
      </c>
      <c r="T2146" s="15">
        <f t="shared" si="139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 s="10">
        <f t="shared" si="137"/>
        <v>51.29</v>
      </c>
      <c r="Q2147" t="s">
        <v>8331</v>
      </c>
      <c r="R2147" t="s">
        <v>8332</v>
      </c>
      <c r="S2147" s="15">
        <f t="shared" si="138"/>
        <v>41575.237430555557</v>
      </c>
      <c r="T2147" s="15">
        <f t="shared" si="139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 s="10">
        <f t="shared" si="137"/>
        <v>1</v>
      </c>
      <c r="Q2148" t="s">
        <v>8331</v>
      </c>
      <c r="R2148" t="s">
        <v>8332</v>
      </c>
      <c r="S2148" s="15">
        <f t="shared" si="138"/>
        <v>42397.679513888885</v>
      </c>
      <c r="T2148" s="15">
        <f t="shared" si="139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 s="10">
        <f t="shared" si="137"/>
        <v>49.38</v>
      </c>
      <c r="Q2149" t="s">
        <v>8331</v>
      </c>
      <c r="R2149" t="s">
        <v>8332</v>
      </c>
      <c r="S2149" s="15">
        <f t="shared" si="138"/>
        <v>41927.295694444445</v>
      </c>
      <c r="T2149" s="15">
        <f t="shared" si="139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 s="10">
        <f t="shared" si="137"/>
        <v>1</v>
      </c>
      <c r="Q2150" t="s">
        <v>8331</v>
      </c>
      <c r="R2150" t="s">
        <v>8332</v>
      </c>
      <c r="S2150" s="15">
        <f t="shared" si="138"/>
        <v>42066.733587962968</v>
      </c>
      <c r="T2150" s="15">
        <f t="shared" si="139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 s="10" t="str">
        <f t="shared" si="137"/>
        <v>No Backers</v>
      </c>
      <c r="Q2151" t="s">
        <v>8331</v>
      </c>
      <c r="R2151" t="s">
        <v>8332</v>
      </c>
      <c r="S2151" s="15">
        <f t="shared" si="138"/>
        <v>40355.024953703702</v>
      </c>
      <c r="T2151" s="15">
        <f t="shared" si="139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 s="10">
        <f t="shared" si="137"/>
        <v>101.25</v>
      </c>
      <c r="Q2152" t="s">
        <v>8331</v>
      </c>
      <c r="R2152" t="s">
        <v>8332</v>
      </c>
      <c r="S2152" s="15">
        <f t="shared" si="138"/>
        <v>42534.284710648149</v>
      </c>
      <c r="T2152" s="15">
        <f t="shared" si="139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 s="10">
        <f t="shared" si="137"/>
        <v>19.670000000000002</v>
      </c>
      <c r="Q2153" t="s">
        <v>8331</v>
      </c>
      <c r="R2153" t="s">
        <v>8332</v>
      </c>
      <c r="S2153" s="15">
        <f t="shared" si="138"/>
        <v>42520.847384259265</v>
      </c>
      <c r="T2153" s="15">
        <f t="shared" si="139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 s="10">
        <f t="shared" si="137"/>
        <v>12.5</v>
      </c>
      <c r="Q2154" t="s">
        <v>8331</v>
      </c>
      <c r="R2154" t="s">
        <v>8332</v>
      </c>
      <c r="S2154" s="15">
        <f t="shared" si="138"/>
        <v>41683.832280092596</v>
      </c>
      <c r="T2154" s="15">
        <f t="shared" si="139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 s="10">
        <f t="shared" si="137"/>
        <v>8.5</v>
      </c>
      <c r="Q2155" t="s">
        <v>8331</v>
      </c>
      <c r="R2155" t="s">
        <v>8332</v>
      </c>
      <c r="S2155" s="15">
        <f t="shared" si="138"/>
        <v>41974.911087962959</v>
      </c>
      <c r="T2155" s="15">
        <f t="shared" si="139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 s="10">
        <f t="shared" si="137"/>
        <v>1</v>
      </c>
      <c r="Q2156" t="s">
        <v>8331</v>
      </c>
      <c r="R2156" t="s">
        <v>8332</v>
      </c>
      <c r="S2156" s="15">
        <f t="shared" si="138"/>
        <v>41647.632256944446</v>
      </c>
      <c r="T2156" s="15">
        <f t="shared" si="139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 s="10">
        <f t="shared" si="137"/>
        <v>23</v>
      </c>
      <c r="Q2157" t="s">
        <v>8331</v>
      </c>
      <c r="R2157" t="s">
        <v>8332</v>
      </c>
      <c r="S2157" s="15">
        <f t="shared" si="138"/>
        <v>42430.747511574074</v>
      </c>
      <c r="T2157" s="15">
        <f t="shared" si="139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 s="10">
        <f t="shared" si="137"/>
        <v>17.989999999999998</v>
      </c>
      <c r="Q2158" t="s">
        <v>8331</v>
      </c>
      <c r="R2158" t="s">
        <v>8332</v>
      </c>
      <c r="S2158" s="15">
        <f t="shared" si="138"/>
        <v>41488.85423611111</v>
      </c>
      <c r="T2158" s="15">
        <f t="shared" si="139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 s="10">
        <f t="shared" si="137"/>
        <v>370.95</v>
      </c>
      <c r="Q2159" t="s">
        <v>8331</v>
      </c>
      <c r="R2159" t="s">
        <v>8332</v>
      </c>
      <c r="S2159" s="15">
        <f t="shared" si="138"/>
        <v>42694.98128472222</v>
      </c>
      <c r="T2159" s="15">
        <f t="shared" si="139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 s="10">
        <f t="shared" si="137"/>
        <v>63.57</v>
      </c>
      <c r="Q2160" t="s">
        <v>8331</v>
      </c>
      <c r="R2160" t="s">
        <v>8332</v>
      </c>
      <c r="S2160" s="15">
        <f t="shared" si="138"/>
        <v>41264.853865740741</v>
      </c>
      <c r="T2160" s="15">
        <f t="shared" si="139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 s="10">
        <f t="shared" si="137"/>
        <v>13</v>
      </c>
      <c r="Q2161" t="s">
        <v>8331</v>
      </c>
      <c r="R2161" t="s">
        <v>8332</v>
      </c>
      <c r="S2161" s="15">
        <f t="shared" si="138"/>
        <v>40710.731180555551</v>
      </c>
      <c r="T2161" s="15">
        <f t="shared" si="139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 s="10">
        <f t="shared" si="137"/>
        <v>5.31</v>
      </c>
      <c r="Q2162" t="s">
        <v>8331</v>
      </c>
      <c r="R2162" t="s">
        <v>8332</v>
      </c>
      <c r="S2162" s="15">
        <f t="shared" si="138"/>
        <v>41018.711863425924</v>
      </c>
      <c r="T2162" s="15">
        <f t="shared" si="139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 s="10">
        <f t="shared" si="137"/>
        <v>35.619999999999997</v>
      </c>
      <c r="Q2163" t="s">
        <v>8323</v>
      </c>
      <c r="R2163" t="s">
        <v>8324</v>
      </c>
      <c r="S2163" s="15">
        <f t="shared" si="138"/>
        <v>42240.852534722217</v>
      </c>
      <c r="T2163" s="15">
        <f t="shared" si="139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 s="10">
        <f t="shared" si="137"/>
        <v>87.1</v>
      </c>
      <c r="Q2164" t="s">
        <v>8323</v>
      </c>
      <c r="R2164" t="s">
        <v>8324</v>
      </c>
      <c r="S2164" s="15">
        <f t="shared" si="138"/>
        <v>41813.766099537039</v>
      </c>
      <c r="T2164" s="15">
        <f t="shared" si="139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 s="10">
        <f t="shared" si="137"/>
        <v>75.11</v>
      </c>
      <c r="Q2165" t="s">
        <v>8323</v>
      </c>
      <c r="R2165" t="s">
        <v>8324</v>
      </c>
      <c r="S2165" s="15">
        <f t="shared" si="138"/>
        <v>42111.899537037039</v>
      </c>
      <c r="T2165" s="15">
        <f t="shared" si="139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 s="10">
        <f t="shared" si="137"/>
        <v>68.010000000000005</v>
      </c>
      <c r="Q2166" t="s">
        <v>8323</v>
      </c>
      <c r="R2166" t="s">
        <v>8324</v>
      </c>
      <c r="S2166" s="15">
        <f t="shared" si="138"/>
        <v>42515.71775462963</v>
      </c>
      <c r="T2166" s="15">
        <f t="shared" si="139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 s="10">
        <f t="shared" si="137"/>
        <v>29.62</v>
      </c>
      <c r="Q2167" t="s">
        <v>8323</v>
      </c>
      <c r="R2167" t="s">
        <v>8324</v>
      </c>
      <c r="S2167" s="15">
        <f t="shared" si="138"/>
        <v>42438.667071759264</v>
      </c>
      <c r="T2167" s="15">
        <f t="shared" si="139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 s="10">
        <f t="shared" si="137"/>
        <v>91.63</v>
      </c>
      <c r="Q2168" t="s">
        <v>8323</v>
      </c>
      <c r="R2168" t="s">
        <v>8324</v>
      </c>
      <c r="S2168" s="15">
        <f t="shared" si="138"/>
        <v>41933.838171296295</v>
      </c>
      <c r="T2168" s="15">
        <f t="shared" si="139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 s="10">
        <f t="shared" si="137"/>
        <v>22.5</v>
      </c>
      <c r="Q2169" t="s">
        <v>8323</v>
      </c>
      <c r="R2169" t="s">
        <v>8324</v>
      </c>
      <c r="S2169" s="15">
        <f t="shared" si="138"/>
        <v>41153.066400462965</v>
      </c>
      <c r="T2169" s="15">
        <f t="shared" si="139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 s="10">
        <f t="shared" si="137"/>
        <v>64.37</v>
      </c>
      <c r="Q2170" t="s">
        <v>8323</v>
      </c>
      <c r="R2170" t="s">
        <v>8324</v>
      </c>
      <c r="S2170" s="15">
        <f t="shared" si="138"/>
        <v>42745.600243055553</v>
      </c>
      <c r="T2170" s="15">
        <f t="shared" si="139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 s="10">
        <f t="shared" si="137"/>
        <v>21.86</v>
      </c>
      <c r="Q2171" t="s">
        <v>8323</v>
      </c>
      <c r="R2171" t="s">
        <v>8324</v>
      </c>
      <c r="S2171" s="15">
        <f t="shared" si="138"/>
        <v>42793.700821759259</v>
      </c>
      <c r="T2171" s="15">
        <f t="shared" si="139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 s="10">
        <f t="shared" si="137"/>
        <v>33.32</v>
      </c>
      <c r="Q2172" t="s">
        <v>8323</v>
      </c>
      <c r="R2172" t="s">
        <v>8324</v>
      </c>
      <c r="S2172" s="15">
        <f t="shared" si="138"/>
        <v>42198.750254629631</v>
      </c>
      <c r="T2172" s="15">
        <f t="shared" si="139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 s="10">
        <f t="shared" si="137"/>
        <v>90.28</v>
      </c>
      <c r="Q2173" t="s">
        <v>8323</v>
      </c>
      <c r="R2173" t="s">
        <v>8324</v>
      </c>
      <c r="S2173" s="15">
        <f t="shared" si="138"/>
        <v>42141.95711805555</v>
      </c>
      <c r="T2173" s="15">
        <f t="shared" si="139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 s="10">
        <f t="shared" si="137"/>
        <v>76.92</v>
      </c>
      <c r="Q2174" t="s">
        <v>8323</v>
      </c>
      <c r="R2174" t="s">
        <v>8324</v>
      </c>
      <c r="S2174" s="15">
        <f t="shared" si="138"/>
        <v>42082.580092592587</v>
      </c>
      <c r="T2174" s="15">
        <f t="shared" si="139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 s="10">
        <f t="shared" si="137"/>
        <v>59.23</v>
      </c>
      <c r="Q2175" t="s">
        <v>8323</v>
      </c>
      <c r="R2175" t="s">
        <v>8324</v>
      </c>
      <c r="S2175" s="15">
        <f t="shared" si="138"/>
        <v>41495.692627314813</v>
      </c>
      <c r="T2175" s="15">
        <f t="shared" si="139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 s="10">
        <f t="shared" si="137"/>
        <v>65.38</v>
      </c>
      <c r="Q2176" t="s">
        <v>8323</v>
      </c>
      <c r="R2176" t="s">
        <v>8324</v>
      </c>
      <c r="S2176" s="15">
        <f t="shared" si="138"/>
        <v>42465.542905092589</v>
      </c>
      <c r="T2176" s="15">
        <f t="shared" si="139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 s="10">
        <f t="shared" si="137"/>
        <v>67.31</v>
      </c>
      <c r="Q2177" t="s">
        <v>8323</v>
      </c>
      <c r="R2177" t="s">
        <v>8324</v>
      </c>
      <c r="S2177" s="15">
        <f t="shared" si="138"/>
        <v>42565.009097222224</v>
      </c>
      <c r="T2177" s="15">
        <f t="shared" si="139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 s="10">
        <f t="shared" si="137"/>
        <v>88.75</v>
      </c>
      <c r="Q2178" t="s">
        <v>8323</v>
      </c>
      <c r="R2178" t="s">
        <v>8324</v>
      </c>
      <c r="S2178" s="15">
        <f t="shared" si="138"/>
        <v>42096.633206018523</v>
      </c>
      <c r="T2178" s="15">
        <f t="shared" si="139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si="137"/>
        <v>65.87</v>
      </c>
      <c r="Q2179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ref="O2187:O2250" si="140">ROUND(E2187/D2187*100,0)</f>
        <v>1857</v>
      </c>
      <c r="P2187" s="10">
        <f t="shared" ref="P2187:P2250" si="141">IFERROR(ROUND(E2187/L2187,2),"No Backers")</f>
        <v>149.03</v>
      </c>
      <c r="Q2187" t="s">
        <v>8331</v>
      </c>
      <c r="R2187" t="s">
        <v>8349</v>
      </c>
      <c r="S2187" s="15">
        <f t="shared" ref="S2187:S2250" si="142">(((J2187/60)/60)/24)+DATE(1970,1,1)</f>
        <v>41319.349988425929</v>
      </c>
      <c r="T2187" s="15">
        <f t="shared" ref="T2187:T2250" si="143">(((I2187/60)/60)/24)+DATE(1970,1,1)</f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 s="10">
        <f t="shared" si="141"/>
        <v>55.96</v>
      </c>
      <c r="Q2188" t="s">
        <v>8331</v>
      </c>
      <c r="R2188" t="s">
        <v>8349</v>
      </c>
      <c r="S2188" s="15">
        <f t="shared" si="142"/>
        <v>42583.615081018521</v>
      </c>
      <c r="T2188" s="15">
        <f t="shared" si="143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 s="10">
        <f t="shared" si="141"/>
        <v>56.97</v>
      </c>
      <c r="Q2189" t="s">
        <v>8331</v>
      </c>
      <c r="R2189" t="s">
        <v>8349</v>
      </c>
      <c r="S2189" s="15">
        <f t="shared" si="142"/>
        <v>42068.209097222221</v>
      </c>
      <c r="T2189" s="15">
        <f t="shared" si="143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 s="10">
        <f t="shared" si="141"/>
        <v>44.06</v>
      </c>
      <c r="Q2190" t="s">
        <v>8331</v>
      </c>
      <c r="R2190" t="s">
        <v>8349</v>
      </c>
      <c r="S2190" s="15">
        <f t="shared" si="142"/>
        <v>42633.586122685185</v>
      </c>
      <c r="T2190" s="15">
        <f t="shared" si="143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 s="10">
        <f t="shared" si="141"/>
        <v>68.63</v>
      </c>
      <c r="Q2191" t="s">
        <v>8331</v>
      </c>
      <c r="R2191" t="s">
        <v>8349</v>
      </c>
      <c r="S2191" s="15">
        <f t="shared" si="142"/>
        <v>42467.788194444445</v>
      </c>
      <c r="T2191" s="15">
        <f t="shared" si="143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 s="10">
        <f t="shared" si="141"/>
        <v>65.319999999999993</v>
      </c>
      <c r="Q2192" t="s">
        <v>8331</v>
      </c>
      <c r="R2192" t="s">
        <v>8349</v>
      </c>
      <c r="S2192" s="15">
        <f t="shared" si="142"/>
        <v>42417.625046296293</v>
      </c>
      <c r="T2192" s="15">
        <f t="shared" si="143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 s="10">
        <f t="shared" si="141"/>
        <v>35.92</v>
      </c>
      <c r="Q2193" t="s">
        <v>8331</v>
      </c>
      <c r="R2193" t="s">
        <v>8349</v>
      </c>
      <c r="S2193" s="15">
        <f t="shared" si="142"/>
        <v>42768.833645833336</v>
      </c>
      <c r="T2193" s="15">
        <f t="shared" si="143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 s="10">
        <f t="shared" si="141"/>
        <v>40.07</v>
      </c>
      <c r="Q2194" t="s">
        <v>8331</v>
      </c>
      <c r="R2194" t="s">
        <v>8349</v>
      </c>
      <c r="S2194" s="15">
        <f t="shared" si="142"/>
        <v>42691.8512037037</v>
      </c>
      <c r="T2194" s="15">
        <f t="shared" si="143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 s="10">
        <f t="shared" si="141"/>
        <v>75.650000000000006</v>
      </c>
      <c r="Q2195" t="s">
        <v>8331</v>
      </c>
      <c r="R2195" t="s">
        <v>8349</v>
      </c>
      <c r="S2195" s="15">
        <f t="shared" si="142"/>
        <v>42664.405925925923</v>
      </c>
      <c r="T2195" s="15">
        <f t="shared" si="143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 s="10">
        <f t="shared" si="141"/>
        <v>61.2</v>
      </c>
      <c r="Q2196" t="s">
        <v>8331</v>
      </c>
      <c r="R2196" t="s">
        <v>8349</v>
      </c>
      <c r="S2196" s="15">
        <f t="shared" si="142"/>
        <v>42425.757986111115</v>
      </c>
      <c r="T2196" s="15">
        <f t="shared" si="143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 s="10">
        <f t="shared" si="141"/>
        <v>48.13</v>
      </c>
      <c r="Q2197" t="s">
        <v>8331</v>
      </c>
      <c r="R2197" t="s">
        <v>8349</v>
      </c>
      <c r="S2197" s="15">
        <f t="shared" si="142"/>
        <v>42197.771990740745</v>
      </c>
      <c r="T2197" s="15">
        <f t="shared" si="143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 s="10">
        <f t="shared" si="141"/>
        <v>68.11</v>
      </c>
      <c r="Q2198" t="s">
        <v>8331</v>
      </c>
      <c r="R2198" t="s">
        <v>8349</v>
      </c>
      <c r="S2198" s="15">
        <f t="shared" si="142"/>
        <v>42675.487291666665</v>
      </c>
      <c r="T2198" s="15">
        <f t="shared" si="143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 s="10">
        <f t="shared" si="141"/>
        <v>65.89</v>
      </c>
      <c r="Q2199" t="s">
        <v>8331</v>
      </c>
      <c r="R2199" t="s">
        <v>8349</v>
      </c>
      <c r="S2199" s="15">
        <f t="shared" si="142"/>
        <v>42033.584016203706</v>
      </c>
      <c r="T2199" s="15">
        <f t="shared" si="143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 s="10">
        <f t="shared" si="141"/>
        <v>81.650000000000006</v>
      </c>
      <c r="Q2200" t="s">
        <v>8331</v>
      </c>
      <c r="R2200" t="s">
        <v>8349</v>
      </c>
      <c r="S2200" s="15">
        <f t="shared" si="142"/>
        <v>42292.513888888891</v>
      </c>
      <c r="T2200" s="15">
        <f t="shared" si="143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 s="10">
        <f t="shared" si="141"/>
        <v>52.7</v>
      </c>
      <c r="Q2201" t="s">
        <v>8331</v>
      </c>
      <c r="R2201" t="s">
        <v>8349</v>
      </c>
      <c r="S2201" s="15">
        <f t="shared" si="142"/>
        <v>42262.416643518518</v>
      </c>
      <c r="T2201" s="15">
        <f t="shared" si="143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 s="10">
        <f t="shared" si="141"/>
        <v>41.23</v>
      </c>
      <c r="Q2202" t="s">
        <v>8331</v>
      </c>
      <c r="R2202" t="s">
        <v>8349</v>
      </c>
      <c r="S2202" s="15">
        <f t="shared" si="142"/>
        <v>42163.625787037032</v>
      </c>
      <c r="T2202" s="15">
        <f t="shared" si="143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 s="10">
        <f t="shared" si="141"/>
        <v>15.04</v>
      </c>
      <c r="Q2203" t="s">
        <v>8323</v>
      </c>
      <c r="R2203" t="s">
        <v>8328</v>
      </c>
      <c r="S2203" s="15">
        <f t="shared" si="142"/>
        <v>41276.846817129634</v>
      </c>
      <c r="T2203" s="15">
        <f t="shared" si="143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 s="10">
        <f t="shared" si="141"/>
        <v>39.07</v>
      </c>
      <c r="Q2204" t="s">
        <v>8323</v>
      </c>
      <c r="R2204" t="s">
        <v>8328</v>
      </c>
      <c r="S2204" s="15">
        <f t="shared" si="142"/>
        <v>41184.849166666667</v>
      </c>
      <c r="T2204" s="15">
        <f t="shared" si="143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 s="10">
        <f t="shared" si="141"/>
        <v>43.82</v>
      </c>
      <c r="Q2205" t="s">
        <v>8323</v>
      </c>
      <c r="R2205" t="s">
        <v>8328</v>
      </c>
      <c r="S2205" s="15">
        <f t="shared" si="142"/>
        <v>42241.85974537037</v>
      </c>
      <c r="T2205" s="15">
        <f t="shared" si="143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 s="10">
        <f t="shared" si="141"/>
        <v>27.3</v>
      </c>
      <c r="Q2206" t="s">
        <v>8323</v>
      </c>
      <c r="R2206" t="s">
        <v>8328</v>
      </c>
      <c r="S2206" s="15">
        <f t="shared" si="142"/>
        <v>41312.311562499999</v>
      </c>
      <c r="T2206" s="15">
        <f t="shared" si="143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 s="10">
        <f t="shared" si="141"/>
        <v>42.22</v>
      </c>
      <c r="Q2207" t="s">
        <v>8323</v>
      </c>
      <c r="R2207" t="s">
        <v>8328</v>
      </c>
      <c r="S2207" s="15">
        <f t="shared" si="142"/>
        <v>41031.82163194444</v>
      </c>
      <c r="T2207" s="15">
        <f t="shared" si="143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 s="10">
        <f t="shared" si="141"/>
        <v>33.24</v>
      </c>
      <c r="Q2208" t="s">
        <v>8323</v>
      </c>
      <c r="R2208" t="s">
        <v>8328</v>
      </c>
      <c r="S2208" s="15">
        <f t="shared" si="142"/>
        <v>40997.257222222222</v>
      </c>
      <c r="T2208" s="15">
        <f t="shared" si="143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 s="10">
        <f t="shared" si="141"/>
        <v>285.70999999999998</v>
      </c>
      <c r="Q2209" t="s">
        <v>8323</v>
      </c>
      <c r="R2209" t="s">
        <v>8328</v>
      </c>
      <c r="S2209" s="15">
        <f t="shared" si="142"/>
        <v>41564.194131944445</v>
      </c>
      <c r="T2209" s="15">
        <f t="shared" si="143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 s="10">
        <f t="shared" si="141"/>
        <v>42.33</v>
      </c>
      <c r="Q2210" t="s">
        <v>8323</v>
      </c>
      <c r="R2210" t="s">
        <v>8328</v>
      </c>
      <c r="S2210" s="15">
        <f t="shared" si="142"/>
        <v>40946.882245370369</v>
      </c>
      <c r="T2210" s="15">
        <f t="shared" si="143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 s="10">
        <f t="shared" si="141"/>
        <v>50.27</v>
      </c>
      <c r="Q2211" t="s">
        <v>8323</v>
      </c>
      <c r="R2211" t="s">
        <v>8328</v>
      </c>
      <c r="S2211" s="15">
        <f t="shared" si="142"/>
        <v>41732.479675925926</v>
      </c>
      <c r="T2211" s="15">
        <f t="shared" si="143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 s="10">
        <f t="shared" si="141"/>
        <v>61.9</v>
      </c>
      <c r="Q2212" t="s">
        <v>8323</v>
      </c>
      <c r="R2212" t="s">
        <v>8328</v>
      </c>
      <c r="S2212" s="15">
        <f t="shared" si="142"/>
        <v>40956.066087962965</v>
      </c>
      <c r="T2212" s="15">
        <f t="shared" si="143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 s="10">
        <f t="shared" si="141"/>
        <v>40.75</v>
      </c>
      <c r="Q2213" t="s">
        <v>8323</v>
      </c>
      <c r="R2213" t="s">
        <v>8328</v>
      </c>
      <c r="S2213" s="15">
        <f t="shared" si="142"/>
        <v>41716.785011574073</v>
      </c>
      <c r="T2213" s="15">
        <f t="shared" si="143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 s="10">
        <f t="shared" si="141"/>
        <v>55.8</v>
      </c>
      <c r="Q2214" t="s">
        <v>8323</v>
      </c>
      <c r="R2214" t="s">
        <v>8328</v>
      </c>
      <c r="S2214" s="15">
        <f t="shared" si="142"/>
        <v>41548.747418981482</v>
      </c>
      <c r="T2214" s="15">
        <f t="shared" si="143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 s="10">
        <f t="shared" si="141"/>
        <v>10</v>
      </c>
      <c r="Q2215" t="s">
        <v>8323</v>
      </c>
      <c r="R2215" t="s">
        <v>8328</v>
      </c>
      <c r="S2215" s="15">
        <f t="shared" si="142"/>
        <v>42109.826145833329</v>
      </c>
      <c r="T2215" s="15">
        <f t="shared" si="143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 s="10">
        <f t="shared" si="141"/>
        <v>73.13</v>
      </c>
      <c r="Q2216" t="s">
        <v>8323</v>
      </c>
      <c r="R2216" t="s">
        <v>8328</v>
      </c>
      <c r="S2216" s="15">
        <f t="shared" si="142"/>
        <v>41646.792222222226</v>
      </c>
      <c r="T2216" s="15">
        <f t="shared" si="143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 s="10">
        <f t="shared" si="141"/>
        <v>26.06</v>
      </c>
      <c r="Q2217" t="s">
        <v>8323</v>
      </c>
      <c r="R2217" t="s">
        <v>8328</v>
      </c>
      <c r="S2217" s="15">
        <f t="shared" si="142"/>
        <v>40958.717268518521</v>
      </c>
      <c r="T2217" s="15">
        <f t="shared" si="143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 s="10">
        <f t="shared" si="141"/>
        <v>22.64</v>
      </c>
      <c r="Q2218" t="s">
        <v>8323</v>
      </c>
      <c r="R2218" t="s">
        <v>8328</v>
      </c>
      <c r="S2218" s="15">
        <f t="shared" si="142"/>
        <v>42194.751678240747</v>
      </c>
      <c r="T2218" s="15">
        <f t="shared" si="143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 s="10">
        <f t="shared" si="141"/>
        <v>47.22</v>
      </c>
      <c r="Q2219" t="s">
        <v>8323</v>
      </c>
      <c r="R2219" t="s">
        <v>8328</v>
      </c>
      <c r="S2219" s="15">
        <f t="shared" si="142"/>
        <v>42299.776770833334</v>
      </c>
      <c r="T2219" s="15">
        <f t="shared" si="143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 s="10">
        <f t="shared" si="141"/>
        <v>32.32</v>
      </c>
      <c r="Q2220" t="s">
        <v>8323</v>
      </c>
      <c r="R2220" t="s">
        <v>8328</v>
      </c>
      <c r="S2220" s="15">
        <f t="shared" si="142"/>
        <v>41127.812303240738</v>
      </c>
      <c r="T2220" s="15">
        <f t="shared" si="143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 s="10">
        <f t="shared" si="141"/>
        <v>53.42</v>
      </c>
      <c r="Q2221" t="s">
        <v>8323</v>
      </c>
      <c r="R2221" t="s">
        <v>8328</v>
      </c>
      <c r="S2221" s="15">
        <f t="shared" si="142"/>
        <v>42205.718888888892</v>
      </c>
      <c r="T2221" s="15">
        <f t="shared" si="143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 s="10">
        <f t="shared" si="141"/>
        <v>51.3</v>
      </c>
      <c r="Q2222" t="s">
        <v>8323</v>
      </c>
      <c r="R2222" t="s">
        <v>8328</v>
      </c>
      <c r="S2222" s="15">
        <f t="shared" si="142"/>
        <v>41452.060601851852</v>
      </c>
      <c r="T2222" s="15">
        <f t="shared" si="143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 s="10">
        <f t="shared" si="141"/>
        <v>37.200000000000003</v>
      </c>
      <c r="Q2223" t="s">
        <v>8331</v>
      </c>
      <c r="R2223" t="s">
        <v>8349</v>
      </c>
      <c r="S2223" s="15">
        <f t="shared" si="142"/>
        <v>42452.666770833333</v>
      </c>
      <c r="T2223" s="15">
        <f t="shared" si="143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 s="10">
        <f t="shared" si="141"/>
        <v>27.1</v>
      </c>
      <c r="Q2224" t="s">
        <v>8331</v>
      </c>
      <c r="R2224" t="s">
        <v>8349</v>
      </c>
      <c r="S2224" s="15">
        <f t="shared" si="142"/>
        <v>40906.787581018521</v>
      </c>
      <c r="T2224" s="15">
        <f t="shared" si="143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 s="10">
        <f t="shared" si="141"/>
        <v>206.31</v>
      </c>
      <c r="Q2225" t="s">
        <v>8331</v>
      </c>
      <c r="R2225" t="s">
        <v>8349</v>
      </c>
      <c r="S2225" s="15">
        <f t="shared" si="142"/>
        <v>42152.640833333338</v>
      </c>
      <c r="T2225" s="15">
        <f t="shared" si="143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 s="10">
        <f t="shared" si="141"/>
        <v>82.15</v>
      </c>
      <c r="Q2226" t="s">
        <v>8331</v>
      </c>
      <c r="R2226" t="s">
        <v>8349</v>
      </c>
      <c r="S2226" s="15">
        <f t="shared" si="142"/>
        <v>42644.667534722219</v>
      </c>
      <c r="T2226" s="15">
        <f t="shared" si="143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 s="10">
        <f t="shared" si="141"/>
        <v>164.8</v>
      </c>
      <c r="Q2227" t="s">
        <v>8331</v>
      </c>
      <c r="R2227" t="s">
        <v>8349</v>
      </c>
      <c r="S2227" s="15">
        <f t="shared" si="142"/>
        <v>41873.79184027778</v>
      </c>
      <c r="T2227" s="15">
        <f t="shared" si="143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 s="10">
        <f t="shared" si="141"/>
        <v>60.82</v>
      </c>
      <c r="Q2228" t="s">
        <v>8331</v>
      </c>
      <c r="R2228" t="s">
        <v>8349</v>
      </c>
      <c r="S2228" s="15">
        <f t="shared" si="142"/>
        <v>42381.79886574074</v>
      </c>
      <c r="T2228" s="15">
        <f t="shared" si="143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 s="10">
        <f t="shared" si="141"/>
        <v>67.97</v>
      </c>
      <c r="Q2229" t="s">
        <v>8331</v>
      </c>
      <c r="R2229" t="s">
        <v>8349</v>
      </c>
      <c r="S2229" s="15">
        <f t="shared" si="142"/>
        <v>41561.807349537034</v>
      </c>
      <c r="T2229" s="15">
        <f t="shared" si="143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 s="10">
        <f t="shared" si="141"/>
        <v>81.56</v>
      </c>
      <c r="Q2230" t="s">
        <v>8331</v>
      </c>
      <c r="R2230" t="s">
        <v>8349</v>
      </c>
      <c r="S2230" s="15">
        <f t="shared" si="142"/>
        <v>42202.278194444443</v>
      </c>
      <c r="T2230" s="15">
        <f t="shared" si="143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 s="10">
        <f t="shared" si="141"/>
        <v>25.43</v>
      </c>
      <c r="Q2231" t="s">
        <v>8331</v>
      </c>
      <c r="R2231" t="s">
        <v>8349</v>
      </c>
      <c r="S2231" s="15">
        <f t="shared" si="142"/>
        <v>41484.664247685185</v>
      </c>
      <c r="T2231" s="15">
        <f t="shared" si="143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 s="10">
        <f t="shared" si="141"/>
        <v>21.5</v>
      </c>
      <c r="Q2232" t="s">
        <v>8331</v>
      </c>
      <c r="R2232" t="s">
        <v>8349</v>
      </c>
      <c r="S2232" s="15">
        <f t="shared" si="142"/>
        <v>41724.881099537037</v>
      </c>
      <c r="T2232" s="15">
        <f t="shared" si="143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 s="10">
        <f t="shared" si="141"/>
        <v>27.23</v>
      </c>
      <c r="Q2233" t="s">
        <v>8331</v>
      </c>
      <c r="R2233" t="s">
        <v>8349</v>
      </c>
      <c r="S2233" s="15">
        <f t="shared" si="142"/>
        <v>41423.910891203705</v>
      </c>
      <c r="T2233" s="15">
        <f t="shared" si="143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 s="10">
        <f t="shared" si="141"/>
        <v>25.09</v>
      </c>
      <c r="Q2234" t="s">
        <v>8331</v>
      </c>
      <c r="R2234" t="s">
        <v>8349</v>
      </c>
      <c r="S2234" s="15">
        <f t="shared" si="142"/>
        <v>41806.794074074074</v>
      </c>
      <c r="T2234" s="15">
        <f t="shared" si="143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 s="10">
        <f t="shared" si="141"/>
        <v>21.23</v>
      </c>
      <c r="Q2235" t="s">
        <v>8331</v>
      </c>
      <c r="R2235" t="s">
        <v>8349</v>
      </c>
      <c r="S2235" s="15">
        <f t="shared" si="142"/>
        <v>42331.378923611104</v>
      </c>
      <c r="T2235" s="15">
        <f t="shared" si="143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 s="10">
        <f t="shared" si="141"/>
        <v>41.61</v>
      </c>
      <c r="Q2236" t="s">
        <v>8331</v>
      </c>
      <c r="R2236" t="s">
        <v>8349</v>
      </c>
      <c r="S2236" s="15">
        <f t="shared" si="142"/>
        <v>42710.824618055558</v>
      </c>
      <c r="T2236" s="15">
        <f t="shared" si="143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 s="10">
        <f t="shared" si="141"/>
        <v>135.59</v>
      </c>
      <c r="Q2237" t="s">
        <v>8331</v>
      </c>
      <c r="R2237" t="s">
        <v>8349</v>
      </c>
      <c r="S2237" s="15">
        <f t="shared" si="142"/>
        <v>42062.022118055553</v>
      </c>
      <c r="T2237" s="15">
        <f t="shared" si="143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 s="10">
        <f t="shared" si="141"/>
        <v>22.12</v>
      </c>
      <c r="Q2238" t="s">
        <v>8331</v>
      </c>
      <c r="R2238" t="s">
        <v>8349</v>
      </c>
      <c r="S2238" s="15">
        <f t="shared" si="142"/>
        <v>42371.617164351846</v>
      </c>
      <c r="T2238" s="15">
        <f t="shared" si="143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 s="10">
        <f t="shared" si="141"/>
        <v>64.63</v>
      </c>
      <c r="Q2239" t="s">
        <v>8331</v>
      </c>
      <c r="R2239" t="s">
        <v>8349</v>
      </c>
      <c r="S2239" s="15">
        <f t="shared" si="142"/>
        <v>41915.003275462965</v>
      </c>
      <c r="T2239" s="15">
        <f t="shared" si="143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 s="10">
        <f t="shared" si="141"/>
        <v>69.569999999999993</v>
      </c>
      <c r="Q2240" t="s">
        <v>8331</v>
      </c>
      <c r="R2240" t="s">
        <v>8349</v>
      </c>
      <c r="S2240" s="15">
        <f t="shared" si="142"/>
        <v>42774.621712962966</v>
      </c>
      <c r="T2240" s="15">
        <f t="shared" si="143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 s="10">
        <f t="shared" si="141"/>
        <v>75.13</v>
      </c>
      <c r="Q2241" t="s">
        <v>8331</v>
      </c>
      <c r="R2241" t="s">
        <v>8349</v>
      </c>
      <c r="S2241" s="15">
        <f t="shared" si="142"/>
        <v>41572.958495370374</v>
      </c>
      <c r="T2241" s="15">
        <f t="shared" si="143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 s="10">
        <f t="shared" si="141"/>
        <v>140.97999999999999</v>
      </c>
      <c r="Q2242" t="s">
        <v>8331</v>
      </c>
      <c r="R2242" t="s">
        <v>8349</v>
      </c>
      <c r="S2242" s="15">
        <f t="shared" si="142"/>
        <v>42452.825740740736</v>
      </c>
      <c r="T2242" s="15">
        <f t="shared" si="143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si="141"/>
        <v>49.47</v>
      </c>
      <c r="Q2243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ref="O2251:O2314" si="144">ROUND(E2251/D2251*100,0)</f>
        <v>169</v>
      </c>
      <c r="P2251" s="10">
        <f t="shared" ref="P2251:P2314" si="145">IFERROR(ROUND(E2251/L2251,2),"No Backers")</f>
        <v>32.82</v>
      </c>
      <c r="Q2251" t="s">
        <v>8331</v>
      </c>
      <c r="R2251" t="s">
        <v>8349</v>
      </c>
      <c r="S2251" s="15">
        <f t="shared" ref="S2251:S2314" si="146">(((J2251/60)/60)/24)+DATE(1970,1,1)</f>
        <v>41336.703298611108</v>
      </c>
      <c r="T2251" s="15">
        <f t="shared" ref="T2251:T2314" si="147">(((I2251/60)/60)/24)+DATE(1970,1,1)</f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 s="10">
        <f t="shared" si="145"/>
        <v>426.93</v>
      </c>
      <c r="Q2252" t="s">
        <v>8331</v>
      </c>
      <c r="R2252" t="s">
        <v>8349</v>
      </c>
      <c r="S2252" s="15">
        <f t="shared" si="146"/>
        <v>42677.005474537036</v>
      </c>
      <c r="T2252" s="15">
        <f t="shared" si="14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 s="10">
        <f t="shared" si="145"/>
        <v>23.81</v>
      </c>
      <c r="Q2253" t="s">
        <v>8331</v>
      </c>
      <c r="R2253" t="s">
        <v>8349</v>
      </c>
      <c r="S2253" s="15">
        <f t="shared" si="146"/>
        <v>41846.34579861111</v>
      </c>
      <c r="T2253" s="15">
        <f t="shared" si="14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 s="10">
        <f t="shared" si="145"/>
        <v>98.41</v>
      </c>
      <c r="Q2254" t="s">
        <v>8331</v>
      </c>
      <c r="R2254" t="s">
        <v>8349</v>
      </c>
      <c r="S2254" s="15">
        <f t="shared" si="146"/>
        <v>42573.327986111108</v>
      </c>
      <c r="T2254" s="15">
        <f t="shared" si="14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 s="10">
        <f t="shared" si="145"/>
        <v>107.32</v>
      </c>
      <c r="Q2255" t="s">
        <v>8331</v>
      </c>
      <c r="R2255" t="s">
        <v>8349</v>
      </c>
      <c r="S2255" s="15">
        <f t="shared" si="146"/>
        <v>42296.631331018521</v>
      </c>
      <c r="T2255" s="15">
        <f t="shared" si="14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 s="10">
        <f t="shared" si="145"/>
        <v>11.67</v>
      </c>
      <c r="Q2256" t="s">
        <v>8331</v>
      </c>
      <c r="R2256" t="s">
        <v>8349</v>
      </c>
      <c r="S2256" s="15">
        <f t="shared" si="146"/>
        <v>42752.647777777776</v>
      </c>
      <c r="T2256" s="15">
        <f t="shared" si="14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 s="10">
        <f t="shared" si="145"/>
        <v>41.78</v>
      </c>
      <c r="Q2257" t="s">
        <v>8331</v>
      </c>
      <c r="R2257" t="s">
        <v>8349</v>
      </c>
      <c r="S2257" s="15">
        <f t="shared" si="146"/>
        <v>42467.951979166668</v>
      </c>
      <c r="T2257" s="15">
        <f t="shared" si="14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 s="10">
        <f t="shared" si="145"/>
        <v>21.38</v>
      </c>
      <c r="Q2258" t="s">
        <v>8331</v>
      </c>
      <c r="R2258" t="s">
        <v>8349</v>
      </c>
      <c r="S2258" s="15">
        <f t="shared" si="146"/>
        <v>42682.451921296291</v>
      </c>
      <c r="T2258" s="15">
        <f t="shared" si="14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 s="10">
        <f t="shared" si="145"/>
        <v>94.1</v>
      </c>
      <c r="Q2259" t="s">
        <v>8331</v>
      </c>
      <c r="R2259" t="s">
        <v>8349</v>
      </c>
      <c r="S2259" s="15">
        <f t="shared" si="146"/>
        <v>42505.936678240745</v>
      </c>
      <c r="T2259" s="15">
        <f t="shared" si="14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 s="10">
        <f t="shared" si="145"/>
        <v>15.72</v>
      </c>
      <c r="Q2260" t="s">
        <v>8331</v>
      </c>
      <c r="R2260" t="s">
        <v>8349</v>
      </c>
      <c r="S2260" s="15">
        <f t="shared" si="146"/>
        <v>42136.75100694444</v>
      </c>
      <c r="T2260" s="15">
        <f t="shared" si="14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 s="10">
        <f t="shared" si="145"/>
        <v>90.64</v>
      </c>
      <c r="Q2261" t="s">
        <v>8331</v>
      </c>
      <c r="R2261" t="s">
        <v>8349</v>
      </c>
      <c r="S2261" s="15">
        <f t="shared" si="146"/>
        <v>42702.804814814815</v>
      </c>
      <c r="T2261" s="15">
        <f t="shared" si="14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 s="10">
        <f t="shared" si="145"/>
        <v>97.3</v>
      </c>
      <c r="Q2262" t="s">
        <v>8331</v>
      </c>
      <c r="R2262" t="s">
        <v>8349</v>
      </c>
      <c r="S2262" s="15">
        <f t="shared" si="146"/>
        <v>41695.016782407409</v>
      </c>
      <c r="T2262" s="15">
        <f t="shared" si="14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 s="10">
        <f t="shared" si="145"/>
        <v>37.119999999999997</v>
      </c>
      <c r="Q2263" t="s">
        <v>8331</v>
      </c>
      <c r="R2263" t="s">
        <v>8349</v>
      </c>
      <c r="S2263" s="15">
        <f t="shared" si="146"/>
        <v>42759.724768518514</v>
      </c>
      <c r="T2263" s="15">
        <f t="shared" si="14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 s="10">
        <f t="shared" si="145"/>
        <v>28.1</v>
      </c>
      <c r="Q2264" t="s">
        <v>8331</v>
      </c>
      <c r="R2264" t="s">
        <v>8349</v>
      </c>
      <c r="S2264" s="15">
        <f t="shared" si="146"/>
        <v>41926.585162037038</v>
      </c>
      <c r="T2264" s="15">
        <f t="shared" si="14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 s="10">
        <f t="shared" si="145"/>
        <v>144.43</v>
      </c>
      <c r="Q2265" t="s">
        <v>8331</v>
      </c>
      <c r="R2265" t="s">
        <v>8349</v>
      </c>
      <c r="S2265" s="15">
        <f t="shared" si="146"/>
        <v>42014.832326388889</v>
      </c>
      <c r="T2265" s="15">
        <f t="shared" si="14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 s="10">
        <f t="shared" si="145"/>
        <v>24.27</v>
      </c>
      <c r="Q2266" t="s">
        <v>8331</v>
      </c>
      <c r="R2266" t="s">
        <v>8349</v>
      </c>
      <c r="S2266" s="15">
        <f t="shared" si="146"/>
        <v>42496.582337962958</v>
      </c>
      <c r="T2266" s="15">
        <f t="shared" si="14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 s="10">
        <f t="shared" si="145"/>
        <v>35.119999999999997</v>
      </c>
      <c r="Q2267" t="s">
        <v>8331</v>
      </c>
      <c r="R2267" t="s">
        <v>8349</v>
      </c>
      <c r="S2267" s="15">
        <f t="shared" si="146"/>
        <v>42689.853090277778</v>
      </c>
      <c r="T2267" s="15">
        <f t="shared" si="14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 s="10">
        <f t="shared" si="145"/>
        <v>24.76</v>
      </c>
      <c r="Q2268" t="s">
        <v>8331</v>
      </c>
      <c r="R2268" t="s">
        <v>8349</v>
      </c>
      <c r="S2268" s="15">
        <f t="shared" si="146"/>
        <v>42469.874907407408</v>
      </c>
      <c r="T2268" s="15">
        <f t="shared" si="14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 s="10">
        <f t="shared" si="145"/>
        <v>188.38</v>
      </c>
      <c r="Q2269" t="s">
        <v>8331</v>
      </c>
      <c r="R2269" t="s">
        <v>8349</v>
      </c>
      <c r="S2269" s="15">
        <f t="shared" si="146"/>
        <v>41968.829826388886</v>
      </c>
      <c r="T2269" s="15">
        <f t="shared" si="14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 s="10">
        <f t="shared" si="145"/>
        <v>148.08000000000001</v>
      </c>
      <c r="Q2270" t="s">
        <v>8331</v>
      </c>
      <c r="R2270" t="s">
        <v>8349</v>
      </c>
      <c r="S2270" s="15">
        <f t="shared" si="146"/>
        <v>42776.082349537035</v>
      </c>
      <c r="T2270" s="15">
        <f t="shared" si="14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 s="10">
        <f t="shared" si="145"/>
        <v>49.93</v>
      </c>
      <c r="Q2271" t="s">
        <v>8331</v>
      </c>
      <c r="R2271" t="s">
        <v>8349</v>
      </c>
      <c r="S2271" s="15">
        <f t="shared" si="146"/>
        <v>42776.704432870371</v>
      </c>
      <c r="T2271" s="15">
        <f t="shared" si="14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 s="10">
        <f t="shared" si="145"/>
        <v>107.82</v>
      </c>
      <c r="Q2272" t="s">
        <v>8331</v>
      </c>
      <c r="R2272" t="s">
        <v>8349</v>
      </c>
      <c r="S2272" s="15">
        <f t="shared" si="146"/>
        <v>42725.869363425925</v>
      </c>
      <c r="T2272" s="15">
        <f t="shared" si="14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 s="10">
        <f t="shared" si="145"/>
        <v>42.63</v>
      </c>
      <c r="Q2273" t="s">
        <v>8331</v>
      </c>
      <c r="R2273" t="s">
        <v>8349</v>
      </c>
      <c r="S2273" s="15">
        <f t="shared" si="146"/>
        <v>42684.000046296293</v>
      </c>
      <c r="T2273" s="15">
        <f t="shared" si="14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 s="10">
        <f t="shared" si="145"/>
        <v>14.37</v>
      </c>
      <c r="Q2274" t="s">
        <v>8331</v>
      </c>
      <c r="R2274" t="s">
        <v>8349</v>
      </c>
      <c r="S2274" s="15">
        <f t="shared" si="146"/>
        <v>42315.699490740735</v>
      </c>
      <c r="T2274" s="15">
        <f t="shared" si="14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 s="10">
        <f t="shared" si="145"/>
        <v>37.479999999999997</v>
      </c>
      <c r="Q2275" t="s">
        <v>8331</v>
      </c>
      <c r="R2275" t="s">
        <v>8349</v>
      </c>
      <c r="S2275" s="15">
        <f t="shared" si="146"/>
        <v>42781.549097222218</v>
      </c>
      <c r="T2275" s="15">
        <f t="shared" si="14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 s="10">
        <f t="shared" si="145"/>
        <v>30.2</v>
      </c>
      <c r="Q2276" t="s">
        <v>8331</v>
      </c>
      <c r="R2276" t="s">
        <v>8349</v>
      </c>
      <c r="S2276" s="15">
        <f t="shared" si="146"/>
        <v>41663.500659722224</v>
      </c>
      <c r="T2276" s="15">
        <f t="shared" si="14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 s="10">
        <f t="shared" si="145"/>
        <v>33.549999999999997</v>
      </c>
      <c r="Q2277" t="s">
        <v>8331</v>
      </c>
      <c r="R2277" t="s">
        <v>8349</v>
      </c>
      <c r="S2277" s="15">
        <f t="shared" si="146"/>
        <v>41965.616655092599</v>
      </c>
      <c r="T2277" s="15">
        <f t="shared" si="14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 s="10">
        <f t="shared" si="145"/>
        <v>64.75</v>
      </c>
      <c r="Q2278" t="s">
        <v>8331</v>
      </c>
      <c r="R2278" t="s">
        <v>8349</v>
      </c>
      <c r="S2278" s="15">
        <f t="shared" si="146"/>
        <v>41614.651493055557</v>
      </c>
      <c r="T2278" s="15">
        <f t="shared" si="14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 s="10">
        <f t="shared" si="145"/>
        <v>57.93</v>
      </c>
      <c r="Q2279" t="s">
        <v>8331</v>
      </c>
      <c r="R2279" t="s">
        <v>8349</v>
      </c>
      <c r="S2279" s="15">
        <f t="shared" si="146"/>
        <v>40936.678506944445</v>
      </c>
      <c r="T2279" s="15">
        <f t="shared" si="14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 s="10">
        <f t="shared" si="145"/>
        <v>53.08</v>
      </c>
      <c r="Q2280" t="s">
        <v>8331</v>
      </c>
      <c r="R2280" t="s">
        <v>8349</v>
      </c>
      <c r="S2280" s="15">
        <f t="shared" si="146"/>
        <v>42338.709108796291</v>
      </c>
      <c r="T2280" s="15">
        <f t="shared" si="14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 s="10">
        <f t="shared" si="145"/>
        <v>48.06</v>
      </c>
      <c r="Q2281" t="s">
        <v>8331</v>
      </c>
      <c r="R2281" t="s">
        <v>8349</v>
      </c>
      <c r="S2281" s="15">
        <f t="shared" si="146"/>
        <v>42020.806701388887</v>
      </c>
      <c r="T2281" s="15">
        <f t="shared" si="14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 s="10">
        <f t="shared" si="145"/>
        <v>82.4</v>
      </c>
      <c r="Q2282" t="s">
        <v>8331</v>
      </c>
      <c r="R2282" t="s">
        <v>8349</v>
      </c>
      <c r="S2282" s="15">
        <f t="shared" si="146"/>
        <v>42234.624895833331</v>
      </c>
      <c r="T2282" s="15">
        <f t="shared" si="14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 s="10">
        <f t="shared" si="145"/>
        <v>50.45</v>
      </c>
      <c r="Q2283" t="s">
        <v>8323</v>
      </c>
      <c r="R2283" t="s">
        <v>8324</v>
      </c>
      <c r="S2283" s="15">
        <f t="shared" si="146"/>
        <v>40687.285844907405</v>
      </c>
      <c r="T2283" s="15">
        <f t="shared" si="14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 s="10">
        <f t="shared" si="145"/>
        <v>115.83</v>
      </c>
      <c r="Q2284" t="s">
        <v>8323</v>
      </c>
      <c r="R2284" t="s">
        <v>8324</v>
      </c>
      <c r="S2284" s="15">
        <f t="shared" si="146"/>
        <v>42323.17460648148</v>
      </c>
      <c r="T2284" s="15">
        <f t="shared" si="14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 s="10">
        <f t="shared" si="145"/>
        <v>63.03</v>
      </c>
      <c r="Q2285" t="s">
        <v>8323</v>
      </c>
      <c r="R2285" t="s">
        <v>8324</v>
      </c>
      <c r="S2285" s="15">
        <f t="shared" si="146"/>
        <v>40978.125046296293</v>
      </c>
      <c r="T2285" s="15">
        <f t="shared" si="14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 s="10">
        <f t="shared" si="145"/>
        <v>108.02</v>
      </c>
      <c r="Q2286" t="s">
        <v>8323</v>
      </c>
      <c r="R2286" t="s">
        <v>8324</v>
      </c>
      <c r="S2286" s="15">
        <f t="shared" si="146"/>
        <v>40585.796817129631</v>
      </c>
      <c r="T2286" s="15">
        <f t="shared" si="14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 s="10">
        <f t="shared" si="145"/>
        <v>46.09</v>
      </c>
      <c r="Q2287" t="s">
        <v>8323</v>
      </c>
      <c r="R2287" t="s">
        <v>8324</v>
      </c>
      <c r="S2287" s="15">
        <f t="shared" si="146"/>
        <v>41059.185682870368</v>
      </c>
      <c r="T2287" s="15">
        <f t="shared" si="14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 s="10">
        <f t="shared" si="145"/>
        <v>107.21</v>
      </c>
      <c r="Q2288" t="s">
        <v>8323</v>
      </c>
      <c r="R2288" t="s">
        <v>8324</v>
      </c>
      <c r="S2288" s="15">
        <f t="shared" si="146"/>
        <v>41494.963587962964</v>
      </c>
      <c r="T2288" s="15">
        <f t="shared" si="14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 s="10">
        <f t="shared" si="145"/>
        <v>50.93</v>
      </c>
      <c r="Q2289" t="s">
        <v>8323</v>
      </c>
      <c r="R2289" t="s">
        <v>8324</v>
      </c>
      <c r="S2289" s="15">
        <f t="shared" si="146"/>
        <v>41792.667361111111</v>
      </c>
      <c r="T2289" s="15">
        <f t="shared" si="14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 s="10">
        <f t="shared" si="145"/>
        <v>40.04</v>
      </c>
      <c r="Q2290" t="s">
        <v>8323</v>
      </c>
      <c r="R2290" t="s">
        <v>8324</v>
      </c>
      <c r="S2290" s="15">
        <f t="shared" si="146"/>
        <v>41067.827418981484</v>
      </c>
      <c r="T2290" s="15">
        <f t="shared" si="14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 s="10">
        <f t="shared" si="145"/>
        <v>64.44</v>
      </c>
      <c r="Q2291" t="s">
        <v>8323</v>
      </c>
      <c r="R2291" t="s">
        <v>8324</v>
      </c>
      <c r="S2291" s="15">
        <f t="shared" si="146"/>
        <v>41571.998379629629</v>
      </c>
      <c r="T2291" s="15">
        <f t="shared" si="14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 s="10">
        <f t="shared" si="145"/>
        <v>53.83</v>
      </c>
      <c r="Q2292" t="s">
        <v>8323</v>
      </c>
      <c r="R2292" t="s">
        <v>8324</v>
      </c>
      <c r="S2292" s="15">
        <f t="shared" si="146"/>
        <v>40070.253819444442</v>
      </c>
      <c r="T2292" s="15">
        <f t="shared" si="14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 s="10">
        <f t="shared" si="145"/>
        <v>100.47</v>
      </c>
      <c r="Q2293" t="s">
        <v>8323</v>
      </c>
      <c r="R2293" t="s">
        <v>8324</v>
      </c>
      <c r="S2293" s="15">
        <f t="shared" si="146"/>
        <v>40987.977060185185</v>
      </c>
      <c r="T2293" s="15">
        <f t="shared" si="14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 s="10">
        <f t="shared" si="145"/>
        <v>46.63</v>
      </c>
      <c r="Q2294" t="s">
        <v>8323</v>
      </c>
      <c r="R2294" t="s">
        <v>8324</v>
      </c>
      <c r="S2294" s="15">
        <f t="shared" si="146"/>
        <v>40987.697638888887</v>
      </c>
      <c r="T2294" s="15">
        <f t="shared" si="14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 s="10">
        <f t="shared" si="145"/>
        <v>34.07</v>
      </c>
      <c r="Q2295" t="s">
        <v>8323</v>
      </c>
      <c r="R2295" t="s">
        <v>8324</v>
      </c>
      <c r="S2295" s="15">
        <f t="shared" si="146"/>
        <v>41151.708321759259</v>
      </c>
      <c r="T2295" s="15">
        <f t="shared" si="14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 s="10">
        <f t="shared" si="145"/>
        <v>65.209999999999994</v>
      </c>
      <c r="Q2296" t="s">
        <v>8323</v>
      </c>
      <c r="R2296" t="s">
        <v>8324</v>
      </c>
      <c r="S2296" s="15">
        <f t="shared" si="146"/>
        <v>41264.72314814815</v>
      </c>
      <c r="T2296" s="15">
        <f t="shared" si="14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 s="10">
        <f t="shared" si="145"/>
        <v>44.21</v>
      </c>
      <c r="Q2297" t="s">
        <v>8323</v>
      </c>
      <c r="R2297" t="s">
        <v>8324</v>
      </c>
      <c r="S2297" s="15">
        <f t="shared" si="146"/>
        <v>41270.954351851848</v>
      </c>
      <c r="T2297" s="15">
        <f t="shared" si="14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 s="10">
        <f t="shared" si="145"/>
        <v>71.97</v>
      </c>
      <c r="Q2298" t="s">
        <v>8323</v>
      </c>
      <c r="R2298" t="s">
        <v>8324</v>
      </c>
      <c r="S2298" s="15">
        <f t="shared" si="146"/>
        <v>40927.731782407405</v>
      </c>
      <c r="T2298" s="15">
        <f t="shared" si="14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 s="10">
        <f t="shared" si="145"/>
        <v>52.95</v>
      </c>
      <c r="Q2299" t="s">
        <v>8323</v>
      </c>
      <c r="R2299" t="s">
        <v>8324</v>
      </c>
      <c r="S2299" s="15">
        <f t="shared" si="146"/>
        <v>40948.042233796295</v>
      </c>
      <c r="T2299" s="15">
        <f t="shared" si="14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 s="10">
        <f t="shared" si="145"/>
        <v>109.45</v>
      </c>
      <c r="Q2300" t="s">
        <v>8323</v>
      </c>
      <c r="R2300" t="s">
        <v>8324</v>
      </c>
      <c r="S2300" s="15">
        <f t="shared" si="146"/>
        <v>41694.84065972222</v>
      </c>
      <c r="T2300" s="15">
        <f t="shared" si="14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 s="10">
        <f t="shared" si="145"/>
        <v>75.040000000000006</v>
      </c>
      <c r="Q2301" t="s">
        <v>8323</v>
      </c>
      <c r="R2301" t="s">
        <v>8324</v>
      </c>
      <c r="S2301" s="15">
        <f t="shared" si="146"/>
        <v>40565.032511574071</v>
      </c>
      <c r="T2301" s="15">
        <f t="shared" si="14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 s="10">
        <f t="shared" si="145"/>
        <v>115.71</v>
      </c>
      <c r="Q2302" t="s">
        <v>8323</v>
      </c>
      <c r="R2302" t="s">
        <v>8324</v>
      </c>
      <c r="S2302" s="15">
        <f t="shared" si="146"/>
        <v>41074.727037037039</v>
      </c>
      <c r="T2302" s="15">
        <f t="shared" si="14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 s="10">
        <f t="shared" si="145"/>
        <v>31.66</v>
      </c>
      <c r="Q2303" t="s">
        <v>8323</v>
      </c>
      <c r="R2303" t="s">
        <v>8327</v>
      </c>
      <c r="S2303" s="15">
        <f t="shared" si="146"/>
        <v>41416.146944444445</v>
      </c>
      <c r="T2303" s="15">
        <f t="shared" si="14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 s="10">
        <f t="shared" si="145"/>
        <v>46.18</v>
      </c>
      <c r="Q2304" t="s">
        <v>8323</v>
      </c>
      <c r="R2304" t="s">
        <v>8327</v>
      </c>
      <c r="S2304" s="15">
        <f t="shared" si="146"/>
        <v>41605.868449074071</v>
      </c>
      <c r="T2304" s="15">
        <f t="shared" si="14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 s="10">
        <f t="shared" si="145"/>
        <v>68.48</v>
      </c>
      <c r="Q2305" t="s">
        <v>8323</v>
      </c>
      <c r="R2305" t="s">
        <v>8327</v>
      </c>
      <c r="S2305" s="15">
        <f t="shared" si="146"/>
        <v>40850.111064814817</v>
      </c>
      <c r="T2305" s="15">
        <f t="shared" si="14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 s="10">
        <f t="shared" si="145"/>
        <v>53.47</v>
      </c>
      <c r="Q2306" t="s">
        <v>8323</v>
      </c>
      <c r="R2306" t="s">
        <v>8327</v>
      </c>
      <c r="S2306" s="15">
        <f t="shared" si="146"/>
        <v>40502.815868055557</v>
      </c>
      <c r="T2306" s="15">
        <f t="shared" si="14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si="145"/>
        <v>109.11</v>
      </c>
      <c r="Q2307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ref="O2315:O2378" si="148">ROUND(E2315/D2315*100,0)</f>
        <v>176</v>
      </c>
      <c r="P2315" s="10">
        <f t="shared" ref="P2315:P2378" si="149">IFERROR(ROUND(E2315/L2315,2),"No Backers")</f>
        <v>56</v>
      </c>
      <c r="Q2315" t="s">
        <v>8323</v>
      </c>
      <c r="R2315" t="s">
        <v>8327</v>
      </c>
      <c r="S2315" s="15">
        <f t="shared" ref="S2315:S2378" si="150">(((J2315/60)/60)/24)+DATE(1970,1,1)</f>
        <v>41002.958634259259</v>
      </c>
      <c r="T2315" s="15">
        <f t="shared" ref="T2315:T2378" si="151">(((I2315/60)/60)/24)+DATE(1970,1,1)</f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 s="10">
        <f t="shared" si="149"/>
        <v>37.67</v>
      </c>
      <c r="Q2316" t="s">
        <v>8323</v>
      </c>
      <c r="R2316" t="s">
        <v>8327</v>
      </c>
      <c r="S2316" s="15">
        <f t="shared" si="150"/>
        <v>41037.551585648151</v>
      </c>
      <c r="T2316" s="15">
        <f t="shared" si="15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 s="10">
        <f t="shared" si="149"/>
        <v>40.08</v>
      </c>
      <c r="Q2317" t="s">
        <v>8323</v>
      </c>
      <c r="R2317" t="s">
        <v>8327</v>
      </c>
      <c r="S2317" s="15">
        <f t="shared" si="150"/>
        <v>41004.72619212963</v>
      </c>
      <c r="T2317" s="15">
        <f t="shared" si="15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 s="10">
        <f t="shared" si="149"/>
        <v>78.03</v>
      </c>
      <c r="Q2318" t="s">
        <v>8323</v>
      </c>
      <c r="R2318" t="s">
        <v>8327</v>
      </c>
      <c r="S2318" s="15">
        <f t="shared" si="150"/>
        <v>40079.725115740745</v>
      </c>
      <c r="T2318" s="15">
        <f t="shared" si="15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 s="10">
        <f t="shared" si="149"/>
        <v>18.91</v>
      </c>
      <c r="Q2319" t="s">
        <v>8323</v>
      </c>
      <c r="R2319" t="s">
        <v>8327</v>
      </c>
      <c r="S2319" s="15">
        <f t="shared" si="150"/>
        <v>40192.542233796295</v>
      </c>
      <c r="T2319" s="15">
        <f t="shared" si="15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 s="10">
        <f t="shared" si="149"/>
        <v>37.130000000000003</v>
      </c>
      <c r="Q2320" t="s">
        <v>8323</v>
      </c>
      <c r="R2320" t="s">
        <v>8327</v>
      </c>
      <c r="S2320" s="15">
        <f t="shared" si="150"/>
        <v>40050.643680555557</v>
      </c>
      <c r="T2320" s="15">
        <f t="shared" si="15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 s="10">
        <f t="shared" si="149"/>
        <v>41.96</v>
      </c>
      <c r="Q2321" t="s">
        <v>8323</v>
      </c>
      <c r="R2321" t="s">
        <v>8327</v>
      </c>
      <c r="S2321" s="15">
        <f t="shared" si="150"/>
        <v>41593.082002314812</v>
      </c>
      <c r="T2321" s="15">
        <f t="shared" si="15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 s="10">
        <f t="shared" si="149"/>
        <v>61.04</v>
      </c>
      <c r="Q2322" t="s">
        <v>8323</v>
      </c>
      <c r="R2322" t="s">
        <v>8327</v>
      </c>
      <c r="S2322" s="15">
        <f t="shared" si="150"/>
        <v>41696.817129629628</v>
      </c>
      <c r="T2322" s="15">
        <f t="shared" si="15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 s="10">
        <f t="shared" si="149"/>
        <v>64.53</v>
      </c>
      <c r="Q2323" t="s">
        <v>8334</v>
      </c>
      <c r="R2323" t="s">
        <v>8350</v>
      </c>
      <c r="S2323" s="15">
        <f t="shared" si="150"/>
        <v>42799.260428240741</v>
      </c>
      <c r="T2323" s="15">
        <f t="shared" si="15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 s="10">
        <f t="shared" si="149"/>
        <v>21.25</v>
      </c>
      <c r="Q2324" t="s">
        <v>8334</v>
      </c>
      <c r="R2324" t="s">
        <v>8350</v>
      </c>
      <c r="S2324" s="15">
        <f t="shared" si="150"/>
        <v>42804.895474537043</v>
      </c>
      <c r="T2324" s="15">
        <f t="shared" si="15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 s="10">
        <f t="shared" si="149"/>
        <v>30</v>
      </c>
      <c r="Q2325" t="s">
        <v>8334</v>
      </c>
      <c r="R2325" t="s">
        <v>8350</v>
      </c>
      <c r="S2325" s="15">
        <f t="shared" si="150"/>
        <v>42807.755173611105</v>
      </c>
      <c r="T2325" s="15">
        <f t="shared" si="15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 s="10">
        <f t="shared" si="149"/>
        <v>25.49</v>
      </c>
      <c r="Q2326" t="s">
        <v>8334</v>
      </c>
      <c r="R2326" t="s">
        <v>8350</v>
      </c>
      <c r="S2326" s="15">
        <f t="shared" si="150"/>
        <v>42790.885243055556</v>
      </c>
      <c r="T2326" s="15">
        <f t="shared" si="15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 s="10">
        <f t="shared" si="149"/>
        <v>11.43</v>
      </c>
      <c r="Q2327" t="s">
        <v>8334</v>
      </c>
      <c r="R2327" t="s">
        <v>8350</v>
      </c>
      <c r="S2327" s="15">
        <f t="shared" si="150"/>
        <v>42794.022349537037</v>
      </c>
      <c r="T2327" s="15">
        <f t="shared" si="15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 s="10">
        <f t="shared" si="149"/>
        <v>108</v>
      </c>
      <c r="Q2328" t="s">
        <v>8334</v>
      </c>
      <c r="R2328" t="s">
        <v>8350</v>
      </c>
      <c r="S2328" s="15">
        <f t="shared" si="150"/>
        <v>42804.034120370372</v>
      </c>
      <c r="T2328" s="15">
        <f t="shared" si="15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 s="10">
        <f t="shared" si="149"/>
        <v>54.88</v>
      </c>
      <c r="Q2329" t="s">
        <v>8334</v>
      </c>
      <c r="R2329" t="s">
        <v>8350</v>
      </c>
      <c r="S2329" s="15">
        <f t="shared" si="150"/>
        <v>41842.917129629634</v>
      </c>
      <c r="T2329" s="15">
        <f t="shared" si="15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 s="10">
        <f t="shared" si="149"/>
        <v>47.38</v>
      </c>
      <c r="Q2330" t="s">
        <v>8334</v>
      </c>
      <c r="R2330" t="s">
        <v>8350</v>
      </c>
      <c r="S2330" s="15">
        <f t="shared" si="150"/>
        <v>42139.781678240746</v>
      </c>
      <c r="T2330" s="15">
        <f t="shared" si="15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 s="10">
        <f t="shared" si="149"/>
        <v>211.84</v>
      </c>
      <c r="Q2331" t="s">
        <v>8334</v>
      </c>
      <c r="R2331" t="s">
        <v>8350</v>
      </c>
      <c r="S2331" s="15">
        <f t="shared" si="150"/>
        <v>41807.624374999999</v>
      </c>
      <c r="T2331" s="15">
        <f t="shared" si="15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 s="10">
        <f t="shared" si="149"/>
        <v>219.93</v>
      </c>
      <c r="Q2332" t="s">
        <v>8334</v>
      </c>
      <c r="R2332" t="s">
        <v>8350</v>
      </c>
      <c r="S2332" s="15">
        <f t="shared" si="150"/>
        <v>42332.89980324074</v>
      </c>
      <c r="T2332" s="15">
        <f t="shared" si="15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 s="10">
        <f t="shared" si="149"/>
        <v>40.799999999999997</v>
      </c>
      <c r="Q2333" t="s">
        <v>8334</v>
      </c>
      <c r="R2333" t="s">
        <v>8350</v>
      </c>
      <c r="S2333" s="15">
        <f t="shared" si="150"/>
        <v>41839.005671296298</v>
      </c>
      <c r="T2333" s="15">
        <f t="shared" si="151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 s="10">
        <f t="shared" si="149"/>
        <v>75.5</v>
      </c>
      <c r="Q2334" t="s">
        <v>8334</v>
      </c>
      <c r="R2334" t="s">
        <v>8350</v>
      </c>
      <c r="S2334" s="15">
        <f t="shared" si="150"/>
        <v>42011.628136574072</v>
      </c>
      <c r="T2334" s="15">
        <f t="shared" si="15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 s="10">
        <f t="shared" si="149"/>
        <v>13.54</v>
      </c>
      <c r="Q2335" t="s">
        <v>8334</v>
      </c>
      <c r="R2335" t="s">
        <v>8350</v>
      </c>
      <c r="S2335" s="15">
        <f t="shared" si="150"/>
        <v>41767.650347222225</v>
      </c>
      <c r="T2335" s="15">
        <f t="shared" si="15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 s="10">
        <f t="shared" si="149"/>
        <v>60.87</v>
      </c>
      <c r="Q2336" t="s">
        <v>8334</v>
      </c>
      <c r="R2336" t="s">
        <v>8350</v>
      </c>
      <c r="S2336" s="15">
        <f t="shared" si="150"/>
        <v>41918.670115740737</v>
      </c>
      <c r="T2336" s="15">
        <f t="shared" si="15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 s="10">
        <f t="shared" si="149"/>
        <v>115.69</v>
      </c>
      <c r="Q2337" t="s">
        <v>8334</v>
      </c>
      <c r="R2337" t="s">
        <v>8350</v>
      </c>
      <c r="S2337" s="15">
        <f t="shared" si="150"/>
        <v>41771.572256944448</v>
      </c>
      <c r="T2337" s="15">
        <f t="shared" si="15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 s="10">
        <f t="shared" si="149"/>
        <v>48.1</v>
      </c>
      <c r="Q2338" t="s">
        <v>8334</v>
      </c>
      <c r="R2338" t="s">
        <v>8350</v>
      </c>
      <c r="S2338" s="15">
        <f t="shared" si="150"/>
        <v>41666.924710648149</v>
      </c>
      <c r="T2338" s="15">
        <f t="shared" si="15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 s="10">
        <f t="shared" si="149"/>
        <v>74.180000000000007</v>
      </c>
      <c r="Q2339" t="s">
        <v>8334</v>
      </c>
      <c r="R2339" t="s">
        <v>8350</v>
      </c>
      <c r="S2339" s="15">
        <f t="shared" si="150"/>
        <v>41786.640543981484</v>
      </c>
      <c r="T2339" s="15">
        <f t="shared" si="15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 s="10">
        <f t="shared" si="149"/>
        <v>123.35</v>
      </c>
      <c r="Q2340" t="s">
        <v>8334</v>
      </c>
      <c r="R2340" t="s">
        <v>8350</v>
      </c>
      <c r="S2340" s="15">
        <f t="shared" si="150"/>
        <v>41789.896805555552</v>
      </c>
      <c r="T2340" s="15">
        <f t="shared" si="15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 s="10">
        <f t="shared" si="149"/>
        <v>66.62</v>
      </c>
      <c r="Q2341" t="s">
        <v>8334</v>
      </c>
      <c r="R2341" t="s">
        <v>8350</v>
      </c>
      <c r="S2341" s="15">
        <f t="shared" si="150"/>
        <v>42692.79987268518</v>
      </c>
      <c r="T2341" s="15">
        <f t="shared" si="15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 s="10">
        <f t="shared" si="149"/>
        <v>104.99</v>
      </c>
      <c r="Q2342" t="s">
        <v>8334</v>
      </c>
      <c r="R2342" t="s">
        <v>8350</v>
      </c>
      <c r="S2342" s="15">
        <f t="shared" si="150"/>
        <v>42643.642800925925</v>
      </c>
      <c r="T2342" s="15">
        <f t="shared" si="15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s="10" t="str">
        <f t="shared" si="149"/>
        <v>No Backers</v>
      </c>
      <c r="Q2343" t="s">
        <v>8317</v>
      </c>
      <c r="R2343" t="s">
        <v>8318</v>
      </c>
      <c r="S2343" s="15">
        <f t="shared" si="150"/>
        <v>42167.813703703709</v>
      </c>
      <c r="T2343" s="15">
        <f t="shared" si="151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s="10" t="str">
        <f t="shared" si="149"/>
        <v>No Backers</v>
      </c>
      <c r="Q2344" t="s">
        <v>8317</v>
      </c>
      <c r="R2344" t="s">
        <v>8318</v>
      </c>
      <c r="S2344" s="15">
        <f t="shared" si="150"/>
        <v>41897.702199074076</v>
      </c>
      <c r="T2344" s="15">
        <f t="shared" si="15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 s="10">
        <f t="shared" si="149"/>
        <v>300</v>
      </c>
      <c r="Q2345" t="s">
        <v>8317</v>
      </c>
      <c r="R2345" t="s">
        <v>8318</v>
      </c>
      <c r="S2345" s="15">
        <f t="shared" si="150"/>
        <v>42327.825289351851</v>
      </c>
      <c r="T2345" s="15">
        <f t="shared" si="15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 s="10">
        <f t="shared" si="149"/>
        <v>1</v>
      </c>
      <c r="Q2346" t="s">
        <v>8317</v>
      </c>
      <c r="R2346" t="s">
        <v>8318</v>
      </c>
      <c r="S2346" s="15">
        <f t="shared" si="150"/>
        <v>42515.727650462963</v>
      </c>
      <c r="T2346" s="15">
        <f t="shared" si="15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s="10" t="str">
        <f t="shared" si="149"/>
        <v>No Backers</v>
      </c>
      <c r="Q2347" t="s">
        <v>8317</v>
      </c>
      <c r="R2347" t="s">
        <v>8318</v>
      </c>
      <c r="S2347" s="15">
        <f t="shared" si="150"/>
        <v>42060.001805555556</v>
      </c>
      <c r="T2347" s="15">
        <f t="shared" si="15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 s="10">
        <f t="shared" si="149"/>
        <v>13</v>
      </c>
      <c r="Q2348" t="s">
        <v>8317</v>
      </c>
      <c r="R2348" t="s">
        <v>8318</v>
      </c>
      <c r="S2348" s="15">
        <f t="shared" si="150"/>
        <v>42615.79896990741</v>
      </c>
      <c r="T2348" s="15">
        <f t="shared" si="15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 s="10">
        <f t="shared" si="149"/>
        <v>15</v>
      </c>
      <c r="Q2349" t="s">
        <v>8317</v>
      </c>
      <c r="R2349" t="s">
        <v>8318</v>
      </c>
      <c r="S2349" s="15">
        <f t="shared" si="150"/>
        <v>42577.607361111113</v>
      </c>
      <c r="T2349" s="15">
        <f t="shared" si="15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 s="10">
        <f t="shared" si="149"/>
        <v>54</v>
      </c>
      <c r="Q2350" t="s">
        <v>8317</v>
      </c>
      <c r="R2350" t="s">
        <v>8318</v>
      </c>
      <c r="S2350" s="15">
        <f t="shared" si="150"/>
        <v>42360.932152777779</v>
      </c>
      <c r="T2350" s="15">
        <f t="shared" si="15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s="10" t="str">
        <f t="shared" si="149"/>
        <v>No Backers</v>
      </c>
      <c r="Q2351" t="s">
        <v>8317</v>
      </c>
      <c r="R2351" t="s">
        <v>8318</v>
      </c>
      <c r="S2351" s="15">
        <f t="shared" si="150"/>
        <v>42198.775787037041</v>
      </c>
      <c r="T2351" s="15">
        <f t="shared" si="15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s="10" t="str">
        <f t="shared" si="149"/>
        <v>No Backers</v>
      </c>
      <c r="Q2352" t="s">
        <v>8317</v>
      </c>
      <c r="R2352" t="s">
        <v>8318</v>
      </c>
      <c r="S2352" s="15">
        <f t="shared" si="150"/>
        <v>42708.842245370368</v>
      </c>
      <c r="T2352" s="15">
        <f t="shared" si="15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 s="10">
        <f t="shared" si="149"/>
        <v>15.43</v>
      </c>
      <c r="Q2353" t="s">
        <v>8317</v>
      </c>
      <c r="R2353" t="s">
        <v>8318</v>
      </c>
      <c r="S2353" s="15">
        <f t="shared" si="150"/>
        <v>42094.101145833338</v>
      </c>
      <c r="T2353" s="15">
        <f t="shared" si="15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s="10" t="str">
        <f t="shared" si="149"/>
        <v>No Backers</v>
      </c>
      <c r="Q2354" t="s">
        <v>8317</v>
      </c>
      <c r="R2354" t="s">
        <v>8318</v>
      </c>
      <c r="S2354" s="15">
        <f t="shared" si="150"/>
        <v>42101.633703703701</v>
      </c>
      <c r="T2354" s="15">
        <f t="shared" si="15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s="10" t="str">
        <f t="shared" si="149"/>
        <v>No Backers</v>
      </c>
      <c r="Q2355" t="s">
        <v>8317</v>
      </c>
      <c r="R2355" t="s">
        <v>8318</v>
      </c>
      <c r="S2355" s="15">
        <f t="shared" si="150"/>
        <v>42103.676180555558</v>
      </c>
      <c r="T2355" s="15">
        <f t="shared" si="15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 s="10">
        <f t="shared" si="149"/>
        <v>25</v>
      </c>
      <c r="Q2356" t="s">
        <v>8317</v>
      </c>
      <c r="R2356" t="s">
        <v>8318</v>
      </c>
      <c r="S2356" s="15">
        <f t="shared" si="150"/>
        <v>41954.722916666666</v>
      </c>
      <c r="T2356" s="15">
        <f t="shared" si="15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 s="10">
        <f t="shared" si="149"/>
        <v>27.5</v>
      </c>
      <c r="Q2357" t="s">
        <v>8317</v>
      </c>
      <c r="R2357" t="s">
        <v>8318</v>
      </c>
      <c r="S2357" s="15">
        <f t="shared" si="150"/>
        <v>42096.918240740735</v>
      </c>
      <c r="T2357" s="15">
        <f t="shared" si="15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s="10" t="str">
        <f t="shared" si="149"/>
        <v>No Backers</v>
      </c>
      <c r="Q2358" t="s">
        <v>8317</v>
      </c>
      <c r="R2358" t="s">
        <v>8318</v>
      </c>
      <c r="S2358" s="15">
        <f t="shared" si="150"/>
        <v>42130.78361111111</v>
      </c>
      <c r="T2358" s="15">
        <f t="shared" si="15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s="10" t="str">
        <f t="shared" si="149"/>
        <v>No Backers</v>
      </c>
      <c r="Q2359" t="s">
        <v>8317</v>
      </c>
      <c r="R2359" t="s">
        <v>8318</v>
      </c>
      <c r="S2359" s="15">
        <f t="shared" si="150"/>
        <v>42264.620115740734</v>
      </c>
      <c r="T2359" s="15">
        <f t="shared" si="15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s="10" t="str">
        <f t="shared" si="149"/>
        <v>No Backers</v>
      </c>
      <c r="Q2360" t="s">
        <v>8317</v>
      </c>
      <c r="R2360" t="s">
        <v>8318</v>
      </c>
      <c r="S2360" s="15">
        <f t="shared" si="150"/>
        <v>41978.930972222224</v>
      </c>
      <c r="T2360" s="15">
        <f t="shared" si="15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 s="10">
        <f t="shared" si="149"/>
        <v>367</v>
      </c>
      <c r="Q2361" t="s">
        <v>8317</v>
      </c>
      <c r="R2361" t="s">
        <v>8318</v>
      </c>
      <c r="S2361" s="15">
        <f t="shared" si="150"/>
        <v>42159.649583333332</v>
      </c>
      <c r="T2361" s="15">
        <f t="shared" si="15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 s="10">
        <f t="shared" si="149"/>
        <v>2</v>
      </c>
      <c r="Q2362" t="s">
        <v>8317</v>
      </c>
      <c r="R2362" t="s">
        <v>8318</v>
      </c>
      <c r="S2362" s="15">
        <f t="shared" si="150"/>
        <v>42377.70694444445</v>
      </c>
      <c r="T2362" s="15">
        <f t="shared" si="15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s="10" t="str">
        <f t="shared" si="149"/>
        <v>No Backers</v>
      </c>
      <c r="Q2363" t="s">
        <v>8317</v>
      </c>
      <c r="R2363" t="s">
        <v>8318</v>
      </c>
      <c r="S2363" s="15">
        <f t="shared" si="150"/>
        <v>42466.858888888892</v>
      </c>
      <c r="T2363" s="15">
        <f t="shared" si="15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 s="10">
        <f t="shared" si="149"/>
        <v>60</v>
      </c>
      <c r="Q2364" t="s">
        <v>8317</v>
      </c>
      <c r="R2364" t="s">
        <v>8318</v>
      </c>
      <c r="S2364" s="15">
        <f t="shared" si="150"/>
        <v>41954.688310185185</v>
      </c>
      <c r="T2364" s="15">
        <f t="shared" si="151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s="10" t="str">
        <f t="shared" si="149"/>
        <v>No Backers</v>
      </c>
      <c r="Q2365" t="s">
        <v>8317</v>
      </c>
      <c r="R2365" t="s">
        <v>8318</v>
      </c>
      <c r="S2365" s="15">
        <f t="shared" si="150"/>
        <v>42322.011574074073</v>
      </c>
      <c r="T2365" s="15">
        <f t="shared" si="15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s="10" t="str">
        <f t="shared" si="149"/>
        <v>No Backers</v>
      </c>
      <c r="Q2366" t="s">
        <v>8317</v>
      </c>
      <c r="R2366" t="s">
        <v>8318</v>
      </c>
      <c r="S2366" s="15">
        <f t="shared" si="150"/>
        <v>42248.934675925921</v>
      </c>
      <c r="T2366" s="15">
        <f t="shared" si="15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s="10" t="str">
        <f t="shared" si="149"/>
        <v>No Backers</v>
      </c>
      <c r="Q2367" t="s">
        <v>8317</v>
      </c>
      <c r="R2367" t="s">
        <v>8318</v>
      </c>
      <c r="S2367" s="15">
        <f t="shared" si="150"/>
        <v>42346.736400462964</v>
      </c>
      <c r="T2367" s="15">
        <f t="shared" si="15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 s="10">
        <f t="shared" si="149"/>
        <v>97.41</v>
      </c>
      <c r="Q2368" t="s">
        <v>8317</v>
      </c>
      <c r="R2368" t="s">
        <v>8318</v>
      </c>
      <c r="S2368" s="15">
        <f t="shared" si="150"/>
        <v>42268.531631944439</v>
      </c>
      <c r="T2368" s="15">
        <f t="shared" si="15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 s="10">
        <f t="shared" si="149"/>
        <v>47.86</v>
      </c>
      <c r="Q2369" t="s">
        <v>8317</v>
      </c>
      <c r="R2369" t="s">
        <v>8318</v>
      </c>
      <c r="S2369" s="15">
        <f t="shared" si="150"/>
        <v>42425.970092592594</v>
      </c>
      <c r="T2369" s="15">
        <f t="shared" si="15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 s="10">
        <f t="shared" si="149"/>
        <v>50</v>
      </c>
      <c r="Q2370" t="s">
        <v>8317</v>
      </c>
      <c r="R2370" t="s">
        <v>8318</v>
      </c>
      <c r="S2370" s="15">
        <f t="shared" si="150"/>
        <v>42063.721817129626</v>
      </c>
      <c r="T2370" s="15">
        <f t="shared" si="15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 t="str">
        <f t="shared" si="149"/>
        <v>No Backers</v>
      </c>
      <c r="Q2371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 t="str">
        <f t="shared" si="149"/>
        <v>No Backers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 t="str">
        <f t="shared" si="149"/>
        <v>No Backers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ref="O2379:O2442" si="152">ROUND(E2379/D2379*100,0)</f>
        <v>0</v>
      </c>
      <c r="P2379" s="10" t="str">
        <f t="shared" ref="P2379:P2442" si="153">IFERROR(ROUND(E2379/L2379,2),"No Backers")</f>
        <v>No Backers</v>
      </c>
      <c r="Q2379" t="s">
        <v>8317</v>
      </c>
      <c r="R2379" t="s">
        <v>8318</v>
      </c>
      <c r="S2379" s="15">
        <f t="shared" ref="S2379:S2442" si="154">(((J2379/60)/60)/24)+DATE(1970,1,1)</f>
        <v>42669.870173611111</v>
      </c>
      <c r="T2379" s="15">
        <f t="shared" ref="T2379:T2442" si="155">(((I2379/60)/60)/24)+DATE(1970,1,1)</f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 s="10" t="str">
        <f t="shared" si="153"/>
        <v>No Backers</v>
      </c>
      <c r="Q2380" t="s">
        <v>8317</v>
      </c>
      <c r="R2380" t="s">
        <v>8318</v>
      </c>
      <c r="S2380" s="15">
        <f t="shared" si="154"/>
        <v>42213.013078703705</v>
      </c>
      <c r="T2380" s="15">
        <f t="shared" si="15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 s="10" t="str">
        <f t="shared" si="153"/>
        <v>No Backers</v>
      </c>
      <c r="Q2381" t="s">
        <v>8317</v>
      </c>
      <c r="R2381" t="s">
        <v>8318</v>
      </c>
      <c r="S2381" s="15">
        <f t="shared" si="154"/>
        <v>42237.016388888893</v>
      </c>
      <c r="T2381" s="15">
        <f t="shared" si="15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 s="10">
        <f t="shared" si="153"/>
        <v>18.329999999999998</v>
      </c>
      <c r="Q2382" t="s">
        <v>8317</v>
      </c>
      <c r="R2382" t="s">
        <v>8318</v>
      </c>
      <c r="S2382" s="15">
        <f t="shared" si="154"/>
        <v>42248.793310185181</v>
      </c>
      <c r="T2382" s="15">
        <f t="shared" si="15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 s="10">
        <f t="shared" si="153"/>
        <v>224.43</v>
      </c>
      <c r="Q2383" t="s">
        <v>8317</v>
      </c>
      <c r="R2383" t="s">
        <v>8318</v>
      </c>
      <c r="S2383" s="15">
        <f t="shared" si="154"/>
        <v>42074.935740740737</v>
      </c>
      <c r="T2383" s="15">
        <f t="shared" si="15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 s="10">
        <f t="shared" si="153"/>
        <v>37.5</v>
      </c>
      <c r="Q2384" t="s">
        <v>8317</v>
      </c>
      <c r="R2384" t="s">
        <v>8318</v>
      </c>
      <c r="S2384" s="15">
        <f t="shared" si="154"/>
        <v>42195.187534722223</v>
      </c>
      <c r="T2384" s="15">
        <f t="shared" si="15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 s="10">
        <f t="shared" si="153"/>
        <v>145</v>
      </c>
      <c r="Q2385" t="s">
        <v>8317</v>
      </c>
      <c r="R2385" t="s">
        <v>8318</v>
      </c>
      <c r="S2385" s="15">
        <f t="shared" si="154"/>
        <v>42027.056793981479</v>
      </c>
      <c r="T2385" s="15">
        <f t="shared" si="15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 s="10">
        <f t="shared" si="153"/>
        <v>1</v>
      </c>
      <c r="Q2386" t="s">
        <v>8317</v>
      </c>
      <c r="R2386" t="s">
        <v>8318</v>
      </c>
      <c r="S2386" s="15">
        <f t="shared" si="154"/>
        <v>41927.067627314813</v>
      </c>
      <c r="T2386" s="15">
        <f t="shared" si="15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 s="10">
        <f t="shared" si="153"/>
        <v>112.57</v>
      </c>
      <c r="Q2387" t="s">
        <v>8317</v>
      </c>
      <c r="R2387" t="s">
        <v>8318</v>
      </c>
      <c r="S2387" s="15">
        <f t="shared" si="154"/>
        <v>42191.70175925926</v>
      </c>
      <c r="T2387" s="15">
        <f t="shared" si="15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 s="10" t="str">
        <f t="shared" si="153"/>
        <v>No Backers</v>
      </c>
      <c r="Q2388" t="s">
        <v>8317</v>
      </c>
      <c r="R2388" t="s">
        <v>8318</v>
      </c>
      <c r="S2388" s="15">
        <f t="shared" si="154"/>
        <v>41954.838240740741</v>
      </c>
      <c r="T2388" s="15">
        <f t="shared" si="15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 s="10">
        <f t="shared" si="153"/>
        <v>342</v>
      </c>
      <c r="Q2389" t="s">
        <v>8317</v>
      </c>
      <c r="R2389" t="s">
        <v>8318</v>
      </c>
      <c r="S2389" s="15">
        <f t="shared" si="154"/>
        <v>42528.626620370371</v>
      </c>
      <c r="T2389" s="15">
        <f t="shared" si="15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 s="10">
        <f t="shared" si="153"/>
        <v>57.88</v>
      </c>
      <c r="Q2390" t="s">
        <v>8317</v>
      </c>
      <c r="R2390" t="s">
        <v>8318</v>
      </c>
      <c r="S2390" s="15">
        <f t="shared" si="154"/>
        <v>41989.853692129633</v>
      </c>
      <c r="T2390" s="15">
        <f t="shared" si="15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 s="10">
        <f t="shared" si="153"/>
        <v>30</v>
      </c>
      <c r="Q2391" t="s">
        <v>8317</v>
      </c>
      <c r="R2391" t="s">
        <v>8318</v>
      </c>
      <c r="S2391" s="15">
        <f t="shared" si="154"/>
        <v>42179.653379629628</v>
      </c>
      <c r="T2391" s="15">
        <f t="shared" si="15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 s="10" t="str">
        <f t="shared" si="153"/>
        <v>No Backers</v>
      </c>
      <c r="Q2392" t="s">
        <v>8317</v>
      </c>
      <c r="R2392" t="s">
        <v>8318</v>
      </c>
      <c r="S2392" s="15">
        <f t="shared" si="154"/>
        <v>41968.262314814812</v>
      </c>
      <c r="T2392" s="15">
        <f t="shared" si="15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 s="10">
        <f t="shared" si="153"/>
        <v>25</v>
      </c>
      <c r="Q2393" t="s">
        <v>8317</v>
      </c>
      <c r="R2393" t="s">
        <v>8318</v>
      </c>
      <c r="S2393" s="15">
        <f t="shared" si="154"/>
        <v>42064.794490740736</v>
      </c>
      <c r="T2393" s="15">
        <f t="shared" si="15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 s="10" t="str">
        <f t="shared" si="153"/>
        <v>No Backers</v>
      </c>
      <c r="Q2394" t="s">
        <v>8317</v>
      </c>
      <c r="R2394" t="s">
        <v>8318</v>
      </c>
      <c r="S2394" s="15">
        <f t="shared" si="154"/>
        <v>42276.120636574073</v>
      </c>
      <c r="T2394" s="15">
        <f t="shared" si="15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 s="10">
        <f t="shared" si="153"/>
        <v>50</v>
      </c>
      <c r="Q2395" t="s">
        <v>8317</v>
      </c>
      <c r="R2395" t="s">
        <v>8318</v>
      </c>
      <c r="S2395" s="15">
        <f t="shared" si="154"/>
        <v>42194.648344907408</v>
      </c>
      <c r="T2395" s="15">
        <f t="shared" si="15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 s="10">
        <f t="shared" si="153"/>
        <v>1.5</v>
      </c>
      <c r="Q2396" t="s">
        <v>8317</v>
      </c>
      <c r="R2396" t="s">
        <v>8318</v>
      </c>
      <c r="S2396" s="15">
        <f t="shared" si="154"/>
        <v>42031.362187499995</v>
      </c>
      <c r="T2396" s="15">
        <f t="shared" si="15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 s="10" t="str">
        <f t="shared" si="153"/>
        <v>No Backers</v>
      </c>
      <c r="Q2397" t="s">
        <v>8317</v>
      </c>
      <c r="R2397" t="s">
        <v>8318</v>
      </c>
      <c r="S2397" s="15">
        <f t="shared" si="154"/>
        <v>42717.121377314819</v>
      </c>
      <c r="T2397" s="15">
        <f t="shared" si="15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 s="10">
        <f t="shared" si="153"/>
        <v>10</v>
      </c>
      <c r="Q2398" t="s">
        <v>8317</v>
      </c>
      <c r="R2398" t="s">
        <v>8318</v>
      </c>
      <c r="S2398" s="15">
        <f t="shared" si="154"/>
        <v>42262.849050925928</v>
      </c>
      <c r="T2398" s="15">
        <f t="shared" si="15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 s="10" t="str">
        <f t="shared" si="153"/>
        <v>No Backers</v>
      </c>
      <c r="Q2399" t="s">
        <v>8317</v>
      </c>
      <c r="R2399" t="s">
        <v>8318</v>
      </c>
      <c r="S2399" s="15">
        <f t="shared" si="154"/>
        <v>41976.88490740741</v>
      </c>
      <c r="T2399" s="15">
        <f t="shared" si="15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 s="10" t="str">
        <f t="shared" si="153"/>
        <v>No Backers</v>
      </c>
      <c r="Q2400" t="s">
        <v>8317</v>
      </c>
      <c r="R2400" t="s">
        <v>8318</v>
      </c>
      <c r="S2400" s="15">
        <f t="shared" si="154"/>
        <v>42157.916481481487</v>
      </c>
      <c r="T2400" s="15">
        <f t="shared" si="15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 s="10" t="str">
        <f t="shared" si="153"/>
        <v>No Backers</v>
      </c>
      <c r="Q2401" t="s">
        <v>8317</v>
      </c>
      <c r="R2401" t="s">
        <v>8318</v>
      </c>
      <c r="S2401" s="15">
        <f t="shared" si="154"/>
        <v>41956.853078703702</v>
      </c>
      <c r="T2401" s="15">
        <f t="shared" si="15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 s="10" t="str">
        <f t="shared" si="153"/>
        <v>No Backers</v>
      </c>
      <c r="Q2402" t="s">
        <v>8317</v>
      </c>
      <c r="R2402" t="s">
        <v>8318</v>
      </c>
      <c r="S2402" s="15">
        <f t="shared" si="154"/>
        <v>42444.268101851849</v>
      </c>
      <c r="T2402" s="15">
        <f t="shared" si="15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 s="10">
        <f t="shared" si="153"/>
        <v>22.33</v>
      </c>
      <c r="Q2403" t="s">
        <v>8334</v>
      </c>
      <c r="R2403" t="s">
        <v>8335</v>
      </c>
      <c r="S2403" s="15">
        <f t="shared" si="154"/>
        <v>42374.822870370372</v>
      </c>
      <c r="T2403" s="15">
        <f t="shared" si="15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 s="10">
        <f t="shared" si="153"/>
        <v>52</v>
      </c>
      <c r="Q2404" t="s">
        <v>8334</v>
      </c>
      <c r="R2404" t="s">
        <v>8335</v>
      </c>
      <c r="S2404" s="15">
        <f t="shared" si="154"/>
        <v>42107.679756944446</v>
      </c>
      <c r="T2404" s="15">
        <f t="shared" si="15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 s="10">
        <f t="shared" si="153"/>
        <v>16.829999999999998</v>
      </c>
      <c r="Q2405" t="s">
        <v>8334</v>
      </c>
      <c r="R2405" t="s">
        <v>8335</v>
      </c>
      <c r="S2405" s="15">
        <f t="shared" si="154"/>
        <v>42399.882615740738</v>
      </c>
      <c r="T2405" s="15">
        <f t="shared" si="15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s="10" t="str">
        <f t="shared" si="153"/>
        <v>No Backers</v>
      </c>
      <c r="Q2406" t="s">
        <v>8334</v>
      </c>
      <c r="R2406" t="s">
        <v>8335</v>
      </c>
      <c r="S2406" s="15">
        <f t="shared" si="154"/>
        <v>42342.03943287037</v>
      </c>
      <c r="T2406" s="15">
        <f t="shared" si="15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 s="10">
        <f t="shared" si="153"/>
        <v>56.3</v>
      </c>
      <c r="Q2407" t="s">
        <v>8334</v>
      </c>
      <c r="R2407" t="s">
        <v>8335</v>
      </c>
      <c r="S2407" s="15">
        <f t="shared" si="154"/>
        <v>42595.585358796292</v>
      </c>
      <c r="T2407" s="15">
        <f t="shared" si="15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 s="10">
        <f t="shared" si="153"/>
        <v>84.06</v>
      </c>
      <c r="Q2408" t="s">
        <v>8334</v>
      </c>
      <c r="R2408" t="s">
        <v>8335</v>
      </c>
      <c r="S2408" s="15">
        <f t="shared" si="154"/>
        <v>41983.110995370371</v>
      </c>
      <c r="T2408" s="15">
        <f t="shared" si="15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 s="10">
        <f t="shared" si="153"/>
        <v>168.39</v>
      </c>
      <c r="Q2409" t="s">
        <v>8334</v>
      </c>
      <c r="R2409" t="s">
        <v>8335</v>
      </c>
      <c r="S2409" s="15">
        <f t="shared" si="154"/>
        <v>42082.575555555552</v>
      </c>
      <c r="T2409" s="15">
        <f t="shared" si="15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 s="10">
        <f t="shared" si="153"/>
        <v>15</v>
      </c>
      <c r="Q2410" t="s">
        <v>8334</v>
      </c>
      <c r="R2410" t="s">
        <v>8335</v>
      </c>
      <c r="S2410" s="15">
        <f t="shared" si="154"/>
        <v>41919.140706018516</v>
      </c>
      <c r="T2410" s="15">
        <f t="shared" si="15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 s="10">
        <f t="shared" si="153"/>
        <v>76.67</v>
      </c>
      <c r="Q2411" t="s">
        <v>8334</v>
      </c>
      <c r="R2411" t="s">
        <v>8335</v>
      </c>
      <c r="S2411" s="15">
        <f t="shared" si="154"/>
        <v>42204.875868055555</v>
      </c>
      <c r="T2411" s="15">
        <f t="shared" si="15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s="10" t="str">
        <f t="shared" si="153"/>
        <v>No Backers</v>
      </c>
      <c r="Q2412" t="s">
        <v>8334</v>
      </c>
      <c r="R2412" t="s">
        <v>8335</v>
      </c>
      <c r="S2412" s="15">
        <f t="shared" si="154"/>
        <v>42224.408275462964</v>
      </c>
      <c r="T2412" s="15">
        <f t="shared" si="15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 s="10">
        <f t="shared" si="153"/>
        <v>50.33</v>
      </c>
      <c r="Q2413" t="s">
        <v>8334</v>
      </c>
      <c r="R2413" t="s">
        <v>8335</v>
      </c>
      <c r="S2413" s="15">
        <f t="shared" si="154"/>
        <v>42211.732430555552</v>
      </c>
      <c r="T2413" s="15">
        <f t="shared" si="15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s="10" t="str">
        <f t="shared" si="153"/>
        <v>No Backers</v>
      </c>
      <c r="Q2414" t="s">
        <v>8334</v>
      </c>
      <c r="R2414" t="s">
        <v>8335</v>
      </c>
      <c r="S2414" s="15">
        <f t="shared" si="154"/>
        <v>42655.736956018518</v>
      </c>
      <c r="T2414" s="15">
        <f t="shared" si="15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 s="10">
        <f t="shared" si="153"/>
        <v>8.33</v>
      </c>
      <c r="Q2415" t="s">
        <v>8334</v>
      </c>
      <c r="R2415" t="s">
        <v>8335</v>
      </c>
      <c r="S2415" s="15">
        <f t="shared" si="154"/>
        <v>41760.10974537037</v>
      </c>
      <c r="T2415" s="15">
        <f t="shared" si="15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 s="10">
        <f t="shared" si="153"/>
        <v>35.380000000000003</v>
      </c>
      <c r="Q2416" t="s">
        <v>8334</v>
      </c>
      <c r="R2416" t="s">
        <v>8335</v>
      </c>
      <c r="S2416" s="15">
        <f t="shared" si="154"/>
        <v>42198.695138888885</v>
      </c>
      <c r="T2416" s="15">
        <f t="shared" si="15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 s="10">
        <f t="shared" si="153"/>
        <v>55.83</v>
      </c>
      <c r="Q2417" t="s">
        <v>8334</v>
      </c>
      <c r="R2417" t="s">
        <v>8335</v>
      </c>
      <c r="S2417" s="15">
        <f t="shared" si="154"/>
        <v>42536.862800925926</v>
      </c>
      <c r="T2417" s="15">
        <f t="shared" si="15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 s="10">
        <f t="shared" si="153"/>
        <v>5</v>
      </c>
      <c r="Q2418" t="s">
        <v>8334</v>
      </c>
      <c r="R2418" t="s">
        <v>8335</v>
      </c>
      <c r="S2418" s="15">
        <f t="shared" si="154"/>
        <v>42019.737766203703</v>
      </c>
      <c r="T2418" s="15">
        <f t="shared" si="15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s="10" t="str">
        <f t="shared" si="153"/>
        <v>No Backers</v>
      </c>
      <c r="Q2419" t="s">
        <v>8334</v>
      </c>
      <c r="R2419" t="s">
        <v>8335</v>
      </c>
      <c r="S2419" s="15">
        <f t="shared" si="154"/>
        <v>41831.884108796294</v>
      </c>
      <c r="T2419" s="15">
        <f t="shared" si="15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 s="10">
        <f t="shared" si="153"/>
        <v>1</v>
      </c>
      <c r="Q2420" t="s">
        <v>8334</v>
      </c>
      <c r="R2420" t="s">
        <v>8335</v>
      </c>
      <c r="S2420" s="15">
        <f t="shared" si="154"/>
        <v>42027.856990740736</v>
      </c>
      <c r="T2420" s="15">
        <f t="shared" si="15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s="10" t="str">
        <f t="shared" si="153"/>
        <v>No Backers</v>
      </c>
      <c r="Q2421" t="s">
        <v>8334</v>
      </c>
      <c r="R2421" t="s">
        <v>8335</v>
      </c>
      <c r="S2421" s="15">
        <f t="shared" si="154"/>
        <v>41993.738298611104</v>
      </c>
      <c r="T2421" s="15">
        <f t="shared" si="15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 s="10">
        <f t="shared" si="153"/>
        <v>69.47</v>
      </c>
      <c r="Q2422" t="s">
        <v>8334</v>
      </c>
      <c r="R2422" t="s">
        <v>8335</v>
      </c>
      <c r="S2422" s="15">
        <f t="shared" si="154"/>
        <v>41893.028877314813</v>
      </c>
      <c r="T2422" s="15">
        <f t="shared" si="15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 s="10">
        <f t="shared" si="153"/>
        <v>1</v>
      </c>
      <c r="Q2423" t="s">
        <v>8334</v>
      </c>
      <c r="R2423" t="s">
        <v>8335</v>
      </c>
      <c r="S2423" s="15">
        <f t="shared" si="154"/>
        <v>42026.687453703707</v>
      </c>
      <c r="T2423" s="15">
        <f t="shared" si="15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 s="10">
        <f t="shared" si="153"/>
        <v>1</v>
      </c>
      <c r="Q2424" t="s">
        <v>8334</v>
      </c>
      <c r="R2424" t="s">
        <v>8335</v>
      </c>
      <c r="S2424" s="15">
        <f t="shared" si="154"/>
        <v>42044.724953703699</v>
      </c>
      <c r="T2424" s="15">
        <f t="shared" si="15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 s="10">
        <f t="shared" si="153"/>
        <v>8</v>
      </c>
      <c r="Q2425" t="s">
        <v>8334</v>
      </c>
      <c r="R2425" t="s">
        <v>8335</v>
      </c>
      <c r="S2425" s="15">
        <f t="shared" si="154"/>
        <v>41974.704745370371</v>
      </c>
      <c r="T2425" s="15">
        <f t="shared" si="15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 s="10">
        <f t="shared" si="153"/>
        <v>34.44</v>
      </c>
      <c r="Q2426" t="s">
        <v>8334</v>
      </c>
      <c r="R2426" t="s">
        <v>8335</v>
      </c>
      <c r="S2426" s="15">
        <f t="shared" si="154"/>
        <v>41909.892453703702</v>
      </c>
      <c r="T2426" s="15">
        <f t="shared" si="15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 s="10">
        <f t="shared" si="153"/>
        <v>1</v>
      </c>
      <c r="Q2427" t="s">
        <v>8334</v>
      </c>
      <c r="R2427" t="s">
        <v>8335</v>
      </c>
      <c r="S2427" s="15">
        <f t="shared" si="154"/>
        <v>42502.913761574076</v>
      </c>
      <c r="T2427" s="15">
        <f t="shared" si="15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s="10" t="str">
        <f t="shared" si="153"/>
        <v>No Backers</v>
      </c>
      <c r="Q2428" t="s">
        <v>8334</v>
      </c>
      <c r="R2428" t="s">
        <v>8335</v>
      </c>
      <c r="S2428" s="15">
        <f t="shared" si="154"/>
        <v>42164.170046296291</v>
      </c>
      <c r="T2428" s="15">
        <f t="shared" si="15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 s="10">
        <f t="shared" si="153"/>
        <v>1</v>
      </c>
      <c r="Q2429" t="s">
        <v>8334</v>
      </c>
      <c r="R2429" t="s">
        <v>8335</v>
      </c>
      <c r="S2429" s="15">
        <f t="shared" si="154"/>
        <v>42412.318668981476</v>
      </c>
      <c r="T2429" s="15">
        <f t="shared" si="15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 s="10">
        <f t="shared" si="153"/>
        <v>1</v>
      </c>
      <c r="Q2430" t="s">
        <v>8334</v>
      </c>
      <c r="R2430" t="s">
        <v>8335</v>
      </c>
      <c r="S2430" s="15">
        <f t="shared" si="154"/>
        <v>42045.784155092595</v>
      </c>
      <c r="T2430" s="15">
        <f t="shared" si="15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 s="10">
        <f t="shared" si="153"/>
        <v>501.25</v>
      </c>
      <c r="Q2431" t="s">
        <v>8334</v>
      </c>
      <c r="R2431" t="s">
        <v>8335</v>
      </c>
      <c r="S2431" s="15">
        <f t="shared" si="154"/>
        <v>42734.879236111112</v>
      </c>
      <c r="T2431" s="15">
        <f t="shared" si="15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 s="10">
        <f t="shared" si="153"/>
        <v>10.5</v>
      </c>
      <c r="Q2432" t="s">
        <v>8334</v>
      </c>
      <c r="R2432" t="s">
        <v>8335</v>
      </c>
      <c r="S2432" s="15">
        <f t="shared" si="154"/>
        <v>42382.130833333329</v>
      </c>
      <c r="T2432" s="15">
        <f t="shared" si="15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 s="10">
        <f t="shared" si="153"/>
        <v>1</v>
      </c>
      <c r="Q2433" t="s">
        <v>8334</v>
      </c>
      <c r="R2433" t="s">
        <v>8335</v>
      </c>
      <c r="S2433" s="15">
        <f t="shared" si="154"/>
        <v>42489.099687499998</v>
      </c>
      <c r="T2433" s="15">
        <f t="shared" si="15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 s="10">
        <f t="shared" si="153"/>
        <v>1</v>
      </c>
      <c r="Q2434" t="s">
        <v>8334</v>
      </c>
      <c r="R2434" t="s">
        <v>8335</v>
      </c>
      <c r="S2434" s="15">
        <f t="shared" si="154"/>
        <v>42041.218715277777</v>
      </c>
      <c r="T2434" s="15">
        <f t="shared" si="15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 t="str">
        <f t="shared" si="153"/>
        <v>No Backers</v>
      </c>
      <c r="Q2435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 t="str">
        <f t="shared" si="153"/>
        <v>No Backers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 t="str">
        <f t="shared" si="153"/>
        <v>No Backers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506" si="156">ROUND(E2443/D2443*100,0)</f>
        <v>108</v>
      </c>
      <c r="P2443" s="10">
        <f t="shared" ref="P2443:P2506" si="157">IFERROR(ROUND(E2443/L2443,2),"No Backers")</f>
        <v>74.23</v>
      </c>
      <c r="Q2443" t="s">
        <v>8334</v>
      </c>
      <c r="R2443" t="s">
        <v>8350</v>
      </c>
      <c r="S2443" s="15">
        <f t="shared" ref="S2443:S2506" si="158">(((J2443/60)/60)/24)+DATE(1970,1,1)</f>
        <v>42187.125625000001</v>
      </c>
      <c r="T2443" s="15">
        <f t="shared" ref="T2443:T2506" si="159">(((I2443/60)/60)/24)+DATE(1970,1,1)</f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 s="10">
        <f t="shared" si="157"/>
        <v>81.25</v>
      </c>
      <c r="Q2444" t="s">
        <v>8334</v>
      </c>
      <c r="R2444" t="s">
        <v>8350</v>
      </c>
      <c r="S2444" s="15">
        <f t="shared" si="158"/>
        <v>42052.666990740734</v>
      </c>
      <c r="T2444" s="15">
        <f t="shared" si="159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 s="10">
        <f t="shared" si="157"/>
        <v>130.22999999999999</v>
      </c>
      <c r="Q2445" t="s">
        <v>8334</v>
      </c>
      <c r="R2445" t="s">
        <v>8350</v>
      </c>
      <c r="S2445" s="15">
        <f t="shared" si="158"/>
        <v>41836.625254629631</v>
      </c>
      <c r="T2445" s="15">
        <f t="shared" si="159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 s="10">
        <f t="shared" si="157"/>
        <v>53.41</v>
      </c>
      <c r="Q2446" t="s">
        <v>8334</v>
      </c>
      <c r="R2446" t="s">
        <v>8350</v>
      </c>
      <c r="S2446" s="15">
        <f t="shared" si="158"/>
        <v>42485.754525462966</v>
      </c>
      <c r="T2446" s="15">
        <f t="shared" si="159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 s="10">
        <f t="shared" si="157"/>
        <v>75.13</v>
      </c>
      <c r="Q2447" t="s">
        <v>8334</v>
      </c>
      <c r="R2447" t="s">
        <v>8350</v>
      </c>
      <c r="S2447" s="15">
        <f t="shared" si="158"/>
        <v>42243.190057870372</v>
      </c>
      <c r="T2447" s="15">
        <f t="shared" si="159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 s="10">
        <f t="shared" si="157"/>
        <v>75.67</v>
      </c>
      <c r="Q2448" t="s">
        <v>8334</v>
      </c>
      <c r="R2448" t="s">
        <v>8350</v>
      </c>
      <c r="S2448" s="15">
        <f t="shared" si="158"/>
        <v>42670.602673611109</v>
      </c>
      <c r="T2448" s="15">
        <f t="shared" si="159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 s="10">
        <f t="shared" si="157"/>
        <v>31.69</v>
      </c>
      <c r="Q2449" t="s">
        <v>8334</v>
      </c>
      <c r="R2449" t="s">
        <v>8350</v>
      </c>
      <c r="S2449" s="15">
        <f t="shared" si="158"/>
        <v>42654.469826388886</v>
      </c>
      <c r="T2449" s="15">
        <f t="shared" si="159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 s="10">
        <f t="shared" si="157"/>
        <v>47.78</v>
      </c>
      <c r="Q2450" t="s">
        <v>8334</v>
      </c>
      <c r="R2450" t="s">
        <v>8350</v>
      </c>
      <c r="S2450" s="15">
        <f t="shared" si="158"/>
        <v>42607.316122685181</v>
      </c>
      <c r="T2450" s="15">
        <f t="shared" si="159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 s="10">
        <f t="shared" si="157"/>
        <v>90</v>
      </c>
      <c r="Q2451" t="s">
        <v>8334</v>
      </c>
      <c r="R2451" t="s">
        <v>8350</v>
      </c>
      <c r="S2451" s="15">
        <f t="shared" si="158"/>
        <v>41943.142534722225</v>
      </c>
      <c r="T2451" s="15">
        <f t="shared" si="159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 s="10">
        <f t="shared" si="157"/>
        <v>149.31</v>
      </c>
      <c r="Q2452" t="s">
        <v>8334</v>
      </c>
      <c r="R2452" t="s">
        <v>8350</v>
      </c>
      <c r="S2452" s="15">
        <f t="shared" si="158"/>
        <v>41902.07240740741</v>
      </c>
      <c r="T2452" s="15">
        <f t="shared" si="159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 s="10">
        <f t="shared" si="157"/>
        <v>62.07</v>
      </c>
      <c r="Q2453" t="s">
        <v>8334</v>
      </c>
      <c r="R2453" t="s">
        <v>8350</v>
      </c>
      <c r="S2453" s="15">
        <f t="shared" si="158"/>
        <v>42779.908449074079</v>
      </c>
      <c r="T2453" s="15">
        <f t="shared" si="159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 s="10">
        <f t="shared" si="157"/>
        <v>53.4</v>
      </c>
      <c r="Q2454" t="s">
        <v>8334</v>
      </c>
      <c r="R2454" t="s">
        <v>8350</v>
      </c>
      <c r="S2454" s="15">
        <f t="shared" si="158"/>
        <v>42338.84375</v>
      </c>
      <c r="T2454" s="15">
        <f t="shared" si="159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 s="10">
        <f t="shared" si="157"/>
        <v>69.27</v>
      </c>
      <c r="Q2455" t="s">
        <v>8334</v>
      </c>
      <c r="R2455" t="s">
        <v>8350</v>
      </c>
      <c r="S2455" s="15">
        <f t="shared" si="158"/>
        <v>42738.692233796297</v>
      </c>
      <c r="T2455" s="15">
        <f t="shared" si="159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 s="10">
        <f t="shared" si="157"/>
        <v>271.51</v>
      </c>
      <c r="Q2456" t="s">
        <v>8334</v>
      </c>
      <c r="R2456" t="s">
        <v>8350</v>
      </c>
      <c r="S2456" s="15">
        <f t="shared" si="158"/>
        <v>42770.201481481476</v>
      </c>
      <c r="T2456" s="15">
        <f t="shared" si="159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 s="10">
        <f t="shared" si="157"/>
        <v>34.130000000000003</v>
      </c>
      <c r="Q2457" t="s">
        <v>8334</v>
      </c>
      <c r="R2457" t="s">
        <v>8350</v>
      </c>
      <c r="S2457" s="15">
        <f t="shared" si="158"/>
        <v>42452.781828703708</v>
      </c>
      <c r="T2457" s="15">
        <f t="shared" si="159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 s="10">
        <f t="shared" si="157"/>
        <v>40.49</v>
      </c>
      <c r="Q2458" t="s">
        <v>8334</v>
      </c>
      <c r="R2458" t="s">
        <v>8350</v>
      </c>
      <c r="S2458" s="15">
        <f t="shared" si="158"/>
        <v>42761.961099537039</v>
      </c>
      <c r="T2458" s="15">
        <f t="shared" si="159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 s="10">
        <f t="shared" si="157"/>
        <v>189.76</v>
      </c>
      <c r="Q2459" t="s">
        <v>8334</v>
      </c>
      <c r="R2459" t="s">
        <v>8350</v>
      </c>
      <c r="S2459" s="15">
        <f t="shared" si="158"/>
        <v>42423.602500000001</v>
      </c>
      <c r="T2459" s="15">
        <f t="shared" si="159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 s="10">
        <f t="shared" si="157"/>
        <v>68.86</v>
      </c>
      <c r="Q2460" t="s">
        <v>8334</v>
      </c>
      <c r="R2460" t="s">
        <v>8350</v>
      </c>
      <c r="S2460" s="15">
        <f t="shared" si="158"/>
        <v>42495.871736111112</v>
      </c>
      <c r="T2460" s="15">
        <f t="shared" si="159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 s="10">
        <f t="shared" si="157"/>
        <v>108.78</v>
      </c>
      <c r="Q2461" t="s">
        <v>8334</v>
      </c>
      <c r="R2461" t="s">
        <v>8350</v>
      </c>
      <c r="S2461" s="15">
        <f t="shared" si="158"/>
        <v>42407.637557870374</v>
      </c>
      <c r="T2461" s="15">
        <f t="shared" si="159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 s="10">
        <f t="shared" si="157"/>
        <v>125.99</v>
      </c>
      <c r="Q2462" t="s">
        <v>8334</v>
      </c>
      <c r="R2462" t="s">
        <v>8350</v>
      </c>
      <c r="S2462" s="15">
        <f t="shared" si="158"/>
        <v>42704.187118055561</v>
      </c>
      <c r="T2462" s="15">
        <f t="shared" si="159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 s="10">
        <f t="shared" si="157"/>
        <v>90.52</v>
      </c>
      <c r="Q2463" t="s">
        <v>8323</v>
      </c>
      <c r="R2463" t="s">
        <v>8327</v>
      </c>
      <c r="S2463" s="15">
        <f t="shared" si="158"/>
        <v>40784.012696759259</v>
      </c>
      <c r="T2463" s="15">
        <f t="shared" si="159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 s="10">
        <f t="shared" si="157"/>
        <v>28.88</v>
      </c>
      <c r="Q2464" t="s">
        <v>8323</v>
      </c>
      <c r="R2464" t="s">
        <v>8327</v>
      </c>
      <c r="S2464" s="15">
        <f t="shared" si="158"/>
        <v>41089.186296296299</v>
      </c>
      <c r="T2464" s="15">
        <f t="shared" si="159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 s="10">
        <f t="shared" si="157"/>
        <v>31</v>
      </c>
      <c r="Q2465" t="s">
        <v>8323</v>
      </c>
      <c r="R2465" t="s">
        <v>8327</v>
      </c>
      <c r="S2465" s="15">
        <f t="shared" si="158"/>
        <v>41341.111400462964</v>
      </c>
      <c r="T2465" s="15">
        <f t="shared" si="159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 s="10">
        <f t="shared" si="157"/>
        <v>51.67</v>
      </c>
      <c r="Q2466" t="s">
        <v>8323</v>
      </c>
      <c r="R2466" t="s">
        <v>8327</v>
      </c>
      <c r="S2466" s="15">
        <f t="shared" si="158"/>
        <v>42248.90042824074</v>
      </c>
      <c r="T2466" s="15">
        <f t="shared" si="159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 s="10">
        <f t="shared" si="157"/>
        <v>26.27</v>
      </c>
      <c r="Q2467" t="s">
        <v>8323</v>
      </c>
      <c r="R2467" t="s">
        <v>8327</v>
      </c>
      <c r="S2467" s="15">
        <f t="shared" si="158"/>
        <v>41145.719305555554</v>
      </c>
      <c r="T2467" s="15">
        <f t="shared" si="159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 s="10">
        <f t="shared" si="157"/>
        <v>48.08</v>
      </c>
      <c r="Q2468" t="s">
        <v>8323</v>
      </c>
      <c r="R2468" t="s">
        <v>8327</v>
      </c>
      <c r="S2468" s="15">
        <f t="shared" si="158"/>
        <v>41373.102465277778</v>
      </c>
      <c r="T2468" s="15">
        <f t="shared" si="159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 s="10">
        <f t="shared" si="157"/>
        <v>27.56</v>
      </c>
      <c r="Q2469" t="s">
        <v>8323</v>
      </c>
      <c r="R2469" t="s">
        <v>8327</v>
      </c>
      <c r="S2469" s="15">
        <f t="shared" si="158"/>
        <v>41025.874201388891</v>
      </c>
      <c r="T2469" s="15">
        <f t="shared" si="159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 s="10">
        <f t="shared" si="157"/>
        <v>36.97</v>
      </c>
      <c r="Q2470" t="s">
        <v>8323</v>
      </c>
      <c r="R2470" t="s">
        <v>8327</v>
      </c>
      <c r="S2470" s="15">
        <f t="shared" si="158"/>
        <v>41174.154178240737</v>
      </c>
      <c r="T2470" s="15">
        <f t="shared" si="159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 s="10">
        <f t="shared" si="157"/>
        <v>29.02</v>
      </c>
      <c r="Q2471" t="s">
        <v>8323</v>
      </c>
      <c r="R2471" t="s">
        <v>8327</v>
      </c>
      <c r="S2471" s="15">
        <f t="shared" si="158"/>
        <v>40557.429733796293</v>
      </c>
      <c r="T2471" s="15">
        <f t="shared" si="159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 s="10">
        <f t="shared" si="157"/>
        <v>28.66</v>
      </c>
      <c r="Q2472" t="s">
        <v>8323</v>
      </c>
      <c r="R2472" t="s">
        <v>8327</v>
      </c>
      <c r="S2472" s="15">
        <f t="shared" si="158"/>
        <v>41023.07471064815</v>
      </c>
      <c r="T2472" s="15">
        <f t="shared" si="159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 s="10">
        <f t="shared" si="157"/>
        <v>37.65</v>
      </c>
      <c r="Q2473" t="s">
        <v>8323</v>
      </c>
      <c r="R2473" t="s">
        <v>8327</v>
      </c>
      <c r="S2473" s="15">
        <f t="shared" si="158"/>
        <v>40893.992962962962</v>
      </c>
      <c r="T2473" s="15">
        <f t="shared" si="159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 s="10">
        <f t="shared" si="157"/>
        <v>97.9</v>
      </c>
      <c r="Q2474" t="s">
        <v>8323</v>
      </c>
      <c r="R2474" t="s">
        <v>8327</v>
      </c>
      <c r="S2474" s="15">
        <f t="shared" si="158"/>
        <v>40354.11550925926</v>
      </c>
      <c r="T2474" s="15">
        <f t="shared" si="159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 s="10">
        <f t="shared" si="157"/>
        <v>42.55</v>
      </c>
      <c r="Q2475" t="s">
        <v>8323</v>
      </c>
      <c r="R2475" t="s">
        <v>8327</v>
      </c>
      <c r="S2475" s="15">
        <f t="shared" si="158"/>
        <v>41193.748483796298</v>
      </c>
      <c r="T2475" s="15">
        <f t="shared" si="159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 s="10">
        <f t="shared" si="157"/>
        <v>131.58000000000001</v>
      </c>
      <c r="Q2476" t="s">
        <v>8323</v>
      </c>
      <c r="R2476" t="s">
        <v>8327</v>
      </c>
      <c r="S2476" s="15">
        <f t="shared" si="158"/>
        <v>40417.011296296296</v>
      </c>
      <c r="T2476" s="15">
        <f t="shared" si="159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 s="10">
        <f t="shared" si="157"/>
        <v>32.32</v>
      </c>
      <c r="Q2477" t="s">
        <v>8323</v>
      </c>
      <c r="R2477" t="s">
        <v>8327</v>
      </c>
      <c r="S2477" s="15">
        <f t="shared" si="158"/>
        <v>40310.287673611114</v>
      </c>
      <c r="T2477" s="15">
        <f t="shared" si="159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 s="10">
        <f t="shared" si="157"/>
        <v>61.1</v>
      </c>
      <c r="Q2478" t="s">
        <v>8323</v>
      </c>
      <c r="R2478" t="s">
        <v>8327</v>
      </c>
      <c r="S2478" s="15">
        <f t="shared" si="158"/>
        <v>41913.328356481477</v>
      </c>
      <c r="T2478" s="15">
        <f t="shared" si="159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 s="10">
        <f t="shared" si="157"/>
        <v>31.34</v>
      </c>
      <c r="Q2479" t="s">
        <v>8323</v>
      </c>
      <c r="R2479" t="s">
        <v>8327</v>
      </c>
      <c r="S2479" s="15">
        <f t="shared" si="158"/>
        <v>41088.691493055558</v>
      </c>
      <c r="T2479" s="15">
        <f t="shared" si="159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 s="10">
        <f t="shared" si="157"/>
        <v>129.11000000000001</v>
      </c>
      <c r="Q2480" t="s">
        <v>8323</v>
      </c>
      <c r="R2480" t="s">
        <v>8327</v>
      </c>
      <c r="S2480" s="15">
        <f t="shared" si="158"/>
        <v>41257.950381944444</v>
      </c>
      <c r="T2480" s="15">
        <f t="shared" si="159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 s="10">
        <f t="shared" si="157"/>
        <v>25.02</v>
      </c>
      <c r="Q2481" t="s">
        <v>8323</v>
      </c>
      <c r="R2481" t="s">
        <v>8327</v>
      </c>
      <c r="S2481" s="15">
        <f t="shared" si="158"/>
        <v>41107.726782407408</v>
      </c>
      <c r="T2481" s="15">
        <f t="shared" si="159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 s="10">
        <f t="shared" si="157"/>
        <v>250</v>
      </c>
      <c r="Q2482" t="s">
        <v>8323</v>
      </c>
      <c r="R2482" t="s">
        <v>8327</v>
      </c>
      <c r="S2482" s="15">
        <f t="shared" si="158"/>
        <v>42227.936157407406</v>
      </c>
      <c r="T2482" s="15">
        <f t="shared" si="159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 s="10">
        <f t="shared" si="157"/>
        <v>47.54</v>
      </c>
      <c r="Q2483" t="s">
        <v>8323</v>
      </c>
      <c r="R2483" t="s">
        <v>8327</v>
      </c>
      <c r="S2483" s="15">
        <f t="shared" si="158"/>
        <v>40999.645925925928</v>
      </c>
      <c r="T2483" s="15">
        <f t="shared" si="159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 s="10">
        <f t="shared" si="157"/>
        <v>40.04</v>
      </c>
      <c r="Q2484" t="s">
        <v>8323</v>
      </c>
      <c r="R2484" t="s">
        <v>8327</v>
      </c>
      <c r="S2484" s="15">
        <f t="shared" si="158"/>
        <v>40711.782210648147</v>
      </c>
      <c r="T2484" s="15">
        <f t="shared" si="159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 s="10">
        <f t="shared" si="157"/>
        <v>65.84</v>
      </c>
      <c r="Q2485" t="s">
        <v>8323</v>
      </c>
      <c r="R2485" t="s">
        <v>8327</v>
      </c>
      <c r="S2485" s="15">
        <f t="shared" si="158"/>
        <v>40970.750034722223</v>
      </c>
      <c r="T2485" s="15">
        <f t="shared" si="159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 s="10">
        <f t="shared" si="157"/>
        <v>46.4</v>
      </c>
      <c r="Q2486" t="s">
        <v>8323</v>
      </c>
      <c r="R2486" t="s">
        <v>8327</v>
      </c>
      <c r="S2486" s="15">
        <f t="shared" si="158"/>
        <v>40771.916701388887</v>
      </c>
      <c r="T2486" s="15">
        <f t="shared" si="159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 s="10">
        <f t="shared" si="157"/>
        <v>50.37</v>
      </c>
      <c r="Q2487" t="s">
        <v>8323</v>
      </c>
      <c r="R2487" t="s">
        <v>8327</v>
      </c>
      <c r="S2487" s="15">
        <f t="shared" si="158"/>
        <v>40793.998599537037</v>
      </c>
      <c r="T2487" s="15">
        <f t="shared" si="159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 s="10">
        <f t="shared" si="157"/>
        <v>26.57</v>
      </c>
      <c r="Q2488" t="s">
        <v>8323</v>
      </c>
      <c r="R2488" t="s">
        <v>8327</v>
      </c>
      <c r="S2488" s="15">
        <f t="shared" si="158"/>
        <v>40991.708055555559</v>
      </c>
      <c r="T2488" s="15">
        <f t="shared" si="159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 s="10">
        <f t="shared" si="157"/>
        <v>39.49</v>
      </c>
      <c r="Q2489" t="s">
        <v>8323</v>
      </c>
      <c r="R2489" t="s">
        <v>8327</v>
      </c>
      <c r="S2489" s="15">
        <f t="shared" si="158"/>
        <v>41026.083298611113</v>
      </c>
      <c r="T2489" s="15">
        <f t="shared" si="159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 s="10">
        <f t="shared" si="157"/>
        <v>49.25</v>
      </c>
      <c r="Q2490" t="s">
        <v>8323</v>
      </c>
      <c r="R2490" t="s">
        <v>8327</v>
      </c>
      <c r="S2490" s="15">
        <f t="shared" si="158"/>
        <v>40833.633194444446</v>
      </c>
      <c r="T2490" s="15">
        <f t="shared" si="159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 s="10">
        <f t="shared" si="157"/>
        <v>62.38</v>
      </c>
      <c r="Q2491" t="s">
        <v>8323</v>
      </c>
      <c r="R2491" t="s">
        <v>8327</v>
      </c>
      <c r="S2491" s="15">
        <f t="shared" si="158"/>
        <v>41373.690266203703</v>
      </c>
      <c r="T2491" s="15">
        <f t="shared" si="159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 s="10">
        <f t="shared" si="157"/>
        <v>37.94</v>
      </c>
      <c r="Q2492" t="s">
        <v>8323</v>
      </c>
      <c r="R2492" t="s">
        <v>8327</v>
      </c>
      <c r="S2492" s="15">
        <f t="shared" si="158"/>
        <v>41023.227731481478</v>
      </c>
      <c r="T2492" s="15">
        <f t="shared" si="159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 s="10">
        <f t="shared" si="157"/>
        <v>51.6</v>
      </c>
      <c r="Q2493" t="s">
        <v>8323</v>
      </c>
      <c r="R2493" t="s">
        <v>8327</v>
      </c>
      <c r="S2493" s="15">
        <f t="shared" si="158"/>
        <v>40542.839282407411</v>
      </c>
      <c r="T2493" s="15">
        <f t="shared" si="159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 s="10">
        <f t="shared" si="157"/>
        <v>27.78</v>
      </c>
      <c r="Q2494" t="s">
        <v>8323</v>
      </c>
      <c r="R2494" t="s">
        <v>8327</v>
      </c>
      <c r="S2494" s="15">
        <f t="shared" si="158"/>
        <v>41024.985972222225</v>
      </c>
      <c r="T2494" s="15">
        <f t="shared" si="159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 s="10">
        <f t="shared" si="157"/>
        <v>99.38</v>
      </c>
      <c r="Q2495" t="s">
        <v>8323</v>
      </c>
      <c r="R2495" t="s">
        <v>8327</v>
      </c>
      <c r="S2495" s="15">
        <f t="shared" si="158"/>
        <v>41348.168287037035</v>
      </c>
      <c r="T2495" s="15">
        <f t="shared" si="159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 s="10">
        <f t="shared" si="157"/>
        <v>38.85</v>
      </c>
      <c r="Q2496" t="s">
        <v>8323</v>
      </c>
      <c r="R2496" t="s">
        <v>8327</v>
      </c>
      <c r="S2496" s="15">
        <f t="shared" si="158"/>
        <v>41022.645185185182</v>
      </c>
      <c r="T2496" s="15">
        <f t="shared" si="159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 s="10">
        <f t="shared" si="157"/>
        <v>45.55</v>
      </c>
      <c r="Q2497" t="s">
        <v>8323</v>
      </c>
      <c r="R2497" t="s">
        <v>8327</v>
      </c>
      <c r="S2497" s="15">
        <f t="shared" si="158"/>
        <v>41036.946469907409</v>
      </c>
      <c r="T2497" s="15">
        <f t="shared" si="159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 s="10">
        <f t="shared" si="157"/>
        <v>600</v>
      </c>
      <c r="Q2498" t="s">
        <v>8323</v>
      </c>
      <c r="R2498" t="s">
        <v>8327</v>
      </c>
      <c r="S2498" s="15">
        <f t="shared" si="158"/>
        <v>41327.996435185189</v>
      </c>
      <c r="T2498" s="15">
        <f t="shared" si="159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si="157"/>
        <v>80.55</v>
      </c>
      <c r="Q2499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 t="str">
        <f t="shared" si="157"/>
        <v>No Backers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 t="str">
        <f t="shared" si="157"/>
        <v>No Backers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ref="O2507:O2570" si="160">ROUND(E2507/D2507*100,0)</f>
        <v>0</v>
      </c>
      <c r="P2507" s="10" t="str">
        <f t="shared" ref="P2507:P2570" si="161">IFERROR(ROUND(E2507/L2507,2),"No Backers")</f>
        <v>No Backers</v>
      </c>
      <c r="Q2507" t="s">
        <v>8334</v>
      </c>
      <c r="R2507" t="s">
        <v>8351</v>
      </c>
      <c r="S2507" s="15">
        <f t="shared" ref="S2507:S2570" si="162">(((J2507/60)/60)/24)+DATE(1970,1,1)</f>
        <v>42047.05574074074</v>
      </c>
      <c r="T2507" s="15">
        <f t="shared" ref="T2507:T2570" si="163">(((I2507/60)/60)/24)+DATE(1970,1,1)</f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 s="10">
        <f t="shared" si="161"/>
        <v>15</v>
      </c>
      <c r="Q2508" t="s">
        <v>8334</v>
      </c>
      <c r="R2508" t="s">
        <v>8351</v>
      </c>
      <c r="S2508" s="15">
        <f t="shared" si="162"/>
        <v>42258.297094907408</v>
      </c>
      <c r="T2508" s="15">
        <f t="shared" si="163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s="10" t="str">
        <f t="shared" si="161"/>
        <v>No Backers</v>
      </c>
      <c r="Q2509" t="s">
        <v>8334</v>
      </c>
      <c r="R2509" t="s">
        <v>8351</v>
      </c>
      <c r="S2509" s="15">
        <f t="shared" si="162"/>
        <v>42105.072962962964</v>
      </c>
      <c r="T2509" s="15">
        <f t="shared" si="163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 s="10" t="str">
        <f t="shared" si="161"/>
        <v>No Backers</v>
      </c>
      <c r="Q2510" t="s">
        <v>8334</v>
      </c>
      <c r="R2510" t="s">
        <v>8351</v>
      </c>
      <c r="S2510" s="15">
        <f t="shared" si="162"/>
        <v>41835.951782407406</v>
      </c>
      <c r="T2510" s="15">
        <f t="shared" si="163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 s="10">
        <f t="shared" si="161"/>
        <v>35.71</v>
      </c>
      <c r="Q2511" t="s">
        <v>8334</v>
      </c>
      <c r="R2511" t="s">
        <v>8351</v>
      </c>
      <c r="S2511" s="15">
        <f t="shared" si="162"/>
        <v>42058.809594907405</v>
      </c>
      <c r="T2511" s="15">
        <f t="shared" si="163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 s="10">
        <f t="shared" si="161"/>
        <v>37.5</v>
      </c>
      <c r="Q2512" t="s">
        <v>8334</v>
      </c>
      <c r="R2512" t="s">
        <v>8351</v>
      </c>
      <c r="S2512" s="15">
        <f t="shared" si="162"/>
        <v>42078.997361111105</v>
      </c>
      <c r="T2512" s="15">
        <f t="shared" si="163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s="10" t="str">
        <f t="shared" si="161"/>
        <v>No Backers</v>
      </c>
      <c r="Q2513" t="s">
        <v>8334</v>
      </c>
      <c r="R2513" t="s">
        <v>8351</v>
      </c>
      <c r="S2513" s="15">
        <f t="shared" si="162"/>
        <v>42371.446909722217</v>
      </c>
      <c r="T2513" s="15">
        <f t="shared" si="163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s="10" t="str">
        <f t="shared" si="161"/>
        <v>No Backers</v>
      </c>
      <c r="Q2514" t="s">
        <v>8334</v>
      </c>
      <c r="R2514" t="s">
        <v>8351</v>
      </c>
      <c r="S2514" s="15">
        <f t="shared" si="162"/>
        <v>41971.876863425925</v>
      </c>
      <c r="T2514" s="15">
        <f t="shared" si="163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s="10" t="str">
        <f t="shared" si="161"/>
        <v>No Backers</v>
      </c>
      <c r="Q2515" t="s">
        <v>8334</v>
      </c>
      <c r="R2515" t="s">
        <v>8351</v>
      </c>
      <c r="S2515" s="15">
        <f t="shared" si="162"/>
        <v>42732.00681712963</v>
      </c>
      <c r="T2515" s="15">
        <f t="shared" si="163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 s="10">
        <f t="shared" si="161"/>
        <v>52.5</v>
      </c>
      <c r="Q2516" t="s">
        <v>8334</v>
      </c>
      <c r="R2516" t="s">
        <v>8351</v>
      </c>
      <c r="S2516" s="15">
        <f t="shared" si="162"/>
        <v>41854.389780092592</v>
      </c>
      <c r="T2516" s="15">
        <f t="shared" si="163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 s="10">
        <f t="shared" si="161"/>
        <v>77.5</v>
      </c>
      <c r="Q2517" t="s">
        <v>8334</v>
      </c>
      <c r="R2517" t="s">
        <v>8351</v>
      </c>
      <c r="S2517" s="15">
        <f t="shared" si="162"/>
        <v>42027.839733796296</v>
      </c>
      <c r="T2517" s="15">
        <f t="shared" si="163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s="10" t="str">
        <f t="shared" si="161"/>
        <v>No Backers</v>
      </c>
      <c r="Q2518" t="s">
        <v>8334</v>
      </c>
      <c r="R2518" t="s">
        <v>8351</v>
      </c>
      <c r="S2518" s="15">
        <f t="shared" si="162"/>
        <v>41942.653379629628</v>
      </c>
      <c r="T2518" s="15">
        <f t="shared" si="163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 s="10">
        <f t="shared" si="161"/>
        <v>53.55</v>
      </c>
      <c r="Q2519" t="s">
        <v>8334</v>
      </c>
      <c r="R2519" t="s">
        <v>8351</v>
      </c>
      <c r="S2519" s="15">
        <f t="shared" si="162"/>
        <v>42052.802430555559</v>
      </c>
      <c r="T2519" s="15">
        <f t="shared" si="163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 s="10" t="str">
        <f t="shared" si="161"/>
        <v>No Backers</v>
      </c>
      <c r="Q2520" t="s">
        <v>8334</v>
      </c>
      <c r="R2520" t="s">
        <v>8351</v>
      </c>
      <c r="S2520" s="15">
        <f t="shared" si="162"/>
        <v>41926.680879629632</v>
      </c>
      <c r="T2520" s="15">
        <f t="shared" si="163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 s="10">
        <f t="shared" si="161"/>
        <v>16.25</v>
      </c>
      <c r="Q2521" t="s">
        <v>8334</v>
      </c>
      <c r="R2521" t="s">
        <v>8351</v>
      </c>
      <c r="S2521" s="15">
        <f t="shared" si="162"/>
        <v>41809.155138888891</v>
      </c>
      <c r="T2521" s="15">
        <f t="shared" si="163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 s="10" t="str">
        <f t="shared" si="161"/>
        <v>No Backers</v>
      </c>
      <c r="Q2522" t="s">
        <v>8334</v>
      </c>
      <c r="R2522" t="s">
        <v>8351</v>
      </c>
      <c r="S2522" s="15">
        <f t="shared" si="162"/>
        <v>42612.600520833337</v>
      </c>
      <c r="T2522" s="15">
        <f t="shared" si="163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 s="10">
        <f t="shared" si="161"/>
        <v>103.68</v>
      </c>
      <c r="Q2523" t="s">
        <v>8323</v>
      </c>
      <c r="R2523" t="s">
        <v>8352</v>
      </c>
      <c r="S2523" s="15">
        <f t="shared" si="162"/>
        <v>42269.967835648145</v>
      </c>
      <c r="T2523" s="15">
        <f t="shared" si="163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 s="10">
        <f t="shared" si="161"/>
        <v>185.19</v>
      </c>
      <c r="Q2524" t="s">
        <v>8323</v>
      </c>
      <c r="R2524" t="s">
        <v>8352</v>
      </c>
      <c r="S2524" s="15">
        <f t="shared" si="162"/>
        <v>42460.573611111111</v>
      </c>
      <c r="T2524" s="15">
        <f t="shared" si="163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 s="10">
        <f t="shared" si="161"/>
        <v>54.15</v>
      </c>
      <c r="Q2525" t="s">
        <v>8323</v>
      </c>
      <c r="R2525" t="s">
        <v>8352</v>
      </c>
      <c r="S2525" s="15">
        <f t="shared" si="162"/>
        <v>41930.975601851853</v>
      </c>
      <c r="T2525" s="15">
        <f t="shared" si="163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 s="10">
        <f t="shared" si="161"/>
        <v>177.21</v>
      </c>
      <c r="Q2526" t="s">
        <v>8323</v>
      </c>
      <c r="R2526" t="s">
        <v>8352</v>
      </c>
      <c r="S2526" s="15">
        <f t="shared" si="162"/>
        <v>41961.807372685187</v>
      </c>
      <c r="T2526" s="15">
        <f t="shared" si="163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 s="10">
        <f t="shared" si="161"/>
        <v>100.33</v>
      </c>
      <c r="Q2527" t="s">
        <v>8323</v>
      </c>
      <c r="R2527" t="s">
        <v>8352</v>
      </c>
      <c r="S2527" s="15">
        <f t="shared" si="162"/>
        <v>41058.844571759262</v>
      </c>
      <c r="T2527" s="15">
        <f t="shared" si="163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 s="10">
        <f t="shared" si="161"/>
        <v>136.91</v>
      </c>
      <c r="Q2528" t="s">
        <v>8323</v>
      </c>
      <c r="R2528" t="s">
        <v>8352</v>
      </c>
      <c r="S2528" s="15">
        <f t="shared" si="162"/>
        <v>41953.091134259259</v>
      </c>
      <c r="T2528" s="15">
        <f t="shared" si="163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 s="10">
        <f t="shared" si="161"/>
        <v>57.54</v>
      </c>
      <c r="Q2529" t="s">
        <v>8323</v>
      </c>
      <c r="R2529" t="s">
        <v>8352</v>
      </c>
      <c r="S2529" s="15">
        <f t="shared" si="162"/>
        <v>41546.75105324074</v>
      </c>
      <c r="T2529" s="15">
        <f t="shared" si="163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 s="10">
        <f t="shared" si="161"/>
        <v>52.96</v>
      </c>
      <c r="Q2530" t="s">
        <v>8323</v>
      </c>
      <c r="R2530" t="s">
        <v>8352</v>
      </c>
      <c r="S2530" s="15">
        <f t="shared" si="162"/>
        <v>42217.834525462968</v>
      </c>
      <c r="T2530" s="15">
        <f t="shared" si="163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 s="10">
        <f t="shared" si="161"/>
        <v>82.33</v>
      </c>
      <c r="Q2531" t="s">
        <v>8323</v>
      </c>
      <c r="R2531" t="s">
        <v>8352</v>
      </c>
      <c r="S2531" s="15">
        <f t="shared" si="162"/>
        <v>40948.080729166664</v>
      </c>
      <c r="T2531" s="15">
        <f t="shared" si="163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 s="10">
        <f t="shared" si="161"/>
        <v>135.41999999999999</v>
      </c>
      <c r="Q2532" t="s">
        <v>8323</v>
      </c>
      <c r="R2532" t="s">
        <v>8352</v>
      </c>
      <c r="S2532" s="15">
        <f t="shared" si="162"/>
        <v>42081.864641203705</v>
      </c>
      <c r="T2532" s="15">
        <f t="shared" si="163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 s="10">
        <f t="shared" si="161"/>
        <v>74.069999999999993</v>
      </c>
      <c r="Q2533" t="s">
        <v>8323</v>
      </c>
      <c r="R2533" t="s">
        <v>8352</v>
      </c>
      <c r="S2533" s="15">
        <f t="shared" si="162"/>
        <v>42208.680023148147</v>
      </c>
      <c r="T2533" s="15">
        <f t="shared" si="163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 s="10">
        <f t="shared" si="161"/>
        <v>84.08</v>
      </c>
      <c r="Q2534" t="s">
        <v>8323</v>
      </c>
      <c r="R2534" t="s">
        <v>8352</v>
      </c>
      <c r="S2534" s="15">
        <f t="shared" si="162"/>
        <v>41107.849143518521</v>
      </c>
      <c r="T2534" s="15">
        <f t="shared" si="163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 s="10">
        <f t="shared" si="161"/>
        <v>61.03</v>
      </c>
      <c r="Q2535" t="s">
        <v>8323</v>
      </c>
      <c r="R2535" t="s">
        <v>8352</v>
      </c>
      <c r="S2535" s="15">
        <f t="shared" si="162"/>
        <v>41304.751284722224</v>
      </c>
      <c r="T2535" s="15">
        <f t="shared" si="163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 s="10">
        <f t="shared" si="161"/>
        <v>150</v>
      </c>
      <c r="Q2536" t="s">
        <v>8323</v>
      </c>
      <c r="R2536" t="s">
        <v>8352</v>
      </c>
      <c r="S2536" s="15">
        <f t="shared" si="162"/>
        <v>40127.700370370374</v>
      </c>
      <c r="T2536" s="15">
        <f t="shared" si="163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 s="10">
        <f t="shared" si="161"/>
        <v>266.08999999999997</v>
      </c>
      <c r="Q2537" t="s">
        <v>8323</v>
      </c>
      <c r="R2537" t="s">
        <v>8352</v>
      </c>
      <c r="S2537" s="15">
        <f t="shared" si="162"/>
        <v>41943.791030092594</v>
      </c>
      <c r="T2537" s="15">
        <f t="shared" si="163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 s="10">
        <f t="shared" si="161"/>
        <v>7.25</v>
      </c>
      <c r="Q2538" t="s">
        <v>8323</v>
      </c>
      <c r="R2538" t="s">
        <v>8352</v>
      </c>
      <c r="S2538" s="15">
        <f t="shared" si="162"/>
        <v>41464.106087962966</v>
      </c>
      <c r="T2538" s="15">
        <f t="shared" si="163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 s="10">
        <f t="shared" si="161"/>
        <v>100</v>
      </c>
      <c r="Q2539" t="s">
        <v>8323</v>
      </c>
      <c r="R2539" t="s">
        <v>8352</v>
      </c>
      <c r="S2539" s="15">
        <f t="shared" si="162"/>
        <v>40696.648784722223</v>
      </c>
      <c r="T2539" s="15">
        <f t="shared" si="163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 s="10">
        <f t="shared" si="161"/>
        <v>109.96</v>
      </c>
      <c r="Q2540" t="s">
        <v>8323</v>
      </c>
      <c r="R2540" t="s">
        <v>8352</v>
      </c>
      <c r="S2540" s="15">
        <f t="shared" si="162"/>
        <v>41298.509965277779</v>
      </c>
      <c r="T2540" s="15">
        <f t="shared" si="163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 s="10">
        <f t="shared" si="161"/>
        <v>169.92</v>
      </c>
      <c r="Q2541" t="s">
        <v>8323</v>
      </c>
      <c r="R2541" t="s">
        <v>8352</v>
      </c>
      <c r="S2541" s="15">
        <f t="shared" si="162"/>
        <v>41977.902222222227</v>
      </c>
      <c r="T2541" s="15">
        <f t="shared" si="163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 s="10">
        <f t="shared" si="161"/>
        <v>95.74</v>
      </c>
      <c r="Q2542" t="s">
        <v>8323</v>
      </c>
      <c r="R2542" t="s">
        <v>8352</v>
      </c>
      <c r="S2542" s="15">
        <f t="shared" si="162"/>
        <v>40785.675011574072</v>
      </c>
      <c r="T2542" s="15">
        <f t="shared" si="163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 s="10">
        <f t="shared" si="161"/>
        <v>59.46</v>
      </c>
      <c r="Q2543" t="s">
        <v>8323</v>
      </c>
      <c r="R2543" t="s">
        <v>8352</v>
      </c>
      <c r="S2543" s="15">
        <f t="shared" si="162"/>
        <v>41483.449282407404</v>
      </c>
      <c r="T2543" s="15">
        <f t="shared" si="163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 s="10">
        <f t="shared" si="161"/>
        <v>55.77</v>
      </c>
      <c r="Q2544" t="s">
        <v>8323</v>
      </c>
      <c r="R2544" t="s">
        <v>8352</v>
      </c>
      <c r="S2544" s="15">
        <f t="shared" si="162"/>
        <v>41509.426585648151</v>
      </c>
      <c r="T2544" s="15">
        <f t="shared" si="163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 s="10">
        <f t="shared" si="161"/>
        <v>30.08</v>
      </c>
      <c r="Q2545" t="s">
        <v>8323</v>
      </c>
      <c r="R2545" t="s">
        <v>8352</v>
      </c>
      <c r="S2545" s="15">
        <f t="shared" si="162"/>
        <v>40514.107615740737</v>
      </c>
      <c r="T2545" s="15">
        <f t="shared" si="163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 s="10">
        <f t="shared" si="161"/>
        <v>88.44</v>
      </c>
      <c r="Q2546" t="s">
        <v>8323</v>
      </c>
      <c r="R2546" t="s">
        <v>8352</v>
      </c>
      <c r="S2546" s="15">
        <f t="shared" si="162"/>
        <v>41068.520474537036</v>
      </c>
      <c r="T2546" s="15">
        <f t="shared" si="163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 s="10">
        <f t="shared" si="161"/>
        <v>64.03</v>
      </c>
      <c r="Q2547" t="s">
        <v>8323</v>
      </c>
      <c r="R2547" t="s">
        <v>8352</v>
      </c>
      <c r="S2547" s="15">
        <f t="shared" si="162"/>
        <v>42027.13817129629</v>
      </c>
      <c r="T2547" s="15">
        <f t="shared" si="163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 s="10">
        <f t="shared" si="161"/>
        <v>60.15</v>
      </c>
      <c r="Q2548" t="s">
        <v>8323</v>
      </c>
      <c r="R2548" t="s">
        <v>8352</v>
      </c>
      <c r="S2548" s="15">
        <f t="shared" si="162"/>
        <v>41524.858553240738</v>
      </c>
      <c r="T2548" s="15">
        <f t="shared" si="163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 s="10">
        <f t="shared" si="161"/>
        <v>49.19</v>
      </c>
      <c r="Q2549" t="s">
        <v>8323</v>
      </c>
      <c r="R2549" t="s">
        <v>8352</v>
      </c>
      <c r="S2549" s="15">
        <f t="shared" si="162"/>
        <v>40973.773182870369</v>
      </c>
      <c r="T2549" s="15">
        <f t="shared" si="163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 s="10">
        <f t="shared" si="161"/>
        <v>165.16</v>
      </c>
      <c r="Q2550" t="s">
        <v>8323</v>
      </c>
      <c r="R2550" t="s">
        <v>8352</v>
      </c>
      <c r="S2550" s="15">
        <f t="shared" si="162"/>
        <v>42618.625428240746</v>
      </c>
      <c r="T2550" s="15">
        <f t="shared" si="163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 s="10">
        <f t="shared" si="161"/>
        <v>43.62</v>
      </c>
      <c r="Q2551" t="s">
        <v>8323</v>
      </c>
      <c r="R2551" t="s">
        <v>8352</v>
      </c>
      <c r="S2551" s="15">
        <f t="shared" si="162"/>
        <v>41390.757754629631</v>
      </c>
      <c r="T2551" s="15">
        <f t="shared" si="163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 s="10">
        <f t="shared" si="161"/>
        <v>43.7</v>
      </c>
      <c r="Q2552" t="s">
        <v>8323</v>
      </c>
      <c r="R2552" t="s">
        <v>8352</v>
      </c>
      <c r="S2552" s="15">
        <f t="shared" si="162"/>
        <v>42228.634328703702</v>
      </c>
      <c r="T2552" s="15">
        <f t="shared" si="163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 s="10">
        <f t="shared" si="161"/>
        <v>67.42</v>
      </c>
      <c r="Q2553" t="s">
        <v>8323</v>
      </c>
      <c r="R2553" t="s">
        <v>8352</v>
      </c>
      <c r="S2553" s="15">
        <f t="shared" si="162"/>
        <v>40961.252141203702</v>
      </c>
      <c r="T2553" s="15">
        <f t="shared" si="163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 s="10">
        <f t="shared" si="161"/>
        <v>177.5</v>
      </c>
      <c r="Q2554" t="s">
        <v>8323</v>
      </c>
      <c r="R2554" t="s">
        <v>8352</v>
      </c>
      <c r="S2554" s="15">
        <f t="shared" si="162"/>
        <v>42769.809965277775</v>
      </c>
      <c r="T2554" s="15">
        <f t="shared" si="163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 s="10">
        <f t="shared" si="161"/>
        <v>38.880000000000003</v>
      </c>
      <c r="Q2555" t="s">
        <v>8323</v>
      </c>
      <c r="R2555" t="s">
        <v>8352</v>
      </c>
      <c r="S2555" s="15">
        <f t="shared" si="162"/>
        <v>41113.199155092596</v>
      </c>
      <c r="T2555" s="15">
        <f t="shared" si="163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 s="10">
        <f t="shared" si="161"/>
        <v>54.99</v>
      </c>
      <c r="Q2556" t="s">
        <v>8323</v>
      </c>
      <c r="R2556" t="s">
        <v>8352</v>
      </c>
      <c r="S2556" s="15">
        <f t="shared" si="162"/>
        <v>42125.078275462962</v>
      </c>
      <c r="T2556" s="15">
        <f t="shared" si="163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 s="10">
        <f t="shared" si="161"/>
        <v>61.34</v>
      </c>
      <c r="Q2557" t="s">
        <v>8323</v>
      </c>
      <c r="R2557" t="s">
        <v>8352</v>
      </c>
      <c r="S2557" s="15">
        <f t="shared" si="162"/>
        <v>41026.655011574076</v>
      </c>
      <c r="T2557" s="15">
        <f t="shared" si="163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 s="10">
        <f t="shared" si="161"/>
        <v>23.12</v>
      </c>
      <c r="Q2558" t="s">
        <v>8323</v>
      </c>
      <c r="R2558" t="s">
        <v>8352</v>
      </c>
      <c r="S2558" s="15">
        <f t="shared" si="162"/>
        <v>41222.991400462961</v>
      </c>
      <c r="T2558" s="15">
        <f t="shared" si="163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 s="10">
        <f t="shared" si="161"/>
        <v>29.61</v>
      </c>
      <c r="Q2559" t="s">
        <v>8323</v>
      </c>
      <c r="R2559" t="s">
        <v>8352</v>
      </c>
      <c r="S2559" s="15">
        <f t="shared" si="162"/>
        <v>41744.745208333334</v>
      </c>
      <c r="T2559" s="15">
        <f t="shared" si="163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 s="10">
        <f t="shared" si="161"/>
        <v>75.61</v>
      </c>
      <c r="Q2560" t="s">
        <v>8323</v>
      </c>
      <c r="R2560" t="s">
        <v>8352</v>
      </c>
      <c r="S2560" s="15">
        <f t="shared" si="162"/>
        <v>42093.860023148154</v>
      </c>
      <c r="T2560" s="15">
        <f t="shared" si="163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 s="10">
        <f t="shared" si="161"/>
        <v>35.6</v>
      </c>
      <c r="Q2561" t="s">
        <v>8323</v>
      </c>
      <c r="R2561" t="s">
        <v>8352</v>
      </c>
      <c r="S2561" s="15">
        <f t="shared" si="162"/>
        <v>40829.873657407406</v>
      </c>
      <c r="T2561" s="15">
        <f t="shared" si="163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 s="10">
        <f t="shared" si="161"/>
        <v>143</v>
      </c>
      <c r="Q2562" t="s">
        <v>8323</v>
      </c>
      <c r="R2562" t="s">
        <v>8352</v>
      </c>
      <c r="S2562" s="15">
        <f t="shared" si="162"/>
        <v>42039.951087962967</v>
      </c>
      <c r="T2562" s="15">
        <f t="shared" si="163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 t="str">
        <f t="shared" si="161"/>
        <v>No Backers</v>
      </c>
      <c r="Q2563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 t="str">
        <f t="shared" si="161"/>
        <v>No Backers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 t="str">
        <f t="shared" si="161"/>
        <v>No Backers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 t="str">
        <f t="shared" si="161"/>
        <v>No Backers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ref="O2571:O2634" si="164">ROUND(E2571/D2571*100,0)</f>
        <v>2</v>
      </c>
      <c r="P2571" s="10">
        <f t="shared" ref="P2571:P2634" si="165">IFERROR(ROUND(E2571/L2571,2),"No Backers")</f>
        <v>72.5</v>
      </c>
      <c r="Q2571" t="s">
        <v>8334</v>
      </c>
      <c r="R2571" t="s">
        <v>8335</v>
      </c>
      <c r="S2571" s="15">
        <f t="shared" ref="S2571:S2634" si="166">(((J2571/60)/60)/24)+DATE(1970,1,1)</f>
        <v>42234.105462962965</v>
      </c>
      <c r="T2571" s="15">
        <f t="shared" ref="T2571:T2634" si="167">(((I2571/60)/60)/24)+DATE(1970,1,1)</f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 s="10">
        <f t="shared" si="165"/>
        <v>29.5</v>
      </c>
      <c r="Q2572" t="s">
        <v>8334</v>
      </c>
      <c r="R2572" t="s">
        <v>8335</v>
      </c>
      <c r="S2572" s="15">
        <f t="shared" si="166"/>
        <v>42744.903182870374</v>
      </c>
      <c r="T2572" s="15">
        <f t="shared" si="167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 s="10">
        <f t="shared" si="165"/>
        <v>62.5</v>
      </c>
      <c r="Q2573" t="s">
        <v>8334</v>
      </c>
      <c r="R2573" t="s">
        <v>8335</v>
      </c>
      <c r="S2573" s="15">
        <f t="shared" si="166"/>
        <v>42449.341678240744</v>
      </c>
      <c r="T2573" s="15">
        <f t="shared" si="167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 s="10" t="str">
        <f t="shared" si="165"/>
        <v>No Backers</v>
      </c>
      <c r="Q2574" t="s">
        <v>8334</v>
      </c>
      <c r="R2574" t="s">
        <v>8335</v>
      </c>
      <c r="S2574" s="15">
        <f t="shared" si="166"/>
        <v>42077.119409722218</v>
      </c>
      <c r="T2574" s="15">
        <f t="shared" si="167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 s="10" t="str">
        <f t="shared" si="165"/>
        <v>No Backers</v>
      </c>
      <c r="Q2575" t="s">
        <v>8334</v>
      </c>
      <c r="R2575" t="s">
        <v>8335</v>
      </c>
      <c r="S2575" s="15">
        <f t="shared" si="166"/>
        <v>41829.592002314814</v>
      </c>
      <c r="T2575" s="15">
        <f t="shared" si="167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 s="10" t="str">
        <f t="shared" si="165"/>
        <v>No Backers</v>
      </c>
      <c r="Q2576" t="s">
        <v>8334</v>
      </c>
      <c r="R2576" t="s">
        <v>8335</v>
      </c>
      <c r="S2576" s="15">
        <f t="shared" si="166"/>
        <v>42487.825752314813</v>
      </c>
      <c r="T2576" s="15">
        <f t="shared" si="167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 s="10" t="str">
        <f t="shared" si="165"/>
        <v>No Backers</v>
      </c>
      <c r="Q2577" t="s">
        <v>8334</v>
      </c>
      <c r="R2577" t="s">
        <v>8335</v>
      </c>
      <c r="S2577" s="15">
        <f t="shared" si="166"/>
        <v>41986.108726851846</v>
      </c>
      <c r="T2577" s="15">
        <f t="shared" si="167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s="10" t="str">
        <f t="shared" si="165"/>
        <v>No Backers</v>
      </c>
      <c r="Q2578" t="s">
        <v>8334</v>
      </c>
      <c r="R2578" t="s">
        <v>8335</v>
      </c>
      <c r="S2578" s="15">
        <f t="shared" si="166"/>
        <v>42060.00980324074</v>
      </c>
      <c r="T2578" s="15">
        <f t="shared" si="167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 s="10" t="str">
        <f t="shared" si="165"/>
        <v>No Backers</v>
      </c>
      <c r="Q2579" t="s">
        <v>8334</v>
      </c>
      <c r="R2579" t="s">
        <v>8335</v>
      </c>
      <c r="S2579" s="15">
        <f t="shared" si="166"/>
        <v>41830.820567129631</v>
      </c>
      <c r="T2579" s="15">
        <f t="shared" si="167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 s="10" t="str">
        <f t="shared" si="165"/>
        <v>No Backers</v>
      </c>
      <c r="Q2580" t="s">
        <v>8334</v>
      </c>
      <c r="R2580" t="s">
        <v>8335</v>
      </c>
      <c r="S2580" s="15">
        <f t="shared" si="166"/>
        <v>42238.022905092599</v>
      </c>
      <c r="T2580" s="15">
        <f t="shared" si="167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 s="10">
        <f t="shared" si="165"/>
        <v>23.08</v>
      </c>
      <c r="Q2581" t="s">
        <v>8334</v>
      </c>
      <c r="R2581" t="s">
        <v>8335</v>
      </c>
      <c r="S2581" s="15">
        <f t="shared" si="166"/>
        <v>41837.829895833333</v>
      </c>
      <c r="T2581" s="15">
        <f t="shared" si="167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 s="10">
        <f t="shared" si="165"/>
        <v>25.5</v>
      </c>
      <c r="Q2582" t="s">
        <v>8334</v>
      </c>
      <c r="R2582" t="s">
        <v>8335</v>
      </c>
      <c r="S2582" s="15">
        <f t="shared" si="166"/>
        <v>42110.326423611114</v>
      </c>
      <c r="T2582" s="15">
        <f t="shared" si="167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 s="10">
        <f t="shared" si="165"/>
        <v>48.18</v>
      </c>
      <c r="Q2583" t="s">
        <v>8334</v>
      </c>
      <c r="R2583" t="s">
        <v>8335</v>
      </c>
      <c r="S2583" s="15">
        <f t="shared" si="166"/>
        <v>42294.628449074073</v>
      </c>
      <c r="T2583" s="15">
        <f t="shared" si="167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 s="10">
        <f t="shared" si="165"/>
        <v>1</v>
      </c>
      <c r="Q2584" t="s">
        <v>8334</v>
      </c>
      <c r="R2584" t="s">
        <v>8335</v>
      </c>
      <c r="S2584" s="15">
        <f t="shared" si="166"/>
        <v>42642.988819444443</v>
      </c>
      <c r="T2584" s="15">
        <f t="shared" si="167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 s="10">
        <f t="shared" si="165"/>
        <v>1</v>
      </c>
      <c r="Q2585" t="s">
        <v>8334</v>
      </c>
      <c r="R2585" t="s">
        <v>8335</v>
      </c>
      <c r="S2585" s="15">
        <f t="shared" si="166"/>
        <v>42019.76944444445</v>
      </c>
      <c r="T2585" s="15">
        <f t="shared" si="167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 s="10" t="str">
        <f t="shared" si="165"/>
        <v>No Backers</v>
      </c>
      <c r="Q2586" t="s">
        <v>8334</v>
      </c>
      <c r="R2586" t="s">
        <v>8335</v>
      </c>
      <c r="S2586" s="15">
        <f t="shared" si="166"/>
        <v>42140.173252314817</v>
      </c>
      <c r="T2586" s="15">
        <f t="shared" si="167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 s="10">
        <f t="shared" si="165"/>
        <v>50</v>
      </c>
      <c r="Q2587" t="s">
        <v>8334</v>
      </c>
      <c r="R2587" t="s">
        <v>8335</v>
      </c>
      <c r="S2587" s="15">
        <f t="shared" si="166"/>
        <v>41795.963333333333</v>
      </c>
      <c r="T2587" s="15">
        <f t="shared" si="167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 s="10">
        <f t="shared" si="165"/>
        <v>5</v>
      </c>
      <c r="Q2588" t="s">
        <v>8334</v>
      </c>
      <c r="R2588" t="s">
        <v>8335</v>
      </c>
      <c r="S2588" s="15">
        <f t="shared" si="166"/>
        <v>42333.330277777779</v>
      </c>
      <c r="T2588" s="15">
        <f t="shared" si="167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 s="10">
        <f t="shared" si="165"/>
        <v>202.83</v>
      </c>
      <c r="Q2589" t="s">
        <v>8334</v>
      </c>
      <c r="R2589" t="s">
        <v>8335</v>
      </c>
      <c r="S2589" s="15">
        <f t="shared" si="166"/>
        <v>42338.675381944442</v>
      </c>
      <c r="T2589" s="15">
        <f t="shared" si="167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 s="10">
        <f t="shared" si="165"/>
        <v>29.13</v>
      </c>
      <c r="Q2590" t="s">
        <v>8334</v>
      </c>
      <c r="R2590" t="s">
        <v>8335</v>
      </c>
      <c r="S2590" s="15">
        <f t="shared" si="166"/>
        <v>42042.676226851851</v>
      </c>
      <c r="T2590" s="15">
        <f t="shared" si="167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 s="10">
        <f t="shared" si="165"/>
        <v>5</v>
      </c>
      <c r="Q2591" t="s">
        <v>8334</v>
      </c>
      <c r="R2591" t="s">
        <v>8335</v>
      </c>
      <c r="S2591" s="15">
        <f t="shared" si="166"/>
        <v>42422.536192129628</v>
      </c>
      <c r="T2591" s="15">
        <f t="shared" si="167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 s="10" t="str">
        <f t="shared" si="165"/>
        <v>No Backers</v>
      </c>
      <c r="Q2592" t="s">
        <v>8334</v>
      </c>
      <c r="R2592" t="s">
        <v>8335</v>
      </c>
      <c r="S2592" s="15">
        <f t="shared" si="166"/>
        <v>42388.589085648149</v>
      </c>
      <c r="T2592" s="15">
        <f t="shared" si="167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 s="10">
        <f t="shared" si="165"/>
        <v>13</v>
      </c>
      <c r="Q2593" t="s">
        <v>8334</v>
      </c>
      <c r="R2593" t="s">
        <v>8335</v>
      </c>
      <c r="S2593" s="15">
        <f t="shared" si="166"/>
        <v>42382.906527777777</v>
      </c>
      <c r="T2593" s="15">
        <f t="shared" si="167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 s="10">
        <f t="shared" si="165"/>
        <v>50</v>
      </c>
      <c r="Q2594" t="s">
        <v>8334</v>
      </c>
      <c r="R2594" t="s">
        <v>8335</v>
      </c>
      <c r="S2594" s="15">
        <f t="shared" si="166"/>
        <v>41887.801168981481</v>
      </c>
      <c r="T2594" s="15">
        <f t="shared" si="167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s="10" t="str">
        <f t="shared" si="165"/>
        <v>No Backers</v>
      </c>
      <c r="Q2595" t="s">
        <v>8334</v>
      </c>
      <c r="R2595" t="s">
        <v>8335</v>
      </c>
      <c r="S2595" s="15">
        <f t="shared" si="166"/>
        <v>42089.84520833334</v>
      </c>
      <c r="T2595" s="15">
        <f t="shared" si="167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 s="10">
        <f t="shared" si="165"/>
        <v>1</v>
      </c>
      <c r="Q2596" t="s">
        <v>8334</v>
      </c>
      <c r="R2596" t="s">
        <v>8335</v>
      </c>
      <c r="S2596" s="15">
        <f t="shared" si="166"/>
        <v>41828.967916666668</v>
      </c>
      <c r="T2596" s="15">
        <f t="shared" si="167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 s="10">
        <f t="shared" si="165"/>
        <v>96.05</v>
      </c>
      <c r="Q2597" t="s">
        <v>8334</v>
      </c>
      <c r="R2597" t="s">
        <v>8335</v>
      </c>
      <c r="S2597" s="15">
        <f t="shared" si="166"/>
        <v>42760.244212962964</v>
      </c>
      <c r="T2597" s="15">
        <f t="shared" si="167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 s="10">
        <f t="shared" si="165"/>
        <v>305.77999999999997</v>
      </c>
      <c r="Q2598" t="s">
        <v>8334</v>
      </c>
      <c r="R2598" t="s">
        <v>8335</v>
      </c>
      <c r="S2598" s="15">
        <f t="shared" si="166"/>
        <v>41828.664456018516</v>
      </c>
      <c r="T2598" s="15">
        <f t="shared" si="167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 s="10">
        <f t="shared" si="165"/>
        <v>12.14</v>
      </c>
      <c r="Q2599" t="s">
        <v>8334</v>
      </c>
      <c r="R2599" t="s">
        <v>8335</v>
      </c>
      <c r="S2599" s="15">
        <f t="shared" si="166"/>
        <v>42510.341631944444</v>
      </c>
      <c r="T2599" s="15">
        <f t="shared" si="167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 s="10">
        <f t="shared" si="165"/>
        <v>83.57</v>
      </c>
      <c r="Q2600" t="s">
        <v>8334</v>
      </c>
      <c r="R2600" t="s">
        <v>8335</v>
      </c>
      <c r="S2600" s="15">
        <f t="shared" si="166"/>
        <v>42240.840289351851</v>
      </c>
      <c r="T2600" s="15">
        <f t="shared" si="167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 s="10">
        <f t="shared" si="165"/>
        <v>18</v>
      </c>
      <c r="Q2601" t="s">
        <v>8334</v>
      </c>
      <c r="R2601" t="s">
        <v>8335</v>
      </c>
      <c r="S2601" s="15">
        <f t="shared" si="166"/>
        <v>41809.754016203704</v>
      </c>
      <c r="T2601" s="15">
        <f t="shared" si="167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 s="10">
        <f t="shared" si="165"/>
        <v>115.53</v>
      </c>
      <c r="Q2602" t="s">
        <v>8334</v>
      </c>
      <c r="R2602" t="s">
        <v>8335</v>
      </c>
      <c r="S2602" s="15">
        <f t="shared" si="166"/>
        <v>42394.900462962964</v>
      </c>
      <c r="T2602" s="15">
        <f t="shared" si="167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 s="10">
        <f t="shared" si="165"/>
        <v>21.9</v>
      </c>
      <c r="Q2603" t="s">
        <v>8317</v>
      </c>
      <c r="R2603" t="s">
        <v>8353</v>
      </c>
      <c r="S2603" s="15">
        <f t="shared" si="166"/>
        <v>41150.902187499996</v>
      </c>
      <c r="T2603" s="15">
        <f t="shared" si="167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 s="10">
        <f t="shared" si="165"/>
        <v>80.02</v>
      </c>
      <c r="Q2604" t="s">
        <v>8317</v>
      </c>
      <c r="R2604" t="s">
        <v>8353</v>
      </c>
      <c r="S2604" s="15">
        <f t="shared" si="166"/>
        <v>41915.747314814813</v>
      </c>
      <c r="T2604" s="15">
        <f t="shared" si="167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 s="10">
        <f t="shared" si="165"/>
        <v>35.520000000000003</v>
      </c>
      <c r="Q2605" t="s">
        <v>8317</v>
      </c>
      <c r="R2605" t="s">
        <v>8353</v>
      </c>
      <c r="S2605" s="15">
        <f t="shared" si="166"/>
        <v>41617.912662037037</v>
      </c>
      <c r="T2605" s="15">
        <f t="shared" si="167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 s="10">
        <f t="shared" si="165"/>
        <v>64.930000000000007</v>
      </c>
      <c r="Q2606" t="s">
        <v>8317</v>
      </c>
      <c r="R2606" t="s">
        <v>8353</v>
      </c>
      <c r="S2606" s="15">
        <f t="shared" si="166"/>
        <v>40998.051192129627</v>
      </c>
      <c r="T2606" s="15">
        <f t="shared" si="167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 s="10">
        <f t="shared" si="165"/>
        <v>60.97</v>
      </c>
      <c r="Q2607" t="s">
        <v>8317</v>
      </c>
      <c r="R2607" t="s">
        <v>8353</v>
      </c>
      <c r="S2607" s="15">
        <f t="shared" si="166"/>
        <v>42508.541550925926</v>
      </c>
      <c r="T2607" s="15">
        <f t="shared" si="167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 s="10">
        <f t="shared" si="165"/>
        <v>31.44</v>
      </c>
      <c r="Q2608" t="s">
        <v>8317</v>
      </c>
      <c r="R2608" t="s">
        <v>8353</v>
      </c>
      <c r="S2608" s="15">
        <f t="shared" si="166"/>
        <v>41726.712754629632</v>
      </c>
      <c r="T2608" s="15">
        <f t="shared" si="167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 s="10">
        <f t="shared" si="165"/>
        <v>81.95</v>
      </c>
      <c r="Q2609" t="s">
        <v>8317</v>
      </c>
      <c r="R2609" t="s">
        <v>8353</v>
      </c>
      <c r="S2609" s="15">
        <f t="shared" si="166"/>
        <v>42184.874675925923</v>
      </c>
      <c r="T2609" s="15">
        <f t="shared" si="167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 s="10">
        <f t="shared" si="165"/>
        <v>58.93</v>
      </c>
      <c r="Q2610" t="s">
        <v>8317</v>
      </c>
      <c r="R2610" t="s">
        <v>8353</v>
      </c>
      <c r="S2610" s="15">
        <f t="shared" si="166"/>
        <v>42767.801712962959</v>
      </c>
      <c r="T2610" s="15">
        <f t="shared" si="167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 s="10">
        <f t="shared" si="165"/>
        <v>157.29</v>
      </c>
      <c r="Q2611" t="s">
        <v>8317</v>
      </c>
      <c r="R2611" t="s">
        <v>8353</v>
      </c>
      <c r="S2611" s="15">
        <f t="shared" si="166"/>
        <v>41075.237858796296</v>
      </c>
      <c r="T2611" s="15">
        <f t="shared" si="167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 s="10">
        <f t="shared" si="165"/>
        <v>55.76</v>
      </c>
      <c r="Q2612" t="s">
        <v>8317</v>
      </c>
      <c r="R2612" t="s">
        <v>8353</v>
      </c>
      <c r="S2612" s="15">
        <f t="shared" si="166"/>
        <v>42564.881076388891</v>
      </c>
      <c r="T2612" s="15">
        <f t="shared" si="167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 s="10">
        <f t="shared" si="165"/>
        <v>83.8</v>
      </c>
      <c r="Q2613" t="s">
        <v>8317</v>
      </c>
      <c r="R2613" t="s">
        <v>8353</v>
      </c>
      <c r="S2613" s="15">
        <f t="shared" si="166"/>
        <v>42704.335810185185</v>
      </c>
      <c r="T2613" s="15">
        <f t="shared" si="167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 s="10">
        <f t="shared" si="165"/>
        <v>58.42</v>
      </c>
      <c r="Q2614" t="s">
        <v>8317</v>
      </c>
      <c r="R2614" t="s">
        <v>8353</v>
      </c>
      <c r="S2614" s="15">
        <f t="shared" si="166"/>
        <v>41982.143171296295</v>
      </c>
      <c r="T2614" s="15">
        <f t="shared" si="167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 s="10">
        <f t="shared" si="165"/>
        <v>270.57</v>
      </c>
      <c r="Q2615" t="s">
        <v>8317</v>
      </c>
      <c r="R2615" t="s">
        <v>8353</v>
      </c>
      <c r="S2615" s="15">
        <f t="shared" si="166"/>
        <v>41143.81821759259</v>
      </c>
      <c r="T2615" s="15">
        <f t="shared" si="167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 s="10">
        <f t="shared" si="165"/>
        <v>107.1</v>
      </c>
      <c r="Q2616" t="s">
        <v>8317</v>
      </c>
      <c r="R2616" t="s">
        <v>8353</v>
      </c>
      <c r="S2616" s="15">
        <f t="shared" si="166"/>
        <v>41730.708472222221</v>
      </c>
      <c r="T2616" s="15">
        <f t="shared" si="167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 s="10">
        <f t="shared" si="165"/>
        <v>47.18</v>
      </c>
      <c r="Q2617" t="s">
        <v>8317</v>
      </c>
      <c r="R2617" t="s">
        <v>8353</v>
      </c>
      <c r="S2617" s="15">
        <f t="shared" si="166"/>
        <v>42453.49726851852</v>
      </c>
      <c r="T2617" s="15">
        <f t="shared" si="167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 s="10">
        <f t="shared" si="165"/>
        <v>120.31</v>
      </c>
      <c r="Q2618" t="s">
        <v>8317</v>
      </c>
      <c r="R2618" t="s">
        <v>8353</v>
      </c>
      <c r="S2618" s="15">
        <f t="shared" si="166"/>
        <v>42211.99454861111</v>
      </c>
      <c r="T2618" s="15">
        <f t="shared" si="167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 s="10">
        <f t="shared" si="165"/>
        <v>27.6</v>
      </c>
      <c r="Q2619" t="s">
        <v>8317</v>
      </c>
      <c r="R2619" t="s">
        <v>8353</v>
      </c>
      <c r="S2619" s="15">
        <f t="shared" si="166"/>
        <v>41902.874432870369</v>
      </c>
      <c r="T2619" s="15">
        <f t="shared" si="167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 s="10">
        <f t="shared" si="165"/>
        <v>205.3</v>
      </c>
      <c r="Q2620" t="s">
        <v>8317</v>
      </c>
      <c r="R2620" t="s">
        <v>8353</v>
      </c>
      <c r="S2620" s="15">
        <f t="shared" si="166"/>
        <v>42279.792372685188</v>
      </c>
      <c r="T2620" s="15">
        <f t="shared" si="167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 s="10">
        <f t="shared" si="165"/>
        <v>35.549999999999997</v>
      </c>
      <c r="Q2621" t="s">
        <v>8317</v>
      </c>
      <c r="R2621" t="s">
        <v>8353</v>
      </c>
      <c r="S2621" s="15">
        <f t="shared" si="166"/>
        <v>42273.884305555555</v>
      </c>
      <c r="T2621" s="15">
        <f t="shared" si="167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 s="10">
        <f t="shared" si="165"/>
        <v>74.64</v>
      </c>
      <c r="Q2622" t="s">
        <v>8317</v>
      </c>
      <c r="R2622" t="s">
        <v>8353</v>
      </c>
      <c r="S2622" s="15">
        <f t="shared" si="166"/>
        <v>42251.16715277778</v>
      </c>
      <c r="T2622" s="15">
        <f t="shared" si="167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 s="10">
        <f t="shared" si="165"/>
        <v>47.06</v>
      </c>
      <c r="Q2623" t="s">
        <v>8317</v>
      </c>
      <c r="R2623" t="s">
        <v>8353</v>
      </c>
      <c r="S2623" s="15">
        <f t="shared" si="166"/>
        <v>42115.74754629629</v>
      </c>
      <c r="T2623" s="15">
        <f t="shared" si="167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 s="10">
        <f t="shared" si="165"/>
        <v>26.59</v>
      </c>
      <c r="Q2624" t="s">
        <v>8317</v>
      </c>
      <c r="R2624" t="s">
        <v>8353</v>
      </c>
      <c r="S2624" s="15">
        <f t="shared" si="166"/>
        <v>42689.74324074074</v>
      </c>
      <c r="T2624" s="15">
        <f t="shared" si="167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 s="10">
        <f t="shared" si="165"/>
        <v>36.770000000000003</v>
      </c>
      <c r="Q2625" t="s">
        <v>8317</v>
      </c>
      <c r="R2625" t="s">
        <v>8353</v>
      </c>
      <c r="S2625" s="15">
        <f t="shared" si="166"/>
        <v>42692.256550925929</v>
      </c>
      <c r="T2625" s="15">
        <f t="shared" si="167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 s="10">
        <f t="shared" si="165"/>
        <v>31.82</v>
      </c>
      <c r="Q2626" t="s">
        <v>8317</v>
      </c>
      <c r="R2626" t="s">
        <v>8353</v>
      </c>
      <c r="S2626" s="15">
        <f t="shared" si="166"/>
        <v>41144.42155092593</v>
      </c>
      <c r="T2626" s="15">
        <f t="shared" si="167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si="165"/>
        <v>27.58</v>
      </c>
      <c r="Q2627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ref="O2635:O2698" si="168">ROUND(E2635/D2635*100,0)</f>
        <v>355</v>
      </c>
      <c r="P2635" s="10">
        <f t="shared" ref="P2635:P2698" si="169">IFERROR(ROUND(E2635/L2635,2),"No Backers")</f>
        <v>89.1</v>
      </c>
      <c r="Q2635" t="s">
        <v>8317</v>
      </c>
      <c r="R2635" t="s">
        <v>8353</v>
      </c>
      <c r="S2635" s="15">
        <f t="shared" ref="S2635:S2698" si="170">(((J2635/60)/60)/24)+DATE(1970,1,1)</f>
        <v>41667.823287037041</v>
      </c>
      <c r="T2635" s="15">
        <f t="shared" ref="T2635:T2698" si="171">(((I2635/60)/60)/24)+DATE(1970,1,1)</f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 s="10">
        <f t="shared" si="169"/>
        <v>39.44</v>
      </c>
      <c r="Q2636" t="s">
        <v>8317</v>
      </c>
      <c r="R2636" t="s">
        <v>8353</v>
      </c>
      <c r="S2636" s="15">
        <f t="shared" si="170"/>
        <v>42612.656493055561</v>
      </c>
      <c r="T2636" s="15">
        <f t="shared" si="17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 s="10">
        <f t="shared" si="169"/>
        <v>136.9</v>
      </c>
      <c r="Q2637" t="s">
        <v>8317</v>
      </c>
      <c r="R2637" t="s">
        <v>8353</v>
      </c>
      <c r="S2637" s="15">
        <f t="shared" si="170"/>
        <v>42037.950937500005</v>
      </c>
      <c r="T2637" s="15">
        <f t="shared" si="17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 s="10">
        <f t="shared" si="169"/>
        <v>37.46</v>
      </c>
      <c r="Q2638" t="s">
        <v>8317</v>
      </c>
      <c r="R2638" t="s">
        <v>8353</v>
      </c>
      <c r="S2638" s="15">
        <f t="shared" si="170"/>
        <v>42636.614745370374</v>
      </c>
      <c r="T2638" s="15">
        <f t="shared" si="17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 s="10">
        <f t="shared" si="169"/>
        <v>31.96</v>
      </c>
      <c r="Q2639" t="s">
        <v>8317</v>
      </c>
      <c r="R2639" t="s">
        <v>8353</v>
      </c>
      <c r="S2639" s="15">
        <f t="shared" si="170"/>
        <v>42639.549479166672</v>
      </c>
      <c r="T2639" s="15">
        <f t="shared" si="17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 s="10">
        <f t="shared" si="169"/>
        <v>25.21</v>
      </c>
      <c r="Q2640" t="s">
        <v>8317</v>
      </c>
      <c r="R2640" t="s">
        <v>8353</v>
      </c>
      <c r="S2640" s="15">
        <f t="shared" si="170"/>
        <v>41989.913136574076</v>
      </c>
      <c r="T2640" s="15">
        <f t="shared" si="17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 s="10">
        <f t="shared" si="169"/>
        <v>10.039999999999999</v>
      </c>
      <c r="Q2641" t="s">
        <v>8317</v>
      </c>
      <c r="R2641" t="s">
        <v>8353</v>
      </c>
      <c r="S2641" s="15">
        <f t="shared" si="170"/>
        <v>42024.86513888889</v>
      </c>
      <c r="T2641" s="15">
        <f t="shared" si="17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 s="10">
        <f t="shared" si="169"/>
        <v>45.94</v>
      </c>
      <c r="Q2642" t="s">
        <v>8317</v>
      </c>
      <c r="R2642" t="s">
        <v>8353</v>
      </c>
      <c r="S2642" s="15">
        <f t="shared" si="170"/>
        <v>42103.160578703704</v>
      </c>
      <c r="T2642" s="15">
        <f t="shared" si="171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 s="10">
        <f t="shared" si="169"/>
        <v>15</v>
      </c>
      <c r="Q2643" t="s">
        <v>8317</v>
      </c>
      <c r="R2643" t="s">
        <v>8353</v>
      </c>
      <c r="S2643" s="15">
        <f t="shared" si="170"/>
        <v>41880.827118055553</v>
      </c>
      <c r="T2643" s="15">
        <f t="shared" si="171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 s="10" t="str">
        <f t="shared" si="169"/>
        <v>No Backers</v>
      </c>
      <c r="Q2644" t="s">
        <v>8317</v>
      </c>
      <c r="R2644" t="s">
        <v>8353</v>
      </c>
      <c r="S2644" s="15">
        <f t="shared" si="170"/>
        <v>42536.246620370366</v>
      </c>
      <c r="T2644" s="15">
        <f t="shared" si="17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 s="10">
        <f t="shared" si="169"/>
        <v>223.58</v>
      </c>
      <c r="Q2645" t="s">
        <v>8317</v>
      </c>
      <c r="R2645" t="s">
        <v>8353</v>
      </c>
      <c r="S2645" s="15">
        <f t="shared" si="170"/>
        <v>42689.582349537035</v>
      </c>
      <c r="T2645" s="15">
        <f t="shared" si="17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 s="10">
        <f t="shared" si="169"/>
        <v>39.479999999999997</v>
      </c>
      <c r="Q2646" t="s">
        <v>8317</v>
      </c>
      <c r="R2646" t="s">
        <v>8353</v>
      </c>
      <c r="S2646" s="15">
        <f t="shared" si="170"/>
        <v>42774.792071759264</v>
      </c>
      <c r="T2646" s="15">
        <f t="shared" si="17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 s="10">
        <f t="shared" si="169"/>
        <v>91.3</v>
      </c>
      <c r="Q2647" t="s">
        <v>8317</v>
      </c>
      <c r="R2647" t="s">
        <v>8353</v>
      </c>
      <c r="S2647" s="15">
        <f t="shared" si="170"/>
        <v>41921.842627314814</v>
      </c>
      <c r="T2647" s="15">
        <f t="shared" si="17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 s="10">
        <f t="shared" si="169"/>
        <v>78.67</v>
      </c>
      <c r="Q2648" t="s">
        <v>8317</v>
      </c>
      <c r="R2648" t="s">
        <v>8353</v>
      </c>
      <c r="S2648" s="15">
        <f t="shared" si="170"/>
        <v>42226.313298611116</v>
      </c>
      <c r="T2648" s="15">
        <f t="shared" si="17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 s="10">
        <f t="shared" si="169"/>
        <v>12</v>
      </c>
      <c r="Q2649" t="s">
        <v>8317</v>
      </c>
      <c r="R2649" t="s">
        <v>8353</v>
      </c>
      <c r="S2649" s="15">
        <f t="shared" si="170"/>
        <v>42200.261793981481</v>
      </c>
      <c r="T2649" s="15">
        <f t="shared" si="17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 s="10">
        <f t="shared" si="169"/>
        <v>17.670000000000002</v>
      </c>
      <c r="Q2650" t="s">
        <v>8317</v>
      </c>
      <c r="R2650" t="s">
        <v>8353</v>
      </c>
      <c r="S2650" s="15">
        <f t="shared" si="170"/>
        <v>42408.714814814812</v>
      </c>
      <c r="T2650" s="15">
        <f t="shared" si="17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 s="10">
        <f t="shared" si="169"/>
        <v>41.33</v>
      </c>
      <c r="Q2651" t="s">
        <v>8317</v>
      </c>
      <c r="R2651" t="s">
        <v>8353</v>
      </c>
      <c r="S2651" s="15">
        <f t="shared" si="170"/>
        <v>42341.99700231482</v>
      </c>
      <c r="T2651" s="15">
        <f t="shared" si="17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 s="10">
        <f t="shared" si="169"/>
        <v>71.599999999999994</v>
      </c>
      <c r="Q2652" t="s">
        <v>8317</v>
      </c>
      <c r="R2652" t="s">
        <v>8353</v>
      </c>
      <c r="S2652" s="15">
        <f t="shared" si="170"/>
        <v>42695.624340277776</v>
      </c>
      <c r="T2652" s="15">
        <f t="shared" si="17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 s="10">
        <f t="shared" si="169"/>
        <v>307.82</v>
      </c>
      <c r="Q2653" t="s">
        <v>8317</v>
      </c>
      <c r="R2653" t="s">
        <v>8353</v>
      </c>
      <c r="S2653" s="15">
        <f t="shared" si="170"/>
        <v>42327.805659722217</v>
      </c>
      <c r="T2653" s="15">
        <f t="shared" si="17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 s="10">
        <f t="shared" si="169"/>
        <v>80.45</v>
      </c>
      <c r="Q2654" t="s">
        <v>8317</v>
      </c>
      <c r="R2654" t="s">
        <v>8353</v>
      </c>
      <c r="S2654" s="15">
        <f t="shared" si="170"/>
        <v>41953.158854166672</v>
      </c>
      <c r="T2654" s="15">
        <f t="shared" si="17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 s="10">
        <f t="shared" si="169"/>
        <v>83.94</v>
      </c>
      <c r="Q2655" t="s">
        <v>8317</v>
      </c>
      <c r="R2655" t="s">
        <v>8353</v>
      </c>
      <c r="S2655" s="15">
        <f t="shared" si="170"/>
        <v>41771.651932870373</v>
      </c>
      <c r="T2655" s="15">
        <f t="shared" si="17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 s="10">
        <f t="shared" si="169"/>
        <v>8.5</v>
      </c>
      <c r="Q2656" t="s">
        <v>8317</v>
      </c>
      <c r="R2656" t="s">
        <v>8353</v>
      </c>
      <c r="S2656" s="15">
        <f t="shared" si="170"/>
        <v>42055.600995370376</v>
      </c>
      <c r="T2656" s="15">
        <f t="shared" si="17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 s="10">
        <f t="shared" si="169"/>
        <v>73.37</v>
      </c>
      <c r="Q2657" t="s">
        <v>8317</v>
      </c>
      <c r="R2657" t="s">
        <v>8353</v>
      </c>
      <c r="S2657" s="15">
        <f t="shared" si="170"/>
        <v>42381.866284722222</v>
      </c>
      <c r="T2657" s="15">
        <f t="shared" si="17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 s="10">
        <f t="shared" si="169"/>
        <v>112.86</v>
      </c>
      <c r="Q2658" t="s">
        <v>8317</v>
      </c>
      <c r="R2658" t="s">
        <v>8353</v>
      </c>
      <c r="S2658" s="15">
        <f t="shared" si="170"/>
        <v>42767.688518518517</v>
      </c>
      <c r="T2658" s="15">
        <f t="shared" si="17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 s="10">
        <f t="shared" si="169"/>
        <v>95.28</v>
      </c>
      <c r="Q2659" t="s">
        <v>8317</v>
      </c>
      <c r="R2659" t="s">
        <v>8353</v>
      </c>
      <c r="S2659" s="15">
        <f t="shared" si="170"/>
        <v>42551.928854166668</v>
      </c>
      <c r="T2659" s="15">
        <f t="shared" si="17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 s="10">
        <f t="shared" si="169"/>
        <v>22.75</v>
      </c>
      <c r="Q2660" t="s">
        <v>8317</v>
      </c>
      <c r="R2660" t="s">
        <v>8353</v>
      </c>
      <c r="S2660" s="15">
        <f t="shared" si="170"/>
        <v>42551.884189814817</v>
      </c>
      <c r="T2660" s="15">
        <f t="shared" si="17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 s="10">
        <f t="shared" si="169"/>
        <v>133.30000000000001</v>
      </c>
      <c r="Q2661" t="s">
        <v>8317</v>
      </c>
      <c r="R2661" t="s">
        <v>8353</v>
      </c>
      <c r="S2661" s="15">
        <f t="shared" si="170"/>
        <v>42082.069560185191</v>
      </c>
      <c r="T2661" s="15">
        <f t="shared" si="17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 s="10">
        <f t="shared" si="169"/>
        <v>3.8</v>
      </c>
      <c r="Q2662" t="s">
        <v>8317</v>
      </c>
      <c r="R2662" t="s">
        <v>8353</v>
      </c>
      <c r="S2662" s="15">
        <f t="shared" si="170"/>
        <v>42272.713171296295</v>
      </c>
      <c r="T2662" s="15">
        <f t="shared" si="17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 s="10">
        <f t="shared" si="169"/>
        <v>85.75</v>
      </c>
      <c r="Q2663" t="s">
        <v>8317</v>
      </c>
      <c r="R2663" t="s">
        <v>8354</v>
      </c>
      <c r="S2663" s="15">
        <f t="shared" si="170"/>
        <v>41542.958449074074</v>
      </c>
      <c r="T2663" s="15">
        <f t="shared" si="17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 s="10">
        <f t="shared" si="169"/>
        <v>267</v>
      </c>
      <c r="Q2664" t="s">
        <v>8317</v>
      </c>
      <c r="R2664" t="s">
        <v>8354</v>
      </c>
      <c r="S2664" s="15">
        <f t="shared" si="170"/>
        <v>42207.746678240743</v>
      </c>
      <c r="T2664" s="15">
        <f t="shared" si="17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 s="10">
        <f t="shared" si="169"/>
        <v>373.56</v>
      </c>
      <c r="Q2665" t="s">
        <v>8317</v>
      </c>
      <c r="R2665" t="s">
        <v>8354</v>
      </c>
      <c r="S2665" s="15">
        <f t="shared" si="170"/>
        <v>42222.622766203705</v>
      </c>
      <c r="T2665" s="15">
        <f t="shared" si="17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 s="10">
        <f t="shared" si="169"/>
        <v>174.04</v>
      </c>
      <c r="Q2666" t="s">
        <v>8317</v>
      </c>
      <c r="R2666" t="s">
        <v>8354</v>
      </c>
      <c r="S2666" s="15">
        <f t="shared" si="170"/>
        <v>42313.02542824074</v>
      </c>
      <c r="T2666" s="15">
        <f t="shared" si="171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 s="10">
        <f t="shared" si="169"/>
        <v>93.7</v>
      </c>
      <c r="Q2667" t="s">
        <v>8317</v>
      </c>
      <c r="R2667" t="s">
        <v>8354</v>
      </c>
      <c r="S2667" s="15">
        <f t="shared" si="170"/>
        <v>42083.895532407405</v>
      </c>
      <c r="T2667" s="15">
        <f t="shared" si="17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 s="10">
        <f t="shared" si="169"/>
        <v>77.33</v>
      </c>
      <c r="Q2668" t="s">
        <v>8317</v>
      </c>
      <c r="R2668" t="s">
        <v>8354</v>
      </c>
      <c r="S2668" s="15">
        <f t="shared" si="170"/>
        <v>42235.764340277776</v>
      </c>
      <c r="T2668" s="15">
        <f t="shared" si="17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 s="10">
        <f t="shared" si="169"/>
        <v>92.22</v>
      </c>
      <c r="Q2669" t="s">
        <v>8317</v>
      </c>
      <c r="R2669" t="s">
        <v>8354</v>
      </c>
      <c r="S2669" s="15">
        <f t="shared" si="170"/>
        <v>42380.926111111112</v>
      </c>
      <c r="T2669" s="15">
        <f t="shared" si="17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 s="10">
        <f t="shared" si="169"/>
        <v>60.96</v>
      </c>
      <c r="Q2670" t="s">
        <v>8317</v>
      </c>
      <c r="R2670" t="s">
        <v>8354</v>
      </c>
      <c r="S2670" s="15">
        <f t="shared" si="170"/>
        <v>42275.588715277772</v>
      </c>
      <c r="T2670" s="15">
        <f t="shared" si="17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 s="10">
        <f t="shared" si="169"/>
        <v>91</v>
      </c>
      <c r="Q2671" t="s">
        <v>8317</v>
      </c>
      <c r="R2671" t="s">
        <v>8354</v>
      </c>
      <c r="S2671" s="15">
        <f t="shared" si="170"/>
        <v>42319.035833333335</v>
      </c>
      <c r="T2671" s="15">
        <f t="shared" si="171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 s="10">
        <f t="shared" si="169"/>
        <v>41.58</v>
      </c>
      <c r="Q2672" t="s">
        <v>8317</v>
      </c>
      <c r="R2672" t="s">
        <v>8354</v>
      </c>
      <c r="S2672" s="15">
        <f t="shared" si="170"/>
        <v>41821.020601851851</v>
      </c>
      <c r="T2672" s="15">
        <f t="shared" si="171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 s="10">
        <f t="shared" si="169"/>
        <v>33.76</v>
      </c>
      <c r="Q2673" t="s">
        <v>8317</v>
      </c>
      <c r="R2673" t="s">
        <v>8354</v>
      </c>
      <c r="S2673" s="15">
        <f t="shared" si="170"/>
        <v>41962.749027777783</v>
      </c>
      <c r="T2673" s="15">
        <f t="shared" si="171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 s="10">
        <f t="shared" si="169"/>
        <v>70.62</v>
      </c>
      <c r="Q2674" t="s">
        <v>8317</v>
      </c>
      <c r="R2674" t="s">
        <v>8354</v>
      </c>
      <c r="S2674" s="15">
        <f t="shared" si="170"/>
        <v>42344.884143518517</v>
      </c>
      <c r="T2674" s="15">
        <f t="shared" si="171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 s="10">
        <f t="shared" si="169"/>
        <v>167.15</v>
      </c>
      <c r="Q2675" t="s">
        <v>8317</v>
      </c>
      <c r="R2675" t="s">
        <v>8354</v>
      </c>
      <c r="S2675" s="15">
        <f t="shared" si="170"/>
        <v>41912.541655092595</v>
      </c>
      <c r="T2675" s="15">
        <f t="shared" si="171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 s="10">
        <f t="shared" si="169"/>
        <v>128.62</v>
      </c>
      <c r="Q2676" t="s">
        <v>8317</v>
      </c>
      <c r="R2676" t="s">
        <v>8354</v>
      </c>
      <c r="S2676" s="15">
        <f t="shared" si="170"/>
        <v>42529.632754629631</v>
      </c>
      <c r="T2676" s="15">
        <f t="shared" si="171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 s="10">
        <f t="shared" si="169"/>
        <v>65.41</v>
      </c>
      <c r="Q2677" t="s">
        <v>8317</v>
      </c>
      <c r="R2677" t="s">
        <v>8354</v>
      </c>
      <c r="S2677" s="15">
        <f t="shared" si="170"/>
        <v>41923.857511574075</v>
      </c>
      <c r="T2677" s="15">
        <f t="shared" si="171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 s="10">
        <f t="shared" si="169"/>
        <v>117.56</v>
      </c>
      <c r="Q2678" t="s">
        <v>8317</v>
      </c>
      <c r="R2678" t="s">
        <v>8354</v>
      </c>
      <c r="S2678" s="15">
        <f t="shared" si="170"/>
        <v>42482.624699074076</v>
      </c>
      <c r="T2678" s="15">
        <f t="shared" si="171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 s="10">
        <f t="shared" si="169"/>
        <v>126.48</v>
      </c>
      <c r="Q2679" t="s">
        <v>8317</v>
      </c>
      <c r="R2679" t="s">
        <v>8354</v>
      </c>
      <c r="S2679" s="15">
        <f t="shared" si="170"/>
        <v>41793.029432870368</v>
      </c>
      <c r="T2679" s="15">
        <f t="shared" si="171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 s="10">
        <f t="shared" si="169"/>
        <v>550</v>
      </c>
      <c r="Q2680" t="s">
        <v>8317</v>
      </c>
      <c r="R2680" t="s">
        <v>8354</v>
      </c>
      <c r="S2680" s="15">
        <f t="shared" si="170"/>
        <v>42241.798206018517</v>
      </c>
      <c r="T2680" s="15">
        <f t="shared" si="171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 s="10">
        <f t="shared" si="169"/>
        <v>44</v>
      </c>
      <c r="Q2681" t="s">
        <v>8317</v>
      </c>
      <c r="R2681" t="s">
        <v>8354</v>
      </c>
      <c r="S2681" s="15">
        <f t="shared" si="170"/>
        <v>42033.001087962963</v>
      </c>
      <c r="T2681" s="15">
        <f t="shared" si="171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 s="10">
        <f t="shared" si="169"/>
        <v>69</v>
      </c>
      <c r="Q2682" t="s">
        <v>8317</v>
      </c>
      <c r="R2682" t="s">
        <v>8354</v>
      </c>
      <c r="S2682" s="15">
        <f t="shared" si="170"/>
        <v>42436.211701388893</v>
      </c>
      <c r="T2682" s="15">
        <f t="shared" si="171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 s="10">
        <f t="shared" si="169"/>
        <v>27.5</v>
      </c>
      <c r="Q2683" t="s">
        <v>8334</v>
      </c>
      <c r="R2683" t="s">
        <v>8335</v>
      </c>
      <c r="S2683" s="15">
        <f t="shared" si="170"/>
        <v>41805.895254629628</v>
      </c>
      <c r="T2683" s="15">
        <f t="shared" si="171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 s="10">
        <f t="shared" si="169"/>
        <v>84.9</v>
      </c>
      <c r="Q2684" t="s">
        <v>8334</v>
      </c>
      <c r="R2684" t="s">
        <v>8335</v>
      </c>
      <c r="S2684" s="15">
        <f t="shared" si="170"/>
        <v>41932.871990740743</v>
      </c>
      <c r="T2684" s="15">
        <f t="shared" si="171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 s="10">
        <f t="shared" si="169"/>
        <v>12</v>
      </c>
      <c r="Q2685" t="s">
        <v>8334</v>
      </c>
      <c r="R2685" t="s">
        <v>8335</v>
      </c>
      <c r="S2685" s="15">
        <f t="shared" si="170"/>
        <v>42034.75509259259</v>
      </c>
      <c r="T2685" s="15">
        <f t="shared" si="171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 s="10">
        <f t="shared" si="169"/>
        <v>200</v>
      </c>
      <c r="Q2686" t="s">
        <v>8334</v>
      </c>
      <c r="R2686" t="s">
        <v>8335</v>
      </c>
      <c r="S2686" s="15">
        <f t="shared" si="170"/>
        <v>41820.914641203701</v>
      </c>
      <c r="T2686" s="15">
        <f t="shared" si="171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 s="10">
        <f t="shared" si="169"/>
        <v>10</v>
      </c>
      <c r="Q2687" t="s">
        <v>8334</v>
      </c>
      <c r="R2687" t="s">
        <v>8335</v>
      </c>
      <c r="S2687" s="15">
        <f t="shared" si="170"/>
        <v>42061.69594907407</v>
      </c>
      <c r="T2687" s="15">
        <f t="shared" si="171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s="10" t="str">
        <f t="shared" si="169"/>
        <v>No Backers</v>
      </c>
      <c r="Q2688" t="s">
        <v>8334</v>
      </c>
      <c r="R2688" t="s">
        <v>8335</v>
      </c>
      <c r="S2688" s="15">
        <f t="shared" si="170"/>
        <v>41892.974803240737</v>
      </c>
      <c r="T2688" s="15">
        <f t="shared" si="171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s="10" t="str">
        <f t="shared" si="169"/>
        <v>No Backers</v>
      </c>
      <c r="Q2689" t="s">
        <v>8334</v>
      </c>
      <c r="R2689" t="s">
        <v>8335</v>
      </c>
      <c r="S2689" s="15">
        <f t="shared" si="170"/>
        <v>42154.64025462963</v>
      </c>
      <c r="T2689" s="15">
        <f t="shared" si="171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 s="10">
        <f t="shared" si="169"/>
        <v>5.29</v>
      </c>
      <c r="Q2690" t="s">
        <v>8334</v>
      </c>
      <c r="R2690" t="s">
        <v>8335</v>
      </c>
      <c r="S2690" s="15">
        <f t="shared" si="170"/>
        <v>42028.118865740747</v>
      </c>
      <c r="T2690" s="15">
        <f t="shared" si="171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si="169"/>
        <v>1</v>
      </c>
      <c r="Q2691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ref="O2699:O2762" si="172">ROUND(E2699/D2699*100,0)</f>
        <v>26</v>
      </c>
      <c r="P2699" s="10">
        <f t="shared" ref="P2699:P2762" si="173">IFERROR(ROUND(E2699/L2699,2),"No Backers")</f>
        <v>116.56</v>
      </c>
      <c r="Q2699" t="s">
        <v>8334</v>
      </c>
      <c r="R2699" t="s">
        <v>8335</v>
      </c>
      <c r="S2699" s="15">
        <f t="shared" ref="S2699:S2762" si="174">(((J2699/60)/60)/24)+DATE(1970,1,1)</f>
        <v>42187.940081018518</v>
      </c>
      <c r="T2699" s="15">
        <f t="shared" ref="T2699:T2762" si="175">(((I2699/60)/60)/24)+DATE(1970,1,1)</f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 s="10">
        <f t="shared" si="173"/>
        <v>13.01</v>
      </c>
      <c r="Q2700" t="s">
        <v>8334</v>
      </c>
      <c r="R2700" t="s">
        <v>8335</v>
      </c>
      <c r="S2700" s="15">
        <f t="shared" si="174"/>
        <v>41787.898240740738</v>
      </c>
      <c r="T2700" s="15">
        <f t="shared" si="17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 s="10" t="str">
        <f t="shared" si="173"/>
        <v>No Backers</v>
      </c>
      <c r="Q2701" t="s">
        <v>8334</v>
      </c>
      <c r="R2701" t="s">
        <v>8335</v>
      </c>
      <c r="S2701" s="15">
        <f t="shared" si="174"/>
        <v>41829.896562499998</v>
      </c>
      <c r="T2701" s="15">
        <f t="shared" si="17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 s="10">
        <f t="shared" si="173"/>
        <v>17.5</v>
      </c>
      <c r="Q2702" t="s">
        <v>8334</v>
      </c>
      <c r="R2702" t="s">
        <v>8335</v>
      </c>
      <c r="S2702" s="15">
        <f t="shared" si="174"/>
        <v>41870.87467592593</v>
      </c>
      <c r="T2702" s="15">
        <f t="shared" si="17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 s="10">
        <f t="shared" si="173"/>
        <v>34.130000000000003</v>
      </c>
      <c r="Q2703" t="s">
        <v>8315</v>
      </c>
      <c r="R2703" t="s">
        <v>8355</v>
      </c>
      <c r="S2703" s="15">
        <f t="shared" si="174"/>
        <v>42801.774699074071</v>
      </c>
      <c r="T2703" s="15">
        <f t="shared" si="17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 s="10">
        <f t="shared" si="173"/>
        <v>132.35</v>
      </c>
      <c r="Q2704" t="s">
        <v>8315</v>
      </c>
      <c r="R2704" t="s">
        <v>8355</v>
      </c>
      <c r="S2704" s="15">
        <f t="shared" si="174"/>
        <v>42800.801817129628</v>
      </c>
      <c r="T2704" s="15">
        <f t="shared" si="17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 s="10">
        <f t="shared" si="173"/>
        <v>922.22</v>
      </c>
      <c r="Q2705" t="s">
        <v>8315</v>
      </c>
      <c r="R2705" t="s">
        <v>8355</v>
      </c>
      <c r="S2705" s="15">
        <f t="shared" si="174"/>
        <v>42756.690162037034</v>
      </c>
      <c r="T2705" s="15">
        <f t="shared" si="17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 s="10">
        <f t="shared" si="173"/>
        <v>163.57</v>
      </c>
      <c r="Q2706" t="s">
        <v>8315</v>
      </c>
      <c r="R2706" t="s">
        <v>8355</v>
      </c>
      <c r="S2706" s="15">
        <f t="shared" si="174"/>
        <v>42787.862430555557</v>
      </c>
      <c r="T2706" s="15">
        <f t="shared" si="17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 s="10">
        <f t="shared" si="173"/>
        <v>217.38</v>
      </c>
      <c r="Q2707" t="s">
        <v>8315</v>
      </c>
      <c r="R2707" t="s">
        <v>8355</v>
      </c>
      <c r="S2707" s="15">
        <f t="shared" si="174"/>
        <v>42773.916180555556</v>
      </c>
      <c r="T2707" s="15">
        <f t="shared" si="17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 s="10">
        <f t="shared" si="173"/>
        <v>149.44</v>
      </c>
      <c r="Q2708" t="s">
        <v>8315</v>
      </c>
      <c r="R2708" t="s">
        <v>8355</v>
      </c>
      <c r="S2708" s="15">
        <f t="shared" si="174"/>
        <v>41899.294942129629</v>
      </c>
      <c r="T2708" s="15">
        <f t="shared" si="17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 s="10">
        <f t="shared" si="173"/>
        <v>71.239999999999995</v>
      </c>
      <c r="Q2709" t="s">
        <v>8315</v>
      </c>
      <c r="R2709" t="s">
        <v>8355</v>
      </c>
      <c r="S2709" s="15">
        <f t="shared" si="174"/>
        <v>41391.782905092594</v>
      </c>
      <c r="T2709" s="15">
        <f t="shared" si="17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 s="10">
        <f t="shared" si="173"/>
        <v>44.46</v>
      </c>
      <c r="Q2710" t="s">
        <v>8315</v>
      </c>
      <c r="R2710" t="s">
        <v>8355</v>
      </c>
      <c r="S2710" s="15">
        <f t="shared" si="174"/>
        <v>42512.698217592595</v>
      </c>
      <c r="T2710" s="15">
        <f t="shared" si="17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 s="10">
        <f t="shared" si="173"/>
        <v>164.94</v>
      </c>
      <c r="Q2711" t="s">
        <v>8315</v>
      </c>
      <c r="R2711" t="s">
        <v>8355</v>
      </c>
      <c r="S2711" s="15">
        <f t="shared" si="174"/>
        <v>42612.149780092594</v>
      </c>
      <c r="T2711" s="15">
        <f t="shared" si="17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 s="10">
        <f t="shared" si="173"/>
        <v>84.87</v>
      </c>
      <c r="Q2712" t="s">
        <v>8315</v>
      </c>
      <c r="R2712" t="s">
        <v>8355</v>
      </c>
      <c r="S2712" s="15">
        <f t="shared" si="174"/>
        <v>41828.229490740741</v>
      </c>
      <c r="T2712" s="15">
        <f t="shared" si="17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 s="10">
        <f t="shared" si="173"/>
        <v>53.95</v>
      </c>
      <c r="Q2713" t="s">
        <v>8315</v>
      </c>
      <c r="R2713" t="s">
        <v>8355</v>
      </c>
      <c r="S2713" s="15">
        <f t="shared" si="174"/>
        <v>41780.745254629634</v>
      </c>
      <c r="T2713" s="15">
        <f t="shared" si="17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 s="10">
        <f t="shared" si="173"/>
        <v>50.53</v>
      </c>
      <c r="Q2714" t="s">
        <v>8315</v>
      </c>
      <c r="R2714" t="s">
        <v>8355</v>
      </c>
      <c r="S2714" s="15">
        <f t="shared" si="174"/>
        <v>41432.062037037038</v>
      </c>
      <c r="T2714" s="15">
        <f t="shared" si="17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 s="10">
        <f t="shared" si="173"/>
        <v>108</v>
      </c>
      <c r="Q2715" t="s">
        <v>8315</v>
      </c>
      <c r="R2715" t="s">
        <v>8355</v>
      </c>
      <c r="S2715" s="15">
        <f t="shared" si="174"/>
        <v>42322.653749999998</v>
      </c>
      <c r="T2715" s="15">
        <f t="shared" si="17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 s="10">
        <f t="shared" si="173"/>
        <v>95.37</v>
      </c>
      <c r="Q2716" t="s">
        <v>8315</v>
      </c>
      <c r="R2716" t="s">
        <v>8355</v>
      </c>
      <c r="S2716" s="15">
        <f t="shared" si="174"/>
        <v>42629.655046296291</v>
      </c>
      <c r="T2716" s="15">
        <f t="shared" si="17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 s="10">
        <f t="shared" si="173"/>
        <v>57.63</v>
      </c>
      <c r="Q2717" t="s">
        <v>8315</v>
      </c>
      <c r="R2717" t="s">
        <v>8355</v>
      </c>
      <c r="S2717" s="15">
        <f t="shared" si="174"/>
        <v>42387.398472222223</v>
      </c>
      <c r="T2717" s="15">
        <f t="shared" si="17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 s="10">
        <f t="shared" si="173"/>
        <v>64.16</v>
      </c>
      <c r="Q2718" t="s">
        <v>8315</v>
      </c>
      <c r="R2718" t="s">
        <v>8355</v>
      </c>
      <c r="S2718" s="15">
        <f t="shared" si="174"/>
        <v>42255.333252314813</v>
      </c>
      <c r="T2718" s="15">
        <f t="shared" si="17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 s="10">
        <f t="shared" si="173"/>
        <v>92.39</v>
      </c>
      <c r="Q2719" t="s">
        <v>8315</v>
      </c>
      <c r="R2719" t="s">
        <v>8355</v>
      </c>
      <c r="S2719" s="15">
        <f t="shared" si="174"/>
        <v>41934.914918981485</v>
      </c>
      <c r="T2719" s="15">
        <f t="shared" si="17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 s="10">
        <f t="shared" si="173"/>
        <v>125.98</v>
      </c>
      <c r="Q2720" t="s">
        <v>8315</v>
      </c>
      <c r="R2720" t="s">
        <v>8355</v>
      </c>
      <c r="S2720" s="15">
        <f t="shared" si="174"/>
        <v>42465.596585648149</v>
      </c>
      <c r="T2720" s="15">
        <f t="shared" si="17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 s="10">
        <f t="shared" si="173"/>
        <v>94.64</v>
      </c>
      <c r="Q2721" t="s">
        <v>8315</v>
      </c>
      <c r="R2721" t="s">
        <v>8355</v>
      </c>
      <c r="S2721" s="15">
        <f t="shared" si="174"/>
        <v>42418.031180555554</v>
      </c>
      <c r="T2721" s="15">
        <f t="shared" si="17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 s="10">
        <f t="shared" si="173"/>
        <v>170.7</v>
      </c>
      <c r="Q2722" t="s">
        <v>8315</v>
      </c>
      <c r="R2722" t="s">
        <v>8355</v>
      </c>
      <c r="S2722" s="15">
        <f t="shared" si="174"/>
        <v>42655.465891203698</v>
      </c>
      <c r="T2722" s="15">
        <f t="shared" si="175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 s="10">
        <f t="shared" si="173"/>
        <v>40.76</v>
      </c>
      <c r="Q2723" t="s">
        <v>8317</v>
      </c>
      <c r="R2723" t="s">
        <v>8347</v>
      </c>
      <c r="S2723" s="15">
        <f t="shared" si="174"/>
        <v>41493.543958333335</v>
      </c>
      <c r="T2723" s="15">
        <f t="shared" si="175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 s="10">
        <f t="shared" si="173"/>
        <v>68.25</v>
      </c>
      <c r="Q2724" t="s">
        <v>8317</v>
      </c>
      <c r="R2724" t="s">
        <v>8347</v>
      </c>
      <c r="S2724" s="15">
        <f t="shared" si="174"/>
        <v>42704.857094907406</v>
      </c>
      <c r="T2724" s="15">
        <f t="shared" si="175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 s="10">
        <f t="shared" si="173"/>
        <v>95.49</v>
      </c>
      <c r="Q2725" t="s">
        <v>8317</v>
      </c>
      <c r="R2725" t="s">
        <v>8347</v>
      </c>
      <c r="S2725" s="15">
        <f t="shared" si="174"/>
        <v>41944.83898148148</v>
      </c>
      <c r="T2725" s="15">
        <f t="shared" si="175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 s="10">
        <f t="shared" si="173"/>
        <v>7.19</v>
      </c>
      <c r="Q2726" t="s">
        <v>8317</v>
      </c>
      <c r="R2726" t="s">
        <v>8347</v>
      </c>
      <c r="S2726" s="15">
        <f t="shared" si="174"/>
        <v>42199.32707175926</v>
      </c>
      <c r="T2726" s="15">
        <f t="shared" si="175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 s="10">
        <f t="shared" si="173"/>
        <v>511.65</v>
      </c>
      <c r="Q2727" t="s">
        <v>8317</v>
      </c>
      <c r="R2727" t="s">
        <v>8347</v>
      </c>
      <c r="S2727" s="15">
        <f t="shared" si="174"/>
        <v>42745.744618055556</v>
      </c>
      <c r="T2727" s="15">
        <f t="shared" si="175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 s="10">
        <f t="shared" si="173"/>
        <v>261.75</v>
      </c>
      <c r="Q2728" t="s">
        <v>8317</v>
      </c>
      <c r="R2728" t="s">
        <v>8347</v>
      </c>
      <c r="S2728" s="15">
        <f t="shared" si="174"/>
        <v>42452.579988425925</v>
      </c>
      <c r="T2728" s="15">
        <f t="shared" si="175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 s="10">
        <f t="shared" si="173"/>
        <v>69.760000000000005</v>
      </c>
      <c r="Q2729" t="s">
        <v>8317</v>
      </c>
      <c r="R2729" t="s">
        <v>8347</v>
      </c>
      <c r="S2729" s="15">
        <f t="shared" si="174"/>
        <v>42198.676655092597</v>
      </c>
      <c r="T2729" s="15">
        <f t="shared" si="175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 s="10">
        <f t="shared" si="173"/>
        <v>77.23</v>
      </c>
      <c r="Q2730" t="s">
        <v>8317</v>
      </c>
      <c r="R2730" t="s">
        <v>8347</v>
      </c>
      <c r="S2730" s="15">
        <f t="shared" si="174"/>
        <v>42333.59993055556</v>
      </c>
      <c r="T2730" s="15">
        <f t="shared" si="175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 s="10">
        <f t="shared" si="173"/>
        <v>340.57</v>
      </c>
      <c r="Q2731" t="s">
        <v>8317</v>
      </c>
      <c r="R2731" t="s">
        <v>8347</v>
      </c>
      <c r="S2731" s="15">
        <f t="shared" si="174"/>
        <v>42095.240706018521</v>
      </c>
      <c r="T2731" s="15">
        <f t="shared" si="175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 s="10">
        <f t="shared" si="173"/>
        <v>67.42</v>
      </c>
      <c r="Q2732" t="s">
        <v>8317</v>
      </c>
      <c r="R2732" t="s">
        <v>8347</v>
      </c>
      <c r="S2732" s="15">
        <f t="shared" si="174"/>
        <v>41351.541377314818</v>
      </c>
      <c r="T2732" s="15">
        <f t="shared" si="175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 s="10">
        <f t="shared" si="173"/>
        <v>845.7</v>
      </c>
      <c r="Q2733" t="s">
        <v>8317</v>
      </c>
      <c r="R2733" t="s">
        <v>8347</v>
      </c>
      <c r="S2733" s="15">
        <f t="shared" si="174"/>
        <v>41872.525717592594</v>
      </c>
      <c r="T2733" s="15">
        <f t="shared" si="175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 s="10">
        <f t="shared" si="173"/>
        <v>97.19</v>
      </c>
      <c r="Q2734" t="s">
        <v>8317</v>
      </c>
      <c r="R2734" t="s">
        <v>8347</v>
      </c>
      <c r="S2734" s="15">
        <f t="shared" si="174"/>
        <v>41389.808194444442</v>
      </c>
      <c r="T2734" s="15">
        <f t="shared" si="175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 s="10">
        <f t="shared" si="173"/>
        <v>451.84</v>
      </c>
      <c r="Q2735" t="s">
        <v>8317</v>
      </c>
      <c r="R2735" t="s">
        <v>8347</v>
      </c>
      <c r="S2735" s="15">
        <f t="shared" si="174"/>
        <v>42044.272847222222</v>
      </c>
      <c r="T2735" s="15">
        <f t="shared" si="175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 s="10">
        <f t="shared" si="173"/>
        <v>138.66999999999999</v>
      </c>
      <c r="Q2736" t="s">
        <v>8317</v>
      </c>
      <c r="R2736" t="s">
        <v>8347</v>
      </c>
      <c r="S2736" s="15">
        <f t="shared" si="174"/>
        <v>42626.668888888889</v>
      </c>
      <c r="T2736" s="15">
        <f t="shared" si="175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 s="10">
        <f t="shared" si="173"/>
        <v>21.64</v>
      </c>
      <c r="Q2737" t="s">
        <v>8317</v>
      </c>
      <c r="R2737" t="s">
        <v>8347</v>
      </c>
      <c r="S2737" s="15">
        <f t="shared" si="174"/>
        <v>41316.120949074073</v>
      </c>
      <c r="T2737" s="15">
        <f t="shared" si="175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 s="10">
        <f t="shared" si="173"/>
        <v>169.52</v>
      </c>
      <c r="Q2738" t="s">
        <v>8317</v>
      </c>
      <c r="R2738" t="s">
        <v>8347</v>
      </c>
      <c r="S2738" s="15">
        <f t="shared" si="174"/>
        <v>41722.666354166664</v>
      </c>
      <c r="T2738" s="15">
        <f t="shared" si="175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 s="10">
        <f t="shared" si="173"/>
        <v>161.88</v>
      </c>
      <c r="Q2739" t="s">
        <v>8317</v>
      </c>
      <c r="R2739" t="s">
        <v>8347</v>
      </c>
      <c r="S2739" s="15">
        <f t="shared" si="174"/>
        <v>41611.917673611111</v>
      </c>
      <c r="T2739" s="15">
        <f t="shared" si="175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 s="10">
        <f t="shared" si="173"/>
        <v>493.13</v>
      </c>
      <c r="Q2740" t="s">
        <v>8317</v>
      </c>
      <c r="R2740" t="s">
        <v>8347</v>
      </c>
      <c r="S2740" s="15">
        <f t="shared" si="174"/>
        <v>42620.143564814818</v>
      </c>
      <c r="T2740" s="15">
        <f t="shared" si="175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 s="10">
        <f t="shared" si="173"/>
        <v>22.12</v>
      </c>
      <c r="Q2741" t="s">
        <v>8317</v>
      </c>
      <c r="R2741" t="s">
        <v>8347</v>
      </c>
      <c r="S2741" s="15">
        <f t="shared" si="174"/>
        <v>41719.887928240743</v>
      </c>
      <c r="T2741" s="15">
        <f t="shared" si="175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 s="10">
        <f t="shared" si="173"/>
        <v>18.239999999999998</v>
      </c>
      <c r="Q2742" t="s">
        <v>8317</v>
      </c>
      <c r="R2742" t="s">
        <v>8347</v>
      </c>
      <c r="S2742" s="15">
        <f t="shared" si="174"/>
        <v>42045.031851851847</v>
      </c>
      <c r="T2742" s="15">
        <f t="shared" si="17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 s="10">
        <f t="shared" si="173"/>
        <v>8.75</v>
      </c>
      <c r="Q2743" t="s">
        <v>8320</v>
      </c>
      <c r="R2743" t="s">
        <v>8356</v>
      </c>
      <c r="S2743" s="15">
        <f t="shared" si="174"/>
        <v>41911.657430555555</v>
      </c>
      <c r="T2743" s="15">
        <f t="shared" si="17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 s="10">
        <f t="shared" si="173"/>
        <v>40.61</v>
      </c>
      <c r="Q2744" t="s">
        <v>8320</v>
      </c>
      <c r="R2744" t="s">
        <v>8356</v>
      </c>
      <c r="S2744" s="15">
        <f t="shared" si="174"/>
        <v>41030.719756944447</v>
      </c>
      <c r="T2744" s="15">
        <f t="shared" si="17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s="10" t="str">
        <f t="shared" si="173"/>
        <v>No Backers</v>
      </c>
      <c r="Q2745" t="s">
        <v>8320</v>
      </c>
      <c r="R2745" t="s">
        <v>8356</v>
      </c>
      <c r="S2745" s="15">
        <f t="shared" si="174"/>
        <v>42632.328784722224</v>
      </c>
      <c r="T2745" s="15">
        <f t="shared" si="17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 s="10">
        <f t="shared" si="173"/>
        <v>37.950000000000003</v>
      </c>
      <c r="Q2746" t="s">
        <v>8320</v>
      </c>
      <c r="R2746" t="s">
        <v>8356</v>
      </c>
      <c r="S2746" s="15">
        <f t="shared" si="174"/>
        <v>40938.062476851854</v>
      </c>
      <c r="T2746" s="15">
        <f t="shared" si="17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 s="10">
        <f t="shared" si="173"/>
        <v>35.729999999999997</v>
      </c>
      <c r="Q2747" t="s">
        <v>8320</v>
      </c>
      <c r="R2747" t="s">
        <v>8356</v>
      </c>
      <c r="S2747" s="15">
        <f t="shared" si="174"/>
        <v>41044.988055555557</v>
      </c>
      <c r="T2747" s="15">
        <f t="shared" si="17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 s="10">
        <f t="shared" si="173"/>
        <v>42.16</v>
      </c>
      <c r="Q2748" t="s">
        <v>8320</v>
      </c>
      <c r="R2748" t="s">
        <v>8356</v>
      </c>
      <c r="S2748" s="15">
        <f t="shared" si="174"/>
        <v>41850.781377314815</v>
      </c>
      <c r="T2748" s="15">
        <f t="shared" si="17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 s="10">
        <f t="shared" si="173"/>
        <v>35</v>
      </c>
      <c r="Q2749" t="s">
        <v>8320</v>
      </c>
      <c r="R2749" t="s">
        <v>8356</v>
      </c>
      <c r="S2749" s="15">
        <f t="shared" si="174"/>
        <v>41044.64811342593</v>
      </c>
      <c r="T2749" s="15">
        <f t="shared" si="17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 s="10">
        <f t="shared" si="173"/>
        <v>13.25</v>
      </c>
      <c r="Q2750" t="s">
        <v>8320</v>
      </c>
      <c r="R2750" t="s">
        <v>8356</v>
      </c>
      <c r="S2750" s="15">
        <f t="shared" si="174"/>
        <v>42585.7106712963</v>
      </c>
      <c r="T2750" s="15">
        <f t="shared" si="17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 s="10">
        <f t="shared" si="173"/>
        <v>55</v>
      </c>
      <c r="Q2751" t="s">
        <v>8320</v>
      </c>
      <c r="R2751" t="s">
        <v>8356</v>
      </c>
      <c r="S2751" s="15">
        <f t="shared" si="174"/>
        <v>42068.799039351856</v>
      </c>
      <c r="T2751" s="15">
        <f t="shared" si="17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s="10" t="str">
        <f t="shared" si="173"/>
        <v>No Backers</v>
      </c>
      <c r="Q2752" t="s">
        <v>8320</v>
      </c>
      <c r="R2752" t="s">
        <v>8356</v>
      </c>
      <c r="S2752" s="15">
        <f t="shared" si="174"/>
        <v>41078.899826388886</v>
      </c>
      <c r="T2752" s="15">
        <f t="shared" si="17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s="10" t="str">
        <f t="shared" si="173"/>
        <v>No Backers</v>
      </c>
      <c r="Q2753" t="s">
        <v>8320</v>
      </c>
      <c r="R2753" t="s">
        <v>8356</v>
      </c>
      <c r="S2753" s="15">
        <f t="shared" si="174"/>
        <v>41747.887060185189</v>
      </c>
      <c r="T2753" s="15">
        <f t="shared" si="17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 s="10">
        <f t="shared" si="173"/>
        <v>39.29</v>
      </c>
      <c r="Q2754" t="s">
        <v>8320</v>
      </c>
      <c r="R2754" t="s">
        <v>8356</v>
      </c>
      <c r="S2754" s="15">
        <f t="shared" si="174"/>
        <v>40855.765092592592</v>
      </c>
      <c r="T2754" s="15">
        <f t="shared" si="17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si="173"/>
        <v>47.5</v>
      </c>
      <c r="Q2755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 t="str">
        <f t="shared" si="173"/>
        <v>No Backers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 t="str">
        <f t="shared" si="173"/>
        <v>No Backers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ref="O2763:O2826" si="176">ROUND(E2763/D2763*100,0)</f>
        <v>1</v>
      </c>
      <c r="P2763" s="10">
        <f t="shared" ref="P2763:P2826" si="177">IFERROR(ROUND(E2763/L2763,2),"No Backers")</f>
        <v>9</v>
      </c>
      <c r="Q2763" t="s">
        <v>8320</v>
      </c>
      <c r="R2763" t="s">
        <v>8356</v>
      </c>
      <c r="S2763" s="15">
        <f t="shared" ref="S2763:S2826" si="178">(((J2763/60)/60)/24)+DATE(1970,1,1)</f>
        <v>41247.063576388886</v>
      </c>
      <c r="T2763" s="15">
        <f t="shared" ref="T2763:T2826" si="179">(((I2763/60)/60)/24)+DATE(1970,1,1)</f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 s="10">
        <f t="shared" si="177"/>
        <v>25</v>
      </c>
      <c r="Q2764" t="s">
        <v>8320</v>
      </c>
      <c r="R2764" t="s">
        <v>8356</v>
      </c>
      <c r="S2764" s="15">
        <f t="shared" si="178"/>
        <v>40927.036979166667</v>
      </c>
      <c r="T2764" s="15">
        <f t="shared" si="179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 s="10">
        <f t="shared" si="177"/>
        <v>30</v>
      </c>
      <c r="Q2765" t="s">
        <v>8320</v>
      </c>
      <c r="R2765" t="s">
        <v>8356</v>
      </c>
      <c r="S2765" s="15">
        <f t="shared" si="178"/>
        <v>41373.579675925925</v>
      </c>
      <c r="T2765" s="15">
        <f t="shared" si="179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 s="10">
        <f t="shared" si="177"/>
        <v>11.25</v>
      </c>
      <c r="Q2766" t="s">
        <v>8320</v>
      </c>
      <c r="R2766" t="s">
        <v>8356</v>
      </c>
      <c r="S2766" s="15">
        <f t="shared" si="178"/>
        <v>41030.292025462964</v>
      </c>
      <c r="T2766" s="15">
        <f t="shared" si="179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 s="10" t="str">
        <f t="shared" si="177"/>
        <v>No Backers</v>
      </c>
      <c r="Q2767" t="s">
        <v>8320</v>
      </c>
      <c r="R2767" t="s">
        <v>8356</v>
      </c>
      <c r="S2767" s="15">
        <f t="shared" si="178"/>
        <v>41194.579027777778</v>
      </c>
      <c r="T2767" s="15">
        <f t="shared" si="179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 s="10">
        <f t="shared" si="177"/>
        <v>25</v>
      </c>
      <c r="Q2768" t="s">
        <v>8320</v>
      </c>
      <c r="R2768" t="s">
        <v>8356</v>
      </c>
      <c r="S2768" s="15">
        <f t="shared" si="178"/>
        <v>40736.668032407404</v>
      </c>
      <c r="T2768" s="15">
        <f t="shared" si="179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 s="10">
        <f t="shared" si="177"/>
        <v>11.33</v>
      </c>
      <c r="Q2769" t="s">
        <v>8320</v>
      </c>
      <c r="R2769" t="s">
        <v>8356</v>
      </c>
      <c r="S2769" s="15">
        <f t="shared" si="178"/>
        <v>42172.958912037036</v>
      </c>
      <c r="T2769" s="15">
        <f t="shared" si="179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 s="10">
        <f t="shared" si="177"/>
        <v>29.47</v>
      </c>
      <c r="Q2770" t="s">
        <v>8320</v>
      </c>
      <c r="R2770" t="s">
        <v>8356</v>
      </c>
      <c r="S2770" s="15">
        <f t="shared" si="178"/>
        <v>40967.614849537036</v>
      </c>
      <c r="T2770" s="15">
        <f t="shared" si="179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 s="10">
        <f t="shared" si="177"/>
        <v>1</v>
      </c>
      <c r="Q2771" t="s">
        <v>8320</v>
      </c>
      <c r="R2771" t="s">
        <v>8356</v>
      </c>
      <c r="S2771" s="15">
        <f t="shared" si="178"/>
        <v>41745.826273148145</v>
      </c>
      <c r="T2771" s="15">
        <f t="shared" si="179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 s="10">
        <f t="shared" si="177"/>
        <v>63.1</v>
      </c>
      <c r="Q2772" t="s">
        <v>8320</v>
      </c>
      <c r="R2772" t="s">
        <v>8356</v>
      </c>
      <c r="S2772" s="15">
        <f t="shared" si="178"/>
        <v>41686.705208333333</v>
      </c>
      <c r="T2772" s="15">
        <f t="shared" si="179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 s="10" t="str">
        <f t="shared" si="177"/>
        <v>No Backers</v>
      </c>
      <c r="Q2773" t="s">
        <v>8320</v>
      </c>
      <c r="R2773" t="s">
        <v>8356</v>
      </c>
      <c r="S2773" s="15">
        <f t="shared" si="178"/>
        <v>41257.531712962962</v>
      </c>
      <c r="T2773" s="15">
        <f t="shared" si="179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 s="10" t="str">
        <f t="shared" si="177"/>
        <v>No Backers</v>
      </c>
      <c r="Q2774" t="s">
        <v>8320</v>
      </c>
      <c r="R2774" t="s">
        <v>8356</v>
      </c>
      <c r="S2774" s="15">
        <f t="shared" si="178"/>
        <v>41537.869143518517</v>
      </c>
      <c r="T2774" s="15">
        <f t="shared" si="179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 s="10">
        <f t="shared" si="177"/>
        <v>1</v>
      </c>
      <c r="Q2775" t="s">
        <v>8320</v>
      </c>
      <c r="R2775" t="s">
        <v>8356</v>
      </c>
      <c r="S2775" s="15">
        <f t="shared" si="178"/>
        <v>42474.86482638889</v>
      </c>
      <c r="T2775" s="15">
        <f t="shared" si="179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 s="10">
        <f t="shared" si="177"/>
        <v>43.85</v>
      </c>
      <c r="Q2776" t="s">
        <v>8320</v>
      </c>
      <c r="R2776" t="s">
        <v>8356</v>
      </c>
      <c r="S2776" s="15">
        <f t="shared" si="178"/>
        <v>41311.126481481479</v>
      </c>
      <c r="T2776" s="15">
        <f t="shared" si="179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 s="10">
        <f t="shared" si="177"/>
        <v>75</v>
      </c>
      <c r="Q2777" t="s">
        <v>8320</v>
      </c>
      <c r="R2777" t="s">
        <v>8356</v>
      </c>
      <c r="S2777" s="15">
        <f t="shared" si="178"/>
        <v>40863.013356481482</v>
      </c>
      <c r="T2777" s="15">
        <f t="shared" si="179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 s="10">
        <f t="shared" si="177"/>
        <v>45.97</v>
      </c>
      <c r="Q2778" t="s">
        <v>8320</v>
      </c>
      <c r="R2778" t="s">
        <v>8356</v>
      </c>
      <c r="S2778" s="15">
        <f t="shared" si="178"/>
        <v>42136.297175925924</v>
      </c>
      <c r="T2778" s="15">
        <f t="shared" si="179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 s="10">
        <f t="shared" si="177"/>
        <v>10</v>
      </c>
      <c r="Q2779" t="s">
        <v>8320</v>
      </c>
      <c r="R2779" t="s">
        <v>8356</v>
      </c>
      <c r="S2779" s="15">
        <f t="shared" si="178"/>
        <v>42172.669027777782</v>
      </c>
      <c r="T2779" s="15">
        <f t="shared" si="179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 s="10">
        <f t="shared" si="177"/>
        <v>93.67</v>
      </c>
      <c r="Q2780" t="s">
        <v>8320</v>
      </c>
      <c r="R2780" t="s">
        <v>8356</v>
      </c>
      <c r="S2780" s="15">
        <f t="shared" si="178"/>
        <v>41846.978078703702</v>
      </c>
      <c r="T2780" s="15">
        <f t="shared" si="179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 s="10">
        <f t="shared" si="177"/>
        <v>53</v>
      </c>
      <c r="Q2781" t="s">
        <v>8320</v>
      </c>
      <c r="R2781" t="s">
        <v>8356</v>
      </c>
      <c r="S2781" s="15">
        <f t="shared" si="178"/>
        <v>42300.585891203707</v>
      </c>
      <c r="T2781" s="15">
        <f t="shared" si="179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 s="10" t="str">
        <f t="shared" si="177"/>
        <v>No Backers</v>
      </c>
      <c r="Q2782" t="s">
        <v>8320</v>
      </c>
      <c r="R2782" t="s">
        <v>8356</v>
      </c>
      <c r="S2782" s="15">
        <f t="shared" si="178"/>
        <v>42774.447777777779</v>
      </c>
      <c r="T2782" s="15">
        <f t="shared" si="179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 s="10">
        <f t="shared" si="177"/>
        <v>47</v>
      </c>
      <c r="Q2783" t="s">
        <v>8315</v>
      </c>
      <c r="R2783" t="s">
        <v>8316</v>
      </c>
      <c r="S2783" s="15">
        <f t="shared" si="178"/>
        <v>42018.94159722222</v>
      </c>
      <c r="T2783" s="15">
        <f t="shared" si="179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 s="10">
        <f t="shared" si="177"/>
        <v>66.67</v>
      </c>
      <c r="Q2784" t="s">
        <v>8315</v>
      </c>
      <c r="R2784" t="s">
        <v>8316</v>
      </c>
      <c r="S2784" s="15">
        <f t="shared" si="178"/>
        <v>42026.924976851849</v>
      </c>
      <c r="T2784" s="15">
        <f t="shared" si="179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 s="10">
        <f t="shared" si="177"/>
        <v>18.77</v>
      </c>
      <c r="Q2785" t="s">
        <v>8315</v>
      </c>
      <c r="R2785" t="s">
        <v>8316</v>
      </c>
      <c r="S2785" s="15">
        <f t="shared" si="178"/>
        <v>42103.535254629634</v>
      </c>
      <c r="T2785" s="15">
        <f t="shared" si="179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 s="10">
        <f t="shared" si="177"/>
        <v>66.11</v>
      </c>
      <c r="Q2786" t="s">
        <v>8315</v>
      </c>
      <c r="R2786" t="s">
        <v>8316</v>
      </c>
      <c r="S2786" s="15">
        <f t="shared" si="178"/>
        <v>41920.787534722222</v>
      </c>
      <c r="T2786" s="15">
        <f t="shared" si="179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 s="10">
        <f t="shared" si="177"/>
        <v>36.86</v>
      </c>
      <c r="Q2787" t="s">
        <v>8315</v>
      </c>
      <c r="R2787" t="s">
        <v>8316</v>
      </c>
      <c r="S2787" s="15">
        <f t="shared" si="178"/>
        <v>42558.189432870371</v>
      </c>
      <c r="T2787" s="15">
        <f t="shared" si="179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 s="10">
        <f t="shared" si="177"/>
        <v>39.81</v>
      </c>
      <c r="Q2788" t="s">
        <v>8315</v>
      </c>
      <c r="R2788" t="s">
        <v>8316</v>
      </c>
      <c r="S2788" s="15">
        <f t="shared" si="178"/>
        <v>41815.569212962961</v>
      </c>
      <c r="T2788" s="15">
        <f t="shared" si="179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 s="10">
        <f t="shared" si="177"/>
        <v>31.5</v>
      </c>
      <c r="Q2789" t="s">
        <v>8315</v>
      </c>
      <c r="R2789" t="s">
        <v>8316</v>
      </c>
      <c r="S2789" s="15">
        <f t="shared" si="178"/>
        <v>41808.198518518519</v>
      </c>
      <c r="T2789" s="15">
        <f t="shared" si="179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 s="10">
        <f t="shared" si="177"/>
        <v>102.5</v>
      </c>
      <c r="Q2790" t="s">
        <v>8315</v>
      </c>
      <c r="R2790" t="s">
        <v>8316</v>
      </c>
      <c r="S2790" s="15">
        <f t="shared" si="178"/>
        <v>42550.701886574068</v>
      </c>
      <c r="T2790" s="15">
        <f t="shared" si="179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 s="10">
        <f t="shared" si="177"/>
        <v>126.46</v>
      </c>
      <c r="Q2791" t="s">
        <v>8315</v>
      </c>
      <c r="R2791" t="s">
        <v>8316</v>
      </c>
      <c r="S2791" s="15">
        <f t="shared" si="178"/>
        <v>42056.013124999998</v>
      </c>
      <c r="T2791" s="15">
        <f t="shared" si="179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 s="10">
        <f t="shared" si="177"/>
        <v>47.88</v>
      </c>
      <c r="Q2792" t="s">
        <v>8315</v>
      </c>
      <c r="R2792" t="s">
        <v>8316</v>
      </c>
      <c r="S2792" s="15">
        <f t="shared" si="178"/>
        <v>42016.938692129625</v>
      </c>
      <c r="T2792" s="15">
        <f t="shared" si="179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 s="10">
        <f t="shared" si="177"/>
        <v>73.209999999999994</v>
      </c>
      <c r="Q2793" t="s">
        <v>8315</v>
      </c>
      <c r="R2793" t="s">
        <v>8316</v>
      </c>
      <c r="S2793" s="15">
        <f t="shared" si="178"/>
        <v>42591.899988425925</v>
      </c>
      <c r="T2793" s="15">
        <f t="shared" si="179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 s="10">
        <f t="shared" si="177"/>
        <v>89.67</v>
      </c>
      <c r="Q2794" t="s">
        <v>8315</v>
      </c>
      <c r="R2794" t="s">
        <v>8316</v>
      </c>
      <c r="S2794" s="15">
        <f t="shared" si="178"/>
        <v>42183.231006944443</v>
      </c>
      <c r="T2794" s="15">
        <f t="shared" si="179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 s="10">
        <f t="shared" si="177"/>
        <v>151.46</v>
      </c>
      <c r="Q2795" t="s">
        <v>8315</v>
      </c>
      <c r="R2795" t="s">
        <v>8316</v>
      </c>
      <c r="S2795" s="15">
        <f t="shared" si="178"/>
        <v>42176.419039351851</v>
      </c>
      <c r="T2795" s="15">
        <f t="shared" si="179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 s="10">
        <f t="shared" si="177"/>
        <v>25</v>
      </c>
      <c r="Q2796" t="s">
        <v>8315</v>
      </c>
      <c r="R2796" t="s">
        <v>8316</v>
      </c>
      <c r="S2796" s="15">
        <f t="shared" si="178"/>
        <v>42416.691655092596</v>
      </c>
      <c r="T2796" s="15">
        <f t="shared" si="179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 s="10">
        <f t="shared" si="177"/>
        <v>36.5</v>
      </c>
      <c r="Q2797" t="s">
        <v>8315</v>
      </c>
      <c r="R2797" t="s">
        <v>8316</v>
      </c>
      <c r="S2797" s="15">
        <f t="shared" si="178"/>
        <v>41780.525937500002</v>
      </c>
      <c r="T2797" s="15">
        <f t="shared" si="179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 s="10">
        <f t="shared" si="177"/>
        <v>44</v>
      </c>
      <c r="Q2798" t="s">
        <v>8315</v>
      </c>
      <c r="R2798" t="s">
        <v>8316</v>
      </c>
      <c r="S2798" s="15">
        <f t="shared" si="178"/>
        <v>41795.528101851851</v>
      </c>
      <c r="T2798" s="15">
        <f t="shared" si="179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 s="10">
        <f t="shared" si="177"/>
        <v>87.36</v>
      </c>
      <c r="Q2799" t="s">
        <v>8315</v>
      </c>
      <c r="R2799" t="s">
        <v>8316</v>
      </c>
      <c r="S2799" s="15">
        <f t="shared" si="178"/>
        <v>41798.94027777778</v>
      </c>
      <c r="T2799" s="15">
        <f t="shared" si="179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 s="10">
        <f t="shared" si="177"/>
        <v>36.47</v>
      </c>
      <c r="Q2800" t="s">
        <v>8315</v>
      </c>
      <c r="R2800" t="s">
        <v>8316</v>
      </c>
      <c r="S2800" s="15">
        <f t="shared" si="178"/>
        <v>42201.675011574072</v>
      </c>
      <c r="T2800" s="15">
        <f t="shared" si="179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 s="10">
        <f t="shared" si="177"/>
        <v>44.86</v>
      </c>
      <c r="Q2801" t="s">
        <v>8315</v>
      </c>
      <c r="R2801" t="s">
        <v>8316</v>
      </c>
      <c r="S2801" s="15">
        <f t="shared" si="178"/>
        <v>42507.264699074076</v>
      </c>
      <c r="T2801" s="15">
        <f t="shared" si="179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 s="10">
        <f t="shared" si="177"/>
        <v>42.9</v>
      </c>
      <c r="Q2802" t="s">
        <v>8315</v>
      </c>
      <c r="R2802" t="s">
        <v>8316</v>
      </c>
      <c r="S2802" s="15">
        <f t="shared" si="178"/>
        <v>41948.552847222221</v>
      </c>
      <c r="T2802" s="15">
        <f t="shared" si="179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 s="10">
        <f t="shared" si="177"/>
        <v>51.23</v>
      </c>
      <c r="Q2803" t="s">
        <v>8315</v>
      </c>
      <c r="R2803" t="s">
        <v>8316</v>
      </c>
      <c r="S2803" s="15">
        <f t="shared" si="178"/>
        <v>41900.243159722224</v>
      </c>
      <c r="T2803" s="15">
        <f t="shared" si="179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 s="10">
        <f t="shared" si="177"/>
        <v>33.94</v>
      </c>
      <c r="Q2804" t="s">
        <v>8315</v>
      </c>
      <c r="R2804" t="s">
        <v>8316</v>
      </c>
      <c r="S2804" s="15">
        <f t="shared" si="178"/>
        <v>42192.64707175926</v>
      </c>
      <c r="T2804" s="15">
        <f t="shared" si="179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 s="10">
        <f t="shared" si="177"/>
        <v>90.74</v>
      </c>
      <c r="Q2805" t="s">
        <v>8315</v>
      </c>
      <c r="R2805" t="s">
        <v>8316</v>
      </c>
      <c r="S2805" s="15">
        <f t="shared" si="178"/>
        <v>42158.065694444449</v>
      </c>
      <c r="T2805" s="15">
        <f t="shared" si="179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 s="10">
        <f t="shared" si="177"/>
        <v>50</v>
      </c>
      <c r="Q2806" t="s">
        <v>8315</v>
      </c>
      <c r="R2806" t="s">
        <v>8316</v>
      </c>
      <c r="S2806" s="15">
        <f t="shared" si="178"/>
        <v>41881.453587962962</v>
      </c>
      <c r="T2806" s="15">
        <f t="shared" si="179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 s="10">
        <f t="shared" si="177"/>
        <v>24.44</v>
      </c>
      <c r="Q2807" t="s">
        <v>8315</v>
      </c>
      <c r="R2807" t="s">
        <v>8316</v>
      </c>
      <c r="S2807" s="15">
        <f t="shared" si="178"/>
        <v>42213.505474537036</v>
      </c>
      <c r="T2807" s="15">
        <f t="shared" si="179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 s="10">
        <f t="shared" si="177"/>
        <v>44.25</v>
      </c>
      <c r="Q2808" t="s">
        <v>8315</v>
      </c>
      <c r="R2808" t="s">
        <v>8316</v>
      </c>
      <c r="S2808" s="15">
        <f t="shared" si="178"/>
        <v>42185.267245370371</v>
      </c>
      <c r="T2808" s="15">
        <f t="shared" si="179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 s="10">
        <f t="shared" si="177"/>
        <v>67.739999999999995</v>
      </c>
      <c r="Q2809" t="s">
        <v>8315</v>
      </c>
      <c r="R2809" t="s">
        <v>8316</v>
      </c>
      <c r="S2809" s="15">
        <f t="shared" si="178"/>
        <v>42154.873124999998</v>
      </c>
      <c r="T2809" s="15">
        <f t="shared" si="179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 s="10">
        <f t="shared" si="177"/>
        <v>65.38</v>
      </c>
      <c r="Q2810" t="s">
        <v>8315</v>
      </c>
      <c r="R2810" t="s">
        <v>8316</v>
      </c>
      <c r="S2810" s="15">
        <f t="shared" si="178"/>
        <v>42208.84646990741</v>
      </c>
      <c r="T2810" s="15">
        <f t="shared" si="179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 s="10">
        <f t="shared" si="177"/>
        <v>121.9</v>
      </c>
      <c r="Q2811" t="s">
        <v>8315</v>
      </c>
      <c r="R2811" t="s">
        <v>8316</v>
      </c>
      <c r="S2811" s="15">
        <f t="shared" si="178"/>
        <v>42451.496817129635</v>
      </c>
      <c r="T2811" s="15">
        <f t="shared" si="179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 s="10">
        <f t="shared" si="177"/>
        <v>47.46</v>
      </c>
      <c r="Q2812" t="s">
        <v>8315</v>
      </c>
      <c r="R2812" t="s">
        <v>8316</v>
      </c>
      <c r="S2812" s="15">
        <f t="shared" si="178"/>
        <v>41759.13962962963</v>
      </c>
      <c r="T2812" s="15">
        <f t="shared" si="179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 s="10">
        <f t="shared" si="177"/>
        <v>92.84</v>
      </c>
      <c r="Q2813" t="s">
        <v>8315</v>
      </c>
      <c r="R2813" t="s">
        <v>8316</v>
      </c>
      <c r="S2813" s="15">
        <f t="shared" si="178"/>
        <v>42028.496562500004</v>
      </c>
      <c r="T2813" s="15">
        <f t="shared" si="179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 s="10">
        <f t="shared" si="177"/>
        <v>68.25</v>
      </c>
      <c r="Q2814" t="s">
        <v>8315</v>
      </c>
      <c r="R2814" t="s">
        <v>8316</v>
      </c>
      <c r="S2814" s="15">
        <f t="shared" si="178"/>
        <v>42054.74418981481</v>
      </c>
      <c r="T2814" s="15">
        <f t="shared" si="179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 s="10">
        <f t="shared" si="177"/>
        <v>37.21</v>
      </c>
      <c r="Q2815" t="s">
        <v>8315</v>
      </c>
      <c r="R2815" t="s">
        <v>8316</v>
      </c>
      <c r="S2815" s="15">
        <f t="shared" si="178"/>
        <v>42693.742604166662</v>
      </c>
      <c r="T2815" s="15">
        <f t="shared" si="179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 s="10">
        <f t="shared" si="177"/>
        <v>25.25</v>
      </c>
      <c r="Q2816" t="s">
        <v>8315</v>
      </c>
      <c r="R2816" t="s">
        <v>8316</v>
      </c>
      <c r="S2816" s="15">
        <f t="shared" si="178"/>
        <v>42103.399479166663</v>
      </c>
      <c r="T2816" s="15">
        <f t="shared" si="179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 s="10">
        <f t="shared" si="177"/>
        <v>43.21</v>
      </c>
      <c r="Q2817" t="s">
        <v>8315</v>
      </c>
      <c r="R2817" t="s">
        <v>8316</v>
      </c>
      <c r="S2817" s="15">
        <f t="shared" si="178"/>
        <v>42559.776724537034</v>
      </c>
      <c r="T2817" s="15">
        <f t="shared" si="179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 s="10">
        <f t="shared" si="177"/>
        <v>25.13</v>
      </c>
      <c r="Q2818" t="s">
        <v>8315</v>
      </c>
      <c r="R2818" t="s">
        <v>8316</v>
      </c>
      <c r="S2818" s="15">
        <f t="shared" si="178"/>
        <v>42188.467499999999</v>
      </c>
      <c r="T2818" s="15">
        <f t="shared" si="179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si="177"/>
        <v>23.64</v>
      </c>
      <c r="Q2819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ref="O2827:O2890" si="180">ROUND(E2827/D2827*100,0)</f>
        <v>103</v>
      </c>
      <c r="P2827" s="10">
        <f t="shared" ref="P2827:P2890" si="181">IFERROR(ROUND(E2827/L2827,2),"No Backers")</f>
        <v>60.78</v>
      </c>
      <c r="Q2827" t="s">
        <v>8315</v>
      </c>
      <c r="R2827" t="s">
        <v>8316</v>
      </c>
      <c r="S2827" s="15">
        <f t="shared" ref="S2827:S2890" si="182">(((J2827/60)/60)/24)+DATE(1970,1,1)</f>
        <v>42312.792662037042</v>
      </c>
      <c r="T2827" s="15">
        <f t="shared" ref="T2827:T2890" si="183"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 s="10">
        <f t="shared" si="181"/>
        <v>113.42</v>
      </c>
      <c r="Q2828" t="s">
        <v>8315</v>
      </c>
      <c r="R2828" t="s">
        <v>8316</v>
      </c>
      <c r="S2828" s="15">
        <f t="shared" si="182"/>
        <v>42171.034861111111</v>
      </c>
      <c r="T2828" s="15">
        <f t="shared" si="183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 s="10">
        <f t="shared" si="181"/>
        <v>104.57</v>
      </c>
      <c r="Q2829" t="s">
        <v>8315</v>
      </c>
      <c r="R2829" t="s">
        <v>8316</v>
      </c>
      <c r="S2829" s="15">
        <f t="shared" si="182"/>
        <v>42494.683634259258</v>
      </c>
      <c r="T2829" s="15">
        <f t="shared" si="183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 s="10">
        <f t="shared" si="181"/>
        <v>98.31</v>
      </c>
      <c r="Q2830" t="s">
        <v>8315</v>
      </c>
      <c r="R2830" t="s">
        <v>8316</v>
      </c>
      <c r="S2830" s="15">
        <f t="shared" si="182"/>
        <v>42254.264687499999</v>
      </c>
      <c r="T2830" s="15">
        <f t="shared" si="183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 s="10">
        <f t="shared" si="181"/>
        <v>35.04</v>
      </c>
      <c r="Q2831" t="s">
        <v>8315</v>
      </c>
      <c r="R2831" t="s">
        <v>8316</v>
      </c>
      <c r="S2831" s="15">
        <f t="shared" si="182"/>
        <v>42495.434236111112</v>
      </c>
      <c r="T2831" s="15">
        <f t="shared" si="183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 s="10">
        <f t="shared" si="181"/>
        <v>272.73</v>
      </c>
      <c r="Q2832" t="s">
        <v>8315</v>
      </c>
      <c r="R2832" t="s">
        <v>8316</v>
      </c>
      <c r="S2832" s="15">
        <f t="shared" si="182"/>
        <v>41758.839675925927</v>
      </c>
      <c r="T2832" s="15">
        <f t="shared" si="183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 s="10">
        <f t="shared" si="181"/>
        <v>63.85</v>
      </c>
      <c r="Q2833" t="s">
        <v>8315</v>
      </c>
      <c r="R2833" t="s">
        <v>8316</v>
      </c>
      <c r="S2833" s="15">
        <f t="shared" si="182"/>
        <v>42171.824884259258</v>
      </c>
      <c r="T2833" s="15">
        <f t="shared" si="183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 s="10">
        <f t="shared" si="181"/>
        <v>30.19</v>
      </c>
      <c r="Q2834" t="s">
        <v>8315</v>
      </c>
      <c r="R2834" t="s">
        <v>8316</v>
      </c>
      <c r="S2834" s="15">
        <f t="shared" si="182"/>
        <v>41938.709421296298</v>
      </c>
      <c r="T2834" s="15">
        <f t="shared" si="183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 s="10">
        <f t="shared" si="181"/>
        <v>83.51</v>
      </c>
      <c r="Q2835" t="s">
        <v>8315</v>
      </c>
      <c r="R2835" t="s">
        <v>8316</v>
      </c>
      <c r="S2835" s="15">
        <f t="shared" si="182"/>
        <v>42268.127696759257</v>
      </c>
      <c r="T2835" s="15">
        <f t="shared" si="183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 s="10">
        <f t="shared" si="181"/>
        <v>64.760000000000005</v>
      </c>
      <c r="Q2836" t="s">
        <v>8315</v>
      </c>
      <c r="R2836" t="s">
        <v>8316</v>
      </c>
      <c r="S2836" s="15">
        <f t="shared" si="182"/>
        <v>42019.959837962961</v>
      </c>
      <c r="T2836" s="15">
        <f t="shared" si="183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 s="10">
        <f t="shared" si="181"/>
        <v>20.12</v>
      </c>
      <c r="Q2837" t="s">
        <v>8315</v>
      </c>
      <c r="R2837" t="s">
        <v>8316</v>
      </c>
      <c r="S2837" s="15">
        <f t="shared" si="182"/>
        <v>42313.703900462962</v>
      </c>
      <c r="T2837" s="15">
        <f t="shared" si="183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 s="10">
        <f t="shared" si="181"/>
        <v>44.09</v>
      </c>
      <c r="Q2838" t="s">
        <v>8315</v>
      </c>
      <c r="R2838" t="s">
        <v>8316</v>
      </c>
      <c r="S2838" s="15">
        <f t="shared" si="182"/>
        <v>42746.261782407411</v>
      </c>
      <c r="T2838" s="15">
        <f t="shared" si="183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 s="10">
        <f t="shared" si="181"/>
        <v>40.479999999999997</v>
      </c>
      <c r="Q2839" t="s">
        <v>8315</v>
      </c>
      <c r="R2839" t="s">
        <v>8316</v>
      </c>
      <c r="S2839" s="15">
        <f t="shared" si="182"/>
        <v>42307.908379629633</v>
      </c>
      <c r="T2839" s="15">
        <f t="shared" si="183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 s="10">
        <f t="shared" si="181"/>
        <v>44.54</v>
      </c>
      <c r="Q2840" t="s">
        <v>8315</v>
      </c>
      <c r="R2840" t="s">
        <v>8316</v>
      </c>
      <c r="S2840" s="15">
        <f t="shared" si="182"/>
        <v>41842.607592592591</v>
      </c>
      <c r="T2840" s="15">
        <f t="shared" si="183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 s="10">
        <f t="shared" si="181"/>
        <v>125.81</v>
      </c>
      <c r="Q2841" t="s">
        <v>8315</v>
      </c>
      <c r="R2841" t="s">
        <v>8316</v>
      </c>
      <c r="S2841" s="15">
        <f t="shared" si="182"/>
        <v>41853.240208333329</v>
      </c>
      <c r="T2841" s="15">
        <f t="shared" si="183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 s="10">
        <f t="shared" si="181"/>
        <v>19.7</v>
      </c>
      <c r="Q2842" t="s">
        <v>8315</v>
      </c>
      <c r="R2842" t="s">
        <v>8316</v>
      </c>
      <c r="S2842" s="15">
        <f t="shared" si="182"/>
        <v>42060.035636574074</v>
      </c>
      <c r="T2842" s="15">
        <f t="shared" si="183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 s="10">
        <f t="shared" si="181"/>
        <v>10</v>
      </c>
      <c r="Q2843" t="s">
        <v>8315</v>
      </c>
      <c r="R2843" t="s">
        <v>8316</v>
      </c>
      <c r="S2843" s="15">
        <f t="shared" si="182"/>
        <v>42291.739548611105</v>
      </c>
      <c r="T2843" s="15">
        <f t="shared" si="183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s="10" t="str">
        <f t="shared" si="181"/>
        <v>No Backers</v>
      </c>
      <c r="Q2844" t="s">
        <v>8315</v>
      </c>
      <c r="R2844" t="s">
        <v>8316</v>
      </c>
      <c r="S2844" s="15">
        <f t="shared" si="182"/>
        <v>41784.952488425923</v>
      </c>
      <c r="T2844" s="15">
        <f t="shared" si="183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s="10" t="str">
        <f t="shared" si="181"/>
        <v>No Backers</v>
      </c>
      <c r="Q2845" t="s">
        <v>8315</v>
      </c>
      <c r="R2845" t="s">
        <v>8316</v>
      </c>
      <c r="S2845" s="15">
        <f t="shared" si="182"/>
        <v>42492.737847222219</v>
      </c>
      <c r="T2845" s="15">
        <f t="shared" si="183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 s="10">
        <f t="shared" si="181"/>
        <v>30</v>
      </c>
      <c r="Q2846" t="s">
        <v>8315</v>
      </c>
      <c r="R2846" t="s">
        <v>8316</v>
      </c>
      <c r="S2846" s="15">
        <f t="shared" si="182"/>
        <v>42709.546064814815</v>
      </c>
      <c r="T2846" s="15">
        <f t="shared" si="183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 s="10">
        <f t="shared" si="181"/>
        <v>60.67</v>
      </c>
      <c r="Q2847" t="s">
        <v>8315</v>
      </c>
      <c r="R2847" t="s">
        <v>8316</v>
      </c>
      <c r="S2847" s="15">
        <f t="shared" si="182"/>
        <v>42103.016585648147</v>
      </c>
      <c r="T2847" s="15">
        <f t="shared" si="183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s="10" t="str">
        <f t="shared" si="181"/>
        <v>No Backers</v>
      </c>
      <c r="Q2848" t="s">
        <v>8315</v>
      </c>
      <c r="R2848" t="s">
        <v>8316</v>
      </c>
      <c r="S2848" s="15">
        <f t="shared" si="182"/>
        <v>42108.692060185189</v>
      </c>
      <c r="T2848" s="15">
        <f t="shared" si="183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s="10" t="str">
        <f t="shared" si="181"/>
        <v>No Backers</v>
      </c>
      <c r="Q2849" t="s">
        <v>8315</v>
      </c>
      <c r="R2849" t="s">
        <v>8316</v>
      </c>
      <c r="S2849" s="15">
        <f t="shared" si="182"/>
        <v>42453.806307870371</v>
      </c>
      <c r="T2849" s="15">
        <f t="shared" si="183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 s="10">
        <f t="shared" si="181"/>
        <v>23.33</v>
      </c>
      <c r="Q2850" t="s">
        <v>8315</v>
      </c>
      <c r="R2850" t="s">
        <v>8316</v>
      </c>
      <c r="S2850" s="15">
        <f t="shared" si="182"/>
        <v>42123.648831018523</v>
      </c>
      <c r="T2850" s="15">
        <f t="shared" si="183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 s="10">
        <f t="shared" si="181"/>
        <v>5</v>
      </c>
      <c r="Q2851" t="s">
        <v>8315</v>
      </c>
      <c r="R2851" t="s">
        <v>8316</v>
      </c>
      <c r="S2851" s="15">
        <f t="shared" si="182"/>
        <v>42453.428240740745</v>
      </c>
      <c r="T2851" s="15">
        <f t="shared" si="183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 s="10">
        <f t="shared" si="181"/>
        <v>23.92</v>
      </c>
      <c r="Q2852" t="s">
        <v>8315</v>
      </c>
      <c r="R2852" t="s">
        <v>8316</v>
      </c>
      <c r="S2852" s="15">
        <f t="shared" si="182"/>
        <v>41858.007071759261</v>
      </c>
      <c r="T2852" s="15">
        <f t="shared" si="183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s="10" t="str">
        <f t="shared" si="181"/>
        <v>No Backers</v>
      </c>
      <c r="Q2853" t="s">
        <v>8315</v>
      </c>
      <c r="R2853" t="s">
        <v>8316</v>
      </c>
      <c r="S2853" s="15">
        <f t="shared" si="182"/>
        <v>42390.002650462964</v>
      </c>
      <c r="T2853" s="15">
        <f t="shared" si="183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 s="10">
        <f t="shared" si="181"/>
        <v>15.83</v>
      </c>
      <c r="Q2854" t="s">
        <v>8315</v>
      </c>
      <c r="R2854" t="s">
        <v>8316</v>
      </c>
      <c r="S2854" s="15">
        <f t="shared" si="182"/>
        <v>41781.045173611114</v>
      </c>
      <c r="T2854" s="15">
        <f t="shared" si="183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s="10" t="str">
        <f t="shared" si="181"/>
        <v>No Backers</v>
      </c>
      <c r="Q2855" t="s">
        <v>8315</v>
      </c>
      <c r="R2855" t="s">
        <v>8316</v>
      </c>
      <c r="S2855" s="15">
        <f t="shared" si="182"/>
        <v>41836.190937499996</v>
      </c>
      <c r="T2855" s="15">
        <f t="shared" si="183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 s="10">
        <f t="shared" si="181"/>
        <v>29.79</v>
      </c>
      <c r="Q2856" t="s">
        <v>8315</v>
      </c>
      <c r="R2856" t="s">
        <v>8316</v>
      </c>
      <c r="S2856" s="15">
        <f t="shared" si="182"/>
        <v>42111.71665509259</v>
      </c>
      <c r="T2856" s="15">
        <f t="shared" si="183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 s="10">
        <f t="shared" si="181"/>
        <v>60</v>
      </c>
      <c r="Q2857" t="s">
        <v>8315</v>
      </c>
      <c r="R2857" t="s">
        <v>8316</v>
      </c>
      <c r="S2857" s="15">
        <f t="shared" si="182"/>
        <v>42370.007766203707</v>
      </c>
      <c r="T2857" s="15">
        <f t="shared" si="183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 s="10">
        <f t="shared" si="181"/>
        <v>24.33</v>
      </c>
      <c r="Q2858" t="s">
        <v>8315</v>
      </c>
      <c r="R2858" t="s">
        <v>8316</v>
      </c>
      <c r="S2858" s="15">
        <f t="shared" si="182"/>
        <v>42165.037581018521</v>
      </c>
      <c r="T2858" s="15">
        <f t="shared" si="183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 s="10">
        <f t="shared" si="181"/>
        <v>500</v>
      </c>
      <c r="Q2859" t="s">
        <v>8315</v>
      </c>
      <c r="R2859" t="s">
        <v>8316</v>
      </c>
      <c r="S2859" s="15">
        <f t="shared" si="182"/>
        <v>42726.920081018514</v>
      </c>
      <c r="T2859" s="15">
        <f t="shared" si="183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s="10" t="str">
        <f t="shared" si="181"/>
        <v>No Backers</v>
      </c>
      <c r="Q2860" t="s">
        <v>8315</v>
      </c>
      <c r="R2860" t="s">
        <v>8316</v>
      </c>
      <c r="S2860" s="15">
        <f t="shared" si="182"/>
        <v>41954.545081018514</v>
      </c>
      <c r="T2860" s="15">
        <f t="shared" si="183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 s="10">
        <f t="shared" si="181"/>
        <v>35</v>
      </c>
      <c r="Q2861" t="s">
        <v>8315</v>
      </c>
      <c r="R2861" t="s">
        <v>8316</v>
      </c>
      <c r="S2861" s="15">
        <f t="shared" si="182"/>
        <v>42233.362314814818</v>
      </c>
      <c r="T2861" s="15">
        <f t="shared" si="183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 s="10">
        <f t="shared" si="181"/>
        <v>29.56</v>
      </c>
      <c r="Q2862" t="s">
        <v>8315</v>
      </c>
      <c r="R2862" t="s">
        <v>8316</v>
      </c>
      <c r="S2862" s="15">
        <f t="shared" si="182"/>
        <v>42480.800648148142</v>
      </c>
      <c r="T2862" s="15">
        <f t="shared" si="183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 s="10">
        <f t="shared" si="181"/>
        <v>26.67</v>
      </c>
      <c r="Q2863" t="s">
        <v>8315</v>
      </c>
      <c r="R2863" t="s">
        <v>8316</v>
      </c>
      <c r="S2863" s="15">
        <f t="shared" si="182"/>
        <v>42257.590833333335</v>
      </c>
      <c r="T2863" s="15">
        <f t="shared" si="183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 s="10">
        <f t="shared" si="181"/>
        <v>18.329999999999998</v>
      </c>
      <c r="Q2864" t="s">
        <v>8315</v>
      </c>
      <c r="R2864" t="s">
        <v>8316</v>
      </c>
      <c r="S2864" s="15">
        <f t="shared" si="182"/>
        <v>41784.789687500001</v>
      </c>
      <c r="T2864" s="15">
        <f t="shared" si="183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 s="10">
        <f t="shared" si="181"/>
        <v>20</v>
      </c>
      <c r="Q2865" t="s">
        <v>8315</v>
      </c>
      <c r="R2865" t="s">
        <v>8316</v>
      </c>
      <c r="S2865" s="15">
        <f t="shared" si="182"/>
        <v>41831.675034722226</v>
      </c>
      <c r="T2865" s="15">
        <f t="shared" si="183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 s="10">
        <f t="shared" si="181"/>
        <v>13.33</v>
      </c>
      <c r="Q2866" t="s">
        <v>8315</v>
      </c>
      <c r="R2866" t="s">
        <v>8316</v>
      </c>
      <c r="S2866" s="15">
        <f t="shared" si="182"/>
        <v>42172.613506944443</v>
      </c>
      <c r="T2866" s="15">
        <f t="shared" si="183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s="10" t="str">
        <f t="shared" si="181"/>
        <v>No Backers</v>
      </c>
      <c r="Q2867" t="s">
        <v>8315</v>
      </c>
      <c r="R2867" t="s">
        <v>8316</v>
      </c>
      <c r="S2867" s="15">
        <f t="shared" si="182"/>
        <v>41950.114108796297</v>
      </c>
      <c r="T2867" s="15">
        <f t="shared" si="183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 s="10">
        <f t="shared" si="181"/>
        <v>22.5</v>
      </c>
      <c r="Q2868" t="s">
        <v>8315</v>
      </c>
      <c r="R2868" t="s">
        <v>8316</v>
      </c>
      <c r="S2868" s="15">
        <f t="shared" si="182"/>
        <v>42627.955104166671</v>
      </c>
      <c r="T2868" s="15">
        <f t="shared" si="183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 s="10">
        <f t="shared" si="181"/>
        <v>50.4</v>
      </c>
      <c r="Q2869" t="s">
        <v>8315</v>
      </c>
      <c r="R2869" t="s">
        <v>8316</v>
      </c>
      <c r="S2869" s="15">
        <f t="shared" si="182"/>
        <v>42531.195277777777</v>
      </c>
      <c r="T2869" s="15">
        <f t="shared" si="183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 s="10">
        <f t="shared" si="181"/>
        <v>105.03</v>
      </c>
      <c r="Q2870" t="s">
        <v>8315</v>
      </c>
      <c r="R2870" t="s">
        <v>8316</v>
      </c>
      <c r="S2870" s="15">
        <f t="shared" si="182"/>
        <v>42618.827013888891</v>
      </c>
      <c r="T2870" s="15">
        <f t="shared" si="183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 s="10">
        <f t="shared" si="181"/>
        <v>35.4</v>
      </c>
      <c r="Q2871" t="s">
        <v>8315</v>
      </c>
      <c r="R2871" t="s">
        <v>8316</v>
      </c>
      <c r="S2871" s="15">
        <f t="shared" si="182"/>
        <v>42540.593530092592</v>
      </c>
      <c r="T2871" s="15">
        <f t="shared" si="183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 s="10">
        <f t="shared" si="181"/>
        <v>83.33</v>
      </c>
      <c r="Q2872" t="s">
        <v>8315</v>
      </c>
      <c r="R2872" t="s">
        <v>8316</v>
      </c>
      <c r="S2872" s="15">
        <f t="shared" si="182"/>
        <v>41746.189409722225</v>
      </c>
      <c r="T2872" s="15">
        <f t="shared" si="183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 s="10">
        <f t="shared" si="181"/>
        <v>35.92</v>
      </c>
      <c r="Q2873" t="s">
        <v>8315</v>
      </c>
      <c r="R2873" t="s">
        <v>8316</v>
      </c>
      <c r="S2873" s="15">
        <f t="shared" si="182"/>
        <v>41974.738576388889</v>
      </c>
      <c r="T2873" s="15">
        <f t="shared" si="183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s="10" t="str">
        <f t="shared" si="181"/>
        <v>No Backers</v>
      </c>
      <c r="Q2874" t="s">
        <v>8315</v>
      </c>
      <c r="R2874" t="s">
        <v>8316</v>
      </c>
      <c r="S2874" s="15">
        <f t="shared" si="182"/>
        <v>42115.11618055556</v>
      </c>
      <c r="T2874" s="15">
        <f t="shared" si="183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 s="10">
        <f t="shared" si="181"/>
        <v>119.13</v>
      </c>
      <c r="Q2875" t="s">
        <v>8315</v>
      </c>
      <c r="R2875" t="s">
        <v>8316</v>
      </c>
      <c r="S2875" s="15">
        <f t="shared" si="182"/>
        <v>42002.817488425921</v>
      </c>
      <c r="T2875" s="15">
        <f t="shared" si="183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 s="10">
        <f t="shared" si="181"/>
        <v>90.33</v>
      </c>
      <c r="Q2876" t="s">
        <v>8315</v>
      </c>
      <c r="R2876" t="s">
        <v>8316</v>
      </c>
      <c r="S2876" s="15">
        <f t="shared" si="182"/>
        <v>42722.84474537037</v>
      </c>
      <c r="T2876" s="15">
        <f t="shared" si="183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 s="10">
        <f t="shared" si="181"/>
        <v>2.33</v>
      </c>
      <c r="Q2877" t="s">
        <v>8315</v>
      </c>
      <c r="R2877" t="s">
        <v>8316</v>
      </c>
      <c r="S2877" s="15">
        <f t="shared" si="182"/>
        <v>42465.128391203703</v>
      </c>
      <c r="T2877" s="15">
        <f t="shared" si="183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s="10" t="str">
        <f t="shared" si="181"/>
        <v>No Backers</v>
      </c>
      <c r="Q2878" t="s">
        <v>8315</v>
      </c>
      <c r="R2878" t="s">
        <v>8316</v>
      </c>
      <c r="S2878" s="15">
        <f t="shared" si="182"/>
        <v>42171.743969907402</v>
      </c>
      <c r="T2878" s="15">
        <f t="shared" si="183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 s="10">
        <f t="shared" si="181"/>
        <v>108.33</v>
      </c>
      <c r="Q2879" t="s">
        <v>8315</v>
      </c>
      <c r="R2879" t="s">
        <v>8316</v>
      </c>
      <c r="S2879" s="15">
        <f t="shared" si="182"/>
        <v>42672.955138888887</v>
      </c>
      <c r="T2879" s="15">
        <f t="shared" si="183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 s="10">
        <f t="shared" si="181"/>
        <v>15.75</v>
      </c>
      <c r="Q2880" t="s">
        <v>8315</v>
      </c>
      <c r="R2880" t="s">
        <v>8316</v>
      </c>
      <c r="S2880" s="15">
        <f t="shared" si="182"/>
        <v>42128.615682870368</v>
      </c>
      <c r="T2880" s="15">
        <f t="shared" si="183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 s="10">
        <f t="shared" si="181"/>
        <v>29</v>
      </c>
      <c r="Q2881" t="s">
        <v>8315</v>
      </c>
      <c r="R2881" t="s">
        <v>8316</v>
      </c>
      <c r="S2881" s="15">
        <f t="shared" si="182"/>
        <v>42359.725243055553</v>
      </c>
      <c r="T2881" s="15">
        <f t="shared" si="183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 s="10">
        <f t="shared" si="181"/>
        <v>96.55</v>
      </c>
      <c r="Q2882" t="s">
        <v>8315</v>
      </c>
      <c r="R2882" t="s">
        <v>8316</v>
      </c>
      <c r="S2882" s="15">
        <f t="shared" si="182"/>
        <v>42192.905694444446</v>
      </c>
      <c r="T2882" s="15">
        <f t="shared" si="183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 t="str">
        <f t="shared" si="181"/>
        <v>No Backers</v>
      </c>
      <c r="Q2883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 t="str">
        <f t="shared" si="181"/>
        <v>No Backers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ref="O2891:O2954" si="184">ROUND(E2891/D2891*100,0)</f>
        <v>38</v>
      </c>
      <c r="P2891" s="10">
        <f t="shared" ref="P2891:P2954" si="185">IFERROR(ROUND(E2891/L2891,2),"No Backers")</f>
        <v>81.569999999999993</v>
      </c>
      <c r="Q2891" t="s">
        <v>8315</v>
      </c>
      <c r="R2891" t="s">
        <v>8316</v>
      </c>
      <c r="S2891" s="15">
        <f t="shared" ref="S2891:S2954" si="186">(((J2891/60)/60)/24)+DATE(1970,1,1)</f>
        <v>41850.863252314812</v>
      </c>
      <c r="T2891" s="15">
        <f t="shared" ref="T2891:T2954" si="187"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 s="10">
        <f t="shared" si="185"/>
        <v>7</v>
      </c>
      <c r="Q2892" t="s">
        <v>8315</v>
      </c>
      <c r="R2892" t="s">
        <v>8316</v>
      </c>
      <c r="S2892" s="15">
        <f t="shared" si="186"/>
        <v>41831.742962962962</v>
      </c>
      <c r="T2892" s="15">
        <f t="shared" si="18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 s="10">
        <f t="shared" si="185"/>
        <v>27.3</v>
      </c>
      <c r="Q2893" t="s">
        <v>8315</v>
      </c>
      <c r="R2893" t="s">
        <v>8316</v>
      </c>
      <c r="S2893" s="15">
        <f t="shared" si="186"/>
        <v>42415.883425925931</v>
      </c>
      <c r="T2893" s="15">
        <f t="shared" si="18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 s="10">
        <f t="shared" si="185"/>
        <v>29.41</v>
      </c>
      <c r="Q2894" t="s">
        <v>8315</v>
      </c>
      <c r="R2894" t="s">
        <v>8316</v>
      </c>
      <c r="S2894" s="15">
        <f t="shared" si="186"/>
        <v>41869.714166666665</v>
      </c>
      <c r="T2894" s="15">
        <f t="shared" si="18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 s="10">
        <f t="shared" si="185"/>
        <v>12.5</v>
      </c>
      <c r="Q2895" t="s">
        <v>8315</v>
      </c>
      <c r="R2895" t="s">
        <v>8316</v>
      </c>
      <c r="S2895" s="15">
        <f t="shared" si="186"/>
        <v>41953.773090277777</v>
      </c>
      <c r="T2895" s="15">
        <f t="shared" si="18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 s="10" t="str">
        <f t="shared" si="185"/>
        <v>No Backers</v>
      </c>
      <c r="Q2896" t="s">
        <v>8315</v>
      </c>
      <c r="R2896" t="s">
        <v>8316</v>
      </c>
      <c r="S2896" s="15">
        <f t="shared" si="186"/>
        <v>42037.986284722225</v>
      </c>
      <c r="T2896" s="15">
        <f t="shared" si="18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 s="10">
        <f t="shared" si="185"/>
        <v>5.75</v>
      </c>
      <c r="Q2897" t="s">
        <v>8315</v>
      </c>
      <c r="R2897" t="s">
        <v>8316</v>
      </c>
      <c r="S2897" s="15">
        <f t="shared" si="186"/>
        <v>41811.555462962962</v>
      </c>
      <c r="T2897" s="15">
        <f t="shared" si="18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 s="10">
        <f t="shared" si="185"/>
        <v>52.08</v>
      </c>
      <c r="Q2898" t="s">
        <v>8315</v>
      </c>
      <c r="R2898" t="s">
        <v>8316</v>
      </c>
      <c r="S2898" s="15">
        <f t="shared" si="186"/>
        <v>42701.908807870372</v>
      </c>
      <c r="T2898" s="15">
        <f t="shared" si="18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 s="10">
        <f t="shared" si="185"/>
        <v>183.33</v>
      </c>
      <c r="Q2899" t="s">
        <v>8315</v>
      </c>
      <c r="R2899" t="s">
        <v>8316</v>
      </c>
      <c r="S2899" s="15">
        <f t="shared" si="186"/>
        <v>42258.646504629629</v>
      </c>
      <c r="T2899" s="15">
        <f t="shared" si="18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 s="10">
        <f t="shared" si="185"/>
        <v>26.33</v>
      </c>
      <c r="Q2900" t="s">
        <v>8315</v>
      </c>
      <c r="R2900" t="s">
        <v>8316</v>
      </c>
      <c r="S2900" s="15">
        <f t="shared" si="186"/>
        <v>42278.664965277778</v>
      </c>
      <c r="T2900" s="15">
        <f t="shared" si="18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s="10" t="str">
        <f t="shared" si="185"/>
        <v>No Backers</v>
      </c>
      <c r="Q2901" t="s">
        <v>8315</v>
      </c>
      <c r="R2901" t="s">
        <v>8316</v>
      </c>
      <c r="S2901" s="15">
        <f t="shared" si="186"/>
        <v>42515.078217592592</v>
      </c>
      <c r="T2901" s="15">
        <f t="shared" si="18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 s="10">
        <f t="shared" si="185"/>
        <v>486.43</v>
      </c>
      <c r="Q2902" t="s">
        <v>8315</v>
      </c>
      <c r="R2902" t="s">
        <v>8316</v>
      </c>
      <c r="S2902" s="15">
        <f t="shared" si="186"/>
        <v>41830.234166666669</v>
      </c>
      <c r="T2902" s="15">
        <f t="shared" si="18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 s="10">
        <f t="shared" si="185"/>
        <v>3</v>
      </c>
      <c r="Q2903" t="s">
        <v>8315</v>
      </c>
      <c r="R2903" t="s">
        <v>8316</v>
      </c>
      <c r="S2903" s="15">
        <f t="shared" si="186"/>
        <v>41982.904386574075</v>
      </c>
      <c r="T2903" s="15">
        <f t="shared" si="18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 s="10">
        <f t="shared" si="185"/>
        <v>25</v>
      </c>
      <c r="Q2904" t="s">
        <v>8315</v>
      </c>
      <c r="R2904" t="s">
        <v>8316</v>
      </c>
      <c r="S2904" s="15">
        <f t="shared" si="186"/>
        <v>42210.439768518518</v>
      </c>
      <c r="T2904" s="15">
        <f t="shared" si="18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 s="10">
        <f t="shared" si="185"/>
        <v>9.75</v>
      </c>
      <c r="Q2905" t="s">
        <v>8315</v>
      </c>
      <c r="R2905" t="s">
        <v>8316</v>
      </c>
      <c r="S2905" s="15">
        <f t="shared" si="186"/>
        <v>42196.166874999995</v>
      </c>
      <c r="T2905" s="15">
        <f t="shared" si="187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 s="10">
        <f t="shared" si="185"/>
        <v>18.75</v>
      </c>
      <c r="Q2906" t="s">
        <v>8315</v>
      </c>
      <c r="R2906" t="s">
        <v>8316</v>
      </c>
      <c r="S2906" s="15">
        <f t="shared" si="186"/>
        <v>41940.967951388891</v>
      </c>
      <c r="T2906" s="15">
        <f t="shared" si="18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 s="10">
        <f t="shared" si="185"/>
        <v>36.590000000000003</v>
      </c>
      <c r="Q2907" t="s">
        <v>8315</v>
      </c>
      <c r="R2907" t="s">
        <v>8316</v>
      </c>
      <c r="S2907" s="15">
        <f t="shared" si="186"/>
        <v>42606.056863425925</v>
      </c>
      <c r="T2907" s="15">
        <f t="shared" si="18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 s="10">
        <f t="shared" si="185"/>
        <v>80.709999999999994</v>
      </c>
      <c r="Q2908" t="s">
        <v>8315</v>
      </c>
      <c r="R2908" t="s">
        <v>8316</v>
      </c>
      <c r="S2908" s="15">
        <f t="shared" si="186"/>
        <v>42199.648912037039</v>
      </c>
      <c r="T2908" s="15">
        <f t="shared" si="18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 s="10">
        <f t="shared" si="185"/>
        <v>1</v>
      </c>
      <c r="Q2909" t="s">
        <v>8315</v>
      </c>
      <c r="R2909" t="s">
        <v>8316</v>
      </c>
      <c r="S2909" s="15">
        <f t="shared" si="186"/>
        <v>42444.877743055549</v>
      </c>
      <c r="T2909" s="15">
        <f t="shared" si="18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 s="10">
        <f t="shared" si="185"/>
        <v>52.8</v>
      </c>
      <c r="Q2910" t="s">
        <v>8315</v>
      </c>
      <c r="R2910" t="s">
        <v>8316</v>
      </c>
      <c r="S2910" s="15">
        <f t="shared" si="186"/>
        <v>42499.731701388882</v>
      </c>
      <c r="T2910" s="15">
        <f t="shared" si="18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 s="10">
        <f t="shared" si="185"/>
        <v>20</v>
      </c>
      <c r="Q2911" t="s">
        <v>8315</v>
      </c>
      <c r="R2911" t="s">
        <v>8316</v>
      </c>
      <c r="S2911" s="15">
        <f t="shared" si="186"/>
        <v>41929.266215277778</v>
      </c>
      <c r="T2911" s="15">
        <f t="shared" si="187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 s="10">
        <f t="shared" si="185"/>
        <v>1</v>
      </c>
      <c r="Q2912" t="s">
        <v>8315</v>
      </c>
      <c r="R2912" t="s">
        <v>8316</v>
      </c>
      <c r="S2912" s="15">
        <f t="shared" si="186"/>
        <v>42107.841284722221</v>
      </c>
      <c r="T2912" s="15">
        <f t="shared" si="18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 s="10">
        <f t="shared" si="185"/>
        <v>46.93</v>
      </c>
      <c r="Q2913" t="s">
        <v>8315</v>
      </c>
      <c r="R2913" t="s">
        <v>8316</v>
      </c>
      <c r="S2913" s="15">
        <f t="shared" si="186"/>
        <v>42142.768819444449</v>
      </c>
      <c r="T2913" s="15">
        <f t="shared" si="18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 s="10">
        <f t="shared" si="185"/>
        <v>78.08</v>
      </c>
      <c r="Q2914" t="s">
        <v>8315</v>
      </c>
      <c r="R2914" t="s">
        <v>8316</v>
      </c>
      <c r="S2914" s="15">
        <f t="shared" si="186"/>
        <v>42354.131643518514</v>
      </c>
      <c r="T2914" s="15">
        <f t="shared" si="18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 s="10">
        <f t="shared" si="185"/>
        <v>1</v>
      </c>
      <c r="Q2915" t="s">
        <v>8315</v>
      </c>
      <c r="R2915" t="s">
        <v>8316</v>
      </c>
      <c r="S2915" s="15">
        <f t="shared" si="186"/>
        <v>41828.922905092593</v>
      </c>
      <c r="T2915" s="15">
        <f t="shared" si="187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 s="10">
        <f t="shared" si="185"/>
        <v>1</v>
      </c>
      <c r="Q2916" t="s">
        <v>8315</v>
      </c>
      <c r="R2916" t="s">
        <v>8316</v>
      </c>
      <c r="S2916" s="15">
        <f t="shared" si="186"/>
        <v>42017.907337962963</v>
      </c>
      <c r="T2916" s="15">
        <f t="shared" si="187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 s="10">
        <f t="shared" si="185"/>
        <v>203.67</v>
      </c>
      <c r="Q2917" t="s">
        <v>8315</v>
      </c>
      <c r="R2917" t="s">
        <v>8316</v>
      </c>
      <c r="S2917" s="15">
        <f t="shared" si="186"/>
        <v>42415.398032407407</v>
      </c>
      <c r="T2917" s="15">
        <f t="shared" si="187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 s="10">
        <f t="shared" si="185"/>
        <v>20.71</v>
      </c>
      <c r="Q2918" t="s">
        <v>8315</v>
      </c>
      <c r="R2918" t="s">
        <v>8316</v>
      </c>
      <c r="S2918" s="15">
        <f t="shared" si="186"/>
        <v>41755.476724537039</v>
      </c>
      <c r="T2918" s="15">
        <f t="shared" si="18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 s="10">
        <f t="shared" si="185"/>
        <v>48.56</v>
      </c>
      <c r="Q2919" t="s">
        <v>8315</v>
      </c>
      <c r="R2919" t="s">
        <v>8316</v>
      </c>
      <c r="S2919" s="15">
        <f t="shared" si="186"/>
        <v>42245.234340277777</v>
      </c>
      <c r="T2919" s="15">
        <f t="shared" si="18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 s="10">
        <f t="shared" si="185"/>
        <v>68.099999999999994</v>
      </c>
      <c r="Q2920" t="s">
        <v>8315</v>
      </c>
      <c r="R2920" t="s">
        <v>8316</v>
      </c>
      <c r="S2920" s="15">
        <f t="shared" si="186"/>
        <v>42278.629710648151</v>
      </c>
      <c r="T2920" s="15">
        <f t="shared" si="18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 s="10">
        <f t="shared" si="185"/>
        <v>8.5</v>
      </c>
      <c r="Q2921" t="s">
        <v>8315</v>
      </c>
      <c r="R2921" t="s">
        <v>8316</v>
      </c>
      <c r="S2921" s="15">
        <f t="shared" si="186"/>
        <v>41826.61954861111</v>
      </c>
      <c r="T2921" s="15">
        <f t="shared" si="187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 s="10">
        <f t="shared" si="185"/>
        <v>51.62</v>
      </c>
      <c r="Q2922" t="s">
        <v>8315</v>
      </c>
      <c r="R2922" t="s">
        <v>8316</v>
      </c>
      <c r="S2922" s="15">
        <f t="shared" si="186"/>
        <v>42058.792476851857</v>
      </c>
      <c r="T2922" s="15">
        <f t="shared" si="187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 s="10">
        <f t="shared" si="185"/>
        <v>43</v>
      </c>
      <c r="Q2923" t="s">
        <v>8315</v>
      </c>
      <c r="R2923" t="s">
        <v>8357</v>
      </c>
      <c r="S2923" s="15">
        <f t="shared" si="186"/>
        <v>41877.886620370373</v>
      </c>
      <c r="T2923" s="15">
        <f t="shared" si="18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 s="10">
        <f t="shared" si="185"/>
        <v>83.33</v>
      </c>
      <c r="Q2924" t="s">
        <v>8315</v>
      </c>
      <c r="R2924" t="s">
        <v>8357</v>
      </c>
      <c r="S2924" s="15">
        <f t="shared" si="186"/>
        <v>42097.874155092592</v>
      </c>
      <c r="T2924" s="15">
        <f t="shared" si="187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 s="10">
        <f t="shared" si="185"/>
        <v>30</v>
      </c>
      <c r="Q2925" t="s">
        <v>8315</v>
      </c>
      <c r="R2925" t="s">
        <v>8357</v>
      </c>
      <c r="S2925" s="15">
        <f t="shared" si="186"/>
        <v>42013.15253472222</v>
      </c>
      <c r="T2925" s="15">
        <f t="shared" si="187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 s="10">
        <f t="shared" si="185"/>
        <v>175.51</v>
      </c>
      <c r="Q2926" t="s">
        <v>8315</v>
      </c>
      <c r="R2926" t="s">
        <v>8357</v>
      </c>
      <c r="S2926" s="15">
        <f t="shared" si="186"/>
        <v>42103.556828703702</v>
      </c>
      <c r="T2926" s="15">
        <f t="shared" si="187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 s="10">
        <f t="shared" si="185"/>
        <v>231.66</v>
      </c>
      <c r="Q2927" t="s">
        <v>8315</v>
      </c>
      <c r="R2927" t="s">
        <v>8357</v>
      </c>
      <c r="S2927" s="15">
        <f t="shared" si="186"/>
        <v>41863.584120370368</v>
      </c>
      <c r="T2927" s="15">
        <f t="shared" si="187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 s="10">
        <f t="shared" si="185"/>
        <v>75</v>
      </c>
      <c r="Q2928" t="s">
        <v>8315</v>
      </c>
      <c r="R2928" t="s">
        <v>8357</v>
      </c>
      <c r="S2928" s="15">
        <f t="shared" si="186"/>
        <v>42044.765960648147</v>
      </c>
      <c r="T2928" s="15">
        <f t="shared" si="187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 s="10">
        <f t="shared" si="185"/>
        <v>112.14</v>
      </c>
      <c r="Q2929" t="s">
        <v>8315</v>
      </c>
      <c r="R2929" t="s">
        <v>8357</v>
      </c>
      <c r="S2929" s="15">
        <f t="shared" si="186"/>
        <v>41806.669317129628</v>
      </c>
      <c r="T2929" s="15">
        <f t="shared" si="187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 s="10">
        <f t="shared" si="185"/>
        <v>41.67</v>
      </c>
      <c r="Q2930" t="s">
        <v>8315</v>
      </c>
      <c r="R2930" t="s">
        <v>8357</v>
      </c>
      <c r="S2930" s="15">
        <f t="shared" si="186"/>
        <v>42403.998217592598</v>
      </c>
      <c r="T2930" s="15">
        <f t="shared" si="187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 s="10">
        <f t="shared" si="185"/>
        <v>255.17</v>
      </c>
      <c r="Q2931" t="s">
        <v>8315</v>
      </c>
      <c r="R2931" t="s">
        <v>8357</v>
      </c>
      <c r="S2931" s="15">
        <f t="shared" si="186"/>
        <v>41754.564328703702</v>
      </c>
      <c r="T2931" s="15">
        <f t="shared" si="18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 s="10">
        <f t="shared" si="185"/>
        <v>162.77000000000001</v>
      </c>
      <c r="Q2932" t="s">
        <v>8315</v>
      </c>
      <c r="R2932" t="s">
        <v>8357</v>
      </c>
      <c r="S2932" s="15">
        <f t="shared" si="186"/>
        <v>42101.584074074075</v>
      </c>
      <c r="T2932" s="15">
        <f t="shared" si="187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 s="10">
        <f t="shared" si="185"/>
        <v>88.33</v>
      </c>
      <c r="Q2933" t="s">
        <v>8315</v>
      </c>
      <c r="R2933" t="s">
        <v>8357</v>
      </c>
      <c r="S2933" s="15">
        <f t="shared" si="186"/>
        <v>41872.291238425925</v>
      </c>
      <c r="T2933" s="15">
        <f t="shared" si="187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 s="10">
        <f t="shared" si="185"/>
        <v>85.74</v>
      </c>
      <c r="Q2934" t="s">
        <v>8315</v>
      </c>
      <c r="R2934" t="s">
        <v>8357</v>
      </c>
      <c r="S2934" s="15">
        <f t="shared" si="186"/>
        <v>42025.164780092593</v>
      </c>
      <c r="T2934" s="15">
        <f t="shared" si="187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 s="10">
        <f t="shared" si="185"/>
        <v>47.57</v>
      </c>
      <c r="Q2935" t="s">
        <v>8315</v>
      </c>
      <c r="R2935" t="s">
        <v>8357</v>
      </c>
      <c r="S2935" s="15">
        <f t="shared" si="186"/>
        <v>42495.956631944442</v>
      </c>
      <c r="T2935" s="15">
        <f t="shared" si="187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 s="10">
        <f t="shared" si="185"/>
        <v>72.97</v>
      </c>
      <c r="Q2936" t="s">
        <v>8315</v>
      </c>
      <c r="R2936" t="s">
        <v>8357</v>
      </c>
      <c r="S2936" s="15">
        <f t="shared" si="186"/>
        <v>41775.636157407411</v>
      </c>
      <c r="T2936" s="15">
        <f t="shared" si="187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 s="10">
        <f t="shared" si="185"/>
        <v>90.54</v>
      </c>
      <c r="Q2937" t="s">
        <v>8315</v>
      </c>
      <c r="R2937" t="s">
        <v>8357</v>
      </c>
      <c r="S2937" s="15">
        <f t="shared" si="186"/>
        <v>42553.583425925928</v>
      </c>
      <c r="T2937" s="15">
        <f t="shared" si="187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 s="10">
        <f t="shared" si="185"/>
        <v>37.65</v>
      </c>
      <c r="Q2938" t="s">
        <v>8315</v>
      </c>
      <c r="R2938" t="s">
        <v>8357</v>
      </c>
      <c r="S2938" s="15">
        <f t="shared" si="186"/>
        <v>41912.650729166664</v>
      </c>
      <c r="T2938" s="15">
        <f t="shared" si="18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 s="10">
        <f t="shared" si="185"/>
        <v>36.36</v>
      </c>
      <c r="Q2939" t="s">
        <v>8315</v>
      </c>
      <c r="R2939" t="s">
        <v>8357</v>
      </c>
      <c r="S2939" s="15">
        <f t="shared" si="186"/>
        <v>41803.457326388889</v>
      </c>
      <c r="T2939" s="15">
        <f t="shared" si="187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 s="10">
        <f t="shared" si="185"/>
        <v>126.72</v>
      </c>
      <c r="Q2940" t="s">
        <v>8315</v>
      </c>
      <c r="R2940" t="s">
        <v>8357</v>
      </c>
      <c r="S2940" s="15">
        <f t="shared" si="186"/>
        <v>42004.703865740739</v>
      </c>
      <c r="T2940" s="15">
        <f t="shared" si="187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 s="10">
        <f t="shared" si="185"/>
        <v>329.2</v>
      </c>
      <c r="Q2941" t="s">
        <v>8315</v>
      </c>
      <c r="R2941" t="s">
        <v>8357</v>
      </c>
      <c r="S2941" s="15">
        <f t="shared" si="186"/>
        <v>41845.809166666666</v>
      </c>
      <c r="T2941" s="15">
        <f t="shared" si="187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 s="10">
        <f t="shared" si="185"/>
        <v>81.239999999999995</v>
      </c>
      <c r="Q2942" t="s">
        <v>8315</v>
      </c>
      <c r="R2942" t="s">
        <v>8357</v>
      </c>
      <c r="S2942" s="15">
        <f t="shared" si="186"/>
        <v>41982.773356481484</v>
      </c>
      <c r="T2942" s="15">
        <f t="shared" si="187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 s="10">
        <f t="shared" si="185"/>
        <v>1</v>
      </c>
      <c r="Q2943" t="s">
        <v>8315</v>
      </c>
      <c r="R2943" t="s">
        <v>8355</v>
      </c>
      <c r="S2943" s="15">
        <f t="shared" si="186"/>
        <v>42034.960127314815</v>
      </c>
      <c r="T2943" s="15">
        <f t="shared" si="187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 s="10">
        <f t="shared" si="185"/>
        <v>202.23</v>
      </c>
      <c r="Q2944" t="s">
        <v>8315</v>
      </c>
      <c r="R2944" t="s">
        <v>8355</v>
      </c>
      <c r="S2944" s="15">
        <f t="shared" si="186"/>
        <v>42334.803923611107</v>
      </c>
      <c r="T2944" s="15">
        <f t="shared" si="187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s="10" t="str">
        <f t="shared" si="185"/>
        <v>No Backers</v>
      </c>
      <c r="Q2945" t="s">
        <v>8315</v>
      </c>
      <c r="R2945" t="s">
        <v>8355</v>
      </c>
      <c r="S2945" s="15">
        <f t="shared" si="186"/>
        <v>42077.129398148143</v>
      </c>
      <c r="T2945" s="15">
        <f t="shared" si="187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 s="10">
        <f t="shared" si="185"/>
        <v>100</v>
      </c>
      <c r="Q2946" t="s">
        <v>8315</v>
      </c>
      <c r="R2946" t="s">
        <v>8355</v>
      </c>
      <c r="S2946" s="15">
        <f t="shared" si="186"/>
        <v>42132.9143287037</v>
      </c>
      <c r="T2946" s="15">
        <f t="shared" si="187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 t="str">
        <f t="shared" si="185"/>
        <v>No Backers</v>
      </c>
      <c r="Q2947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 t="str">
        <f t="shared" si="185"/>
        <v>No Backers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ref="O2955:O3018" si="188">ROUND(E2955/D2955*100,0)</f>
        <v>0</v>
      </c>
      <c r="P2955" s="10">
        <f t="shared" ref="P2955:P3018" si="189">IFERROR(ROUND(E2955/L2955,2),"No Backers")</f>
        <v>201.67</v>
      </c>
      <c r="Q2955" t="s">
        <v>8315</v>
      </c>
      <c r="R2955" t="s">
        <v>8355</v>
      </c>
      <c r="S2955" s="15">
        <f t="shared" ref="S2955:S3018" si="190">(((J2955/60)/60)/24)+DATE(1970,1,1)</f>
        <v>42255.791909722218</v>
      </c>
      <c r="T2955" s="15">
        <f t="shared" ref="T2955:T3018" si="191"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s="10" t="str">
        <f t="shared" si="189"/>
        <v>No Backers</v>
      </c>
      <c r="Q2956" t="s">
        <v>8315</v>
      </c>
      <c r="R2956" t="s">
        <v>8355</v>
      </c>
      <c r="S2956" s="15">
        <f t="shared" si="190"/>
        <v>42790.583368055552</v>
      </c>
      <c r="T2956" s="15">
        <f t="shared" si="19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 s="10">
        <f t="shared" si="189"/>
        <v>65</v>
      </c>
      <c r="Q2957" t="s">
        <v>8315</v>
      </c>
      <c r="R2957" t="s">
        <v>8355</v>
      </c>
      <c r="S2957" s="15">
        <f t="shared" si="190"/>
        <v>42141.741307870368</v>
      </c>
      <c r="T2957" s="15">
        <f t="shared" si="19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 s="10">
        <f t="shared" si="189"/>
        <v>66.099999999999994</v>
      </c>
      <c r="Q2958" t="s">
        <v>8315</v>
      </c>
      <c r="R2958" t="s">
        <v>8355</v>
      </c>
      <c r="S2958" s="15">
        <f t="shared" si="190"/>
        <v>42464.958912037036</v>
      </c>
      <c r="T2958" s="15">
        <f t="shared" si="19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 s="10">
        <f t="shared" si="189"/>
        <v>93.33</v>
      </c>
      <c r="Q2959" t="s">
        <v>8315</v>
      </c>
      <c r="R2959" t="s">
        <v>8355</v>
      </c>
      <c r="S2959" s="15">
        <f t="shared" si="190"/>
        <v>42031.011249999996</v>
      </c>
      <c r="T2959" s="15">
        <f t="shared" si="19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s="10" t="str">
        <f t="shared" si="189"/>
        <v>No Backers</v>
      </c>
      <c r="Q2960" t="s">
        <v>8315</v>
      </c>
      <c r="R2960" t="s">
        <v>8355</v>
      </c>
      <c r="S2960" s="15">
        <f t="shared" si="190"/>
        <v>42438.779131944444</v>
      </c>
      <c r="T2960" s="15">
        <f t="shared" si="19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s="10" t="str">
        <f t="shared" si="189"/>
        <v>No Backers</v>
      </c>
      <c r="Q2961" t="s">
        <v>8315</v>
      </c>
      <c r="R2961" t="s">
        <v>8355</v>
      </c>
      <c r="S2961" s="15">
        <f t="shared" si="190"/>
        <v>42498.008391203708</v>
      </c>
      <c r="T2961" s="15">
        <f t="shared" si="19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s="10" t="str">
        <f t="shared" si="189"/>
        <v>No Backers</v>
      </c>
      <c r="Q2962" t="s">
        <v>8315</v>
      </c>
      <c r="R2962" t="s">
        <v>8355</v>
      </c>
      <c r="S2962" s="15">
        <f t="shared" si="190"/>
        <v>41863.757210648146</v>
      </c>
      <c r="T2962" s="15">
        <f t="shared" si="19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 s="10">
        <f t="shared" si="189"/>
        <v>50.75</v>
      </c>
      <c r="Q2963" t="s">
        <v>8315</v>
      </c>
      <c r="R2963" t="s">
        <v>8316</v>
      </c>
      <c r="S2963" s="15">
        <f t="shared" si="190"/>
        <v>42061.212488425925</v>
      </c>
      <c r="T2963" s="15">
        <f t="shared" si="19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 s="10">
        <f t="shared" si="189"/>
        <v>60.9</v>
      </c>
      <c r="Q2964" t="s">
        <v>8315</v>
      </c>
      <c r="R2964" t="s">
        <v>8316</v>
      </c>
      <c r="S2964" s="15">
        <f t="shared" si="190"/>
        <v>42036.24428240741</v>
      </c>
      <c r="T2964" s="15">
        <f t="shared" si="19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 s="10">
        <f t="shared" si="189"/>
        <v>109.03</v>
      </c>
      <c r="Q2965" t="s">
        <v>8315</v>
      </c>
      <c r="R2965" t="s">
        <v>8316</v>
      </c>
      <c r="S2965" s="15">
        <f t="shared" si="190"/>
        <v>42157.470185185186</v>
      </c>
      <c r="T2965" s="15">
        <f t="shared" si="19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 s="10">
        <f t="shared" si="189"/>
        <v>25.69</v>
      </c>
      <c r="Q2966" t="s">
        <v>8315</v>
      </c>
      <c r="R2966" t="s">
        <v>8316</v>
      </c>
      <c r="S2966" s="15">
        <f t="shared" si="190"/>
        <v>41827.909942129627</v>
      </c>
      <c r="T2966" s="15">
        <f t="shared" si="19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 s="10">
        <f t="shared" si="189"/>
        <v>41.92</v>
      </c>
      <c r="Q2967" t="s">
        <v>8315</v>
      </c>
      <c r="R2967" t="s">
        <v>8316</v>
      </c>
      <c r="S2967" s="15">
        <f t="shared" si="190"/>
        <v>42162.729548611111</v>
      </c>
      <c r="T2967" s="15">
        <f t="shared" si="19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 s="10">
        <f t="shared" si="189"/>
        <v>88.77</v>
      </c>
      <c r="Q2968" t="s">
        <v>8315</v>
      </c>
      <c r="R2968" t="s">
        <v>8316</v>
      </c>
      <c r="S2968" s="15">
        <f t="shared" si="190"/>
        <v>42233.738564814819</v>
      </c>
      <c r="T2968" s="15">
        <f t="shared" si="19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 s="10">
        <f t="shared" si="189"/>
        <v>80.23</v>
      </c>
      <c r="Q2969" t="s">
        <v>8315</v>
      </c>
      <c r="R2969" t="s">
        <v>8316</v>
      </c>
      <c r="S2969" s="15">
        <f t="shared" si="190"/>
        <v>42042.197824074072</v>
      </c>
      <c r="T2969" s="15">
        <f t="shared" si="19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 s="10">
        <f t="shared" si="189"/>
        <v>78.94</v>
      </c>
      <c r="Q2970" t="s">
        <v>8315</v>
      </c>
      <c r="R2970" t="s">
        <v>8316</v>
      </c>
      <c r="S2970" s="15">
        <f t="shared" si="190"/>
        <v>42585.523842592593</v>
      </c>
      <c r="T2970" s="15">
        <f t="shared" si="19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 s="10">
        <f t="shared" si="189"/>
        <v>95.59</v>
      </c>
      <c r="Q2971" t="s">
        <v>8315</v>
      </c>
      <c r="R2971" t="s">
        <v>8316</v>
      </c>
      <c r="S2971" s="15">
        <f t="shared" si="190"/>
        <v>42097.786493055552</v>
      </c>
      <c r="T2971" s="15">
        <f t="shared" si="19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 s="10">
        <f t="shared" si="189"/>
        <v>69.89</v>
      </c>
      <c r="Q2972" t="s">
        <v>8315</v>
      </c>
      <c r="R2972" t="s">
        <v>8316</v>
      </c>
      <c r="S2972" s="15">
        <f t="shared" si="190"/>
        <v>41808.669571759259</v>
      </c>
      <c r="T2972" s="15">
        <f t="shared" si="19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 s="10">
        <f t="shared" si="189"/>
        <v>74.53</v>
      </c>
      <c r="Q2973" t="s">
        <v>8315</v>
      </c>
      <c r="R2973" t="s">
        <v>8316</v>
      </c>
      <c r="S2973" s="15">
        <f t="shared" si="190"/>
        <v>41852.658310185187</v>
      </c>
      <c r="T2973" s="15">
        <f t="shared" si="19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 s="10">
        <f t="shared" si="189"/>
        <v>123.94</v>
      </c>
      <c r="Q2974" t="s">
        <v>8315</v>
      </c>
      <c r="R2974" t="s">
        <v>8316</v>
      </c>
      <c r="S2974" s="15">
        <f t="shared" si="190"/>
        <v>42694.110185185185</v>
      </c>
      <c r="T2974" s="15">
        <f t="shared" si="19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 s="10">
        <f t="shared" si="189"/>
        <v>264.85000000000002</v>
      </c>
      <c r="Q2975" t="s">
        <v>8315</v>
      </c>
      <c r="R2975" t="s">
        <v>8316</v>
      </c>
      <c r="S2975" s="15">
        <f t="shared" si="190"/>
        <v>42341.818379629629</v>
      </c>
      <c r="T2975" s="15">
        <f t="shared" si="19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 s="10">
        <f t="shared" si="189"/>
        <v>58.62</v>
      </c>
      <c r="Q2976" t="s">
        <v>8315</v>
      </c>
      <c r="R2976" t="s">
        <v>8316</v>
      </c>
      <c r="S2976" s="15">
        <f t="shared" si="190"/>
        <v>41880.061006944445</v>
      </c>
      <c r="T2976" s="15">
        <f t="shared" si="19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 s="10">
        <f t="shared" si="189"/>
        <v>70.88</v>
      </c>
      <c r="Q2977" t="s">
        <v>8315</v>
      </c>
      <c r="R2977" t="s">
        <v>8316</v>
      </c>
      <c r="S2977" s="15">
        <f t="shared" si="190"/>
        <v>41941.683865740742</v>
      </c>
      <c r="T2977" s="15">
        <f t="shared" si="19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 s="10">
        <f t="shared" si="189"/>
        <v>8.57</v>
      </c>
      <c r="Q2978" t="s">
        <v>8315</v>
      </c>
      <c r="R2978" t="s">
        <v>8316</v>
      </c>
      <c r="S2978" s="15">
        <f t="shared" si="190"/>
        <v>42425.730671296296</v>
      </c>
      <c r="T2978" s="15">
        <f t="shared" si="19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 s="10">
        <f t="shared" si="189"/>
        <v>113.57</v>
      </c>
      <c r="Q2979" t="s">
        <v>8315</v>
      </c>
      <c r="R2979" t="s">
        <v>8316</v>
      </c>
      <c r="S2979" s="15">
        <f t="shared" si="190"/>
        <v>42026.88118055556</v>
      </c>
      <c r="T2979" s="15">
        <f t="shared" si="19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 s="10">
        <f t="shared" si="189"/>
        <v>60.69</v>
      </c>
      <c r="Q2980" t="s">
        <v>8315</v>
      </c>
      <c r="R2980" t="s">
        <v>8316</v>
      </c>
      <c r="S2980" s="15">
        <f t="shared" si="190"/>
        <v>41922.640590277777</v>
      </c>
      <c r="T2980" s="15">
        <f t="shared" si="19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 s="10">
        <f t="shared" si="189"/>
        <v>110.22</v>
      </c>
      <c r="Q2981" t="s">
        <v>8315</v>
      </c>
      <c r="R2981" t="s">
        <v>8316</v>
      </c>
      <c r="S2981" s="15">
        <f t="shared" si="190"/>
        <v>41993.824340277773</v>
      </c>
      <c r="T2981" s="15">
        <f t="shared" si="19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 s="10">
        <f t="shared" si="189"/>
        <v>136.46</v>
      </c>
      <c r="Q2982" t="s">
        <v>8315</v>
      </c>
      <c r="R2982" t="s">
        <v>8316</v>
      </c>
      <c r="S2982" s="15">
        <f t="shared" si="190"/>
        <v>42219.915856481486</v>
      </c>
      <c r="T2982" s="15">
        <f t="shared" si="19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 s="10">
        <f t="shared" si="189"/>
        <v>53.16</v>
      </c>
      <c r="Q2983" t="s">
        <v>8315</v>
      </c>
      <c r="R2983" t="s">
        <v>8355</v>
      </c>
      <c r="S2983" s="15">
        <f t="shared" si="190"/>
        <v>42225.559675925921</v>
      </c>
      <c r="T2983" s="15">
        <f t="shared" si="19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 s="10">
        <f t="shared" si="189"/>
        <v>86.49</v>
      </c>
      <c r="Q2984" t="s">
        <v>8315</v>
      </c>
      <c r="R2984" t="s">
        <v>8355</v>
      </c>
      <c r="S2984" s="15">
        <f t="shared" si="190"/>
        <v>42381.686840277776</v>
      </c>
      <c r="T2984" s="15">
        <f t="shared" si="19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 s="10">
        <f t="shared" si="189"/>
        <v>155.24</v>
      </c>
      <c r="Q2985" t="s">
        <v>8315</v>
      </c>
      <c r="R2985" t="s">
        <v>8355</v>
      </c>
      <c r="S2985" s="15">
        <f t="shared" si="190"/>
        <v>41894.632361111115</v>
      </c>
      <c r="T2985" s="15">
        <f t="shared" si="19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 s="10">
        <f t="shared" si="189"/>
        <v>115.08</v>
      </c>
      <c r="Q2986" t="s">
        <v>8315</v>
      </c>
      <c r="R2986" t="s">
        <v>8355</v>
      </c>
      <c r="S2986" s="15">
        <f t="shared" si="190"/>
        <v>42576.278715277775</v>
      </c>
      <c r="T2986" s="15">
        <f t="shared" si="19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 s="10">
        <f t="shared" si="189"/>
        <v>109.59</v>
      </c>
      <c r="Q2987" t="s">
        <v>8315</v>
      </c>
      <c r="R2987" t="s">
        <v>8355</v>
      </c>
      <c r="S2987" s="15">
        <f t="shared" si="190"/>
        <v>42654.973703703698</v>
      </c>
      <c r="T2987" s="15">
        <f t="shared" si="19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 s="10">
        <f t="shared" si="189"/>
        <v>45.21</v>
      </c>
      <c r="Q2988" t="s">
        <v>8315</v>
      </c>
      <c r="R2988" t="s">
        <v>8355</v>
      </c>
      <c r="S2988" s="15">
        <f t="shared" si="190"/>
        <v>42431.500069444446</v>
      </c>
      <c r="T2988" s="15">
        <f t="shared" si="19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 s="10">
        <f t="shared" si="189"/>
        <v>104.15</v>
      </c>
      <c r="Q2989" t="s">
        <v>8315</v>
      </c>
      <c r="R2989" t="s">
        <v>8355</v>
      </c>
      <c r="S2989" s="15">
        <f t="shared" si="190"/>
        <v>42627.307303240741</v>
      </c>
      <c r="T2989" s="15">
        <f t="shared" si="19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 s="10">
        <f t="shared" si="189"/>
        <v>35.71</v>
      </c>
      <c r="Q2990" t="s">
        <v>8315</v>
      </c>
      <c r="R2990" t="s">
        <v>8355</v>
      </c>
      <c r="S2990" s="15">
        <f t="shared" si="190"/>
        <v>42511.362048611118</v>
      </c>
      <c r="T2990" s="15">
        <f t="shared" si="19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 s="10">
        <f t="shared" si="189"/>
        <v>97</v>
      </c>
      <c r="Q2991" t="s">
        <v>8315</v>
      </c>
      <c r="R2991" t="s">
        <v>8355</v>
      </c>
      <c r="S2991" s="15">
        <f t="shared" si="190"/>
        <v>42337.02039351852</v>
      </c>
      <c r="T2991" s="15">
        <f t="shared" si="19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 s="10">
        <f t="shared" si="189"/>
        <v>370.37</v>
      </c>
      <c r="Q2992" t="s">
        <v>8315</v>
      </c>
      <c r="R2992" t="s">
        <v>8355</v>
      </c>
      <c r="S2992" s="15">
        <f t="shared" si="190"/>
        <v>42341.57430555555</v>
      </c>
      <c r="T2992" s="15">
        <f t="shared" si="19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 s="10">
        <f t="shared" si="189"/>
        <v>94.41</v>
      </c>
      <c r="Q2993" t="s">
        <v>8315</v>
      </c>
      <c r="R2993" t="s">
        <v>8355</v>
      </c>
      <c r="S2993" s="15">
        <f t="shared" si="190"/>
        <v>42740.837152777778</v>
      </c>
      <c r="T2993" s="15">
        <f t="shared" si="19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 s="10">
        <f t="shared" si="189"/>
        <v>48.98</v>
      </c>
      <c r="Q2994" t="s">
        <v>8315</v>
      </c>
      <c r="R2994" t="s">
        <v>8355</v>
      </c>
      <c r="S2994" s="15">
        <f t="shared" si="190"/>
        <v>42622.767476851848</v>
      </c>
      <c r="T2994" s="15">
        <f t="shared" si="19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 s="10">
        <f t="shared" si="189"/>
        <v>45.59</v>
      </c>
      <c r="Q2995" t="s">
        <v>8315</v>
      </c>
      <c r="R2995" t="s">
        <v>8355</v>
      </c>
      <c r="S2995" s="15">
        <f t="shared" si="190"/>
        <v>42390.838738425926</v>
      </c>
      <c r="T2995" s="15">
        <f t="shared" si="19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 s="10">
        <f t="shared" si="189"/>
        <v>23.28</v>
      </c>
      <c r="Q2996" t="s">
        <v>8315</v>
      </c>
      <c r="R2996" t="s">
        <v>8355</v>
      </c>
      <c r="S2996" s="15">
        <f t="shared" si="190"/>
        <v>41885.478842592594</v>
      </c>
      <c r="T2996" s="15">
        <f t="shared" si="19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 s="10">
        <f t="shared" si="189"/>
        <v>63.23</v>
      </c>
      <c r="Q2997" t="s">
        <v>8315</v>
      </c>
      <c r="R2997" t="s">
        <v>8355</v>
      </c>
      <c r="S2997" s="15">
        <f t="shared" si="190"/>
        <v>42724.665173611109</v>
      </c>
      <c r="T2997" s="15">
        <f t="shared" si="19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 s="10">
        <f t="shared" si="189"/>
        <v>153.52000000000001</v>
      </c>
      <c r="Q2998" t="s">
        <v>8315</v>
      </c>
      <c r="R2998" t="s">
        <v>8355</v>
      </c>
      <c r="S2998" s="15">
        <f t="shared" si="190"/>
        <v>42090.912500000006</v>
      </c>
      <c r="T2998" s="15">
        <f t="shared" si="19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 s="10">
        <f t="shared" si="189"/>
        <v>90.2</v>
      </c>
      <c r="Q2999" t="s">
        <v>8315</v>
      </c>
      <c r="R2999" t="s">
        <v>8355</v>
      </c>
      <c r="S2999" s="15">
        <f t="shared" si="190"/>
        <v>42775.733715277776</v>
      </c>
      <c r="T2999" s="15">
        <f t="shared" si="19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 s="10">
        <f t="shared" si="189"/>
        <v>118.97</v>
      </c>
      <c r="Q3000" t="s">
        <v>8315</v>
      </c>
      <c r="R3000" t="s">
        <v>8355</v>
      </c>
      <c r="S3000" s="15">
        <f t="shared" si="190"/>
        <v>41778.193622685183</v>
      </c>
      <c r="T3000" s="15">
        <f t="shared" si="19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 s="10">
        <f t="shared" si="189"/>
        <v>80.25</v>
      </c>
      <c r="Q3001" t="s">
        <v>8315</v>
      </c>
      <c r="R3001" t="s">
        <v>8355</v>
      </c>
      <c r="S3001" s="15">
        <f t="shared" si="190"/>
        <v>42780.740277777775</v>
      </c>
      <c r="T3001" s="15">
        <f t="shared" si="19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 s="10">
        <f t="shared" si="189"/>
        <v>62.5</v>
      </c>
      <c r="Q3002" t="s">
        <v>8315</v>
      </c>
      <c r="R3002" t="s">
        <v>8355</v>
      </c>
      <c r="S3002" s="15">
        <f t="shared" si="190"/>
        <v>42752.827199074076</v>
      </c>
      <c r="T3002" s="15">
        <f t="shared" si="19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 s="10">
        <f t="shared" si="189"/>
        <v>131.38</v>
      </c>
      <c r="Q3003" t="s">
        <v>8315</v>
      </c>
      <c r="R3003" t="s">
        <v>8355</v>
      </c>
      <c r="S3003" s="15">
        <f t="shared" si="190"/>
        <v>42534.895625000005</v>
      </c>
      <c r="T3003" s="15">
        <f t="shared" si="19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 s="10">
        <f t="shared" si="189"/>
        <v>73.03</v>
      </c>
      <c r="Q3004" t="s">
        <v>8315</v>
      </c>
      <c r="R3004" t="s">
        <v>8355</v>
      </c>
      <c r="S3004" s="15">
        <f t="shared" si="190"/>
        <v>41239.83625</v>
      </c>
      <c r="T3004" s="15">
        <f t="shared" si="19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 s="10">
        <f t="shared" si="189"/>
        <v>178.53</v>
      </c>
      <c r="Q3005" t="s">
        <v>8315</v>
      </c>
      <c r="R3005" t="s">
        <v>8355</v>
      </c>
      <c r="S3005" s="15">
        <f t="shared" si="190"/>
        <v>42398.849259259259</v>
      </c>
      <c r="T3005" s="15">
        <f t="shared" si="19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 s="10">
        <f t="shared" si="189"/>
        <v>162.91</v>
      </c>
      <c r="Q3006" t="s">
        <v>8315</v>
      </c>
      <c r="R3006" t="s">
        <v>8355</v>
      </c>
      <c r="S3006" s="15">
        <f t="shared" si="190"/>
        <v>41928.881064814814</v>
      </c>
      <c r="T3006" s="15">
        <f t="shared" si="19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 s="10">
        <f t="shared" si="189"/>
        <v>108.24</v>
      </c>
      <c r="Q3007" t="s">
        <v>8315</v>
      </c>
      <c r="R3007" t="s">
        <v>8355</v>
      </c>
      <c r="S3007" s="15">
        <f t="shared" si="190"/>
        <v>41888.674826388888</v>
      </c>
      <c r="T3007" s="15">
        <f t="shared" si="19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 s="10">
        <f t="shared" si="189"/>
        <v>88.87</v>
      </c>
      <c r="Q3008" t="s">
        <v>8315</v>
      </c>
      <c r="R3008" t="s">
        <v>8355</v>
      </c>
      <c r="S3008" s="15">
        <f t="shared" si="190"/>
        <v>41957.756840277783</v>
      </c>
      <c r="T3008" s="15">
        <f t="shared" si="19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 s="10">
        <f t="shared" si="189"/>
        <v>54</v>
      </c>
      <c r="Q3009" t="s">
        <v>8315</v>
      </c>
      <c r="R3009" t="s">
        <v>8355</v>
      </c>
      <c r="S3009" s="15">
        <f t="shared" si="190"/>
        <v>42098.216238425928</v>
      </c>
      <c r="T3009" s="15">
        <f t="shared" si="19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 s="10">
        <f t="shared" si="189"/>
        <v>116.73</v>
      </c>
      <c r="Q3010" t="s">
        <v>8315</v>
      </c>
      <c r="R3010" t="s">
        <v>8355</v>
      </c>
      <c r="S3010" s="15">
        <f t="shared" si="190"/>
        <v>42360.212025462963</v>
      </c>
      <c r="T3010" s="15">
        <f t="shared" si="19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si="189"/>
        <v>233.9</v>
      </c>
      <c r="Q3011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ref="O3019:O3082" si="192">ROUND(E3019/D3019*100,0)</f>
        <v>106</v>
      </c>
      <c r="P3019" s="10">
        <f t="shared" ref="P3019:P3082" si="193">IFERROR(ROUND(E3019/L3019,2),"No Backers")</f>
        <v>146.44999999999999</v>
      </c>
      <c r="Q3019" t="s">
        <v>8315</v>
      </c>
      <c r="R3019" t="s">
        <v>8355</v>
      </c>
      <c r="S3019" s="15">
        <f t="shared" ref="S3019:S3082" si="194">(((J3019/60)/60)/24)+DATE(1970,1,1)</f>
        <v>41841.850034722222</v>
      </c>
      <c r="T3019" s="15">
        <f t="shared" ref="T3019:T3082" si="195"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 s="10">
        <f t="shared" si="193"/>
        <v>103.17</v>
      </c>
      <c r="Q3020" t="s">
        <v>8315</v>
      </c>
      <c r="R3020" t="s">
        <v>8355</v>
      </c>
      <c r="S3020" s="15">
        <f t="shared" si="194"/>
        <v>42163.29833333334</v>
      </c>
      <c r="T3020" s="15">
        <f t="shared" si="1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 s="10">
        <f t="shared" si="193"/>
        <v>80.459999999999994</v>
      </c>
      <c r="Q3021" t="s">
        <v>8315</v>
      </c>
      <c r="R3021" t="s">
        <v>8355</v>
      </c>
      <c r="S3021" s="15">
        <f t="shared" si="194"/>
        <v>41758.833564814813</v>
      </c>
      <c r="T3021" s="15">
        <f t="shared" si="1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 s="10">
        <f t="shared" si="193"/>
        <v>234.67</v>
      </c>
      <c r="Q3022" t="s">
        <v>8315</v>
      </c>
      <c r="R3022" t="s">
        <v>8355</v>
      </c>
      <c r="S3022" s="15">
        <f t="shared" si="194"/>
        <v>42170.846446759257</v>
      </c>
      <c r="T3022" s="15">
        <f t="shared" si="1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 s="10">
        <f t="shared" si="193"/>
        <v>50.69</v>
      </c>
      <c r="Q3023" t="s">
        <v>8315</v>
      </c>
      <c r="R3023" t="s">
        <v>8355</v>
      </c>
      <c r="S3023" s="15">
        <f t="shared" si="194"/>
        <v>42660.618854166663</v>
      </c>
      <c r="T3023" s="15">
        <f t="shared" si="1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 s="10">
        <f t="shared" si="193"/>
        <v>162.71</v>
      </c>
      <c r="Q3024" t="s">
        <v>8315</v>
      </c>
      <c r="R3024" t="s">
        <v>8355</v>
      </c>
      <c r="S3024" s="15">
        <f t="shared" si="194"/>
        <v>42564.95380787037</v>
      </c>
      <c r="T3024" s="15">
        <f t="shared" si="1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 s="10">
        <f t="shared" si="193"/>
        <v>120.17</v>
      </c>
      <c r="Q3025" t="s">
        <v>8315</v>
      </c>
      <c r="R3025" t="s">
        <v>8355</v>
      </c>
      <c r="S3025" s="15">
        <f t="shared" si="194"/>
        <v>42121.675763888896</v>
      </c>
      <c r="T3025" s="15">
        <f t="shared" si="1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 s="10">
        <f t="shared" si="193"/>
        <v>67.7</v>
      </c>
      <c r="Q3026" t="s">
        <v>8315</v>
      </c>
      <c r="R3026" t="s">
        <v>8355</v>
      </c>
      <c r="S3026" s="15">
        <f t="shared" si="194"/>
        <v>41158.993923611109</v>
      </c>
      <c r="T3026" s="15">
        <f t="shared" si="1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 s="10">
        <f t="shared" si="193"/>
        <v>52.1</v>
      </c>
      <c r="Q3027" t="s">
        <v>8315</v>
      </c>
      <c r="R3027" t="s">
        <v>8355</v>
      </c>
      <c r="S3027" s="15">
        <f t="shared" si="194"/>
        <v>41761.509409722225</v>
      </c>
      <c r="T3027" s="15">
        <f t="shared" si="1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 s="10">
        <f t="shared" si="193"/>
        <v>51.6</v>
      </c>
      <c r="Q3028" t="s">
        <v>8315</v>
      </c>
      <c r="R3028" t="s">
        <v>8355</v>
      </c>
      <c r="S3028" s="15">
        <f t="shared" si="194"/>
        <v>42783.459398148145</v>
      </c>
      <c r="T3028" s="15">
        <f t="shared" si="1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 s="10">
        <f t="shared" si="193"/>
        <v>164.3</v>
      </c>
      <c r="Q3029" t="s">
        <v>8315</v>
      </c>
      <c r="R3029" t="s">
        <v>8355</v>
      </c>
      <c r="S3029" s="15">
        <f t="shared" si="194"/>
        <v>42053.704293981486</v>
      </c>
      <c r="T3029" s="15">
        <f t="shared" si="1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 s="10">
        <f t="shared" si="193"/>
        <v>84.86</v>
      </c>
      <c r="Q3030" t="s">
        <v>8315</v>
      </c>
      <c r="R3030" t="s">
        <v>8355</v>
      </c>
      <c r="S3030" s="15">
        <f t="shared" si="194"/>
        <v>42567.264178240745</v>
      </c>
      <c r="T3030" s="15">
        <f t="shared" si="1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 s="10">
        <f t="shared" si="193"/>
        <v>94.55</v>
      </c>
      <c r="Q3031" t="s">
        <v>8315</v>
      </c>
      <c r="R3031" t="s">
        <v>8355</v>
      </c>
      <c r="S3031" s="15">
        <f t="shared" si="194"/>
        <v>41932.708877314813</v>
      </c>
      <c r="T3031" s="15">
        <f t="shared" si="1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 s="10">
        <f t="shared" si="193"/>
        <v>45.54</v>
      </c>
      <c r="Q3032" t="s">
        <v>8315</v>
      </c>
      <c r="R3032" t="s">
        <v>8355</v>
      </c>
      <c r="S3032" s="15">
        <f t="shared" si="194"/>
        <v>42233.747349537036</v>
      </c>
      <c r="T3032" s="15">
        <f t="shared" si="1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 s="10">
        <f t="shared" si="193"/>
        <v>51.72</v>
      </c>
      <c r="Q3033" t="s">
        <v>8315</v>
      </c>
      <c r="R3033" t="s">
        <v>8355</v>
      </c>
      <c r="S3033" s="15">
        <f t="shared" si="194"/>
        <v>42597.882488425923</v>
      </c>
      <c r="T3033" s="15">
        <f t="shared" si="1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 s="10">
        <f t="shared" si="193"/>
        <v>50.88</v>
      </c>
      <c r="Q3034" t="s">
        <v>8315</v>
      </c>
      <c r="R3034" t="s">
        <v>8355</v>
      </c>
      <c r="S3034" s="15">
        <f t="shared" si="194"/>
        <v>42228.044664351852</v>
      </c>
      <c r="T3034" s="15">
        <f t="shared" si="1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 s="10">
        <f t="shared" si="193"/>
        <v>191.13</v>
      </c>
      <c r="Q3035" t="s">
        <v>8315</v>
      </c>
      <c r="R3035" t="s">
        <v>8355</v>
      </c>
      <c r="S3035" s="15">
        <f t="shared" si="194"/>
        <v>42570.110243055555</v>
      </c>
      <c r="T3035" s="15">
        <f t="shared" si="1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 s="10">
        <f t="shared" si="193"/>
        <v>89.31</v>
      </c>
      <c r="Q3036" t="s">
        <v>8315</v>
      </c>
      <c r="R3036" t="s">
        <v>8355</v>
      </c>
      <c r="S3036" s="15">
        <f t="shared" si="194"/>
        <v>42644.535358796296</v>
      </c>
      <c r="T3036" s="15">
        <f t="shared" si="1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 s="10">
        <f t="shared" si="193"/>
        <v>88.59</v>
      </c>
      <c r="Q3037" t="s">
        <v>8315</v>
      </c>
      <c r="R3037" t="s">
        <v>8355</v>
      </c>
      <c r="S3037" s="15">
        <f t="shared" si="194"/>
        <v>41368.560289351852</v>
      </c>
      <c r="T3037" s="15">
        <f t="shared" si="1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 s="10">
        <f t="shared" si="193"/>
        <v>96.3</v>
      </c>
      <c r="Q3038" t="s">
        <v>8315</v>
      </c>
      <c r="R3038" t="s">
        <v>8355</v>
      </c>
      <c r="S3038" s="15">
        <f t="shared" si="194"/>
        <v>41466.785231481481</v>
      </c>
      <c r="T3038" s="15">
        <f t="shared" si="1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 s="10">
        <f t="shared" si="193"/>
        <v>33.31</v>
      </c>
      <c r="Q3039" t="s">
        <v>8315</v>
      </c>
      <c r="R3039" t="s">
        <v>8355</v>
      </c>
      <c r="S3039" s="15">
        <f t="shared" si="194"/>
        <v>40378.893206018518</v>
      </c>
      <c r="T3039" s="15">
        <f t="shared" si="1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 s="10">
        <f t="shared" si="193"/>
        <v>37.22</v>
      </c>
      <c r="Q3040" t="s">
        <v>8315</v>
      </c>
      <c r="R3040" t="s">
        <v>8355</v>
      </c>
      <c r="S3040" s="15">
        <f t="shared" si="194"/>
        <v>42373.252280092594</v>
      </c>
      <c r="T3040" s="15">
        <f t="shared" si="1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 s="10">
        <f t="shared" si="193"/>
        <v>92.13</v>
      </c>
      <c r="Q3041" t="s">
        <v>8315</v>
      </c>
      <c r="R3041" t="s">
        <v>8355</v>
      </c>
      <c r="S3041" s="15">
        <f t="shared" si="194"/>
        <v>41610.794421296298</v>
      </c>
      <c r="T3041" s="15">
        <f t="shared" si="1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 s="10">
        <f t="shared" si="193"/>
        <v>76.790000000000006</v>
      </c>
      <c r="Q3042" t="s">
        <v>8315</v>
      </c>
      <c r="R3042" t="s">
        <v>8355</v>
      </c>
      <c r="S3042" s="15">
        <f t="shared" si="194"/>
        <v>42177.791909722218</v>
      </c>
      <c r="T3042" s="15">
        <f t="shared" si="1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 s="10">
        <f t="shared" si="193"/>
        <v>96.53</v>
      </c>
      <c r="Q3043" t="s">
        <v>8315</v>
      </c>
      <c r="R3043" t="s">
        <v>8355</v>
      </c>
      <c r="S3043" s="15">
        <f t="shared" si="194"/>
        <v>42359.868611111116</v>
      </c>
      <c r="T3043" s="15">
        <f t="shared" si="1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 s="10">
        <f t="shared" si="193"/>
        <v>51.89</v>
      </c>
      <c r="Q3044" t="s">
        <v>8315</v>
      </c>
      <c r="R3044" t="s">
        <v>8355</v>
      </c>
      <c r="S3044" s="15">
        <f t="shared" si="194"/>
        <v>42253.688043981485</v>
      </c>
      <c r="T3044" s="15">
        <f t="shared" si="1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 s="10">
        <f t="shared" si="193"/>
        <v>128.91</v>
      </c>
      <c r="Q3045" t="s">
        <v>8315</v>
      </c>
      <c r="R3045" t="s">
        <v>8355</v>
      </c>
      <c r="S3045" s="15">
        <f t="shared" si="194"/>
        <v>42083.070590277777</v>
      </c>
      <c r="T3045" s="15">
        <f t="shared" si="1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 s="10">
        <f t="shared" si="193"/>
        <v>84.11</v>
      </c>
      <c r="Q3046" t="s">
        <v>8315</v>
      </c>
      <c r="R3046" t="s">
        <v>8355</v>
      </c>
      <c r="S3046" s="15">
        <f t="shared" si="194"/>
        <v>42387.7268287037</v>
      </c>
      <c r="T3046" s="15">
        <f t="shared" si="1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 s="10">
        <f t="shared" si="193"/>
        <v>82.94</v>
      </c>
      <c r="Q3047" t="s">
        <v>8315</v>
      </c>
      <c r="R3047" t="s">
        <v>8355</v>
      </c>
      <c r="S3047" s="15">
        <f t="shared" si="194"/>
        <v>41843.155729166669</v>
      </c>
      <c r="T3047" s="15">
        <f t="shared" si="1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 s="10">
        <f t="shared" si="193"/>
        <v>259.95</v>
      </c>
      <c r="Q3048" t="s">
        <v>8315</v>
      </c>
      <c r="R3048" t="s">
        <v>8355</v>
      </c>
      <c r="S3048" s="15">
        <f t="shared" si="194"/>
        <v>41862.803078703706</v>
      </c>
      <c r="T3048" s="15">
        <f t="shared" si="1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 s="10">
        <f t="shared" si="193"/>
        <v>37.25</v>
      </c>
      <c r="Q3049" t="s">
        <v>8315</v>
      </c>
      <c r="R3049" t="s">
        <v>8355</v>
      </c>
      <c r="S3049" s="15">
        <f t="shared" si="194"/>
        <v>42443.989050925928</v>
      </c>
      <c r="T3049" s="15">
        <f t="shared" si="195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 s="10">
        <f t="shared" si="193"/>
        <v>177.02</v>
      </c>
      <c r="Q3050" t="s">
        <v>8315</v>
      </c>
      <c r="R3050" t="s">
        <v>8355</v>
      </c>
      <c r="S3050" s="15">
        <f t="shared" si="194"/>
        <v>41975.901180555549</v>
      </c>
      <c r="T3050" s="15">
        <f t="shared" si="1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 s="10">
        <f t="shared" si="193"/>
        <v>74.069999999999993</v>
      </c>
      <c r="Q3051" t="s">
        <v>8315</v>
      </c>
      <c r="R3051" t="s">
        <v>8355</v>
      </c>
      <c r="S3051" s="15">
        <f t="shared" si="194"/>
        <v>42139.014525462961</v>
      </c>
      <c r="T3051" s="15">
        <f t="shared" si="1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 s="10">
        <f t="shared" si="193"/>
        <v>70.67</v>
      </c>
      <c r="Q3052" t="s">
        <v>8315</v>
      </c>
      <c r="R3052" t="s">
        <v>8355</v>
      </c>
      <c r="S3052" s="15">
        <f t="shared" si="194"/>
        <v>42465.16851851852</v>
      </c>
      <c r="T3052" s="15">
        <f t="shared" si="1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 s="10">
        <f t="shared" si="193"/>
        <v>23.63</v>
      </c>
      <c r="Q3053" t="s">
        <v>8315</v>
      </c>
      <c r="R3053" t="s">
        <v>8355</v>
      </c>
      <c r="S3053" s="15">
        <f t="shared" si="194"/>
        <v>42744.416030092587</v>
      </c>
      <c r="T3053" s="15">
        <f t="shared" si="19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 s="10">
        <f t="shared" si="193"/>
        <v>37.5</v>
      </c>
      <c r="Q3054" t="s">
        <v>8315</v>
      </c>
      <c r="R3054" t="s">
        <v>8355</v>
      </c>
      <c r="S3054" s="15">
        <f t="shared" si="194"/>
        <v>42122.670069444444</v>
      </c>
      <c r="T3054" s="15">
        <f t="shared" si="1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 s="10">
        <f t="shared" si="193"/>
        <v>13.33</v>
      </c>
      <c r="Q3055" t="s">
        <v>8315</v>
      </c>
      <c r="R3055" t="s">
        <v>8355</v>
      </c>
      <c r="S3055" s="15">
        <f t="shared" si="194"/>
        <v>41862.761724537035</v>
      </c>
      <c r="T3055" s="15">
        <f t="shared" si="1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s="10" t="str">
        <f t="shared" si="193"/>
        <v>No Backers</v>
      </c>
      <c r="Q3056" t="s">
        <v>8315</v>
      </c>
      <c r="R3056" t="s">
        <v>8355</v>
      </c>
      <c r="S3056" s="15">
        <f t="shared" si="194"/>
        <v>42027.832800925928</v>
      </c>
      <c r="T3056" s="15">
        <f t="shared" si="1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 s="10">
        <f t="shared" si="193"/>
        <v>1</v>
      </c>
      <c r="Q3057" t="s">
        <v>8315</v>
      </c>
      <c r="R3057" t="s">
        <v>8355</v>
      </c>
      <c r="S3057" s="15">
        <f t="shared" si="194"/>
        <v>41953.95821759259</v>
      </c>
      <c r="T3057" s="15">
        <f t="shared" si="1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s="10" t="str">
        <f t="shared" si="193"/>
        <v>No Backers</v>
      </c>
      <c r="Q3058" t="s">
        <v>8315</v>
      </c>
      <c r="R3058" t="s">
        <v>8355</v>
      </c>
      <c r="S3058" s="15">
        <f t="shared" si="194"/>
        <v>41851.636388888888</v>
      </c>
      <c r="T3058" s="15">
        <f t="shared" si="1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s="10" t="str">
        <f t="shared" si="193"/>
        <v>No Backers</v>
      </c>
      <c r="Q3059" t="s">
        <v>8315</v>
      </c>
      <c r="R3059" t="s">
        <v>8355</v>
      </c>
      <c r="S3059" s="15">
        <f t="shared" si="194"/>
        <v>42433.650590277779</v>
      </c>
      <c r="T3059" s="15">
        <f t="shared" si="1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 s="10">
        <f t="shared" si="193"/>
        <v>1</v>
      </c>
      <c r="Q3060" t="s">
        <v>8315</v>
      </c>
      <c r="R3060" t="s">
        <v>8355</v>
      </c>
      <c r="S3060" s="15">
        <f t="shared" si="194"/>
        <v>42460.374305555553</v>
      </c>
      <c r="T3060" s="15">
        <f t="shared" si="1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 s="10">
        <f t="shared" si="193"/>
        <v>41</v>
      </c>
      <c r="Q3061" t="s">
        <v>8315</v>
      </c>
      <c r="R3061" t="s">
        <v>8355</v>
      </c>
      <c r="S3061" s="15">
        <f t="shared" si="194"/>
        <v>41829.935717592591</v>
      </c>
      <c r="T3061" s="15">
        <f t="shared" si="1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 s="10">
        <f t="shared" si="193"/>
        <v>55.83</v>
      </c>
      <c r="Q3062" t="s">
        <v>8315</v>
      </c>
      <c r="R3062" t="s">
        <v>8355</v>
      </c>
      <c r="S3062" s="15">
        <f t="shared" si="194"/>
        <v>42245.274699074071</v>
      </c>
      <c r="T3062" s="15">
        <f t="shared" si="1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s="10" t="str">
        <f t="shared" si="193"/>
        <v>No Backers</v>
      </c>
      <c r="Q3063" t="s">
        <v>8315</v>
      </c>
      <c r="R3063" t="s">
        <v>8355</v>
      </c>
      <c r="S3063" s="15">
        <f t="shared" si="194"/>
        <v>41834.784120370372</v>
      </c>
      <c r="T3063" s="15">
        <f t="shared" si="1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 s="10">
        <f t="shared" si="193"/>
        <v>99.76</v>
      </c>
      <c r="Q3064" t="s">
        <v>8315</v>
      </c>
      <c r="R3064" t="s">
        <v>8355</v>
      </c>
      <c r="S3064" s="15">
        <f t="shared" si="194"/>
        <v>42248.535787037035</v>
      </c>
      <c r="T3064" s="15">
        <f t="shared" si="1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 s="10">
        <f t="shared" si="193"/>
        <v>25.52</v>
      </c>
      <c r="Q3065" t="s">
        <v>8315</v>
      </c>
      <c r="R3065" t="s">
        <v>8355</v>
      </c>
      <c r="S3065" s="15">
        <f t="shared" si="194"/>
        <v>42630.922893518517</v>
      </c>
      <c r="T3065" s="15">
        <f t="shared" si="19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 s="10">
        <f t="shared" si="193"/>
        <v>117.65</v>
      </c>
      <c r="Q3066" t="s">
        <v>8315</v>
      </c>
      <c r="R3066" t="s">
        <v>8355</v>
      </c>
      <c r="S3066" s="15">
        <f t="shared" si="194"/>
        <v>42299.130162037036</v>
      </c>
      <c r="T3066" s="15">
        <f t="shared" si="1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 s="10">
        <f t="shared" si="193"/>
        <v>5</v>
      </c>
      <c r="Q3067" t="s">
        <v>8315</v>
      </c>
      <c r="R3067" t="s">
        <v>8355</v>
      </c>
      <c r="S3067" s="15">
        <f t="shared" si="194"/>
        <v>41825.055231481485</v>
      </c>
      <c r="T3067" s="15">
        <f t="shared" si="1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 s="10">
        <f t="shared" si="193"/>
        <v>2796.67</v>
      </c>
      <c r="Q3068" t="s">
        <v>8315</v>
      </c>
      <c r="R3068" t="s">
        <v>8355</v>
      </c>
      <c r="S3068" s="15">
        <f t="shared" si="194"/>
        <v>42531.228437500002</v>
      </c>
      <c r="T3068" s="15">
        <f t="shared" si="1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 s="10">
        <f t="shared" si="193"/>
        <v>200</v>
      </c>
      <c r="Q3069" t="s">
        <v>8315</v>
      </c>
      <c r="R3069" t="s">
        <v>8355</v>
      </c>
      <c r="S3069" s="15">
        <f t="shared" si="194"/>
        <v>42226.938414351855</v>
      </c>
      <c r="T3069" s="15">
        <f t="shared" si="1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 s="10">
        <f t="shared" si="193"/>
        <v>87.5</v>
      </c>
      <c r="Q3070" t="s">
        <v>8315</v>
      </c>
      <c r="R3070" t="s">
        <v>8355</v>
      </c>
      <c r="S3070" s="15">
        <f t="shared" si="194"/>
        <v>42263.691574074073</v>
      </c>
      <c r="T3070" s="15">
        <f t="shared" si="1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 s="10">
        <f t="shared" si="193"/>
        <v>20.14</v>
      </c>
      <c r="Q3071" t="s">
        <v>8315</v>
      </c>
      <c r="R3071" t="s">
        <v>8355</v>
      </c>
      <c r="S3071" s="15">
        <f t="shared" si="194"/>
        <v>41957.833726851852</v>
      </c>
      <c r="T3071" s="15">
        <f t="shared" si="1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 s="10">
        <f t="shared" si="193"/>
        <v>20.88</v>
      </c>
      <c r="Q3072" t="s">
        <v>8315</v>
      </c>
      <c r="R3072" t="s">
        <v>8355</v>
      </c>
      <c r="S3072" s="15">
        <f t="shared" si="194"/>
        <v>42690.733437499999</v>
      </c>
      <c r="T3072" s="15">
        <f t="shared" si="1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 s="10">
        <f t="shared" si="193"/>
        <v>61.31</v>
      </c>
      <c r="Q3073" t="s">
        <v>8315</v>
      </c>
      <c r="R3073" t="s">
        <v>8355</v>
      </c>
      <c r="S3073" s="15">
        <f t="shared" si="194"/>
        <v>42097.732418981483</v>
      </c>
      <c r="T3073" s="15">
        <f t="shared" si="1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 s="10">
        <f t="shared" si="193"/>
        <v>1</v>
      </c>
      <c r="Q3074" t="s">
        <v>8315</v>
      </c>
      <c r="R3074" t="s">
        <v>8355</v>
      </c>
      <c r="S3074" s="15">
        <f t="shared" si="194"/>
        <v>42658.690532407403</v>
      </c>
      <c r="T3074" s="15">
        <f t="shared" si="19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si="193"/>
        <v>92.14</v>
      </c>
      <c r="Q3075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ref="O3083:O3146" si="196">ROUND(E3083/D3083*100,0)</f>
        <v>0</v>
      </c>
      <c r="P3083" s="10">
        <f t="shared" ref="P3083:P3146" si="197">IFERROR(ROUND(E3083/L3083,2),"No Backers")</f>
        <v>420.6</v>
      </c>
      <c r="Q3083" t="s">
        <v>8315</v>
      </c>
      <c r="R3083" t="s">
        <v>8355</v>
      </c>
      <c r="S3083" s="15">
        <f t="shared" ref="S3083:S3146" si="198">(((J3083/60)/60)/24)+DATE(1970,1,1)</f>
        <v>42237.181608796294</v>
      </c>
      <c r="T3083" s="15">
        <f t="shared" ref="T3083:T3146" si="199"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s="10" t="str">
        <f t="shared" si="197"/>
        <v>No Backers</v>
      </c>
      <c r="Q3084" t="s">
        <v>8315</v>
      </c>
      <c r="R3084" t="s">
        <v>8355</v>
      </c>
      <c r="S3084" s="15">
        <f t="shared" si="198"/>
        <v>42293.922986111109</v>
      </c>
      <c r="T3084" s="15">
        <f t="shared" si="199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 s="10">
        <f t="shared" si="197"/>
        <v>18.670000000000002</v>
      </c>
      <c r="Q3085" t="s">
        <v>8315</v>
      </c>
      <c r="R3085" t="s">
        <v>8355</v>
      </c>
      <c r="S3085" s="15">
        <f t="shared" si="198"/>
        <v>41853.563402777778</v>
      </c>
      <c r="T3085" s="15">
        <f t="shared" si="199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 s="10">
        <f t="shared" si="197"/>
        <v>78.33</v>
      </c>
      <c r="Q3086" t="s">
        <v>8315</v>
      </c>
      <c r="R3086" t="s">
        <v>8355</v>
      </c>
      <c r="S3086" s="15">
        <f t="shared" si="198"/>
        <v>42100.723738425921</v>
      </c>
      <c r="T3086" s="15">
        <f t="shared" si="199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 s="10">
        <f t="shared" si="197"/>
        <v>67.78</v>
      </c>
      <c r="Q3087" t="s">
        <v>8315</v>
      </c>
      <c r="R3087" t="s">
        <v>8355</v>
      </c>
      <c r="S3087" s="15">
        <f t="shared" si="198"/>
        <v>42246.883784722217</v>
      </c>
      <c r="T3087" s="15">
        <f t="shared" si="199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 s="10">
        <f t="shared" si="197"/>
        <v>16.670000000000002</v>
      </c>
      <c r="Q3088" t="s">
        <v>8315</v>
      </c>
      <c r="R3088" t="s">
        <v>8355</v>
      </c>
      <c r="S3088" s="15">
        <f t="shared" si="198"/>
        <v>42173.67082175926</v>
      </c>
      <c r="T3088" s="15">
        <f t="shared" si="199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 s="10">
        <f t="shared" si="197"/>
        <v>62.5</v>
      </c>
      <c r="Q3089" t="s">
        <v>8315</v>
      </c>
      <c r="R3089" t="s">
        <v>8355</v>
      </c>
      <c r="S3089" s="15">
        <f t="shared" si="198"/>
        <v>42665.150347222225</v>
      </c>
      <c r="T3089" s="15">
        <f t="shared" si="199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 s="10">
        <f t="shared" si="197"/>
        <v>42</v>
      </c>
      <c r="Q3090" t="s">
        <v>8315</v>
      </c>
      <c r="R3090" t="s">
        <v>8355</v>
      </c>
      <c r="S3090" s="15">
        <f t="shared" si="198"/>
        <v>41981.57230324074</v>
      </c>
      <c r="T3090" s="15">
        <f t="shared" si="199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 s="10">
        <f t="shared" si="197"/>
        <v>130.09</v>
      </c>
      <c r="Q3091" t="s">
        <v>8315</v>
      </c>
      <c r="R3091" t="s">
        <v>8355</v>
      </c>
      <c r="S3091" s="15">
        <f t="shared" si="198"/>
        <v>42528.542627314819</v>
      </c>
      <c r="T3091" s="15">
        <f t="shared" si="199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 s="10">
        <f t="shared" si="197"/>
        <v>1270.22</v>
      </c>
      <c r="Q3092" t="s">
        <v>8315</v>
      </c>
      <c r="R3092" t="s">
        <v>8355</v>
      </c>
      <c r="S3092" s="15">
        <f t="shared" si="198"/>
        <v>42065.818807870368</v>
      </c>
      <c r="T3092" s="15">
        <f t="shared" si="199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 s="10">
        <f t="shared" si="197"/>
        <v>88.44</v>
      </c>
      <c r="Q3093" t="s">
        <v>8315</v>
      </c>
      <c r="R3093" t="s">
        <v>8355</v>
      </c>
      <c r="S3093" s="15">
        <f t="shared" si="198"/>
        <v>42566.948414351849</v>
      </c>
      <c r="T3093" s="15">
        <f t="shared" si="199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 s="10">
        <f t="shared" si="197"/>
        <v>56.34</v>
      </c>
      <c r="Q3094" t="s">
        <v>8315</v>
      </c>
      <c r="R3094" t="s">
        <v>8355</v>
      </c>
      <c r="S3094" s="15">
        <f t="shared" si="198"/>
        <v>42255.619351851856</v>
      </c>
      <c r="T3094" s="15">
        <f t="shared" si="199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 s="10">
        <f t="shared" si="197"/>
        <v>53.53</v>
      </c>
      <c r="Q3095" t="s">
        <v>8315</v>
      </c>
      <c r="R3095" t="s">
        <v>8355</v>
      </c>
      <c r="S3095" s="15">
        <f t="shared" si="198"/>
        <v>41760.909039351849</v>
      </c>
      <c r="T3095" s="15">
        <f t="shared" si="199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 s="10">
        <f t="shared" si="197"/>
        <v>25</v>
      </c>
      <c r="Q3096" t="s">
        <v>8315</v>
      </c>
      <c r="R3096" t="s">
        <v>8355</v>
      </c>
      <c r="S3096" s="15">
        <f t="shared" si="198"/>
        <v>42207.795787037037</v>
      </c>
      <c r="T3096" s="15">
        <f t="shared" si="199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 s="10">
        <f t="shared" si="197"/>
        <v>50</v>
      </c>
      <c r="Q3097" t="s">
        <v>8315</v>
      </c>
      <c r="R3097" t="s">
        <v>8355</v>
      </c>
      <c r="S3097" s="15">
        <f t="shared" si="198"/>
        <v>42523.025231481486</v>
      </c>
      <c r="T3097" s="15">
        <f t="shared" si="199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 s="10">
        <f t="shared" si="197"/>
        <v>56.79</v>
      </c>
      <c r="Q3098" t="s">
        <v>8315</v>
      </c>
      <c r="R3098" t="s">
        <v>8355</v>
      </c>
      <c r="S3098" s="15">
        <f t="shared" si="198"/>
        <v>42114.825532407413</v>
      </c>
      <c r="T3098" s="15">
        <f t="shared" si="199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 s="10">
        <f t="shared" si="197"/>
        <v>40.83</v>
      </c>
      <c r="Q3099" t="s">
        <v>8315</v>
      </c>
      <c r="R3099" t="s">
        <v>8355</v>
      </c>
      <c r="S3099" s="15">
        <f t="shared" si="198"/>
        <v>42629.503483796296</v>
      </c>
      <c r="T3099" s="15">
        <f t="shared" si="199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 s="10">
        <f t="shared" si="197"/>
        <v>65.11</v>
      </c>
      <c r="Q3100" t="s">
        <v>8315</v>
      </c>
      <c r="R3100" t="s">
        <v>8355</v>
      </c>
      <c r="S3100" s="15">
        <f t="shared" si="198"/>
        <v>42359.792233796295</v>
      </c>
      <c r="T3100" s="15">
        <f t="shared" si="199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 s="10">
        <f t="shared" si="197"/>
        <v>55.6</v>
      </c>
      <c r="Q3101" t="s">
        <v>8315</v>
      </c>
      <c r="R3101" t="s">
        <v>8355</v>
      </c>
      <c r="S3101" s="15">
        <f t="shared" si="198"/>
        <v>42382.189710648148</v>
      </c>
      <c r="T3101" s="15">
        <f t="shared" si="199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 s="10">
        <f t="shared" si="197"/>
        <v>140.54</v>
      </c>
      <c r="Q3102" t="s">
        <v>8315</v>
      </c>
      <c r="R3102" t="s">
        <v>8355</v>
      </c>
      <c r="S3102" s="15">
        <f t="shared" si="198"/>
        <v>41902.622395833336</v>
      </c>
      <c r="T3102" s="15">
        <f t="shared" si="199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 s="10">
        <f t="shared" si="197"/>
        <v>25</v>
      </c>
      <c r="Q3103" t="s">
        <v>8315</v>
      </c>
      <c r="R3103" t="s">
        <v>8355</v>
      </c>
      <c r="S3103" s="15">
        <f t="shared" si="198"/>
        <v>42171.383530092593</v>
      </c>
      <c r="T3103" s="15">
        <f t="shared" si="199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 s="10">
        <f t="shared" si="197"/>
        <v>69.53</v>
      </c>
      <c r="Q3104" t="s">
        <v>8315</v>
      </c>
      <c r="R3104" t="s">
        <v>8355</v>
      </c>
      <c r="S3104" s="15">
        <f t="shared" si="198"/>
        <v>42555.340486111112</v>
      </c>
      <c r="T3104" s="15">
        <f t="shared" si="199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 s="10">
        <f t="shared" si="197"/>
        <v>5.5</v>
      </c>
      <c r="Q3105" t="s">
        <v>8315</v>
      </c>
      <c r="R3105" t="s">
        <v>8355</v>
      </c>
      <c r="S3105" s="15">
        <f t="shared" si="198"/>
        <v>42107.156319444446</v>
      </c>
      <c r="T3105" s="15">
        <f t="shared" si="199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 s="10">
        <f t="shared" si="197"/>
        <v>237</v>
      </c>
      <c r="Q3106" t="s">
        <v>8315</v>
      </c>
      <c r="R3106" t="s">
        <v>8355</v>
      </c>
      <c r="S3106" s="15">
        <f t="shared" si="198"/>
        <v>42006.908692129626</v>
      </c>
      <c r="T3106" s="15">
        <f t="shared" si="199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 s="10">
        <f t="shared" si="197"/>
        <v>79.87</v>
      </c>
      <c r="Q3107" t="s">
        <v>8315</v>
      </c>
      <c r="R3107" t="s">
        <v>8355</v>
      </c>
      <c r="S3107" s="15">
        <f t="shared" si="198"/>
        <v>41876.718935185185</v>
      </c>
      <c r="T3107" s="15">
        <f t="shared" si="199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 s="10">
        <f t="shared" si="197"/>
        <v>10.25</v>
      </c>
      <c r="Q3108" t="s">
        <v>8315</v>
      </c>
      <c r="R3108" t="s">
        <v>8355</v>
      </c>
      <c r="S3108" s="15">
        <f t="shared" si="198"/>
        <v>42241.429120370376</v>
      </c>
      <c r="T3108" s="15">
        <f t="shared" si="199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 s="10">
        <f t="shared" si="197"/>
        <v>272.58999999999997</v>
      </c>
      <c r="Q3109" t="s">
        <v>8315</v>
      </c>
      <c r="R3109" t="s">
        <v>8355</v>
      </c>
      <c r="S3109" s="15">
        <f t="shared" si="198"/>
        <v>42128.814247685179</v>
      </c>
      <c r="T3109" s="15">
        <f t="shared" si="199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 s="10">
        <f t="shared" si="197"/>
        <v>13</v>
      </c>
      <c r="Q3110" t="s">
        <v>8315</v>
      </c>
      <c r="R3110" t="s">
        <v>8355</v>
      </c>
      <c r="S3110" s="15">
        <f t="shared" si="198"/>
        <v>42062.680486111116</v>
      </c>
      <c r="T3110" s="15">
        <f t="shared" si="199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 s="10">
        <f t="shared" si="197"/>
        <v>58.18</v>
      </c>
      <c r="Q3111" t="s">
        <v>8315</v>
      </c>
      <c r="R3111" t="s">
        <v>8355</v>
      </c>
      <c r="S3111" s="15">
        <f t="shared" si="198"/>
        <v>41844.125115740739</v>
      </c>
      <c r="T3111" s="15">
        <f t="shared" si="199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 s="10">
        <f t="shared" si="197"/>
        <v>10</v>
      </c>
      <c r="Q3112" t="s">
        <v>8315</v>
      </c>
      <c r="R3112" t="s">
        <v>8355</v>
      </c>
      <c r="S3112" s="15">
        <f t="shared" si="198"/>
        <v>42745.031469907408</v>
      </c>
      <c r="T3112" s="15">
        <f t="shared" si="199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 s="10">
        <f t="shared" si="197"/>
        <v>70.11</v>
      </c>
      <c r="Q3113" t="s">
        <v>8315</v>
      </c>
      <c r="R3113" t="s">
        <v>8355</v>
      </c>
      <c r="S3113" s="15">
        <f t="shared" si="198"/>
        <v>41885.595138888886</v>
      </c>
      <c r="T3113" s="15">
        <f t="shared" si="199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 s="10">
        <f t="shared" si="197"/>
        <v>57.89</v>
      </c>
      <c r="Q3114" t="s">
        <v>8315</v>
      </c>
      <c r="R3114" t="s">
        <v>8355</v>
      </c>
      <c r="S3114" s="15">
        <f t="shared" si="198"/>
        <v>42615.121921296297</v>
      </c>
      <c r="T3114" s="15">
        <f t="shared" si="199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 s="10">
        <f t="shared" si="197"/>
        <v>125.27</v>
      </c>
      <c r="Q3115" t="s">
        <v>8315</v>
      </c>
      <c r="R3115" t="s">
        <v>8355</v>
      </c>
      <c r="S3115" s="15">
        <f t="shared" si="198"/>
        <v>42081.731273148151</v>
      </c>
      <c r="T3115" s="15">
        <f t="shared" si="199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s="10" t="str">
        <f t="shared" si="197"/>
        <v>No Backers</v>
      </c>
      <c r="Q3116" t="s">
        <v>8315</v>
      </c>
      <c r="R3116" t="s">
        <v>8355</v>
      </c>
      <c r="S3116" s="15">
        <f t="shared" si="198"/>
        <v>41843.632523148146</v>
      </c>
      <c r="T3116" s="15">
        <f t="shared" si="199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 s="10">
        <f t="shared" si="197"/>
        <v>300</v>
      </c>
      <c r="Q3117" t="s">
        <v>8315</v>
      </c>
      <c r="R3117" t="s">
        <v>8355</v>
      </c>
      <c r="S3117" s="15">
        <f t="shared" si="198"/>
        <v>42496.447071759263</v>
      </c>
      <c r="T3117" s="15">
        <f t="shared" si="199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 s="10">
        <f t="shared" si="197"/>
        <v>43</v>
      </c>
      <c r="Q3118" t="s">
        <v>8315</v>
      </c>
      <c r="R3118" t="s">
        <v>8355</v>
      </c>
      <c r="S3118" s="15">
        <f t="shared" si="198"/>
        <v>42081.515335648146</v>
      </c>
      <c r="T3118" s="15">
        <f t="shared" si="199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 s="10">
        <f t="shared" si="197"/>
        <v>1</v>
      </c>
      <c r="Q3119" t="s">
        <v>8315</v>
      </c>
      <c r="R3119" t="s">
        <v>8355</v>
      </c>
      <c r="S3119" s="15">
        <f t="shared" si="198"/>
        <v>42509.374537037031</v>
      </c>
      <c r="T3119" s="15">
        <f t="shared" si="199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 s="10">
        <f t="shared" si="197"/>
        <v>775</v>
      </c>
      <c r="Q3120" t="s">
        <v>8315</v>
      </c>
      <c r="R3120" t="s">
        <v>8355</v>
      </c>
      <c r="S3120" s="15">
        <f t="shared" si="198"/>
        <v>42534.649571759262</v>
      </c>
      <c r="T3120" s="15">
        <f t="shared" si="199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 s="10">
        <f t="shared" si="197"/>
        <v>5</v>
      </c>
      <c r="Q3121" t="s">
        <v>8315</v>
      </c>
      <c r="R3121" t="s">
        <v>8355</v>
      </c>
      <c r="S3121" s="15">
        <f t="shared" si="198"/>
        <v>42060.04550925926</v>
      </c>
      <c r="T3121" s="15">
        <f t="shared" si="199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 s="10">
        <f t="shared" si="197"/>
        <v>12.8</v>
      </c>
      <c r="Q3122" t="s">
        <v>8315</v>
      </c>
      <c r="R3122" t="s">
        <v>8355</v>
      </c>
      <c r="S3122" s="15">
        <f t="shared" si="198"/>
        <v>42435.942083333335</v>
      </c>
      <c r="T3122" s="15">
        <f t="shared" si="199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 s="10">
        <f t="shared" si="197"/>
        <v>10</v>
      </c>
      <c r="Q3123" t="s">
        <v>8315</v>
      </c>
      <c r="R3123" t="s">
        <v>8355</v>
      </c>
      <c r="S3123" s="15">
        <f t="shared" si="198"/>
        <v>41848.679803240739</v>
      </c>
      <c r="T3123" s="15">
        <f t="shared" si="199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 s="10">
        <f t="shared" si="197"/>
        <v>58</v>
      </c>
      <c r="Q3124" t="s">
        <v>8315</v>
      </c>
      <c r="R3124" t="s">
        <v>8355</v>
      </c>
      <c r="S3124" s="15">
        <f t="shared" si="198"/>
        <v>42678.932083333333</v>
      </c>
      <c r="T3124" s="15">
        <f t="shared" si="199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 s="10">
        <f t="shared" si="197"/>
        <v>244.8</v>
      </c>
      <c r="Q3125" t="s">
        <v>8315</v>
      </c>
      <c r="R3125" t="s">
        <v>8355</v>
      </c>
      <c r="S3125" s="15">
        <f t="shared" si="198"/>
        <v>42530.993032407408</v>
      </c>
      <c r="T3125" s="15">
        <f t="shared" si="199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 s="10">
        <f t="shared" si="197"/>
        <v>6.5</v>
      </c>
      <c r="Q3126" t="s">
        <v>8315</v>
      </c>
      <c r="R3126" t="s">
        <v>8355</v>
      </c>
      <c r="S3126" s="15">
        <f t="shared" si="198"/>
        <v>41977.780104166668</v>
      </c>
      <c r="T3126" s="15">
        <f t="shared" si="199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s="10" t="str">
        <f t="shared" si="197"/>
        <v>No Backers</v>
      </c>
      <c r="Q3127" t="s">
        <v>8315</v>
      </c>
      <c r="R3127" t="s">
        <v>8355</v>
      </c>
      <c r="S3127" s="15">
        <f t="shared" si="198"/>
        <v>42346.20685185185</v>
      </c>
      <c r="T3127" s="15">
        <f t="shared" si="199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 s="10">
        <f t="shared" si="197"/>
        <v>61.18</v>
      </c>
      <c r="Q3128" t="s">
        <v>8315</v>
      </c>
      <c r="R3128" t="s">
        <v>8355</v>
      </c>
      <c r="S3128" s="15">
        <f t="shared" si="198"/>
        <v>42427.01807870371</v>
      </c>
      <c r="T3128" s="15">
        <f t="shared" si="199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s="10" t="str">
        <f t="shared" si="197"/>
        <v>No Backers</v>
      </c>
      <c r="Q3129" t="s">
        <v>8315</v>
      </c>
      <c r="R3129" t="s">
        <v>8355</v>
      </c>
      <c r="S3129" s="15">
        <f t="shared" si="198"/>
        <v>42034.856817129628</v>
      </c>
      <c r="T3129" s="15">
        <f t="shared" si="199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 s="10">
        <f t="shared" si="197"/>
        <v>139.24</v>
      </c>
      <c r="Q3130" t="s">
        <v>8315</v>
      </c>
      <c r="R3130" t="s">
        <v>8316</v>
      </c>
      <c r="S3130" s="15">
        <f t="shared" si="198"/>
        <v>42780.825706018513</v>
      </c>
      <c r="T3130" s="15">
        <f t="shared" si="199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 s="10">
        <f t="shared" si="197"/>
        <v>10</v>
      </c>
      <c r="Q3131" t="s">
        <v>8315</v>
      </c>
      <c r="R3131" t="s">
        <v>8316</v>
      </c>
      <c r="S3131" s="15">
        <f t="shared" si="198"/>
        <v>42803.842812499999</v>
      </c>
      <c r="T3131" s="15">
        <f t="shared" si="199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 s="10">
        <f t="shared" si="197"/>
        <v>93.75</v>
      </c>
      <c r="Q3132" t="s">
        <v>8315</v>
      </c>
      <c r="R3132" t="s">
        <v>8316</v>
      </c>
      <c r="S3132" s="15">
        <f t="shared" si="198"/>
        <v>42808.640231481477</v>
      </c>
      <c r="T3132" s="15">
        <f t="shared" si="199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 s="10">
        <f t="shared" si="197"/>
        <v>53.75</v>
      </c>
      <c r="Q3133" t="s">
        <v>8315</v>
      </c>
      <c r="R3133" t="s">
        <v>8316</v>
      </c>
      <c r="S3133" s="15">
        <f t="shared" si="198"/>
        <v>42803.579224537039</v>
      </c>
      <c r="T3133" s="15">
        <f t="shared" si="199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 s="10">
        <f t="shared" si="197"/>
        <v>10</v>
      </c>
      <c r="Q3134" t="s">
        <v>8315</v>
      </c>
      <c r="R3134" t="s">
        <v>8316</v>
      </c>
      <c r="S3134" s="15">
        <f t="shared" si="198"/>
        <v>42786.350231481483</v>
      </c>
      <c r="T3134" s="15">
        <f t="shared" si="199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 s="10">
        <f t="shared" si="197"/>
        <v>33.75</v>
      </c>
      <c r="Q3135" t="s">
        <v>8315</v>
      </c>
      <c r="R3135" t="s">
        <v>8316</v>
      </c>
      <c r="S3135" s="15">
        <f t="shared" si="198"/>
        <v>42788.565208333333</v>
      </c>
      <c r="T3135" s="15">
        <f t="shared" si="199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 s="10">
        <f t="shared" si="197"/>
        <v>18.75</v>
      </c>
      <c r="Q3136" t="s">
        <v>8315</v>
      </c>
      <c r="R3136" t="s">
        <v>8316</v>
      </c>
      <c r="S3136" s="15">
        <f t="shared" si="198"/>
        <v>42800.720127314817</v>
      </c>
      <c r="T3136" s="15">
        <f t="shared" si="199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 s="10">
        <f t="shared" si="197"/>
        <v>23.14</v>
      </c>
      <c r="Q3137" t="s">
        <v>8315</v>
      </c>
      <c r="R3137" t="s">
        <v>8316</v>
      </c>
      <c r="S3137" s="15">
        <f t="shared" si="198"/>
        <v>42807.151863425926</v>
      </c>
      <c r="T3137" s="15">
        <f t="shared" si="199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 s="10">
        <f t="shared" si="197"/>
        <v>29.05</v>
      </c>
      <c r="Q3138" t="s">
        <v>8315</v>
      </c>
      <c r="R3138" t="s">
        <v>8316</v>
      </c>
      <c r="S3138" s="15">
        <f t="shared" si="198"/>
        <v>42789.462430555555</v>
      </c>
      <c r="T3138" s="15">
        <f t="shared" si="199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si="197"/>
        <v>50</v>
      </c>
      <c r="Q3139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 t="str">
        <f t="shared" si="197"/>
        <v>No Backers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 t="str">
        <f t="shared" si="197"/>
        <v>No Backers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ref="O3147:O3210" si="200">ROUND(E3147/D3147*100,0)</f>
        <v>0</v>
      </c>
      <c r="P3147" s="10" t="str">
        <f t="shared" ref="P3147:P3210" si="201">IFERROR(ROUND(E3147/L3147,2),"No Backers")</f>
        <v>No Backers</v>
      </c>
      <c r="Q3147" t="s">
        <v>8315</v>
      </c>
      <c r="R3147" t="s">
        <v>8316</v>
      </c>
      <c r="S3147" s="15">
        <f t="shared" ref="S3147:S3210" si="202">(((J3147/60)/60)/24)+DATE(1970,1,1)</f>
        <v>42762.040902777779</v>
      </c>
      <c r="T3147" s="15">
        <f t="shared" ref="T3147:T3210" si="203"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 s="10">
        <f t="shared" si="201"/>
        <v>437.5</v>
      </c>
      <c r="Q3148" t="s">
        <v>8315</v>
      </c>
      <c r="R3148" t="s">
        <v>8316</v>
      </c>
      <c r="S3148" s="15">
        <f t="shared" si="202"/>
        <v>42796.682476851856</v>
      </c>
      <c r="T3148" s="15">
        <f t="shared" si="203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 s="10">
        <f t="shared" si="201"/>
        <v>110.35</v>
      </c>
      <c r="Q3149" t="s">
        <v>8315</v>
      </c>
      <c r="R3149" t="s">
        <v>8316</v>
      </c>
      <c r="S3149" s="15">
        <f t="shared" si="202"/>
        <v>41909.969386574077</v>
      </c>
      <c r="T3149" s="15">
        <f t="shared" si="203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 s="10">
        <f t="shared" si="201"/>
        <v>41.42</v>
      </c>
      <c r="Q3150" t="s">
        <v>8315</v>
      </c>
      <c r="R3150" t="s">
        <v>8316</v>
      </c>
      <c r="S3150" s="15">
        <f t="shared" si="202"/>
        <v>41891.665324074071</v>
      </c>
      <c r="T3150" s="15">
        <f t="shared" si="203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 s="10">
        <f t="shared" si="201"/>
        <v>52</v>
      </c>
      <c r="Q3151" t="s">
        <v>8315</v>
      </c>
      <c r="R3151" t="s">
        <v>8316</v>
      </c>
      <c r="S3151" s="15">
        <f t="shared" si="202"/>
        <v>41226.017361111109</v>
      </c>
      <c r="T3151" s="15">
        <f t="shared" si="203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 s="10">
        <f t="shared" si="201"/>
        <v>33.99</v>
      </c>
      <c r="Q3152" t="s">
        <v>8315</v>
      </c>
      <c r="R3152" t="s">
        <v>8316</v>
      </c>
      <c r="S3152" s="15">
        <f t="shared" si="202"/>
        <v>40478.263923611114</v>
      </c>
      <c r="T3152" s="15">
        <f t="shared" si="203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 s="10">
        <f t="shared" si="201"/>
        <v>103.35</v>
      </c>
      <c r="Q3153" t="s">
        <v>8315</v>
      </c>
      <c r="R3153" t="s">
        <v>8316</v>
      </c>
      <c r="S3153" s="15">
        <f t="shared" si="202"/>
        <v>41862.83997685185</v>
      </c>
      <c r="T3153" s="15">
        <f t="shared" si="203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 s="10">
        <f t="shared" si="201"/>
        <v>34.79</v>
      </c>
      <c r="Q3154" t="s">
        <v>8315</v>
      </c>
      <c r="R3154" t="s">
        <v>8316</v>
      </c>
      <c r="S3154" s="15">
        <f t="shared" si="202"/>
        <v>41550.867673611108</v>
      </c>
      <c r="T3154" s="15">
        <f t="shared" si="203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 s="10">
        <f t="shared" si="201"/>
        <v>41.77</v>
      </c>
      <c r="Q3155" t="s">
        <v>8315</v>
      </c>
      <c r="R3155" t="s">
        <v>8316</v>
      </c>
      <c r="S3155" s="15">
        <f t="shared" si="202"/>
        <v>40633.154363425929</v>
      </c>
      <c r="T3155" s="15">
        <f t="shared" si="203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 s="10">
        <f t="shared" si="201"/>
        <v>64.27</v>
      </c>
      <c r="Q3156" t="s">
        <v>8315</v>
      </c>
      <c r="R3156" t="s">
        <v>8316</v>
      </c>
      <c r="S3156" s="15">
        <f t="shared" si="202"/>
        <v>40970.875671296293</v>
      </c>
      <c r="T3156" s="15">
        <f t="shared" si="203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 s="10">
        <f t="shared" si="201"/>
        <v>31.21</v>
      </c>
      <c r="Q3157" t="s">
        <v>8315</v>
      </c>
      <c r="R3157" t="s">
        <v>8316</v>
      </c>
      <c r="S3157" s="15">
        <f t="shared" si="202"/>
        <v>41233.499131944445</v>
      </c>
      <c r="T3157" s="15">
        <f t="shared" si="203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 s="10">
        <f t="shared" si="201"/>
        <v>62.92</v>
      </c>
      <c r="Q3158" t="s">
        <v>8315</v>
      </c>
      <c r="R3158" t="s">
        <v>8316</v>
      </c>
      <c r="S3158" s="15">
        <f t="shared" si="202"/>
        <v>41026.953055555554</v>
      </c>
      <c r="T3158" s="15">
        <f t="shared" si="203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 s="10">
        <f t="shared" si="201"/>
        <v>98.54</v>
      </c>
      <c r="Q3159" t="s">
        <v>8315</v>
      </c>
      <c r="R3159" t="s">
        <v>8316</v>
      </c>
      <c r="S3159" s="15">
        <f t="shared" si="202"/>
        <v>41829.788252314815</v>
      </c>
      <c r="T3159" s="15">
        <f t="shared" si="203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 s="10">
        <f t="shared" si="201"/>
        <v>82.61</v>
      </c>
      <c r="Q3160" t="s">
        <v>8315</v>
      </c>
      <c r="R3160" t="s">
        <v>8316</v>
      </c>
      <c r="S3160" s="15">
        <f t="shared" si="202"/>
        <v>41447.839722222219</v>
      </c>
      <c r="T3160" s="15">
        <f t="shared" si="203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 s="10">
        <f t="shared" si="201"/>
        <v>38.5</v>
      </c>
      <c r="Q3161" t="s">
        <v>8315</v>
      </c>
      <c r="R3161" t="s">
        <v>8316</v>
      </c>
      <c r="S3161" s="15">
        <f t="shared" si="202"/>
        <v>40884.066678240742</v>
      </c>
      <c r="T3161" s="15">
        <f t="shared" si="203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 s="10">
        <f t="shared" si="201"/>
        <v>80.16</v>
      </c>
      <c r="Q3162" t="s">
        <v>8315</v>
      </c>
      <c r="R3162" t="s">
        <v>8316</v>
      </c>
      <c r="S3162" s="15">
        <f t="shared" si="202"/>
        <v>41841.26489583333</v>
      </c>
      <c r="T3162" s="15">
        <f t="shared" si="203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 s="10">
        <f t="shared" si="201"/>
        <v>28.41</v>
      </c>
      <c r="Q3163" t="s">
        <v>8315</v>
      </c>
      <c r="R3163" t="s">
        <v>8316</v>
      </c>
      <c r="S3163" s="15">
        <f t="shared" si="202"/>
        <v>41897.536134259259</v>
      </c>
      <c r="T3163" s="15">
        <f t="shared" si="203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 s="10">
        <f t="shared" si="201"/>
        <v>80.73</v>
      </c>
      <c r="Q3164" t="s">
        <v>8315</v>
      </c>
      <c r="R3164" t="s">
        <v>8316</v>
      </c>
      <c r="S3164" s="15">
        <f t="shared" si="202"/>
        <v>41799.685902777775</v>
      </c>
      <c r="T3164" s="15">
        <f t="shared" si="203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 s="10">
        <f t="shared" si="201"/>
        <v>200.69</v>
      </c>
      <c r="Q3165" t="s">
        <v>8315</v>
      </c>
      <c r="R3165" t="s">
        <v>8316</v>
      </c>
      <c r="S3165" s="15">
        <f t="shared" si="202"/>
        <v>41775.753761574073</v>
      </c>
      <c r="T3165" s="15">
        <f t="shared" si="203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 s="10">
        <f t="shared" si="201"/>
        <v>37.590000000000003</v>
      </c>
      <c r="Q3166" t="s">
        <v>8315</v>
      </c>
      <c r="R3166" t="s">
        <v>8316</v>
      </c>
      <c r="S3166" s="15">
        <f t="shared" si="202"/>
        <v>41766.80572916667</v>
      </c>
      <c r="T3166" s="15">
        <f t="shared" si="203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 s="10">
        <f t="shared" si="201"/>
        <v>58.1</v>
      </c>
      <c r="Q3167" t="s">
        <v>8315</v>
      </c>
      <c r="R3167" t="s">
        <v>8316</v>
      </c>
      <c r="S3167" s="15">
        <f t="shared" si="202"/>
        <v>40644.159259259257</v>
      </c>
      <c r="T3167" s="15">
        <f t="shared" si="203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 s="10">
        <f t="shared" si="201"/>
        <v>60.3</v>
      </c>
      <c r="Q3168" t="s">
        <v>8315</v>
      </c>
      <c r="R3168" t="s">
        <v>8316</v>
      </c>
      <c r="S3168" s="15">
        <f t="shared" si="202"/>
        <v>41940.69158564815</v>
      </c>
      <c r="T3168" s="15">
        <f t="shared" si="203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 s="10">
        <f t="shared" si="201"/>
        <v>63.36</v>
      </c>
      <c r="Q3169" t="s">
        <v>8315</v>
      </c>
      <c r="R3169" t="s">
        <v>8316</v>
      </c>
      <c r="S3169" s="15">
        <f t="shared" si="202"/>
        <v>41839.175706018519</v>
      </c>
      <c r="T3169" s="15">
        <f t="shared" si="203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 s="10">
        <f t="shared" si="201"/>
        <v>50.9</v>
      </c>
      <c r="Q3170" t="s">
        <v>8315</v>
      </c>
      <c r="R3170" t="s">
        <v>8316</v>
      </c>
      <c r="S3170" s="15">
        <f t="shared" si="202"/>
        <v>41772.105937500004</v>
      </c>
      <c r="T3170" s="15">
        <f t="shared" si="203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 s="10">
        <f t="shared" si="201"/>
        <v>100.5</v>
      </c>
      <c r="Q3171" t="s">
        <v>8315</v>
      </c>
      <c r="R3171" t="s">
        <v>8316</v>
      </c>
      <c r="S3171" s="15">
        <f t="shared" si="202"/>
        <v>41591.737974537034</v>
      </c>
      <c r="T3171" s="15">
        <f t="shared" si="203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 s="10">
        <f t="shared" si="201"/>
        <v>31.62</v>
      </c>
      <c r="Q3172" t="s">
        <v>8315</v>
      </c>
      <c r="R3172" t="s">
        <v>8316</v>
      </c>
      <c r="S3172" s="15">
        <f t="shared" si="202"/>
        <v>41789.080370370371</v>
      </c>
      <c r="T3172" s="15">
        <f t="shared" si="203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 s="10">
        <f t="shared" si="201"/>
        <v>65.099999999999994</v>
      </c>
      <c r="Q3173" t="s">
        <v>8315</v>
      </c>
      <c r="R3173" t="s">
        <v>8316</v>
      </c>
      <c r="S3173" s="15">
        <f t="shared" si="202"/>
        <v>42466.608310185184</v>
      </c>
      <c r="T3173" s="15">
        <f t="shared" si="203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 s="10">
        <f t="shared" si="201"/>
        <v>79.31</v>
      </c>
      <c r="Q3174" t="s">
        <v>8315</v>
      </c>
      <c r="R3174" t="s">
        <v>8316</v>
      </c>
      <c r="S3174" s="15">
        <f t="shared" si="202"/>
        <v>40923.729953703703</v>
      </c>
      <c r="T3174" s="15">
        <f t="shared" si="203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 s="10">
        <f t="shared" si="201"/>
        <v>139.19</v>
      </c>
      <c r="Q3175" t="s">
        <v>8315</v>
      </c>
      <c r="R3175" t="s">
        <v>8316</v>
      </c>
      <c r="S3175" s="15">
        <f t="shared" si="202"/>
        <v>41878.878379629627</v>
      </c>
      <c r="T3175" s="15">
        <f t="shared" si="203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 s="10">
        <f t="shared" si="201"/>
        <v>131.91</v>
      </c>
      <c r="Q3176" t="s">
        <v>8315</v>
      </c>
      <c r="R3176" t="s">
        <v>8316</v>
      </c>
      <c r="S3176" s="15">
        <f t="shared" si="202"/>
        <v>41862.864675925928</v>
      </c>
      <c r="T3176" s="15">
        <f t="shared" si="203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 s="10">
        <f t="shared" si="201"/>
        <v>91.3</v>
      </c>
      <c r="Q3177" t="s">
        <v>8315</v>
      </c>
      <c r="R3177" t="s">
        <v>8316</v>
      </c>
      <c r="S3177" s="15">
        <f t="shared" si="202"/>
        <v>40531.886886574073</v>
      </c>
      <c r="T3177" s="15">
        <f t="shared" si="203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 s="10">
        <f t="shared" si="201"/>
        <v>39.67</v>
      </c>
      <c r="Q3178" t="s">
        <v>8315</v>
      </c>
      <c r="R3178" t="s">
        <v>8316</v>
      </c>
      <c r="S3178" s="15">
        <f t="shared" si="202"/>
        <v>41477.930914351848</v>
      </c>
      <c r="T3178" s="15">
        <f t="shared" si="203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 s="10">
        <f t="shared" si="201"/>
        <v>57.55</v>
      </c>
      <c r="Q3179" t="s">
        <v>8315</v>
      </c>
      <c r="R3179" t="s">
        <v>8316</v>
      </c>
      <c r="S3179" s="15">
        <f t="shared" si="202"/>
        <v>41781.666770833333</v>
      </c>
      <c r="T3179" s="15">
        <f t="shared" si="203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 s="10">
        <f t="shared" si="201"/>
        <v>33.03</v>
      </c>
      <c r="Q3180" t="s">
        <v>8315</v>
      </c>
      <c r="R3180" t="s">
        <v>8316</v>
      </c>
      <c r="S3180" s="15">
        <f t="shared" si="202"/>
        <v>41806.605034722219</v>
      </c>
      <c r="T3180" s="15">
        <f t="shared" si="203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 s="10">
        <f t="shared" si="201"/>
        <v>77.34</v>
      </c>
      <c r="Q3181" t="s">
        <v>8315</v>
      </c>
      <c r="R3181" t="s">
        <v>8316</v>
      </c>
      <c r="S3181" s="15">
        <f t="shared" si="202"/>
        <v>41375.702210648145</v>
      </c>
      <c r="T3181" s="15">
        <f t="shared" si="203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 s="10">
        <f t="shared" si="201"/>
        <v>31.93</v>
      </c>
      <c r="Q3182" t="s">
        <v>8315</v>
      </c>
      <c r="R3182" t="s">
        <v>8316</v>
      </c>
      <c r="S3182" s="15">
        <f t="shared" si="202"/>
        <v>41780.412604166668</v>
      </c>
      <c r="T3182" s="15">
        <f t="shared" si="203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 s="10">
        <f t="shared" si="201"/>
        <v>36.33</v>
      </c>
      <c r="Q3183" t="s">
        <v>8315</v>
      </c>
      <c r="R3183" t="s">
        <v>8316</v>
      </c>
      <c r="S3183" s="15">
        <f t="shared" si="202"/>
        <v>41779.310034722221</v>
      </c>
      <c r="T3183" s="15">
        <f t="shared" si="203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 s="10">
        <f t="shared" si="201"/>
        <v>46.77</v>
      </c>
      <c r="Q3184" t="s">
        <v>8315</v>
      </c>
      <c r="R3184" t="s">
        <v>8316</v>
      </c>
      <c r="S3184" s="15">
        <f t="shared" si="202"/>
        <v>40883.949317129627</v>
      </c>
      <c r="T3184" s="15">
        <f t="shared" si="203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 s="10">
        <f t="shared" si="201"/>
        <v>40.07</v>
      </c>
      <c r="Q3185" t="s">
        <v>8315</v>
      </c>
      <c r="R3185" t="s">
        <v>8316</v>
      </c>
      <c r="S3185" s="15">
        <f t="shared" si="202"/>
        <v>41491.79478009259</v>
      </c>
      <c r="T3185" s="15">
        <f t="shared" si="203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 s="10">
        <f t="shared" si="201"/>
        <v>100.22</v>
      </c>
      <c r="Q3186" t="s">
        <v>8315</v>
      </c>
      <c r="R3186" t="s">
        <v>8316</v>
      </c>
      <c r="S3186" s="15">
        <f t="shared" si="202"/>
        <v>41791.993414351848</v>
      </c>
      <c r="T3186" s="15">
        <f t="shared" si="203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 s="10">
        <f t="shared" si="201"/>
        <v>41.67</v>
      </c>
      <c r="Q3187" t="s">
        <v>8315</v>
      </c>
      <c r="R3187" t="s">
        <v>8316</v>
      </c>
      <c r="S3187" s="15">
        <f t="shared" si="202"/>
        <v>41829.977326388893</v>
      </c>
      <c r="T3187" s="15">
        <f t="shared" si="203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 s="10">
        <f t="shared" si="201"/>
        <v>46.71</v>
      </c>
      <c r="Q3188" t="s">
        <v>8315</v>
      </c>
      <c r="R3188" t="s">
        <v>8316</v>
      </c>
      <c r="S3188" s="15">
        <f t="shared" si="202"/>
        <v>41868.924050925925</v>
      </c>
      <c r="T3188" s="15">
        <f t="shared" si="203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 s="10">
        <f t="shared" si="201"/>
        <v>71.489999999999995</v>
      </c>
      <c r="Q3189" t="s">
        <v>8315</v>
      </c>
      <c r="R3189" t="s">
        <v>8316</v>
      </c>
      <c r="S3189" s="15">
        <f t="shared" si="202"/>
        <v>41835.666354166664</v>
      </c>
      <c r="T3189" s="15">
        <f t="shared" si="203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 s="10">
        <f t="shared" si="201"/>
        <v>14.44</v>
      </c>
      <c r="Q3190" t="s">
        <v>8315</v>
      </c>
      <c r="R3190" t="s">
        <v>8357</v>
      </c>
      <c r="S3190" s="15">
        <f t="shared" si="202"/>
        <v>42144.415532407409</v>
      </c>
      <c r="T3190" s="15">
        <f t="shared" si="203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 s="10">
        <f t="shared" si="201"/>
        <v>356.84</v>
      </c>
      <c r="Q3191" t="s">
        <v>8315</v>
      </c>
      <c r="R3191" t="s">
        <v>8357</v>
      </c>
      <c r="S3191" s="15">
        <f t="shared" si="202"/>
        <v>42118.346435185187</v>
      </c>
      <c r="T3191" s="15">
        <f t="shared" si="203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s="10" t="str">
        <f t="shared" si="201"/>
        <v>No Backers</v>
      </c>
      <c r="Q3192" t="s">
        <v>8315</v>
      </c>
      <c r="R3192" t="s">
        <v>8357</v>
      </c>
      <c r="S3192" s="15">
        <f t="shared" si="202"/>
        <v>42683.151331018518</v>
      </c>
      <c r="T3192" s="15">
        <f t="shared" si="203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 s="10">
        <f t="shared" si="201"/>
        <v>37.75</v>
      </c>
      <c r="Q3193" t="s">
        <v>8315</v>
      </c>
      <c r="R3193" t="s">
        <v>8357</v>
      </c>
      <c r="S3193" s="15">
        <f t="shared" si="202"/>
        <v>42538.755428240736</v>
      </c>
      <c r="T3193" s="15">
        <f t="shared" si="203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 s="10">
        <f t="shared" si="201"/>
        <v>12.75</v>
      </c>
      <c r="Q3194" t="s">
        <v>8315</v>
      </c>
      <c r="R3194" t="s">
        <v>8357</v>
      </c>
      <c r="S3194" s="15">
        <f t="shared" si="202"/>
        <v>42018.94049768518</v>
      </c>
      <c r="T3194" s="15">
        <f t="shared" si="203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 s="10">
        <f t="shared" si="201"/>
        <v>24.46</v>
      </c>
      <c r="Q3195" t="s">
        <v>8315</v>
      </c>
      <c r="R3195" t="s">
        <v>8357</v>
      </c>
      <c r="S3195" s="15">
        <f t="shared" si="202"/>
        <v>42010.968240740738</v>
      </c>
      <c r="T3195" s="15">
        <f t="shared" si="203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s="10" t="str">
        <f t="shared" si="201"/>
        <v>No Backers</v>
      </c>
      <c r="Q3196" t="s">
        <v>8315</v>
      </c>
      <c r="R3196" t="s">
        <v>8357</v>
      </c>
      <c r="S3196" s="15">
        <f t="shared" si="202"/>
        <v>42182.062476851846</v>
      </c>
      <c r="T3196" s="15">
        <f t="shared" si="203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 s="10">
        <f t="shared" si="201"/>
        <v>53.08</v>
      </c>
      <c r="Q3197" t="s">
        <v>8315</v>
      </c>
      <c r="R3197" t="s">
        <v>8357</v>
      </c>
      <c r="S3197" s="15">
        <f t="shared" si="202"/>
        <v>42017.594236111108</v>
      </c>
      <c r="T3197" s="15">
        <f t="shared" si="203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 s="10">
        <f t="shared" si="201"/>
        <v>300</v>
      </c>
      <c r="Q3198" t="s">
        <v>8315</v>
      </c>
      <c r="R3198" t="s">
        <v>8357</v>
      </c>
      <c r="S3198" s="15">
        <f t="shared" si="202"/>
        <v>42157.598090277781</v>
      </c>
      <c r="T3198" s="15">
        <f t="shared" si="203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 s="10">
        <f t="shared" si="201"/>
        <v>286.25</v>
      </c>
      <c r="Q3199" t="s">
        <v>8315</v>
      </c>
      <c r="R3199" t="s">
        <v>8357</v>
      </c>
      <c r="S3199" s="15">
        <f t="shared" si="202"/>
        <v>42009.493263888886</v>
      </c>
      <c r="T3199" s="15">
        <f t="shared" si="203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 s="10">
        <f t="shared" si="201"/>
        <v>36.67</v>
      </c>
      <c r="Q3200" t="s">
        <v>8315</v>
      </c>
      <c r="R3200" t="s">
        <v>8357</v>
      </c>
      <c r="S3200" s="15">
        <f t="shared" si="202"/>
        <v>42013.424502314811</v>
      </c>
      <c r="T3200" s="15">
        <f t="shared" si="203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 s="10">
        <f t="shared" si="201"/>
        <v>49.21</v>
      </c>
      <c r="Q3201" t="s">
        <v>8315</v>
      </c>
      <c r="R3201" t="s">
        <v>8357</v>
      </c>
      <c r="S3201" s="15">
        <f t="shared" si="202"/>
        <v>41858.761782407404</v>
      </c>
      <c r="T3201" s="15">
        <f t="shared" si="203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 s="10">
        <f t="shared" si="201"/>
        <v>1</v>
      </c>
      <c r="Q3202" t="s">
        <v>8315</v>
      </c>
      <c r="R3202" t="s">
        <v>8357</v>
      </c>
      <c r="S3202" s="15">
        <f t="shared" si="202"/>
        <v>42460.320613425924</v>
      </c>
      <c r="T3202" s="15">
        <f t="shared" si="203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si="201"/>
        <v>12.5</v>
      </c>
      <c r="Q3203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 t="str">
        <f t="shared" si="201"/>
        <v>No Backers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 t="str">
        <f t="shared" si="201"/>
        <v>No Backers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ref="O3211:O3274" si="204">ROUND(E3211/D3211*100,0)</f>
        <v>119</v>
      </c>
      <c r="P3211" s="10">
        <f t="shared" ref="P3211:P3274" si="205">IFERROR(ROUND(E3211/L3211,2),"No Backers")</f>
        <v>50.16</v>
      </c>
      <c r="Q3211" t="s">
        <v>8315</v>
      </c>
      <c r="R3211" t="s">
        <v>8316</v>
      </c>
      <c r="S3211" s="15">
        <f t="shared" ref="S3211:S3274" si="206">(((J3211/60)/60)/24)+DATE(1970,1,1)</f>
        <v>41778.637245370373</v>
      </c>
      <c r="T3211" s="15">
        <f t="shared" ref="T3211:T3274" si="207"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 s="10">
        <f t="shared" si="205"/>
        <v>62.88</v>
      </c>
      <c r="Q3212" t="s">
        <v>8315</v>
      </c>
      <c r="R3212" t="s">
        <v>8316</v>
      </c>
      <c r="S3212" s="15">
        <f t="shared" si="206"/>
        <v>41013.936562499999</v>
      </c>
      <c r="T3212" s="15">
        <f t="shared" si="207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 s="10">
        <f t="shared" si="205"/>
        <v>85.53</v>
      </c>
      <c r="Q3213" t="s">
        <v>8315</v>
      </c>
      <c r="R3213" t="s">
        <v>8316</v>
      </c>
      <c r="S3213" s="15">
        <f t="shared" si="206"/>
        <v>41834.586574074077</v>
      </c>
      <c r="T3213" s="15">
        <f t="shared" si="207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 s="10">
        <f t="shared" si="205"/>
        <v>53.72</v>
      </c>
      <c r="Q3214" t="s">
        <v>8315</v>
      </c>
      <c r="R3214" t="s">
        <v>8316</v>
      </c>
      <c r="S3214" s="15">
        <f t="shared" si="206"/>
        <v>41829.795729166668</v>
      </c>
      <c r="T3214" s="15">
        <f t="shared" si="207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 s="10">
        <f t="shared" si="205"/>
        <v>127.81</v>
      </c>
      <c r="Q3215" t="s">
        <v>8315</v>
      </c>
      <c r="R3215" t="s">
        <v>8316</v>
      </c>
      <c r="S3215" s="15">
        <f t="shared" si="206"/>
        <v>42171.763414351852</v>
      </c>
      <c r="T3215" s="15">
        <f t="shared" si="207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 s="10">
        <f t="shared" si="205"/>
        <v>106.57</v>
      </c>
      <c r="Q3216" t="s">
        <v>8315</v>
      </c>
      <c r="R3216" t="s">
        <v>8316</v>
      </c>
      <c r="S3216" s="15">
        <f t="shared" si="206"/>
        <v>42337.792511574073</v>
      </c>
      <c r="T3216" s="15">
        <f t="shared" si="207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 s="10">
        <f t="shared" si="205"/>
        <v>262.11</v>
      </c>
      <c r="Q3217" t="s">
        <v>8315</v>
      </c>
      <c r="R3217" t="s">
        <v>8316</v>
      </c>
      <c r="S3217" s="15">
        <f t="shared" si="206"/>
        <v>42219.665173611109</v>
      </c>
      <c r="T3217" s="15">
        <f t="shared" si="207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 s="10">
        <f t="shared" si="205"/>
        <v>57.17</v>
      </c>
      <c r="Q3218" t="s">
        <v>8315</v>
      </c>
      <c r="R3218" t="s">
        <v>8316</v>
      </c>
      <c r="S3218" s="15">
        <f t="shared" si="206"/>
        <v>42165.462627314817</v>
      </c>
      <c r="T3218" s="15">
        <f t="shared" si="207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 s="10">
        <f t="shared" si="205"/>
        <v>50.2</v>
      </c>
      <c r="Q3219" t="s">
        <v>8315</v>
      </c>
      <c r="R3219" t="s">
        <v>8316</v>
      </c>
      <c r="S3219" s="15">
        <f t="shared" si="206"/>
        <v>42648.546111111107</v>
      </c>
      <c r="T3219" s="15">
        <f t="shared" si="207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 s="10">
        <f t="shared" si="205"/>
        <v>66.59</v>
      </c>
      <c r="Q3220" t="s">
        <v>8315</v>
      </c>
      <c r="R3220" t="s">
        <v>8316</v>
      </c>
      <c r="S3220" s="15">
        <f t="shared" si="206"/>
        <v>41971.002152777779</v>
      </c>
      <c r="T3220" s="15">
        <f t="shared" si="207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 s="10">
        <f t="shared" si="205"/>
        <v>168.25</v>
      </c>
      <c r="Q3221" t="s">
        <v>8315</v>
      </c>
      <c r="R3221" t="s">
        <v>8316</v>
      </c>
      <c r="S3221" s="15">
        <f t="shared" si="206"/>
        <v>42050.983182870375</v>
      </c>
      <c r="T3221" s="15">
        <f t="shared" si="207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 s="10">
        <f t="shared" si="205"/>
        <v>256.37</v>
      </c>
      <c r="Q3222" t="s">
        <v>8315</v>
      </c>
      <c r="R3222" t="s">
        <v>8316</v>
      </c>
      <c r="S3222" s="15">
        <f t="shared" si="206"/>
        <v>42772.833379629628</v>
      </c>
      <c r="T3222" s="15">
        <f t="shared" si="207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 s="10">
        <f t="shared" si="205"/>
        <v>36.61</v>
      </c>
      <c r="Q3223" t="s">
        <v>8315</v>
      </c>
      <c r="R3223" t="s">
        <v>8316</v>
      </c>
      <c r="S3223" s="15">
        <f t="shared" si="206"/>
        <v>42155.696793981479</v>
      </c>
      <c r="T3223" s="15">
        <f t="shared" si="207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 s="10">
        <f t="shared" si="205"/>
        <v>37.14</v>
      </c>
      <c r="Q3224" t="s">
        <v>8315</v>
      </c>
      <c r="R3224" t="s">
        <v>8316</v>
      </c>
      <c r="S3224" s="15">
        <f t="shared" si="206"/>
        <v>42270.582141203704</v>
      </c>
      <c r="T3224" s="15">
        <f t="shared" si="207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 s="10">
        <f t="shared" si="205"/>
        <v>45.88</v>
      </c>
      <c r="Q3225" t="s">
        <v>8315</v>
      </c>
      <c r="R3225" t="s">
        <v>8316</v>
      </c>
      <c r="S3225" s="15">
        <f t="shared" si="206"/>
        <v>42206.835370370376</v>
      </c>
      <c r="T3225" s="15">
        <f t="shared" si="207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 s="10">
        <f t="shared" si="205"/>
        <v>141.71</v>
      </c>
      <c r="Q3226" t="s">
        <v>8315</v>
      </c>
      <c r="R3226" t="s">
        <v>8316</v>
      </c>
      <c r="S3226" s="15">
        <f t="shared" si="206"/>
        <v>42697.850844907407</v>
      </c>
      <c r="T3226" s="15">
        <f t="shared" si="207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 s="10">
        <f t="shared" si="205"/>
        <v>52.49</v>
      </c>
      <c r="Q3227" t="s">
        <v>8315</v>
      </c>
      <c r="R3227" t="s">
        <v>8316</v>
      </c>
      <c r="S3227" s="15">
        <f t="shared" si="206"/>
        <v>42503.559467592597</v>
      </c>
      <c r="T3227" s="15">
        <f t="shared" si="207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 s="10">
        <f t="shared" si="205"/>
        <v>59.52</v>
      </c>
      <c r="Q3228" t="s">
        <v>8315</v>
      </c>
      <c r="R3228" t="s">
        <v>8316</v>
      </c>
      <c r="S3228" s="15">
        <f t="shared" si="206"/>
        <v>42277.583472222221</v>
      </c>
      <c r="T3228" s="15">
        <f t="shared" si="207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 s="10">
        <f t="shared" si="205"/>
        <v>50</v>
      </c>
      <c r="Q3229" t="s">
        <v>8315</v>
      </c>
      <c r="R3229" t="s">
        <v>8316</v>
      </c>
      <c r="S3229" s="15">
        <f t="shared" si="206"/>
        <v>42722.882361111115</v>
      </c>
      <c r="T3229" s="15">
        <f t="shared" si="207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 s="10">
        <f t="shared" si="205"/>
        <v>193.62</v>
      </c>
      <c r="Q3230" t="s">
        <v>8315</v>
      </c>
      <c r="R3230" t="s">
        <v>8316</v>
      </c>
      <c r="S3230" s="15">
        <f t="shared" si="206"/>
        <v>42323.70930555556</v>
      </c>
      <c r="T3230" s="15">
        <f t="shared" si="207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 s="10">
        <f t="shared" si="205"/>
        <v>106.8</v>
      </c>
      <c r="Q3231" t="s">
        <v>8315</v>
      </c>
      <c r="R3231" t="s">
        <v>8316</v>
      </c>
      <c r="S3231" s="15">
        <f t="shared" si="206"/>
        <v>41933.291643518518</v>
      </c>
      <c r="T3231" s="15">
        <f t="shared" si="207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 s="10">
        <f t="shared" si="205"/>
        <v>77.22</v>
      </c>
      <c r="Q3232" t="s">
        <v>8315</v>
      </c>
      <c r="R3232" t="s">
        <v>8316</v>
      </c>
      <c r="S3232" s="15">
        <f t="shared" si="206"/>
        <v>41898.168125000004</v>
      </c>
      <c r="T3232" s="15">
        <f t="shared" si="207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 s="10">
        <f t="shared" si="205"/>
        <v>57.5</v>
      </c>
      <c r="Q3233" t="s">
        <v>8315</v>
      </c>
      <c r="R3233" t="s">
        <v>8316</v>
      </c>
      <c r="S3233" s="15">
        <f t="shared" si="206"/>
        <v>42446.943831018521</v>
      </c>
      <c r="T3233" s="15">
        <f t="shared" si="207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 s="10">
        <f t="shared" si="205"/>
        <v>50.46</v>
      </c>
      <c r="Q3234" t="s">
        <v>8315</v>
      </c>
      <c r="R3234" t="s">
        <v>8316</v>
      </c>
      <c r="S3234" s="15">
        <f t="shared" si="206"/>
        <v>42463.81385416667</v>
      </c>
      <c r="T3234" s="15">
        <f t="shared" si="207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 s="10">
        <f t="shared" si="205"/>
        <v>97.38</v>
      </c>
      <c r="Q3235" t="s">
        <v>8315</v>
      </c>
      <c r="R3235" t="s">
        <v>8316</v>
      </c>
      <c r="S3235" s="15">
        <f t="shared" si="206"/>
        <v>42766.805034722223</v>
      </c>
      <c r="T3235" s="15">
        <f t="shared" si="207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 s="10">
        <f t="shared" si="205"/>
        <v>34.92</v>
      </c>
      <c r="Q3236" t="s">
        <v>8315</v>
      </c>
      <c r="R3236" t="s">
        <v>8316</v>
      </c>
      <c r="S3236" s="15">
        <f t="shared" si="206"/>
        <v>42734.789444444439</v>
      </c>
      <c r="T3236" s="15">
        <f t="shared" si="207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 s="10">
        <f t="shared" si="205"/>
        <v>85.53</v>
      </c>
      <c r="Q3237" t="s">
        <v>8315</v>
      </c>
      <c r="R3237" t="s">
        <v>8316</v>
      </c>
      <c r="S3237" s="15">
        <f t="shared" si="206"/>
        <v>42522.347812499997</v>
      </c>
      <c r="T3237" s="15">
        <f t="shared" si="207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 s="10">
        <f t="shared" si="205"/>
        <v>182.91</v>
      </c>
      <c r="Q3238" t="s">
        <v>8315</v>
      </c>
      <c r="R3238" t="s">
        <v>8316</v>
      </c>
      <c r="S3238" s="15">
        <f t="shared" si="206"/>
        <v>42702.917048611111</v>
      </c>
      <c r="T3238" s="15">
        <f t="shared" si="207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 s="10">
        <f t="shared" si="205"/>
        <v>131.13999999999999</v>
      </c>
      <c r="Q3239" t="s">
        <v>8315</v>
      </c>
      <c r="R3239" t="s">
        <v>8316</v>
      </c>
      <c r="S3239" s="15">
        <f t="shared" si="206"/>
        <v>42252.474351851852</v>
      </c>
      <c r="T3239" s="15">
        <f t="shared" si="207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 s="10">
        <f t="shared" si="205"/>
        <v>39.81</v>
      </c>
      <c r="Q3240" t="s">
        <v>8315</v>
      </c>
      <c r="R3240" t="s">
        <v>8316</v>
      </c>
      <c r="S3240" s="15">
        <f t="shared" si="206"/>
        <v>42156.510393518518</v>
      </c>
      <c r="T3240" s="15">
        <f t="shared" si="207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 s="10">
        <f t="shared" si="205"/>
        <v>59.7</v>
      </c>
      <c r="Q3241" t="s">
        <v>8315</v>
      </c>
      <c r="R3241" t="s">
        <v>8316</v>
      </c>
      <c r="S3241" s="15">
        <f t="shared" si="206"/>
        <v>42278.089039351849</v>
      </c>
      <c r="T3241" s="15">
        <f t="shared" si="207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 s="10">
        <f t="shared" si="205"/>
        <v>88.74</v>
      </c>
      <c r="Q3242" t="s">
        <v>8315</v>
      </c>
      <c r="R3242" t="s">
        <v>8316</v>
      </c>
      <c r="S3242" s="15">
        <f t="shared" si="206"/>
        <v>42754.693842592591</v>
      </c>
      <c r="T3242" s="15">
        <f t="shared" si="207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 s="10">
        <f t="shared" si="205"/>
        <v>58.69</v>
      </c>
      <c r="Q3243" t="s">
        <v>8315</v>
      </c>
      <c r="R3243" t="s">
        <v>8316</v>
      </c>
      <c r="S3243" s="15">
        <f t="shared" si="206"/>
        <v>41893.324884259258</v>
      </c>
      <c r="T3243" s="15">
        <f t="shared" si="207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 s="10">
        <f t="shared" si="205"/>
        <v>69.569999999999993</v>
      </c>
      <c r="Q3244" t="s">
        <v>8315</v>
      </c>
      <c r="R3244" t="s">
        <v>8316</v>
      </c>
      <c r="S3244" s="15">
        <f t="shared" si="206"/>
        <v>41871.755694444444</v>
      </c>
      <c r="T3244" s="15">
        <f t="shared" si="207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 s="10">
        <f t="shared" si="205"/>
        <v>115.87</v>
      </c>
      <c r="Q3245" t="s">
        <v>8315</v>
      </c>
      <c r="R3245" t="s">
        <v>8316</v>
      </c>
      <c r="S3245" s="15">
        <f t="shared" si="206"/>
        <v>42262.096782407403</v>
      </c>
      <c r="T3245" s="15">
        <f t="shared" si="207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 s="10">
        <f t="shared" si="205"/>
        <v>23.87</v>
      </c>
      <c r="Q3246" t="s">
        <v>8315</v>
      </c>
      <c r="R3246" t="s">
        <v>8316</v>
      </c>
      <c r="S3246" s="15">
        <f t="shared" si="206"/>
        <v>42675.694236111114</v>
      </c>
      <c r="T3246" s="15">
        <f t="shared" si="207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 s="10">
        <f t="shared" si="205"/>
        <v>81.13</v>
      </c>
      <c r="Q3247" t="s">
        <v>8315</v>
      </c>
      <c r="R3247" t="s">
        <v>8316</v>
      </c>
      <c r="S3247" s="15">
        <f t="shared" si="206"/>
        <v>42135.60020833333</v>
      </c>
      <c r="T3247" s="15">
        <f t="shared" si="207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 s="10">
        <f t="shared" si="205"/>
        <v>57.63</v>
      </c>
      <c r="Q3248" t="s">
        <v>8315</v>
      </c>
      <c r="R3248" t="s">
        <v>8316</v>
      </c>
      <c r="S3248" s="15">
        <f t="shared" si="206"/>
        <v>42230.472222222219</v>
      </c>
      <c r="T3248" s="15">
        <f t="shared" si="207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 s="10">
        <f t="shared" si="205"/>
        <v>46.43</v>
      </c>
      <c r="Q3249" t="s">
        <v>8315</v>
      </c>
      <c r="R3249" t="s">
        <v>8316</v>
      </c>
      <c r="S3249" s="15">
        <f t="shared" si="206"/>
        <v>42167.434166666666</v>
      </c>
      <c r="T3249" s="15">
        <f t="shared" si="207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 s="10">
        <f t="shared" si="205"/>
        <v>60.48</v>
      </c>
      <c r="Q3250" t="s">
        <v>8315</v>
      </c>
      <c r="R3250" t="s">
        <v>8316</v>
      </c>
      <c r="S3250" s="15">
        <f t="shared" si="206"/>
        <v>42068.888391203705</v>
      </c>
      <c r="T3250" s="15">
        <f t="shared" si="207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 s="10">
        <f t="shared" si="205"/>
        <v>65.58</v>
      </c>
      <c r="Q3251" t="s">
        <v>8315</v>
      </c>
      <c r="R3251" t="s">
        <v>8316</v>
      </c>
      <c r="S3251" s="15">
        <f t="shared" si="206"/>
        <v>42145.746689814812</v>
      </c>
      <c r="T3251" s="15">
        <f t="shared" si="207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 s="10">
        <f t="shared" si="205"/>
        <v>119.19</v>
      </c>
      <c r="Q3252" t="s">
        <v>8315</v>
      </c>
      <c r="R3252" t="s">
        <v>8316</v>
      </c>
      <c r="S3252" s="15">
        <f t="shared" si="206"/>
        <v>41918.742175925923</v>
      </c>
      <c r="T3252" s="15">
        <f t="shared" si="207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 s="10">
        <f t="shared" si="205"/>
        <v>83.05</v>
      </c>
      <c r="Q3253" t="s">
        <v>8315</v>
      </c>
      <c r="R3253" t="s">
        <v>8316</v>
      </c>
      <c r="S3253" s="15">
        <f t="shared" si="206"/>
        <v>42146.731087962966</v>
      </c>
      <c r="T3253" s="15">
        <f t="shared" si="207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 s="10">
        <f t="shared" si="205"/>
        <v>57.52</v>
      </c>
      <c r="Q3254" t="s">
        <v>8315</v>
      </c>
      <c r="R3254" t="s">
        <v>8316</v>
      </c>
      <c r="S3254" s="15">
        <f t="shared" si="206"/>
        <v>42590.472685185188</v>
      </c>
      <c r="T3254" s="15">
        <f t="shared" si="207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 s="10">
        <f t="shared" si="205"/>
        <v>177.09</v>
      </c>
      <c r="Q3255" t="s">
        <v>8315</v>
      </c>
      <c r="R3255" t="s">
        <v>8316</v>
      </c>
      <c r="S3255" s="15">
        <f t="shared" si="206"/>
        <v>42602.576712962968</v>
      </c>
      <c r="T3255" s="15">
        <f t="shared" si="207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 s="10">
        <f t="shared" si="205"/>
        <v>70.77</v>
      </c>
      <c r="Q3256" t="s">
        <v>8315</v>
      </c>
      <c r="R3256" t="s">
        <v>8316</v>
      </c>
      <c r="S3256" s="15">
        <f t="shared" si="206"/>
        <v>42059.085752314815</v>
      </c>
      <c r="T3256" s="15">
        <f t="shared" si="207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 s="10">
        <f t="shared" si="205"/>
        <v>29.17</v>
      </c>
      <c r="Q3257" t="s">
        <v>8315</v>
      </c>
      <c r="R3257" t="s">
        <v>8316</v>
      </c>
      <c r="S3257" s="15">
        <f t="shared" si="206"/>
        <v>41889.768229166664</v>
      </c>
      <c r="T3257" s="15">
        <f t="shared" si="207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 s="10">
        <f t="shared" si="205"/>
        <v>72.760000000000005</v>
      </c>
      <c r="Q3258" t="s">
        <v>8315</v>
      </c>
      <c r="R3258" t="s">
        <v>8316</v>
      </c>
      <c r="S3258" s="15">
        <f t="shared" si="206"/>
        <v>42144.573807870373</v>
      </c>
      <c r="T3258" s="15">
        <f t="shared" si="207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 s="10">
        <f t="shared" si="205"/>
        <v>51.85</v>
      </c>
      <c r="Q3259" t="s">
        <v>8315</v>
      </c>
      <c r="R3259" t="s">
        <v>8316</v>
      </c>
      <c r="S3259" s="15">
        <f t="shared" si="206"/>
        <v>42758.559629629628</v>
      </c>
      <c r="T3259" s="15">
        <f t="shared" si="207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 s="10">
        <f t="shared" si="205"/>
        <v>98.2</v>
      </c>
      <c r="Q3260" t="s">
        <v>8315</v>
      </c>
      <c r="R3260" t="s">
        <v>8316</v>
      </c>
      <c r="S3260" s="15">
        <f t="shared" si="206"/>
        <v>41982.887280092589</v>
      </c>
      <c r="T3260" s="15">
        <f t="shared" si="207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 s="10">
        <f t="shared" si="205"/>
        <v>251.74</v>
      </c>
      <c r="Q3261" t="s">
        <v>8315</v>
      </c>
      <c r="R3261" t="s">
        <v>8316</v>
      </c>
      <c r="S3261" s="15">
        <f t="shared" si="206"/>
        <v>42614.760937500003</v>
      </c>
      <c r="T3261" s="15">
        <f t="shared" si="207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 s="10">
        <f t="shared" si="205"/>
        <v>74.819999999999993</v>
      </c>
      <c r="Q3262" t="s">
        <v>8315</v>
      </c>
      <c r="R3262" t="s">
        <v>8316</v>
      </c>
      <c r="S3262" s="15">
        <f t="shared" si="206"/>
        <v>42303.672662037032</v>
      </c>
      <c r="T3262" s="15">
        <f t="shared" si="207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 s="10">
        <f t="shared" si="205"/>
        <v>67.650000000000006</v>
      </c>
      <c r="Q3263" t="s">
        <v>8315</v>
      </c>
      <c r="R3263" t="s">
        <v>8316</v>
      </c>
      <c r="S3263" s="15">
        <f t="shared" si="206"/>
        <v>42171.725416666668</v>
      </c>
      <c r="T3263" s="15">
        <f t="shared" si="207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 s="10">
        <f t="shared" si="205"/>
        <v>93.81</v>
      </c>
      <c r="Q3264" t="s">
        <v>8315</v>
      </c>
      <c r="R3264" t="s">
        <v>8316</v>
      </c>
      <c r="S3264" s="15">
        <f t="shared" si="206"/>
        <v>41964.315532407403</v>
      </c>
      <c r="T3264" s="15">
        <f t="shared" si="207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 s="10">
        <f t="shared" si="205"/>
        <v>41.24</v>
      </c>
      <c r="Q3265" t="s">
        <v>8315</v>
      </c>
      <c r="R3265" t="s">
        <v>8316</v>
      </c>
      <c r="S3265" s="15">
        <f t="shared" si="206"/>
        <v>42284.516064814816</v>
      </c>
      <c r="T3265" s="15">
        <f t="shared" si="207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 s="10">
        <f t="shared" si="205"/>
        <v>52.55</v>
      </c>
      <c r="Q3266" t="s">
        <v>8315</v>
      </c>
      <c r="R3266" t="s">
        <v>8316</v>
      </c>
      <c r="S3266" s="15">
        <f t="shared" si="206"/>
        <v>42016.800208333334</v>
      </c>
      <c r="T3266" s="15">
        <f t="shared" si="207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si="205"/>
        <v>70.290000000000006</v>
      </c>
      <c r="Q3267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ref="O3275:O3338" si="208">ROUND(E3275/D3275*100,0)</f>
        <v>107</v>
      </c>
      <c r="P3275" s="10">
        <f t="shared" ref="P3275:P3338" si="209">IFERROR(ROUND(E3275/L3275,2),"No Backers")</f>
        <v>204.57</v>
      </c>
      <c r="Q3275" t="s">
        <v>8315</v>
      </c>
      <c r="R3275" t="s">
        <v>8316</v>
      </c>
      <c r="S3275" s="15">
        <f t="shared" ref="S3275:S3338" si="210">(((J3275/60)/60)/24)+DATE(1970,1,1)</f>
        <v>42611.801412037035</v>
      </c>
      <c r="T3275" s="15">
        <f t="shared" ref="T3275:T3338" si="211"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 s="10">
        <f t="shared" si="209"/>
        <v>54.91</v>
      </c>
      <c r="Q3276" t="s">
        <v>8315</v>
      </c>
      <c r="R3276" t="s">
        <v>8316</v>
      </c>
      <c r="S3276" s="15">
        <f t="shared" si="210"/>
        <v>42400.704537037032</v>
      </c>
      <c r="T3276" s="15">
        <f t="shared" si="2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 s="10">
        <f t="shared" si="209"/>
        <v>150.41999999999999</v>
      </c>
      <c r="Q3277" t="s">
        <v>8315</v>
      </c>
      <c r="R3277" t="s">
        <v>8316</v>
      </c>
      <c r="S3277" s="15">
        <f t="shared" si="210"/>
        <v>42017.88045138889</v>
      </c>
      <c r="T3277" s="15">
        <f t="shared" si="2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 s="10">
        <f t="shared" si="209"/>
        <v>52.58</v>
      </c>
      <c r="Q3278" t="s">
        <v>8315</v>
      </c>
      <c r="R3278" t="s">
        <v>8316</v>
      </c>
      <c r="S3278" s="15">
        <f t="shared" si="210"/>
        <v>42426.949988425928</v>
      </c>
      <c r="T3278" s="15">
        <f t="shared" si="2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 s="10">
        <f t="shared" si="209"/>
        <v>54.3</v>
      </c>
      <c r="Q3279" t="s">
        <v>8315</v>
      </c>
      <c r="R3279" t="s">
        <v>8316</v>
      </c>
      <c r="S3279" s="15">
        <f t="shared" si="210"/>
        <v>41931.682939814818</v>
      </c>
      <c r="T3279" s="15">
        <f t="shared" si="2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 s="10">
        <f t="shared" si="209"/>
        <v>76.03</v>
      </c>
      <c r="Q3280" t="s">
        <v>8315</v>
      </c>
      <c r="R3280" t="s">
        <v>8316</v>
      </c>
      <c r="S3280" s="15">
        <f t="shared" si="210"/>
        <v>42124.848414351851</v>
      </c>
      <c r="T3280" s="15">
        <f t="shared" si="2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 s="10">
        <f t="shared" si="209"/>
        <v>105.21</v>
      </c>
      <c r="Q3281" t="s">
        <v>8315</v>
      </c>
      <c r="R3281" t="s">
        <v>8316</v>
      </c>
      <c r="S3281" s="15">
        <f t="shared" si="210"/>
        <v>42431.102534722217</v>
      </c>
      <c r="T3281" s="15">
        <f t="shared" si="2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 s="10">
        <f t="shared" si="209"/>
        <v>68.67</v>
      </c>
      <c r="Q3282" t="s">
        <v>8315</v>
      </c>
      <c r="R3282" t="s">
        <v>8316</v>
      </c>
      <c r="S3282" s="15">
        <f t="shared" si="210"/>
        <v>42121.756921296299</v>
      </c>
      <c r="T3282" s="15">
        <f t="shared" si="2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 s="10">
        <f t="shared" si="209"/>
        <v>129.36000000000001</v>
      </c>
      <c r="Q3283" t="s">
        <v>8315</v>
      </c>
      <c r="R3283" t="s">
        <v>8316</v>
      </c>
      <c r="S3283" s="15">
        <f t="shared" si="210"/>
        <v>42219.019733796296</v>
      </c>
      <c r="T3283" s="15">
        <f t="shared" si="2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 s="10">
        <f t="shared" si="209"/>
        <v>134.26</v>
      </c>
      <c r="Q3284" t="s">
        <v>8315</v>
      </c>
      <c r="R3284" t="s">
        <v>8316</v>
      </c>
      <c r="S3284" s="15">
        <f t="shared" si="210"/>
        <v>42445.19430555556</v>
      </c>
      <c r="T3284" s="15">
        <f t="shared" si="2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 s="10">
        <f t="shared" si="209"/>
        <v>17.829999999999998</v>
      </c>
      <c r="Q3285" t="s">
        <v>8315</v>
      </c>
      <c r="R3285" t="s">
        <v>8316</v>
      </c>
      <c r="S3285" s="15">
        <f t="shared" si="210"/>
        <v>42379.74418981481</v>
      </c>
      <c r="T3285" s="15">
        <f t="shared" si="2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 s="10">
        <f t="shared" si="209"/>
        <v>203.2</v>
      </c>
      <c r="Q3286" t="s">
        <v>8315</v>
      </c>
      <c r="R3286" t="s">
        <v>8316</v>
      </c>
      <c r="S3286" s="15">
        <f t="shared" si="210"/>
        <v>42380.884872685187</v>
      </c>
      <c r="T3286" s="15">
        <f t="shared" si="2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 s="10">
        <f t="shared" si="209"/>
        <v>69.19</v>
      </c>
      <c r="Q3287" t="s">
        <v>8315</v>
      </c>
      <c r="R3287" t="s">
        <v>8316</v>
      </c>
      <c r="S3287" s="15">
        <f t="shared" si="210"/>
        <v>42762.942430555559</v>
      </c>
      <c r="T3287" s="15">
        <f t="shared" si="2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 s="10">
        <f t="shared" si="209"/>
        <v>125.12</v>
      </c>
      <c r="Q3288" t="s">
        <v>8315</v>
      </c>
      <c r="R3288" t="s">
        <v>8316</v>
      </c>
      <c r="S3288" s="15">
        <f t="shared" si="210"/>
        <v>42567.840069444443</v>
      </c>
      <c r="T3288" s="15">
        <f t="shared" si="2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 s="10">
        <f t="shared" si="209"/>
        <v>73.53</v>
      </c>
      <c r="Q3289" t="s">
        <v>8315</v>
      </c>
      <c r="R3289" t="s">
        <v>8316</v>
      </c>
      <c r="S3289" s="15">
        <f t="shared" si="210"/>
        <v>42311.750324074077</v>
      </c>
      <c r="T3289" s="15">
        <f t="shared" si="2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 s="10">
        <f t="shared" si="209"/>
        <v>48.44</v>
      </c>
      <c r="Q3290" t="s">
        <v>8315</v>
      </c>
      <c r="R3290" t="s">
        <v>8316</v>
      </c>
      <c r="S3290" s="15">
        <f t="shared" si="210"/>
        <v>42505.774479166663</v>
      </c>
      <c r="T3290" s="15">
        <f t="shared" si="2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 s="10">
        <f t="shared" si="209"/>
        <v>26.61</v>
      </c>
      <c r="Q3291" t="s">
        <v>8315</v>
      </c>
      <c r="R3291" t="s">
        <v>8316</v>
      </c>
      <c r="S3291" s="15">
        <f t="shared" si="210"/>
        <v>42758.368078703701</v>
      </c>
      <c r="T3291" s="15">
        <f t="shared" si="2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 s="10">
        <f t="shared" si="209"/>
        <v>33.67</v>
      </c>
      <c r="Q3292" t="s">
        <v>8315</v>
      </c>
      <c r="R3292" t="s">
        <v>8316</v>
      </c>
      <c r="S3292" s="15">
        <f t="shared" si="210"/>
        <v>42775.51494212963</v>
      </c>
      <c r="T3292" s="15">
        <f t="shared" si="2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 s="10">
        <f t="shared" si="209"/>
        <v>40.71</v>
      </c>
      <c r="Q3293" t="s">
        <v>8315</v>
      </c>
      <c r="R3293" t="s">
        <v>8316</v>
      </c>
      <c r="S3293" s="15">
        <f t="shared" si="210"/>
        <v>42232.702546296292</v>
      </c>
      <c r="T3293" s="15">
        <f t="shared" si="2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 s="10">
        <f t="shared" si="209"/>
        <v>19.27</v>
      </c>
      <c r="Q3294" t="s">
        <v>8315</v>
      </c>
      <c r="R3294" t="s">
        <v>8316</v>
      </c>
      <c r="S3294" s="15">
        <f t="shared" si="210"/>
        <v>42282.770231481481</v>
      </c>
      <c r="T3294" s="15">
        <f t="shared" si="2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 s="10">
        <f t="shared" si="209"/>
        <v>84.29</v>
      </c>
      <c r="Q3295" t="s">
        <v>8315</v>
      </c>
      <c r="R3295" t="s">
        <v>8316</v>
      </c>
      <c r="S3295" s="15">
        <f t="shared" si="210"/>
        <v>42768.425370370373</v>
      </c>
      <c r="T3295" s="15">
        <f t="shared" si="2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 s="10">
        <f t="shared" si="209"/>
        <v>29.58</v>
      </c>
      <c r="Q3296" t="s">
        <v>8315</v>
      </c>
      <c r="R3296" t="s">
        <v>8316</v>
      </c>
      <c r="S3296" s="15">
        <f t="shared" si="210"/>
        <v>42141.541134259256</v>
      </c>
      <c r="T3296" s="15">
        <f t="shared" si="2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 s="10">
        <f t="shared" si="209"/>
        <v>26.67</v>
      </c>
      <c r="Q3297" t="s">
        <v>8315</v>
      </c>
      <c r="R3297" t="s">
        <v>8316</v>
      </c>
      <c r="S3297" s="15">
        <f t="shared" si="210"/>
        <v>42609.442465277782</v>
      </c>
      <c r="T3297" s="15">
        <f t="shared" si="2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 s="10">
        <f t="shared" si="209"/>
        <v>45.98</v>
      </c>
      <c r="Q3298" t="s">
        <v>8315</v>
      </c>
      <c r="R3298" t="s">
        <v>8316</v>
      </c>
      <c r="S3298" s="15">
        <f t="shared" si="210"/>
        <v>42309.756620370375</v>
      </c>
      <c r="T3298" s="15">
        <f t="shared" si="2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 s="10">
        <f t="shared" si="209"/>
        <v>125.09</v>
      </c>
      <c r="Q3299" t="s">
        <v>8315</v>
      </c>
      <c r="R3299" t="s">
        <v>8316</v>
      </c>
      <c r="S3299" s="15">
        <f t="shared" si="210"/>
        <v>42193.771481481483</v>
      </c>
      <c r="T3299" s="15">
        <f t="shared" si="2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 s="10">
        <f t="shared" si="209"/>
        <v>141.29</v>
      </c>
      <c r="Q3300" t="s">
        <v>8315</v>
      </c>
      <c r="R3300" t="s">
        <v>8316</v>
      </c>
      <c r="S3300" s="15">
        <f t="shared" si="210"/>
        <v>42239.957962962959</v>
      </c>
      <c r="T3300" s="15">
        <f t="shared" si="2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 s="10">
        <f t="shared" si="209"/>
        <v>55.33</v>
      </c>
      <c r="Q3301" t="s">
        <v>8315</v>
      </c>
      <c r="R3301" t="s">
        <v>8316</v>
      </c>
      <c r="S3301" s="15">
        <f t="shared" si="210"/>
        <v>42261.917395833334</v>
      </c>
      <c r="T3301" s="15">
        <f t="shared" si="2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 s="10">
        <f t="shared" si="209"/>
        <v>46.42</v>
      </c>
      <c r="Q3302" t="s">
        <v>8315</v>
      </c>
      <c r="R3302" t="s">
        <v>8316</v>
      </c>
      <c r="S3302" s="15">
        <f t="shared" si="210"/>
        <v>42102.743773148148</v>
      </c>
      <c r="T3302" s="15">
        <f t="shared" si="2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 s="10">
        <f t="shared" si="209"/>
        <v>57.2</v>
      </c>
      <c r="Q3303" t="s">
        <v>8315</v>
      </c>
      <c r="R3303" t="s">
        <v>8316</v>
      </c>
      <c r="S3303" s="15">
        <f t="shared" si="210"/>
        <v>42538.73583333334</v>
      </c>
      <c r="T3303" s="15">
        <f t="shared" si="2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 s="10">
        <f t="shared" si="209"/>
        <v>173.7</v>
      </c>
      <c r="Q3304" t="s">
        <v>8315</v>
      </c>
      <c r="R3304" t="s">
        <v>8316</v>
      </c>
      <c r="S3304" s="15">
        <f t="shared" si="210"/>
        <v>42681.35157407407</v>
      </c>
      <c r="T3304" s="15">
        <f t="shared" si="2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 s="10">
        <f t="shared" si="209"/>
        <v>59.6</v>
      </c>
      <c r="Q3305" t="s">
        <v>8315</v>
      </c>
      <c r="R3305" t="s">
        <v>8316</v>
      </c>
      <c r="S3305" s="15">
        <f t="shared" si="210"/>
        <v>42056.65143518518</v>
      </c>
      <c r="T3305" s="15">
        <f t="shared" si="2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 s="10">
        <f t="shared" si="209"/>
        <v>89.59</v>
      </c>
      <c r="Q3306" t="s">
        <v>8315</v>
      </c>
      <c r="R3306" t="s">
        <v>8316</v>
      </c>
      <c r="S3306" s="15">
        <f t="shared" si="210"/>
        <v>42696.624444444446</v>
      </c>
      <c r="T3306" s="15">
        <f t="shared" si="2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 s="10">
        <f t="shared" si="209"/>
        <v>204.05</v>
      </c>
      <c r="Q3307" t="s">
        <v>8315</v>
      </c>
      <c r="R3307" t="s">
        <v>8316</v>
      </c>
      <c r="S3307" s="15">
        <f t="shared" si="210"/>
        <v>42186.855879629627</v>
      </c>
      <c r="T3307" s="15">
        <f t="shared" si="2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 s="10">
        <f t="shared" si="209"/>
        <v>48.7</v>
      </c>
      <c r="Q3308" t="s">
        <v>8315</v>
      </c>
      <c r="R3308" t="s">
        <v>8316</v>
      </c>
      <c r="S3308" s="15">
        <f t="shared" si="210"/>
        <v>42493.219236111108</v>
      </c>
      <c r="T3308" s="15">
        <f t="shared" si="2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 s="10">
        <f t="shared" si="209"/>
        <v>53.34</v>
      </c>
      <c r="Q3309" t="s">
        <v>8315</v>
      </c>
      <c r="R3309" t="s">
        <v>8316</v>
      </c>
      <c r="S3309" s="15">
        <f t="shared" si="210"/>
        <v>42475.057164351849</v>
      </c>
      <c r="T3309" s="15">
        <f t="shared" si="2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 s="10">
        <f t="shared" si="209"/>
        <v>75.09</v>
      </c>
      <c r="Q3310" t="s">
        <v>8315</v>
      </c>
      <c r="R3310" t="s">
        <v>8316</v>
      </c>
      <c r="S3310" s="15">
        <f t="shared" si="210"/>
        <v>42452.876909722225</v>
      </c>
      <c r="T3310" s="15">
        <f t="shared" si="2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 s="10">
        <f t="shared" si="209"/>
        <v>18</v>
      </c>
      <c r="Q3311" t="s">
        <v>8315</v>
      </c>
      <c r="R3311" t="s">
        <v>8316</v>
      </c>
      <c r="S3311" s="15">
        <f t="shared" si="210"/>
        <v>42628.650208333333</v>
      </c>
      <c r="T3311" s="15">
        <f t="shared" si="2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 s="10">
        <f t="shared" si="209"/>
        <v>209.84</v>
      </c>
      <c r="Q3312" t="s">
        <v>8315</v>
      </c>
      <c r="R3312" t="s">
        <v>8316</v>
      </c>
      <c r="S3312" s="15">
        <f t="shared" si="210"/>
        <v>42253.928530092591</v>
      </c>
      <c r="T3312" s="15">
        <f t="shared" si="2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 s="10">
        <f t="shared" si="209"/>
        <v>61.02</v>
      </c>
      <c r="Q3313" t="s">
        <v>8315</v>
      </c>
      <c r="R3313" t="s">
        <v>8316</v>
      </c>
      <c r="S3313" s="15">
        <f t="shared" si="210"/>
        <v>42264.29178240741</v>
      </c>
      <c r="T3313" s="15">
        <f t="shared" si="2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 s="10">
        <f t="shared" si="209"/>
        <v>61</v>
      </c>
      <c r="Q3314" t="s">
        <v>8315</v>
      </c>
      <c r="R3314" t="s">
        <v>8316</v>
      </c>
      <c r="S3314" s="15">
        <f t="shared" si="210"/>
        <v>42664.809560185182</v>
      </c>
      <c r="T3314" s="15">
        <f t="shared" si="2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 s="10">
        <f t="shared" si="209"/>
        <v>80.03</v>
      </c>
      <c r="Q3315" t="s">
        <v>8315</v>
      </c>
      <c r="R3315" t="s">
        <v>8316</v>
      </c>
      <c r="S3315" s="15">
        <f t="shared" si="210"/>
        <v>42382.244409722218</v>
      </c>
      <c r="T3315" s="15">
        <f t="shared" si="2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 s="10">
        <f t="shared" si="209"/>
        <v>29.07</v>
      </c>
      <c r="Q3316" t="s">
        <v>8315</v>
      </c>
      <c r="R3316" t="s">
        <v>8316</v>
      </c>
      <c r="S3316" s="15">
        <f t="shared" si="210"/>
        <v>42105.267488425925</v>
      </c>
      <c r="T3316" s="15">
        <f t="shared" si="2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 s="10">
        <f t="shared" si="209"/>
        <v>49.44</v>
      </c>
      <c r="Q3317" t="s">
        <v>8315</v>
      </c>
      <c r="R3317" t="s">
        <v>8316</v>
      </c>
      <c r="S3317" s="15">
        <f t="shared" si="210"/>
        <v>42466.303715277783</v>
      </c>
      <c r="T3317" s="15">
        <f t="shared" si="2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 s="10">
        <f t="shared" si="209"/>
        <v>93.98</v>
      </c>
      <c r="Q3318" t="s">
        <v>8315</v>
      </c>
      <c r="R3318" t="s">
        <v>8316</v>
      </c>
      <c r="S3318" s="15">
        <f t="shared" si="210"/>
        <v>41826.871238425927</v>
      </c>
      <c r="T3318" s="15">
        <f t="shared" si="2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 s="10">
        <f t="shared" si="209"/>
        <v>61.94</v>
      </c>
      <c r="Q3319" t="s">
        <v>8315</v>
      </c>
      <c r="R3319" t="s">
        <v>8316</v>
      </c>
      <c r="S3319" s="15">
        <f t="shared" si="210"/>
        <v>42499.039629629624</v>
      </c>
      <c r="T3319" s="15">
        <f t="shared" si="2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 s="10">
        <f t="shared" si="209"/>
        <v>78.5</v>
      </c>
      <c r="Q3320" t="s">
        <v>8315</v>
      </c>
      <c r="R3320" t="s">
        <v>8316</v>
      </c>
      <c r="S3320" s="15">
        <f t="shared" si="210"/>
        <v>42431.302002314813</v>
      </c>
      <c r="T3320" s="15">
        <f t="shared" si="2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 s="10">
        <f t="shared" si="209"/>
        <v>33.75</v>
      </c>
      <c r="Q3321" t="s">
        <v>8315</v>
      </c>
      <c r="R3321" t="s">
        <v>8316</v>
      </c>
      <c r="S3321" s="15">
        <f t="shared" si="210"/>
        <v>41990.585486111115</v>
      </c>
      <c r="T3321" s="15">
        <f t="shared" si="2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 s="10">
        <f t="shared" si="209"/>
        <v>66.45</v>
      </c>
      <c r="Q3322" t="s">
        <v>8315</v>
      </c>
      <c r="R3322" t="s">
        <v>8316</v>
      </c>
      <c r="S3322" s="15">
        <f t="shared" si="210"/>
        <v>42513.045798611114</v>
      </c>
      <c r="T3322" s="15">
        <f t="shared" si="2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 s="10">
        <f t="shared" si="209"/>
        <v>35.799999999999997</v>
      </c>
      <c r="Q3323" t="s">
        <v>8315</v>
      </c>
      <c r="R3323" t="s">
        <v>8316</v>
      </c>
      <c r="S3323" s="15">
        <f t="shared" si="210"/>
        <v>41914.100289351853</v>
      </c>
      <c r="T3323" s="15">
        <f t="shared" si="2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 s="10">
        <f t="shared" si="209"/>
        <v>145.65</v>
      </c>
      <c r="Q3324" t="s">
        <v>8315</v>
      </c>
      <c r="R3324" t="s">
        <v>8316</v>
      </c>
      <c r="S3324" s="15">
        <f t="shared" si="210"/>
        <v>42521.010370370372</v>
      </c>
      <c r="T3324" s="15">
        <f t="shared" si="2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 s="10">
        <f t="shared" si="209"/>
        <v>25.69</v>
      </c>
      <c r="Q3325" t="s">
        <v>8315</v>
      </c>
      <c r="R3325" t="s">
        <v>8316</v>
      </c>
      <c r="S3325" s="15">
        <f t="shared" si="210"/>
        <v>42608.36583333333</v>
      </c>
      <c r="T3325" s="15">
        <f t="shared" si="2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 s="10">
        <f t="shared" si="209"/>
        <v>152.5</v>
      </c>
      <c r="Q3326" t="s">
        <v>8315</v>
      </c>
      <c r="R3326" t="s">
        <v>8316</v>
      </c>
      <c r="S3326" s="15">
        <f t="shared" si="210"/>
        <v>42512.58321759259</v>
      </c>
      <c r="T3326" s="15">
        <f t="shared" si="2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 s="10">
        <f t="shared" si="209"/>
        <v>30</v>
      </c>
      <c r="Q3327" t="s">
        <v>8315</v>
      </c>
      <c r="R3327" t="s">
        <v>8316</v>
      </c>
      <c r="S3327" s="15">
        <f t="shared" si="210"/>
        <v>42064.785613425927</v>
      </c>
      <c r="T3327" s="15">
        <f t="shared" si="2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 s="10">
        <f t="shared" si="209"/>
        <v>142.28</v>
      </c>
      <c r="Q3328" t="s">
        <v>8315</v>
      </c>
      <c r="R3328" t="s">
        <v>8316</v>
      </c>
      <c r="S3328" s="15">
        <f t="shared" si="210"/>
        <v>42041.714178240742</v>
      </c>
      <c r="T3328" s="15">
        <f t="shared" si="2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 s="10">
        <f t="shared" si="209"/>
        <v>24.55</v>
      </c>
      <c r="Q3329" t="s">
        <v>8315</v>
      </c>
      <c r="R3329" t="s">
        <v>8316</v>
      </c>
      <c r="S3329" s="15">
        <f t="shared" si="210"/>
        <v>42468.374606481477</v>
      </c>
      <c r="T3329" s="15">
        <f t="shared" si="2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 s="10">
        <f t="shared" si="209"/>
        <v>292.77999999999997</v>
      </c>
      <c r="Q3330" t="s">
        <v>8315</v>
      </c>
      <c r="R3330" t="s">
        <v>8316</v>
      </c>
      <c r="S3330" s="15">
        <f t="shared" si="210"/>
        <v>41822.57503472222</v>
      </c>
      <c r="T3330" s="15">
        <f t="shared" si="2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si="209"/>
        <v>44.92</v>
      </c>
      <c r="Q3331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ref="O3339:O3402" si="212">ROUND(E3339/D3339*100,0)</f>
        <v>110</v>
      </c>
      <c r="P3339" s="10">
        <f t="shared" ref="P3339:P3402" si="213">IFERROR(ROUND(E3339/L3339,2),"No Backers")</f>
        <v>81.03</v>
      </c>
      <c r="Q3339" t="s">
        <v>8315</v>
      </c>
      <c r="R3339" t="s">
        <v>8316</v>
      </c>
      <c r="S3339" s="15">
        <f t="shared" ref="S3339:S3402" si="214">(((J3339/60)/60)/24)+DATE(1970,1,1)</f>
        <v>41901.282025462962</v>
      </c>
      <c r="T3339" s="15">
        <f t="shared" ref="T3339:T3402" si="215"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 s="10">
        <f t="shared" si="213"/>
        <v>136.85</v>
      </c>
      <c r="Q3340" t="s">
        <v>8315</v>
      </c>
      <c r="R3340" t="s">
        <v>8316</v>
      </c>
      <c r="S3340" s="15">
        <f t="shared" si="214"/>
        <v>42769.574999999997</v>
      </c>
      <c r="T3340" s="15">
        <f t="shared" si="21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 s="10">
        <f t="shared" si="213"/>
        <v>177.62</v>
      </c>
      <c r="Q3341" t="s">
        <v>8315</v>
      </c>
      <c r="R3341" t="s">
        <v>8316</v>
      </c>
      <c r="S3341" s="15">
        <f t="shared" si="214"/>
        <v>42549.665717592594</v>
      </c>
      <c r="T3341" s="15">
        <f t="shared" si="21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 s="10">
        <f t="shared" si="213"/>
        <v>109.08</v>
      </c>
      <c r="Q3342" t="s">
        <v>8315</v>
      </c>
      <c r="R3342" t="s">
        <v>8316</v>
      </c>
      <c r="S3342" s="15">
        <f t="shared" si="214"/>
        <v>42685.974004629628</v>
      </c>
      <c r="T3342" s="15">
        <f t="shared" si="21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 s="10">
        <f t="shared" si="213"/>
        <v>119.64</v>
      </c>
      <c r="Q3343" t="s">
        <v>8315</v>
      </c>
      <c r="R3343" t="s">
        <v>8316</v>
      </c>
      <c r="S3343" s="15">
        <f t="shared" si="214"/>
        <v>42510.798854166671</v>
      </c>
      <c r="T3343" s="15">
        <f t="shared" si="21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 s="10">
        <f t="shared" si="213"/>
        <v>78.209999999999994</v>
      </c>
      <c r="Q3344" t="s">
        <v>8315</v>
      </c>
      <c r="R3344" t="s">
        <v>8316</v>
      </c>
      <c r="S3344" s="15">
        <f t="shared" si="214"/>
        <v>42062.296412037031</v>
      </c>
      <c r="T3344" s="15">
        <f t="shared" si="21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 s="10">
        <f t="shared" si="213"/>
        <v>52.17</v>
      </c>
      <c r="Q3345" t="s">
        <v>8315</v>
      </c>
      <c r="R3345" t="s">
        <v>8316</v>
      </c>
      <c r="S3345" s="15">
        <f t="shared" si="214"/>
        <v>42452.916481481487</v>
      </c>
      <c r="T3345" s="15">
        <f t="shared" si="21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 s="10">
        <f t="shared" si="213"/>
        <v>114.13</v>
      </c>
      <c r="Q3346" t="s">
        <v>8315</v>
      </c>
      <c r="R3346" t="s">
        <v>8316</v>
      </c>
      <c r="S3346" s="15">
        <f t="shared" si="214"/>
        <v>41851.200150462959</v>
      </c>
      <c r="T3346" s="15">
        <f t="shared" si="21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 s="10">
        <f t="shared" si="213"/>
        <v>50</v>
      </c>
      <c r="Q3347" t="s">
        <v>8315</v>
      </c>
      <c r="R3347" t="s">
        <v>8316</v>
      </c>
      <c r="S3347" s="15">
        <f t="shared" si="214"/>
        <v>42053.106111111112</v>
      </c>
      <c r="T3347" s="15">
        <f t="shared" si="21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 s="10">
        <f t="shared" si="213"/>
        <v>91.67</v>
      </c>
      <c r="Q3348" t="s">
        <v>8315</v>
      </c>
      <c r="R3348" t="s">
        <v>8316</v>
      </c>
      <c r="S3348" s="15">
        <f t="shared" si="214"/>
        <v>42054.024421296301</v>
      </c>
      <c r="T3348" s="15">
        <f t="shared" si="21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 s="10">
        <f t="shared" si="213"/>
        <v>108.59</v>
      </c>
      <c r="Q3349" t="s">
        <v>8315</v>
      </c>
      <c r="R3349" t="s">
        <v>8316</v>
      </c>
      <c r="S3349" s="15">
        <f t="shared" si="214"/>
        <v>42484.551550925928</v>
      </c>
      <c r="T3349" s="15">
        <f t="shared" si="21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 s="10">
        <f t="shared" si="213"/>
        <v>69.819999999999993</v>
      </c>
      <c r="Q3350" t="s">
        <v>8315</v>
      </c>
      <c r="R3350" t="s">
        <v>8316</v>
      </c>
      <c r="S3350" s="15">
        <f t="shared" si="214"/>
        <v>42466.558796296296</v>
      </c>
      <c r="T3350" s="15">
        <f t="shared" si="21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 s="10">
        <f t="shared" si="213"/>
        <v>109.57</v>
      </c>
      <c r="Q3351" t="s">
        <v>8315</v>
      </c>
      <c r="R3351" t="s">
        <v>8316</v>
      </c>
      <c r="S3351" s="15">
        <f t="shared" si="214"/>
        <v>42513.110787037032</v>
      </c>
      <c r="T3351" s="15">
        <f t="shared" si="21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 s="10">
        <f t="shared" si="213"/>
        <v>71.67</v>
      </c>
      <c r="Q3352" t="s">
        <v>8315</v>
      </c>
      <c r="R3352" t="s">
        <v>8316</v>
      </c>
      <c r="S3352" s="15">
        <f t="shared" si="214"/>
        <v>42302.701516203699</v>
      </c>
      <c r="T3352" s="15">
        <f t="shared" si="21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 s="10">
        <f t="shared" si="213"/>
        <v>93.61</v>
      </c>
      <c r="Q3353" t="s">
        <v>8315</v>
      </c>
      <c r="R3353" t="s">
        <v>8316</v>
      </c>
      <c r="S3353" s="15">
        <f t="shared" si="214"/>
        <v>41806.395428240743</v>
      </c>
      <c r="T3353" s="15">
        <f t="shared" si="21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 s="10">
        <f t="shared" si="213"/>
        <v>76.8</v>
      </c>
      <c r="Q3354" t="s">
        <v>8315</v>
      </c>
      <c r="R3354" t="s">
        <v>8316</v>
      </c>
      <c r="S3354" s="15">
        <f t="shared" si="214"/>
        <v>42495.992800925931</v>
      </c>
      <c r="T3354" s="15">
        <f t="shared" si="21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 s="10">
        <f t="shared" si="213"/>
        <v>35.799999999999997</v>
      </c>
      <c r="Q3355" t="s">
        <v>8315</v>
      </c>
      <c r="R3355" t="s">
        <v>8316</v>
      </c>
      <c r="S3355" s="15">
        <f t="shared" si="214"/>
        <v>42479.432291666672</v>
      </c>
      <c r="T3355" s="15">
        <f t="shared" si="21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 s="10">
        <f t="shared" si="213"/>
        <v>55.6</v>
      </c>
      <c r="Q3356" t="s">
        <v>8315</v>
      </c>
      <c r="R3356" t="s">
        <v>8316</v>
      </c>
      <c r="S3356" s="15">
        <f t="shared" si="214"/>
        <v>42270.7269212963</v>
      </c>
      <c r="T3356" s="15">
        <f t="shared" si="21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 s="10">
        <f t="shared" si="213"/>
        <v>147.33000000000001</v>
      </c>
      <c r="Q3357" t="s">
        <v>8315</v>
      </c>
      <c r="R3357" t="s">
        <v>8316</v>
      </c>
      <c r="S3357" s="15">
        <f t="shared" si="214"/>
        <v>42489.619525462964</v>
      </c>
      <c r="T3357" s="15">
        <f t="shared" si="21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 s="10">
        <f t="shared" si="213"/>
        <v>56.33</v>
      </c>
      <c r="Q3358" t="s">
        <v>8315</v>
      </c>
      <c r="R3358" t="s">
        <v>8316</v>
      </c>
      <c r="S3358" s="15">
        <f t="shared" si="214"/>
        <v>42536.815648148149</v>
      </c>
      <c r="T3358" s="15">
        <f t="shared" si="21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 s="10">
        <f t="shared" si="213"/>
        <v>96.19</v>
      </c>
      <c r="Q3359" t="s">
        <v>8315</v>
      </c>
      <c r="R3359" t="s">
        <v>8316</v>
      </c>
      <c r="S3359" s="15">
        <f t="shared" si="214"/>
        <v>41822.417939814812</v>
      </c>
      <c r="T3359" s="15">
        <f t="shared" si="21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 s="10">
        <f t="shared" si="213"/>
        <v>63.57</v>
      </c>
      <c r="Q3360" t="s">
        <v>8315</v>
      </c>
      <c r="R3360" t="s">
        <v>8316</v>
      </c>
      <c r="S3360" s="15">
        <f t="shared" si="214"/>
        <v>41932.311099537037</v>
      </c>
      <c r="T3360" s="15">
        <f t="shared" si="21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 s="10">
        <f t="shared" si="213"/>
        <v>184.78</v>
      </c>
      <c r="Q3361" t="s">
        <v>8315</v>
      </c>
      <c r="R3361" t="s">
        <v>8316</v>
      </c>
      <c r="S3361" s="15">
        <f t="shared" si="214"/>
        <v>42746.057106481487</v>
      </c>
      <c r="T3361" s="15">
        <f t="shared" si="21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 s="10">
        <f t="shared" si="213"/>
        <v>126.72</v>
      </c>
      <c r="Q3362" t="s">
        <v>8315</v>
      </c>
      <c r="R3362" t="s">
        <v>8316</v>
      </c>
      <c r="S3362" s="15">
        <f t="shared" si="214"/>
        <v>42697.082673611112</v>
      </c>
      <c r="T3362" s="15">
        <f t="shared" si="21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 s="10">
        <f t="shared" si="213"/>
        <v>83.43</v>
      </c>
      <c r="Q3363" t="s">
        <v>8315</v>
      </c>
      <c r="R3363" t="s">
        <v>8316</v>
      </c>
      <c r="S3363" s="15">
        <f t="shared" si="214"/>
        <v>41866.025347222225</v>
      </c>
      <c r="T3363" s="15">
        <f t="shared" si="21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 s="10">
        <f t="shared" si="213"/>
        <v>54.5</v>
      </c>
      <c r="Q3364" t="s">
        <v>8315</v>
      </c>
      <c r="R3364" t="s">
        <v>8316</v>
      </c>
      <c r="S3364" s="15">
        <f t="shared" si="214"/>
        <v>42056.091631944444</v>
      </c>
      <c r="T3364" s="15">
        <f t="shared" si="21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 s="10">
        <f t="shared" si="213"/>
        <v>302.31</v>
      </c>
      <c r="Q3365" t="s">
        <v>8315</v>
      </c>
      <c r="R3365" t="s">
        <v>8316</v>
      </c>
      <c r="S3365" s="15">
        <f t="shared" si="214"/>
        <v>41851.771354166667</v>
      </c>
      <c r="T3365" s="15">
        <f t="shared" si="21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 s="10">
        <f t="shared" si="213"/>
        <v>44.14</v>
      </c>
      <c r="Q3366" t="s">
        <v>8315</v>
      </c>
      <c r="R3366" t="s">
        <v>8316</v>
      </c>
      <c r="S3366" s="15">
        <f t="shared" si="214"/>
        <v>42422.977418981478</v>
      </c>
      <c r="T3366" s="15">
        <f t="shared" si="21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 s="10">
        <f t="shared" si="213"/>
        <v>866.67</v>
      </c>
      <c r="Q3367" t="s">
        <v>8315</v>
      </c>
      <c r="R3367" t="s">
        <v>8316</v>
      </c>
      <c r="S3367" s="15">
        <f t="shared" si="214"/>
        <v>42321.101759259262</v>
      </c>
      <c r="T3367" s="15">
        <f t="shared" si="21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 s="10">
        <f t="shared" si="213"/>
        <v>61.39</v>
      </c>
      <c r="Q3368" t="s">
        <v>8315</v>
      </c>
      <c r="R3368" t="s">
        <v>8316</v>
      </c>
      <c r="S3368" s="15">
        <f t="shared" si="214"/>
        <v>42107.067557870367</v>
      </c>
      <c r="T3368" s="15">
        <f t="shared" si="21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 s="10">
        <f t="shared" si="213"/>
        <v>29.67</v>
      </c>
      <c r="Q3369" t="s">
        <v>8315</v>
      </c>
      <c r="R3369" t="s">
        <v>8316</v>
      </c>
      <c r="S3369" s="15">
        <f t="shared" si="214"/>
        <v>42192.933958333335</v>
      </c>
      <c r="T3369" s="15">
        <f t="shared" si="21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 s="10">
        <f t="shared" si="213"/>
        <v>45.48</v>
      </c>
      <c r="Q3370" t="s">
        <v>8315</v>
      </c>
      <c r="R3370" t="s">
        <v>8316</v>
      </c>
      <c r="S3370" s="15">
        <f t="shared" si="214"/>
        <v>41969.199756944443</v>
      </c>
      <c r="T3370" s="15">
        <f t="shared" si="21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 s="10">
        <f t="shared" si="213"/>
        <v>96.2</v>
      </c>
      <c r="Q3371" t="s">
        <v>8315</v>
      </c>
      <c r="R3371" t="s">
        <v>8316</v>
      </c>
      <c r="S3371" s="15">
        <f t="shared" si="214"/>
        <v>42690.041435185187</v>
      </c>
      <c r="T3371" s="15">
        <f t="shared" si="21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 s="10">
        <f t="shared" si="213"/>
        <v>67.92</v>
      </c>
      <c r="Q3372" t="s">
        <v>8315</v>
      </c>
      <c r="R3372" t="s">
        <v>8316</v>
      </c>
      <c r="S3372" s="15">
        <f t="shared" si="214"/>
        <v>42690.334317129629</v>
      </c>
      <c r="T3372" s="15">
        <f t="shared" si="21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 s="10">
        <f t="shared" si="213"/>
        <v>30.78</v>
      </c>
      <c r="Q3373" t="s">
        <v>8315</v>
      </c>
      <c r="R3373" t="s">
        <v>8316</v>
      </c>
      <c r="S3373" s="15">
        <f t="shared" si="214"/>
        <v>42312.874594907407</v>
      </c>
      <c r="T3373" s="15">
        <f t="shared" si="21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 s="10">
        <f t="shared" si="213"/>
        <v>38.33</v>
      </c>
      <c r="Q3374" t="s">
        <v>8315</v>
      </c>
      <c r="R3374" t="s">
        <v>8316</v>
      </c>
      <c r="S3374" s="15">
        <f t="shared" si="214"/>
        <v>41855.548101851848</v>
      </c>
      <c r="T3374" s="15">
        <f t="shared" si="21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 s="10">
        <f t="shared" si="213"/>
        <v>66.83</v>
      </c>
      <c r="Q3375" t="s">
        <v>8315</v>
      </c>
      <c r="R3375" t="s">
        <v>8316</v>
      </c>
      <c r="S3375" s="15">
        <f t="shared" si="214"/>
        <v>42179.854629629626</v>
      </c>
      <c r="T3375" s="15">
        <f t="shared" si="21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 s="10">
        <f t="shared" si="213"/>
        <v>71.73</v>
      </c>
      <c r="Q3376" t="s">
        <v>8315</v>
      </c>
      <c r="R3376" t="s">
        <v>8316</v>
      </c>
      <c r="S3376" s="15">
        <f t="shared" si="214"/>
        <v>42275.731666666667</v>
      </c>
      <c r="T3376" s="15">
        <f t="shared" si="21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 s="10">
        <f t="shared" si="213"/>
        <v>176.47</v>
      </c>
      <c r="Q3377" t="s">
        <v>8315</v>
      </c>
      <c r="R3377" t="s">
        <v>8316</v>
      </c>
      <c r="S3377" s="15">
        <f t="shared" si="214"/>
        <v>41765.610798611109</v>
      </c>
      <c r="T3377" s="15">
        <f t="shared" si="21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 s="10">
        <f t="shared" si="213"/>
        <v>421.11</v>
      </c>
      <c r="Q3378" t="s">
        <v>8315</v>
      </c>
      <c r="R3378" t="s">
        <v>8316</v>
      </c>
      <c r="S3378" s="15">
        <f t="shared" si="214"/>
        <v>42059.701319444444</v>
      </c>
      <c r="T3378" s="15">
        <f t="shared" si="21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 s="10">
        <f t="shared" si="213"/>
        <v>104.99</v>
      </c>
      <c r="Q3379" t="s">
        <v>8315</v>
      </c>
      <c r="R3379" t="s">
        <v>8316</v>
      </c>
      <c r="S3379" s="15">
        <f t="shared" si="214"/>
        <v>42053.732627314821</v>
      </c>
      <c r="T3379" s="15">
        <f t="shared" si="21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 s="10">
        <f t="shared" si="213"/>
        <v>28.19</v>
      </c>
      <c r="Q3380" t="s">
        <v>8315</v>
      </c>
      <c r="R3380" t="s">
        <v>8316</v>
      </c>
      <c r="S3380" s="15">
        <f t="shared" si="214"/>
        <v>41858.355393518519</v>
      </c>
      <c r="T3380" s="15">
        <f t="shared" si="21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 s="10">
        <f t="shared" si="213"/>
        <v>54.55</v>
      </c>
      <c r="Q3381" t="s">
        <v>8315</v>
      </c>
      <c r="R3381" t="s">
        <v>8316</v>
      </c>
      <c r="S3381" s="15">
        <f t="shared" si="214"/>
        <v>42225.513888888891</v>
      </c>
      <c r="T3381" s="15">
        <f t="shared" si="21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 s="10">
        <f t="shared" si="213"/>
        <v>111.89</v>
      </c>
      <c r="Q3382" t="s">
        <v>8315</v>
      </c>
      <c r="R3382" t="s">
        <v>8316</v>
      </c>
      <c r="S3382" s="15">
        <f t="shared" si="214"/>
        <v>41937.95344907407</v>
      </c>
      <c r="T3382" s="15">
        <f t="shared" si="21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 s="10">
        <f t="shared" si="213"/>
        <v>85.21</v>
      </c>
      <c r="Q3383" t="s">
        <v>8315</v>
      </c>
      <c r="R3383" t="s">
        <v>8316</v>
      </c>
      <c r="S3383" s="15">
        <f t="shared" si="214"/>
        <v>42044.184988425928</v>
      </c>
      <c r="T3383" s="15">
        <f t="shared" si="21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 s="10">
        <f t="shared" si="213"/>
        <v>76.650000000000006</v>
      </c>
      <c r="Q3384" t="s">
        <v>8315</v>
      </c>
      <c r="R3384" t="s">
        <v>8316</v>
      </c>
      <c r="S3384" s="15">
        <f t="shared" si="214"/>
        <v>42559.431203703702</v>
      </c>
      <c r="T3384" s="15">
        <f t="shared" si="21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 s="10">
        <f t="shared" si="213"/>
        <v>65.17</v>
      </c>
      <c r="Q3385" t="s">
        <v>8315</v>
      </c>
      <c r="R3385" t="s">
        <v>8316</v>
      </c>
      <c r="S3385" s="15">
        <f t="shared" si="214"/>
        <v>42524.782638888893</v>
      </c>
      <c r="T3385" s="15">
        <f t="shared" si="21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 s="10">
        <f t="shared" si="213"/>
        <v>93.76</v>
      </c>
      <c r="Q3386" t="s">
        <v>8315</v>
      </c>
      <c r="R3386" t="s">
        <v>8316</v>
      </c>
      <c r="S3386" s="15">
        <f t="shared" si="214"/>
        <v>42292.087592592594</v>
      </c>
      <c r="T3386" s="15">
        <f t="shared" si="21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 s="10">
        <f t="shared" si="213"/>
        <v>133.33000000000001</v>
      </c>
      <c r="Q3387" t="s">
        <v>8315</v>
      </c>
      <c r="R3387" t="s">
        <v>8316</v>
      </c>
      <c r="S3387" s="15">
        <f t="shared" si="214"/>
        <v>41953.8675</v>
      </c>
      <c r="T3387" s="15">
        <f t="shared" si="21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 s="10">
        <f t="shared" si="213"/>
        <v>51.22</v>
      </c>
      <c r="Q3388" t="s">
        <v>8315</v>
      </c>
      <c r="R3388" t="s">
        <v>8316</v>
      </c>
      <c r="S3388" s="15">
        <f t="shared" si="214"/>
        <v>41946.644745370373</v>
      </c>
      <c r="T3388" s="15">
        <f t="shared" si="21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 s="10">
        <f t="shared" si="213"/>
        <v>100.17</v>
      </c>
      <c r="Q3389" t="s">
        <v>8315</v>
      </c>
      <c r="R3389" t="s">
        <v>8316</v>
      </c>
      <c r="S3389" s="15">
        <f t="shared" si="214"/>
        <v>41947.762592592589</v>
      </c>
      <c r="T3389" s="15">
        <f t="shared" si="21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 s="10">
        <f t="shared" si="213"/>
        <v>34.6</v>
      </c>
      <c r="Q3390" t="s">
        <v>8315</v>
      </c>
      <c r="R3390" t="s">
        <v>8316</v>
      </c>
      <c r="S3390" s="15">
        <f t="shared" si="214"/>
        <v>42143.461122685185</v>
      </c>
      <c r="T3390" s="15">
        <f t="shared" si="21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 s="10">
        <f t="shared" si="213"/>
        <v>184.68</v>
      </c>
      <c r="Q3391" t="s">
        <v>8315</v>
      </c>
      <c r="R3391" t="s">
        <v>8316</v>
      </c>
      <c r="S3391" s="15">
        <f t="shared" si="214"/>
        <v>42494.563449074078</v>
      </c>
      <c r="T3391" s="15">
        <f t="shared" si="21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 s="10">
        <f t="shared" si="213"/>
        <v>69.819999999999993</v>
      </c>
      <c r="Q3392" t="s">
        <v>8315</v>
      </c>
      <c r="R3392" t="s">
        <v>8316</v>
      </c>
      <c r="S3392" s="15">
        <f t="shared" si="214"/>
        <v>41815.774826388886</v>
      </c>
      <c r="T3392" s="15">
        <f t="shared" si="21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 s="10">
        <f t="shared" si="213"/>
        <v>61.94</v>
      </c>
      <c r="Q3393" t="s">
        <v>8315</v>
      </c>
      <c r="R3393" t="s">
        <v>8316</v>
      </c>
      <c r="S3393" s="15">
        <f t="shared" si="214"/>
        <v>41830.545694444445</v>
      </c>
      <c r="T3393" s="15">
        <f t="shared" si="21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 s="10">
        <f t="shared" si="213"/>
        <v>41.67</v>
      </c>
      <c r="Q3394" t="s">
        <v>8315</v>
      </c>
      <c r="R3394" t="s">
        <v>8316</v>
      </c>
      <c r="S3394" s="15">
        <f t="shared" si="214"/>
        <v>42446.845543981486</v>
      </c>
      <c r="T3394" s="15">
        <f t="shared" si="21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si="213"/>
        <v>36.07</v>
      </c>
      <c r="Q3395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ref="O3403:O3466" si="216">ROUND(E3403/D3403*100,0)</f>
        <v>102</v>
      </c>
      <c r="P3403" s="10">
        <f t="shared" ref="P3403:P3466" si="217">IFERROR(ROUND(E3403/L3403,2),"No Backers")</f>
        <v>44.76</v>
      </c>
      <c r="Q3403" t="s">
        <v>8315</v>
      </c>
      <c r="R3403" t="s">
        <v>8316</v>
      </c>
      <c r="S3403" s="15">
        <f t="shared" ref="S3403:S3466" si="218">(((J3403/60)/60)/24)+DATE(1970,1,1)</f>
        <v>42193.723912037036</v>
      </c>
      <c r="T3403" s="15">
        <f t="shared" ref="T3403:T3466" si="219"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 s="10">
        <f t="shared" si="217"/>
        <v>99.79</v>
      </c>
      <c r="Q3404" t="s">
        <v>8315</v>
      </c>
      <c r="R3404" t="s">
        <v>8316</v>
      </c>
      <c r="S3404" s="15">
        <f t="shared" si="218"/>
        <v>42290.61855324074</v>
      </c>
      <c r="T3404" s="15">
        <f t="shared" si="219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 s="10">
        <f t="shared" si="217"/>
        <v>117.65</v>
      </c>
      <c r="Q3405" t="s">
        <v>8315</v>
      </c>
      <c r="R3405" t="s">
        <v>8316</v>
      </c>
      <c r="S3405" s="15">
        <f t="shared" si="218"/>
        <v>42150.462083333332</v>
      </c>
      <c r="T3405" s="15">
        <f t="shared" si="219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 s="10">
        <f t="shared" si="217"/>
        <v>203.33</v>
      </c>
      <c r="Q3406" t="s">
        <v>8315</v>
      </c>
      <c r="R3406" t="s">
        <v>8316</v>
      </c>
      <c r="S3406" s="15">
        <f t="shared" si="218"/>
        <v>42152.503495370373</v>
      </c>
      <c r="T3406" s="15">
        <f t="shared" si="219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 s="10">
        <f t="shared" si="217"/>
        <v>28.32</v>
      </c>
      <c r="Q3407" t="s">
        <v>8315</v>
      </c>
      <c r="R3407" t="s">
        <v>8316</v>
      </c>
      <c r="S3407" s="15">
        <f t="shared" si="218"/>
        <v>42410.017199074078</v>
      </c>
      <c r="T3407" s="15">
        <f t="shared" si="219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 s="10">
        <f t="shared" si="217"/>
        <v>110.23</v>
      </c>
      <c r="Q3408" t="s">
        <v>8315</v>
      </c>
      <c r="R3408" t="s">
        <v>8316</v>
      </c>
      <c r="S3408" s="15">
        <f t="shared" si="218"/>
        <v>41791.492777777778</v>
      </c>
      <c r="T3408" s="15">
        <f t="shared" si="219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 s="10">
        <f t="shared" si="217"/>
        <v>31.97</v>
      </c>
      <c r="Q3409" t="s">
        <v>8315</v>
      </c>
      <c r="R3409" t="s">
        <v>8316</v>
      </c>
      <c r="S3409" s="15">
        <f t="shared" si="218"/>
        <v>41796.422326388885</v>
      </c>
      <c r="T3409" s="15">
        <f t="shared" si="219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 s="10">
        <f t="shared" si="217"/>
        <v>58.61</v>
      </c>
      <c r="Q3410" t="s">
        <v>8315</v>
      </c>
      <c r="R3410" t="s">
        <v>8316</v>
      </c>
      <c r="S3410" s="15">
        <f t="shared" si="218"/>
        <v>41808.991944444446</v>
      </c>
      <c r="T3410" s="15">
        <f t="shared" si="219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 s="10">
        <f t="shared" si="217"/>
        <v>29.43</v>
      </c>
      <c r="Q3411" t="s">
        <v>8315</v>
      </c>
      <c r="R3411" t="s">
        <v>8316</v>
      </c>
      <c r="S3411" s="15">
        <f t="shared" si="218"/>
        <v>42544.814328703709</v>
      </c>
      <c r="T3411" s="15">
        <f t="shared" si="219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 s="10">
        <f t="shared" si="217"/>
        <v>81.38</v>
      </c>
      <c r="Q3412" t="s">
        <v>8315</v>
      </c>
      <c r="R3412" t="s">
        <v>8316</v>
      </c>
      <c r="S3412" s="15">
        <f t="shared" si="218"/>
        <v>42500.041550925926</v>
      </c>
      <c r="T3412" s="15">
        <f t="shared" si="219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 s="10">
        <f t="shared" si="217"/>
        <v>199.17</v>
      </c>
      <c r="Q3413" t="s">
        <v>8315</v>
      </c>
      <c r="R3413" t="s">
        <v>8316</v>
      </c>
      <c r="S3413" s="15">
        <f t="shared" si="218"/>
        <v>42265.022824074069</v>
      </c>
      <c r="T3413" s="15">
        <f t="shared" si="219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 s="10">
        <f t="shared" si="217"/>
        <v>115.38</v>
      </c>
      <c r="Q3414" t="s">
        <v>8315</v>
      </c>
      <c r="R3414" t="s">
        <v>8316</v>
      </c>
      <c r="S3414" s="15">
        <f t="shared" si="218"/>
        <v>41879.959050925929</v>
      </c>
      <c r="T3414" s="15">
        <f t="shared" si="219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 s="10">
        <f t="shared" si="217"/>
        <v>46.43</v>
      </c>
      <c r="Q3415" t="s">
        <v>8315</v>
      </c>
      <c r="R3415" t="s">
        <v>8316</v>
      </c>
      <c r="S3415" s="15">
        <f t="shared" si="218"/>
        <v>42053.733078703706</v>
      </c>
      <c r="T3415" s="15">
        <f t="shared" si="219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 s="10">
        <f t="shared" si="217"/>
        <v>70.569999999999993</v>
      </c>
      <c r="Q3416" t="s">
        <v>8315</v>
      </c>
      <c r="R3416" t="s">
        <v>8316</v>
      </c>
      <c r="S3416" s="15">
        <f t="shared" si="218"/>
        <v>42675.832465277781</v>
      </c>
      <c r="T3416" s="15">
        <f t="shared" si="219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 s="10">
        <f t="shared" si="217"/>
        <v>22.22</v>
      </c>
      <c r="Q3417" t="s">
        <v>8315</v>
      </c>
      <c r="R3417" t="s">
        <v>8316</v>
      </c>
      <c r="S3417" s="15">
        <f t="shared" si="218"/>
        <v>42467.144166666665</v>
      </c>
      <c r="T3417" s="15">
        <f t="shared" si="219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 s="10">
        <f t="shared" si="217"/>
        <v>159.47</v>
      </c>
      <c r="Q3418" t="s">
        <v>8315</v>
      </c>
      <c r="R3418" t="s">
        <v>8316</v>
      </c>
      <c r="S3418" s="15">
        <f t="shared" si="218"/>
        <v>42089.412557870368</v>
      </c>
      <c r="T3418" s="15">
        <f t="shared" si="219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 s="10">
        <f t="shared" si="217"/>
        <v>37.78</v>
      </c>
      <c r="Q3419" t="s">
        <v>8315</v>
      </c>
      <c r="R3419" t="s">
        <v>8316</v>
      </c>
      <c r="S3419" s="15">
        <f t="shared" si="218"/>
        <v>41894.91375</v>
      </c>
      <c r="T3419" s="15">
        <f t="shared" si="219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 s="10">
        <f t="shared" si="217"/>
        <v>72.05</v>
      </c>
      <c r="Q3420" t="s">
        <v>8315</v>
      </c>
      <c r="R3420" t="s">
        <v>8316</v>
      </c>
      <c r="S3420" s="15">
        <f t="shared" si="218"/>
        <v>41752.83457175926</v>
      </c>
      <c r="T3420" s="15">
        <f t="shared" si="219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 s="10">
        <f t="shared" si="217"/>
        <v>63.7</v>
      </c>
      <c r="Q3421" t="s">
        <v>8315</v>
      </c>
      <c r="R3421" t="s">
        <v>8316</v>
      </c>
      <c r="S3421" s="15">
        <f t="shared" si="218"/>
        <v>42448.821585648147</v>
      </c>
      <c r="T3421" s="15">
        <f t="shared" si="219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 s="10">
        <f t="shared" si="217"/>
        <v>28.41</v>
      </c>
      <c r="Q3422" t="s">
        <v>8315</v>
      </c>
      <c r="R3422" t="s">
        <v>8316</v>
      </c>
      <c r="S3422" s="15">
        <f t="shared" si="218"/>
        <v>42405.090300925927</v>
      </c>
      <c r="T3422" s="15">
        <f t="shared" si="219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 s="10">
        <f t="shared" si="217"/>
        <v>103.21</v>
      </c>
      <c r="Q3423" t="s">
        <v>8315</v>
      </c>
      <c r="R3423" t="s">
        <v>8316</v>
      </c>
      <c r="S3423" s="15">
        <f t="shared" si="218"/>
        <v>42037.791238425925</v>
      </c>
      <c r="T3423" s="15">
        <f t="shared" si="219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 s="10">
        <f t="shared" si="217"/>
        <v>71.150000000000006</v>
      </c>
      <c r="Q3424" t="s">
        <v>8315</v>
      </c>
      <c r="R3424" t="s">
        <v>8316</v>
      </c>
      <c r="S3424" s="15">
        <f t="shared" si="218"/>
        <v>42323.562222222223</v>
      </c>
      <c r="T3424" s="15">
        <f t="shared" si="219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 s="10">
        <f t="shared" si="217"/>
        <v>35</v>
      </c>
      <c r="Q3425" t="s">
        <v>8315</v>
      </c>
      <c r="R3425" t="s">
        <v>8316</v>
      </c>
      <c r="S3425" s="15">
        <f t="shared" si="218"/>
        <v>42088.911354166667</v>
      </c>
      <c r="T3425" s="15">
        <f t="shared" si="219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 s="10">
        <f t="shared" si="217"/>
        <v>81.78</v>
      </c>
      <c r="Q3426" t="s">
        <v>8315</v>
      </c>
      <c r="R3426" t="s">
        <v>8316</v>
      </c>
      <c r="S3426" s="15">
        <f t="shared" si="218"/>
        <v>42018.676898148144</v>
      </c>
      <c r="T3426" s="15">
        <f t="shared" si="219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 s="10">
        <f t="shared" si="217"/>
        <v>297.02999999999997</v>
      </c>
      <c r="Q3427" t="s">
        <v>8315</v>
      </c>
      <c r="R3427" t="s">
        <v>8316</v>
      </c>
      <c r="S3427" s="15">
        <f t="shared" si="218"/>
        <v>41884.617314814815</v>
      </c>
      <c r="T3427" s="15">
        <f t="shared" si="219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 s="10">
        <f t="shared" si="217"/>
        <v>46.61</v>
      </c>
      <c r="Q3428" t="s">
        <v>8315</v>
      </c>
      <c r="R3428" t="s">
        <v>8316</v>
      </c>
      <c r="S3428" s="15">
        <f t="shared" si="218"/>
        <v>41884.056747685187</v>
      </c>
      <c r="T3428" s="15">
        <f t="shared" si="219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 s="10">
        <f t="shared" si="217"/>
        <v>51.72</v>
      </c>
      <c r="Q3429" t="s">
        <v>8315</v>
      </c>
      <c r="R3429" t="s">
        <v>8316</v>
      </c>
      <c r="S3429" s="15">
        <f t="shared" si="218"/>
        <v>41792.645277777774</v>
      </c>
      <c r="T3429" s="15">
        <f t="shared" si="219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 s="10">
        <f t="shared" si="217"/>
        <v>40.29</v>
      </c>
      <c r="Q3430" t="s">
        <v>8315</v>
      </c>
      <c r="R3430" t="s">
        <v>8316</v>
      </c>
      <c r="S3430" s="15">
        <f t="shared" si="218"/>
        <v>42038.720451388886</v>
      </c>
      <c r="T3430" s="15">
        <f t="shared" si="219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 s="10">
        <f t="shared" si="217"/>
        <v>16.25</v>
      </c>
      <c r="Q3431" t="s">
        <v>8315</v>
      </c>
      <c r="R3431" t="s">
        <v>8316</v>
      </c>
      <c r="S3431" s="15">
        <f t="shared" si="218"/>
        <v>42662.021539351852</v>
      </c>
      <c r="T3431" s="15">
        <f t="shared" si="219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 s="10">
        <f t="shared" si="217"/>
        <v>30.15</v>
      </c>
      <c r="Q3432" t="s">
        <v>8315</v>
      </c>
      <c r="R3432" t="s">
        <v>8316</v>
      </c>
      <c r="S3432" s="15">
        <f t="shared" si="218"/>
        <v>41820.945613425924</v>
      </c>
      <c r="T3432" s="15">
        <f t="shared" si="219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 s="10">
        <f t="shared" si="217"/>
        <v>95.24</v>
      </c>
      <c r="Q3433" t="s">
        <v>8315</v>
      </c>
      <c r="R3433" t="s">
        <v>8316</v>
      </c>
      <c r="S3433" s="15">
        <f t="shared" si="218"/>
        <v>41839.730937500004</v>
      </c>
      <c r="T3433" s="15">
        <f t="shared" si="219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 s="10">
        <f t="shared" si="217"/>
        <v>52.21</v>
      </c>
      <c r="Q3434" t="s">
        <v>8315</v>
      </c>
      <c r="R3434" t="s">
        <v>8316</v>
      </c>
      <c r="S3434" s="15">
        <f t="shared" si="218"/>
        <v>42380.581180555557</v>
      </c>
      <c r="T3434" s="15">
        <f t="shared" si="219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 s="10">
        <f t="shared" si="217"/>
        <v>134.15</v>
      </c>
      <c r="Q3435" t="s">
        <v>8315</v>
      </c>
      <c r="R3435" t="s">
        <v>8316</v>
      </c>
      <c r="S3435" s="15">
        <f t="shared" si="218"/>
        <v>41776.063136574077</v>
      </c>
      <c r="T3435" s="15">
        <f t="shared" si="219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 s="10">
        <f t="shared" si="217"/>
        <v>62.83</v>
      </c>
      <c r="Q3436" t="s">
        <v>8315</v>
      </c>
      <c r="R3436" t="s">
        <v>8316</v>
      </c>
      <c r="S3436" s="15">
        <f t="shared" si="218"/>
        <v>41800.380428240744</v>
      </c>
      <c r="T3436" s="15">
        <f t="shared" si="219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 s="10">
        <f t="shared" si="217"/>
        <v>58.95</v>
      </c>
      <c r="Q3437" t="s">
        <v>8315</v>
      </c>
      <c r="R3437" t="s">
        <v>8316</v>
      </c>
      <c r="S3437" s="15">
        <f t="shared" si="218"/>
        <v>42572.61681712963</v>
      </c>
      <c r="T3437" s="15">
        <f t="shared" si="219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 s="10">
        <f t="shared" si="217"/>
        <v>143.11000000000001</v>
      </c>
      <c r="Q3438" t="s">
        <v>8315</v>
      </c>
      <c r="R3438" t="s">
        <v>8316</v>
      </c>
      <c r="S3438" s="15">
        <f t="shared" si="218"/>
        <v>41851.541585648149</v>
      </c>
      <c r="T3438" s="15">
        <f t="shared" si="219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 s="10">
        <f t="shared" si="217"/>
        <v>84.17</v>
      </c>
      <c r="Q3439" t="s">
        <v>8315</v>
      </c>
      <c r="R3439" t="s">
        <v>8316</v>
      </c>
      <c r="S3439" s="15">
        <f t="shared" si="218"/>
        <v>42205.710879629631</v>
      </c>
      <c r="T3439" s="15">
        <f t="shared" si="219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 s="10">
        <f t="shared" si="217"/>
        <v>186.07</v>
      </c>
      <c r="Q3440" t="s">
        <v>8315</v>
      </c>
      <c r="R3440" t="s">
        <v>8316</v>
      </c>
      <c r="S3440" s="15">
        <f t="shared" si="218"/>
        <v>42100.927858796291</v>
      </c>
      <c r="T3440" s="15">
        <f t="shared" si="219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 s="10">
        <f t="shared" si="217"/>
        <v>89.79</v>
      </c>
      <c r="Q3441" t="s">
        <v>8315</v>
      </c>
      <c r="R3441" t="s">
        <v>8316</v>
      </c>
      <c r="S3441" s="15">
        <f t="shared" si="218"/>
        <v>42374.911226851851</v>
      </c>
      <c r="T3441" s="15">
        <f t="shared" si="219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 s="10">
        <f t="shared" si="217"/>
        <v>64.16</v>
      </c>
      <c r="Q3442" t="s">
        <v>8315</v>
      </c>
      <c r="R3442" t="s">
        <v>8316</v>
      </c>
      <c r="S3442" s="15">
        <f t="shared" si="218"/>
        <v>41809.12300925926</v>
      </c>
      <c r="T3442" s="15">
        <f t="shared" si="219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 s="10">
        <f t="shared" si="217"/>
        <v>59.65</v>
      </c>
      <c r="Q3443" t="s">
        <v>8315</v>
      </c>
      <c r="R3443" t="s">
        <v>8316</v>
      </c>
      <c r="S3443" s="15">
        <f t="shared" si="218"/>
        <v>42294.429641203707</v>
      </c>
      <c r="T3443" s="15">
        <f t="shared" si="219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 s="10">
        <f t="shared" si="217"/>
        <v>31.25</v>
      </c>
      <c r="Q3444" t="s">
        <v>8315</v>
      </c>
      <c r="R3444" t="s">
        <v>8316</v>
      </c>
      <c r="S3444" s="15">
        <f t="shared" si="218"/>
        <v>42124.841111111105</v>
      </c>
      <c r="T3444" s="15">
        <f t="shared" si="219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 s="10">
        <f t="shared" si="217"/>
        <v>41.22</v>
      </c>
      <c r="Q3445" t="s">
        <v>8315</v>
      </c>
      <c r="R3445" t="s">
        <v>8316</v>
      </c>
      <c r="S3445" s="15">
        <f t="shared" si="218"/>
        <v>41861.524837962963</v>
      </c>
      <c r="T3445" s="15">
        <f t="shared" si="219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 s="10">
        <f t="shared" si="217"/>
        <v>43.35</v>
      </c>
      <c r="Q3446" t="s">
        <v>8315</v>
      </c>
      <c r="R3446" t="s">
        <v>8316</v>
      </c>
      <c r="S3446" s="15">
        <f t="shared" si="218"/>
        <v>42521.291504629626</v>
      </c>
      <c r="T3446" s="15">
        <f t="shared" si="219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 s="10">
        <f t="shared" si="217"/>
        <v>64.52</v>
      </c>
      <c r="Q3447" t="s">
        <v>8315</v>
      </c>
      <c r="R3447" t="s">
        <v>8316</v>
      </c>
      <c r="S3447" s="15">
        <f t="shared" si="218"/>
        <v>42272.530509259261</v>
      </c>
      <c r="T3447" s="15">
        <f t="shared" si="219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 s="10">
        <f t="shared" si="217"/>
        <v>43.28</v>
      </c>
      <c r="Q3448" t="s">
        <v>8315</v>
      </c>
      <c r="R3448" t="s">
        <v>8316</v>
      </c>
      <c r="S3448" s="15">
        <f t="shared" si="218"/>
        <v>42016.832465277781</v>
      </c>
      <c r="T3448" s="15">
        <f t="shared" si="219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 s="10">
        <f t="shared" si="217"/>
        <v>77</v>
      </c>
      <c r="Q3449" t="s">
        <v>8315</v>
      </c>
      <c r="R3449" t="s">
        <v>8316</v>
      </c>
      <c r="S3449" s="15">
        <f t="shared" si="218"/>
        <v>42402.889027777783</v>
      </c>
      <c r="T3449" s="15">
        <f t="shared" si="219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 s="10">
        <f t="shared" si="217"/>
        <v>51.22</v>
      </c>
      <c r="Q3450" t="s">
        <v>8315</v>
      </c>
      <c r="R3450" t="s">
        <v>8316</v>
      </c>
      <c r="S3450" s="15">
        <f t="shared" si="218"/>
        <v>41960.119085648148</v>
      </c>
      <c r="T3450" s="15">
        <f t="shared" si="219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 s="10">
        <f t="shared" si="217"/>
        <v>68.25</v>
      </c>
      <c r="Q3451" t="s">
        <v>8315</v>
      </c>
      <c r="R3451" t="s">
        <v>8316</v>
      </c>
      <c r="S3451" s="15">
        <f t="shared" si="218"/>
        <v>42532.052523148144</v>
      </c>
      <c r="T3451" s="15">
        <f t="shared" si="219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 s="10">
        <f t="shared" si="217"/>
        <v>19.489999999999998</v>
      </c>
      <c r="Q3452" t="s">
        <v>8315</v>
      </c>
      <c r="R3452" t="s">
        <v>8316</v>
      </c>
      <c r="S3452" s="15">
        <f t="shared" si="218"/>
        <v>42036.704525462963</v>
      </c>
      <c r="T3452" s="15">
        <f t="shared" si="219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 s="10">
        <f t="shared" si="217"/>
        <v>41.13</v>
      </c>
      <c r="Q3453" t="s">
        <v>8315</v>
      </c>
      <c r="R3453" t="s">
        <v>8316</v>
      </c>
      <c r="S3453" s="15">
        <f t="shared" si="218"/>
        <v>42088.723692129628</v>
      </c>
      <c r="T3453" s="15">
        <f t="shared" si="219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 s="10">
        <f t="shared" si="217"/>
        <v>41.41</v>
      </c>
      <c r="Q3454" t="s">
        <v>8315</v>
      </c>
      <c r="R3454" t="s">
        <v>8316</v>
      </c>
      <c r="S3454" s="15">
        <f t="shared" si="218"/>
        <v>41820.639189814814</v>
      </c>
      <c r="T3454" s="15">
        <f t="shared" si="219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 s="10">
        <f t="shared" si="217"/>
        <v>27.5</v>
      </c>
      <c r="Q3455" t="s">
        <v>8315</v>
      </c>
      <c r="R3455" t="s">
        <v>8316</v>
      </c>
      <c r="S3455" s="15">
        <f t="shared" si="218"/>
        <v>42535.97865740741</v>
      </c>
      <c r="T3455" s="15">
        <f t="shared" si="219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 s="10">
        <f t="shared" si="217"/>
        <v>33.57</v>
      </c>
      <c r="Q3456" t="s">
        <v>8315</v>
      </c>
      <c r="R3456" t="s">
        <v>8316</v>
      </c>
      <c r="S3456" s="15">
        <f t="shared" si="218"/>
        <v>41821.698599537034</v>
      </c>
      <c r="T3456" s="15">
        <f t="shared" si="219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 s="10">
        <f t="shared" si="217"/>
        <v>145.87</v>
      </c>
      <c r="Q3457" t="s">
        <v>8315</v>
      </c>
      <c r="R3457" t="s">
        <v>8316</v>
      </c>
      <c r="S3457" s="15">
        <f t="shared" si="218"/>
        <v>42626.7503125</v>
      </c>
      <c r="T3457" s="15">
        <f t="shared" si="219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 s="10">
        <f t="shared" si="217"/>
        <v>358.69</v>
      </c>
      <c r="Q3458" t="s">
        <v>8315</v>
      </c>
      <c r="R3458" t="s">
        <v>8316</v>
      </c>
      <c r="S3458" s="15">
        <f t="shared" si="218"/>
        <v>41821.205636574072</v>
      </c>
      <c r="T3458" s="15">
        <f t="shared" si="219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si="217"/>
        <v>50.98</v>
      </c>
      <c r="Q3459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ref="O3467:O3530" si="220">ROUND(E3467/D3467*100,0)</f>
        <v>103</v>
      </c>
      <c r="P3467" s="10">
        <f t="shared" ref="P3467:P3530" si="221">IFERROR(ROUND(E3467/L3467,2),"No Backers")</f>
        <v>57.22</v>
      </c>
      <c r="Q3467" t="s">
        <v>8315</v>
      </c>
      <c r="R3467" t="s">
        <v>8316</v>
      </c>
      <c r="S3467" s="15">
        <f t="shared" ref="S3467:S3530" si="222">(((J3467/60)/60)/24)+DATE(1970,1,1)</f>
        <v>42200.625833333332</v>
      </c>
      <c r="T3467" s="15">
        <f t="shared" ref="T3467:T3530" si="223"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 s="10">
        <f t="shared" si="221"/>
        <v>72.95</v>
      </c>
      <c r="Q3468" t="s">
        <v>8315</v>
      </c>
      <c r="R3468" t="s">
        <v>8316</v>
      </c>
      <c r="S3468" s="15">
        <f t="shared" si="222"/>
        <v>42420.019097222219</v>
      </c>
      <c r="T3468" s="15">
        <f t="shared" si="223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 s="10">
        <f t="shared" si="221"/>
        <v>64.47</v>
      </c>
      <c r="Q3469" t="s">
        <v>8315</v>
      </c>
      <c r="R3469" t="s">
        <v>8316</v>
      </c>
      <c r="S3469" s="15">
        <f t="shared" si="222"/>
        <v>42053.671666666662</v>
      </c>
      <c r="T3469" s="15">
        <f t="shared" si="223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 s="10">
        <f t="shared" si="221"/>
        <v>716.35</v>
      </c>
      <c r="Q3470" t="s">
        <v>8315</v>
      </c>
      <c r="R3470" t="s">
        <v>8316</v>
      </c>
      <c r="S3470" s="15">
        <f t="shared" si="222"/>
        <v>42605.765381944439</v>
      </c>
      <c r="T3470" s="15">
        <f t="shared" si="223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 s="10">
        <f t="shared" si="221"/>
        <v>50.4</v>
      </c>
      <c r="Q3471" t="s">
        <v>8315</v>
      </c>
      <c r="R3471" t="s">
        <v>8316</v>
      </c>
      <c r="S3471" s="15">
        <f t="shared" si="222"/>
        <v>42458.641724537039</v>
      </c>
      <c r="T3471" s="15">
        <f t="shared" si="223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 s="10">
        <f t="shared" si="221"/>
        <v>41.67</v>
      </c>
      <c r="Q3472" t="s">
        <v>8315</v>
      </c>
      <c r="R3472" t="s">
        <v>8316</v>
      </c>
      <c r="S3472" s="15">
        <f t="shared" si="222"/>
        <v>42529.022013888884</v>
      </c>
      <c r="T3472" s="15">
        <f t="shared" si="223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 s="10">
        <f t="shared" si="221"/>
        <v>35.770000000000003</v>
      </c>
      <c r="Q3473" t="s">
        <v>8315</v>
      </c>
      <c r="R3473" t="s">
        <v>8316</v>
      </c>
      <c r="S3473" s="15">
        <f t="shared" si="222"/>
        <v>41841.820486111108</v>
      </c>
      <c r="T3473" s="15">
        <f t="shared" si="223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 s="10">
        <f t="shared" si="221"/>
        <v>88.74</v>
      </c>
      <c r="Q3474" t="s">
        <v>8315</v>
      </c>
      <c r="R3474" t="s">
        <v>8316</v>
      </c>
      <c r="S3474" s="15">
        <f t="shared" si="222"/>
        <v>41928.170497685183</v>
      </c>
      <c r="T3474" s="15">
        <f t="shared" si="223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 s="10">
        <f t="shared" si="221"/>
        <v>148.47999999999999</v>
      </c>
      <c r="Q3475" t="s">
        <v>8315</v>
      </c>
      <c r="R3475" t="s">
        <v>8316</v>
      </c>
      <c r="S3475" s="15">
        <f t="shared" si="222"/>
        <v>42062.834444444445</v>
      </c>
      <c r="T3475" s="15">
        <f t="shared" si="223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 s="10">
        <f t="shared" si="221"/>
        <v>51.79</v>
      </c>
      <c r="Q3476" t="s">
        <v>8315</v>
      </c>
      <c r="R3476" t="s">
        <v>8316</v>
      </c>
      <c r="S3476" s="15">
        <f t="shared" si="222"/>
        <v>42541.501516203702</v>
      </c>
      <c r="T3476" s="15">
        <f t="shared" si="223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 s="10">
        <f t="shared" si="221"/>
        <v>20</v>
      </c>
      <c r="Q3477" t="s">
        <v>8315</v>
      </c>
      <c r="R3477" t="s">
        <v>8316</v>
      </c>
      <c r="S3477" s="15">
        <f t="shared" si="222"/>
        <v>41918.880833333329</v>
      </c>
      <c r="T3477" s="15">
        <f t="shared" si="223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 s="10">
        <f t="shared" si="221"/>
        <v>52</v>
      </c>
      <c r="Q3478" t="s">
        <v>8315</v>
      </c>
      <c r="R3478" t="s">
        <v>8316</v>
      </c>
      <c r="S3478" s="15">
        <f t="shared" si="222"/>
        <v>41921.279976851853</v>
      </c>
      <c r="T3478" s="15">
        <f t="shared" si="223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 s="10">
        <f t="shared" si="221"/>
        <v>53.23</v>
      </c>
      <c r="Q3479" t="s">
        <v>8315</v>
      </c>
      <c r="R3479" t="s">
        <v>8316</v>
      </c>
      <c r="S3479" s="15">
        <f t="shared" si="222"/>
        <v>42128.736608796295</v>
      </c>
      <c r="T3479" s="15">
        <f t="shared" si="223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 s="10">
        <f t="shared" si="221"/>
        <v>39.6</v>
      </c>
      <c r="Q3480" t="s">
        <v>8315</v>
      </c>
      <c r="R3480" t="s">
        <v>8316</v>
      </c>
      <c r="S3480" s="15">
        <f t="shared" si="222"/>
        <v>42053.916921296302</v>
      </c>
      <c r="T3480" s="15">
        <f t="shared" si="223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 s="10">
        <f t="shared" si="221"/>
        <v>34.25</v>
      </c>
      <c r="Q3481" t="s">
        <v>8315</v>
      </c>
      <c r="R3481" t="s">
        <v>8316</v>
      </c>
      <c r="S3481" s="15">
        <f t="shared" si="222"/>
        <v>41781.855092592588</v>
      </c>
      <c r="T3481" s="15">
        <f t="shared" si="223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 s="10">
        <f t="shared" si="221"/>
        <v>164.62</v>
      </c>
      <c r="Q3482" t="s">
        <v>8315</v>
      </c>
      <c r="R3482" t="s">
        <v>8316</v>
      </c>
      <c r="S3482" s="15">
        <f t="shared" si="222"/>
        <v>42171.317442129628</v>
      </c>
      <c r="T3482" s="15">
        <f t="shared" si="223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 s="10">
        <f t="shared" si="221"/>
        <v>125.05</v>
      </c>
      <c r="Q3483" t="s">
        <v>8315</v>
      </c>
      <c r="R3483" t="s">
        <v>8316</v>
      </c>
      <c r="S3483" s="15">
        <f t="shared" si="222"/>
        <v>41989.24754629629</v>
      </c>
      <c r="T3483" s="15">
        <f t="shared" si="223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 s="10">
        <f t="shared" si="221"/>
        <v>51.88</v>
      </c>
      <c r="Q3484" t="s">
        <v>8315</v>
      </c>
      <c r="R3484" t="s">
        <v>8316</v>
      </c>
      <c r="S3484" s="15">
        <f t="shared" si="222"/>
        <v>41796.771597222221</v>
      </c>
      <c r="T3484" s="15">
        <f t="shared" si="223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 s="10">
        <f t="shared" si="221"/>
        <v>40.29</v>
      </c>
      <c r="Q3485" t="s">
        <v>8315</v>
      </c>
      <c r="R3485" t="s">
        <v>8316</v>
      </c>
      <c r="S3485" s="15">
        <f t="shared" si="222"/>
        <v>41793.668761574074</v>
      </c>
      <c r="T3485" s="15">
        <f t="shared" si="223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 s="10">
        <f t="shared" si="221"/>
        <v>64.91</v>
      </c>
      <c r="Q3486" t="s">
        <v>8315</v>
      </c>
      <c r="R3486" t="s">
        <v>8316</v>
      </c>
      <c r="S3486" s="15">
        <f t="shared" si="222"/>
        <v>42506.760405092587</v>
      </c>
      <c r="T3486" s="15">
        <f t="shared" si="223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 s="10">
        <f t="shared" si="221"/>
        <v>55.33</v>
      </c>
      <c r="Q3487" t="s">
        <v>8315</v>
      </c>
      <c r="R3487" t="s">
        <v>8316</v>
      </c>
      <c r="S3487" s="15">
        <f t="shared" si="222"/>
        <v>42372.693055555559</v>
      </c>
      <c r="T3487" s="15">
        <f t="shared" si="223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 s="10">
        <f t="shared" si="221"/>
        <v>83.14</v>
      </c>
      <c r="Q3488" t="s">
        <v>8315</v>
      </c>
      <c r="R3488" t="s">
        <v>8316</v>
      </c>
      <c r="S3488" s="15">
        <f t="shared" si="222"/>
        <v>42126.87501157407</v>
      </c>
      <c r="T3488" s="15">
        <f t="shared" si="223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 s="10">
        <f t="shared" si="221"/>
        <v>38.71</v>
      </c>
      <c r="Q3489" t="s">
        <v>8315</v>
      </c>
      <c r="R3489" t="s">
        <v>8316</v>
      </c>
      <c r="S3489" s="15">
        <f t="shared" si="222"/>
        <v>42149.940416666665</v>
      </c>
      <c r="T3489" s="15">
        <f t="shared" si="223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 s="10">
        <f t="shared" si="221"/>
        <v>125.38</v>
      </c>
      <c r="Q3490" t="s">
        <v>8315</v>
      </c>
      <c r="R3490" t="s">
        <v>8316</v>
      </c>
      <c r="S3490" s="15">
        <f t="shared" si="222"/>
        <v>42087.768055555556</v>
      </c>
      <c r="T3490" s="15">
        <f t="shared" si="223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 s="10">
        <f t="shared" si="221"/>
        <v>78.260000000000005</v>
      </c>
      <c r="Q3491" t="s">
        <v>8315</v>
      </c>
      <c r="R3491" t="s">
        <v>8316</v>
      </c>
      <c r="S3491" s="15">
        <f t="shared" si="222"/>
        <v>41753.635775462964</v>
      </c>
      <c r="T3491" s="15">
        <f t="shared" si="223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 s="10">
        <f t="shared" si="221"/>
        <v>47.22</v>
      </c>
      <c r="Q3492" t="s">
        <v>8315</v>
      </c>
      <c r="R3492" t="s">
        <v>8316</v>
      </c>
      <c r="S3492" s="15">
        <f t="shared" si="222"/>
        <v>42443.802361111113</v>
      </c>
      <c r="T3492" s="15">
        <f t="shared" si="223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 s="10">
        <f t="shared" si="221"/>
        <v>79.099999999999994</v>
      </c>
      <c r="Q3493" t="s">
        <v>8315</v>
      </c>
      <c r="R3493" t="s">
        <v>8316</v>
      </c>
      <c r="S3493" s="15">
        <f t="shared" si="222"/>
        <v>42121.249814814815</v>
      </c>
      <c r="T3493" s="15">
        <f t="shared" si="223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 s="10">
        <f t="shared" si="221"/>
        <v>114.29</v>
      </c>
      <c r="Q3494" t="s">
        <v>8315</v>
      </c>
      <c r="R3494" t="s">
        <v>8316</v>
      </c>
      <c r="S3494" s="15">
        <f t="shared" si="222"/>
        <v>42268.009224537032</v>
      </c>
      <c r="T3494" s="15">
        <f t="shared" si="223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 s="10">
        <f t="shared" si="221"/>
        <v>51.72</v>
      </c>
      <c r="Q3495" t="s">
        <v>8315</v>
      </c>
      <c r="R3495" t="s">
        <v>8316</v>
      </c>
      <c r="S3495" s="15">
        <f t="shared" si="222"/>
        <v>41848.866157407407</v>
      </c>
      <c r="T3495" s="15">
        <f t="shared" si="223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 s="10">
        <f t="shared" si="221"/>
        <v>30.77</v>
      </c>
      <c r="Q3496" t="s">
        <v>8315</v>
      </c>
      <c r="R3496" t="s">
        <v>8316</v>
      </c>
      <c r="S3496" s="15">
        <f t="shared" si="222"/>
        <v>42689.214988425927</v>
      </c>
      <c r="T3496" s="15">
        <f t="shared" si="223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 s="10">
        <f t="shared" si="221"/>
        <v>74.209999999999994</v>
      </c>
      <c r="Q3497" t="s">
        <v>8315</v>
      </c>
      <c r="R3497" t="s">
        <v>8316</v>
      </c>
      <c r="S3497" s="15">
        <f t="shared" si="222"/>
        <v>41915.762835648151</v>
      </c>
      <c r="T3497" s="15">
        <f t="shared" si="223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 s="10">
        <f t="shared" si="221"/>
        <v>47.85</v>
      </c>
      <c r="Q3498" t="s">
        <v>8315</v>
      </c>
      <c r="R3498" t="s">
        <v>8316</v>
      </c>
      <c r="S3498" s="15">
        <f t="shared" si="222"/>
        <v>42584.846828703703</v>
      </c>
      <c r="T3498" s="15">
        <f t="shared" si="223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 s="10">
        <f t="shared" si="221"/>
        <v>34.409999999999997</v>
      </c>
      <c r="Q3499" t="s">
        <v>8315</v>
      </c>
      <c r="R3499" t="s">
        <v>8316</v>
      </c>
      <c r="S3499" s="15">
        <f t="shared" si="222"/>
        <v>42511.741944444439</v>
      </c>
      <c r="T3499" s="15">
        <f t="shared" si="223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 s="10">
        <f t="shared" si="221"/>
        <v>40.24</v>
      </c>
      <c r="Q3500" t="s">
        <v>8315</v>
      </c>
      <c r="R3500" t="s">
        <v>8316</v>
      </c>
      <c r="S3500" s="15">
        <f t="shared" si="222"/>
        <v>42459.15861111111</v>
      </c>
      <c r="T3500" s="15">
        <f t="shared" si="223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 s="10">
        <f t="shared" si="221"/>
        <v>60.29</v>
      </c>
      <c r="Q3501" t="s">
        <v>8315</v>
      </c>
      <c r="R3501" t="s">
        <v>8316</v>
      </c>
      <c r="S3501" s="15">
        <f t="shared" si="222"/>
        <v>42132.036168981482</v>
      </c>
      <c r="T3501" s="15">
        <f t="shared" si="223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 s="10">
        <f t="shared" si="221"/>
        <v>25.31</v>
      </c>
      <c r="Q3502" t="s">
        <v>8315</v>
      </c>
      <c r="R3502" t="s">
        <v>8316</v>
      </c>
      <c r="S3502" s="15">
        <f t="shared" si="222"/>
        <v>42419.91942129629</v>
      </c>
      <c r="T3502" s="15">
        <f t="shared" si="223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 s="10">
        <f t="shared" si="221"/>
        <v>35.950000000000003</v>
      </c>
      <c r="Q3503" t="s">
        <v>8315</v>
      </c>
      <c r="R3503" t="s">
        <v>8316</v>
      </c>
      <c r="S3503" s="15">
        <f t="shared" si="222"/>
        <v>42233.763831018514</v>
      </c>
      <c r="T3503" s="15">
        <f t="shared" si="223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 s="10">
        <f t="shared" si="221"/>
        <v>136</v>
      </c>
      <c r="Q3504" t="s">
        <v>8315</v>
      </c>
      <c r="R3504" t="s">
        <v>8316</v>
      </c>
      <c r="S3504" s="15">
        <f t="shared" si="222"/>
        <v>42430.839398148149</v>
      </c>
      <c r="T3504" s="15">
        <f t="shared" si="223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 s="10">
        <f t="shared" si="221"/>
        <v>70.760000000000005</v>
      </c>
      <c r="Q3505" t="s">
        <v>8315</v>
      </c>
      <c r="R3505" t="s">
        <v>8316</v>
      </c>
      <c r="S3505" s="15">
        <f t="shared" si="222"/>
        <v>42545.478333333333</v>
      </c>
      <c r="T3505" s="15">
        <f t="shared" si="223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 s="10">
        <f t="shared" si="221"/>
        <v>125</v>
      </c>
      <c r="Q3506" t="s">
        <v>8315</v>
      </c>
      <c r="R3506" t="s">
        <v>8316</v>
      </c>
      <c r="S3506" s="15">
        <f t="shared" si="222"/>
        <v>42297.748738425929</v>
      </c>
      <c r="T3506" s="15">
        <f t="shared" si="223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 s="10">
        <f t="shared" si="221"/>
        <v>66.510000000000005</v>
      </c>
      <c r="Q3507" t="s">
        <v>8315</v>
      </c>
      <c r="R3507" t="s">
        <v>8316</v>
      </c>
      <c r="S3507" s="15">
        <f t="shared" si="222"/>
        <v>41760.935706018521</v>
      </c>
      <c r="T3507" s="15">
        <f t="shared" si="223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 s="10">
        <f t="shared" si="221"/>
        <v>105</v>
      </c>
      <c r="Q3508" t="s">
        <v>8315</v>
      </c>
      <c r="R3508" t="s">
        <v>8316</v>
      </c>
      <c r="S3508" s="15">
        <f t="shared" si="222"/>
        <v>41829.734259259261</v>
      </c>
      <c r="T3508" s="15">
        <f t="shared" si="223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 s="10">
        <f t="shared" si="221"/>
        <v>145</v>
      </c>
      <c r="Q3509" t="s">
        <v>8315</v>
      </c>
      <c r="R3509" t="s">
        <v>8316</v>
      </c>
      <c r="S3509" s="15">
        <f t="shared" si="222"/>
        <v>42491.92288194444</v>
      </c>
      <c r="T3509" s="15">
        <f t="shared" si="223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 s="10">
        <f t="shared" si="221"/>
        <v>12</v>
      </c>
      <c r="Q3510" t="s">
        <v>8315</v>
      </c>
      <c r="R3510" t="s">
        <v>8316</v>
      </c>
      <c r="S3510" s="15">
        <f t="shared" si="222"/>
        <v>42477.729780092588</v>
      </c>
      <c r="T3510" s="15">
        <f t="shared" si="223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 s="10">
        <f t="shared" si="221"/>
        <v>96.67</v>
      </c>
      <c r="Q3511" t="s">
        <v>8315</v>
      </c>
      <c r="R3511" t="s">
        <v>8316</v>
      </c>
      <c r="S3511" s="15">
        <f t="shared" si="222"/>
        <v>41950.859560185185</v>
      </c>
      <c r="T3511" s="15">
        <f t="shared" si="223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 s="10">
        <f t="shared" si="221"/>
        <v>60.33</v>
      </c>
      <c r="Q3512" t="s">
        <v>8315</v>
      </c>
      <c r="R3512" t="s">
        <v>8316</v>
      </c>
      <c r="S3512" s="15">
        <f t="shared" si="222"/>
        <v>41802.62090277778</v>
      </c>
      <c r="T3512" s="15">
        <f t="shared" si="223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 s="10">
        <f t="shared" si="221"/>
        <v>79.89</v>
      </c>
      <c r="Q3513" t="s">
        <v>8315</v>
      </c>
      <c r="R3513" t="s">
        <v>8316</v>
      </c>
      <c r="S3513" s="15">
        <f t="shared" si="222"/>
        <v>41927.873784722222</v>
      </c>
      <c r="T3513" s="15">
        <f t="shared" si="223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 s="10">
        <f t="shared" si="221"/>
        <v>58.82</v>
      </c>
      <c r="Q3514" t="s">
        <v>8315</v>
      </c>
      <c r="R3514" t="s">
        <v>8316</v>
      </c>
      <c r="S3514" s="15">
        <f t="shared" si="222"/>
        <v>42057.536944444444</v>
      </c>
      <c r="T3514" s="15">
        <f t="shared" si="223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 s="10">
        <f t="shared" si="221"/>
        <v>75.34</v>
      </c>
      <c r="Q3515" t="s">
        <v>8315</v>
      </c>
      <c r="R3515" t="s">
        <v>8316</v>
      </c>
      <c r="S3515" s="15">
        <f t="shared" si="222"/>
        <v>41781.096203703702</v>
      </c>
      <c r="T3515" s="15">
        <f t="shared" si="223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 s="10">
        <f t="shared" si="221"/>
        <v>55</v>
      </c>
      <c r="Q3516" t="s">
        <v>8315</v>
      </c>
      <c r="R3516" t="s">
        <v>8316</v>
      </c>
      <c r="S3516" s="15">
        <f t="shared" si="222"/>
        <v>42020.846666666665</v>
      </c>
      <c r="T3516" s="15">
        <f t="shared" si="223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 s="10">
        <f t="shared" si="221"/>
        <v>66.959999999999994</v>
      </c>
      <c r="Q3517" t="s">
        <v>8315</v>
      </c>
      <c r="R3517" t="s">
        <v>8316</v>
      </c>
      <c r="S3517" s="15">
        <f t="shared" si="222"/>
        <v>42125.772812499999</v>
      </c>
      <c r="T3517" s="15">
        <f t="shared" si="223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 s="10">
        <f t="shared" si="221"/>
        <v>227.27</v>
      </c>
      <c r="Q3518" t="s">
        <v>8315</v>
      </c>
      <c r="R3518" t="s">
        <v>8316</v>
      </c>
      <c r="S3518" s="15">
        <f t="shared" si="222"/>
        <v>41856.010069444441</v>
      </c>
      <c r="T3518" s="15">
        <f t="shared" si="223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 s="10">
        <f t="shared" si="221"/>
        <v>307.69</v>
      </c>
      <c r="Q3519" t="s">
        <v>8315</v>
      </c>
      <c r="R3519" t="s">
        <v>8316</v>
      </c>
      <c r="S3519" s="15">
        <f t="shared" si="222"/>
        <v>41794.817523148151</v>
      </c>
      <c r="T3519" s="15">
        <f t="shared" si="223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 s="10">
        <f t="shared" si="221"/>
        <v>50.02</v>
      </c>
      <c r="Q3520" t="s">
        <v>8315</v>
      </c>
      <c r="R3520" t="s">
        <v>8316</v>
      </c>
      <c r="S3520" s="15">
        <f t="shared" si="222"/>
        <v>41893.783553240741</v>
      </c>
      <c r="T3520" s="15">
        <f t="shared" si="223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 s="10">
        <f t="shared" si="221"/>
        <v>72.39</v>
      </c>
      <c r="Q3521" t="s">
        <v>8315</v>
      </c>
      <c r="R3521" t="s">
        <v>8316</v>
      </c>
      <c r="S3521" s="15">
        <f t="shared" si="222"/>
        <v>42037.598958333328</v>
      </c>
      <c r="T3521" s="15">
        <f t="shared" si="223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 s="10">
        <f t="shared" si="221"/>
        <v>95.95</v>
      </c>
      <c r="Q3522" t="s">
        <v>8315</v>
      </c>
      <c r="R3522" t="s">
        <v>8316</v>
      </c>
      <c r="S3522" s="15">
        <f t="shared" si="222"/>
        <v>42227.824212962965</v>
      </c>
      <c r="T3522" s="15">
        <f t="shared" si="223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si="221"/>
        <v>45.62</v>
      </c>
      <c r="Q3523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ref="O3531:O3594" si="224">ROUND(E3531/D3531*100,0)</f>
        <v>132</v>
      </c>
      <c r="P3531" s="10">
        <f t="shared" ref="P3531:P3594" si="225">IFERROR(ROUND(E3531/L3531,2),"No Backers")</f>
        <v>36.67</v>
      </c>
      <c r="Q3531" t="s">
        <v>8315</v>
      </c>
      <c r="R3531" t="s">
        <v>8316</v>
      </c>
      <c r="S3531" s="15">
        <f t="shared" ref="S3531:S3594" si="226">(((J3531/60)/60)/24)+DATE(1970,1,1)</f>
        <v>42177.761782407411</v>
      </c>
      <c r="T3531" s="15">
        <f t="shared" ref="T3531:T3594" si="227"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 s="10">
        <f t="shared" si="225"/>
        <v>125</v>
      </c>
      <c r="Q3532" t="s">
        <v>8315</v>
      </c>
      <c r="R3532" t="s">
        <v>8316</v>
      </c>
      <c r="S3532" s="15">
        <f t="shared" si="226"/>
        <v>42442.623344907406</v>
      </c>
      <c r="T3532" s="15">
        <f t="shared" si="22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 s="10">
        <f t="shared" si="225"/>
        <v>49.23</v>
      </c>
      <c r="Q3533" t="s">
        <v>8315</v>
      </c>
      <c r="R3533" t="s">
        <v>8316</v>
      </c>
      <c r="S3533" s="15">
        <f t="shared" si="226"/>
        <v>42521.654328703706</v>
      </c>
      <c r="T3533" s="15">
        <f t="shared" si="22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 s="10">
        <f t="shared" si="225"/>
        <v>42.3</v>
      </c>
      <c r="Q3534" t="s">
        <v>8315</v>
      </c>
      <c r="R3534" t="s">
        <v>8316</v>
      </c>
      <c r="S3534" s="15">
        <f t="shared" si="226"/>
        <v>41884.599849537037</v>
      </c>
      <c r="T3534" s="15">
        <f t="shared" si="22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 s="10">
        <f t="shared" si="225"/>
        <v>78.88</v>
      </c>
      <c r="Q3535" t="s">
        <v>8315</v>
      </c>
      <c r="R3535" t="s">
        <v>8316</v>
      </c>
      <c r="S3535" s="15">
        <f t="shared" si="226"/>
        <v>42289.761192129634</v>
      </c>
      <c r="T3535" s="15">
        <f t="shared" si="22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 s="10">
        <f t="shared" si="225"/>
        <v>38.28</v>
      </c>
      <c r="Q3536" t="s">
        <v>8315</v>
      </c>
      <c r="R3536" t="s">
        <v>8316</v>
      </c>
      <c r="S3536" s="15">
        <f t="shared" si="226"/>
        <v>42243.6252662037</v>
      </c>
      <c r="T3536" s="15">
        <f t="shared" si="22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 s="10">
        <f t="shared" si="225"/>
        <v>44.85</v>
      </c>
      <c r="Q3537" t="s">
        <v>8315</v>
      </c>
      <c r="R3537" t="s">
        <v>8316</v>
      </c>
      <c r="S3537" s="15">
        <f t="shared" si="226"/>
        <v>42248.640162037031</v>
      </c>
      <c r="T3537" s="15">
        <f t="shared" si="22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 s="10">
        <f t="shared" si="225"/>
        <v>13.53</v>
      </c>
      <c r="Q3538" t="s">
        <v>8315</v>
      </c>
      <c r="R3538" t="s">
        <v>8316</v>
      </c>
      <c r="S3538" s="15">
        <f t="shared" si="226"/>
        <v>42328.727141203708</v>
      </c>
      <c r="T3538" s="15">
        <f t="shared" si="22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 s="10">
        <f t="shared" si="225"/>
        <v>43.5</v>
      </c>
      <c r="Q3539" t="s">
        <v>8315</v>
      </c>
      <c r="R3539" t="s">
        <v>8316</v>
      </c>
      <c r="S3539" s="15">
        <f t="shared" si="226"/>
        <v>41923.354351851849</v>
      </c>
      <c r="T3539" s="15">
        <f t="shared" si="22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 s="10">
        <f t="shared" si="225"/>
        <v>30.95</v>
      </c>
      <c r="Q3540" t="s">
        <v>8315</v>
      </c>
      <c r="R3540" t="s">
        <v>8316</v>
      </c>
      <c r="S3540" s="15">
        <f t="shared" si="226"/>
        <v>42571.420601851853</v>
      </c>
      <c r="T3540" s="15">
        <f t="shared" si="22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 s="10">
        <f t="shared" si="225"/>
        <v>55.23</v>
      </c>
      <c r="Q3541" t="s">
        <v>8315</v>
      </c>
      <c r="R3541" t="s">
        <v>8316</v>
      </c>
      <c r="S3541" s="15">
        <f t="shared" si="226"/>
        <v>42600.756041666667</v>
      </c>
      <c r="T3541" s="15">
        <f t="shared" si="22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 s="10">
        <f t="shared" si="225"/>
        <v>46.13</v>
      </c>
      <c r="Q3542" t="s">
        <v>8315</v>
      </c>
      <c r="R3542" t="s">
        <v>8316</v>
      </c>
      <c r="S3542" s="15">
        <f t="shared" si="226"/>
        <v>42517.003368055557</v>
      </c>
      <c r="T3542" s="15">
        <f t="shared" si="22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 s="10">
        <f t="shared" si="225"/>
        <v>39.380000000000003</v>
      </c>
      <c r="Q3543" t="s">
        <v>8315</v>
      </c>
      <c r="R3543" t="s">
        <v>8316</v>
      </c>
      <c r="S3543" s="15">
        <f t="shared" si="226"/>
        <v>42222.730034722219</v>
      </c>
      <c r="T3543" s="15">
        <f t="shared" si="22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 s="10">
        <f t="shared" si="225"/>
        <v>66.150000000000006</v>
      </c>
      <c r="Q3544" t="s">
        <v>8315</v>
      </c>
      <c r="R3544" t="s">
        <v>8316</v>
      </c>
      <c r="S3544" s="15">
        <f t="shared" si="226"/>
        <v>41829.599791666667</v>
      </c>
      <c r="T3544" s="15">
        <f t="shared" si="22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 s="10">
        <f t="shared" si="225"/>
        <v>54.14</v>
      </c>
      <c r="Q3545" t="s">
        <v>8315</v>
      </c>
      <c r="R3545" t="s">
        <v>8316</v>
      </c>
      <c r="S3545" s="15">
        <f t="shared" si="226"/>
        <v>42150.755312499998</v>
      </c>
      <c r="T3545" s="15">
        <f t="shared" si="22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 s="10">
        <f t="shared" si="225"/>
        <v>104.17</v>
      </c>
      <c r="Q3546" t="s">
        <v>8315</v>
      </c>
      <c r="R3546" t="s">
        <v>8316</v>
      </c>
      <c r="S3546" s="15">
        <f t="shared" si="226"/>
        <v>42040.831678240742</v>
      </c>
      <c r="T3546" s="15">
        <f t="shared" si="22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 s="10">
        <f t="shared" si="225"/>
        <v>31.38</v>
      </c>
      <c r="Q3547" t="s">
        <v>8315</v>
      </c>
      <c r="R3547" t="s">
        <v>8316</v>
      </c>
      <c r="S3547" s="15">
        <f t="shared" si="226"/>
        <v>42075.807395833333</v>
      </c>
      <c r="T3547" s="15">
        <f t="shared" si="22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 s="10">
        <f t="shared" si="225"/>
        <v>59.21</v>
      </c>
      <c r="Q3548" t="s">
        <v>8315</v>
      </c>
      <c r="R3548" t="s">
        <v>8316</v>
      </c>
      <c r="S3548" s="15">
        <f t="shared" si="226"/>
        <v>42073.660694444443</v>
      </c>
      <c r="T3548" s="15">
        <f t="shared" si="22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 s="10">
        <f t="shared" si="225"/>
        <v>119.18</v>
      </c>
      <c r="Q3549" t="s">
        <v>8315</v>
      </c>
      <c r="R3549" t="s">
        <v>8316</v>
      </c>
      <c r="S3549" s="15">
        <f t="shared" si="226"/>
        <v>42480.078715277778</v>
      </c>
      <c r="T3549" s="15">
        <f t="shared" si="22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 s="10">
        <f t="shared" si="225"/>
        <v>164.62</v>
      </c>
      <c r="Q3550" t="s">
        <v>8315</v>
      </c>
      <c r="R3550" t="s">
        <v>8316</v>
      </c>
      <c r="S3550" s="15">
        <f t="shared" si="226"/>
        <v>42411.942291666666</v>
      </c>
      <c r="T3550" s="15">
        <f t="shared" si="22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 s="10">
        <f t="shared" si="225"/>
        <v>24.29</v>
      </c>
      <c r="Q3551" t="s">
        <v>8315</v>
      </c>
      <c r="R3551" t="s">
        <v>8316</v>
      </c>
      <c r="S3551" s="15">
        <f t="shared" si="226"/>
        <v>42223.394363425927</v>
      </c>
      <c r="T3551" s="15">
        <f t="shared" si="22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 s="10">
        <f t="shared" si="225"/>
        <v>40.94</v>
      </c>
      <c r="Q3552" t="s">
        <v>8315</v>
      </c>
      <c r="R3552" t="s">
        <v>8316</v>
      </c>
      <c r="S3552" s="15">
        <f t="shared" si="226"/>
        <v>42462.893495370372</v>
      </c>
      <c r="T3552" s="15">
        <f t="shared" si="22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 s="10">
        <f t="shared" si="225"/>
        <v>61.1</v>
      </c>
      <c r="Q3553" t="s">
        <v>8315</v>
      </c>
      <c r="R3553" t="s">
        <v>8316</v>
      </c>
      <c r="S3553" s="15">
        <f t="shared" si="226"/>
        <v>41753.515856481477</v>
      </c>
      <c r="T3553" s="15">
        <f t="shared" si="22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 s="10">
        <f t="shared" si="225"/>
        <v>38.65</v>
      </c>
      <c r="Q3554" t="s">
        <v>8315</v>
      </c>
      <c r="R3554" t="s">
        <v>8316</v>
      </c>
      <c r="S3554" s="15">
        <f t="shared" si="226"/>
        <v>41788.587083333332</v>
      </c>
      <c r="T3554" s="15">
        <f t="shared" si="22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 s="10">
        <f t="shared" si="225"/>
        <v>56.2</v>
      </c>
      <c r="Q3555" t="s">
        <v>8315</v>
      </c>
      <c r="R3555" t="s">
        <v>8316</v>
      </c>
      <c r="S3555" s="15">
        <f t="shared" si="226"/>
        <v>42196.028703703705</v>
      </c>
      <c r="T3555" s="15">
        <f t="shared" si="22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 s="10">
        <f t="shared" si="225"/>
        <v>107</v>
      </c>
      <c r="Q3556" t="s">
        <v>8315</v>
      </c>
      <c r="R3556" t="s">
        <v>8316</v>
      </c>
      <c r="S3556" s="15">
        <f t="shared" si="226"/>
        <v>42016.050451388888</v>
      </c>
      <c r="T3556" s="15">
        <f t="shared" si="22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 s="10">
        <f t="shared" si="225"/>
        <v>171.43</v>
      </c>
      <c r="Q3557" t="s">
        <v>8315</v>
      </c>
      <c r="R3557" t="s">
        <v>8316</v>
      </c>
      <c r="S3557" s="15">
        <f t="shared" si="226"/>
        <v>42661.442060185189</v>
      </c>
      <c r="T3557" s="15">
        <f t="shared" si="22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 s="10">
        <f t="shared" si="225"/>
        <v>110.5</v>
      </c>
      <c r="Q3558" t="s">
        <v>8315</v>
      </c>
      <c r="R3558" t="s">
        <v>8316</v>
      </c>
      <c r="S3558" s="15">
        <f t="shared" si="226"/>
        <v>41808.649583333332</v>
      </c>
      <c r="T3558" s="15">
        <f t="shared" si="22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 s="10">
        <f t="shared" si="225"/>
        <v>179.28</v>
      </c>
      <c r="Q3559" t="s">
        <v>8315</v>
      </c>
      <c r="R3559" t="s">
        <v>8316</v>
      </c>
      <c r="S3559" s="15">
        <f t="shared" si="226"/>
        <v>41730.276747685188</v>
      </c>
      <c r="T3559" s="15">
        <f t="shared" si="22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 s="10">
        <f t="shared" si="225"/>
        <v>22.91</v>
      </c>
      <c r="Q3560" t="s">
        <v>8315</v>
      </c>
      <c r="R3560" t="s">
        <v>8316</v>
      </c>
      <c r="S3560" s="15">
        <f t="shared" si="226"/>
        <v>42139.816840277781</v>
      </c>
      <c r="T3560" s="15">
        <f t="shared" si="22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 s="10">
        <f t="shared" si="225"/>
        <v>43.13</v>
      </c>
      <c r="Q3561" t="s">
        <v>8315</v>
      </c>
      <c r="R3561" t="s">
        <v>8316</v>
      </c>
      <c r="S3561" s="15">
        <f t="shared" si="226"/>
        <v>42194.096157407403</v>
      </c>
      <c r="T3561" s="15">
        <f t="shared" si="22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 s="10">
        <f t="shared" si="225"/>
        <v>46.89</v>
      </c>
      <c r="Q3562" t="s">
        <v>8315</v>
      </c>
      <c r="R3562" t="s">
        <v>8316</v>
      </c>
      <c r="S3562" s="15">
        <f t="shared" si="226"/>
        <v>42115.889652777783</v>
      </c>
      <c r="T3562" s="15">
        <f t="shared" si="22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 s="10">
        <f t="shared" si="225"/>
        <v>47.41</v>
      </c>
      <c r="Q3563" t="s">
        <v>8315</v>
      </c>
      <c r="R3563" t="s">
        <v>8316</v>
      </c>
      <c r="S3563" s="15">
        <f t="shared" si="226"/>
        <v>42203.680300925931</v>
      </c>
      <c r="T3563" s="15">
        <f t="shared" si="22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 s="10">
        <f t="shared" si="225"/>
        <v>15.13</v>
      </c>
      <c r="Q3564" t="s">
        <v>8315</v>
      </c>
      <c r="R3564" t="s">
        <v>8316</v>
      </c>
      <c r="S3564" s="15">
        <f t="shared" si="226"/>
        <v>42433.761886574073</v>
      </c>
      <c r="T3564" s="15">
        <f t="shared" si="22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 s="10">
        <f t="shared" si="225"/>
        <v>21.1</v>
      </c>
      <c r="Q3565" t="s">
        <v>8315</v>
      </c>
      <c r="R3565" t="s">
        <v>8316</v>
      </c>
      <c r="S3565" s="15">
        <f t="shared" si="226"/>
        <v>42555.671944444446</v>
      </c>
      <c r="T3565" s="15">
        <f t="shared" si="22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 s="10">
        <f t="shared" si="225"/>
        <v>59.12</v>
      </c>
      <c r="Q3566" t="s">
        <v>8315</v>
      </c>
      <c r="R3566" t="s">
        <v>8316</v>
      </c>
      <c r="S3566" s="15">
        <f t="shared" si="226"/>
        <v>42236.623252314821</v>
      </c>
      <c r="T3566" s="15">
        <f t="shared" si="22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 s="10">
        <f t="shared" si="225"/>
        <v>97.92</v>
      </c>
      <c r="Q3567" t="s">
        <v>8315</v>
      </c>
      <c r="R3567" t="s">
        <v>8316</v>
      </c>
      <c r="S3567" s="15">
        <f t="shared" si="226"/>
        <v>41974.743148148147</v>
      </c>
      <c r="T3567" s="15">
        <f t="shared" si="22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 s="10">
        <f t="shared" si="225"/>
        <v>55.13</v>
      </c>
      <c r="Q3568" t="s">
        <v>8315</v>
      </c>
      <c r="R3568" t="s">
        <v>8316</v>
      </c>
      <c r="S3568" s="15">
        <f t="shared" si="226"/>
        <v>41997.507905092592</v>
      </c>
      <c r="T3568" s="15">
        <f t="shared" si="22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 s="10">
        <f t="shared" si="225"/>
        <v>26.54</v>
      </c>
      <c r="Q3569" t="s">
        <v>8315</v>
      </c>
      <c r="R3569" t="s">
        <v>8316</v>
      </c>
      <c r="S3569" s="15">
        <f t="shared" si="226"/>
        <v>42135.810694444444</v>
      </c>
      <c r="T3569" s="15">
        <f t="shared" si="22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 s="10">
        <f t="shared" si="225"/>
        <v>58.42</v>
      </c>
      <c r="Q3570" t="s">
        <v>8315</v>
      </c>
      <c r="R3570" t="s">
        <v>8316</v>
      </c>
      <c r="S3570" s="15">
        <f t="shared" si="226"/>
        <v>41869.740671296298</v>
      </c>
      <c r="T3570" s="15">
        <f t="shared" si="22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 s="10">
        <f t="shared" si="225"/>
        <v>122.54</v>
      </c>
      <c r="Q3571" t="s">
        <v>8315</v>
      </c>
      <c r="R3571" t="s">
        <v>8316</v>
      </c>
      <c r="S3571" s="15">
        <f t="shared" si="226"/>
        <v>41982.688611111109</v>
      </c>
      <c r="T3571" s="15">
        <f t="shared" si="22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 s="10">
        <f t="shared" si="225"/>
        <v>87.96</v>
      </c>
      <c r="Q3572" t="s">
        <v>8315</v>
      </c>
      <c r="R3572" t="s">
        <v>8316</v>
      </c>
      <c r="S3572" s="15">
        <f t="shared" si="226"/>
        <v>41976.331979166673</v>
      </c>
      <c r="T3572" s="15">
        <f t="shared" si="22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 s="10">
        <f t="shared" si="225"/>
        <v>73.239999999999995</v>
      </c>
      <c r="Q3573" t="s">
        <v>8315</v>
      </c>
      <c r="R3573" t="s">
        <v>8316</v>
      </c>
      <c r="S3573" s="15">
        <f t="shared" si="226"/>
        <v>41912.858946759261</v>
      </c>
      <c r="T3573" s="15">
        <f t="shared" si="22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 s="10">
        <f t="shared" si="225"/>
        <v>55.56</v>
      </c>
      <c r="Q3574" t="s">
        <v>8315</v>
      </c>
      <c r="R3574" t="s">
        <v>8316</v>
      </c>
      <c r="S3574" s="15">
        <f t="shared" si="226"/>
        <v>42146.570393518516</v>
      </c>
      <c r="T3574" s="15">
        <f t="shared" si="22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 s="10">
        <f t="shared" si="225"/>
        <v>39.54</v>
      </c>
      <c r="Q3575" t="s">
        <v>8315</v>
      </c>
      <c r="R3575" t="s">
        <v>8316</v>
      </c>
      <c r="S3575" s="15">
        <f t="shared" si="226"/>
        <v>41921.375532407408</v>
      </c>
      <c r="T3575" s="15">
        <f t="shared" si="22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 s="10">
        <f t="shared" si="225"/>
        <v>136.78</v>
      </c>
      <c r="Q3576" t="s">
        <v>8315</v>
      </c>
      <c r="R3576" t="s">
        <v>8316</v>
      </c>
      <c r="S3576" s="15">
        <f t="shared" si="226"/>
        <v>41926.942685185182</v>
      </c>
      <c r="T3576" s="15">
        <f t="shared" si="22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 s="10">
        <f t="shared" si="225"/>
        <v>99.34</v>
      </c>
      <c r="Q3577" t="s">
        <v>8315</v>
      </c>
      <c r="R3577" t="s">
        <v>8316</v>
      </c>
      <c r="S3577" s="15">
        <f t="shared" si="226"/>
        <v>42561.783877314811</v>
      </c>
      <c r="T3577" s="15">
        <f t="shared" si="22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 s="10">
        <f t="shared" si="225"/>
        <v>20</v>
      </c>
      <c r="Q3578" t="s">
        <v>8315</v>
      </c>
      <c r="R3578" t="s">
        <v>8316</v>
      </c>
      <c r="S3578" s="15">
        <f t="shared" si="226"/>
        <v>42649.54923611111</v>
      </c>
      <c r="T3578" s="15">
        <f t="shared" si="22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 s="10">
        <f t="shared" si="225"/>
        <v>28.89</v>
      </c>
      <c r="Q3579" t="s">
        <v>8315</v>
      </c>
      <c r="R3579" t="s">
        <v>8316</v>
      </c>
      <c r="S3579" s="15">
        <f t="shared" si="226"/>
        <v>42093.786840277782</v>
      </c>
      <c r="T3579" s="15">
        <f t="shared" si="22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 s="10">
        <f t="shared" si="225"/>
        <v>40.549999999999997</v>
      </c>
      <c r="Q3580" t="s">
        <v>8315</v>
      </c>
      <c r="R3580" t="s">
        <v>8316</v>
      </c>
      <c r="S3580" s="15">
        <f t="shared" si="226"/>
        <v>42460.733530092592</v>
      </c>
      <c r="T3580" s="15">
        <f t="shared" si="22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 s="10">
        <f t="shared" si="225"/>
        <v>35.71</v>
      </c>
      <c r="Q3581" t="s">
        <v>8315</v>
      </c>
      <c r="R3581" t="s">
        <v>8316</v>
      </c>
      <c r="S3581" s="15">
        <f t="shared" si="226"/>
        <v>42430.762222222227</v>
      </c>
      <c r="T3581" s="15">
        <f t="shared" si="22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 s="10">
        <f t="shared" si="225"/>
        <v>37.96</v>
      </c>
      <c r="Q3582" t="s">
        <v>8315</v>
      </c>
      <c r="R3582" t="s">
        <v>8316</v>
      </c>
      <c r="S3582" s="15">
        <f t="shared" si="226"/>
        <v>42026.176180555558</v>
      </c>
      <c r="T3582" s="15">
        <f t="shared" si="227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 s="10">
        <f t="shared" si="225"/>
        <v>33.33</v>
      </c>
      <c r="Q3583" t="s">
        <v>8315</v>
      </c>
      <c r="R3583" t="s">
        <v>8316</v>
      </c>
      <c r="S3583" s="15">
        <f t="shared" si="226"/>
        <v>41836.471180555556</v>
      </c>
      <c r="T3583" s="15">
        <f t="shared" si="22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 s="10">
        <f t="shared" si="225"/>
        <v>58.57</v>
      </c>
      <c r="Q3584" t="s">
        <v>8315</v>
      </c>
      <c r="R3584" t="s">
        <v>8316</v>
      </c>
      <c r="S3584" s="15">
        <f t="shared" si="226"/>
        <v>42451.095856481479</v>
      </c>
      <c r="T3584" s="15">
        <f t="shared" si="22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 s="10">
        <f t="shared" si="225"/>
        <v>135.63</v>
      </c>
      <c r="Q3585" t="s">
        <v>8315</v>
      </c>
      <c r="R3585" t="s">
        <v>8316</v>
      </c>
      <c r="S3585" s="15">
        <f t="shared" si="226"/>
        <v>42418.425983796296</v>
      </c>
      <c r="T3585" s="15">
        <f t="shared" si="22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 s="10">
        <f t="shared" si="225"/>
        <v>30.94</v>
      </c>
      <c r="Q3586" t="s">
        <v>8315</v>
      </c>
      <c r="R3586" t="s">
        <v>8316</v>
      </c>
      <c r="S3586" s="15">
        <f t="shared" si="226"/>
        <v>42168.316481481481</v>
      </c>
      <c r="T3586" s="15">
        <f t="shared" si="227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si="225"/>
        <v>176.09</v>
      </c>
      <c r="Q3587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ref="O3595:O3658" si="228">ROUND(E3595/D3595*100,0)</f>
        <v>111</v>
      </c>
      <c r="P3595" s="10">
        <f t="shared" ref="P3595:P3658" si="229">IFERROR(ROUND(E3595/L3595,2),"No Backers")</f>
        <v>77.19</v>
      </c>
      <c r="Q3595" t="s">
        <v>8315</v>
      </c>
      <c r="R3595" t="s">
        <v>8316</v>
      </c>
      <c r="S3595" s="15">
        <f t="shared" ref="S3595:S3658" si="230">(((J3595/60)/60)/24)+DATE(1970,1,1)</f>
        <v>41974.898599537039</v>
      </c>
      <c r="T3595" s="15">
        <f t="shared" ref="T3595:T3658" si="231"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 s="10">
        <f t="shared" si="229"/>
        <v>55.97</v>
      </c>
      <c r="Q3596" t="s">
        <v>8315</v>
      </c>
      <c r="R3596" t="s">
        <v>8316</v>
      </c>
      <c r="S3596" s="15">
        <f t="shared" si="230"/>
        <v>42592.066921296297</v>
      </c>
      <c r="T3596" s="15">
        <f t="shared" si="23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 s="10">
        <f t="shared" si="229"/>
        <v>49.69</v>
      </c>
      <c r="Q3597" t="s">
        <v>8315</v>
      </c>
      <c r="R3597" t="s">
        <v>8316</v>
      </c>
      <c r="S3597" s="15">
        <f t="shared" si="230"/>
        <v>42050.008368055554</v>
      </c>
      <c r="T3597" s="15">
        <f t="shared" si="23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 s="10">
        <f t="shared" si="229"/>
        <v>79</v>
      </c>
      <c r="Q3598" t="s">
        <v>8315</v>
      </c>
      <c r="R3598" t="s">
        <v>8316</v>
      </c>
      <c r="S3598" s="15">
        <f t="shared" si="230"/>
        <v>41856.715069444443</v>
      </c>
      <c r="T3598" s="15">
        <f t="shared" si="23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 s="10">
        <f t="shared" si="229"/>
        <v>77.73</v>
      </c>
      <c r="Q3599" t="s">
        <v>8315</v>
      </c>
      <c r="R3599" t="s">
        <v>8316</v>
      </c>
      <c r="S3599" s="15">
        <f t="shared" si="230"/>
        <v>42417.585532407407</v>
      </c>
      <c r="T3599" s="15">
        <f t="shared" si="23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 s="10">
        <f t="shared" si="229"/>
        <v>40.78</v>
      </c>
      <c r="Q3600" t="s">
        <v>8315</v>
      </c>
      <c r="R3600" t="s">
        <v>8316</v>
      </c>
      <c r="S3600" s="15">
        <f t="shared" si="230"/>
        <v>41866.79886574074</v>
      </c>
      <c r="T3600" s="15">
        <f t="shared" si="23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 s="10">
        <f t="shared" si="229"/>
        <v>59.41</v>
      </c>
      <c r="Q3601" t="s">
        <v>8315</v>
      </c>
      <c r="R3601" t="s">
        <v>8316</v>
      </c>
      <c r="S3601" s="15">
        <f t="shared" si="230"/>
        <v>42220.79487268519</v>
      </c>
      <c r="T3601" s="15">
        <f t="shared" si="23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 s="10">
        <f t="shared" si="229"/>
        <v>3.25</v>
      </c>
      <c r="Q3602" t="s">
        <v>8315</v>
      </c>
      <c r="R3602" t="s">
        <v>8316</v>
      </c>
      <c r="S3602" s="15">
        <f t="shared" si="230"/>
        <v>42628.849120370374</v>
      </c>
      <c r="T3602" s="15">
        <f t="shared" si="23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 s="10">
        <f t="shared" si="229"/>
        <v>39.380000000000003</v>
      </c>
      <c r="Q3603" t="s">
        <v>8315</v>
      </c>
      <c r="R3603" t="s">
        <v>8316</v>
      </c>
      <c r="S3603" s="15">
        <f t="shared" si="230"/>
        <v>41990.99863425926</v>
      </c>
      <c r="T3603" s="15">
        <f t="shared" si="23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 s="10">
        <f t="shared" si="229"/>
        <v>81.67</v>
      </c>
      <c r="Q3604" t="s">
        <v>8315</v>
      </c>
      <c r="R3604" t="s">
        <v>8316</v>
      </c>
      <c r="S3604" s="15">
        <f t="shared" si="230"/>
        <v>42447.894432870366</v>
      </c>
      <c r="T3604" s="15">
        <f t="shared" si="23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 s="10">
        <f t="shared" si="229"/>
        <v>44.91</v>
      </c>
      <c r="Q3605" t="s">
        <v>8315</v>
      </c>
      <c r="R3605" t="s">
        <v>8316</v>
      </c>
      <c r="S3605" s="15">
        <f t="shared" si="230"/>
        <v>42283.864351851851</v>
      </c>
      <c r="T3605" s="15">
        <f t="shared" si="23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 s="10">
        <f t="shared" si="229"/>
        <v>49.06</v>
      </c>
      <c r="Q3606" t="s">
        <v>8315</v>
      </c>
      <c r="R3606" t="s">
        <v>8316</v>
      </c>
      <c r="S3606" s="15">
        <f t="shared" si="230"/>
        <v>42483.015694444446</v>
      </c>
      <c r="T3606" s="15">
        <f t="shared" si="23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 s="10">
        <f t="shared" si="229"/>
        <v>30.67</v>
      </c>
      <c r="Q3607" t="s">
        <v>8315</v>
      </c>
      <c r="R3607" t="s">
        <v>8316</v>
      </c>
      <c r="S3607" s="15">
        <f t="shared" si="230"/>
        <v>42383.793124999997</v>
      </c>
      <c r="T3607" s="15">
        <f t="shared" si="23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 s="10">
        <f t="shared" si="229"/>
        <v>61.06</v>
      </c>
      <c r="Q3608" t="s">
        <v>8315</v>
      </c>
      <c r="R3608" t="s">
        <v>8316</v>
      </c>
      <c r="S3608" s="15">
        <f t="shared" si="230"/>
        <v>42566.604826388888</v>
      </c>
      <c r="T3608" s="15">
        <f t="shared" si="23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 s="10">
        <f t="shared" si="229"/>
        <v>29</v>
      </c>
      <c r="Q3609" t="s">
        <v>8315</v>
      </c>
      <c r="R3609" t="s">
        <v>8316</v>
      </c>
      <c r="S3609" s="15">
        <f t="shared" si="230"/>
        <v>42338.963912037041</v>
      </c>
      <c r="T3609" s="15">
        <f t="shared" si="23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 s="10">
        <f t="shared" si="229"/>
        <v>29.63</v>
      </c>
      <c r="Q3610" t="s">
        <v>8315</v>
      </c>
      <c r="R3610" t="s">
        <v>8316</v>
      </c>
      <c r="S3610" s="15">
        <f t="shared" si="230"/>
        <v>42506.709375000006</v>
      </c>
      <c r="T3610" s="15">
        <f t="shared" si="23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 s="10">
        <f t="shared" si="229"/>
        <v>143.1</v>
      </c>
      <c r="Q3611" t="s">
        <v>8315</v>
      </c>
      <c r="R3611" t="s">
        <v>8316</v>
      </c>
      <c r="S3611" s="15">
        <f t="shared" si="230"/>
        <v>42429.991724537031</v>
      </c>
      <c r="T3611" s="15">
        <f t="shared" si="23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 s="10">
        <f t="shared" si="229"/>
        <v>52.35</v>
      </c>
      <c r="Q3612" t="s">
        <v>8315</v>
      </c>
      <c r="R3612" t="s">
        <v>8316</v>
      </c>
      <c r="S3612" s="15">
        <f t="shared" si="230"/>
        <v>42203.432129629626</v>
      </c>
      <c r="T3612" s="15">
        <f t="shared" si="23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 s="10">
        <f t="shared" si="229"/>
        <v>66.67</v>
      </c>
      <c r="Q3613" t="s">
        <v>8315</v>
      </c>
      <c r="R3613" t="s">
        <v>8316</v>
      </c>
      <c r="S3613" s="15">
        <f t="shared" si="230"/>
        <v>42072.370381944449</v>
      </c>
      <c r="T3613" s="15">
        <f t="shared" si="23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 s="10">
        <f t="shared" si="229"/>
        <v>126.67</v>
      </c>
      <c r="Q3614" t="s">
        <v>8315</v>
      </c>
      <c r="R3614" t="s">
        <v>8316</v>
      </c>
      <c r="S3614" s="15">
        <f t="shared" si="230"/>
        <v>41789.726979166669</v>
      </c>
      <c r="T3614" s="15">
        <f t="shared" si="23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 s="10">
        <f t="shared" si="229"/>
        <v>62.5</v>
      </c>
      <c r="Q3615" t="s">
        <v>8315</v>
      </c>
      <c r="R3615" t="s">
        <v>8316</v>
      </c>
      <c r="S3615" s="15">
        <f t="shared" si="230"/>
        <v>41788.58997685185</v>
      </c>
      <c r="T3615" s="15">
        <f t="shared" si="23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 s="10">
        <f t="shared" si="229"/>
        <v>35.49</v>
      </c>
      <c r="Q3616" t="s">
        <v>8315</v>
      </c>
      <c r="R3616" t="s">
        <v>8316</v>
      </c>
      <c r="S3616" s="15">
        <f t="shared" si="230"/>
        <v>42144.041851851856</v>
      </c>
      <c r="T3616" s="15">
        <f t="shared" si="23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 s="10">
        <f t="shared" si="229"/>
        <v>37.08</v>
      </c>
      <c r="Q3617" t="s">
        <v>8315</v>
      </c>
      <c r="R3617" t="s">
        <v>8316</v>
      </c>
      <c r="S3617" s="15">
        <f t="shared" si="230"/>
        <v>42318.593703703707</v>
      </c>
      <c r="T3617" s="15">
        <f t="shared" si="23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 s="10">
        <f t="shared" si="229"/>
        <v>69.33</v>
      </c>
      <c r="Q3618" t="s">
        <v>8315</v>
      </c>
      <c r="R3618" t="s">
        <v>8316</v>
      </c>
      <c r="S3618" s="15">
        <f t="shared" si="230"/>
        <v>42052.949814814812</v>
      </c>
      <c r="T3618" s="15">
        <f t="shared" si="23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 s="10">
        <f t="shared" si="229"/>
        <v>17.25</v>
      </c>
      <c r="Q3619" t="s">
        <v>8315</v>
      </c>
      <c r="R3619" t="s">
        <v>8316</v>
      </c>
      <c r="S3619" s="15">
        <f t="shared" si="230"/>
        <v>42779.610289351855</v>
      </c>
      <c r="T3619" s="15">
        <f t="shared" si="23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 s="10">
        <f t="shared" si="229"/>
        <v>36.07</v>
      </c>
      <c r="Q3620" t="s">
        <v>8315</v>
      </c>
      <c r="R3620" t="s">
        <v>8316</v>
      </c>
      <c r="S3620" s="15">
        <f t="shared" si="230"/>
        <v>42128.627893518518</v>
      </c>
      <c r="T3620" s="15">
        <f t="shared" si="23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 s="10">
        <f t="shared" si="229"/>
        <v>66.47</v>
      </c>
      <c r="Q3621" t="s">
        <v>8315</v>
      </c>
      <c r="R3621" t="s">
        <v>8316</v>
      </c>
      <c r="S3621" s="15">
        <f t="shared" si="230"/>
        <v>42661.132245370376</v>
      </c>
      <c r="T3621" s="15">
        <f t="shared" si="23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 s="10">
        <f t="shared" si="229"/>
        <v>56.07</v>
      </c>
      <c r="Q3622" t="s">
        <v>8315</v>
      </c>
      <c r="R3622" t="s">
        <v>8316</v>
      </c>
      <c r="S3622" s="15">
        <f t="shared" si="230"/>
        <v>42037.938206018516</v>
      </c>
      <c r="T3622" s="15">
        <f t="shared" si="23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 s="10">
        <f t="shared" si="229"/>
        <v>47.03</v>
      </c>
      <c r="Q3623" t="s">
        <v>8315</v>
      </c>
      <c r="R3623" t="s">
        <v>8316</v>
      </c>
      <c r="S3623" s="15">
        <f t="shared" si="230"/>
        <v>42619.935694444444</v>
      </c>
      <c r="T3623" s="15">
        <f t="shared" si="23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 s="10">
        <f t="shared" si="229"/>
        <v>47.67</v>
      </c>
      <c r="Q3624" t="s">
        <v>8315</v>
      </c>
      <c r="R3624" t="s">
        <v>8316</v>
      </c>
      <c r="S3624" s="15">
        <f t="shared" si="230"/>
        <v>41877.221886574072</v>
      </c>
      <c r="T3624" s="15">
        <f t="shared" si="23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 s="10">
        <f t="shared" si="229"/>
        <v>88.24</v>
      </c>
      <c r="Q3625" t="s">
        <v>8315</v>
      </c>
      <c r="R3625" t="s">
        <v>8316</v>
      </c>
      <c r="S3625" s="15">
        <f t="shared" si="230"/>
        <v>41828.736921296295</v>
      </c>
      <c r="T3625" s="15">
        <f t="shared" si="23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 s="10">
        <f t="shared" si="229"/>
        <v>80.72</v>
      </c>
      <c r="Q3626" t="s">
        <v>8315</v>
      </c>
      <c r="R3626" t="s">
        <v>8316</v>
      </c>
      <c r="S3626" s="15">
        <f t="shared" si="230"/>
        <v>42545.774189814809</v>
      </c>
      <c r="T3626" s="15">
        <f t="shared" si="23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 s="10">
        <f t="shared" si="229"/>
        <v>39.49</v>
      </c>
      <c r="Q3627" t="s">
        <v>8315</v>
      </c>
      <c r="R3627" t="s">
        <v>8316</v>
      </c>
      <c r="S3627" s="15">
        <f t="shared" si="230"/>
        <v>42157.652511574073</v>
      </c>
      <c r="T3627" s="15">
        <f t="shared" si="23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 s="10">
        <f t="shared" si="229"/>
        <v>84.85</v>
      </c>
      <c r="Q3628" t="s">
        <v>8315</v>
      </c>
      <c r="R3628" t="s">
        <v>8316</v>
      </c>
      <c r="S3628" s="15">
        <f t="shared" si="230"/>
        <v>41846.667326388888</v>
      </c>
      <c r="T3628" s="15">
        <f t="shared" si="23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 s="10">
        <f t="shared" si="229"/>
        <v>68.97</v>
      </c>
      <c r="Q3629" t="s">
        <v>8315</v>
      </c>
      <c r="R3629" t="s">
        <v>8316</v>
      </c>
      <c r="S3629" s="15">
        <f t="shared" si="230"/>
        <v>42460.741747685184</v>
      </c>
      <c r="T3629" s="15">
        <f t="shared" si="23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s="10" t="str">
        <f t="shared" si="229"/>
        <v>No Backers</v>
      </c>
      <c r="Q3630" t="s">
        <v>8315</v>
      </c>
      <c r="R3630" t="s">
        <v>8357</v>
      </c>
      <c r="S3630" s="15">
        <f t="shared" si="230"/>
        <v>42291.833287037036</v>
      </c>
      <c r="T3630" s="15">
        <f t="shared" si="23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 s="10">
        <f t="shared" si="229"/>
        <v>1</v>
      </c>
      <c r="Q3631" t="s">
        <v>8315</v>
      </c>
      <c r="R3631" t="s">
        <v>8357</v>
      </c>
      <c r="S3631" s="15">
        <f t="shared" si="230"/>
        <v>42437.094490740739</v>
      </c>
      <c r="T3631" s="15">
        <f t="shared" si="23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 s="10">
        <f t="shared" si="229"/>
        <v>1</v>
      </c>
      <c r="Q3632" t="s">
        <v>8315</v>
      </c>
      <c r="R3632" t="s">
        <v>8357</v>
      </c>
      <c r="S3632" s="15">
        <f t="shared" si="230"/>
        <v>41942.84710648148</v>
      </c>
      <c r="T3632" s="15">
        <f t="shared" si="23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 s="10">
        <f t="shared" si="229"/>
        <v>147.88</v>
      </c>
      <c r="Q3633" t="s">
        <v>8315</v>
      </c>
      <c r="R3633" t="s">
        <v>8357</v>
      </c>
      <c r="S3633" s="15">
        <f t="shared" si="230"/>
        <v>41880.753437499996</v>
      </c>
      <c r="T3633" s="15">
        <f t="shared" si="23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 s="10">
        <f t="shared" si="229"/>
        <v>100</v>
      </c>
      <c r="Q3634" t="s">
        <v>8315</v>
      </c>
      <c r="R3634" t="s">
        <v>8357</v>
      </c>
      <c r="S3634" s="15">
        <f t="shared" si="230"/>
        <v>41946.936909722222</v>
      </c>
      <c r="T3634" s="15">
        <f t="shared" si="23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 s="10">
        <f t="shared" si="229"/>
        <v>56.84</v>
      </c>
      <c r="Q3635" t="s">
        <v>8315</v>
      </c>
      <c r="R3635" t="s">
        <v>8357</v>
      </c>
      <c r="S3635" s="15">
        <f t="shared" si="230"/>
        <v>42649.623460648145</v>
      </c>
      <c r="T3635" s="15">
        <f t="shared" si="23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 s="10">
        <f t="shared" si="229"/>
        <v>176.94</v>
      </c>
      <c r="Q3636" t="s">
        <v>8315</v>
      </c>
      <c r="R3636" t="s">
        <v>8357</v>
      </c>
      <c r="S3636" s="15">
        <f t="shared" si="230"/>
        <v>42701.166365740741</v>
      </c>
      <c r="T3636" s="15">
        <f t="shared" si="23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 s="10">
        <f t="shared" si="229"/>
        <v>127.6</v>
      </c>
      <c r="Q3637" t="s">
        <v>8315</v>
      </c>
      <c r="R3637" t="s">
        <v>8357</v>
      </c>
      <c r="S3637" s="15">
        <f t="shared" si="230"/>
        <v>42450.88282407407</v>
      </c>
      <c r="T3637" s="15">
        <f t="shared" si="23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s="10" t="str">
        <f t="shared" si="229"/>
        <v>No Backers</v>
      </c>
      <c r="Q3638" t="s">
        <v>8315</v>
      </c>
      <c r="R3638" t="s">
        <v>8357</v>
      </c>
      <c r="S3638" s="15">
        <f t="shared" si="230"/>
        <v>42226.694780092599</v>
      </c>
      <c r="T3638" s="15">
        <f t="shared" si="23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 s="10">
        <f t="shared" si="229"/>
        <v>66.14</v>
      </c>
      <c r="Q3639" t="s">
        <v>8315</v>
      </c>
      <c r="R3639" t="s">
        <v>8357</v>
      </c>
      <c r="S3639" s="15">
        <f t="shared" si="230"/>
        <v>41975.700636574074</v>
      </c>
      <c r="T3639" s="15">
        <f t="shared" si="23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 s="10">
        <f t="shared" si="229"/>
        <v>108</v>
      </c>
      <c r="Q3640" t="s">
        <v>8315</v>
      </c>
      <c r="R3640" t="s">
        <v>8357</v>
      </c>
      <c r="S3640" s="15">
        <f t="shared" si="230"/>
        <v>42053.672824074078</v>
      </c>
      <c r="T3640" s="15">
        <f t="shared" si="23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 s="10">
        <f t="shared" si="229"/>
        <v>1</v>
      </c>
      <c r="Q3641" t="s">
        <v>8315</v>
      </c>
      <c r="R3641" t="s">
        <v>8357</v>
      </c>
      <c r="S3641" s="15">
        <f t="shared" si="230"/>
        <v>42590.677152777775</v>
      </c>
      <c r="T3641" s="15">
        <f t="shared" si="23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 s="10">
        <f t="shared" si="229"/>
        <v>18.329999999999998</v>
      </c>
      <c r="Q3642" t="s">
        <v>8315</v>
      </c>
      <c r="R3642" t="s">
        <v>8357</v>
      </c>
      <c r="S3642" s="15">
        <f t="shared" si="230"/>
        <v>42104.781597222223</v>
      </c>
      <c r="T3642" s="15">
        <f t="shared" si="23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s="10" t="str">
        <f t="shared" si="229"/>
        <v>No Backers</v>
      </c>
      <c r="Q3643" t="s">
        <v>8315</v>
      </c>
      <c r="R3643" t="s">
        <v>8357</v>
      </c>
      <c r="S3643" s="15">
        <f t="shared" si="230"/>
        <v>41899.627071759263</v>
      </c>
      <c r="T3643" s="15">
        <f t="shared" si="23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 s="10">
        <f t="shared" si="229"/>
        <v>7.5</v>
      </c>
      <c r="Q3644" t="s">
        <v>8315</v>
      </c>
      <c r="R3644" t="s">
        <v>8357</v>
      </c>
      <c r="S3644" s="15">
        <f t="shared" si="230"/>
        <v>42297.816284722227</v>
      </c>
      <c r="T3644" s="15">
        <f t="shared" si="23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s="10" t="str">
        <f t="shared" si="229"/>
        <v>No Backers</v>
      </c>
      <c r="Q3645" t="s">
        <v>8315</v>
      </c>
      <c r="R3645" t="s">
        <v>8357</v>
      </c>
      <c r="S3645" s="15">
        <f t="shared" si="230"/>
        <v>42285.143969907411</v>
      </c>
      <c r="T3645" s="15">
        <f t="shared" si="23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 s="10">
        <f t="shared" si="229"/>
        <v>68.42</v>
      </c>
      <c r="Q3646" t="s">
        <v>8315</v>
      </c>
      <c r="R3646" t="s">
        <v>8357</v>
      </c>
      <c r="S3646" s="15">
        <f t="shared" si="230"/>
        <v>42409.241747685184</v>
      </c>
      <c r="T3646" s="15">
        <f t="shared" si="23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 s="10">
        <f t="shared" si="229"/>
        <v>1</v>
      </c>
      <c r="Q3647" t="s">
        <v>8315</v>
      </c>
      <c r="R3647" t="s">
        <v>8357</v>
      </c>
      <c r="S3647" s="15">
        <f t="shared" si="230"/>
        <v>42665.970347222217</v>
      </c>
      <c r="T3647" s="15">
        <f t="shared" si="23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 s="10">
        <f t="shared" si="229"/>
        <v>60.13</v>
      </c>
      <c r="Q3648" t="s">
        <v>8315</v>
      </c>
      <c r="R3648" t="s">
        <v>8357</v>
      </c>
      <c r="S3648" s="15">
        <f t="shared" si="230"/>
        <v>42140.421319444446</v>
      </c>
      <c r="T3648" s="15">
        <f t="shared" si="23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 s="10">
        <f t="shared" si="229"/>
        <v>15</v>
      </c>
      <c r="Q3649" t="s">
        <v>8315</v>
      </c>
      <c r="R3649" t="s">
        <v>8357</v>
      </c>
      <c r="S3649" s="15">
        <f t="shared" si="230"/>
        <v>42598.749155092592</v>
      </c>
      <c r="T3649" s="15">
        <f t="shared" si="23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 s="10">
        <f t="shared" si="229"/>
        <v>550.04</v>
      </c>
      <c r="Q3650" t="s">
        <v>8315</v>
      </c>
      <c r="R3650" t="s">
        <v>8316</v>
      </c>
      <c r="S3650" s="15">
        <f t="shared" si="230"/>
        <v>41887.292187500003</v>
      </c>
      <c r="T3650" s="15">
        <f t="shared" si="23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si="229"/>
        <v>97.5</v>
      </c>
      <c r="Q3651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ref="O3659:O3722" si="232">ROUND(E3659/D3659*100,0)</f>
        <v>111</v>
      </c>
      <c r="P3659" s="10">
        <f t="shared" ref="P3659:P3722" si="233">IFERROR(ROUND(E3659/L3659,2),"No Backers")</f>
        <v>110.75</v>
      </c>
      <c r="Q3659" t="s">
        <v>8315</v>
      </c>
      <c r="R3659" t="s">
        <v>8316</v>
      </c>
      <c r="S3659" s="15">
        <f t="shared" ref="S3659:S3722" si="234">(((J3659/60)/60)/24)+DATE(1970,1,1)</f>
        <v>42499.629849537043</v>
      </c>
      <c r="T3659" s="15">
        <f t="shared" ref="T3659:T3722" si="235"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 s="10">
        <f t="shared" si="233"/>
        <v>75.5</v>
      </c>
      <c r="Q3660" t="s">
        <v>8315</v>
      </c>
      <c r="R3660" t="s">
        <v>8316</v>
      </c>
      <c r="S3660" s="15">
        <f t="shared" si="234"/>
        <v>41775.858564814815</v>
      </c>
      <c r="T3660" s="15">
        <f t="shared" si="23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 s="10">
        <f t="shared" si="233"/>
        <v>235.46</v>
      </c>
      <c r="Q3661" t="s">
        <v>8315</v>
      </c>
      <c r="R3661" t="s">
        <v>8316</v>
      </c>
      <c r="S3661" s="15">
        <f t="shared" si="234"/>
        <v>42055.277199074073</v>
      </c>
      <c r="T3661" s="15">
        <f t="shared" si="23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 s="10">
        <f t="shared" si="233"/>
        <v>11.36</v>
      </c>
      <c r="Q3662" t="s">
        <v>8315</v>
      </c>
      <c r="R3662" t="s">
        <v>8316</v>
      </c>
      <c r="S3662" s="15">
        <f t="shared" si="234"/>
        <v>41971.881076388891</v>
      </c>
      <c r="T3662" s="15">
        <f t="shared" si="23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 s="10">
        <f t="shared" si="233"/>
        <v>92.5</v>
      </c>
      <c r="Q3663" t="s">
        <v>8315</v>
      </c>
      <c r="R3663" t="s">
        <v>8316</v>
      </c>
      <c r="S3663" s="15">
        <f t="shared" si="234"/>
        <v>42447.896666666667</v>
      </c>
      <c r="T3663" s="15">
        <f t="shared" si="23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 s="10">
        <f t="shared" si="233"/>
        <v>202.85</v>
      </c>
      <c r="Q3664" t="s">
        <v>8315</v>
      </c>
      <c r="R3664" t="s">
        <v>8316</v>
      </c>
      <c r="S3664" s="15">
        <f t="shared" si="234"/>
        <v>42064.220069444447</v>
      </c>
      <c r="T3664" s="15">
        <f t="shared" si="23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 s="10">
        <f t="shared" si="233"/>
        <v>26</v>
      </c>
      <c r="Q3665" t="s">
        <v>8315</v>
      </c>
      <c r="R3665" t="s">
        <v>8316</v>
      </c>
      <c r="S3665" s="15">
        <f t="shared" si="234"/>
        <v>42665.451736111107</v>
      </c>
      <c r="T3665" s="15">
        <f t="shared" si="23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 s="10">
        <f t="shared" si="233"/>
        <v>46.05</v>
      </c>
      <c r="Q3666" t="s">
        <v>8315</v>
      </c>
      <c r="R3666" t="s">
        <v>8316</v>
      </c>
      <c r="S3666" s="15">
        <f t="shared" si="234"/>
        <v>42523.248715277776</v>
      </c>
      <c r="T3666" s="15">
        <f t="shared" si="23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 s="10">
        <f t="shared" si="233"/>
        <v>51</v>
      </c>
      <c r="Q3667" t="s">
        <v>8315</v>
      </c>
      <c r="R3667" t="s">
        <v>8316</v>
      </c>
      <c r="S3667" s="15">
        <f t="shared" si="234"/>
        <v>42294.808124999996</v>
      </c>
      <c r="T3667" s="15">
        <f t="shared" si="23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 s="10">
        <f t="shared" si="233"/>
        <v>31.58</v>
      </c>
      <c r="Q3668" t="s">
        <v>8315</v>
      </c>
      <c r="R3668" t="s">
        <v>8316</v>
      </c>
      <c r="S3668" s="15">
        <f t="shared" si="234"/>
        <v>41822.90488425926</v>
      </c>
      <c r="T3668" s="15">
        <f t="shared" si="23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 s="10">
        <f t="shared" si="233"/>
        <v>53.36</v>
      </c>
      <c r="Q3669" t="s">
        <v>8315</v>
      </c>
      <c r="R3669" t="s">
        <v>8316</v>
      </c>
      <c r="S3669" s="15">
        <f t="shared" si="234"/>
        <v>42173.970127314817</v>
      </c>
      <c r="T3669" s="15">
        <f t="shared" si="23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 s="10">
        <f t="shared" si="233"/>
        <v>36.96</v>
      </c>
      <c r="Q3670" t="s">
        <v>8315</v>
      </c>
      <c r="R3670" t="s">
        <v>8316</v>
      </c>
      <c r="S3670" s="15">
        <f t="shared" si="234"/>
        <v>42185.556157407409</v>
      </c>
      <c r="T3670" s="15">
        <f t="shared" si="23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 s="10">
        <f t="shared" si="233"/>
        <v>81.290000000000006</v>
      </c>
      <c r="Q3671" t="s">
        <v>8315</v>
      </c>
      <c r="R3671" t="s">
        <v>8316</v>
      </c>
      <c r="S3671" s="15">
        <f t="shared" si="234"/>
        <v>42136.675196759257</v>
      </c>
      <c r="T3671" s="15">
        <f t="shared" si="23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 s="10">
        <f t="shared" si="233"/>
        <v>20.079999999999998</v>
      </c>
      <c r="Q3672" t="s">
        <v>8315</v>
      </c>
      <c r="R3672" t="s">
        <v>8316</v>
      </c>
      <c r="S3672" s="15">
        <f t="shared" si="234"/>
        <v>42142.514016203699</v>
      </c>
      <c r="T3672" s="15">
        <f t="shared" si="23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 s="10">
        <f t="shared" si="233"/>
        <v>88.25</v>
      </c>
      <c r="Q3673" t="s">
        <v>8315</v>
      </c>
      <c r="R3673" t="s">
        <v>8316</v>
      </c>
      <c r="S3673" s="15">
        <f t="shared" si="234"/>
        <v>41820.62809027778</v>
      </c>
      <c r="T3673" s="15">
        <f t="shared" si="23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 s="10">
        <f t="shared" si="233"/>
        <v>53.44</v>
      </c>
      <c r="Q3674" t="s">
        <v>8315</v>
      </c>
      <c r="R3674" t="s">
        <v>8316</v>
      </c>
      <c r="S3674" s="15">
        <f t="shared" si="234"/>
        <v>41878.946574074071</v>
      </c>
      <c r="T3674" s="15">
        <f t="shared" si="23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 s="10">
        <f t="shared" si="233"/>
        <v>39.869999999999997</v>
      </c>
      <c r="Q3675" t="s">
        <v>8315</v>
      </c>
      <c r="R3675" t="s">
        <v>8316</v>
      </c>
      <c r="S3675" s="15">
        <f t="shared" si="234"/>
        <v>41914.295104166667</v>
      </c>
      <c r="T3675" s="15">
        <f t="shared" si="23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 s="10">
        <f t="shared" si="233"/>
        <v>145.16</v>
      </c>
      <c r="Q3676" t="s">
        <v>8315</v>
      </c>
      <c r="R3676" t="s">
        <v>8316</v>
      </c>
      <c r="S3676" s="15">
        <f t="shared" si="234"/>
        <v>42556.873020833329</v>
      </c>
      <c r="T3676" s="15">
        <f t="shared" si="23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 s="10">
        <f t="shared" si="233"/>
        <v>23.33</v>
      </c>
      <c r="Q3677" t="s">
        <v>8315</v>
      </c>
      <c r="R3677" t="s">
        <v>8316</v>
      </c>
      <c r="S3677" s="15">
        <f t="shared" si="234"/>
        <v>42493.597013888888</v>
      </c>
      <c r="T3677" s="15">
        <f t="shared" si="23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 s="10">
        <f t="shared" si="233"/>
        <v>64.38</v>
      </c>
      <c r="Q3678" t="s">
        <v>8315</v>
      </c>
      <c r="R3678" t="s">
        <v>8316</v>
      </c>
      <c r="S3678" s="15">
        <f t="shared" si="234"/>
        <v>41876.815787037034</v>
      </c>
      <c r="T3678" s="15">
        <f t="shared" si="23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 s="10">
        <f t="shared" si="233"/>
        <v>62.05</v>
      </c>
      <c r="Q3679" t="s">
        <v>8315</v>
      </c>
      <c r="R3679" t="s">
        <v>8316</v>
      </c>
      <c r="S3679" s="15">
        <f t="shared" si="234"/>
        <v>41802.574282407404</v>
      </c>
      <c r="T3679" s="15">
        <f t="shared" si="23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 s="10">
        <f t="shared" si="233"/>
        <v>66.13</v>
      </c>
      <c r="Q3680" t="s">
        <v>8315</v>
      </c>
      <c r="R3680" t="s">
        <v>8316</v>
      </c>
      <c r="S3680" s="15">
        <f t="shared" si="234"/>
        <v>42120.531226851846</v>
      </c>
      <c r="T3680" s="15">
        <f t="shared" si="23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 s="10">
        <f t="shared" si="233"/>
        <v>73.400000000000006</v>
      </c>
      <c r="Q3681" t="s">
        <v>8315</v>
      </c>
      <c r="R3681" t="s">
        <v>8316</v>
      </c>
      <c r="S3681" s="15">
        <f t="shared" si="234"/>
        <v>41786.761354166665</v>
      </c>
      <c r="T3681" s="15">
        <f t="shared" si="23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 s="10">
        <f t="shared" si="233"/>
        <v>99.5</v>
      </c>
      <c r="Q3682" t="s">
        <v>8315</v>
      </c>
      <c r="R3682" t="s">
        <v>8316</v>
      </c>
      <c r="S3682" s="15">
        <f t="shared" si="234"/>
        <v>42627.454097222217</v>
      </c>
      <c r="T3682" s="15">
        <f t="shared" si="23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 s="10">
        <f t="shared" si="233"/>
        <v>62.17</v>
      </c>
      <c r="Q3683" t="s">
        <v>8315</v>
      </c>
      <c r="R3683" t="s">
        <v>8316</v>
      </c>
      <c r="S3683" s="15">
        <f t="shared" si="234"/>
        <v>42374.651504629626</v>
      </c>
      <c r="T3683" s="15">
        <f t="shared" si="23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 s="10">
        <f t="shared" si="233"/>
        <v>62.33</v>
      </c>
      <c r="Q3684" t="s">
        <v>8315</v>
      </c>
      <c r="R3684" t="s">
        <v>8316</v>
      </c>
      <c r="S3684" s="15">
        <f t="shared" si="234"/>
        <v>41772.685393518521</v>
      </c>
      <c r="T3684" s="15">
        <f t="shared" si="23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 s="10">
        <f t="shared" si="233"/>
        <v>58.79</v>
      </c>
      <c r="Q3685" t="s">
        <v>8315</v>
      </c>
      <c r="R3685" t="s">
        <v>8316</v>
      </c>
      <c r="S3685" s="15">
        <f t="shared" si="234"/>
        <v>42633.116851851853</v>
      </c>
      <c r="T3685" s="15">
        <f t="shared" si="23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 s="10">
        <f t="shared" si="233"/>
        <v>45.35</v>
      </c>
      <c r="Q3686" t="s">
        <v>8315</v>
      </c>
      <c r="R3686" t="s">
        <v>8316</v>
      </c>
      <c r="S3686" s="15">
        <f t="shared" si="234"/>
        <v>42219.180393518516</v>
      </c>
      <c r="T3686" s="15">
        <f t="shared" si="23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 s="10">
        <f t="shared" si="233"/>
        <v>41.94</v>
      </c>
      <c r="Q3687" t="s">
        <v>8315</v>
      </c>
      <c r="R3687" t="s">
        <v>8316</v>
      </c>
      <c r="S3687" s="15">
        <f t="shared" si="234"/>
        <v>41753.593275462961</v>
      </c>
      <c r="T3687" s="15">
        <f t="shared" si="23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 s="10">
        <f t="shared" si="233"/>
        <v>59.17</v>
      </c>
      <c r="Q3688" t="s">
        <v>8315</v>
      </c>
      <c r="R3688" t="s">
        <v>8316</v>
      </c>
      <c r="S3688" s="15">
        <f t="shared" si="234"/>
        <v>42230.662731481483</v>
      </c>
      <c r="T3688" s="15">
        <f t="shared" si="23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 s="10">
        <f t="shared" si="233"/>
        <v>200.49</v>
      </c>
      <c r="Q3689" t="s">
        <v>8315</v>
      </c>
      <c r="R3689" t="s">
        <v>8316</v>
      </c>
      <c r="S3689" s="15">
        <f t="shared" si="234"/>
        <v>41787.218229166669</v>
      </c>
      <c r="T3689" s="15">
        <f t="shared" si="23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 s="10">
        <f t="shared" si="233"/>
        <v>83.97</v>
      </c>
      <c r="Q3690" t="s">
        <v>8315</v>
      </c>
      <c r="R3690" t="s">
        <v>8316</v>
      </c>
      <c r="S3690" s="15">
        <f t="shared" si="234"/>
        <v>41829.787083333329</v>
      </c>
      <c r="T3690" s="15">
        <f t="shared" si="23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 s="10">
        <f t="shared" si="233"/>
        <v>57.26</v>
      </c>
      <c r="Q3691" t="s">
        <v>8315</v>
      </c>
      <c r="R3691" t="s">
        <v>8316</v>
      </c>
      <c r="S3691" s="15">
        <f t="shared" si="234"/>
        <v>42147.826840277776</v>
      </c>
      <c r="T3691" s="15">
        <f t="shared" si="23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 s="10">
        <f t="shared" si="233"/>
        <v>58.06</v>
      </c>
      <c r="Q3692" t="s">
        <v>8315</v>
      </c>
      <c r="R3692" t="s">
        <v>8316</v>
      </c>
      <c r="S3692" s="15">
        <f t="shared" si="234"/>
        <v>41940.598182870373</v>
      </c>
      <c r="T3692" s="15">
        <f t="shared" si="23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 s="10">
        <f t="shared" si="233"/>
        <v>186.8</v>
      </c>
      <c r="Q3693" t="s">
        <v>8315</v>
      </c>
      <c r="R3693" t="s">
        <v>8316</v>
      </c>
      <c r="S3693" s="15">
        <f t="shared" si="234"/>
        <v>42020.700567129628</v>
      </c>
      <c r="T3693" s="15">
        <f t="shared" si="23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 s="10">
        <f t="shared" si="233"/>
        <v>74.12</v>
      </c>
      <c r="Q3694" t="s">
        <v>8315</v>
      </c>
      <c r="R3694" t="s">
        <v>8316</v>
      </c>
      <c r="S3694" s="15">
        <f t="shared" si="234"/>
        <v>41891.96503472222</v>
      </c>
      <c r="T3694" s="15">
        <f t="shared" si="23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 s="10">
        <f t="shared" si="233"/>
        <v>30.71</v>
      </c>
      <c r="Q3695" t="s">
        <v>8315</v>
      </c>
      <c r="R3695" t="s">
        <v>8316</v>
      </c>
      <c r="S3695" s="15">
        <f t="shared" si="234"/>
        <v>42309.191307870366</v>
      </c>
      <c r="T3695" s="15">
        <f t="shared" si="23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 s="10">
        <f t="shared" si="233"/>
        <v>62.67</v>
      </c>
      <c r="Q3696" t="s">
        <v>8315</v>
      </c>
      <c r="R3696" t="s">
        <v>8316</v>
      </c>
      <c r="S3696" s="15">
        <f t="shared" si="234"/>
        <v>42490.133877314816</v>
      </c>
      <c r="T3696" s="15">
        <f t="shared" si="23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 s="10">
        <f t="shared" si="233"/>
        <v>121.36</v>
      </c>
      <c r="Q3697" t="s">
        <v>8315</v>
      </c>
      <c r="R3697" t="s">
        <v>8316</v>
      </c>
      <c r="S3697" s="15">
        <f t="shared" si="234"/>
        <v>41995.870486111111</v>
      </c>
      <c r="T3697" s="15">
        <f t="shared" si="23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 s="10">
        <f t="shared" si="233"/>
        <v>39.74</v>
      </c>
      <c r="Q3698" t="s">
        <v>8315</v>
      </c>
      <c r="R3698" t="s">
        <v>8316</v>
      </c>
      <c r="S3698" s="15">
        <f t="shared" si="234"/>
        <v>41988.617083333331</v>
      </c>
      <c r="T3698" s="15">
        <f t="shared" si="23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 s="10">
        <f t="shared" si="233"/>
        <v>72</v>
      </c>
      <c r="Q3699" t="s">
        <v>8315</v>
      </c>
      <c r="R3699" t="s">
        <v>8316</v>
      </c>
      <c r="S3699" s="15">
        <f t="shared" si="234"/>
        <v>42479.465833333335</v>
      </c>
      <c r="T3699" s="15">
        <f t="shared" si="23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 s="10">
        <f t="shared" si="233"/>
        <v>40.630000000000003</v>
      </c>
      <c r="Q3700" t="s">
        <v>8315</v>
      </c>
      <c r="R3700" t="s">
        <v>8316</v>
      </c>
      <c r="S3700" s="15">
        <f t="shared" si="234"/>
        <v>42401.806562500002</v>
      </c>
      <c r="T3700" s="15">
        <f t="shared" si="23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 s="10">
        <f t="shared" si="233"/>
        <v>63</v>
      </c>
      <c r="Q3701" t="s">
        <v>8315</v>
      </c>
      <c r="R3701" t="s">
        <v>8316</v>
      </c>
      <c r="S3701" s="15">
        <f t="shared" si="234"/>
        <v>41897.602037037039</v>
      </c>
      <c r="T3701" s="15">
        <f t="shared" si="23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 s="10">
        <f t="shared" si="233"/>
        <v>33.67</v>
      </c>
      <c r="Q3702" t="s">
        <v>8315</v>
      </c>
      <c r="R3702" t="s">
        <v>8316</v>
      </c>
      <c r="S3702" s="15">
        <f t="shared" si="234"/>
        <v>41882.585648148146</v>
      </c>
      <c r="T3702" s="15">
        <f t="shared" si="23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 s="10">
        <f t="shared" si="233"/>
        <v>38.590000000000003</v>
      </c>
      <c r="Q3703" t="s">
        <v>8315</v>
      </c>
      <c r="R3703" t="s">
        <v>8316</v>
      </c>
      <c r="S3703" s="15">
        <f t="shared" si="234"/>
        <v>42129.541585648149</v>
      </c>
      <c r="T3703" s="15">
        <f t="shared" si="23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 s="10">
        <f t="shared" si="233"/>
        <v>155.94999999999999</v>
      </c>
      <c r="Q3704" t="s">
        <v>8315</v>
      </c>
      <c r="R3704" t="s">
        <v>8316</v>
      </c>
      <c r="S3704" s="15">
        <f t="shared" si="234"/>
        <v>42524.53800925926</v>
      </c>
      <c r="T3704" s="15">
        <f t="shared" si="23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 s="10">
        <f t="shared" si="233"/>
        <v>43.2</v>
      </c>
      <c r="Q3705" t="s">
        <v>8315</v>
      </c>
      <c r="R3705" t="s">
        <v>8316</v>
      </c>
      <c r="S3705" s="15">
        <f t="shared" si="234"/>
        <v>42556.504490740743</v>
      </c>
      <c r="T3705" s="15">
        <f t="shared" si="23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 s="10">
        <f t="shared" si="233"/>
        <v>15.15</v>
      </c>
      <c r="Q3706" t="s">
        <v>8315</v>
      </c>
      <c r="R3706" t="s">
        <v>8316</v>
      </c>
      <c r="S3706" s="15">
        <f t="shared" si="234"/>
        <v>42461.689745370371</v>
      </c>
      <c r="T3706" s="15">
        <f t="shared" si="23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 s="10">
        <f t="shared" si="233"/>
        <v>83.57</v>
      </c>
      <c r="Q3707" t="s">
        <v>8315</v>
      </c>
      <c r="R3707" t="s">
        <v>8316</v>
      </c>
      <c r="S3707" s="15">
        <f t="shared" si="234"/>
        <v>41792.542986111112</v>
      </c>
      <c r="T3707" s="15">
        <f t="shared" si="23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 s="10">
        <f t="shared" si="233"/>
        <v>140</v>
      </c>
      <c r="Q3708" t="s">
        <v>8315</v>
      </c>
      <c r="R3708" t="s">
        <v>8316</v>
      </c>
      <c r="S3708" s="15">
        <f t="shared" si="234"/>
        <v>41879.913761574076</v>
      </c>
      <c r="T3708" s="15">
        <f t="shared" si="23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 s="10">
        <f t="shared" si="233"/>
        <v>80.87</v>
      </c>
      <c r="Q3709" t="s">
        <v>8315</v>
      </c>
      <c r="R3709" t="s">
        <v>8316</v>
      </c>
      <c r="S3709" s="15">
        <f t="shared" si="234"/>
        <v>42552.048356481479</v>
      </c>
      <c r="T3709" s="15">
        <f t="shared" si="23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 s="10">
        <f t="shared" si="233"/>
        <v>53.85</v>
      </c>
      <c r="Q3710" t="s">
        <v>8315</v>
      </c>
      <c r="R3710" t="s">
        <v>8316</v>
      </c>
      <c r="S3710" s="15">
        <f t="shared" si="234"/>
        <v>41810.142199074071</v>
      </c>
      <c r="T3710" s="15">
        <f t="shared" si="23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 s="10">
        <f t="shared" si="233"/>
        <v>30.93</v>
      </c>
      <c r="Q3711" t="s">
        <v>8315</v>
      </c>
      <c r="R3711" t="s">
        <v>8316</v>
      </c>
      <c r="S3711" s="15">
        <f t="shared" si="234"/>
        <v>41785.707708333335</v>
      </c>
      <c r="T3711" s="15">
        <f t="shared" si="23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 s="10">
        <f t="shared" si="233"/>
        <v>67.959999999999994</v>
      </c>
      <c r="Q3712" t="s">
        <v>8315</v>
      </c>
      <c r="R3712" t="s">
        <v>8316</v>
      </c>
      <c r="S3712" s="15">
        <f t="shared" si="234"/>
        <v>42072.576249999998</v>
      </c>
      <c r="T3712" s="15">
        <f t="shared" si="23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 s="10">
        <f t="shared" si="233"/>
        <v>27.14</v>
      </c>
      <c r="Q3713" t="s">
        <v>8315</v>
      </c>
      <c r="R3713" t="s">
        <v>8316</v>
      </c>
      <c r="S3713" s="15">
        <f t="shared" si="234"/>
        <v>41779.724224537036</v>
      </c>
      <c r="T3713" s="15">
        <f t="shared" si="23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 s="10">
        <f t="shared" si="233"/>
        <v>110.87</v>
      </c>
      <c r="Q3714" t="s">
        <v>8315</v>
      </c>
      <c r="R3714" t="s">
        <v>8316</v>
      </c>
      <c r="S3714" s="15">
        <f t="shared" si="234"/>
        <v>42134.172071759262</v>
      </c>
      <c r="T3714" s="15">
        <f t="shared" si="23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si="233"/>
        <v>106.84</v>
      </c>
      <c r="Q3715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ref="O3723:O3786" si="236">ROUND(E3723/D3723*100,0)</f>
        <v>101</v>
      </c>
      <c r="P3723" s="10">
        <f t="shared" ref="P3723:P3786" si="237">IFERROR(ROUND(E3723/L3723,2),"No Backers")</f>
        <v>114.55</v>
      </c>
      <c r="Q3723" t="s">
        <v>8315</v>
      </c>
      <c r="R3723" t="s">
        <v>8316</v>
      </c>
      <c r="S3723" s="15">
        <f t="shared" ref="S3723:S3786" si="238">(((J3723/60)/60)/24)+DATE(1970,1,1)</f>
        <v>41927.936157407406</v>
      </c>
      <c r="T3723" s="15">
        <f t="shared" ref="T3723:T3786" si="239"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 s="10">
        <f t="shared" si="237"/>
        <v>47.66</v>
      </c>
      <c r="Q3724" t="s">
        <v>8315</v>
      </c>
      <c r="R3724" t="s">
        <v>8316</v>
      </c>
      <c r="S3724" s="15">
        <f t="shared" si="238"/>
        <v>42381.671840277777</v>
      </c>
      <c r="T3724" s="15">
        <f t="shared" si="239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 s="10">
        <f t="shared" si="237"/>
        <v>72.89</v>
      </c>
      <c r="Q3725" t="s">
        <v>8315</v>
      </c>
      <c r="R3725" t="s">
        <v>8316</v>
      </c>
      <c r="S3725" s="15">
        <f t="shared" si="238"/>
        <v>41943.753032407411</v>
      </c>
      <c r="T3725" s="15">
        <f t="shared" si="239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 s="10">
        <f t="shared" si="237"/>
        <v>49.55</v>
      </c>
      <c r="Q3726" t="s">
        <v>8315</v>
      </c>
      <c r="R3726" t="s">
        <v>8316</v>
      </c>
      <c r="S3726" s="15">
        <f t="shared" si="238"/>
        <v>42465.491435185191</v>
      </c>
      <c r="T3726" s="15">
        <f t="shared" si="239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 s="10">
        <f t="shared" si="237"/>
        <v>25.4</v>
      </c>
      <c r="Q3727" t="s">
        <v>8315</v>
      </c>
      <c r="R3727" t="s">
        <v>8316</v>
      </c>
      <c r="S3727" s="15">
        <f t="shared" si="238"/>
        <v>42401.945219907408</v>
      </c>
      <c r="T3727" s="15">
        <f t="shared" si="239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 s="10">
        <f t="shared" si="237"/>
        <v>62.59</v>
      </c>
      <c r="Q3728" t="s">
        <v>8315</v>
      </c>
      <c r="R3728" t="s">
        <v>8316</v>
      </c>
      <c r="S3728" s="15">
        <f t="shared" si="238"/>
        <v>42462.140868055561</v>
      </c>
      <c r="T3728" s="15">
        <f t="shared" si="239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 s="10">
        <f t="shared" si="237"/>
        <v>61.06</v>
      </c>
      <c r="Q3729" t="s">
        <v>8315</v>
      </c>
      <c r="R3729" t="s">
        <v>8316</v>
      </c>
      <c r="S3729" s="15">
        <f t="shared" si="238"/>
        <v>42632.348310185189</v>
      </c>
      <c r="T3729" s="15">
        <f t="shared" si="239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 s="10">
        <f t="shared" si="237"/>
        <v>60.06</v>
      </c>
      <c r="Q3730" t="s">
        <v>8315</v>
      </c>
      <c r="R3730" t="s">
        <v>8316</v>
      </c>
      <c r="S3730" s="15">
        <f t="shared" si="238"/>
        <v>42205.171018518522</v>
      </c>
      <c r="T3730" s="15">
        <f t="shared" si="239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 s="10">
        <f t="shared" si="237"/>
        <v>72.400000000000006</v>
      </c>
      <c r="Q3731" t="s">
        <v>8315</v>
      </c>
      <c r="R3731" t="s">
        <v>8316</v>
      </c>
      <c r="S3731" s="15">
        <f t="shared" si="238"/>
        <v>42041.205000000002</v>
      </c>
      <c r="T3731" s="15">
        <f t="shared" si="239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 s="10">
        <f t="shared" si="237"/>
        <v>100</v>
      </c>
      <c r="Q3732" t="s">
        <v>8315</v>
      </c>
      <c r="R3732" t="s">
        <v>8316</v>
      </c>
      <c r="S3732" s="15">
        <f t="shared" si="238"/>
        <v>42203.677766203706</v>
      </c>
      <c r="T3732" s="15">
        <f t="shared" si="239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 s="10">
        <f t="shared" si="237"/>
        <v>51.67</v>
      </c>
      <c r="Q3733" t="s">
        <v>8315</v>
      </c>
      <c r="R3733" t="s">
        <v>8316</v>
      </c>
      <c r="S3733" s="15">
        <f t="shared" si="238"/>
        <v>41983.752847222218</v>
      </c>
      <c r="T3733" s="15">
        <f t="shared" si="239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 s="10">
        <f t="shared" si="237"/>
        <v>32.75</v>
      </c>
      <c r="Q3734" t="s">
        <v>8315</v>
      </c>
      <c r="R3734" t="s">
        <v>8316</v>
      </c>
      <c r="S3734" s="15">
        <f t="shared" si="238"/>
        <v>41968.677465277782</v>
      </c>
      <c r="T3734" s="15">
        <f t="shared" si="239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s="10" t="str">
        <f t="shared" si="237"/>
        <v>No Backers</v>
      </c>
      <c r="Q3735" t="s">
        <v>8315</v>
      </c>
      <c r="R3735" t="s">
        <v>8316</v>
      </c>
      <c r="S3735" s="15">
        <f t="shared" si="238"/>
        <v>42103.024398148147</v>
      </c>
      <c r="T3735" s="15">
        <f t="shared" si="239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 s="10">
        <f t="shared" si="237"/>
        <v>61</v>
      </c>
      <c r="Q3736" t="s">
        <v>8315</v>
      </c>
      <c r="R3736" t="s">
        <v>8316</v>
      </c>
      <c r="S3736" s="15">
        <f t="shared" si="238"/>
        <v>42089.901574074072</v>
      </c>
      <c r="T3736" s="15">
        <f t="shared" si="239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 s="10">
        <f t="shared" si="237"/>
        <v>10</v>
      </c>
      <c r="Q3737" t="s">
        <v>8315</v>
      </c>
      <c r="R3737" t="s">
        <v>8316</v>
      </c>
      <c r="S3737" s="15">
        <f t="shared" si="238"/>
        <v>42122.693159722221</v>
      </c>
      <c r="T3737" s="15">
        <f t="shared" si="239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 s="10">
        <f t="shared" si="237"/>
        <v>10</v>
      </c>
      <c r="Q3738" t="s">
        <v>8315</v>
      </c>
      <c r="R3738" t="s">
        <v>8316</v>
      </c>
      <c r="S3738" s="15">
        <f t="shared" si="238"/>
        <v>42048.711724537032</v>
      </c>
      <c r="T3738" s="15">
        <f t="shared" si="239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 s="10">
        <f t="shared" si="237"/>
        <v>37.5</v>
      </c>
      <c r="Q3739" t="s">
        <v>8315</v>
      </c>
      <c r="R3739" t="s">
        <v>8316</v>
      </c>
      <c r="S3739" s="15">
        <f t="shared" si="238"/>
        <v>42297.691006944442</v>
      </c>
      <c r="T3739" s="15">
        <f t="shared" si="239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 s="10">
        <f t="shared" si="237"/>
        <v>45</v>
      </c>
      <c r="Q3740" t="s">
        <v>8315</v>
      </c>
      <c r="R3740" t="s">
        <v>8316</v>
      </c>
      <c r="S3740" s="15">
        <f t="shared" si="238"/>
        <v>41813.938715277778</v>
      </c>
      <c r="T3740" s="15">
        <f t="shared" si="239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 s="10">
        <f t="shared" si="237"/>
        <v>100.63</v>
      </c>
      <c r="Q3741" t="s">
        <v>8315</v>
      </c>
      <c r="R3741" t="s">
        <v>8316</v>
      </c>
      <c r="S3741" s="15">
        <f t="shared" si="238"/>
        <v>42548.449861111112</v>
      </c>
      <c r="T3741" s="15">
        <f t="shared" si="239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 s="10">
        <f t="shared" si="237"/>
        <v>25.57</v>
      </c>
      <c r="Q3742" t="s">
        <v>8315</v>
      </c>
      <c r="R3742" t="s">
        <v>8316</v>
      </c>
      <c r="S3742" s="15">
        <f t="shared" si="238"/>
        <v>41833.089756944442</v>
      </c>
      <c r="T3742" s="15">
        <f t="shared" si="239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s="10" t="str">
        <f t="shared" si="237"/>
        <v>No Backers</v>
      </c>
      <c r="Q3743" t="s">
        <v>8315</v>
      </c>
      <c r="R3743" t="s">
        <v>8316</v>
      </c>
      <c r="S3743" s="15">
        <f t="shared" si="238"/>
        <v>42325.920717592591</v>
      </c>
      <c r="T3743" s="15">
        <f t="shared" si="239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 s="10">
        <f t="shared" si="237"/>
        <v>25</v>
      </c>
      <c r="Q3744" t="s">
        <v>8315</v>
      </c>
      <c r="R3744" t="s">
        <v>8316</v>
      </c>
      <c r="S3744" s="15">
        <f t="shared" si="238"/>
        <v>41858.214629629627</v>
      </c>
      <c r="T3744" s="15">
        <f t="shared" si="239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s="10" t="str">
        <f t="shared" si="237"/>
        <v>No Backers</v>
      </c>
      <c r="Q3745" t="s">
        <v>8315</v>
      </c>
      <c r="R3745" t="s">
        <v>8316</v>
      </c>
      <c r="S3745" s="15">
        <f t="shared" si="238"/>
        <v>41793.710231481484</v>
      </c>
      <c r="T3745" s="15">
        <f t="shared" si="239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s="10" t="str">
        <f t="shared" si="237"/>
        <v>No Backers</v>
      </c>
      <c r="Q3746" t="s">
        <v>8315</v>
      </c>
      <c r="R3746" t="s">
        <v>8316</v>
      </c>
      <c r="S3746" s="15">
        <f t="shared" si="238"/>
        <v>41793.814259259263</v>
      </c>
      <c r="T3746" s="15">
        <f t="shared" si="239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 s="10">
        <f t="shared" si="237"/>
        <v>10</v>
      </c>
      <c r="Q3747" t="s">
        <v>8315</v>
      </c>
      <c r="R3747" t="s">
        <v>8316</v>
      </c>
      <c r="S3747" s="15">
        <f t="shared" si="238"/>
        <v>41831.697939814818</v>
      </c>
      <c r="T3747" s="15">
        <f t="shared" si="239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 s="10">
        <f t="shared" si="237"/>
        <v>202</v>
      </c>
      <c r="Q3748" t="s">
        <v>8315</v>
      </c>
      <c r="R3748" t="s">
        <v>8316</v>
      </c>
      <c r="S3748" s="15">
        <f t="shared" si="238"/>
        <v>42621.389340277776</v>
      </c>
      <c r="T3748" s="15">
        <f t="shared" si="239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 s="10">
        <f t="shared" si="237"/>
        <v>25</v>
      </c>
      <c r="Q3749" t="s">
        <v>8315</v>
      </c>
      <c r="R3749" t="s">
        <v>8316</v>
      </c>
      <c r="S3749" s="15">
        <f t="shared" si="238"/>
        <v>42164.299722222218</v>
      </c>
      <c r="T3749" s="15">
        <f t="shared" si="239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 s="10">
        <f t="shared" si="237"/>
        <v>99.54</v>
      </c>
      <c r="Q3750" t="s">
        <v>8315</v>
      </c>
      <c r="R3750" t="s">
        <v>8357</v>
      </c>
      <c r="S3750" s="15">
        <f t="shared" si="238"/>
        <v>42395.706435185188</v>
      </c>
      <c r="T3750" s="15">
        <f t="shared" si="239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 s="10">
        <f t="shared" si="237"/>
        <v>75</v>
      </c>
      <c r="Q3751" t="s">
        <v>8315</v>
      </c>
      <c r="R3751" t="s">
        <v>8357</v>
      </c>
      <c r="S3751" s="15">
        <f t="shared" si="238"/>
        <v>42458.127175925925</v>
      </c>
      <c r="T3751" s="15">
        <f t="shared" si="239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 s="10">
        <f t="shared" si="237"/>
        <v>215.25</v>
      </c>
      <c r="Q3752" t="s">
        <v>8315</v>
      </c>
      <c r="R3752" t="s">
        <v>8357</v>
      </c>
      <c r="S3752" s="15">
        <f t="shared" si="238"/>
        <v>42016.981574074074</v>
      </c>
      <c r="T3752" s="15">
        <f t="shared" si="239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 s="10">
        <f t="shared" si="237"/>
        <v>120.55</v>
      </c>
      <c r="Q3753" t="s">
        <v>8315</v>
      </c>
      <c r="R3753" t="s">
        <v>8357</v>
      </c>
      <c r="S3753" s="15">
        <f t="shared" si="238"/>
        <v>42403.035567129627</v>
      </c>
      <c r="T3753" s="15">
        <f t="shared" si="239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 s="10">
        <f t="shared" si="237"/>
        <v>37.67</v>
      </c>
      <c r="Q3754" t="s">
        <v>8315</v>
      </c>
      <c r="R3754" t="s">
        <v>8357</v>
      </c>
      <c r="S3754" s="15">
        <f t="shared" si="238"/>
        <v>42619.802488425921</v>
      </c>
      <c r="T3754" s="15">
        <f t="shared" si="239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 s="10">
        <f t="shared" si="237"/>
        <v>172.23</v>
      </c>
      <c r="Q3755" t="s">
        <v>8315</v>
      </c>
      <c r="R3755" t="s">
        <v>8357</v>
      </c>
      <c r="S3755" s="15">
        <f t="shared" si="238"/>
        <v>42128.824074074073</v>
      </c>
      <c r="T3755" s="15">
        <f t="shared" si="239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 s="10">
        <f t="shared" si="237"/>
        <v>111.11</v>
      </c>
      <c r="Q3756" t="s">
        <v>8315</v>
      </c>
      <c r="R3756" t="s">
        <v>8357</v>
      </c>
      <c r="S3756" s="15">
        <f t="shared" si="238"/>
        <v>41808.881215277775</v>
      </c>
      <c r="T3756" s="15">
        <f t="shared" si="239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 s="10">
        <f t="shared" si="237"/>
        <v>25.46</v>
      </c>
      <c r="Q3757" t="s">
        <v>8315</v>
      </c>
      <c r="R3757" t="s">
        <v>8357</v>
      </c>
      <c r="S3757" s="15">
        <f t="shared" si="238"/>
        <v>42445.866979166662</v>
      </c>
      <c r="T3757" s="15">
        <f t="shared" si="239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 s="10">
        <f t="shared" si="237"/>
        <v>267.64999999999998</v>
      </c>
      <c r="Q3758" t="s">
        <v>8315</v>
      </c>
      <c r="R3758" t="s">
        <v>8357</v>
      </c>
      <c r="S3758" s="15">
        <f t="shared" si="238"/>
        <v>41771.814791666664</v>
      </c>
      <c r="T3758" s="15">
        <f t="shared" si="239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 s="10">
        <f t="shared" si="237"/>
        <v>75.959999999999994</v>
      </c>
      <c r="Q3759" t="s">
        <v>8315</v>
      </c>
      <c r="R3759" t="s">
        <v>8357</v>
      </c>
      <c r="S3759" s="15">
        <f t="shared" si="238"/>
        <v>41954.850868055553</v>
      </c>
      <c r="T3759" s="15">
        <f t="shared" si="239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 s="10">
        <f t="shared" si="237"/>
        <v>59.04</v>
      </c>
      <c r="Q3760" t="s">
        <v>8315</v>
      </c>
      <c r="R3760" t="s">
        <v>8357</v>
      </c>
      <c r="S3760" s="15">
        <f t="shared" si="238"/>
        <v>41747.471504629626</v>
      </c>
      <c r="T3760" s="15">
        <f t="shared" si="239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 s="10">
        <f t="shared" si="237"/>
        <v>50.11</v>
      </c>
      <c r="Q3761" t="s">
        <v>8315</v>
      </c>
      <c r="R3761" t="s">
        <v>8357</v>
      </c>
      <c r="S3761" s="15">
        <f t="shared" si="238"/>
        <v>42182.108252314814</v>
      </c>
      <c r="T3761" s="15">
        <f t="shared" si="239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 s="10">
        <f t="shared" si="237"/>
        <v>55.5</v>
      </c>
      <c r="Q3762" t="s">
        <v>8315</v>
      </c>
      <c r="R3762" t="s">
        <v>8357</v>
      </c>
      <c r="S3762" s="15">
        <f t="shared" si="238"/>
        <v>41739.525300925925</v>
      </c>
      <c r="T3762" s="15">
        <f t="shared" si="239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 s="10">
        <f t="shared" si="237"/>
        <v>166.67</v>
      </c>
      <c r="Q3763" t="s">
        <v>8315</v>
      </c>
      <c r="R3763" t="s">
        <v>8357</v>
      </c>
      <c r="S3763" s="15">
        <f t="shared" si="238"/>
        <v>42173.466863425929</v>
      </c>
      <c r="T3763" s="15">
        <f t="shared" si="239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 s="10">
        <f t="shared" si="237"/>
        <v>47.43</v>
      </c>
      <c r="Q3764" t="s">
        <v>8315</v>
      </c>
      <c r="R3764" t="s">
        <v>8357</v>
      </c>
      <c r="S3764" s="15">
        <f t="shared" si="238"/>
        <v>42193.813530092593</v>
      </c>
      <c r="T3764" s="15">
        <f t="shared" si="239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 s="10">
        <f t="shared" si="237"/>
        <v>64.94</v>
      </c>
      <c r="Q3765" t="s">
        <v>8315</v>
      </c>
      <c r="R3765" t="s">
        <v>8357</v>
      </c>
      <c r="S3765" s="15">
        <f t="shared" si="238"/>
        <v>42065.750300925924</v>
      </c>
      <c r="T3765" s="15">
        <f t="shared" si="239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 s="10">
        <f t="shared" si="237"/>
        <v>55.56</v>
      </c>
      <c r="Q3766" t="s">
        <v>8315</v>
      </c>
      <c r="R3766" t="s">
        <v>8357</v>
      </c>
      <c r="S3766" s="15">
        <f t="shared" si="238"/>
        <v>42499.842962962968</v>
      </c>
      <c r="T3766" s="15">
        <f t="shared" si="239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 s="10">
        <f t="shared" si="237"/>
        <v>74.22</v>
      </c>
      <c r="Q3767" t="s">
        <v>8315</v>
      </c>
      <c r="R3767" t="s">
        <v>8357</v>
      </c>
      <c r="S3767" s="15">
        <f t="shared" si="238"/>
        <v>41820.776412037041</v>
      </c>
      <c r="T3767" s="15">
        <f t="shared" si="239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 s="10">
        <f t="shared" si="237"/>
        <v>106.93</v>
      </c>
      <c r="Q3768" t="s">
        <v>8315</v>
      </c>
      <c r="R3768" t="s">
        <v>8357</v>
      </c>
      <c r="S3768" s="15">
        <f t="shared" si="238"/>
        <v>41788.167187500003</v>
      </c>
      <c r="T3768" s="15">
        <f t="shared" si="239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 s="10">
        <f t="shared" si="237"/>
        <v>41.7</v>
      </c>
      <c r="Q3769" t="s">
        <v>8315</v>
      </c>
      <c r="R3769" t="s">
        <v>8357</v>
      </c>
      <c r="S3769" s="15">
        <f t="shared" si="238"/>
        <v>42050.019641203704</v>
      </c>
      <c r="T3769" s="15">
        <f t="shared" si="239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 s="10">
        <f t="shared" si="237"/>
        <v>74.239999999999995</v>
      </c>
      <c r="Q3770" t="s">
        <v>8315</v>
      </c>
      <c r="R3770" t="s">
        <v>8357</v>
      </c>
      <c r="S3770" s="15">
        <f t="shared" si="238"/>
        <v>41772.727893518517</v>
      </c>
      <c r="T3770" s="15">
        <f t="shared" si="239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 s="10">
        <f t="shared" si="237"/>
        <v>73.33</v>
      </c>
      <c r="Q3771" t="s">
        <v>8315</v>
      </c>
      <c r="R3771" t="s">
        <v>8357</v>
      </c>
      <c r="S3771" s="15">
        <f t="shared" si="238"/>
        <v>42445.598136574074</v>
      </c>
      <c r="T3771" s="15">
        <f t="shared" si="239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 s="10">
        <f t="shared" si="237"/>
        <v>100</v>
      </c>
      <c r="Q3772" t="s">
        <v>8315</v>
      </c>
      <c r="R3772" t="s">
        <v>8357</v>
      </c>
      <c r="S3772" s="15">
        <f t="shared" si="238"/>
        <v>42138.930671296301</v>
      </c>
      <c r="T3772" s="15">
        <f t="shared" si="239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 s="10">
        <f t="shared" si="237"/>
        <v>38.42</v>
      </c>
      <c r="Q3773" t="s">
        <v>8315</v>
      </c>
      <c r="R3773" t="s">
        <v>8357</v>
      </c>
      <c r="S3773" s="15">
        <f t="shared" si="238"/>
        <v>42493.857083333336</v>
      </c>
      <c r="T3773" s="15">
        <f t="shared" si="239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 s="10">
        <f t="shared" si="237"/>
        <v>166.97</v>
      </c>
      <c r="Q3774" t="s">
        <v>8315</v>
      </c>
      <c r="R3774" t="s">
        <v>8357</v>
      </c>
      <c r="S3774" s="15">
        <f t="shared" si="238"/>
        <v>42682.616967592592</v>
      </c>
      <c r="T3774" s="15">
        <f t="shared" si="239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 s="10">
        <f t="shared" si="237"/>
        <v>94.91</v>
      </c>
      <c r="Q3775" t="s">
        <v>8315</v>
      </c>
      <c r="R3775" t="s">
        <v>8357</v>
      </c>
      <c r="S3775" s="15">
        <f t="shared" si="238"/>
        <v>42656.005173611105</v>
      </c>
      <c r="T3775" s="15">
        <f t="shared" si="239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 s="10">
        <f t="shared" si="237"/>
        <v>100</v>
      </c>
      <c r="Q3776" t="s">
        <v>8315</v>
      </c>
      <c r="R3776" t="s">
        <v>8357</v>
      </c>
      <c r="S3776" s="15">
        <f t="shared" si="238"/>
        <v>42087.792303240742</v>
      </c>
      <c r="T3776" s="15">
        <f t="shared" si="239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 s="10">
        <f t="shared" si="237"/>
        <v>143.21</v>
      </c>
      <c r="Q3777" t="s">
        <v>8315</v>
      </c>
      <c r="R3777" t="s">
        <v>8357</v>
      </c>
      <c r="S3777" s="15">
        <f t="shared" si="238"/>
        <v>42075.942627314813</v>
      </c>
      <c r="T3777" s="15">
        <f t="shared" si="239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 s="10">
        <f t="shared" si="237"/>
        <v>90.82</v>
      </c>
      <c r="Q3778" t="s">
        <v>8315</v>
      </c>
      <c r="R3778" t="s">
        <v>8357</v>
      </c>
      <c r="S3778" s="15">
        <f t="shared" si="238"/>
        <v>41814.367800925924</v>
      </c>
      <c r="T3778" s="15">
        <f t="shared" si="239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si="237"/>
        <v>48.54</v>
      </c>
      <c r="Q3779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ref="O3787:O3841" si="240">ROUND(E3787/D3787*100,0)</f>
        <v>151</v>
      </c>
      <c r="P3787" s="10">
        <f t="shared" ref="P3787:P3841" si="241">IFERROR(ROUND(E3787/L3787,2),"No Backers")</f>
        <v>100.5</v>
      </c>
      <c r="Q3787" t="s">
        <v>8315</v>
      </c>
      <c r="R3787" t="s">
        <v>8357</v>
      </c>
      <c r="S3787" s="15">
        <f t="shared" ref="S3787:S3841" si="242">(((J3787/60)/60)/24)+DATE(1970,1,1)</f>
        <v>42548.63853009259</v>
      </c>
      <c r="T3787" s="15">
        <f t="shared" ref="T3787:T3841" si="243"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 s="10">
        <f t="shared" si="241"/>
        <v>93.77</v>
      </c>
      <c r="Q3788" t="s">
        <v>8315</v>
      </c>
      <c r="R3788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 s="10">
        <f t="shared" si="241"/>
        <v>35.1</v>
      </c>
      <c r="Q3789" t="s">
        <v>8315</v>
      </c>
      <c r="R3789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 s="10">
        <f t="shared" si="241"/>
        <v>500</v>
      </c>
      <c r="Q3790" t="s">
        <v>8315</v>
      </c>
      <c r="R3790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 s="10">
        <f t="shared" si="241"/>
        <v>29</v>
      </c>
      <c r="Q3791" t="s">
        <v>8315</v>
      </c>
      <c r="R3791" t="s">
        <v>8357</v>
      </c>
      <c r="S3791" s="15">
        <f t="shared" si="242"/>
        <v>42138.798819444448</v>
      </c>
      <c r="T3791" s="15">
        <f t="shared" si="243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s="10" t="str">
        <f t="shared" si="241"/>
        <v>No Backers</v>
      </c>
      <c r="Q3792" t="s">
        <v>8315</v>
      </c>
      <c r="R3792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s="10" t="str">
        <f t="shared" si="241"/>
        <v>No Backers</v>
      </c>
      <c r="Q3793" t="s">
        <v>8315</v>
      </c>
      <c r="R3793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 s="10">
        <f t="shared" si="241"/>
        <v>17.5</v>
      </c>
      <c r="Q3794" t="s">
        <v>8315</v>
      </c>
      <c r="R3794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 s="10">
        <f t="shared" si="241"/>
        <v>174</v>
      </c>
      <c r="Q3795" t="s">
        <v>8315</v>
      </c>
      <c r="R3795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 s="10">
        <f t="shared" si="241"/>
        <v>50</v>
      </c>
      <c r="Q3796" t="s">
        <v>8315</v>
      </c>
      <c r="R3796" t="s">
        <v>8357</v>
      </c>
      <c r="S3796" s="15">
        <f t="shared" si="242"/>
        <v>42132.58048611111</v>
      </c>
      <c r="T3796" s="15">
        <f t="shared" si="243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 s="10">
        <f t="shared" si="241"/>
        <v>5</v>
      </c>
      <c r="Q3797" t="s">
        <v>8315</v>
      </c>
      <c r="R3797" t="s">
        <v>8357</v>
      </c>
      <c r="S3797" s="15">
        <f t="shared" si="242"/>
        <v>42201.436226851853</v>
      </c>
      <c r="T3797" s="15">
        <f t="shared" si="243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 s="10">
        <f t="shared" si="241"/>
        <v>1</v>
      </c>
      <c r="Q3798" t="s">
        <v>8315</v>
      </c>
      <c r="R3798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 s="10">
        <f t="shared" si="241"/>
        <v>145.41</v>
      </c>
      <c r="Q3799" t="s">
        <v>8315</v>
      </c>
      <c r="R3799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 s="10">
        <f t="shared" si="241"/>
        <v>205</v>
      </c>
      <c r="Q3800" t="s">
        <v>8315</v>
      </c>
      <c r="R3800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 s="10">
        <f t="shared" si="241"/>
        <v>100.5</v>
      </c>
      <c r="Q3801" t="s">
        <v>8315</v>
      </c>
      <c r="R380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 s="10">
        <f t="shared" si="241"/>
        <v>55.06</v>
      </c>
      <c r="Q3802" t="s">
        <v>8315</v>
      </c>
      <c r="R3802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 s="10">
        <f t="shared" si="241"/>
        <v>47.33</v>
      </c>
      <c r="Q3803" t="s">
        <v>8315</v>
      </c>
      <c r="R3803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s="10" t="str">
        <f t="shared" si="241"/>
        <v>No Backers</v>
      </c>
      <c r="Q3804" t="s">
        <v>8315</v>
      </c>
      <c r="R3804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 s="10">
        <f t="shared" si="241"/>
        <v>58.95</v>
      </c>
      <c r="Q3805" t="s">
        <v>8315</v>
      </c>
      <c r="R3805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s="10" t="str">
        <f t="shared" si="241"/>
        <v>No Backers</v>
      </c>
      <c r="Q3806" t="s">
        <v>8315</v>
      </c>
      <c r="R3806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 s="10">
        <f t="shared" si="241"/>
        <v>1.5</v>
      </c>
      <c r="Q3807" t="s">
        <v>8315</v>
      </c>
      <c r="R3807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 s="10">
        <f t="shared" si="241"/>
        <v>5</v>
      </c>
      <c r="Q3808" t="s">
        <v>8315</v>
      </c>
      <c r="R3808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 s="10">
        <f t="shared" si="241"/>
        <v>50.56</v>
      </c>
      <c r="Q3809" t="s">
        <v>8315</v>
      </c>
      <c r="R3809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 s="10">
        <f t="shared" si="241"/>
        <v>41.67</v>
      </c>
      <c r="Q3810" t="s">
        <v>8315</v>
      </c>
      <c r="R3810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 s="10">
        <f t="shared" si="241"/>
        <v>53.29</v>
      </c>
      <c r="Q3811" t="s">
        <v>8315</v>
      </c>
      <c r="R38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 s="10">
        <f t="shared" si="241"/>
        <v>70.23</v>
      </c>
      <c r="Q3812" t="s">
        <v>8315</v>
      </c>
      <c r="R3812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 s="10">
        <f t="shared" si="241"/>
        <v>43.42</v>
      </c>
      <c r="Q3813" t="s">
        <v>8315</v>
      </c>
      <c r="R3813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 s="10">
        <f t="shared" si="241"/>
        <v>199.18</v>
      </c>
      <c r="Q3814" t="s">
        <v>8315</v>
      </c>
      <c r="R3814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 s="10">
        <f t="shared" si="241"/>
        <v>78.52</v>
      </c>
      <c r="Q3815" t="s">
        <v>8315</v>
      </c>
      <c r="R3815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 s="10">
        <f t="shared" si="241"/>
        <v>61.82</v>
      </c>
      <c r="Q3816" t="s">
        <v>8315</v>
      </c>
      <c r="R3816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 s="10">
        <f t="shared" si="241"/>
        <v>50</v>
      </c>
      <c r="Q3817" t="s">
        <v>8315</v>
      </c>
      <c r="R3817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 s="10">
        <f t="shared" si="241"/>
        <v>48.34</v>
      </c>
      <c r="Q3818" t="s">
        <v>8315</v>
      </c>
      <c r="R3818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 s="10">
        <f t="shared" si="241"/>
        <v>107.25</v>
      </c>
      <c r="Q3819" t="s">
        <v>8315</v>
      </c>
      <c r="R3819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 s="10">
        <f t="shared" si="241"/>
        <v>57</v>
      </c>
      <c r="Q3820" t="s">
        <v>8315</v>
      </c>
      <c r="R3820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 s="10">
        <f t="shared" si="241"/>
        <v>40.92</v>
      </c>
      <c r="Q3821" t="s">
        <v>8315</v>
      </c>
      <c r="R382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 s="10">
        <f t="shared" si="241"/>
        <v>21.5</v>
      </c>
      <c r="Q3822" t="s">
        <v>8315</v>
      </c>
      <c r="R3822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 s="10">
        <f t="shared" si="241"/>
        <v>79.540000000000006</v>
      </c>
      <c r="Q3823" t="s">
        <v>8315</v>
      </c>
      <c r="R3823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 s="10">
        <f t="shared" si="241"/>
        <v>72.38</v>
      </c>
      <c r="Q3824" t="s">
        <v>8315</v>
      </c>
      <c r="R3824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 s="10">
        <f t="shared" si="241"/>
        <v>64.63</v>
      </c>
      <c r="Q3825" t="s">
        <v>8315</v>
      </c>
      <c r="R3825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 s="10">
        <f t="shared" si="241"/>
        <v>38.57</v>
      </c>
      <c r="Q3826" t="s">
        <v>8315</v>
      </c>
      <c r="R3826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 s="10">
        <f t="shared" si="241"/>
        <v>107.57</v>
      </c>
      <c r="Q3827" t="s">
        <v>8315</v>
      </c>
      <c r="R3827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 s="10">
        <f t="shared" si="241"/>
        <v>27.5</v>
      </c>
      <c r="Q3828" t="s">
        <v>8315</v>
      </c>
      <c r="R3828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 s="10">
        <f t="shared" si="241"/>
        <v>70.459999999999994</v>
      </c>
      <c r="Q3829" t="s">
        <v>8315</v>
      </c>
      <c r="R3829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 s="10">
        <f t="shared" si="241"/>
        <v>178.57</v>
      </c>
      <c r="Q3830" t="s">
        <v>8315</v>
      </c>
      <c r="R3830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 s="10">
        <f t="shared" si="241"/>
        <v>62.63</v>
      </c>
      <c r="Q3831" t="s">
        <v>8315</v>
      </c>
      <c r="R383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 s="10">
        <f t="shared" si="241"/>
        <v>75</v>
      </c>
      <c r="Q3832" t="s">
        <v>8315</v>
      </c>
      <c r="R3832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 s="10">
        <f t="shared" si="241"/>
        <v>58.9</v>
      </c>
      <c r="Q3833" t="s">
        <v>8315</v>
      </c>
      <c r="R3833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 s="10">
        <f t="shared" si="241"/>
        <v>139.56</v>
      </c>
      <c r="Q3834" t="s">
        <v>8315</v>
      </c>
      <c r="R3834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 s="10">
        <f t="shared" si="241"/>
        <v>70</v>
      </c>
      <c r="Q3835" t="s">
        <v>8315</v>
      </c>
      <c r="R3835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 s="10">
        <f t="shared" si="241"/>
        <v>57.39</v>
      </c>
      <c r="Q3836" t="s">
        <v>8315</v>
      </c>
      <c r="R3836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 s="10">
        <f t="shared" si="241"/>
        <v>40</v>
      </c>
      <c r="Q3837" t="s">
        <v>8315</v>
      </c>
      <c r="R3837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 s="10">
        <f t="shared" si="241"/>
        <v>64.290000000000006</v>
      </c>
      <c r="Q3838" t="s">
        <v>8315</v>
      </c>
      <c r="R3838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 s="10">
        <f t="shared" si="241"/>
        <v>120.12</v>
      </c>
      <c r="Q3839" t="s">
        <v>8315</v>
      </c>
      <c r="R3839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 s="10">
        <f t="shared" si="241"/>
        <v>1008.24</v>
      </c>
      <c r="Q3840" t="s">
        <v>8315</v>
      </c>
      <c r="R3840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 s="10">
        <f t="shared" si="241"/>
        <v>63.28</v>
      </c>
      <c r="Q3841" t="s">
        <v>8315</v>
      </c>
      <c r="R384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 s="10">
        <f>IFERROR(ROUND(E3842/L3842,2),"No Backers")</f>
        <v>21.67</v>
      </c>
      <c r="Q3842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 s="10">
        <f t="shared" ref="P3843:P3906" si="245">IFERROR(ROUND(E3843/L3843,2),"No Backers")</f>
        <v>25.65</v>
      </c>
      <c r="Q3843" t="s">
        <v>8315</v>
      </c>
      <c r="R3843" t="s">
        <v>8316</v>
      </c>
      <c r="S3843" s="15">
        <f t="shared" ref="S3843:S3906" si="246">(((J3843/60)/60)/24)+DATE(1970,1,1)</f>
        <v>41780.785729166666</v>
      </c>
      <c r="T3843" s="15">
        <f t="shared" ref="T3843:T3906" si="247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 s="10">
        <f t="shared" si="245"/>
        <v>47.7</v>
      </c>
      <c r="Q3844" t="s">
        <v>8315</v>
      </c>
      <c r="R3844" t="s">
        <v>8316</v>
      </c>
      <c r="S3844" s="15">
        <f t="shared" si="246"/>
        <v>41740.493657407409</v>
      </c>
      <c r="T3844" s="15">
        <f t="shared" si="247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 s="10">
        <f t="shared" si="245"/>
        <v>56.05</v>
      </c>
      <c r="Q3845" t="s">
        <v>8315</v>
      </c>
      <c r="R3845" t="s">
        <v>8316</v>
      </c>
      <c r="S3845" s="15">
        <f t="shared" si="246"/>
        <v>41766.072500000002</v>
      </c>
      <c r="T3845" s="15">
        <f t="shared" si="247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 s="10">
        <f t="shared" si="245"/>
        <v>81.319999999999993</v>
      </c>
      <c r="Q3846" t="s">
        <v>8315</v>
      </c>
      <c r="R3846" t="s">
        <v>8316</v>
      </c>
      <c r="S3846" s="15">
        <f t="shared" si="246"/>
        <v>41766.617291666669</v>
      </c>
      <c r="T3846" s="15">
        <f t="shared" si="247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 s="10">
        <f t="shared" si="245"/>
        <v>70.17</v>
      </c>
      <c r="Q3847" t="s">
        <v>8315</v>
      </c>
      <c r="R3847" t="s">
        <v>8316</v>
      </c>
      <c r="S3847" s="15">
        <f t="shared" si="246"/>
        <v>42248.627013888887</v>
      </c>
      <c r="T3847" s="15">
        <f t="shared" si="247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 s="10">
        <f t="shared" si="245"/>
        <v>23.63</v>
      </c>
      <c r="Q3848" t="s">
        <v>8315</v>
      </c>
      <c r="R3848" t="s">
        <v>8316</v>
      </c>
      <c r="S3848" s="15">
        <f t="shared" si="246"/>
        <v>41885.221550925926</v>
      </c>
      <c r="T3848" s="15">
        <f t="shared" si="247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 s="10">
        <f t="shared" si="245"/>
        <v>188.56</v>
      </c>
      <c r="Q3849" t="s">
        <v>8315</v>
      </c>
      <c r="R3849" t="s">
        <v>8316</v>
      </c>
      <c r="S3849" s="15">
        <f t="shared" si="246"/>
        <v>42159.224432870367</v>
      </c>
      <c r="T3849" s="15">
        <f t="shared" si="247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 s="10">
        <f t="shared" si="245"/>
        <v>49.51</v>
      </c>
      <c r="Q3850" t="s">
        <v>8315</v>
      </c>
      <c r="R3850" t="s">
        <v>8316</v>
      </c>
      <c r="S3850" s="15">
        <f t="shared" si="246"/>
        <v>42265.817002314812</v>
      </c>
      <c r="T3850" s="15">
        <f t="shared" si="247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 s="10">
        <f t="shared" si="245"/>
        <v>75.459999999999994</v>
      </c>
      <c r="Q3851" t="s">
        <v>8315</v>
      </c>
      <c r="R3851" t="s">
        <v>8316</v>
      </c>
      <c r="S3851" s="15">
        <f t="shared" si="246"/>
        <v>42136.767175925925</v>
      </c>
      <c r="T3851" s="15">
        <f t="shared" si="247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 s="10">
        <f t="shared" si="245"/>
        <v>9.5</v>
      </c>
      <c r="Q3852" t="s">
        <v>8315</v>
      </c>
      <c r="R3852" t="s">
        <v>8316</v>
      </c>
      <c r="S3852" s="15">
        <f t="shared" si="246"/>
        <v>41975.124340277776</v>
      </c>
      <c r="T3852" s="15">
        <f t="shared" si="247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 s="10">
        <f t="shared" si="245"/>
        <v>35.5</v>
      </c>
      <c r="Q3853" t="s">
        <v>8315</v>
      </c>
      <c r="R3853" t="s">
        <v>8316</v>
      </c>
      <c r="S3853" s="15">
        <f t="shared" si="246"/>
        <v>42172.439571759256</v>
      </c>
      <c r="T3853" s="15">
        <f t="shared" si="247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 s="10">
        <f t="shared" si="245"/>
        <v>10</v>
      </c>
      <c r="Q3854" t="s">
        <v>8315</v>
      </c>
      <c r="R3854" t="s">
        <v>8316</v>
      </c>
      <c r="S3854" s="15">
        <f t="shared" si="246"/>
        <v>42065.190694444449</v>
      </c>
      <c r="T3854" s="15">
        <f t="shared" si="247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 s="10">
        <f t="shared" si="245"/>
        <v>13</v>
      </c>
      <c r="Q3855" t="s">
        <v>8315</v>
      </c>
      <c r="R3855" t="s">
        <v>8316</v>
      </c>
      <c r="S3855" s="15">
        <f t="shared" si="246"/>
        <v>41848.84002314815</v>
      </c>
      <c r="T3855" s="15">
        <f t="shared" si="247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 s="10">
        <f t="shared" si="245"/>
        <v>89.4</v>
      </c>
      <c r="Q3856" t="s">
        <v>8315</v>
      </c>
      <c r="R3856" t="s">
        <v>8316</v>
      </c>
      <c r="S3856" s="15">
        <f t="shared" si="246"/>
        <v>42103.884930555556</v>
      </c>
      <c r="T3856" s="15">
        <f t="shared" si="247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 s="10">
        <f t="shared" si="245"/>
        <v>25</v>
      </c>
      <c r="Q3857" t="s">
        <v>8315</v>
      </c>
      <c r="R3857" t="s">
        <v>8316</v>
      </c>
      <c r="S3857" s="15">
        <f t="shared" si="246"/>
        <v>42059.970729166671</v>
      </c>
      <c r="T3857" s="15">
        <f t="shared" si="247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 s="10">
        <f t="shared" si="245"/>
        <v>1</v>
      </c>
      <c r="Q3858" t="s">
        <v>8315</v>
      </c>
      <c r="R3858" t="s">
        <v>8316</v>
      </c>
      <c r="S3858" s="15">
        <f t="shared" si="246"/>
        <v>42041.743090277778</v>
      </c>
      <c r="T3858" s="15">
        <f t="shared" si="247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 s="10">
        <f t="shared" si="245"/>
        <v>65</v>
      </c>
      <c r="Q3859" t="s">
        <v>8315</v>
      </c>
      <c r="R3859" t="s">
        <v>8316</v>
      </c>
      <c r="S3859" s="15">
        <f t="shared" si="246"/>
        <v>41829.73715277778</v>
      </c>
      <c r="T3859" s="15">
        <f t="shared" si="247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 s="10">
        <f t="shared" si="245"/>
        <v>10</v>
      </c>
      <c r="Q3860" t="s">
        <v>8315</v>
      </c>
      <c r="R3860" t="s">
        <v>8316</v>
      </c>
      <c r="S3860" s="15">
        <f t="shared" si="246"/>
        <v>42128.431064814817</v>
      </c>
      <c r="T3860" s="15">
        <f t="shared" si="247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 s="10">
        <f t="shared" si="245"/>
        <v>1</v>
      </c>
      <c r="Q3861" t="s">
        <v>8315</v>
      </c>
      <c r="R3861" t="s">
        <v>8316</v>
      </c>
      <c r="S3861" s="15">
        <f t="shared" si="246"/>
        <v>41789.893599537041</v>
      </c>
      <c r="T3861" s="15">
        <f t="shared" si="247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 s="10">
        <f t="shared" si="245"/>
        <v>81.540000000000006</v>
      </c>
      <c r="Q3862" t="s">
        <v>8315</v>
      </c>
      <c r="R3862" t="s">
        <v>8316</v>
      </c>
      <c r="S3862" s="15">
        <f t="shared" si="246"/>
        <v>41833.660995370366</v>
      </c>
      <c r="T3862" s="15">
        <f t="shared" si="247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 s="10">
        <f t="shared" si="245"/>
        <v>100</v>
      </c>
      <c r="Q3863" t="s">
        <v>8315</v>
      </c>
      <c r="R3863" t="s">
        <v>8316</v>
      </c>
      <c r="S3863" s="15">
        <f t="shared" si="246"/>
        <v>41914.590011574073</v>
      </c>
      <c r="T3863" s="15">
        <f t="shared" si="247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 s="10">
        <f t="shared" si="245"/>
        <v>1</v>
      </c>
      <c r="Q3864" t="s">
        <v>8315</v>
      </c>
      <c r="R3864" t="s">
        <v>8316</v>
      </c>
      <c r="S3864" s="15">
        <f t="shared" si="246"/>
        <v>42611.261064814811</v>
      </c>
      <c r="T3864" s="15">
        <f t="shared" si="247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s="10" t="str">
        <f t="shared" si="245"/>
        <v>No Backers</v>
      </c>
      <c r="Q3865" t="s">
        <v>8315</v>
      </c>
      <c r="R3865" t="s">
        <v>8316</v>
      </c>
      <c r="S3865" s="15">
        <f t="shared" si="246"/>
        <v>42253.633159722223</v>
      </c>
      <c r="T3865" s="15">
        <f t="shared" si="247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 s="10">
        <f t="shared" si="245"/>
        <v>20</v>
      </c>
      <c r="Q3866" t="s">
        <v>8315</v>
      </c>
      <c r="R3866" t="s">
        <v>8316</v>
      </c>
      <c r="S3866" s="15">
        <f t="shared" si="246"/>
        <v>42295.891828703709</v>
      </c>
      <c r="T3866" s="15">
        <f t="shared" si="247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 s="10">
        <f t="shared" si="245"/>
        <v>46.43</v>
      </c>
      <c r="Q3867" t="s">
        <v>8315</v>
      </c>
      <c r="R3867" t="s">
        <v>8316</v>
      </c>
      <c r="S3867" s="15">
        <f t="shared" si="246"/>
        <v>41841.651597222226</v>
      </c>
      <c r="T3867" s="15">
        <f t="shared" si="247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 s="10">
        <f t="shared" si="245"/>
        <v>5.5</v>
      </c>
      <c r="Q3868" t="s">
        <v>8315</v>
      </c>
      <c r="R3868" t="s">
        <v>8316</v>
      </c>
      <c r="S3868" s="15">
        <f t="shared" si="246"/>
        <v>42402.947002314817</v>
      </c>
      <c r="T3868" s="15">
        <f t="shared" si="247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 s="10">
        <f t="shared" si="245"/>
        <v>50.2</v>
      </c>
      <c r="Q3869" t="s">
        <v>8315</v>
      </c>
      <c r="R3869" t="s">
        <v>8316</v>
      </c>
      <c r="S3869" s="15">
        <f t="shared" si="246"/>
        <v>42509.814108796301</v>
      </c>
      <c r="T3869" s="15">
        <f t="shared" si="247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 s="10">
        <f t="shared" si="245"/>
        <v>10</v>
      </c>
      <c r="Q3870" t="s">
        <v>8315</v>
      </c>
      <c r="R3870" t="s">
        <v>8357</v>
      </c>
      <c r="S3870" s="15">
        <f t="shared" si="246"/>
        <v>41865.659780092588</v>
      </c>
      <c r="T3870" s="15">
        <f t="shared" si="247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 s="10">
        <f t="shared" si="245"/>
        <v>30.13</v>
      </c>
      <c r="Q3871" t="s">
        <v>8315</v>
      </c>
      <c r="R3871" t="s">
        <v>8357</v>
      </c>
      <c r="S3871" s="15">
        <f t="shared" si="246"/>
        <v>42047.724444444444</v>
      </c>
      <c r="T3871" s="15">
        <f t="shared" si="247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 s="10">
        <f t="shared" si="245"/>
        <v>150</v>
      </c>
      <c r="Q3872" t="s">
        <v>8315</v>
      </c>
      <c r="R3872" t="s">
        <v>8357</v>
      </c>
      <c r="S3872" s="15">
        <f t="shared" si="246"/>
        <v>41793.17219907407</v>
      </c>
      <c r="T3872" s="15">
        <f t="shared" si="247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 s="10">
        <f t="shared" si="245"/>
        <v>13.33</v>
      </c>
      <c r="Q3873" t="s">
        <v>8315</v>
      </c>
      <c r="R3873" t="s">
        <v>8357</v>
      </c>
      <c r="S3873" s="15">
        <f t="shared" si="246"/>
        <v>42763.780671296292</v>
      </c>
      <c r="T3873" s="15">
        <f t="shared" si="247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s="10" t="str">
        <f t="shared" si="245"/>
        <v>No Backers</v>
      </c>
      <c r="Q3874" t="s">
        <v>8315</v>
      </c>
      <c r="R3874" t="s">
        <v>8357</v>
      </c>
      <c r="S3874" s="15">
        <f t="shared" si="246"/>
        <v>42180.145787037036</v>
      </c>
      <c r="T3874" s="15">
        <f t="shared" si="247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s="10" t="str">
        <f t="shared" si="245"/>
        <v>No Backers</v>
      </c>
      <c r="Q3875" t="s">
        <v>8315</v>
      </c>
      <c r="R3875" t="s">
        <v>8357</v>
      </c>
      <c r="S3875" s="15">
        <f t="shared" si="246"/>
        <v>42255.696006944447</v>
      </c>
      <c r="T3875" s="15">
        <f t="shared" si="247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s="10" t="str">
        <f t="shared" si="245"/>
        <v>No Backers</v>
      </c>
      <c r="Q3876" t="s">
        <v>8315</v>
      </c>
      <c r="R3876" t="s">
        <v>8357</v>
      </c>
      <c r="S3876" s="15">
        <f t="shared" si="246"/>
        <v>42007.016458333332</v>
      </c>
      <c r="T3876" s="15">
        <f t="shared" si="247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s="10" t="str">
        <f t="shared" si="245"/>
        <v>No Backers</v>
      </c>
      <c r="Q3877" t="s">
        <v>8315</v>
      </c>
      <c r="R3877" t="s">
        <v>8357</v>
      </c>
      <c r="S3877" s="15">
        <f t="shared" si="246"/>
        <v>42615.346817129626</v>
      </c>
      <c r="T3877" s="15">
        <f t="shared" si="247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 s="10">
        <f t="shared" si="245"/>
        <v>44.76</v>
      </c>
      <c r="Q3878" t="s">
        <v>8315</v>
      </c>
      <c r="R3878" t="s">
        <v>8357</v>
      </c>
      <c r="S3878" s="15">
        <f t="shared" si="246"/>
        <v>42372.624166666668</v>
      </c>
      <c r="T3878" s="15">
        <f t="shared" si="247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 s="10">
        <f t="shared" si="245"/>
        <v>88.64</v>
      </c>
      <c r="Q3879" t="s">
        <v>8315</v>
      </c>
      <c r="R3879" t="s">
        <v>8357</v>
      </c>
      <c r="S3879" s="15">
        <f t="shared" si="246"/>
        <v>42682.67768518519</v>
      </c>
      <c r="T3879" s="15">
        <f t="shared" si="247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 s="10">
        <f t="shared" si="245"/>
        <v>10</v>
      </c>
      <c r="Q3880" t="s">
        <v>8315</v>
      </c>
      <c r="R3880" t="s">
        <v>8357</v>
      </c>
      <c r="S3880" s="15">
        <f t="shared" si="246"/>
        <v>42154.818819444445</v>
      </c>
      <c r="T3880" s="15">
        <f t="shared" si="247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s="10" t="str">
        <f t="shared" si="245"/>
        <v>No Backers</v>
      </c>
      <c r="Q3881" t="s">
        <v>8315</v>
      </c>
      <c r="R3881" t="s">
        <v>8357</v>
      </c>
      <c r="S3881" s="15">
        <f t="shared" si="246"/>
        <v>41999.861064814817</v>
      </c>
      <c r="T3881" s="15">
        <f t="shared" si="247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 s="10">
        <f t="shared" si="245"/>
        <v>57.65</v>
      </c>
      <c r="Q3882" t="s">
        <v>8315</v>
      </c>
      <c r="R3882" t="s">
        <v>8357</v>
      </c>
      <c r="S3882" s="15">
        <f t="shared" si="246"/>
        <v>41815.815046296295</v>
      </c>
      <c r="T3882" s="15">
        <f t="shared" si="247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 s="10">
        <f t="shared" si="245"/>
        <v>25</v>
      </c>
      <c r="Q3883" t="s">
        <v>8315</v>
      </c>
      <c r="R3883" t="s">
        <v>8357</v>
      </c>
      <c r="S3883" s="15">
        <f t="shared" si="246"/>
        <v>42756.018506944441</v>
      </c>
      <c r="T3883" s="15">
        <f t="shared" si="247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s="10" t="str">
        <f t="shared" si="245"/>
        <v>No Backers</v>
      </c>
      <c r="Q3884" t="s">
        <v>8315</v>
      </c>
      <c r="R3884" t="s">
        <v>8357</v>
      </c>
      <c r="S3884" s="15">
        <f t="shared" si="246"/>
        <v>42373.983449074076</v>
      </c>
      <c r="T3884" s="15">
        <f t="shared" si="247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s="10" t="str">
        <f t="shared" si="245"/>
        <v>No Backers</v>
      </c>
      <c r="Q3885" t="s">
        <v>8315</v>
      </c>
      <c r="R3885" t="s">
        <v>8357</v>
      </c>
      <c r="S3885" s="15">
        <f t="shared" si="246"/>
        <v>41854.602650462963</v>
      </c>
      <c r="T3885" s="15">
        <f t="shared" si="247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s="10" t="str">
        <f t="shared" si="245"/>
        <v>No Backers</v>
      </c>
      <c r="Q3886" t="s">
        <v>8315</v>
      </c>
      <c r="R3886" t="s">
        <v>8357</v>
      </c>
      <c r="S3886" s="15">
        <f t="shared" si="246"/>
        <v>42065.791574074072</v>
      </c>
      <c r="T3886" s="15">
        <f t="shared" si="247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s="10" t="str">
        <f t="shared" si="245"/>
        <v>No Backers</v>
      </c>
      <c r="Q3887" t="s">
        <v>8315</v>
      </c>
      <c r="R3887" t="s">
        <v>8357</v>
      </c>
      <c r="S3887" s="15">
        <f t="shared" si="246"/>
        <v>42469.951284722221</v>
      </c>
      <c r="T3887" s="15">
        <f t="shared" si="247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s="10" t="str">
        <f t="shared" si="245"/>
        <v>No Backers</v>
      </c>
      <c r="Q3888" t="s">
        <v>8315</v>
      </c>
      <c r="R3888" t="s">
        <v>8357</v>
      </c>
      <c r="S3888" s="15">
        <f t="shared" si="246"/>
        <v>41954.228032407409</v>
      </c>
      <c r="T3888" s="15">
        <f t="shared" si="247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 s="10">
        <f t="shared" si="245"/>
        <v>17.5</v>
      </c>
      <c r="Q3889" t="s">
        <v>8315</v>
      </c>
      <c r="R3889" t="s">
        <v>8357</v>
      </c>
      <c r="S3889" s="15">
        <f t="shared" si="246"/>
        <v>42079.857974537037</v>
      </c>
      <c r="T3889" s="15">
        <f t="shared" si="247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 s="10">
        <f t="shared" si="245"/>
        <v>38.71</v>
      </c>
      <c r="Q3890" t="s">
        <v>8315</v>
      </c>
      <c r="R3890" t="s">
        <v>8316</v>
      </c>
      <c r="S3890" s="15">
        <f t="shared" si="246"/>
        <v>42762.545810185184</v>
      </c>
      <c r="T3890" s="15">
        <f t="shared" si="247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 s="10">
        <f t="shared" si="245"/>
        <v>13.11</v>
      </c>
      <c r="Q3891" t="s">
        <v>8315</v>
      </c>
      <c r="R3891" t="s">
        <v>8316</v>
      </c>
      <c r="S3891" s="15">
        <f t="shared" si="246"/>
        <v>41977.004976851851</v>
      </c>
      <c r="T3891" s="15">
        <f t="shared" si="247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 s="10">
        <f t="shared" si="245"/>
        <v>315.5</v>
      </c>
      <c r="Q3892" t="s">
        <v>8315</v>
      </c>
      <c r="R3892" t="s">
        <v>8316</v>
      </c>
      <c r="S3892" s="15">
        <f t="shared" si="246"/>
        <v>42171.758611111116</v>
      </c>
      <c r="T3892" s="15">
        <f t="shared" si="247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 s="10">
        <f t="shared" si="245"/>
        <v>37.14</v>
      </c>
      <c r="Q3893" t="s">
        <v>8315</v>
      </c>
      <c r="R3893" t="s">
        <v>8316</v>
      </c>
      <c r="S3893" s="15">
        <f t="shared" si="246"/>
        <v>42056.1324537037</v>
      </c>
      <c r="T3893" s="15">
        <f t="shared" si="247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s="10" t="str">
        <f t="shared" si="245"/>
        <v>No Backers</v>
      </c>
      <c r="Q3894" t="s">
        <v>8315</v>
      </c>
      <c r="R3894" t="s">
        <v>8316</v>
      </c>
      <c r="S3894" s="15">
        <f t="shared" si="246"/>
        <v>41867.652280092596</v>
      </c>
      <c r="T3894" s="15">
        <f t="shared" si="247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 s="10">
        <f t="shared" si="245"/>
        <v>128.27000000000001</v>
      </c>
      <c r="Q3895" t="s">
        <v>8315</v>
      </c>
      <c r="R3895" t="s">
        <v>8316</v>
      </c>
      <c r="S3895" s="15">
        <f t="shared" si="246"/>
        <v>41779.657870370371</v>
      </c>
      <c r="T3895" s="15">
        <f t="shared" si="247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 s="10">
        <f t="shared" si="245"/>
        <v>47.27</v>
      </c>
      <c r="Q3896" t="s">
        <v>8315</v>
      </c>
      <c r="R3896" t="s">
        <v>8316</v>
      </c>
      <c r="S3896" s="15">
        <f t="shared" si="246"/>
        <v>42679.958472222221</v>
      </c>
      <c r="T3896" s="15">
        <f t="shared" si="247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 s="10">
        <f t="shared" si="245"/>
        <v>50</v>
      </c>
      <c r="Q3897" t="s">
        <v>8315</v>
      </c>
      <c r="R3897" t="s">
        <v>8316</v>
      </c>
      <c r="S3897" s="15">
        <f t="shared" si="246"/>
        <v>42032.250208333338</v>
      </c>
      <c r="T3897" s="15">
        <f t="shared" si="247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 s="10">
        <f t="shared" si="245"/>
        <v>42.5</v>
      </c>
      <c r="Q3898" t="s">
        <v>8315</v>
      </c>
      <c r="R3898" t="s">
        <v>8316</v>
      </c>
      <c r="S3898" s="15">
        <f t="shared" si="246"/>
        <v>41793.191875000004</v>
      </c>
      <c r="T3898" s="15">
        <f t="shared" si="247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 s="10">
        <f t="shared" si="245"/>
        <v>44</v>
      </c>
      <c r="Q3899" t="s">
        <v>8315</v>
      </c>
      <c r="R3899" t="s">
        <v>8316</v>
      </c>
      <c r="S3899" s="15">
        <f t="shared" si="246"/>
        <v>41982.87364583333</v>
      </c>
      <c r="T3899" s="15">
        <f t="shared" si="247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 s="10">
        <f t="shared" si="245"/>
        <v>50.88</v>
      </c>
      <c r="Q3900" t="s">
        <v>8315</v>
      </c>
      <c r="R3900" t="s">
        <v>8316</v>
      </c>
      <c r="S3900" s="15">
        <f t="shared" si="246"/>
        <v>42193.482291666667</v>
      </c>
      <c r="T3900" s="15">
        <f t="shared" si="247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 s="10">
        <f t="shared" si="245"/>
        <v>62.5</v>
      </c>
      <c r="Q3901" t="s">
        <v>8315</v>
      </c>
      <c r="R3901" t="s">
        <v>8316</v>
      </c>
      <c r="S3901" s="15">
        <f t="shared" si="246"/>
        <v>41843.775011574071</v>
      </c>
      <c r="T3901" s="15">
        <f t="shared" si="247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 s="10">
        <f t="shared" si="245"/>
        <v>27</v>
      </c>
      <c r="Q3902" t="s">
        <v>8315</v>
      </c>
      <c r="R3902" t="s">
        <v>8316</v>
      </c>
      <c r="S3902" s="15">
        <f t="shared" si="246"/>
        <v>42136.092488425929</v>
      </c>
      <c r="T3902" s="15">
        <f t="shared" si="247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 s="10">
        <f t="shared" si="245"/>
        <v>25</v>
      </c>
      <c r="Q3903" t="s">
        <v>8315</v>
      </c>
      <c r="R3903" t="s">
        <v>8316</v>
      </c>
      <c r="S3903" s="15">
        <f t="shared" si="246"/>
        <v>42317.826377314821</v>
      </c>
      <c r="T3903" s="15">
        <f t="shared" si="247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 s="10">
        <f t="shared" si="245"/>
        <v>47.26</v>
      </c>
      <c r="Q3904" t="s">
        <v>8315</v>
      </c>
      <c r="R3904" t="s">
        <v>8316</v>
      </c>
      <c r="S3904" s="15">
        <f t="shared" si="246"/>
        <v>42663.468078703707</v>
      </c>
      <c r="T3904" s="15">
        <f t="shared" si="247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s="10" t="str">
        <f t="shared" si="245"/>
        <v>No Backers</v>
      </c>
      <c r="Q3905" t="s">
        <v>8315</v>
      </c>
      <c r="R3905" t="s">
        <v>8316</v>
      </c>
      <c r="S3905" s="15">
        <f t="shared" si="246"/>
        <v>42186.01116898148</v>
      </c>
      <c r="T3905" s="15">
        <f t="shared" si="247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 s="10">
        <f t="shared" si="245"/>
        <v>1.5</v>
      </c>
      <c r="Q3906" t="s">
        <v>8315</v>
      </c>
      <c r="R3906" t="s">
        <v>8316</v>
      </c>
      <c r="S3906" s="15">
        <f t="shared" si="246"/>
        <v>42095.229166666672</v>
      </c>
      <c r="T3906" s="15">
        <f t="shared" si="247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 s="10">
        <f t="shared" ref="P3907:P3970" si="249">IFERROR(ROUND(E3907/L3907,2),"No Backers")</f>
        <v>24.71</v>
      </c>
      <c r="Q3907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 s="10">
        <f t="shared" si="249"/>
        <v>63.13</v>
      </c>
      <c r="Q3908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 s="10">
        <f t="shared" si="249"/>
        <v>38.25</v>
      </c>
      <c r="Q3909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 s="10">
        <f t="shared" si="249"/>
        <v>16.25</v>
      </c>
      <c r="Q3910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 s="10">
        <f t="shared" si="249"/>
        <v>33.75</v>
      </c>
      <c r="Q39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 s="10">
        <f t="shared" si="249"/>
        <v>61.67</v>
      </c>
      <c r="Q3912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 s="10">
        <f t="shared" si="249"/>
        <v>83.14</v>
      </c>
      <c r="Q3913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 s="10">
        <f t="shared" si="249"/>
        <v>1</v>
      </c>
      <c r="Q3914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 s="10">
        <f t="shared" si="249"/>
        <v>142.86000000000001</v>
      </c>
      <c r="Q3915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10">
        <f t="shared" si="249"/>
        <v>33.67</v>
      </c>
      <c r="Q3916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10">
        <f t="shared" si="249"/>
        <v>5</v>
      </c>
      <c r="Q3917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10" t="str">
        <f t="shared" si="249"/>
        <v>No Backers</v>
      </c>
      <c r="Q3918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10">
        <f t="shared" si="249"/>
        <v>10</v>
      </c>
      <c r="Q3919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10">
        <f t="shared" si="249"/>
        <v>40</v>
      </c>
      <c r="Q3920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10">
        <f t="shared" si="249"/>
        <v>30</v>
      </c>
      <c r="Q392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10">
        <f t="shared" si="249"/>
        <v>45</v>
      </c>
      <c r="Q3922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10" t="str">
        <f t="shared" si="249"/>
        <v>No Backers</v>
      </c>
      <c r="Q3923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10">
        <f t="shared" si="249"/>
        <v>10.17</v>
      </c>
      <c r="Q3924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10">
        <f t="shared" si="249"/>
        <v>81.41</v>
      </c>
      <c r="Q3925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10">
        <f t="shared" si="249"/>
        <v>57.25</v>
      </c>
      <c r="Q3926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10">
        <f t="shared" si="249"/>
        <v>5</v>
      </c>
      <c r="Q3927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10">
        <f t="shared" si="249"/>
        <v>15</v>
      </c>
      <c r="Q3928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10">
        <f t="shared" si="249"/>
        <v>12.5</v>
      </c>
      <c r="Q3929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10">
        <f t="shared" si="249"/>
        <v>93</v>
      </c>
      <c r="Q3930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10">
        <f t="shared" si="249"/>
        <v>32.36</v>
      </c>
      <c r="Q393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10" t="str">
        <f t="shared" si="249"/>
        <v>No Backers</v>
      </c>
      <c r="Q3932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10" t="str">
        <f t="shared" si="249"/>
        <v>No Backers</v>
      </c>
      <c r="Q3933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10">
        <f t="shared" si="249"/>
        <v>1</v>
      </c>
      <c r="Q3934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10">
        <f t="shared" si="249"/>
        <v>91.83</v>
      </c>
      <c r="Q3935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10">
        <f t="shared" si="249"/>
        <v>45.83</v>
      </c>
      <c r="Q3936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10">
        <f t="shared" si="249"/>
        <v>57.17</v>
      </c>
      <c r="Q3937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10" t="str">
        <f t="shared" si="249"/>
        <v>No Backers</v>
      </c>
      <c r="Q3938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10">
        <f t="shared" si="249"/>
        <v>248.5</v>
      </c>
      <c r="Q3939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10">
        <f t="shared" si="249"/>
        <v>79.400000000000006</v>
      </c>
      <c r="Q3940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10">
        <f t="shared" si="249"/>
        <v>5</v>
      </c>
      <c r="Q394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10">
        <f t="shared" si="249"/>
        <v>5.5</v>
      </c>
      <c r="Q3942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10">
        <f t="shared" si="249"/>
        <v>25</v>
      </c>
      <c r="Q3943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10" t="str">
        <f t="shared" si="249"/>
        <v>No Backers</v>
      </c>
      <c r="Q3944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10">
        <f t="shared" si="249"/>
        <v>137.08000000000001</v>
      </c>
      <c r="Q3945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10" t="str">
        <f t="shared" si="249"/>
        <v>No Backers</v>
      </c>
      <c r="Q3946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10">
        <f t="shared" si="249"/>
        <v>5</v>
      </c>
      <c r="Q3947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10">
        <f t="shared" si="249"/>
        <v>39</v>
      </c>
      <c r="Q3948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10">
        <f t="shared" si="249"/>
        <v>50.5</v>
      </c>
      <c r="Q3949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10" t="str">
        <f t="shared" si="249"/>
        <v>No Backers</v>
      </c>
      <c r="Q3950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10">
        <f t="shared" si="249"/>
        <v>49.28</v>
      </c>
      <c r="Q395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10">
        <f t="shared" si="249"/>
        <v>25</v>
      </c>
      <c r="Q3952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10">
        <f t="shared" si="249"/>
        <v>1</v>
      </c>
      <c r="Q3953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10">
        <f t="shared" si="249"/>
        <v>25</v>
      </c>
      <c r="Q3954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10" t="str">
        <f t="shared" si="249"/>
        <v>No Backers</v>
      </c>
      <c r="Q3955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10" t="str">
        <f t="shared" si="249"/>
        <v>No Backers</v>
      </c>
      <c r="Q3956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10">
        <f t="shared" si="249"/>
        <v>53.13</v>
      </c>
      <c r="Q3957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10" t="str">
        <f t="shared" si="249"/>
        <v>No Backers</v>
      </c>
      <c r="Q3958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10">
        <f t="shared" si="249"/>
        <v>7</v>
      </c>
      <c r="Q3959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10">
        <f t="shared" si="249"/>
        <v>40.06</v>
      </c>
      <c r="Q3960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10">
        <f t="shared" si="249"/>
        <v>24.33</v>
      </c>
      <c r="Q396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10">
        <f t="shared" si="249"/>
        <v>11.25</v>
      </c>
      <c r="Q3962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10">
        <f t="shared" si="249"/>
        <v>10.5</v>
      </c>
      <c r="Q3963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10">
        <f t="shared" si="249"/>
        <v>15</v>
      </c>
      <c r="Q3964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10" t="str">
        <f t="shared" si="249"/>
        <v>No Backers</v>
      </c>
      <c r="Q3965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10">
        <f t="shared" si="249"/>
        <v>42</v>
      </c>
      <c r="Q3966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10">
        <f t="shared" si="249"/>
        <v>71.25</v>
      </c>
      <c r="Q3967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10">
        <f t="shared" si="249"/>
        <v>22.5</v>
      </c>
      <c r="Q3968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10">
        <f t="shared" si="249"/>
        <v>41</v>
      </c>
      <c r="Q3969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 s="10">
        <f t="shared" si="249"/>
        <v>47.91</v>
      </c>
      <c r="Q3970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 s="10">
        <f t="shared" ref="P3971:P4034" si="253">IFERROR(ROUND(E3971/L3971,2),"No Backers")</f>
        <v>35.17</v>
      </c>
      <c r="Q397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 s="10">
        <f t="shared" si="253"/>
        <v>5.5</v>
      </c>
      <c r="Q3972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 s="10">
        <f t="shared" si="253"/>
        <v>22.67</v>
      </c>
      <c r="Q3973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 s="10">
        <f t="shared" si="253"/>
        <v>26.38</v>
      </c>
      <c r="Q3974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 s="10">
        <f t="shared" si="253"/>
        <v>105.54</v>
      </c>
      <c r="Q3975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 s="10">
        <f t="shared" si="253"/>
        <v>29.09</v>
      </c>
      <c r="Q3976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10" t="str">
        <f t="shared" si="253"/>
        <v>No Backers</v>
      </c>
      <c r="Q3977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 s="10">
        <f t="shared" si="253"/>
        <v>62</v>
      </c>
      <c r="Q3978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 s="10">
        <f t="shared" si="253"/>
        <v>217.5</v>
      </c>
      <c r="Q3979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10">
        <f t="shared" si="253"/>
        <v>26.75</v>
      </c>
      <c r="Q3980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10">
        <f t="shared" si="253"/>
        <v>18.329999999999998</v>
      </c>
      <c r="Q398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10">
        <f t="shared" si="253"/>
        <v>64.290000000000006</v>
      </c>
      <c r="Q3982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10">
        <f t="shared" si="253"/>
        <v>175</v>
      </c>
      <c r="Q3983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10">
        <f t="shared" si="253"/>
        <v>34</v>
      </c>
      <c r="Q3984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10">
        <f t="shared" si="253"/>
        <v>84.28</v>
      </c>
      <c r="Q3985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10">
        <f t="shared" si="253"/>
        <v>9.5</v>
      </c>
      <c r="Q3986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10">
        <f t="shared" si="253"/>
        <v>33.74</v>
      </c>
      <c r="Q3987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10">
        <f t="shared" si="253"/>
        <v>37.54</v>
      </c>
      <c r="Q3988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10">
        <f t="shared" si="253"/>
        <v>11.62</v>
      </c>
      <c r="Q3989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10">
        <f t="shared" si="253"/>
        <v>8</v>
      </c>
      <c r="Q3990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10" t="str">
        <f t="shared" si="253"/>
        <v>No Backers</v>
      </c>
      <c r="Q399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10">
        <f t="shared" si="253"/>
        <v>23</v>
      </c>
      <c r="Q3992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10">
        <f t="shared" si="253"/>
        <v>100</v>
      </c>
      <c r="Q3993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10">
        <f t="shared" si="253"/>
        <v>60.11</v>
      </c>
      <c r="Q3994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10">
        <f t="shared" si="253"/>
        <v>3</v>
      </c>
      <c r="Q3995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10">
        <f t="shared" si="253"/>
        <v>5</v>
      </c>
      <c r="Q3996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10">
        <f t="shared" si="253"/>
        <v>17.5</v>
      </c>
      <c r="Q3997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10">
        <f t="shared" si="253"/>
        <v>29.24</v>
      </c>
      <c r="Q3998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10" t="str">
        <f t="shared" si="253"/>
        <v>No Backers</v>
      </c>
      <c r="Q3999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10">
        <f t="shared" si="253"/>
        <v>59.58</v>
      </c>
      <c r="Q4000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10">
        <f t="shared" si="253"/>
        <v>82.57</v>
      </c>
      <c r="Q400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10">
        <f t="shared" si="253"/>
        <v>10</v>
      </c>
      <c r="Q4002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10">
        <f t="shared" si="253"/>
        <v>32.36</v>
      </c>
      <c r="Q4003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10">
        <f t="shared" si="253"/>
        <v>5.75</v>
      </c>
      <c r="Q4004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10">
        <f t="shared" si="253"/>
        <v>100.5</v>
      </c>
      <c r="Q4005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10">
        <f t="shared" si="253"/>
        <v>1</v>
      </c>
      <c r="Q4006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10">
        <f t="shared" si="253"/>
        <v>20</v>
      </c>
      <c r="Q4007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10">
        <f t="shared" si="253"/>
        <v>2</v>
      </c>
      <c r="Q4008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10">
        <f t="shared" si="253"/>
        <v>5</v>
      </c>
      <c r="Q4009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10">
        <f t="shared" si="253"/>
        <v>15</v>
      </c>
      <c r="Q4010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10">
        <f t="shared" si="253"/>
        <v>25</v>
      </c>
      <c r="Q40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10">
        <f t="shared" si="253"/>
        <v>45.84</v>
      </c>
      <c r="Q4012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10">
        <f t="shared" si="253"/>
        <v>4.75</v>
      </c>
      <c r="Q4013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10" t="str">
        <f t="shared" si="253"/>
        <v>No Backers</v>
      </c>
      <c r="Q4014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10">
        <f t="shared" si="253"/>
        <v>13</v>
      </c>
      <c r="Q4015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10" t="str">
        <f t="shared" si="253"/>
        <v>No Backers</v>
      </c>
      <c r="Q4016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10">
        <f t="shared" si="253"/>
        <v>1</v>
      </c>
      <c r="Q4017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10">
        <f t="shared" si="253"/>
        <v>10</v>
      </c>
      <c r="Q4018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10">
        <f t="shared" si="253"/>
        <v>52.5</v>
      </c>
      <c r="Q4019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10">
        <f t="shared" si="253"/>
        <v>32.5</v>
      </c>
      <c r="Q4020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10">
        <f t="shared" si="253"/>
        <v>7.25</v>
      </c>
      <c r="Q402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10">
        <f t="shared" si="253"/>
        <v>33.33</v>
      </c>
      <c r="Q4022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10">
        <f t="shared" si="253"/>
        <v>62.5</v>
      </c>
      <c r="Q4023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10">
        <f t="shared" si="253"/>
        <v>63.56</v>
      </c>
      <c r="Q4024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10" t="str">
        <f t="shared" si="253"/>
        <v>No Backers</v>
      </c>
      <c r="Q4025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10">
        <f t="shared" si="253"/>
        <v>10</v>
      </c>
      <c r="Q4026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10">
        <f t="shared" si="253"/>
        <v>62.5</v>
      </c>
      <c r="Q4027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10" t="str">
        <f t="shared" si="253"/>
        <v>No Backers</v>
      </c>
      <c r="Q4028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10">
        <f t="shared" si="253"/>
        <v>30.71</v>
      </c>
      <c r="Q4029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10">
        <f t="shared" si="253"/>
        <v>51</v>
      </c>
      <c r="Q4030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10" t="str">
        <f t="shared" si="253"/>
        <v>No Backers</v>
      </c>
      <c r="Q403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10">
        <f t="shared" si="253"/>
        <v>66.67</v>
      </c>
      <c r="Q4032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10" t="str">
        <f t="shared" si="253"/>
        <v>No Backers</v>
      </c>
      <c r="Q4033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 s="10">
        <f t="shared" si="253"/>
        <v>59</v>
      </c>
      <c r="Q4034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 s="10">
        <f t="shared" ref="P4035:P4098" si="257">IFERROR(ROUND(E4035/L4035,2),"No Backers")</f>
        <v>65.34</v>
      </c>
      <c r="Q4035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 s="10">
        <f t="shared" si="257"/>
        <v>100</v>
      </c>
      <c r="Q4036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 s="10">
        <f t="shared" si="257"/>
        <v>147.4</v>
      </c>
      <c r="Q4037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 s="10">
        <f t="shared" si="257"/>
        <v>166.06</v>
      </c>
      <c r="Q4038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 s="10">
        <f t="shared" si="257"/>
        <v>40</v>
      </c>
      <c r="Q4039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 s="10">
        <f t="shared" si="257"/>
        <v>75.25</v>
      </c>
      <c r="Q4040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 s="10">
        <f t="shared" si="257"/>
        <v>60</v>
      </c>
      <c r="Q404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 s="10">
        <f t="shared" si="257"/>
        <v>1250</v>
      </c>
      <c r="Q4042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10">
        <f t="shared" si="257"/>
        <v>10.5</v>
      </c>
      <c r="Q4043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10">
        <f t="shared" si="257"/>
        <v>7</v>
      </c>
      <c r="Q4044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10" t="str">
        <f t="shared" si="257"/>
        <v>No Backers</v>
      </c>
      <c r="Q4045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10">
        <f t="shared" si="257"/>
        <v>56.25</v>
      </c>
      <c r="Q4046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10">
        <f t="shared" si="257"/>
        <v>1</v>
      </c>
      <c r="Q4047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10">
        <f t="shared" si="257"/>
        <v>38.33</v>
      </c>
      <c r="Q4048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10">
        <f t="shared" si="257"/>
        <v>27.5</v>
      </c>
      <c r="Q4049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10">
        <f t="shared" si="257"/>
        <v>32.979999999999997</v>
      </c>
      <c r="Q4050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10">
        <f t="shared" si="257"/>
        <v>16</v>
      </c>
      <c r="Q405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10">
        <f t="shared" si="257"/>
        <v>1</v>
      </c>
      <c r="Q4052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10" t="str">
        <f t="shared" si="257"/>
        <v>No Backers</v>
      </c>
      <c r="Q4053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10">
        <f t="shared" si="257"/>
        <v>86.62</v>
      </c>
      <c r="Q4054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10">
        <f t="shared" si="257"/>
        <v>55</v>
      </c>
      <c r="Q4055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10" t="str">
        <f t="shared" si="257"/>
        <v>No Backers</v>
      </c>
      <c r="Q4056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10">
        <f t="shared" si="257"/>
        <v>41.95</v>
      </c>
      <c r="Q4057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10">
        <f t="shared" si="257"/>
        <v>88.33</v>
      </c>
      <c r="Q4058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10">
        <f t="shared" si="257"/>
        <v>129.16999999999999</v>
      </c>
      <c r="Q4059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10">
        <f t="shared" si="257"/>
        <v>23.75</v>
      </c>
      <c r="Q4060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10">
        <f t="shared" si="257"/>
        <v>35.71</v>
      </c>
      <c r="Q406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10">
        <f t="shared" si="257"/>
        <v>57</v>
      </c>
      <c r="Q4062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10" t="str">
        <f t="shared" si="257"/>
        <v>No Backers</v>
      </c>
      <c r="Q4063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10">
        <f t="shared" si="257"/>
        <v>163.33000000000001</v>
      </c>
      <c r="Q4064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10">
        <f t="shared" si="257"/>
        <v>15</v>
      </c>
      <c r="Q4065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10">
        <f t="shared" si="257"/>
        <v>64.17</v>
      </c>
      <c r="Q4066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10">
        <f t="shared" si="257"/>
        <v>6.75</v>
      </c>
      <c r="Q4067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10">
        <f t="shared" si="257"/>
        <v>25</v>
      </c>
      <c r="Q4068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10">
        <f t="shared" si="257"/>
        <v>179.12</v>
      </c>
      <c r="Q4069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10">
        <f t="shared" si="257"/>
        <v>34.950000000000003</v>
      </c>
      <c r="Q4070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10">
        <f t="shared" si="257"/>
        <v>33.08</v>
      </c>
      <c r="Q407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10">
        <f t="shared" si="257"/>
        <v>27.5</v>
      </c>
      <c r="Q4072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10" t="str">
        <f t="shared" si="257"/>
        <v>No Backers</v>
      </c>
      <c r="Q4073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10">
        <f t="shared" si="257"/>
        <v>2</v>
      </c>
      <c r="Q4074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10">
        <f t="shared" si="257"/>
        <v>18.5</v>
      </c>
      <c r="Q4075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10">
        <f t="shared" si="257"/>
        <v>35</v>
      </c>
      <c r="Q4076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10">
        <f t="shared" si="257"/>
        <v>44.31</v>
      </c>
      <c r="Q4077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10" t="str">
        <f t="shared" si="257"/>
        <v>No Backers</v>
      </c>
      <c r="Q4078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10">
        <f t="shared" si="257"/>
        <v>222.5</v>
      </c>
      <c r="Q4079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10" t="str">
        <f t="shared" si="257"/>
        <v>No Backers</v>
      </c>
      <c r="Q4080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10">
        <f t="shared" si="257"/>
        <v>5</v>
      </c>
      <c r="Q408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10" t="str">
        <f t="shared" si="257"/>
        <v>No Backers</v>
      </c>
      <c r="Q4082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10">
        <f t="shared" si="257"/>
        <v>29.17</v>
      </c>
      <c r="Q4083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10">
        <f t="shared" si="257"/>
        <v>1.5</v>
      </c>
      <c r="Q4084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10">
        <f t="shared" si="257"/>
        <v>126.5</v>
      </c>
      <c r="Q4085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10">
        <f t="shared" si="257"/>
        <v>10</v>
      </c>
      <c r="Q4086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10">
        <f t="shared" si="257"/>
        <v>10</v>
      </c>
      <c r="Q4087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10">
        <f t="shared" si="257"/>
        <v>9.4</v>
      </c>
      <c r="Q4088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10" t="str">
        <f t="shared" si="257"/>
        <v>No Backers</v>
      </c>
      <c r="Q4089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10">
        <f t="shared" si="257"/>
        <v>72</v>
      </c>
      <c r="Q4090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10">
        <f t="shared" si="257"/>
        <v>30</v>
      </c>
      <c r="Q409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10">
        <f t="shared" si="257"/>
        <v>10.67</v>
      </c>
      <c r="Q4092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10">
        <f t="shared" si="257"/>
        <v>25.5</v>
      </c>
      <c r="Q4093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10">
        <f t="shared" si="257"/>
        <v>20</v>
      </c>
      <c r="Q4094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10">
        <f t="shared" si="257"/>
        <v>15</v>
      </c>
      <c r="Q4095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10">
        <f t="shared" si="257"/>
        <v>91.25</v>
      </c>
      <c r="Q4096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10">
        <f t="shared" si="257"/>
        <v>800</v>
      </c>
      <c r="Q4097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 s="10">
        <f t="shared" si="257"/>
        <v>80</v>
      </c>
      <c r="Q4098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s="10" t="str">
        <f t="shared" ref="P4099:P4115" si="261">IFERROR(ROUND(E4099/L4099,2),"No Backers")</f>
        <v>No Backers</v>
      </c>
      <c r="Q4099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s="10" t="str">
        <f t="shared" si="261"/>
        <v>No Backers</v>
      </c>
      <c r="Q4100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 s="10">
        <f t="shared" si="261"/>
        <v>50</v>
      </c>
      <c r="Q410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s="10" t="str">
        <f t="shared" si="261"/>
        <v>No Backers</v>
      </c>
      <c r="Q4102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s="10" t="str">
        <f t="shared" si="261"/>
        <v>No Backers</v>
      </c>
      <c r="Q4103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 s="10">
        <f t="shared" si="261"/>
        <v>22.83</v>
      </c>
      <c r="Q4104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 s="10">
        <f t="shared" si="261"/>
        <v>16.670000000000002</v>
      </c>
      <c r="Q4105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 s="10">
        <f t="shared" si="261"/>
        <v>45.79</v>
      </c>
      <c r="Q4106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 s="10">
        <f t="shared" si="261"/>
        <v>383.33</v>
      </c>
      <c r="Q4107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10">
        <f t="shared" si="261"/>
        <v>106.97</v>
      </c>
      <c r="Q4108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10">
        <f t="shared" si="261"/>
        <v>10.25</v>
      </c>
      <c r="Q4109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10">
        <f t="shared" si="261"/>
        <v>59</v>
      </c>
      <c r="Q4110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10" t="str">
        <f t="shared" si="261"/>
        <v>No Backers</v>
      </c>
      <c r="Q41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10">
        <f t="shared" si="261"/>
        <v>14.33</v>
      </c>
      <c r="Q4112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10">
        <f t="shared" si="261"/>
        <v>15.67</v>
      </c>
      <c r="Q4113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10">
        <f t="shared" si="261"/>
        <v>1</v>
      </c>
      <c r="Q4114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10">
        <f t="shared" si="261"/>
        <v>1</v>
      </c>
      <c r="Q4115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5EA7DB9D-4246-4336-96C7-0B52F0992A81}">
    <filterColumn colId="16">
      <filters>
        <filter val="theater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5EAD-E00A-4F06-82FC-27580524E848}">
  <dimension ref="A2:E18"/>
  <sheetViews>
    <sheetView workbookViewId="0">
      <selection activeCell="I18" sqref="I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2" t="s">
        <v>8358</v>
      </c>
      <c r="B2" t="s">
        <v>8315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6" t="s">
        <v>8373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35">
      <c r="A7" s="16" t="s">
        <v>8374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35">
      <c r="A8" s="16" t="s">
        <v>8375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35">
      <c r="A9" s="16" t="s">
        <v>8376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35">
      <c r="A10" s="16" t="s">
        <v>8367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35">
      <c r="A11" s="16" t="s">
        <v>8377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35">
      <c r="A12" s="16" t="s">
        <v>8368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35">
      <c r="A13" s="16" t="s">
        <v>8369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35">
      <c r="A14" s="16" t="s">
        <v>8370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35">
      <c r="A15" s="16" t="s">
        <v>8371</v>
      </c>
      <c r="B15" s="10"/>
      <c r="C15" s="10">
        <v>50</v>
      </c>
      <c r="D15" s="10">
        <v>65</v>
      </c>
      <c r="E15" s="10">
        <v>115</v>
      </c>
    </row>
    <row r="16" spans="1:5" x14ac:dyDescent="0.35">
      <c r="A16" s="16" t="s">
        <v>8372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35">
      <c r="A17" s="16" t="s">
        <v>8378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35">
      <c r="A18" s="16" t="s">
        <v>8361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509D7-58A4-49B4-BD81-7E4F40B47A5D}">
  <dimension ref="A1:H15"/>
  <sheetViews>
    <sheetView zoomScale="80" zoomScaleNormal="80" workbookViewId="0">
      <selection activeCell="F3" sqref="F3"/>
    </sheetView>
  </sheetViews>
  <sheetFormatPr defaultRowHeight="14.5" x14ac:dyDescent="0.35"/>
  <cols>
    <col min="1" max="1" width="17.08984375" bestFit="1" customWidth="1"/>
    <col min="2" max="2" width="15" bestFit="1" customWidth="1"/>
    <col min="3" max="3" width="11.453125" bestFit="1" customWidth="1"/>
    <col min="4" max="4" width="14" bestFit="1" customWidth="1"/>
    <col min="5" max="5" width="10.90625" bestFit="1" customWidth="1"/>
    <col min="6" max="6" width="17.7265625" bestFit="1" customWidth="1"/>
    <col min="7" max="7" width="14.1796875" bestFit="1" customWidth="1"/>
    <col min="8" max="8" width="16.6328125" bestFit="1" customWidth="1"/>
  </cols>
  <sheetData>
    <row r="1" spans="1:8" x14ac:dyDescent="0.35">
      <c r="A1" s="14" t="s">
        <v>8403</v>
      </c>
      <c r="B1" s="14" t="s">
        <v>8404</v>
      </c>
      <c r="C1" s="14" t="s">
        <v>8405</v>
      </c>
      <c r="D1" s="14" t="s">
        <v>8406</v>
      </c>
      <c r="E1" s="14" t="s">
        <v>8407</v>
      </c>
      <c r="F1" s="14" t="s">
        <v>8408</v>
      </c>
      <c r="G1" s="14" t="s">
        <v>8409</v>
      </c>
      <c r="H1" s="14" t="s">
        <v>8410</v>
      </c>
    </row>
    <row r="2" spans="1:8" x14ac:dyDescent="0.35">
      <c r="A2" t="s">
        <v>8411</v>
      </c>
      <c r="B2">
        <f>COUNTIFS(Kickstarter!$F:$F,"successful",Kickstarter!$R:$R,"plays",Kickstarter!$D:$D,"&lt;1000")</f>
        <v>141</v>
      </c>
      <c r="C2">
        <f>COUNTIFS(Kickstarter!$F:$F,C15,Kickstarter!$R:$R,"plays",Kickstarter!$D:$D,"&lt;1000")</f>
        <v>45</v>
      </c>
      <c r="D2">
        <f>COUNTIFS(Kickstarter!$F:$F,D15,Kickstarter!$R:$R,"plays",Kickstarter!$D:$D,"&lt;1000")</f>
        <v>0</v>
      </c>
      <c r="E2">
        <f>SUM(B2:D2)</f>
        <v>186</v>
      </c>
      <c r="F2" s="26">
        <f>B2/$E2</f>
        <v>0.75806451612903225</v>
      </c>
      <c r="G2" s="26">
        <f>C2/$E2</f>
        <v>0.24193548387096775</v>
      </c>
      <c r="H2" s="26">
        <f>D2/$E2</f>
        <v>0</v>
      </c>
    </row>
    <row r="3" spans="1:8" x14ac:dyDescent="0.35">
      <c r="A3" t="s">
        <v>8412</v>
      </c>
      <c r="B3">
        <f>COUNTIFS(Kickstarter!$F:$F,"successful",Kickstarter!$R:$R,"plays",Kickstarter!$D:$D,"&gt;=1000", Kickstarter!$D:$D,"&lt;=4999")</f>
        <v>388</v>
      </c>
      <c r="C3">
        <f>COUNTIFS(Kickstarter!$F:$F,C15,Kickstarter!$R:$R,"plays",Kickstarter!$D:$D,"&gt;=1000", Kickstarter!$D:$D,"&lt;=4999")</f>
        <v>146</v>
      </c>
      <c r="D3">
        <f>COUNTIFS(Kickstarter!$F:$F,D15,Kickstarter!$R:$R,"plays",Kickstarter!$D:$D,"&gt;=1000", Kickstarter!$D:$D,"&lt;=4999")</f>
        <v>0</v>
      </c>
      <c r="E3">
        <f t="shared" ref="E3:E12" si="0">SUM(B3:D3)</f>
        <v>534</v>
      </c>
      <c r="F3" s="26">
        <f t="shared" ref="F3:F13" si="1">B3/$E3</f>
        <v>0.72659176029962547</v>
      </c>
      <c r="G3" s="26">
        <f t="shared" ref="G3:H13" si="2">C3/$E3</f>
        <v>0.27340823970037453</v>
      </c>
      <c r="H3" s="26">
        <f t="shared" ref="H3:H12" si="3">D3/$E3</f>
        <v>0</v>
      </c>
    </row>
    <row r="4" spans="1:8" x14ac:dyDescent="0.35">
      <c r="A4" t="s">
        <v>8414</v>
      </c>
      <c r="B4">
        <f>COUNTIFS(Kickstarter!$F:$F,"successful",Kickstarter!$R:$R,"plays",Kickstarter!$D:$D,"&gt;=5000", Kickstarter!$D:$D,"&lt;=9999")</f>
        <v>93</v>
      </c>
      <c r="C4">
        <f>COUNTIFS(Kickstarter!$F:$F,C15,Kickstarter!$R:$R,"plays",Kickstarter!$D:$D,"&gt;=5000", Kickstarter!$D:$D,"&lt;=9999")</f>
        <v>76</v>
      </c>
      <c r="D4">
        <f>COUNTIFS(Kickstarter!$F:$F,D15,Kickstarter!$R:$R,"plays",Kickstarter!$D:$D,"&gt;=5000", Kickstarter!$D:$D,"&lt;=9999")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35">
      <c r="A5" t="s">
        <v>8413</v>
      </c>
      <c r="B5">
        <f>COUNTIFS(Kickstarter!$F:$F,"successful",Kickstarter!$R:$R,"plays",Kickstarter!$D:$D,"&gt;=10000", Kickstarter!$D:$D,"&lt;=14999")</f>
        <v>39</v>
      </c>
      <c r="C5">
        <f>COUNTIFS(Kickstarter!$F:$F,C15,Kickstarter!$R:$R,"plays",Kickstarter!$D:$D,"&gt;=10000", Kickstarter!$D:$D,"&lt;=14999")</f>
        <v>33</v>
      </c>
      <c r="D5">
        <f>COUNTIFS(Kickstarter!$F:$F,D15,Kickstarter!$R:$R,"plays",Kickstarter!$D:$D,"&gt;=10000", Kickstarter!$D:$D,"&lt;=14999")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35">
      <c r="A6" t="s">
        <v>8415</v>
      </c>
      <c r="B6">
        <f>COUNTIFS(Kickstarter!$F:$F,"successful",Kickstarter!$R:$R,"plays",Kickstarter!$D:$D,"&gt;=15000", Kickstarter!$D:$D,"&lt;=19999")</f>
        <v>12</v>
      </c>
      <c r="C6">
        <f>COUNTIFS(Kickstarter!$F:$F,C15,Kickstarter!$R:$R,"plays",Kickstarter!$D:$D,"&gt;=15000", Kickstarter!$D:$D,"&lt;=19999")</f>
        <v>12</v>
      </c>
      <c r="D6">
        <f>COUNTIFS(Kickstarter!$F:$F,D15,Kickstarter!$R:$R,"plays",Kickstarter!$D:$D,"&gt;=15000", Kickstarter!$D:$D,"&lt;=19999")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35">
      <c r="A7" t="s">
        <v>8416</v>
      </c>
      <c r="B7">
        <f>COUNTIFS(Kickstarter!$F:$F,"successful",Kickstarter!$R:$R,"plays",Kickstarter!$D:$D,"&gt;=20000", Kickstarter!$D:$D,"&lt;=24999")</f>
        <v>9</v>
      </c>
      <c r="C7">
        <f>COUNTIFS(Kickstarter!$F:$F,C15,Kickstarter!$R:$R,"plays",Kickstarter!$D:$D,"&gt;=20000", Kickstarter!$D:$D,"&lt;=24999")</f>
        <v>11</v>
      </c>
      <c r="D7">
        <f>COUNTIFS(Kickstarter!$F:$F,D15,Kickstarter!$R:$R,"plays",Kickstarter!$D:$D,"&gt;=20000", Kickstarter!$D:$D,"&lt;=24999")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35">
      <c r="A8" t="s">
        <v>8417</v>
      </c>
      <c r="B8">
        <f>COUNTIFS(Kickstarter!F:F,"successful",Kickstarter!R:R,"plays",Kickstarter!D:D,"&gt;=30000", Kickstarter!$D:$D,"&lt;=34999")</f>
        <v>3</v>
      </c>
      <c r="C8">
        <f>COUNTIFS(Kickstarter!G:G,C15,Kickstarter!S:S,"plays",Kickstarter!E:E,"&gt;=30000", Kickstarter!$D:$D,"&lt;=34999")</f>
        <v>0</v>
      </c>
      <c r="D8">
        <f>COUNTIFS(Kickstarter!H:H,D15,Kickstarter!T:T,"plays",Kickstarter!F:F,"&gt;=30000", Kickstarter!$D:$D,"&lt;=34999")</f>
        <v>0</v>
      </c>
      <c r="E8">
        <f t="shared" si="0"/>
        <v>3</v>
      </c>
      <c r="F8" s="26">
        <f t="shared" si="1"/>
        <v>1</v>
      </c>
      <c r="G8" s="26">
        <f t="shared" si="2"/>
        <v>0</v>
      </c>
      <c r="H8" s="26">
        <f t="shared" si="3"/>
        <v>0</v>
      </c>
    </row>
    <row r="9" spans="1:8" x14ac:dyDescent="0.35">
      <c r="A9" t="s">
        <v>8418</v>
      </c>
      <c r="B9">
        <f>COUNTIFS(Kickstarter!$F:$F,"successful",Kickstarter!$R:$R,"plays",Kickstarter!$D:$D,"&gt;=35000", Kickstarter!$D:$D,"&lt;=39999")</f>
        <v>4</v>
      </c>
      <c r="C9">
        <f>COUNTIFS(Kickstarter!$F:$F,C15,Kickstarter!$R:$R,"plays",Kickstarter!$D:$D,"&gt;=35000", Kickstarter!$D:$D,"&lt;=39999")</f>
        <v>2</v>
      </c>
      <c r="D9">
        <f>COUNTIFS(Kickstarter!$F:$F,D15,Kickstarter!$R:$R,"plays",Kickstarter!$D:$D,"&gt;=35000", Kickstarter!$D:$D,"&lt;=39999")</f>
        <v>0</v>
      </c>
      <c r="E9">
        <f t="shared" si="0"/>
        <v>6</v>
      </c>
      <c r="F9" s="26">
        <f t="shared" si="1"/>
        <v>0.66666666666666663</v>
      </c>
      <c r="G9" s="26">
        <f t="shared" si="2"/>
        <v>0.33333333333333331</v>
      </c>
      <c r="H9" s="26">
        <f t="shared" si="3"/>
        <v>0</v>
      </c>
    </row>
    <row r="10" spans="1:8" x14ac:dyDescent="0.35">
      <c r="A10" t="s">
        <v>8419</v>
      </c>
      <c r="B10">
        <f>COUNTIFS(Kickstarter!$F:$F,"successful",Kickstarter!$R:$R,"plays",Kickstarter!$D:$D,"&gt;=40000", Kickstarter!$D:$D,"&lt;=44999")</f>
        <v>2</v>
      </c>
      <c r="C10">
        <f>COUNTIFS(Kickstarter!$F:$F,C15,Kickstarter!$R:$R,"plays",Kickstarter!$D:$D,"&gt;=40000", Kickstarter!$D:$D,"&lt;=44999")</f>
        <v>1</v>
      </c>
      <c r="D10">
        <f>COUNTIFS(Kickstarter!$F:$F,D15,Kickstarter!$R:$R,"plays",Kickstarter!$D:$D,"&gt;=40000", Kickstarter!$D:$D,"&lt;=44999")</f>
        <v>0</v>
      </c>
      <c r="E10">
        <f t="shared" si="0"/>
        <v>3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35">
      <c r="A11" t="s">
        <v>8420</v>
      </c>
      <c r="B11">
        <f>COUNTIFS(Kickstarter!$F:$F,"successful",Kickstarter!$R:$R,"plays",Kickstarter!$D:$D,"&gt;=45000", Kickstarter!$D:$D,"&lt;=49999")</f>
        <v>0</v>
      </c>
      <c r="C11">
        <f>COUNTIFS(Kickstarter!$F:$F,C15,Kickstarter!$R:$R,"plays",Kickstarter!$D:$D,"&gt;=45000", Kickstarter!$D:$D,"&lt;=49999")</f>
        <v>1</v>
      </c>
      <c r="D11">
        <f>COUNTIFS(Kickstarter!$F:$F,D15,Kickstarter!$R:$R,"plays",Kickstarter!$D:$D,"&gt;=45000", Kickstarter!$D:$D,"&lt;=49999")</f>
        <v>0</v>
      </c>
      <c r="E11">
        <f t="shared" si="0"/>
        <v>1</v>
      </c>
      <c r="F11" s="26">
        <f t="shared" si="1"/>
        <v>0</v>
      </c>
      <c r="G11" s="26">
        <f>C11/$E11</f>
        <v>1</v>
      </c>
      <c r="H11" s="26">
        <f t="shared" si="3"/>
        <v>0</v>
      </c>
    </row>
    <row r="12" spans="1:8" x14ac:dyDescent="0.35">
      <c r="A12" t="s">
        <v>8421</v>
      </c>
      <c r="B12">
        <f>COUNTIFS(Kickstarter!$F:$F,"successful",Kickstarter!$R:$R,"plays",Kickstarter!$D:$D,"&gt;=50000")</f>
        <v>2</v>
      </c>
      <c r="C12">
        <f>COUNTIFS(Kickstarter!$F:$F,C15,Kickstarter!$R:$R,"plays",Kickstarter!$D:$D,"&gt;50000")</f>
        <v>10</v>
      </c>
      <c r="D12">
        <f>COUNTIFS(Kickstarter!$F:$F,D15,Kickstarter!$R:$R,"plays",Kickstarter!$D:$D,"&gt;50000")</f>
        <v>0</v>
      </c>
      <c r="E12">
        <f t="shared" si="0"/>
        <v>12</v>
      </c>
      <c r="F12" s="26">
        <f t="shared" si="1"/>
        <v>0.16666666666666666</v>
      </c>
      <c r="G12" s="26">
        <f t="shared" si="2"/>
        <v>0.83333333333333337</v>
      </c>
      <c r="H12" s="26">
        <f t="shared" si="3"/>
        <v>0</v>
      </c>
    </row>
    <row r="13" spans="1:8" x14ac:dyDescent="0.35">
      <c r="A13" t="s">
        <v>8423</v>
      </c>
      <c r="B13">
        <f>SUM(B2:B12)</f>
        <v>693</v>
      </c>
      <c r="C13">
        <f>SUM(C2:C12)</f>
        <v>337</v>
      </c>
      <c r="D13">
        <f>SUM(D2:D12)</f>
        <v>0</v>
      </c>
      <c r="E13">
        <f>SUM(E2:E12)</f>
        <v>1030</v>
      </c>
      <c r="F13" s="26">
        <f t="shared" si="1"/>
        <v>0.67281553398058247</v>
      </c>
      <c r="G13" s="26">
        <f t="shared" si="2"/>
        <v>0.32718446601941747</v>
      </c>
      <c r="H13" s="26">
        <f t="shared" si="2"/>
        <v>0</v>
      </c>
    </row>
    <row r="15" spans="1:8" x14ac:dyDescent="0.35">
      <c r="A15" t="s">
        <v>8422</v>
      </c>
      <c r="B15" t="s">
        <v>8218</v>
      </c>
      <c r="C15" t="s">
        <v>8220</v>
      </c>
      <c r="D15" t="s">
        <v>8219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003B-3605-4A51-AC8C-9C0FBCF80D35}">
  <dimension ref="A1:C14"/>
  <sheetViews>
    <sheetView tabSelected="1" workbookViewId="0">
      <selection activeCell="F4" sqref="F4:H14"/>
    </sheetView>
  </sheetViews>
  <sheetFormatPr defaultRowHeight="14.5" x14ac:dyDescent="0.35"/>
  <cols>
    <col min="1" max="1" width="27.26953125" bestFit="1" customWidth="1"/>
    <col min="2" max="2" width="10.81640625" bestFit="1" customWidth="1"/>
    <col min="3" max="3" width="11.81640625" bestFit="1" customWidth="1"/>
  </cols>
  <sheetData>
    <row r="1" spans="1:3" x14ac:dyDescent="0.35">
      <c r="B1" t="s">
        <v>8390</v>
      </c>
      <c r="C1" t="s">
        <v>8391</v>
      </c>
    </row>
    <row r="2" spans="1:3" x14ac:dyDescent="0.35">
      <c r="A2" t="s">
        <v>8387</v>
      </c>
      <c r="B2" s="25">
        <f>AVERAGE('Successful U.S. Kickstarters'!D:D)</f>
        <v>5048.8786407766993</v>
      </c>
      <c r="C2" s="25">
        <f>AVERAGE('Failed U.S. Kickstarters'!D:D)</f>
        <v>10554.212</v>
      </c>
    </row>
    <row r="3" spans="1:3" x14ac:dyDescent="0.35">
      <c r="A3" t="s">
        <v>8386</v>
      </c>
      <c r="B3" s="25">
        <f>MEDIAN('Successful U.S. Kickstarters'!D:D)</f>
        <v>3000</v>
      </c>
      <c r="C3" s="25">
        <f>MEDIAN('Failed U.S. Kickstarters'!D:D)</f>
        <v>5000</v>
      </c>
    </row>
    <row r="4" spans="1:3" x14ac:dyDescent="0.35">
      <c r="A4" t="s">
        <v>8396</v>
      </c>
      <c r="B4" s="25">
        <f>_xlfn.STDEV.P('Successful U.S. Kickstarters'!D:D)</f>
        <v>7748.7537726373303</v>
      </c>
      <c r="C4" s="25">
        <f>_xlfn.STDEV.P('Failed U.S. Kickstarters'!D:D)</f>
        <v>21967.731061515115</v>
      </c>
    </row>
    <row r="5" spans="1:3" x14ac:dyDescent="0.35">
      <c r="A5" t="s">
        <v>8401</v>
      </c>
      <c r="B5" s="25">
        <f>_xlfn.QUARTILE.EXC('Successful U.S. Kickstarters'!D:D,3)</f>
        <v>5000</v>
      </c>
      <c r="C5" s="25">
        <f>_xlfn.QUARTILE.EXC('Failed U.S. Kickstarters'!D:D,3)</f>
        <v>10000</v>
      </c>
    </row>
    <row r="6" spans="1:3" x14ac:dyDescent="0.35">
      <c r="A6" t="s">
        <v>8402</v>
      </c>
      <c r="B6" s="25">
        <f>_xlfn.QUARTILE.EXC('Successful U.S. Kickstarters'!D:D,1)</f>
        <v>1500</v>
      </c>
      <c r="C6" s="25">
        <f>_xlfn.QUARTILE.EXC('Failed U.S. Kickstarters'!D:D,1)</f>
        <v>2000</v>
      </c>
    </row>
    <row r="7" spans="1:3" x14ac:dyDescent="0.35">
      <c r="A7" t="s">
        <v>8400</v>
      </c>
      <c r="B7" s="25">
        <f>B5-B6</f>
        <v>3500</v>
      </c>
      <c r="C7" s="25">
        <f>C5-C6</f>
        <v>8000</v>
      </c>
    </row>
    <row r="9" spans="1:3" x14ac:dyDescent="0.35">
      <c r="A9" t="s">
        <v>8388</v>
      </c>
      <c r="B9" s="25">
        <f>AVERAGE('Successful U.S. Kickstarters'!E:E)</f>
        <v>5601.5458009708727</v>
      </c>
      <c r="C9" s="25">
        <f>AVERAGE('Failed U.S. Kickstarters'!E:E)</f>
        <v>558.65484000000004</v>
      </c>
    </row>
    <row r="10" spans="1:3" x14ac:dyDescent="0.35">
      <c r="A10" t="s">
        <v>8389</v>
      </c>
      <c r="B10" s="25">
        <f>MEDIAN('Successful U.S. Kickstarters'!E:E)</f>
        <v>3167.5</v>
      </c>
      <c r="C10" s="25">
        <f>MEDIAN('Failed U.S. Kickstarters'!E:E)</f>
        <v>103</v>
      </c>
    </row>
    <row r="11" spans="1:3" x14ac:dyDescent="0.35">
      <c r="A11" t="s">
        <v>8397</v>
      </c>
      <c r="B11" s="25">
        <f>_xlfn.STDEV.P('Successful U.S. Kickstarters'!E:E)</f>
        <v>8334.5731699164608</v>
      </c>
      <c r="C11" s="25">
        <f>_xlfn.STDEV.P('Failed U.S. Kickstarters'!E:E)</f>
        <v>1330.5230280400915</v>
      </c>
    </row>
    <row r="12" spans="1:3" x14ac:dyDescent="0.35">
      <c r="A12" t="s">
        <v>8398</v>
      </c>
      <c r="B12" s="25">
        <f>_xlfn.QUARTILE.EXC('Successful U.S. Kickstarters'!E:E,3)</f>
        <v>5699</v>
      </c>
      <c r="C12" s="25">
        <f>_xlfn.QUARTILE.EXC('Failed U.S. Kickstarters'!E:E,3)</f>
        <v>501</v>
      </c>
    </row>
    <row r="13" spans="1:3" x14ac:dyDescent="0.35">
      <c r="A13" t="s">
        <v>8399</v>
      </c>
      <c r="B13" s="25">
        <f>_xlfn.QUARTILE.EXC('Successful U.S. Kickstarters'!E:E,1)</f>
        <v>1716.5074999999999</v>
      </c>
      <c r="C13" s="25">
        <f>_xlfn.QUARTILE.EXC('Failed U.S. Kickstarters'!E:E,1)</f>
        <v>9.25</v>
      </c>
    </row>
    <row r="14" spans="1:3" x14ac:dyDescent="0.35">
      <c r="A14" t="s">
        <v>8400</v>
      </c>
      <c r="B14" s="25">
        <f>B12-B13</f>
        <v>3982.4925000000003</v>
      </c>
      <c r="C14" s="25">
        <f>C12-C13</f>
        <v>491.75</v>
      </c>
    </row>
  </sheetData>
  <sortState xmlns:xlrd2="http://schemas.microsoft.com/office/spreadsheetml/2017/richdata2" ref="G4:G8">
    <sortCondition ref="G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A1099-F72E-49B2-892A-C4FBC0969F11}">
  <dimension ref="A1:C6"/>
  <sheetViews>
    <sheetView workbookViewId="0">
      <selection activeCell="B2" sqref="B2"/>
    </sheetView>
  </sheetViews>
  <sheetFormatPr defaultRowHeight="14.5" x14ac:dyDescent="0.35"/>
  <cols>
    <col min="1" max="1" width="14.36328125" bestFit="1" customWidth="1"/>
    <col min="2" max="3" width="11.08984375" bestFit="1" customWidth="1"/>
  </cols>
  <sheetData>
    <row r="1" spans="1:3" x14ac:dyDescent="0.35">
      <c r="B1" t="s">
        <v>8395</v>
      </c>
      <c r="C1" t="s">
        <v>8391</v>
      </c>
    </row>
    <row r="2" spans="1:3" x14ac:dyDescent="0.35">
      <c r="A2" t="s">
        <v>8385</v>
      </c>
      <c r="B2" s="6">
        <f>AVERAGE('Successfull photobooks'!D:D)</f>
        <v>11797.983870967742</v>
      </c>
      <c r="C2" s="6">
        <f>AVERAGE('Failed photobooks'!D:D)</f>
        <v>60816.74</v>
      </c>
    </row>
    <row r="3" spans="1:3" x14ac:dyDescent="0.35">
      <c r="A3" t="s">
        <v>8392</v>
      </c>
      <c r="B3" s="6">
        <f>MEDIAN('Successfull photobooks'!D:D)</f>
        <v>9000</v>
      </c>
      <c r="C3" s="6">
        <f>MEDIAN('Failed photobooks'!D:D)</f>
        <v>15000</v>
      </c>
    </row>
    <row r="5" spans="1:3" x14ac:dyDescent="0.35">
      <c r="A5" t="s">
        <v>8393</v>
      </c>
      <c r="B5" s="6">
        <f>AVERAGE('Successfull photobooks'!E:E)</f>
        <v>16550.925645161289</v>
      </c>
      <c r="C5" s="6">
        <f>AVERAGE('Failed photobooks'!E:E)</f>
        <v>2359.1132999999995</v>
      </c>
    </row>
    <row r="6" spans="1:3" x14ac:dyDescent="0.35">
      <c r="A6" t="s">
        <v>8394</v>
      </c>
      <c r="B6" s="6">
        <f>MEDIAN('Successfull photobooks'!D:E)</f>
        <v>10185.5</v>
      </c>
      <c r="C6" s="6">
        <f>MEDIAN('Failed photobooks'!E:E)</f>
        <v>106.5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E841-6B2C-4AC9-9378-FA640B81990C}">
  <dimension ref="A1:T101"/>
  <sheetViews>
    <sheetView workbookViewId="0">
      <selection activeCell="J2" sqref="J2"/>
    </sheetView>
  </sheetViews>
  <sheetFormatPr defaultRowHeight="14.5" x14ac:dyDescent="0.35"/>
  <cols>
    <col min="2" max="2" width="45.08984375" customWidth="1"/>
    <col min="3" max="3" width="26.26953125" customWidth="1"/>
    <col min="4" max="4" width="12.08984375" bestFit="1" customWidth="1"/>
    <col min="9" max="9" width="10.81640625" customWidth="1"/>
    <col min="10" max="10" width="11.1796875" bestFit="1" customWidth="1"/>
    <col min="14" max="14" width="22.90625" bestFit="1" customWidth="1"/>
    <col min="15" max="15" width="16.453125" bestFit="1" customWidth="1"/>
    <col min="16" max="16" width="15.90625" bestFit="1" customWidth="1"/>
    <col min="18" max="18" width="11.1796875" bestFit="1" customWidth="1"/>
    <col min="19" max="19" width="21.08984375" bestFit="1" customWidth="1"/>
    <col min="20" max="20" width="19.81640625" bestFit="1" customWidth="1"/>
  </cols>
  <sheetData>
    <row r="1" spans="1:20" ht="29" x14ac:dyDescent="0.35">
      <c r="A1" s="2" t="s">
        <v>0</v>
      </c>
      <c r="B1" s="2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0" t="s">
        <v>8306</v>
      </c>
      <c r="P1" s="21" t="s">
        <v>8307</v>
      </c>
      <c r="Q1" s="2" t="s">
        <v>8358</v>
      </c>
      <c r="R1" s="2" t="s">
        <v>8359</v>
      </c>
      <c r="S1" s="20" t="s">
        <v>8365</v>
      </c>
      <c r="T1" s="20" t="s">
        <v>8366</v>
      </c>
    </row>
    <row r="2" spans="1:20" ht="72.5" x14ac:dyDescent="0.35">
      <c r="A2" s="3">
        <v>1064</v>
      </c>
      <c r="B2" s="3" t="s">
        <v>1065</v>
      </c>
      <c r="C2" s="3" t="s">
        <v>5174</v>
      </c>
      <c r="D2" s="22">
        <v>90000</v>
      </c>
      <c r="E2" s="23">
        <v>8077</v>
      </c>
      <c r="F2" s="3" t="s">
        <v>8220</v>
      </c>
      <c r="G2" s="3" t="s">
        <v>8223</v>
      </c>
      <c r="H2" s="3" t="s">
        <v>8245</v>
      </c>
      <c r="I2" s="3">
        <v>1373174903</v>
      </c>
      <c r="J2" s="3">
        <v>1369286903</v>
      </c>
      <c r="K2" s="3" t="b">
        <v>0</v>
      </c>
      <c r="L2" s="3">
        <v>123</v>
      </c>
      <c r="M2" s="3" t="b">
        <v>0</v>
      </c>
      <c r="N2" s="3" t="s">
        <v>8280</v>
      </c>
      <c r="O2" s="3">
        <v>9</v>
      </c>
      <c r="P2" s="24">
        <v>65.67</v>
      </c>
      <c r="Q2" s="3" t="s">
        <v>8331</v>
      </c>
      <c r="R2" s="3" t="s">
        <v>8332</v>
      </c>
      <c r="S2" s="4">
        <v>41417.228043981479</v>
      </c>
      <c r="T2" s="4">
        <v>41462.228043981479</v>
      </c>
    </row>
    <row r="3" spans="1:20" ht="87" x14ac:dyDescent="0.35">
      <c r="A3" s="3">
        <v>1065</v>
      </c>
      <c r="B3" s="3" t="s">
        <v>1066</v>
      </c>
      <c r="C3" s="3" t="s">
        <v>5175</v>
      </c>
      <c r="D3" s="22">
        <v>3000</v>
      </c>
      <c r="E3" s="23">
        <v>81</v>
      </c>
      <c r="F3" s="3" t="s">
        <v>8220</v>
      </c>
      <c r="G3" s="3" t="s">
        <v>8225</v>
      </c>
      <c r="H3" s="3" t="s">
        <v>8247</v>
      </c>
      <c r="I3" s="3">
        <v>1392800922</v>
      </c>
      <c r="J3" s="3">
        <v>1390381722</v>
      </c>
      <c r="K3" s="3" t="b">
        <v>0</v>
      </c>
      <c r="L3" s="3">
        <v>5</v>
      </c>
      <c r="M3" s="3" t="b">
        <v>0</v>
      </c>
      <c r="N3" s="3" t="s">
        <v>8280</v>
      </c>
      <c r="O3" s="3">
        <v>3</v>
      </c>
      <c r="P3" s="24">
        <v>16.2</v>
      </c>
      <c r="Q3" s="3" t="s">
        <v>8331</v>
      </c>
      <c r="R3" s="3" t="s">
        <v>8332</v>
      </c>
      <c r="S3" s="4">
        <v>41661.381041666667</v>
      </c>
      <c r="T3" s="4">
        <v>41689.381041666667</v>
      </c>
    </row>
    <row r="4" spans="1:20" ht="72.5" x14ac:dyDescent="0.35">
      <c r="A4" s="3">
        <v>1066</v>
      </c>
      <c r="B4" s="3" t="s">
        <v>1067</v>
      </c>
      <c r="C4" s="3" t="s">
        <v>5176</v>
      </c>
      <c r="D4" s="22">
        <v>150000</v>
      </c>
      <c r="E4" s="23">
        <v>5051</v>
      </c>
      <c r="F4" s="3" t="s">
        <v>8220</v>
      </c>
      <c r="G4" s="3" t="s">
        <v>8223</v>
      </c>
      <c r="H4" s="3" t="s">
        <v>8245</v>
      </c>
      <c r="I4" s="3">
        <v>1375657582</v>
      </c>
      <c r="J4" s="3">
        <v>1371769582</v>
      </c>
      <c r="K4" s="3" t="b">
        <v>0</v>
      </c>
      <c r="L4" s="3">
        <v>148</v>
      </c>
      <c r="M4" s="3" t="b">
        <v>0</v>
      </c>
      <c r="N4" s="3" t="s">
        <v>8280</v>
      </c>
      <c r="O4" s="3">
        <v>3</v>
      </c>
      <c r="P4" s="24">
        <v>34.130000000000003</v>
      </c>
      <c r="Q4" s="3" t="s">
        <v>8331</v>
      </c>
      <c r="R4" s="3" t="s">
        <v>8332</v>
      </c>
      <c r="S4" s="4">
        <v>41445.962754629632</v>
      </c>
      <c r="T4" s="4">
        <v>41490.962754629632</v>
      </c>
    </row>
    <row r="5" spans="1:20" ht="72.5" x14ac:dyDescent="0.35">
      <c r="A5" s="3">
        <v>1067</v>
      </c>
      <c r="B5" s="3" t="s">
        <v>1068</v>
      </c>
      <c r="C5" s="3" t="s">
        <v>5177</v>
      </c>
      <c r="D5" s="22">
        <v>500</v>
      </c>
      <c r="E5" s="23">
        <v>130</v>
      </c>
      <c r="F5" s="3" t="s">
        <v>8220</v>
      </c>
      <c r="G5" s="3" t="s">
        <v>8223</v>
      </c>
      <c r="H5" s="3" t="s">
        <v>8245</v>
      </c>
      <c r="I5" s="3">
        <v>1387657931</v>
      </c>
      <c r="J5" s="3">
        <v>1385065931</v>
      </c>
      <c r="K5" s="3" t="b">
        <v>0</v>
      </c>
      <c r="L5" s="3">
        <v>10</v>
      </c>
      <c r="M5" s="3" t="b">
        <v>0</v>
      </c>
      <c r="N5" s="3" t="s">
        <v>8280</v>
      </c>
      <c r="O5" s="3">
        <v>26</v>
      </c>
      <c r="P5" s="24">
        <v>13</v>
      </c>
      <c r="Q5" s="3" t="s">
        <v>8331</v>
      </c>
      <c r="R5" s="3" t="s">
        <v>8332</v>
      </c>
      <c r="S5" s="4">
        <v>41599.855682870373</v>
      </c>
      <c r="T5" s="4">
        <v>41629.855682870373</v>
      </c>
    </row>
    <row r="6" spans="1:20" ht="72.5" x14ac:dyDescent="0.35">
      <c r="A6" s="3">
        <v>1068</v>
      </c>
      <c r="B6" s="3" t="s">
        <v>1069</v>
      </c>
      <c r="C6" s="3" t="s">
        <v>5178</v>
      </c>
      <c r="D6" s="22">
        <v>30000</v>
      </c>
      <c r="E6" s="23">
        <v>45</v>
      </c>
      <c r="F6" s="3" t="s">
        <v>8220</v>
      </c>
      <c r="G6" s="3" t="s">
        <v>8223</v>
      </c>
      <c r="H6" s="3" t="s">
        <v>8245</v>
      </c>
      <c r="I6" s="3">
        <v>1460274864</v>
      </c>
      <c r="J6" s="3">
        <v>1457686464</v>
      </c>
      <c r="K6" s="3" t="b">
        <v>0</v>
      </c>
      <c r="L6" s="3">
        <v>4</v>
      </c>
      <c r="M6" s="3" t="b">
        <v>0</v>
      </c>
      <c r="N6" s="3" t="s">
        <v>8280</v>
      </c>
      <c r="O6" s="3">
        <v>0</v>
      </c>
      <c r="P6" s="24">
        <v>11.25</v>
      </c>
      <c r="Q6" s="3" t="s">
        <v>8331</v>
      </c>
      <c r="R6" s="3" t="s">
        <v>8332</v>
      </c>
      <c r="S6" s="4">
        <v>42440.371111111104</v>
      </c>
      <c r="T6" s="4">
        <v>42470.329444444447</v>
      </c>
    </row>
    <row r="7" spans="1:20" ht="58" x14ac:dyDescent="0.35">
      <c r="A7" s="3">
        <v>1069</v>
      </c>
      <c r="B7" s="3" t="s">
        <v>1070</v>
      </c>
      <c r="C7" s="3" t="s">
        <v>5179</v>
      </c>
      <c r="D7" s="22">
        <v>2200</v>
      </c>
      <c r="E7" s="23">
        <v>850</v>
      </c>
      <c r="F7" s="3" t="s">
        <v>8220</v>
      </c>
      <c r="G7" s="3" t="s">
        <v>8223</v>
      </c>
      <c r="H7" s="3" t="s">
        <v>8245</v>
      </c>
      <c r="I7" s="3">
        <v>1385447459</v>
      </c>
      <c r="J7" s="3">
        <v>1382679059</v>
      </c>
      <c r="K7" s="3" t="b">
        <v>0</v>
      </c>
      <c r="L7" s="3">
        <v>21</v>
      </c>
      <c r="M7" s="3" t="b">
        <v>0</v>
      </c>
      <c r="N7" s="3" t="s">
        <v>8280</v>
      </c>
      <c r="O7" s="3">
        <v>39</v>
      </c>
      <c r="P7" s="24">
        <v>40.479999999999997</v>
      </c>
      <c r="Q7" s="3" t="s">
        <v>8331</v>
      </c>
      <c r="R7" s="3" t="s">
        <v>8332</v>
      </c>
      <c r="S7" s="4">
        <v>41572.229849537034</v>
      </c>
      <c r="T7" s="4">
        <v>41604.271516203706</v>
      </c>
    </row>
    <row r="8" spans="1:20" ht="72.5" x14ac:dyDescent="0.35">
      <c r="A8" s="3">
        <v>1070</v>
      </c>
      <c r="B8" s="3" t="s">
        <v>1071</v>
      </c>
      <c r="C8" s="3" t="s">
        <v>5180</v>
      </c>
      <c r="D8" s="22">
        <v>10000</v>
      </c>
      <c r="E8" s="23">
        <v>70</v>
      </c>
      <c r="F8" s="3" t="s">
        <v>8220</v>
      </c>
      <c r="G8" s="3" t="s">
        <v>8223</v>
      </c>
      <c r="H8" s="3" t="s">
        <v>8245</v>
      </c>
      <c r="I8" s="3">
        <v>1349050622</v>
      </c>
      <c r="J8" s="3">
        <v>1347322622</v>
      </c>
      <c r="K8" s="3" t="b">
        <v>0</v>
      </c>
      <c r="L8" s="3">
        <v>2</v>
      </c>
      <c r="M8" s="3" t="b">
        <v>0</v>
      </c>
      <c r="N8" s="3" t="s">
        <v>8280</v>
      </c>
      <c r="O8" s="3">
        <v>1</v>
      </c>
      <c r="P8" s="24">
        <v>35</v>
      </c>
      <c r="Q8" s="3" t="s">
        <v>8331</v>
      </c>
      <c r="R8" s="3" t="s">
        <v>8332</v>
      </c>
      <c r="S8" s="4">
        <v>41163.011828703704</v>
      </c>
      <c r="T8" s="4">
        <v>41183.011828703704</v>
      </c>
    </row>
    <row r="9" spans="1:20" ht="72.5" x14ac:dyDescent="0.35">
      <c r="A9" s="3">
        <v>1071</v>
      </c>
      <c r="B9" s="3" t="s">
        <v>1072</v>
      </c>
      <c r="C9" s="3" t="s">
        <v>5181</v>
      </c>
      <c r="D9" s="22">
        <v>100</v>
      </c>
      <c r="E9" s="23">
        <v>0</v>
      </c>
      <c r="F9" s="3" t="s">
        <v>8220</v>
      </c>
      <c r="G9" s="3" t="s">
        <v>8233</v>
      </c>
      <c r="H9" s="3" t="s">
        <v>8253</v>
      </c>
      <c r="I9" s="3">
        <v>1447787093</v>
      </c>
      <c r="J9" s="3">
        <v>1445191493</v>
      </c>
      <c r="K9" s="3" t="b">
        <v>0</v>
      </c>
      <c r="L9" s="3">
        <v>0</v>
      </c>
      <c r="M9" s="3" t="b">
        <v>0</v>
      </c>
      <c r="N9" s="3" t="s">
        <v>8280</v>
      </c>
      <c r="O9" s="3">
        <v>0</v>
      </c>
      <c r="P9" s="24" t="s">
        <v>8384</v>
      </c>
      <c r="Q9" s="3" t="s">
        <v>8331</v>
      </c>
      <c r="R9" s="3" t="s">
        <v>8332</v>
      </c>
      <c r="S9" s="4">
        <v>42295.753391203703</v>
      </c>
      <c r="T9" s="4">
        <v>42325.795057870375</v>
      </c>
    </row>
    <row r="10" spans="1:20" ht="72.5" x14ac:dyDescent="0.35">
      <c r="A10" s="3">
        <v>1072</v>
      </c>
      <c r="B10" s="3" t="s">
        <v>1073</v>
      </c>
      <c r="C10" s="3" t="s">
        <v>5182</v>
      </c>
      <c r="D10" s="22">
        <v>75000</v>
      </c>
      <c r="E10" s="23">
        <v>51</v>
      </c>
      <c r="F10" s="3" t="s">
        <v>8220</v>
      </c>
      <c r="G10" s="3" t="s">
        <v>8223</v>
      </c>
      <c r="H10" s="3" t="s">
        <v>8245</v>
      </c>
      <c r="I10" s="3">
        <v>1391630297</v>
      </c>
      <c r="J10" s="3">
        <v>1389038297</v>
      </c>
      <c r="K10" s="3" t="b">
        <v>0</v>
      </c>
      <c r="L10" s="3">
        <v>4</v>
      </c>
      <c r="M10" s="3" t="b">
        <v>0</v>
      </c>
      <c r="N10" s="3" t="s">
        <v>8280</v>
      </c>
      <c r="O10" s="3">
        <v>0</v>
      </c>
      <c r="P10" s="24">
        <v>12.75</v>
      </c>
      <c r="Q10" s="3" t="s">
        <v>8331</v>
      </c>
      <c r="R10" s="3" t="s">
        <v>8332</v>
      </c>
      <c r="S10" s="4">
        <v>41645.832141203704</v>
      </c>
      <c r="T10" s="4">
        <v>41675.832141203704</v>
      </c>
    </row>
    <row r="11" spans="1:20" ht="58" x14ac:dyDescent="0.35">
      <c r="A11" s="3">
        <v>1073</v>
      </c>
      <c r="B11" s="3" t="s">
        <v>1074</v>
      </c>
      <c r="C11" s="3" t="s">
        <v>5183</v>
      </c>
      <c r="D11" s="22">
        <v>750</v>
      </c>
      <c r="E11" s="23">
        <v>10</v>
      </c>
      <c r="F11" s="3" t="s">
        <v>8220</v>
      </c>
      <c r="G11" s="3" t="s">
        <v>8223</v>
      </c>
      <c r="H11" s="3" t="s">
        <v>8245</v>
      </c>
      <c r="I11" s="3">
        <v>1318806541</v>
      </c>
      <c r="J11" s="3">
        <v>1316214541</v>
      </c>
      <c r="K11" s="3" t="b">
        <v>0</v>
      </c>
      <c r="L11" s="3">
        <v>1</v>
      </c>
      <c r="M11" s="3" t="b">
        <v>0</v>
      </c>
      <c r="N11" s="3" t="s">
        <v>8280</v>
      </c>
      <c r="O11" s="3">
        <v>1</v>
      </c>
      <c r="P11" s="24">
        <v>10</v>
      </c>
      <c r="Q11" s="3" t="s">
        <v>8331</v>
      </c>
      <c r="R11" s="3" t="s">
        <v>8332</v>
      </c>
      <c r="S11" s="4">
        <v>40802.964594907404</v>
      </c>
      <c r="T11" s="4">
        <v>40832.964594907404</v>
      </c>
    </row>
    <row r="12" spans="1:20" ht="72.5" x14ac:dyDescent="0.35">
      <c r="A12" s="3">
        <v>1074</v>
      </c>
      <c r="B12" s="3" t="s">
        <v>1075</v>
      </c>
      <c r="C12" s="3" t="s">
        <v>5184</v>
      </c>
      <c r="D12" s="22">
        <v>54000</v>
      </c>
      <c r="E12" s="23">
        <v>3407</v>
      </c>
      <c r="F12" s="3" t="s">
        <v>8220</v>
      </c>
      <c r="G12" s="3" t="s">
        <v>8223</v>
      </c>
      <c r="H12" s="3" t="s">
        <v>8245</v>
      </c>
      <c r="I12" s="3">
        <v>1388808545</v>
      </c>
      <c r="J12" s="3">
        <v>1386216545</v>
      </c>
      <c r="K12" s="3" t="b">
        <v>0</v>
      </c>
      <c r="L12" s="3">
        <v>30</v>
      </c>
      <c r="M12" s="3" t="b">
        <v>0</v>
      </c>
      <c r="N12" s="3" t="s">
        <v>8280</v>
      </c>
      <c r="O12" s="3">
        <v>6</v>
      </c>
      <c r="P12" s="24">
        <v>113.57</v>
      </c>
      <c r="Q12" s="3" t="s">
        <v>8331</v>
      </c>
      <c r="R12" s="3" t="s">
        <v>8332</v>
      </c>
      <c r="S12" s="4">
        <v>41613.172974537039</v>
      </c>
      <c r="T12" s="4">
        <v>41643.172974537039</v>
      </c>
    </row>
    <row r="13" spans="1:20" ht="43.5" x14ac:dyDescent="0.35">
      <c r="A13" s="3">
        <v>1075</v>
      </c>
      <c r="B13" s="3" t="s">
        <v>1076</v>
      </c>
      <c r="C13" s="3" t="s">
        <v>5185</v>
      </c>
      <c r="D13" s="22">
        <v>1000</v>
      </c>
      <c r="E13" s="23">
        <v>45</v>
      </c>
      <c r="F13" s="3" t="s">
        <v>8220</v>
      </c>
      <c r="G13" s="3" t="s">
        <v>8223</v>
      </c>
      <c r="H13" s="3" t="s">
        <v>8245</v>
      </c>
      <c r="I13" s="3">
        <v>1336340516</v>
      </c>
      <c r="J13" s="3">
        <v>1333748516</v>
      </c>
      <c r="K13" s="3" t="b">
        <v>0</v>
      </c>
      <c r="L13" s="3">
        <v>3</v>
      </c>
      <c r="M13" s="3" t="b">
        <v>0</v>
      </c>
      <c r="N13" s="3" t="s">
        <v>8280</v>
      </c>
      <c r="O13" s="3">
        <v>5</v>
      </c>
      <c r="P13" s="24">
        <v>15</v>
      </c>
      <c r="Q13" s="3" t="s">
        <v>8331</v>
      </c>
      <c r="R13" s="3" t="s">
        <v>8332</v>
      </c>
      <c r="S13" s="4">
        <v>41005.904120370367</v>
      </c>
      <c r="T13" s="4">
        <v>41035.904120370367</v>
      </c>
    </row>
    <row r="14" spans="1:20" ht="72.5" x14ac:dyDescent="0.35">
      <c r="A14" s="3">
        <v>1076</v>
      </c>
      <c r="B14" s="3" t="s">
        <v>1077</v>
      </c>
      <c r="C14" s="3" t="s">
        <v>5186</v>
      </c>
      <c r="D14" s="22">
        <v>75000</v>
      </c>
      <c r="E14" s="23">
        <v>47074</v>
      </c>
      <c r="F14" s="3" t="s">
        <v>8220</v>
      </c>
      <c r="G14" s="3" t="s">
        <v>8223</v>
      </c>
      <c r="H14" s="3" t="s">
        <v>8245</v>
      </c>
      <c r="I14" s="3">
        <v>1410426250</v>
      </c>
      <c r="J14" s="3">
        <v>1405674250</v>
      </c>
      <c r="K14" s="3" t="b">
        <v>0</v>
      </c>
      <c r="L14" s="3">
        <v>975</v>
      </c>
      <c r="M14" s="3" t="b">
        <v>0</v>
      </c>
      <c r="N14" s="3" t="s">
        <v>8280</v>
      </c>
      <c r="O14" s="3">
        <v>63</v>
      </c>
      <c r="P14" s="24">
        <v>48.28</v>
      </c>
      <c r="Q14" s="3" t="s">
        <v>8331</v>
      </c>
      <c r="R14" s="3" t="s">
        <v>8332</v>
      </c>
      <c r="S14" s="4">
        <v>41838.377893518518</v>
      </c>
      <c r="T14" s="4">
        <v>41893.377893518518</v>
      </c>
    </row>
    <row r="15" spans="1:20" ht="72.5" x14ac:dyDescent="0.35">
      <c r="A15" s="3">
        <v>1077</v>
      </c>
      <c r="B15" s="3" t="s">
        <v>1078</v>
      </c>
      <c r="C15" s="3" t="s">
        <v>5187</v>
      </c>
      <c r="D15" s="22">
        <v>25000</v>
      </c>
      <c r="E15" s="23">
        <v>7344</v>
      </c>
      <c r="F15" s="3" t="s">
        <v>8220</v>
      </c>
      <c r="G15" s="3" t="s">
        <v>8223</v>
      </c>
      <c r="H15" s="3" t="s">
        <v>8245</v>
      </c>
      <c r="I15" s="3">
        <v>1452744011</v>
      </c>
      <c r="J15" s="3">
        <v>1450152011</v>
      </c>
      <c r="K15" s="3" t="b">
        <v>0</v>
      </c>
      <c r="L15" s="3">
        <v>167</v>
      </c>
      <c r="M15" s="3" t="b">
        <v>0</v>
      </c>
      <c r="N15" s="3" t="s">
        <v>8280</v>
      </c>
      <c r="O15" s="3">
        <v>29</v>
      </c>
      <c r="P15" s="24">
        <v>43.98</v>
      </c>
      <c r="Q15" s="3" t="s">
        <v>8331</v>
      </c>
      <c r="R15" s="3" t="s">
        <v>8332</v>
      </c>
      <c r="S15" s="4">
        <v>42353.16679398148</v>
      </c>
      <c r="T15" s="4">
        <v>42383.16679398148</v>
      </c>
    </row>
    <row r="16" spans="1:20" ht="87" x14ac:dyDescent="0.35">
      <c r="A16" s="3">
        <v>1078</v>
      </c>
      <c r="B16" s="3" t="s">
        <v>1079</v>
      </c>
      <c r="C16" s="3" t="s">
        <v>5188</v>
      </c>
      <c r="D16" s="22">
        <v>600</v>
      </c>
      <c r="E16" s="23">
        <v>45</v>
      </c>
      <c r="F16" s="3" t="s">
        <v>8220</v>
      </c>
      <c r="G16" s="3" t="s">
        <v>8223</v>
      </c>
      <c r="H16" s="3" t="s">
        <v>8245</v>
      </c>
      <c r="I16" s="3">
        <v>1311309721</v>
      </c>
      <c r="J16" s="3">
        <v>1307421721</v>
      </c>
      <c r="K16" s="3" t="b">
        <v>0</v>
      </c>
      <c r="L16" s="3">
        <v>5</v>
      </c>
      <c r="M16" s="3" t="b">
        <v>0</v>
      </c>
      <c r="N16" s="3" t="s">
        <v>8280</v>
      </c>
      <c r="O16" s="3">
        <v>8</v>
      </c>
      <c r="P16" s="24">
        <v>9</v>
      </c>
      <c r="Q16" s="3" t="s">
        <v>8331</v>
      </c>
      <c r="R16" s="3" t="s">
        <v>8332</v>
      </c>
      <c r="S16" s="4">
        <v>40701.195844907408</v>
      </c>
      <c r="T16" s="4">
        <v>40746.195844907408</v>
      </c>
    </row>
    <row r="17" spans="1:20" ht="72.5" x14ac:dyDescent="0.35">
      <c r="A17" s="3">
        <v>1079</v>
      </c>
      <c r="B17" s="3" t="s">
        <v>1080</v>
      </c>
      <c r="C17" s="3" t="s">
        <v>5189</v>
      </c>
      <c r="D17" s="22">
        <v>26000</v>
      </c>
      <c r="E17" s="23">
        <v>678</v>
      </c>
      <c r="F17" s="3" t="s">
        <v>8220</v>
      </c>
      <c r="G17" s="3" t="s">
        <v>8235</v>
      </c>
      <c r="H17" s="3" t="s">
        <v>8248</v>
      </c>
      <c r="I17" s="3">
        <v>1463232936</v>
      </c>
      <c r="J17" s="3">
        <v>1461072936</v>
      </c>
      <c r="K17" s="3" t="b">
        <v>0</v>
      </c>
      <c r="L17" s="3">
        <v>18</v>
      </c>
      <c r="M17" s="3" t="b">
        <v>0</v>
      </c>
      <c r="N17" s="3" t="s">
        <v>8280</v>
      </c>
      <c r="O17" s="3">
        <v>3</v>
      </c>
      <c r="P17" s="24">
        <v>37.67</v>
      </c>
      <c r="Q17" s="3" t="s">
        <v>8331</v>
      </c>
      <c r="R17" s="3" t="s">
        <v>8332</v>
      </c>
      <c r="S17" s="4">
        <v>42479.566388888896</v>
      </c>
      <c r="T17" s="4">
        <v>42504.566388888896</v>
      </c>
    </row>
    <row r="18" spans="1:20" ht="58" x14ac:dyDescent="0.35">
      <c r="A18" s="3">
        <v>1080</v>
      </c>
      <c r="B18" s="3" t="s">
        <v>1081</v>
      </c>
      <c r="C18" s="3" t="s">
        <v>5190</v>
      </c>
      <c r="D18" s="22">
        <v>20000</v>
      </c>
      <c r="E18" s="23">
        <v>1821</v>
      </c>
      <c r="F18" s="3" t="s">
        <v>8220</v>
      </c>
      <c r="G18" s="3" t="s">
        <v>8223</v>
      </c>
      <c r="H18" s="3" t="s">
        <v>8245</v>
      </c>
      <c r="I18" s="3">
        <v>1399778333</v>
      </c>
      <c r="J18" s="3">
        <v>1397186333</v>
      </c>
      <c r="K18" s="3" t="b">
        <v>0</v>
      </c>
      <c r="L18" s="3">
        <v>98</v>
      </c>
      <c r="M18" s="3" t="b">
        <v>0</v>
      </c>
      <c r="N18" s="3" t="s">
        <v>8280</v>
      </c>
      <c r="O18" s="3">
        <v>9</v>
      </c>
      <c r="P18" s="24">
        <v>18.579999999999998</v>
      </c>
      <c r="Q18" s="3" t="s">
        <v>8331</v>
      </c>
      <c r="R18" s="3" t="s">
        <v>8332</v>
      </c>
      <c r="S18" s="4">
        <v>41740.138113425928</v>
      </c>
      <c r="T18" s="4">
        <v>41770.138113425928</v>
      </c>
    </row>
    <row r="19" spans="1:20" ht="58" x14ac:dyDescent="0.35">
      <c r="A19" s="3">
        <v>1081</v>
      </c>
      <c r="B19" s="3" t="s">
        <v>1082</v>
      </c>
      <c r="C19" s="3" t="s">
        <v>5191</v>
      </c>
      <c r="D19" s="22">
        <v>68000</v>
      </c>
      <c r="E19" s="23">
        <v>12</v>
      </c>
      <c r="F19" s="3" t="s">
        <v>8220</v>
      </c>
      <c r="G19" s="3" t="s">
        <v>8223</v>
      </c>
      <c r="H19" s="3" t="s">
        <v>8245</v>
      </c>
      <c r="I19" s="3">
        <v>1422483292</v>
      </c>
      <c r="J19" s="3">
        <v>1419891292</v>
      </c>
      <c r="K19" s="3" t="b">
        <v>0</v>
      </c>
      <c r="L19" s="3">
        <v>4</v>
      </c>
      <c r="M19" s="3" t="b">
        <v>0</v>
      </c>
      <c r="N19" s="3" t="s">
        <v>8280</v>
      </c>
      <c r="O19" s="3">
        <v>0</v>
      </c>
      <c r="P19" s="24">
        <v>3</v>
      </c>
      <c r="Q19" s="3" t="s">
        <v>8331</v>
      </c>
      <c r="R19" s="3" t="s">
        <v>8332</v>
      </c>
      <c r="S19" s="4">
        <v>42002.926990740743</v>
      </c>
      <c r="T19" s="4">
        <v>42032.926990740743</v>
      </c>
    </row>
    <row r="20" spans="1:20" ht="58" x14ac:dyDescent="0.35">
      <c r="A20" s="3">
        <v>1082</v>
      </c>
      <c r="B20" s="3" t="s">
        <v>1083</v>
      </c>
      <c r="C20" s="3" t="s">
        <v>5192</v>
      </c>
      <c r="D20" s="22">
        <v>10000</v>
      </c>
      <c r="E20" s="23">
        <v>56</v>
      </c>
      <c r="F20" s="3" t="s">
        <v>8220</v>
      </c>
      <c r="G20" s="3" t="s">
        <v>8223</v>
      </c>
      <c r="H20" s="3" t="s">
        <v>8245</v>
      </c>
      <c r="I20" s="3">
        <v>1344635088</v>
      </c>
      <c r="J20" s="3">
        <v>1342043088</v>
      </c>
      <c r="K20" s="3" t="b">
        <v>0</v>
      </c>
      <c r="L20" s="3">
        <v>3</v>
      </c>
      <c r="M20" s="3" t="b">
        <v>0</v>
      </c>
      <c r="N20" s="3" t="s">
        <v>8280</v>
      </c>
      <c r="O20" s="3">
        <v>1</v>
      </c>
      <c r="P20" s="24">
        <v>18.670000000000002</v>
      </c>
      <c r="Q20" s="3" t="s">
        <v>8331</v>
      </c>
      <c r="R20" s="3" t="s">
        <v>8332</v>
      </c>
      <c r="S20" s="4">
        <v>41101.906111111115</v>
      </c>
      <c r="T20" s="4">
        <v>41131.906111111115</v>
      </c>
    </row>
    <row r="21" spans="1:20" ht="72.5" x14ac:dyDescent="0.35">
      <c r="A21" s="3">
        <v>1083</v>
      </c>
      <c r="B21" s="3" t="s">
        <v>1084</v>
      </c>
      <c r="C21" s="3" t="s">
        <v>5193</v>
      </c>
      <c r="D21" s="22">
        <v>50000</v>
      </c>
      <c r="E21" s="23">
        <v>410</v>
      </c>
      <c r="F21" s="3" t="s">
        <v>8220</v>
      </c>
      <c r="G21" s="3" t="s">
        <v>8228</v>
      </c>
      <c r="H21" s="3" t="s">
        <v>8250</v>
      </c>
      <c r="I21" s="3">
        <v>1406994583</v>
      </c>
      <c r="J21" s="3">
        <v>1401810583</v>
      </c>
      <c r="K21" s="3" t="b">
        <v>0</v>
      </c>
      <c r="L21" s="3">
        <v>1</v>
      </c>
      <c r="M21" s="3" t="b">
        <v>0</v>
      </c>
      <c r="N21" s="3" t="s">
        <v>8280</v>
      </c>
      <c r="O21" s="3">
        <v>1</v>
      </c>
      <c r="P21" s="24">
        <v>410</v>
      </c>
      <c r="Q21" s="3" t="s">
        <v>8331</v>
      </c>
      <c r="R21" s="3" t="s">
        <v>8332</v>
      </c>
      <c r="S21" s="4">
        <v>41793.659525462965</v>
      </c>
      <c r="T21" s="4">
        <v>41853.659525462965</v>
      </c>
    </row>
    <row r="22" spans="1:20" ht="29" x14ac:dyDescent="0.35">
      <c r="A22" s="3">
        <v>1084</v>
      </c>
      <c r="B22" s="3" t="s">
        <v>1085</v>
      </c>
      <c r="C22" s="3" t="s">
        <v>5194</v>
      </c>
      <c r="D22" s="22">
        <v>550</v>
      </c>
      <c r="E22" s="23">
        <v>0</v>
      </c>
      <c r="F22" s="3" t="s">
        <v>8220</v>
      </c>
      <c r="G22" s="3" t="s">
        <v>8223</v>
      </c>
      <c r="H22" s="3" t="s">
        <v>8245</v>
      </c>
      <c r="I22" s="3">
        <v>1407534804</v>
      </c>
      <c r="J22" s="3">
        <v>1404942804</v>
      </c>
      <c r="K22" s="3" t="b">
        <v>0</v>
      </c>
      <c r="L22" s="3">
        <v>0</v>
      </c>
      <c r="M22" s="3" t="b">
        <v>0</v>
      </c>
      <c r="N22" s="3" t="s">
        <v>8280</v>
      </c>
      <c r="O22" s="3">
        <v>0</v>
      </c>
      <c r="P22" s="24" t="s">
        <v>8384</v>
      </c>
      <c r="Q22" s="3" t="s">
        <v>8331</v>
      </c>
      <c r="R22" s="3" t="s">
        <v>8332</v>
      </c>
      <c r="S22" s="4">
        <v>41829.912083333329</v>
      </c>
      <c r="T22" s="4">
        <v>41859.912083333329</v>
      </c>
    </row>
    <row r="23" spans="1:20" ht="58" x14ac:dyDescent="0.35">
      <c r="A23" s="3">
        <v>1085</v>
      </c>
      <c r="B23" s="3" t="s">
        <v>1086</v>
      </c>
      <c r="C23" s="3" t="s">
        <v>5195</v>
      </c>
      <c r="D23" s="22">
        <v>30000</v>
      </c>
      <c r="E23" s="23">
        <v>1026</v>
      </c>
      <c r="F23" s="3" t="s">
        <v>8220</v>
      </c>
      <c r="G23" s="3" t="s">
        <v>8228</v>
      </c>
      <c r="H23" s="3" t="s">
        <v>8250</v>
      </c>
      <c r="I23" s="3">
        <v>1457967975</v>
      </c>
      <c r="J23" s="3">
        <v>1455379575</v>
      </c>
      <c r="K23" s="3" t="b">
        <v>0</v>
      </c>
      <c r="L23" s="3">
        <v>9</v>
      </c>
      <c r="M23" s="3" t="b">
        <v>0</v>
      </c>
      <c r="N23" s="3" t="s">
        <v>8280</v>
      </c>
      <c r="O23" s="3">
        <v>3</v>
      </c>
      <c r="P23" s="24">
        <v>114</v>
      </c>
      <c r="Q23" s="3" t="s">
        <v>8331</v>
      </c>
      <c r="R23" s="3" t="s">
        <v>8332</v>
      </c>
      <c r="S23" s="4">
        <v>42413.671006944445</v>
      </c>
      <c r="T23" s="4">
        <v>42443.629340277781</v>
      </c>
    </row>
    <row r="24" spans="1:20" ht="29" x14ac:dyDescent="0.35">
      <c r="A24" s="3">
        <v>1086</v>
      </c>
      <c r="B24" s="3" t="s">
        <v>1087</v>
      </c>
      <c r="C24" s="3" t="s">
        <v>5196</v>
      </c>
      <c r="D24" s="22">
        <v>18000</v>
      </c>
      <c r="E24" s="23">
        <v>15</v>
      </c>
      <c r="F24" s="3" t="s">
        <v>8220</v>
      </c>
      <c r="G24" s="3" t="s">
        <v>8223</v>
      </c>
      <c r="H24" s="3" t="s">
        <v>8245</v>
      </c>
      <c r="I24" s="3">
        <v>1408913291</v>
      </c>
      <c r="J24" s="3">
        <v>1406321291</v>
      </c>
      <c r="K24" s="3" t="b">
        <v>0</v>
      </c>
      <c r="L24" s="3">
        <v>2</v>
      </c>
      <c r="M24" s="3" t="b">
        <v>0</v>
      </c>
      <c r="N24" s="3" t="s">
        <v>8280</v>
      </c>
      <c r="O24" s="3">
        <v>0</v>
      </c>
      <c r="P24" s="24">
        <v>7.5</v>
      </c>
      <c r="Q24" s="3" t="s">
        <v>8331</v>
      </c>
      <c r="R24" s="3" t="s">
        <v>8332</v>
      </c>
      <c r="S24" s="4">
        <v>41845.866793981484</v>
      </c>
      <c r="T24" s="4">
        <v>41875.866793981484</v>
      </c>
    </row>
    <row r="25" spans="1:20" ht="72.5" x14ac:dyDescent="0.35">
      <c r="A25" s="3">
        <v>1087</v>
      </c>
      <c r="B25" s="3" t="s">
        <v>1088</v>
      </c>
      <c r="C25" s="3" t="s">
        <v>5197</v>
      </c>
      <c r="D25" s="22">
        <v>1100</v>
      </c>
      <c r="E25" s="23">
        <v>0</v>
      </c>
      <c r="F25" s="3" t="s">
        <v>8220</v>
      </c>
      <c r="G25" s="3" t="s">
        <v>8223</v>
      </c>
      <c r="H25" s="3" t="s">
        <v>8245</v>
      </c>
      <c r="I25" s="3">
        <v>1402852087</v>
      </c>
      <c r="J25" s="3">
        <v>1400260087</v>
      </c>
      <c r="K25" s="3" t="b">
        <v>0</v>
      </c>
      <c r="L25" s="3">
        <v>0</v>
      </c>
      <c r="M25" s="3" t="b">
        <v>0</v>
      </c>
      <c r="N25" s="3" t="s">
        <v>8280</v>
      </c>
      <c r="O25" s="3">
        <v>0</v>
      </c>
      <c r="P25" s="24" t="s">
        <v>8384</v>
      </c>
      <c r="Q25" s="3" t="s">
        <v>8331</v>
      </c>
      <c r="R25" s="3" t="s">
        <v>8332</v>
      </c>
      <c r="S25" s="4">
        <v>41775.713969907411</v>
      </c>
      <c r="T25" s="4">
        <v>41805.713969907411</v>
      </c>
    </row>
    <row r="26" spans="1:20" ht="58" x14ac:dyDescent="0.35">
      <c r="A26" s="3">
        <v>1088</v>
      </c>
      <c r="B26" s="3" t="s">
        <v>1089</v>
      </c>
      <c r="C26" s="3" t="s">
        <v>5198</v>
      </c>
      <c r="D26" s="22">
        <v>45000</v>
      </c>
      <c r="E26" s="23">
        <v>6382.34</v>
      </c>
      <c r="F26" s="3" t="s">
        <v>8220</v>
      </c>
      <c r="G26" s="3" t="s">
        <v>8223</v>
      </c>
      <c r="H26" s="3" t="s">
        <v>8245</v>
      </c>
      <c r="I26" s="3">
        <v>1398366667</v>
      </c>
      <c r="J26" s="3">
        <v>1395774667</v>
      </c>
      <c r="K26" s="3" t="b">
        <v>0</v>
      </c>
      <c r="L26" s="3">
        <v>147</v>
      </c>
      <c r="M26" s="3" t="b">
        <v>0</v>
      </c>
      <c r="N26" s="3" t="s">
        <v>8280</v>
      </c>
      <c r="O26" s="3">
        <v>14</v>
      </c>
      <c r="P26" s="24">
        <v>43.42</v>
      </c>
      <c r="Q26" s="3" t="s">
        <v>8331</v>
      </c>
      <c r="R26" s="3" t="s">
        <v>8332</v>
      </c>
      <c r="S26" s="4">
        <v>41723.799386574072</v>
      </c>
      <c r="T26" s="4">
        <v>41753.799386574072</v>
      </c>
    </row>
    <row r="27" spans="1:20" ht="43.5" x14ac:dyDescent="0.35">
      <c r="A27" s="3">
        <v>1089</v>
      </c>
      <c r="B27" s="3" t="s">
        <v>1090</v>
      </c>
      <c r="C27" s="3" t="s">
        <v>5199</v>
      </c>
      <c r="D27" s="22">
        <v>15000</v>
      </c>
      <c r="E27" s="23">
        <v>1174</v>
      </c>
      <c r="F27" s="3" t="s">
        <v>8220</v>
      </c>
      <c r="G27" s="3" t="s">
        <v>8229</v>
      </c>
      <c r="H27" s="3" t="s">
        <v>8248</v>
      </c>
      <c r="I27" s="3">
        <v>1435293175</v>
      </c>
      <c r="J27" s="3">
        <v>1432701175</v>
      </c>
      <c r="K27" s="3" t="b">
        <v>0</v>
      </c>
      <c r="L27" s="3">
        <v>49</v>
      </c>
      <c r="M27" s="3" t="b">
        <v>0</v>
      </c>
      <c r="N27" s="3" t="s">
        <v>8280</v>
      </c>
      <c r="O27" s="3">
        <v>8</v>
      </c>
      <c r="P27" s="24">
        <v>23.96</v>
      </c>
      <c r="Q27" s="3" t="s">
        <v>8331</v>
      </c>
      <c r="R27" s="3" t="s">
        <v>8332</v>
      </c>
      <c r="S27" s="4">
        <v>42151.189525462964</v>
      </c>
      <c r="T27" s="4">
        <v>42181.189525462964</v>
      </c>
    </row>
    <row r="28" spans="1:20" ht="87" x14ac:dyDescent="0.35">
      <c r="A28" s="3">
        <v>1090</v>
      </c>
      <c r="B28" s="3" t="s">
        <v>1091</v>
      </c>
      <c r="C28" s="3" t="s">
        <v>5200</v>
      </c>
      <c r="D28" s="22">
        <v>12999</v>
      </c>
      <c r="E28" s="23">
        <v>5</v>
      </c>
      <c r="F28" s="3" t="s">
        <v>8220</v>
      </c>
      <c r="G28" s="3" t="s">
        <v>8225</v>
      </c>
      <c r="H28" s="3" t="s">
        <v>8247</v>
      </c>
      <c r="I28" s="3">
        <v>1432873653</v>
      </c>
      <c r="J28" s="3">
        <v>1430281653</v>
      </c>
      <c r="K28" s="3" t="b">
        <v>0</v>
      </c>
      <c r="L28" s="3">
        <v>1</v>
      </c>
      <c r="M28" s="3" t="b">
        <v>0</v>
      </c>
      <c r="N28" s="3" t="s">
        <v>8280</v>
      </c>
      <c r="O28" s="3">
        <v>0</v>
      </c>
      <c r="P28" s="24">
        <v>5</v>
      </c>
      <c r="Q28" s="3" t="s">
        <v>8331</v>
      </c>
      <c r="R28" s="3" t="s">
        <v>8332</v>
      </c>
      <c r="S28" s="4">
        <v>42123.185798611114</v>
      </c>
      <c r="T28" s="4">
        <v>42153.185798611114</v>
      </c>
    </row>
    <row r="29" spans="1:20" ht="72.5" x14ac:dyDescent="0.35">
      <c r="A29" s="3">
        <v>1091</v>
      </c>
      <c r="B29" s="3" t="s">
        <v>1092</v>
      </c>
      <c r="C29" s="3" t="s">
        <v>5201</v>
      </c>
      <c r="D29" s="22">
        <v>200</v>
      </c>
      <c r="E29" s="23">
        <v>25</v>
      </c>
      <c r="F29" s="3" t="s">
        <v>8220</v>
      </c>
      <c r="G29" s="3" t="s">
        <v>8224</v>
      </c>
      <c r="H29" s="3" t="s">
        <v>8246</v>
      </c>
      <c r="I29" s="3">
        <v>1460313672</v>
      </c>
      <c r="J29" s="3">
        <v>1457725272</v>
      </c>
      <c r="K29" s="3" t="b">
        <v>0</v>
      </c>
      <c r="L29" s="3">
        <v>2</v>
      </c>
      <c r="M29" s="3" t="b">
        <v>0</v>
      </c>
      <c r="N29" s="3" t="s">
        <v>8280</v>
      </c>
      <c r="O29" s="3">
        <v>13</v>
      </c>
      <c r="P29" s="24">
        <v>12.5</v>
      </c>
      <c r="Q29" s="3" t="s">
        <v>8331</v>
      </c>
      <c r="R29" s="3" t="s">
        <v>8332</v>
      </c>
      <c r="S29" s="4">
        <v>42440.820277777777</v>
      </c>
      <c r="T29" s="4">
        <v>42470.778611111105</v>
      </c>
    </row>
    <row r="30" spans="1:20" ht="87" x14ac:dyDescent="0.35">
      <c r="A30" s="3">
        <v>1092</v>
      </c>
      <c r="B30" s="3" t="s">
        <v>1093</v>
      </c>
      <c r="C30" s="3" t="s">
        <v>5202</v>
      </c>
      <c r="D30" s="22">
        <v>2000</v>
      </c>
      <c r="E30" s="23">
        <v>21</v>
      </c>
      <c r="F30" s="3" t="s">
        <v>8220</v>
      </c>
      <c r="G30" s="3" t="s">
        <v>8223</v>
      </c>
      <c r="H30" s="3" t="s">
        <v>8245</v>
      </c>
      <c r="I30" s="3">
        <v>1357432638</v>
      </c>
      <c r="J30" s="3">
        <v>1354840638</v>
      </c>
      <c r="K30" s="3" t="b">
        <v>0</v>
      </c>
      <c r="L30" s="3">
        <v>7</v>
      </c>
      <c r="M30" s="3" t="b">
        <v>0</v>
      </c>
      <c r="N30" s="3" t="s">
        <v>8280</v>
      </c>
      <c r="O30" s="3">
        <v>1</v>
      </c>
      <c r="P30" s="24">
        <v>3</v>
      </c>
      <c r="Q30" s="3" t="s">
        <v>8331</v>
      </c>
      <c r="R30" s="3" t="s">
        <v>8332</v>
      </c>
      <c r="S30" s="4">
        <v>41250.025902777779</v>
      </c>
      <c r="T30" s="4">
        <v>41280.025902777779</v>
      </c>
    </row>
    <row r="31" spans="1:20" ht="72.5" x14ac:dyDescent="0.35">
      <c r="A31" s="3">
        <v>1093</v>
      </c>
      <c r="B31" s="3" t="s">
        <v>1094</v>
      </c>
      <c r="C31" s="3" t="s">
        <v>5203</v>
      </c>
      <c r="D31" s="22">
        <v>300</v>
      </c>
      <c r="E31" s="23">
        <v>42.25</v>
      </c>
      <c r="F31" s="3" t="s">
        <v>8220</v>
      </c>
      <c r="G31" s="3" t="s">
        <v>8228</v>
      </c>
      <c r="H31" s="3" t="s">
        <v>8250</v>
      </c>
      <c r="I31" s="3">
        <v>1455232937</v>
      </c>
      <c r="J31" s="3">
        <v>1453936937</v>
      </c>
      <c r="K31" s="3" t="b">
        <v>0</v>
      </c>
      <c r="L31" s="3">
        <v>4</v>
      </c>
      <c r="M31" s="3" t="b">
        <v>0</v>
      </c>
      <c r="N31" s="3" t="s">
        <v>8280</v>
      </c>
      <c r="O31" s="3">
        <v>14</v>
      </c>
      <c r="P31" s="24">
        <v>10.56</v>
      </c>
      <c r="Q31" s="3" t="s">
        <v>8331</v>
      </c>
      <c r="R31" s="3" t="s">
        <v>8332</v>
      </c>
      <c r="S31" s="4">
        <v>42396.973807870367</v>
      </c>
      <c r="T31" s="4">
        <v>42411.973807870367</v>
      </c>
    </row>
    <row r="32" spans="1:20" ht="72.5" x14ac:dyDescent="0.35">
      <c r="A32" s="3">
        <v>1094</v>
      </c>
      <c r="B32" s="3" t="s">
        <v>1095</v>
      </c>
      <c r="C32" s="3" t="s">
        <v>5204</v>
      </c>
      <c r="D32" s="22">
        <v>18000</v>
      </c>
      <c r="E32" s="23">
        <v>3294.01</v>
      </c>
      <c r="F32" s="3" t="s">
        <v>8220</v>
      </c>
      <c r="G32" s="3" t="s">
        <v>8223</v>
      </c>
      <c r="H32" s="3" t="s">
        <v>8245</v>
      </c>
      <c r="I32" s="3">
        <v>1318180033</v>
      </c>
      <c r="J32" s="3">
        <v>1315588033</v>
      </c>
      <c r="K32" s="3" t="b">
        <v>0</v>
      </c>
      <c r="L32" s="3">
        <v>27</v>
      </c>
      <c r="M32" s="3" t="b">
        <v>0</v>
      </c>
      <c r="N32" s="3" t="s">
        <v>8280</v>
      </c>
      <c r="O32" s="3">
        <v>18</v>
      </c>
      <c r="P32" s="24">
        <v>122</v>
      </c>
      <c r="Q32" s="3" t="s">
        <v>8331</v>
      </c>
      <c r="R32" s="3" t="s">
        <v>8332</v>
      </c>
      <c r="S32" s="4">
        <v>40795.713344907403</v>
      </c>
      <c r="T32" s="4">
        <v>40825.713344907403</v>
      </c>
    </row>
    <row r="33" spans="1:20" ht="72.5" x14ac:dyDescent="0.35">
      <c r="A33" s="3">
        <v>1095</v>
      </c>
      <c r="B33" s="3" t="s">
        <v>1096</v>
      </c>
      <c r="C33" s="3" t="s">
        <v>5205</v>
      </c>
      <c r="D33" s="22">
        <v>500000</v>
      </c>
      <c r="E33" s="23">
        <v>25174</v>
      </c>
      <c r="F33" s="3" t="s">
        <v>8220</v>
      </c>
      <c r="G33" s="3" t="s">
        <v>8223</v>
      </c>
      <c r="H33" s="3" t="s">
        <v>8245</v>
      </c>
      <c r="I33" s="3">
        <v>1377867220</v>
      </c>
      <c r="J33" s="3">
        <v>1375275220</v>
      </c>
      <c r="K33" s="3" t="b">
        <v>0</v>
      </c>
      <c r="L33" s="3">
        <v>94</v>
      </c>
      <c r="M33" s="3" t="b">
        <v>0</v>
      </c>
      <c r="N33" s="3" t="s">
        <v>8280</v>
      </c>
      <c r="O33" s="3">
        <v>5</v>
      </c>
      <c r="P33" s="24">
        <v>267.81</v>
      </c>
      <c r="Q33" s="3" t="s">
        <v>8331</v>
      </c>
      <c r="R33" s="3" t="s">
        <v>8332</v>
      </c>
      <c r="S33" s="4">
        <v>41486.537268518521</v>
      </c>
      <c r="T33" s="4">
        <v>41516.537268518521</v>
      </c>
    </row>
    <row r="34" spans="1:20" ht="72.5" x14ac:dyDescent="0.35">
      <c r="A34" s="3">
        <v>1096</v>
      </c>
      <c r="B34" s="3" t="s">
        <v>1097</v>
      </c>
      <c r="C34" s="3" t="s">
        <v>5206</v>
      </c>
      <c r="D34" s="22">
        <v>12000</v>
      </c>
      <c r="E34" s="23">
        <v>2152</v>
      </c>
      <c r="F34" s="3" t="s">
        <v>8220</v>
      </c>
      <c r="G34" s="3" t="s">
        <v>8223</v>
      </c>
      <c r="H34" s="3" t="s">
        <v>8245</v>
      </c>
      <c r="I34" s="3">
        <v>1412393400</v>
      </c>
      <c r="J34" s="3">
        <v>1409747154</v>
      </c>
      <c r="K34" s="3" t="b">
        <v>0</v>
      </c>
      <c r="L34" s="3">
        <v>29</v>
      </c>
      <c r="M34" s="3" t="b">
        <v>0</v>
      </c>
      <c r="N34" s="3" t="s">
        <v>8280</v>
      </c>
      <c r="O34" s="3">
        <v>18</v>
      </c>
      <c r="P34" s="24">
        <v>74.209999999999994</v>
      </c>
      <c r="Q34" s="3" t="s">
        <v>8331</v>
      </c>
      <c r="R34" s="3" t="s">
        <v>8332</v>
      </c>
      <c r="S34" s="4">
        <v>41885.51798611111</v>
      </c>
      <c r="T34" s="4">
        <v>41916.145833333336</v>
      </c>
    </row>
    <row r="35" spans="1:20" ht="72.5" x14ac:dyDescent="0.35">
      <c r="A35" s="3">
        <v>1097</v>
      </c>
      <c r="B35" s="3" t="s">
        <v>1098</v>
      </c>
      <c r="C35" s="3" t="s">
        <v>5207</v>
      </c>
      <c r="D35" s="22">
        <v>100000</v>
      </c>
      <c r="E35" s="23">
        <v>47</v>
      </c>
      <c r="F35" s="3" t="s">
        <v>8220</v>
      </c>
      <c r="G35" s="3" t="s">
        <v>8223</v>
      </c>
      <c r="H35" s="3" t="s">
        <v>8245</v>
      </c>
      <c r="I35" s="3">
        <v>1393786877</v>
      </c>
      <c r="J35" s="3">
        <v>1390330877</v>
      </c>
      <c r="K35" s="3" t="b">
        <v>0</v>
      </c>
      <c r="L35" s="3">
        <v>7</v>
      </c>
      <c r="M35" s="3" t="b">
        <v>0</v>
      </c>
      <c r="N35" s="3" t="s">
        <v>8280</v>
      </c>
      <c r="O35" s="3">
        <v>0</v>
      </c>
      <c r="P35" s="24">
        <v>6.71</v>
      </c>
      <c r="Q35" s="3" t="s">
        <v>8331</v>
      </c>
      <c r="R35" s="3" t="s">
        <v>8332</v>
      </c>
      <c r="S35" s="4">
        <v>41660.792557870373</v>
      </c>
      <c r="T35" s="4">
        <v>41700.792557870373</v>
      </c>
    </row>
    <row r="36" spans="1:20" ht="43.5" x14ac:dyDescent="0.35">
      <c r="A36" s="3">
        <v>1098</v>
      </c>
      <c r="B36" s="3" t="s">
        <v>1099</v>
      </c>
      <c r="C36" s="3" t="s">
        <v>5208</v>
      </c>
      <c r="D36" s="22">
        <v>25000</v>
      </c>
      <c r="E36" s="23">
        <v>1803</v>
      </c>
      <c r="F36" s="3" t="s">
        <v>8220</v>
      </c>
      <c r="G36" s="3" t="s">
        <v>8223</v>
      </c>
      <c r="H36" s="3" t="s">
        <v>8245</v>
      </c>
      <c r="I36" s="3">
        <v>1397413095</v>
      </c>
      <c r="J36" s="3">
        <v>1394821095</v>
      </c>
      <c r="K36" s="3" t="b">
        <v>0</v>
      </c>
      <c r="L36" s="3">
        <v>22</v>
      </c>
      <c r="M36" s="3" t="b">
        <v>0</v>
      </c>
      <c r="N36" s="3" t="s">
        <v>8280</v>
      </c>
      <c r="O36" s="3">
        <v>7</v>
      </c>
      <c r="P36" s="24">
        <v>81.95</v>
      </c>
      <c r="Q36" s="3" t="s">
        <v>8331</v>
      </c>
      <c r="R36" s="3" t="s">
        <v>8332</v>
      </c>
      <c r="S36" s="4">
        <v>41712.762673611112</v>
      </c>
      <c r="T36" s="4">
        <v>41742.762673611112</v>
      </c>
    </row>
    <row r="37" spans="1:20" ht="87" x14ac:dyDescent="0.35">
      <c r="A37" s="3">
        <v>1099</v>
      </c>
      <c r="B37" s="3" t="s">
        <v>1100</v>
      </c>
      <c r="C37" s="3" t="s">
        <v>5209</v>
      </c>
      <c r="D37" s="22">
        <v>5000</v>
      </c>
      <c r="E37" s="23">
        <v>25</v>
      </c>
      <c r="F37" s="3" t="s">
        <v>8220</v>
      </c>
      <c r="G37" s="3" t="s">
        <v>8224</v>
      </c>
      <c r="H37" s="3" t="s">
        <v>8246</v>
      </c>
      <c r="I37" s="3">
        <v>1431547468</v>
      </c>
      <c r="J37" s="3">
        <v>1428955468</v>
      </c>
      <c r="K37" s="3" t="b">
        <v>0</v>
      </c>
      <c r="L37" s="3">
        <v>1</v>
      </c>
      <c r="M37" s="3" t="b">
        <v>0</v>
      </c>
      <c r="N37" s="3" t="s">
        <v>8280</v>
      </c>
      <c r="O37" s="3">
        <v>1</v>
      </c>
      <c r="P37" s="24">
        <v>25</v>
      </c>
      <c r="Q37" s="3" t="s">
        <v>8331</v>
      </c>
      <c r="R37" s="3" t="s">
        <v>8332</v>
      </c>
      <c r="S37" s="4">
        <v>42107.836435185185</v>
      </c>
      <c r="T37" s="4">
        <v>42137.836435185185</v>
      </c>
    </row>
    <row r="38" spans="1:20" ht="72.5" x14ac:dyDescent="0.35">
      <c r="A38" s="3">
        <v>1100</v>
      </c>
      <c r="B38" s="3" t="s">
        <v>1101</v>
      </c>
      <c r="C38" s="3" t="s">
        <v>5210</v>
      </c>
      <c r="D38" s="22">
        <v>4000</v>
      </c>
      <c r="E38" s="23">
        <v>100</v>
      </c>
      <c r="F38" s="3" t="s">
        <v>8220</v>
      </c>
      <c r="G38" s="3" t="s">
        <v>8235</v>
      </c>
      <c r="H38" s="3" t="s">
        <v>8248</v>
      </c>
      <c r="I38" s="3">
        <v>1455417571</v>
      </c>
      <c r="J38" s="3">
        <v>1452825571</v>
      </c>
      <c r="K38" s="3" t="b">
        <v>0</v>
      </c>
      <c r="L38" s="3">
        <v>10</v>
      </c>
      <c r="M38" s="3" t="b">
        <v>0</v>
      </c>
      <c r="N38" s="3" t="s">
        <v>8280</v>
      </c>
      <c r="O38" s="3">
        <v>3</v>
      </c>
      <c r="P38" s="24">
        <v>10</v>
      </c>
      <c r="Q38" s="3" t="s">
        <v>8331</v>
      </c>
      <c r="R38" s="3" t="s">
        <v>8332</v>
      </c>
      <c r="S38" s="4">
        <v>42384.110775462963</v>
      </c>
      <c r="T38" s="4">
        <v>42414.110775462963</v>
      </c>
    </row>
    <row r="39" spans="1:20" ht="58" x14ac:dyDescent="0.35">
      <c r="A39" s="3">
        <v>1101</v>
      </c>
      <c r="B39" s="3" t="s">
        <v>1102</v>
      </c>
      <c r="C39" s="3" t="s">
        <v>5211</v>
      </c>
      <c r="D39" s="22">
        <v>100000</v>
      </c>
      <c r="E39" s="23">
        <v>41</v>
      </c>
      <c r="F39" s="3" t="s">
        <v>8220</v>
      </c>
      <c r="G39" s="3" t="s">
        <v>8223</v>
      </c>
      <c r="H39" s="3" t="s">
        <v>8245</v>
      </c>
      <c r="I39" s="3">
        <v>1468519920</v>
      </c>
      <c r="J39" s="3">
        <v>1466188338</v>
      </c>
      <c r="K39" s="3" t="b">
        <v>0</v>
      </c>
      <c r="L39" s="3">
        <v>6</v>
      </c>
      <c r="M39" s="3" t="b">
        <v>0</v>
      </c>
      <c r="N39" s="3" t="s">
        <v>8280</v>
      </c>
      <c r="O39" s="3">
        <v>0</v>
      </c>
      <c r="P39" s="24">
        <v>6.83</v>
      </c>
      <c r="Q39" s="3" t="s">
        <v>8331</v>
      </c>
      <c r="R39" s="3" t="s">
        <v>8332</v>
      </c>
      <c r="S39" s="4">
        <v>42538.77243055556</v>
      </c>
      <c r="T39" s="4">
        <v>42565.758333333331</v>
      </c>
    </row>
    <row r="40" spans="1:20" ht="72.5" x14ac:dyDescent="0.35">
      <c r="A40" s="3">
        <v>1102</v>
      </c>
      <c r="B40" s="3" t="s">
        <v>1103</v>
      </c>
      <c r="C40" s="3" t="s">
        <v>5212</v>
      </c>
      <c r="D40" s="22">
        <v>8000</v>
      </c>
      <c r="E40" s="23">
        <v>425</v>
      </c>
      <c r="F40" s="3" t="s">
        <v>8220</v>
      </c>
      <c r="G40" s="3" t="s">
        <v>8223</v>
      </c>
      <c r="H40" s="3" t="s">
        <v>8245</v>
      </c>
      <c r="I40" s="3">
        <v>1386568740</v>
      </c>
      <c r="J40" s="3">
        <v>1383095125</v>
      </c>
      <c r="K40" s="3" t="b">
        <v>0</v>
      </c>
      <c r="L40" s="3">
        <v>24</v>
      </c>
      <c r="M40" s="3" t="b">
        <v>0</v>
      </c>
      <c r="N40" s="3" t="s">
        <v>8280</v>
      </c>
      <c r="O40" s="3">
        <v>5</v>
      </c>
      <c r="P40" s="24">
        <v>17.71</v>
      </c>
      <c r="Q40" s="3" t="s">
        <v>8331</v>
      </c>
      <c r="R40" s="3" t="s">
        <v>8332</v>
      </c>
      <c r="S40" s="4">
        <v>41577.045428240745</v>
      </c>
      <c r="T40" s="4">
        <v>41617.249305555553</v>
      </c>
    </row>
    <row r="41" spans="1:20" ht="72.5" x14ac:dyDescent="0.35">
      <c r="A41" s="3">
        <v>1103</v>
      </c>
      <c r="B41" s="3" t="s">
        <v>1104</v>
      </c>
      <c r="C41" s="3" t="s">
        <v>5213</v>
      </c>
      <c r="D41" s="22">
        <v>15000</v>
      </c>
      <c r="E41" s="23">
        <v>243</v>
      </c>
      <c r="F41" s="3" t="s">
        <v>8220</v>
      </c>
      <c r="G41" s="3" t="s">
        <v>8223</v>
      </c>
      <c r="H41" s="3" t="s">
        <v>8245</v>
      </c>
      <c r="I41" s="3">
        <v>1466227190</v>
      </c>
      <c r="J41" s="3">
        <v>1461043190</v>
      </c>
      <c r="K41" s="3" t="b">
        <v>0</v>
      </c>
      <c r="L41" s="3">
        <v>15</v>
      </c>
      <c r="M41" s="3" t="b">
        <v>0</v>
      </c>
      <c r="N41" s="3" t="s">
        <v>8280</v>
      </c>
      <c r="O41" s="3">
        <v>2</v>
      </c>
      <c r="P41" s="24">
        <v>16.2</v>
      </c>
      <c r="Q41" s="3" t="s">
        <v>8331</v>
      </c>
      <c r="R41" s="3" t="s">
        <v>8332</v>
      </c>
      <c r="S41" s="4">
        <v>42479.22210648148</v>
      </c>
      <c r="T41" s="4">
        <v>42539.22210648148</v>
      </c>
    </row>
    <row r="42" spans="1:20" ht="72.5" x14ac:dyDescent="0.35">
      <c r="A42" s="3">
        <v>1104</v>
      </c>
      <c r="B42" s="3" t="s">
        <v>1105</v>
      </c>
      <c r="C42" s="3" t="s">
        <v>5214</v>
      </c>
      <c r="D42" s="22">
        <v>60000</v>
      </c>
      <c r="E42" s="23">
        <v>2971</v>
      </c>
      <c r="F42" s="3" t="s">
        <v>8220</v>
      </c>
      <c r="G42" s="3" t="s">
        <v>8224</v>
      </c>
      <c r="H42" s="3" t="s">
        <v>8246</v>
      </c>
      <c r="I42" s="3">
        <v>1402480221</v>
      </c>
      <c r="J42" s="3">
        <v>1399888221</v>
      </c>
      <c r="K42" s="3" t="b">
        <v>0</v>
      </c>
      <c r="L42" s="3">
        <v>37</v>
      </c>
      <c r="M42" s="3" t="b">
        <v>0</v>
      </c>
      <c r="N42" s="3" t="s">
        <v>8280</v>
      </c>
      <c r="O42" s="3">
        <v>5</v>
      </c>
      <c r="P42" s="24">
        <v>80.3</v>
      </c>
      <c r="Q42" s="3" t="s">
        <v>8331</v>
      </c>
      <c r="R42" s="3" t="s">
        <v>8332</v>
      </c>
      <c r="S42" s="4">
        <v>41771.40996527778</v>
      </c>
      <c r="T42" s="4">
        <v>41801.40996527778</v>
      </c>
    </row>
    <row r="43" spans="1:20" ht="87" x14ac:dyDescent="0.35">
      <c r="A43" s="3">
        <v>1105</v>
      </c>
      <c r="B43" s="3" t="s">
        <v>1106</v>
      </c>
      <c r="C43" s="3" t="s">
        <v>5215</v>
      </c>
      <c r="D43" s="22">
        <v>900000</v>
      </c>
      <c r="E43" s="23">
        <v>1431</v>
      </c>
      <c r="F43" s="3" t="s">
        <v>8220</v>
      </c>
      <c r="G43" s="3" t="s">
        <v>8223</v>
      </c>
      <c r="H43" s="3" t="s">
        <v>8245</v>
      </c>
      <c r="I43" s="3">
        <v>1395627327</v>
      </c>
      <c r="J43" s="3">
        <v>1393038927</v>
      </c>
      <c r="K43" s="3" t="b">
        <v>0</v>
      </c>
      <c r="L43" s="3">
        <v>20</v>
      </c>
      <c r="M43" s="3" t="b">
        <v>0</v>
      </c>
      <c r="N43" s="3" t="s">
        <v>8280</v>
      </c>
      <c r="O43" s="3">
        <v>0</v>
      </c>
      <c r="P43" s="24">
        <v>71.55</v>
      </c>
      <c r="Q43" s="3" t="s">
        <v>8331</v>
      </c>
      <c r="R43" s="3" t="s">
        <v>8332</v>
      </c>
      <c r="S43" s="4">
        <v>41692.135729166665</v>
      </c>
      <c r="T43" s="4">
        <v>41722.0940625</v>
      </c>
    </row>
    <row r="44" spans="1:20" ht="72.5" x14ac:dyDescent="0.35">
      <c r="A44" s="3">
        <v>1106</v>
      </c>
      <c r="B44" s="3" t="s">
        <v>1107</v>
      </c>
      <c r="C44" s="3" t="s">
        <v>5216</v>
      </c>
      <c r="D44" s="22">
        <v>400</v>
      </c>
      <c r="E44" s="23">
        <v>165</v>
      </c>
      <c r="F44" s="3" t="s">
        <v>8220</v>
      </c>
      <c r="G44" s="3" t="s">
        <v>8223</v>
      </c>
      <c r="H44" s="3" t="s">
        <v>8245</v>
      </c>
      <c r="I44" s="3">
        <v>1333557975</v>
      </c>
      <c r="J44" s="3">
        <v>1330969575</v>
      </c>
      <c r="K44" s="3" t="b">
        <v>0</v>
      </c>
      <c r="L44" s="3">
        <v>7</v>
      </c>
      <c r="M44" s="3" t="b">
        <v>0</v>
      </c>
      <c r="N44" s="3" t="s">
        <v>8280</v>
      </c>
      <c r="O44" s="3">
        <v>41</v>
      </c>
      <c r="P44" s="24">
        <v>23.57</v>
      </c>
      <c r="Q44" s="3" t="s">
        <v>8331</v>
      </c>
      <c r="R44" s="3" t="s">
        <v>8332</v>
      </c>
      <c r="S44" s="4">
        <v>40973.740451388891</v>
      </c>
      <c r="T44" s="4">
        <v>41003.698784722219</v>
      </c>
    </row>
    <row r="45" spans="1:20" ht="72.5" x14ac:dyDescent="0.35">
      <c r="A45" s="3">
        <v>1107</v>
      </c>
      <c r="B45" s="3" t="s">
        <v>1108</v>
      </c>
      <c r="C45" s="3" t="s">
        <v>5217</v>
      </c>
      <c r="D45" s="22">
        <v>10000</v>
      </c>
      <c r="E45" s="23">
        <v>0</v>
      </c>
      <c r="F45" s="3" t="s">
        <v>8220</v>
      </c>
      <c r="G45" s="3" t="s">
        <v>8223</v>
      </c>
      <c r="H45" s="3" t="s">
        <v>8245</v>
      </c>
      <c r="I45" s="3">
        <v>1406148024</v>
      </c>
      <c r="J45" s="3">
        <v>1403556024</v>
      </c>
      <c r="K45" s="3" t="b">
        <v>0</v>
      </c>
      <c r="L45" s="3">
        <v>0</v>
      </c>
      <c r="M45" s="3" t="b">
        <v>0</v>
      </c>
      <c r="N45" s="3" t="s">
        <v>8280</v>
      </c>
      <c r="O45" s="3">
        <v>0</v>
      </c>
      <c r="P45" s="24" t="s">
        <v>8384</v>
      </c>
      <c r="Q45" s="3" t="s">
        <v>8331</v>
      </c>
      <c r="R45" s="3" t="s">
        <v>8332</v>
      </c>
      <c r="S45" s="4">
        <v>41813.861388888887</v>
      </c>
      <c r="T45" s="4">
        <v>41843.861388888887</v>
      </c>
    </row>
    <row r="46" spans="1:20" ht="87" x14ac:dyDescent="0.35">
      <c r="A46" s="3">
        <v>1108</v>
      </c>
      <c r="B46" s="3" t="s">
        <v>1109</v>
      </c>
      <c r="C46" s="3" t="s">
        <v>5218</v>
      </c>
      <c r="D46" s="22">
        <v>25000</v>
      </c>
      <c r="E46" s="23">
        <v>732.5</v>
      </c>
      <c r="F46" s="3" t="s">
        <v>8220</v>
      </c>
      <c r="G46" s="3" t="s">
        <v>8223</v>
      </c>
      <c r="H46" s="3" t="s">
        <v>8245</v>
      </c>
      <c r="I46" s="3">
        <v>1334326635</v>
      </c>
      <c r="J46" s="3">
        <v>1329146235</v>
      </c>
      <c r="K46" s="3" t="b">
        <v>0</v>
      </c>
      <c r="L46" s="3">
        <v>21</v>
      </c>
      <c r="M46" s="3" t="b">
        <v>0</v>
      </c>
      <c r="N46" s="3" t="s">
        <v>8280</v>
      </c>
      <c r="O46" s="3">
        <v>3</v>
      </c>
      <c r="P46" s="24">
        <v>34.880000000000003</v>
      </c>
      <c r="Q46" s="3" t="s">
        <v>8331</v>
      </c>
      <c r="R46" s="3" t="s">
        <v>8332</v>
      </c>
      <c r="S46" s="4">
        <v>40952.636979166666</v>
      </c>
      <c r="T46" s="4">
        <v>41012.595312500001</v>
      </c>
    </row>
    <row r="47" spans="1:20" ht="72.5" x14ac:dyDescent="0.35">
      <c r="A47" s="3">
        <v>1109</v>
      </c>
      <c r="B47" s="3" t="s">
        <v>1110</v>
      </c>
      <c r="C47" s="3" t="s">
        <v>5219</v>
      </c>
      <c r="D47" s="22">
        <v>10000</v>
      </c>
      <c r="E47" s="23">
        <v>45</v>
      </c>
      <c r="F47" s="3" t="s">
        <v>8220</v>
      </c>
      <c r="G47" s="3" t="s">
        <v>8223</v>
      </c>
      <c r="H47" s="3" t="s">
        <v>8245</v>
      </c>
      <c r="I47" s="3">
        <v>1479495790</v>
      </c>
      <c r="J47" s="3">
        <v>1476900190</v>
      </c>
      <c r="K47" s="3" t="b">
        <v>0</v>
      </c>
      <c r="L47" s="3">
        <v>3</v>
      </c>
      <c r="M47" s="3" t="b">
        <v>0</v>
      </c>
      <c r="N47" s="3" t="s">
        <v>8280</v>
      </c>
      <c r="O47" s="3">
        <v>0</v>
      </c>
      <c r="P47" s="24">
        <v>15</v>
      </c>
      <c r="Q47" s="3" t="s">
        <v>8331</v>
      </c>
      <c r="R47" s="3" t="s">
        <v>8332</v>
      </c>
      <c r="S47" s="4">
        <v>42662.752199074079</v>
      </c>
      <c r="T47" s="4">
        <v>42692.793865740736</v>
      </c>
    </row>
    <row r="48" spans="1:20" ht="72.5" x14ac:dyDescent="0.35">
      <c r="A48" s="3">
        <v>1110</v>
      </c>
      <c r="B48" s="3" t="s">
        <v>1111</v>
      </c>
      <c r="C48" s="3" t="s">
        <v>5220</v>
      </c>
      <c r="D48" s="22">
        <v>50000</v>
      </c>
      <c r="E48" s="23">
        <v>255</v>
      </c>
      <c r="F48" s="3" t="s">
        <v>8220</v>
      </c>
      <c r="G48" s="3" t="s">
        <v>8223</v>
      </c>
      <c r="H48" s="3" t="s">
        <v>8245</v>
      </c>
      <c r="I48" s="3">
        <v>1354919022</v>
      </c>
      <c r="J48" s="3">
        <v>1352327022</v>
      </c>
      <c r="K48" s="3" t="b">
        <v>0</v>
      </c>
      <c r="L48" s="3">
        <v>11</v>
      </c>
      <c r="M48" s="3" t="b">
        <v>0</v>
      </c>
      <c r="N48" s="3" t="s">
        <v>8280</v>
      </c>
      <c r="O48" s="3">
        <v>1</v>
      </c>
      <c r="P48" s="24">
        <v>23.18</v>
      </c>
      <c r="Q48" s="3" t="s">
        <v>8331</v>
      </c>
      <c r="R48" s="3" t="s">
        <v>8332</v>
      </c>
      <c r="S48" s="4">
        <v>41220.933124999996</v>
      </c>
      <c r="T48" s="4">
        <v>41250.933124999996</v>
      </c>
    </row>
    <row r="49" spans="1:20" ht="72.5" x14ac:dyDescent="0.35">
      <c r="A49" s="3">
        <v>1111</v>
      </c>
      <c r="B49" s="3" t="s">
        <v>1112</v>
      </c>
      <c r="C49" s="3" t="s">
        <v>5221</v>
      </c>
      <c r="D49" s="22">
        <v>2500</v>
      </c>
      <c r="E49" s="23">
        <v>1</v>
      </c>
      <c r="F49" s="3" t="s">
        <v>8220</v>
      </c>
      <c r="G49" s="3" t="s">
        <v>8223</v>
      </c>
      <c r="H49" s="3" t="s">
        <v>8245</v>
      </c>
      <c r="I49" s="3">
        <v>1452228790</v>
      </c>
      <c r="J49" s="3">
        <v>1449636790</v>
      </c>
      <c r="K49" s="3" t="b">
        <v>0</v>
      </c>
      <c r="L49" s="3">
        <v>1</v>
      </c>
      <c r="M49" s="3" t="b">
        <v>0</v>
      </c>
      <c r="N49" s="3" t="s">
        <v>8280</v>
      </c>
      <c r="O49" s="3">
        <v>0</v>
      </c>
      <c r="P49" s="24">
        <v>1</v>
      </c>
      <c r="Q49" s="3" t="s">
        <v>8331</v>
      </c>
      <c r="R49" s="3" t="s">
        <v>8332</v>
      </c>
      <c r="S49" s="4">
        <v>42347.203587962969</v>
      </c>
      <c r="T49" s="4">
        <v>42377.203587962969</v>
      </c>
    </row>
    <row r="50" spans="1:20" ht="58" x14ac:dyDescent="0.35">
      <c r="A50" s="3">
        <v>1112</v>
      </c>
      <c r="B50" s="3" t="s">
        <v>1113</v>
      </c>
      <c r="C50" s="3" t="s">
        <v>5222</v>
      </c>
      <c r="D50" s="22">
        <v>88000</v>
      </c>
      <c r="E50" s="23">
        <v>31272.92</v>
      </c>
      <c r="F50" s="3" t="s">
        <v>8220</v>
      </c>
      <c r="G50" s="3" t="s">
        <v>8223</v>
      </c>
      <c r="H50" s="3" t="s">
        <v>8245</v>
      </c>
      <c r="I50" s="3">
        <v>1421656200</v>
      </c>
      <c r="J50" s="3">
        <v>1416507211</v>
      </c>
      <c r="K50" s="3" t="b">
        <v>0</v>
      </c>
      <c r="L50" s="3">
        <v>312</v>
      </c>
      <c r="M50" s="3" t="b">
        <v>0</v>
      </c>
      <c r="N50" s="3" t="s">
        <v>8280</v>
      </c>
      <c r="O50" s="3">
        <v>36</v>
      </c>
      <c r="P50" s="24">
        <v>100.23</v>
      </c>
      <c r="Q50" s="3" t="s">
        <v>8331</v>
      </c>
      <c r="R50" s="3" t="s">
        <v>8332</v>
      </c>
      <c r="S50" s="4">
        <v>41963.759386574078</v>
      </c>
      <c r="T50" s="4">
        <v>42023.354166666672</v>
      </c>
    </row>
    <row r="51" spans="1:20" ht="72.5" x14ac:dyDescent="0.35">
      <c r="A51" s="3">
        <v>1113</v>
      </c>
      <c r="B51" s="3" t="s">
        <v>1114</v>
      </c>
      <c r="C51" s="3" t="s">
        <v>5223</v>
      </c>
      <c r="D51" s="22">
        <v>1000</v>
      </c>
      <c r="E51" s="23">
        <v>5</v>
      </c>
      <c r="F51" s="3" t="s">
        <v>8220</v>
      </c>
      <c r="G51" s="3" t="s">
        <v>8224</v>
      </c>
      <c r="H51" s="3" t="s">
        <v>8246</v>
      </c>
      <c r="I51" s="3">
        <v>1408058820</v>
      </c>
      <c r="J51" s="3">
        <v>1405466820</v>
      </c>
      <c r="K51" s="3" t="b">
        <v>0</v>
      </c>
      <c r="L51" s="3">
        <v>1</v>
      </c>
      <c r="M51" s="3" t="b">
        <v>0</v>
      </c>
      <c r="N51" s="3" t="s">
        <v>8280</v>
      </c>
      <c r="O51" s="3">
        <v>1</v>
      </c>
      <c r="P51" s="24">
        <v>5</v>
      </c>
      <c r="Q51" s="3" t="s">
        <v>8331</v>
      </c>
      <c r="R51" s="3" t="s">
        <v>8332</v>
      </c>
      <c r="S51" s="4">
        <v>41835.977083333331</v>
      </c>
      <c r="T51" s="4">
        <v>41865.977083333331</v>
      </c>
    </row>
    <row r="52" spans="1:20" ht="72.5" x14ac:dyDescent="0.35">
      <c r="A52" s="3">
        <v>1114</v>
      </c>
      <c r="B52" s="3" t="s">
        <v>1115</v>
      </c>
      <c r="C52" s="3" t="s">
        <v>5224</v>
      </c>
      <c r="D52" s="22">
        <v>6000</v>
      </c>
      <c r="E52" s="23">
        <v>10</v>
      </c>
      <c r="F52" s="3" t="s">
        <v>8220</v>
      </c>
      <c r="G52" s="3" t="s">
        <v>8224</v>
      </c>
      <c r="H52" s="3" t="s">
        <v>8246</v>
      </c>
      <c r="I52" s="3">
        <v>1381306687</v>
      </c>
      <c r="J52" s="3">
        <v>1378714687</v>
      </c>
      <c r="K52" s="3" t="b">
        <v>0</v>
      </c>
      <c r="L52" s="3">
        <v>3</v>
      </c>
      <c r="M52" s="3" t="b">
        <v>0</v>
      </c>
      <c r="N52" s="3" t="s">
        <v>8280</v>
      </c>
      <c r="O52" s="3">
        <v>0</v>
      </c>
      <c r="P52" s="24">
        <v>3.33</v>
      </c>
      <c r="Q52" s="3" t="s">
        <v>8331</v>
      </c>
      <c r="R52" s="3" t="s">
        <v>8332</v>
      </c>
      <c r="S52" s="4">
        <v>41526.345914351856</v>
      </c>
      <c r="T52" s="4">
        <v>41556.345914351856</v>
      </c>
    </row>
    <row r="53" spans="1:20" ht="87" x14ac:dyDescent="0.35">
      <c r="A53" s="3">
        <v>1115</v>
      </c>
      <c r="B53" s="3" t="s">
        <v>1116</v>
      </c>
      <c r="C53" s="3" t="s">
        <v>5225</v>
      </c>
      <c r="D53" s="22">
        <v>40000</v>
      </c>
      <c r="E53" s="23">
        <v>53</v>
      </c>
      <c r="F53" s="3" t="s">
        <v>8220</v>
      </c>
      <c r="G53" s="3" t="s">
        <v>8223</v>
      </c>
      <c r="H53" s="3" t="s">
        <v>8245</v>
      </c>
      <c r="I53" s="3">
        <v>1459352495</v>
      </c>
      <c r="J53" s="3">
        <v>1456764095</v>
      </c>
      <c r="K53" s="3" t="b">
        <v>0</v>
      </c>
      <c r="L53" s="3">
        <v>4</v>
      </c>
      <c r="M53" s="3" t="b">
        <v>0</v>
      </c>
      <c r="N53" s="3" t="s">
        <v>8280</v>
      </c>
      <c r="O53" s="3">
        <v>0</v>
      </c>
      <c r="P53" s="24">
        <v>13.25</v>
      </c>
      <c r="Q53" s="3" t="s">
        <v>8331</v>
      </c>
      <c r="R53" s="3" t="s">
        <v>8332</v>
      </c>
      <c r="S53" s="4">
        <v>42429.695543981477</v>
      </c>
      <c r="T53" s="4">
        <v>42459.653877314813</v>
      </c>
    </row>
    <row r="54" spans="1:20" ht="58" x14ac:dyDescent="0.35">
      <c r="A54" s="3">
        <v>1116</v>
      </c>
      <c r="B54" s="3" t="s">
        <v>1117</v>
      </c>
      <c r="C54" s="3" t="s">
        <v>5226</v>
      </c>
      <c r="D54" s="22">
        <v>500000</v>
      </c>
      <c r="E54" s="23">
        <v>178.52</v>
      </c>
      <c r="F54" s="3" t="s">
        <v>8220</v>
      </c>
      <c r="G54" s="3" t="s">
        <v>8223</v>
      </c>
      <c r="H54" s="3" t="s">
        <v>8245</v>
      </c>
      <c r="I54" s="3">
        <v>1339273208</v>
      </c>
      <c r="J54" s="3">
        <v>1334089208</v>
      </c>
      <c r="K54" s="3" t="b">
        <v>0</v>
      </c>
      <c r="L54" s="3">
        <v>10</v>
      </c>
      <c r="M54" s="3" t="b">
        <v>0</v>
      </c>
      <c r="N54" s="3" t="s">
        <v>8280</v>
      </c>
      <c r="O54" s="3">
        <v>0</v>
      </c>
      <c r="P54" s="24">
        <v>17.850000000000001</v>
      </c>
      <c r="Q54" s="3" t="s">
        <v>8331</v>
      </c>
      <c r="R54" s="3" t="s">
        <v>8332</v>
      </c>
      <c r="S54" s="4">
        <v>41009.847314814811</v>
      </c>
      <c r="T54" s="4">
        <v>41069.847314814811</v>
      </c>
    </row>
    <row r="55" spans="1:20" ht="58" x14ac:dyDescent="0.35">
      <c r="A55" s="3">
        <v>1117</v>
      </c>
      <c r="B55" s="3" t="s">
        <v>1118</v>
      </c>
      <c r="C55" s="3" t="s">
        <v>5227</v>
      </c>
      <c r="D55" s="22">
        <v>1000</v>
      </c>
      <c r="E55" s="23">
        <v>83</v>
      </c>
      <c r="F55" s="3" t="s">
        <v>8220</v>
      </c>
      <c r="G55" s="3" t="s">
        <v>8235</v>
      </c>
      <c r="H55" s="3" t="s">
        <v>8248</v>
      </c>
      <c r="I55" s="3">
        <v>1451053313</v>
      </c>
      <c r="J55" s="3">
        <v>1448461313</v>
      </c>
      <c r="K55" s="3" t="b">
        <v>0</v>
      </c>
      <c r="L55" s="3">
        <v>8</v>
      </c>
      <c r="M55" s="3" t="b">
        <v>0</v>
      </c>
      <c r="N55" s="3" t="s">
        <v>8280</v>
      </c>
      <c r="O55" s="3">
        <v>8</v>
      </c>
      <c r="P55" s="24">
        <v>10.38</v>
      </c>
      <c r="Q55" s="3" t="s">
        <v>8331</v>
      </c>
      <c r="R55" s="3" t="s">
        <v>8332</v>
      </c>
      <c r="S55" s="4">
        <v>42333.598530092597</v>
      </c>
      <c r="T55" s="4">
        <v>42363.598530092597</v>
      </c>
    </row>
    <row r="56" spans="1:20" ht="72.5" x14ac:dyDescent="0.35">
      <c r="A56" s="3">
        <v>1118</v>
      </c>
      <c r="B56" s="3" t="s">
        <v>1119</v>
      </c>
      <c r="C56" s="3" t="s">
        <v>5228</v>
      </c>
      <c r="D56" s="22">
        <v>4500</v>
      </c>
      <c r="E56" s="23">
        <v>109</v>
      </c>
      <c r="F56" s="3" t="s">
        <v>8220</v>
      </c>
      <c r="G56" s="3" t="s">
        <v>8225</v>
      </c>
      <c r="H56" s="3" t="s">
        <v>8247</v>
      </c>
      <c r="I56" s="3">
        <v>1396666779</v>
      </c>
      <c r="J56" s="3">
        <v>1394078379</v>
      </c>
      <c r="K56" s="3" t="b">
        <v>0</v>
      </c>
      <c r="L56" s="3">
        <v>3</v>
      </c>
      <c r="M56" s="3" t="b">
        <v>0</v>
      </c>
      <c r="N56" s="3" t="s">
        <v>8280</v>
      </c>
      <c r="O56" s="3">
        <v>2</v>
      </c>
      <c r="P56" s="24">
        <v>36.33</v>
      </c>
      <c r="Q56" s="3" t="s">
        <v>8331</v>
      </c>
      <c r="R56" s="3" t="s">
        <v>8332</v>
      </c>
      <c r="S56" s="4">
        <v>41704.16642361111</v>
      </c>
      <c r="T56" s="4">
        <v>41734.124756944446</v>
      </c>
    </row>
    <row r="57" spans="1:20" ht="72.5" x14ac:dyDescent="0.35">
      <c r="A57" s="3">
        <v>1119</v>
      </c>
      <c r="B57" s="3" t="s">
        <v>1120</v>
      </c>
      <c r="C57" s="3" t="s">
        <v>5229</v>
      </c>
      <c r="D57" s="22">
        <v>2100</v>
      </c>
      <c r="E57" s="23">
        <v>5</v>
      </c>
      <c r="F57" s="3" t="s">
        <v>8220</v>
      </c>
      <c r="G57" s="3" t="s">
        <v>8223</v>
      </c>
      <c r="H57" s="3" t="s">
        <v>8245</v>
      </c>
      <c r="I57" s="3">
        <v>1396810864</v>
      </c>
      <c r="J57" s="3">
        <v>1395687664</v>
      </c>
      <c r="K57" s="3" t="b">
        <v>0</v>
      </c>
      <c r="L57" s="3">
        <v>1</v>
      </c>
      <c r="M57" s="3" t="b">
        <v>0</v>
      </c>
      <c r="N57" s="3" t="s">
        <v>8280</v>
      </c>
      <c r="O57" s="3">
        <v>0</v>
      </c>
      <c r="P57" s="24">
        <v>5</v>
      </c>
      <c r="Q57" s="3" t="s">
        <v>8331</v>
      </c>
      <c r="R57" s="3" t="s">
        <v>8332</v>
      </c>
      <c r="S57" s="4">
        <v>41722.792407407411</v>
      </c>
      <c r="T57" s="4">
        <v>41735.792407407411</v>
      </c>
    </row>
    <row r="58" spans="1:20" ht="58" x14ac:dyDescent="0.35">
      <c r="A58" s="3">
        <v>1120</v>
      </c>
      <c r="B58" s="3" t="s">
        <v>1121</v>
      </c>
      <c r="C58" s="3" t="s">
        <v>5230</v>
      </c>
      <c r="D58" s="22">
        <v>25000</v>
      </c>
      <c r="E58" s="23">
        <v>0</v>
      </c>
      <c r="F58" s="3" t="s">
        <v>8220</v>
      </c>
      <c r="G58" s="3" t="s">
        <v>8223</v>
      </c>
      <c r="H58" s="3" t="s">
        <v>8245</v>
      </c>
      <c r="I58" s="3">
        <v>1319835400</v>
      </c>
      <c r="J58" s="3">
        <v>1315947400</v>
      </c>
      <c r="K58" s="3" t="b">
        <v>0</v>
      </c>
      <c r="L58" s="3">
        <v>0</v>
      </c>
      <c r="M58" s="3" t="b">
        <v>0</v>
      </c>
      <c r="N58" s="3" t="s">
        <v>8280</v>
      </c>
      <c r="O58" s="3">
        <v>0</v>
      </c>
      <c r="P58" s="24" t="s">
        <v>8384</v>
      </c>
      <c r="Q58" s="3" t="s">
        <v>8331</v>
      </c>
      <c r="R58" s="3" t="s">
        <v>8332</v>
      </c>
      <c r="S58" s="4">
        <v>40799.872685185182</v>
      </c>
      <c r="T58" s="4">
        <v>40844.872685185182</v>
      </c>
    </row>
    <row r="59" spans="1:20" ht="58" x14ac:dyDescent="0.35">
      <c r="A59" s="3">
        <v>1121</v>
      </c>
      <c r="B59" s="3" t="s">
        <v>1122</v>
      </c>
      <c r="C59" s="3" t="s">
        <v>5231</v>
      </c>
      <c r="D59" s="22">
        <v>250000</v>
      </c>
      <c r="E59" s="23">
        <v>29</v>
      </c>
      <c r="F59" s="3" t="s">
        <v>8220</v>
      </c>
      <c r="G59" s="3" t="s">
        <v>8223</v>
      </c>
      <c r="H59" s="3" t="s">
        <v>8245</v>
      </c>
      <c r="I59" s="3">
        <v>1457904316</v>
      </c>
      <c r="J59" s="3">
        <v>1455315916</v>
      </c>
      <c r="K59" s="3" t="b">
        <v>0</v>
      </c>
      <c r="L59" s="3">
        <v>5</v>
      </c>
      <c r="M59" s="3" t="b">
        <v>0</v>
      </c>
      <c r="N59" s="3" t="s">
        <v>8280</v>
      </c>
      <c r="O59" s="3">
        <v>0</v>
      </c>
      <c r="P59" s="24">
        <v>5.8</v>
      </c>
      <c r="Q59" s="3" t="s">
        <v>8331</v>
      </c>
      <c r="R59" s="3" t="s">
        <v>8332</v>
      </c>
      <c r="S59" s="4">
        <v>42412.934212962966</v>
      </c>
      <c r="T59" s="4">
        <v>42442.892546296294</v>
      </c>
    </row>
    <row r="60" spans="1:20" ht="72.5" x14ac:dyDescent="0.35">
      <c r="A60" s="3">
        <v>1122</v>
      </c>
      <c r="B60" s="3" t="s">
        <v>1123</v>
      </c>
      <c r="C60" s="3" t="s">
        <v>5232</v>
      </c>
      <c r="D60" s="22">
        <v>3200</v>
      </c>
      <c r="E60" s="23">
        <v>0</v>
      </c>
      <c r="F60" s="3" t="s">
        <v>8220</v>
      </c>
      <c r="G60" s="3" t="s">
        <v>8224</v>
      </c>
      <c r="H60" s="3" t="s">
        <v>8246</v>
      </c>
      <c r="I60" s="3">
        <v>1369932825</v>
      </c>
      <c r="J60" s="3">
        <v>1368723225</v>
      </c>
      <c r="K60" s="3" t="b">
        <v>0</v>
      </c>
      <c r="L60" s="3">
        <v>0</v>
      </c>
      <c r="M60" s="3" t="b">
        <v>0</v>
      </c>
      <c r="N60" s="3" t="s">
        <v>8280</v>
      </c>
      <c r="O60" s="3">
        <v>0</v>
      </c>
      <c r="P60" s="24" t="s">
        <v>8384</v>
      </c>
      <c r="Q60" s="3" t="s">
        <v>8331</v>
      </c>
      <c r="R60" s="3" t="s">
        <v>8332</v>
      </c>
      <c r="S60" s="4">
        <v>41410.703993055555</v>
      </c>
      <c r="T60" s="4">
        <v>41424.703993055555</v>
      </c>
    </row>
    <row r="61" spans="1:20" ht="72.5" x14ac:dyDescent="0.35">
      <c r="A61" s="3">
        <v>1123</v>
      </c>
      <c r="B61" s="3" t="s">
        <v>1124</v>
      </c>
      <c r="C61" s="3" t="s">
        <v>5233</v>
      </c>
      <c r="D61" s="22">
        <v>5000</v>
      </c>
      <c r="E61" s="23">
        <v>11</v>
      </c>
      <c r="F61" s="3" t="s">
        <v>8220</v>
      </c>
      <c r="G61" s="3" t="s">
        <v>8223</v>
      </c>
      <c r="H61" s="3" t="s">
        <v>8245</v>
      </c>
      <c r="I61" s="3">
        <v>1397910848</v>
      </c>
      <c r="J61" s="3">
        <v>1395318848</v>
      </c>
      <c r="K61" s="3" t="b">
        <v>0</v>
      </c>
      <c r="L61" s="3">
        <v>3</v>
      </c>
      <c r="M61" s="3" t="b">
        <v>0</v>
      </c>
      <c r="N61" s="3" t="s">
        <v>8280</v>
      </c>
      <c r="O61" s="3">
        <v>0</v>
      </c>
      <c r="P61" s="24">
        <v>3.67</v>
      </c>
      <c r="Q61" s="3" t="s">
        <v>8331</v>
      </c>
      <c r="R61" s="3" t="s">
        <v>8332</v>
      </c>
      <c r="S61" s="4">
        <v>41718.5237037037</v>
      </c>
      <c r="T61" s="4">
        <v>41748.5237037037</v>
      </c>
    </row>
    <row r="62" spans="1:20" ht="58" x14ac:dyDescent="0.35">
      <c r="A62" s="3">
        <v>2121</v>
      </c>
      <c r="B62" s="3" t="s">
        <v>2122</v>
      </c>
      <c r="C62" s="3" t="s">
        <v>6231</v>
      </c>
      <c r="D62" s="22">
        <v>50000</v>
      </c>
      <c r="E62" s="23">
        <v>284</v>
      </c>
      <c r="F62" s="3" t="s">
        <v>8220</v>
      </c>
      <c r="G62" s="3" t="s">
        <v>8239</v>
      </c>
      <c r="H62" s="3" t="s">
        <v>8256</v>
      </c>
      <c r="I62" s="3">
        <v>1484156948</v>
      </c>
      <c r="J62" s="3">
        <v>1481564948</v>
      </c>
      <c r="K62" s="3" t="b">
        <v>0</v>
      </c>
      <c r="L62" s="3">
        <v>10</v>
      </c>
      <c r="M62" s="3" t="b">
        <v>0</v>
      </c>
      <c r="N62" s="3" t="s">
        <v>8280</v>
      </c>
      <c r="O62" s="3">
        <v>1</v>
      </c>
      <c r="P62" s="24">
        <v>28.4</v>
      </c>
      <c r="Q62" s="3" t="s">
        <v>8331</v>
      </c>
      <c r="R62" s="3" t="s">
        <v>8332</v>
      </c>
      <c r="S62" s="4">
        <v>42716.7424537037</v>
      </c>
      <c r="T62" s="4">
        <v>42746.7424537037</v>
      </c>
    </row>
    <row r="63" spans="1:20" ht="58" x14ac:dyDescent="0.35">
      <c r="A63" s="3">
        <v>2122</v>
      </c>
      <c r="B63" s="3" t="s">
        <v>2123</v>
      </c>
      <c r="C63" s="3" t="s">
        <v>6232</v>
      </c>
      <c r="D63" s="22">
        <v>80000</v>
      </c>
      <c r="E63" s="23">
        <v>310</v>
      </c>
      <c r="F63" s="3" t="s">
        <v>8220</v>
      </c>
      <c r="G63" s="3" t="s">
        <v>8237</v>
      </c>
      <c r="H63" s="3" t="s">
        <v>8255</v>
      </c>
      <c r="I63" s="3">
        <v>1483773169</v>
      </c>
      <c r="J63" s="3">
        <v>1481181169</v>
      </c>
      <c r="K63" s="3" t="b">
        <v>0</v>
      </c>
      <c r="L63" s="3">
        <v>3</v>
      </c>
      <c r="M63" s="3" t="b">
        <v>0</v>
      </c>
      <c r="N63" s="3" t="s">
        <v>8280</v>
      </c>
      <c r="O63" s="3">
        <v>0</v>
      </c>
      <c r="P63" s="24">
        <v>103.33</v>
      </c>
      <c r="Q63" s="3" t="s">
        <v>8331</v>
      </c>
      <c r="R63" s="3" t="s">
        <v>8332</v>
      </c>
      <c r="S63" s="4">
        <v>42712.300567129627</v>
      </c>
      <c r="T63" s="4">
        <v>42742.300567129627</v>
      </c>
    </row>
    <row r="64" spans="1:20" ht="87" x14ac:dyDescent="0.35">
      <c r="A64" s="3">
        <v>2123</v>
      </c>
      <c r="B64" s="3" t="s">
        <v>2124</v>
      </c>
      <c r="C64" s="3" t="s">
        <v>6233</v>
      </c>
      <c r="D64" s="22">
        <v>500</v>
      </c>
      <c r="E64" s="23">
        <v>50</v>
      </c>
      <c r="F64" s="3" t="s">
        <v>8220</v>
      </c>
      <c r="G64" s="3" t="s">
        <v>8223</v>
      </c>
      <c r="H64" s="3" t="s">
        <v>8245</v>
      </c>
      <c r="I64" s="3">
        <v>1268636340</v>
      </c>
      <c r="J64" s="3">
        <v>1263982307</v>
      </c>
      <c r="K64" s="3" t="b">
        <v>0</v>
      </c>
      <c r="L64" s="3">
        <v>5</v>
      </c>
      <c r="M64" s="3" t="b">
        <v>0</v>
      </c>
      <c r="N64" s="3" t="s">
        <v>8280</v>
      </c>
      <c r="O64" s="3">
        <v>10</v>
      </c>
      <c r="P64" s="24">
        <v>10</v>
      </c>
      <c r="Q64" s="3" t="s">
        <v>8331</v>
      </c>
      <c r="R64" s="3" t="s">
        <v>8332</v>
      </c>
      <c r="S64" s="4">
        <v>40198.424849537041</v>
      </c>
      <c r="T64" s="4">
        <v>40252.290972222225</v>
      </c>
    </row>
    <row r="65" spans="1:20" ht="72.5" x14ac:dyDescent="0.35">
      <c r="A65" s="3">
        <v>2124</v>
      </c>
      <c r="B65" s="3" t="s">
        <v>2125</v>
      </c>
      <c r="C65" s="3" t="s">
        <v>6234</v>
      </c>
      <c r="D65" s="22">
        <v>1100</v>
      </c>
      <c r="E65" s="23">
        <v>115</v>
      </c>
      <c r="F65" s="3" t="s">
        <v>8220</v>
      </c>
      <c r="G65" s="3" t="s">
        <v>8223</v>
      </c>
      <c r="H65" s="3" t="s">
        <v>8245</v>
      </c>
      <c r="I65" s="3">
        <v>1291093200</v>
      </c>
      <c r="J65" s="3">
        <v>1286930435</v>
      </c>
      <c r="K65" s="3" t="b">
        <v>0</v>
      </c>
      <c r="L65" s="3">
        <v>5</v>
      </c>
      <c r="M65" s="3" t="b">
        <v>0</v>
      </c>
      <c r="N65" s="3" t="s">
        <v>8280</v>
      </c>
      <c r="O65" s="3">
        <v>10</v>
      </c>
      <c r="P65" s="24">
        <v>23</v>
      </c>
      <c r="Q65" s="3" t="s">
        <v>8331</v>
      </c>
      <c r="R65" s="3" t="s">
        <v>8332</v>
      </c>
      <c r="S65" s="4">
        <v>40464.028182870366</v>
      </c>
      <c r="T65" s="4">
        <v>40512.208333333336</v>
      </c>
    </row>
    <row r="66" spans="1:20" ht="58" x14ac:dyDescent="0.35">
      <c r="A66" s="3">
        <v>2125</v>
      </c>
      <c r="B66" s="3" t="s">
        <v>2126</v>
      </c>
      <c r="C66" s="3" t="s">
        <v>6235</v>
      </c>
      <c r="D66" s="22">
        <v>60000</v>
      </c>
      <c r="E66" s="23">
        <v>852</v>
      </c>
      <c r="F66" s="3" t="s">
        <v>8220</v>
      </c>
      <c r="G66" s="3" t="s">
        <v>8223</v>
      </c>
      <c r="H66" s="3" t="s">
        <v>8245</v>
      </c>
      <c r="I66" s="3">
        <v>1438734833</v>
      </c>
      <c r="J66" s="3">
        <v>1436142833</v>
      </c>
      <c r="K66" s="3" t="b">
        <v>0</v>
      </c>
      <c r="L66" s="3">
        <v>27</v>
      </c>
      <c r="M66" s="3" t="b">
        <v>0</v>
      </c>
      <c r="N66" s="3" t="s">
        <v>8280</v>
      </c>
      <c r="O66" s="3">
        <v>1</v>
      </c>
      <c r="P66" s="24">
        <v>31.56</v>
      </c>
      <c r="Q66" s="3" t="s">
        <v>8331</v>
      </c>
      <c r="R66" s="3" t="s">
        <v>8332</v>
      </c>
      <c r="S66" s="4">
        <v>42191.023530092592</v>
      </c>
      <c r="T66" s="4">
        <v>42221.023530092592</v>
      </c>
    </row>
    <row r="67" spans="1:20" ht="72.5" x14ac:dyDescent="0.35">
      <c r="A67" s="3">
        <v>2126</v>
      </c>
      <c r="B67" s="3" t="s">
        <v>2127</v>
      </c>
      <c r="C67" s="3" t="s">
        <v>6236</v>
      </c>
      <c r="D67" s="22">
        <v>20000</v>
      </c>
      <c r="E67" s="23">
        <v>10</v>
      </c>
      <c r="F67" s="3" t="s">
        <v>8220</v>
      </c>
      <c r="G67" s="3" t="s">
        <v>8223</v>
      </c>
      <c r="H67" s="3" t="s">
        <v>8245</v>
      </c>
      <c r="I67" s="3">
        <v>1418080887</v>
      </c>
      <c r="J67" s="3">
        <v>1415488887</v>
      </c>
      <c r="K67" s="3" t="b">
        <v>0</v>
      </c>
      <c r="L67" s="3">
        <v>2</v>
      </c>
      <c r="M67" s="3" t="b">
        <v>0</v>
      </c>
      <c r="N67" s="3" t="s">
        <v>8280</v>
      </c>
      <c r="O67" s="3">
        <v>0</v>
      </c>
      <c r="P67" s="24">
        <v>5</v>
      </c>
      <c r="Q67" s="3" t="s">
        <v>8331</v>
      </c>
      <c r="R67" s="3" t="s">
        <v>8332</v>
      </c>
      <c r="S67" s="4">
        <v>41951.973229166666</v>
      </c>
      <c r="T67" s="4">
        <v>41981.973229166666</v>
      </c>
    </row>
    <row r="68" spans="1:20" ht="29" x14ac:dyDescent="0.35">
      <c r="A68" s="3">
        <v>2127</v>
      </c>
      <c r="B68" s="3" t="s">
        <v>2128</v>
      </c>
      <c r="C68" s="3" t="s">
        <v>6237</v>
      </c>
      <c r="D68" s="22">
        <v>28000</v>
      </c>
      <c r="E68" s="23">
        <v>8076</v>
      </c>
      <c r="F68" s="3" t="s">
        <v>8220</v>
      </c>
      <c r="G68" s="3" t="s">
        <v>8224</v>
      </c>
      <c r="H68" s="3" t="s">
        <v>8246</v>
      </c>
      <c r="I68" s="3">
        <v>1426158463</v>
      </c>
      <c r="J68" s="3">
        <v>1423570063</v>
      </c>
      <c r="K68" s="3" t="b">
        <v>0</v>
      </c>
      <c r="L68" s="3">
        <v>236</v>
      </c>
      <c r="M68" s="3" t="b">
        <v>0</v>
      </c>
      <c r="N68" s="3" t="s">
        <v>8280</v>
      </c>
      <c r="O68" s="3">
        <v>29</v>
      </c>
      <c r="P68" s="24">
        <v>34.22</v>
      </c>
      <c r="Q68" s="3" t="s">
        <v>8331</v>
      </c>
      <c r="R68" s="3" t="s">
        <v>8332</v>
      </c>
      <c r="S68" s="4">
        <v>42045.50535879629</v>
      </c>
      <c r="T68" s="4">
        <v>42075.463692129633</v>
      </c>
    </row>
    <row r="69" spans="1:20" ht="72.5" x14ac:dyDescent="0.35">
      <c r="A69" s="3">
        <v>2128</v>
      </c>
      <c r="B69" s="3" t="s">
        <v>2129</v>
      </c>
      <c r="C69" s="3" t="s">
        <v>6238</v>
      </c>
      <c r="D69" s="22">
        <v>15000</v>
      </c>
      <c r="E69" s="23">
        <v>25</v>
      </c>
      <c r="F69" s="3" t="s">
        <v>8220</v>
      </c>
      <c r="G69" s="3" t="s">
        <v>8228</v>
      </c>
      <c r="H69" s="3" t="s">
        <v>8250</v>
      </c>
      <c r="I69" s="3">
        <v>1411324369</v>
      </c>
      <c r="J69" s="3">
        <v>1406140369</v>
      </c>
      <c r="K69" s="3" t="b">
        <v>0</v>
      </c>
      <c r="L69" s="3">
        <v>1</v>
      </c>
      <c r="M69" s="3" t="b">
        <v>0</v>
      </c>
      <c r="N69" s="3" t="s">
        <v>8280</v>
      </c>
      <c r="O69" s="3">
        <v>0</v>
      </c>
      <c r="P69" s="24">
        <v>25</v>
      </c>
      <c r="Q69" s="3" t="s">
        <v>8331</v>
      </c>
      <c r="R69" s="3" t="s">
        <v>8332</v>
      </c>
      <c r="S69" s="4">
        <v>41843.772789351853</v>
      </c>
      <c r="T69" s="4">
        <v>41903.772789351853</v>
      </c>
    </row>
    <row r="70" spans="1:20" ht="72.5" x14ac:dyDescent="0.35">
      <c r="A70" s="3">
        <v>2129</v>
      </c>
      <c r="B70" s="3" t="s">
        <v>2130</v>
      </c>
      <c r="C70" s="3" t="s">
        <v>6239</v>
      </c>
      <c r="D70" s="22">
        <v>2000</v>
      </c>
      <c r="E70" s="23">
        <v>236</v>
      </c>
      <c r="F70" s="3" t="s">
        <v>8220</v>
      </c>
      <c r="G70" s="3" t="s">
        <v>8223</v>
      </c>
      <c r="H70" s="3" t="s">
        <v>8245</v>
      </c>
      <c r="I70" s="3">
        <v>1457570100</v>
      </c>
      <c r="J70" s="3">
        <v>1454978100</v>
      </c>
      <c r="K70" s="3" t="b">
        <v>0</v>
      </c>
      <c r="L70" s="3">
        <v>12</v>
      </c>
      <c r="M70" s="3" t="b">
        <v>0</v>
      </c>
      <c r="N70" s="3" t="s">
        <v>8280</v>
      </c>
      <c r="O70" s="3">
        <v>12</v>
      </c>
      <c r="P70" s="24">
        <v>19.670000000000002</v>
      </c>
      <c r="Q70" s="3" t="s">
        <v>8331</v>
      </c>
      <c r="R70" s="3" t="s">
        <v>8332</v>
      </c>
      <c r="S70" s="4">
        <v>42409.024305555555</v>
      </c>
      <c r="T70" s="4">
        <v>42439.024305555555</v>
      </c>
    </row>
    <row r="71" spans="1:20" ht="43.5" x14ac:dyDescent="0.35">
      <c r="A71" s="3">
        <v>2130</v>
      </c>
      <c r="B71" s="3" t="s">
        <v>2131</v>
      </c>
      <c r="C71" s="3" t="s">
        <v>6240</v>
      </c>
      <c r="D71" s="22">
        <v>42000</v>
      </c>
      <c r="E71" s="23">
        <v>85</v>
      </c>
      <c r="F71" s="3" t="s">
        <v>8220</v>
      </c>
      <c r="G71" s="3" t="s">
        <v>8223</v>
      </c>
      <c r="H71" s="3" t="s">
        <v>8245</v>
      </c>
      <c r="I71" s="3">
        <v>1408154663</v>
      </c>
      <c r="J71" s="3">
        <v>1405130663</v>
      </c>
      <c r="K71" s="3" t="b">
        <v>0</v>
      </c>
      <c r="L71" s="3">
        <v>4</v>
      </c>
      <c r="M71" s="3" t="b">
        <v>0</v>
      </c>
      <c r="N71" s="3" t="s">
        <v>8280</v>
      </c>
      <c r="O71" s="3">
        <v>0</v>
      </c>
      <c r="P71" s="24">
        <v>21.25</v>
      </c>
      <c r="Q71" s="3" t="s">
        <v>8331</v>
      </c>
      <c r="R71" s="3" t="s">
        <v>8332</v>
      </c>
      <c r="S71" s="4">
        <v>41832.086377314816</v>
      </c>
      <c r="T71" s="4">
        <v>41867.086377314816</v>
      </c>
    </row>
    <row r="72" spans="1:20" ht="72.5" x14ac:dyDescent="0.35">
      <c r="A72" s="3">
        <v>2131</v>
      </c>
      <c r="B72" s="3" t="s">
        <v>2132</v>
      </c>
      <c r="C72" s="3" t="s">
        <v>6241</v>
      </c>
      <c r="D72" s="22">
        <v>500</v>
      </c>
      <c r="E72" s="23">
        <v>25</v>
      </c>
      <c r="F72" s="3" t="s">
        <v>8220</v>
      </c>
      <c r="G72" s="3" t="s">
        <v>8223</v>
      </c>
      <c r="H72" s="3" t="s">
        <v>8245</v>
      </c>
      <c r="I72" s="3">
        <v>1436677091</v>
      </c>
      <c r="J72" s="3">
        <v>1434085091</v>
      </c>
      <c r="K72" s="3" t="b">
        <v>0</v>
      </c>
      <c r="L72" s="3">
        <v>3</v>
      </c>
      <c r="M72" s="3" t="b">
        <v>0</v>
      </c>
      <c r="N72" s="3" t="s">
        <v>8280</v>
      </c>
      <c r="O72" s="3">
        <v>5</v>
      </c>
      <c r="P72" s="24">
        <v>8.33</v>
      </c>
      <c r="Q72" s="3" t="s">
        <v>8331</v>
      </c>
      <c r="R72" s="3" t="s">
        <v>8332</v>
      </c>
      <c r="S72" s="4">
        <v>42167.207071759258</v>
      </c>
      <c r="T72" s="4">
        <v>42197.207071759258</v>
      </c>
    </row>
    <row r="73" spans="1:20" ht="72.5" x14ac:dyDescent="0.35">
      <c r="A73" s="3">
        <v>2132</v>
      </c>
      <c r="B73" s="3" t="s">
        <v>2133</v>
      </c>
      <c r="C73" s="3" t="s">
        <v>6242</v>
      </c>
      <c r="D73" s="22">
        <v>100000</v>
      </c>
      <c r="E73" s="23">
        <v>2112.9899999999998</v>
      </c>
      <c r="F73" s="3" t="s">
        <v>8220</v>
      </c>
      <c r="G73" s="3" t="s">
        <v>8223</v>
      </c>
      <c r="H73" s="3" t="s">
        <v>8245</v>
      </c>
      <c r="I73" s="3">
        <v>1391427692</v>
      </c>
      <c r="J73" s="3">
        <v>1388835692</v>
      </c>
      <c r="K73" s="3" t="b">
        <v>0</v>
      </c>
      <c r="L73" s="3">
        <v>99</v>
      </c>
      <c r="M73" s="3" t="b">
        <v>0</v>
      </c>
      <c r="N73" s="3" t="s">
        <v>8280</v>
      </c>
      <c r="O73" s="3">
        <v>2</v>
      </c>
      <c r="P73" s="24">
        <v>21.34</v>
      </c>
      <c r="Q73" s="3" t="s">
        <v>8331</v>
      </c>
      <c r="R73" s="3" t="s">
        <v>8332</v>
      </c>
      <c r="S73" s="4">
        <v>41643.487175925926</v>
      </c>
      <c r="T73" s="4">
        <v>41673.487175925926</v>
      </c>
    </row>
    <row r="74" spans="1:20" ht="72.5" x14ac:dyDescent="0.35">
      <c r="A74" s="3">
        <v>2133</v>
      </c>
      <c r="B74" s="3" t="s">
        <v>2134</v>
      </c>
      <c r="C74" s="3" t="s">
        <v>6243</v>
      </c>
      <c r="D74" s="22">
        <v>1000</v>
      </c>
      <c r="E74" s="23">
        <v>16</v>
      </c>
      <c r="F74" s="3" t="s">
        <v>8220</v>
      </c>
      <c r="G74" s="3" t="s">
        <v>8223</v>
      </c>
      <c r="H74" s="3" t="s">
        <v>8245</v>
      </c>
      <c r="I74" s="3">
        <v>1303628340</v>
      </c>
      <c r="J74" s="3">
        <v>1300328399</v>
      </c>
      <c r="K74" s="3" t="b">
        <v>0</v>
      </c>
      <c r="L74" s="3">
        <v>3</v>
      </c>
      <c r="M74" s="3" t="b">
        <v>0</v>
      </c>
      <c r="N74" s="3" t="s">
        <v>8280</v>
      </c>
      <c r="O74" s="3">
        <v>2</v>
      </c>
      <c r="P74" s="24">
        <v>5.33</v>
      </c>
      <c r="Q74" s="3" t="s">
        <v>8331</v>
      </c>
      <c r="R74" s="3" t="s">
        <v>8332</v>
      </c>
      <c r="S74" s="4">
        <v>40619.097210648149</v>
      </c>
      <c r="T74" s="4">
        <v>40657.290972222225</v>
      </c>
    </row>
    <row r="75" spans="1:20" ht="72.5" x14ac:dyDescent="0.35">
      <c r="A75" s="3">
        <v>2134</v>
      </c>
      <c r="B75" s="3" t="s">
        <v>2135</v>
      </c>
      <c r="C75" s="3" t="s">
        <v>6244</v>
      </c>
      <c r="D75" s="22">
        <v>6000</v>
      </c>
      <c r="E75" s="23">
        <v>104</v>
      </c>
      <c r="F75" s="3" t="s">
        <v>8220</v>
      </c>
      <c r="G75" s="3" t="s">
        <v>8223</v>
      </c>
      <c r="H75" s="3" t="s">
        <v>8245</v>
      </c>
      <c r="I75" s="3">
        <v>1367097391</v>
      </c>
      <c r="J75" s="3">
        <v>1364505391</v>
      </c>
      <c r="K75" s="3" t="b">
        <v>0</v>
      </c>
      <c r="L75" s="3">
        <v>3</v>
      </c>
      <c r="M75" s="3" t="b">
        <v>0</v>
      </c>
      <c r="N75" s="3" t="s">
        <v>8280</v>
      </c>
      <c r="O75" s="3">
        <v>2</v>
      </c>
      <c r="P75" s="24">
        <v>34.67</v>
      </c>
      <c r="Q75" s="3" t="s">
        <v>8331</v>
      </c>
      <c r="R75" s="3" t="s">
        <v>8332</v>
      </c>
      <c r="S75" s="4">
        <v>41361.886469907404</v>
      </c>
      <c r="T75" s="4">
        <v>41391.886469907404</v>
      </c>
    </row>
    <row r="76" spans="1:20" ht="72.5" x14ac:dyDescent="0.35">
      <c r="A76" s="3">
        <v>2135</v>
      </c>
      <c r="B76" s="3" t="s">
        <v>2136</v>
      </c>
      <c r="C76" s="3" t="s">
        <v>6245</v>
      </c>
      <c r="D76" s="22">
        <v>5000</v>
      </c>
      <c r="E76" s="23">
        <v>478</v>
      </c>
      <c r="F76" s="3" t="s">
        <v>8220</v>
      </c>
      <c r="G76" s="3" t="s">
        <v>8223</v>
      </c>
      <c r="H76" s="3" t="s">
        <v>8245</v>
      </c>
      <c r="I76" s="3">
        <v>1349392033</v>
      </c>
      <c r="J76" s="3">
        <v>1346800033</v>
      </c>
      <c r="K76" s="3" t="b">
        <v>0</v>
      </c>
      <c r="L76" s="3">
        <v>22</v>
      </c>
      <c r="M76" s="3" t="b">
        <v>0</v>
      </c>
      <c r="N76" s="3" t="s">
        <v>8280</v>
      </c>
      <c r="O76" s="3">
        <v>10</v>
      </c>
      <c r="P76" s="24">
        <v>21.73</v>
      </c>
      <c r="Q76" s="3" t="s">
        <v>8331</v>
      </c>
      <c r="R76" s="3" t="s">
        <v>8332</v>
      </c>
      <c r="S76" s="4">
        <v>41156.963344907403</v>
      </c>
      <c r="T76" s="4">
        <v>41186.963344907403</v>
      </c>
    </row>
    <row r="77" spans="1:20" ht="58" x14ac:dyDescent="0.35">
      <c r="A77" s="3">
        <v>2136</v>
      </c>
      <c r="B77" s="3" t="s">
        <v>2137</v>
      </c>
      <c r="C77" s="3" t="s">
        <v>6246</v>
      </c>
      <c r="D77" s="22">
        <v>80000</v>
      </c>
      <c r="E77" s="23">
        <v>47.69</v>
      </c>
      <c r="F77" s="3" t="s">
        <v>8220</v>
      </c>
      <c r="G77" s="3" t="s">
        <v>8223</v>
      </c>
      <c r="H77" s="3" t="s">
        <v>8245</v>
      </c>
      <c r="I77" s="3">
        <v>1382184786</v>
      </c>
      <c r="J77" s="3">
        <v>1379592786</v>
      </c>
      <c r="K77" s="3" t="b">
        <v>0</v>
      </c>
      <c r="L77" s="3">
        <v>4</v>
      </c>
      <c r="M77" s="3" t="b">
        <v>0</v>
      </c>
      <c r="N77" s="3" t="s">
        <v>8280</v>
      </c>
      <c r="O77" s="3">
        <v>0</v>
      </c>
      <c r="P77" s="24">
        <v>11.92</v>
      </c>
      <c r="Q77" s="3" t="s">
        <v>8331</v>
      </c>
      <c r="R77" s="3" t="s">
        <v>8332</v>
      </c>
      <c r="S77" s="4">
        <v>41536.509097222224</v>
      </c>
      <c r="T77" s="4">
        <v>41566.509097222224</v>
      </c>
    </row>
    <row r="78" spans="1:20" ht="58" x14ac:dyDescent="0.35">
      <c r="A78" s="3">
        <v>2137</v>
      </c>
      <c r="B78" s="3" t="s">
        <v>2138</v>
      </c>
      <c r="C78" s="3" t="s">
        <v>6247</v>
      </c>
      <c r="D78" s="22">
        <v>50000</v>
      </c>
      <c r="E78" s="23">
        <v>14203</v>
      </c>
      <c r="F78" s="3" t="s">
        <v>8220</v>
      </c>
      <c r="G78" s="3" t="s">
        <v>8228</v>
      </c>
      <c r="H78" s="3" t="s">
        <v>8250</v>
      </c>
      <c r="I78" s="3">
        <v>1417804229</v>
      </c>
      <c r="J78" s="3">
        <v>1415212229</v>
      </c>
      <c r="K78" s="3" t="b">
        <v>0</v>
      </c>
      <c r="L78" s="3">
        <v>534</v>
      </c>
      <c r="M78" s="3" t="b">
        <v>0</v>
      </c>
      <c r="N78" s="3" t="s">
        <v>8280</v>
      </c>
      <c r="O78" s="3">
        <v>28</v>
      </c>
      <c r="P78" s="24">
        <v>26.6</v>
      </c>
      <c r="Q78" s="3" t="s">
        <v>8331</v>
      </c>
      <c r="R78" s="3" t="s">
        <v>8332</v>
      </c>
      <c r="S78" s="4">
        <v>41948.771168981482</v>
      </c>
      <c r="T78" s="4">
        <v>41978.771168981482</v>
      </c>
    </row>
    <row r="79" spans="1:20" ht="58" x14ac:dyDescent="0.35">
      <c r="A79" s="3">
        <v>2138</v>
      </c>
      <c r="B79" s="3" t="s">
        <v>2139</v>
      </c>
      <c r="C79" s="3" t="s">
        <v>6248</v>
      </c>
      <c r="D79" s="22">
        <v>1000</v>
      </c>
      <c r="E79" s="23">
        <v>128</v>
      </c>
      <c r="F79" s="3" t="s">
        <v>8220</v>
      </c>
      <c r="G79" s="3" t="s">
        <v>8224</v>
      </c>
      <c r="H79" s="3" t="s">
        <v>8246</v>
      </c>
      <c r="I79" s="3">
        <v>1383959939</v>
      </c>
      <c r="J79" s="3">
        <v>1381364339</v>
      </c>
      <c r="K79" s="3" t="b">
        <v>0</v>
      </c>
      <c r="L79" s="3">
        <v>12</v>
      </c>
      <c r="M79" s="3" t="b">
        <v>0</v>
      </c>
      <c r="N79" s="3" t="s">
        <v>8280</v>
      </c>
      <c r="O79" s="3">
        <v>13</v>
      </c>
      <c r="P79" s="24">
        <v>10.67</v>
      </c>
      <c r="Q79" s="3" t="s">
        <v>8331</v>
      </c>
      <c r="R79" s="3" t="s">
        <v>8332</v>
      </c>
      <c r="S79" s="4">
        <v>41557.013182870374</v>
      </c>
      <c r="T79" s="4">
        <v>41587.054849537039</v>
      </c>
    </row>
    <row r="80" spans="1:20" ht="72.5" x14ac:dyDescent="0.35">
      <c r="A80" s="3">
        <v>2139</v>
      </c>
      <c r="B80" s="3" t="s">
        <v>2140</v>
      </c>
      <c r="C80" s="3" t="s">
        <v>6249</v>
      </c>
      <c r="D80" s="22">
        <v>30000</v>
      </c>
      <c r="E80" s="23">
        <v>1626</v>
      </c>
      <c r="F80" s="3" t="s">
        <v>8220</v>
      </c>
      <c r="G80" s="3" t="s">
        <v>8223</v>
      </c>
      <c r="H80" s="3" t="s">
        <v>8245</v>
      </c>
      <c r="I80" s="3">
        <v>1478196008</v>
      </c>
      <c r="J80" s="3">
        <v>1475604008</v>
      </c>
      <c r="K80" s="3" t="b">
        <v>0</v>
      </c>
      <c r="L80" s="3">
        <v>56</v>
      </c>
      <c r="M80" s="3" t="b">
        <v>0</v>
      </c>
      <c r="N80" s="3" t="s">
        <v>8280</v>
      </c>
      <c r="O80" s="3">
        <v>5</v>
      </c>
      <c r="P80" s="24">
        <v>29.04</v>
      </c>
      <c r="Q80" s="3" t="s">
        <v>8331</v>
      </c>
      <c r="R80" s="3" t="s">
        <v>8332</v>
      </c>
      <c r="S80" s="4">
        <v>42647.750092592592</v>
      </c>
      <c r="T80" s="4">
        <v>42677.750092592592</v>
      </c>
    </row>
    <row r="81" spans="1:20" ht="72.5" x14ac:dyDescent="0.35">
      <c r="A81" s="3">
        <v>2140</v>
      </c>
      <c r="B81" s="3" t="s">
        <v>2141</v>
      </c>
      <c r="C81" s="3" t="s">
        <v>6250</v>
      </c>
      <c r="D81" s="22">
        <v>500000</v>
      </c>
      <c r="E81" s="23">
        <v>560</v>
      </c>
      <c r="F81" s="3" t="s">
        <v>8220</v>
      </c>
      <c r="G81" s="3" t="s">
        <v>8223</v>
      </c>
      <c r="H81" s="3" t="s">
        <v>8245</v>
      </c>
      <c r="I81" s="3">
        <v>1357934424</v>
      </c>
      <c r="J81" s="3">
        <v>1355342424</v>
      </c>
      <c r="K81" s="3" t="b">
        <v>0</v>
      </c>
      <c r="L81" s="3">
        <v>11</v>
      </c>
      <c r="M81" s="3" t="b">
        <v>0</v>
      </c>
      <c r="N81" s="3" t="s">
        <v>8280</v>
      </c>
      <c r="O81" s="3">
        <v>0</v>
      </c>
      <c r="P81" s="24">
        <v>50.91</v>
      </c>
      <c r="Q81" s="3" t="s">
        <v>8331</v>
      </c>
      <c r="R81" s="3" t="s">
        <v>8332</v>
      </c>
      <c r="S81" s="4">
        <v>41255.833611111113</v>
      </c>
      <c r="T81" s="4">
        <v>41285.833611111113</v>
      </c>
    </row>
    <row r="82" spans="1:20" ht="72.5" x14ac:dyDescent="0.35">
      <c r="A82" s="3">
        <v>2141</v>
      </c>
      <c r="B82" s="3" t="s">
        <v>2142</v>
      </c>
      <c r="C82" s="3" t="s">
        <v>6251</v>
      </c>
      <c r="D82" s="22">
        <v>15000</v>
      </c>
      <c r="E82" s="23">
        <v>0</v>
      </c>
      <c r="F82" s="3" t="s">
        <v>8220</v>
      </c>
      <c r="G82" s="3" t="s">
        <v>8223</v>
      </c>
      <c r="H82" s="3" t="s">
        <v>8245</v>
      </c>
      <c r="I82" s="3">
        <v>1415947159</v>
      </c>
      <c r="J82" s="3">
        <v>1413351559</v>
      </c>
      <c r="K82" s="3" t="b">
        <v>0</v>
      </c>
      <c r="L82" s="3">
        <v>0</v>
      </c>
      <c r="M82" s="3" t="b">
        <v>0</v>
      </c>
      <c r="N82" s="3" t="s">
        <v>8280</v>
      </c>
      <c r="O82" s="3">
        <v>0</v>
      </c>
      <c r="P82" s="24" t="s">
        <v>8384</v>
      </c>
      <c r="Q82" s="3" t="s">
        <v>8331</v>
      </c>
      <c r="R82" s="3" t="s">
        <v>8332</v>
      </c>
      <c r="S82" s="4">
        <v>41927.235636574071</v>
      </c>
      <c r="T82" s="4">
        <v>41957.277303240742</v>
      </c>
    </row>
    <row r="83" spans="1:20" ht="72.5" x14ac:dyDescent="0.35">
      <c r="A83" s="3">
        <v>2142</v>
      </c>
      <c r="B83" s="3" t="s">
        <v>2143</v>
      </c>
      <c r="C83" s="3" t="s">
        <v>6252</v>
      </c>
      <c r="D83" s="22">
        <v>10500</v>
      </c>
      <c r="E83" s="23">
        <v>601</v>
      </c>
      <c r="F83" s="3" t="s">
        <v>8220</v>
      </c>
      <c r="G83" s="3" t="s">
        <v>8235</v>
      </c>
      <c r="H83" s="3" t="s">
        <v>8248</v>
      </c>
      <c r="I83" s="3">
        <v>1451494210</v>
      </c>
      <c r="J83" s="3">
        <v>1449075010</v>
      </c>
      <c r="K83" s="3" t="b">
        <v>0</v>
      </c>
      <c r="L83" s="3">
        <v>12</v>
      </c>
      <c r="M83" s="3" t="b">
        <v>0</v>
      </c>
      <c r="N83" s="3" t="s">
        <v>8280</v>
      </c>
      <c r="O83" s="3">
        <v>6</v>
      </c>
      <c r="P83" s="24">
        <v>50.08</v>
      </c>
      <c r="Q83" s="3" t="s">
        <v>8331</v>
      </c>
      <c r="R83" s="3" t="s">
        <v>8332</v>
      </c>
      <c r="S83" s="4">
        <v>42340.701504629629</v>
      </c>
      <c r="T83" s="4">
        <v>42368.701504629629</v>
      </c>
    </row>
    <row r="84" spans="1:20" ht="87" x14ac:dyDescent="0.35">
      <c r="A84" s="3">
        <v>2143</v>
      </c>
      <c r="B84" s="3" t="s">
        <v>2144</v>
      </c>
      <c r="C84" s="3" t="s">
        <v>6253</v>
      </c>
      <c r="D84" s="22">
        <v>2000</v>
      </c>
      <c r="E84" s="23">
        <v>225</v>
      </c>
      <c r="F84" s="3" t="s">
        <v>8220</v>
      </c>
      <c r="G84" s="3" t="s">
        <v>8223</v>
      </c>
      <c r="H84" s="3" t="s">
        <v>8245</v>
      </c>
      <c r="I84" s="3">
        <v>1279738800</v>
      </c>
      <c r="J84" s="3">
        <v>1275599812</v>
      </c>
      <c r="K84" s="3" t="b">
        <v>0</v>
      </c>
      <c r="L84" s="3">
        <v>5</v>
      </c>
      <c r="M84" s="3" t="b">
        <v>0</v>
      </c>
      <c r="N84" s="3" t="s">
        <v>8280</v>
      </c>
      <c r="O84" s="3">
        <v>11</v>
      </c>
      <c r="P84" s="24">
        <v>45</v>
      </c>
      <c r="Q84" s="3" t="s">
        <v>8331</v>
      </c>
      <c r="R84" s="3" t="s">
        <v>8332</v>
      </c>
      <c r="S84" s="4">
        <v>40332.886712962965</v>
      </c>
      <c r="T84" s="4">
        <v>40380.791666666664</v>
      </c>
    </row>
    <row r="85" spans="1:20" ht="58" x14ac:dyDescent="0.35">
      <c r="A85" s="3">
        <v>2144</v>
      </c>
      <c r="B85" s="3" t="s">
        <v>2145</v>
      </c>
      <c r="C85" s="3" t="s">
        <v>6254</v>
      </c>
      <c r="D85" s="22">
        <v>35500</v>
      </c>
      <c r="E85" s="23">
        <v>607</v>
      </c>
      <c r="F85" s="3" t="s">
        <v>8220</v>
      </c>
      <c r="G85" s="3" t="s">
        <v>8223</v>
      </c>
      <c r="H85" s="3" t="s">
        <v>8245</v>
      </c>
      <c r="I85" s="3">
        <v>1379164040</v>
      </c>
      <c r="J85" s="3">
        <v>1376399240</v>
      </c>
      <c r="K85" s="3" t="b">
        <v>0</v>
      </c>
      <c r="L85" s="3">
        <v>24</v>
      </c>
      <c r="M85" s="3" t="b">
        <v>0</v>
      </c>
      <c r="N85" s="3" t="s">
        <v>8280</v>
      </c>
      <c r="O85" s="3">
        <v>2</v>
      </c>
      <c r="P85" s="24">
        <v>25.29</v>
      </c>
      <c r="Q85" s="3" t="s">
        <v>8331</v>
      </c>
      <c r="R85" s="3" t="s">
        <v>8332</v>
      </c>
      <c r="S85" s="4">
        <v>41499.546759259261</v>
      </c>
      <c r="T85" s="4">
        <v>41531.546759259261</v>
      </c>
    </row>
    <row r="86" spans="1:20" ht="72.5" x14ac:dyDescent="0.35">
      <c r="A86" s="3">
        <v>2145</v>
      </c>
      <c r="B86" s="3" t="s">
        <v>2146</v>
      </c>
      <c r="C86" s="3" t="s">
        <v>6255</v>
      </c>
      <c r="D86" s="22">
        <v>15000</v>
      </c>
      <c r="E86" s="23">
        <v>4565</v>
      </c>
      <c r="F86" s="3" t="s">
        <v>8220</v>
      </c>
      <c r="G86" s="3" t="s">
        <v>8223</v>
      </c>
      <c r="H86" s="3" t="s">
        <v>8245</v>
      </c>
      <c r="I86" s="3">
        <v>1385534514</v>
      </c>
      <c r="J86" s="3">
        <v>1382938914</v>
      </c>
      <c r="K86" s="3" t="b">
        <v>0</v>
      </c>
      <c r="L86" s="3">
        <v>89</v>
      </c>
      <c r="M86" s="3" t="b">
        <v>0</v>
      </c>
      <c r="N86" s="3" t="s">
        <v>8280</v>
      </c>
      <c r="O86" s="3">
        <v>30</v>
      </c>
      <c r="P86" s="24">
        <v>51.29</v>
      </c>
      <c r="Q86" s="3" t="s">
        <v>8331</v>
      </c>
      <c r="R86" s="3" t="s">
        <v>8332</v>
      </c>
      <c r="S86" s="4">
        <v>41575.237430555557</v>
      </c>
      <c r="T86" s="4">
        <v>41605.279097222221</v>
      </c>
    </row>
    <row r="87" spans="1:20" ht="87" x14ac:dyDescent="0.35">
      <c r="A87" s="3">
        <v>2146</v>
      </c>
      <c r="B87" s="3" t="s">
        <v>2147</v>
      </c>
      <c r="C87" s="3" t="s">
        <v>6256</v>
      </c>
      <c r="D87" s="22">
        <v>5000</v>
      </c>
      <c r="E87" s="23">
        <v>1</v>
      </c>
      <c r="F87" s="3" t="s">
        <v>8220</v>
      </c>
      <c r="G87" s="3" t="s">
        <v>8223</v>
      </c>
      <c r="H87" s="3" t="s">
        <v>8245</v>
      </c>
      <c r="I87" s="3">
        <v>1455207510</v>
      </c>
      <c r="J87" s="3">
        <v>1453997910</v>
      </c>
      <c r="K87" s="3" t="b">
        <v>0</v>
      </c>
      <c r="L87" s="3">
        <v>1</v>
      </c>
      <c r="M87" s="3" t="b">
        <v>0</v>
      </c>
      <c r="N87" s="3" t="s">
        <v>8280</v>
      </c>
      <c r="O87" s="3">
        <v>0</v>
      </c>
      <c r="P87" s="24">
        <v>1</v>
      </c>
      <c r="Q87" s="3" t="s">
        <v>8331</v>
      </c>
      <c r="R87" s="3" t="s">
        <v>8332</v>
      </c>
      <c r="S87" s="4">
        <v>42397.679513888885</v>
      </c>
      <c r="T87" s="4">
        <v>42411.679513888885</v>
      </c>
    </row>
    <row r="88" spans="1:20" ht="29" x14ac:dyDescent="0.35">
      <c r="A88" s="3">
        <v>2147</v>
      </c>
      <c r="B88" s="3" t="s">
        <v>2148</v>
      </c>
      <c r="C88" s="3" t="s">
        <v>6257</v>
      </c>
      <c r="D88" s="22">
        <v>390000</v>
      </c>
      <c r="E88" s="23">
        <v>2716</v>
      </c>
      <c r="F88" s="3" t="s">
        <v>8220</v>
      </c>
      <c r="G88" s="3" t="s">
        <v>8223</v>
      </c>
      <c r="H88" s="3" t="s">
        <v>8245</v>
      </c>
      <c r="I88" s="3">
        <v>1416125148</v>
      </c>
      <c r="J88" s="3">
        <v>1413356748</v>
      </c>
      <c r="K88" s="3" t="b">
        <v>0</v>
      </c>
      <c r="L88" s="3">
        <v>55</v>
      </c>
      <c r="M88" s="3" t="b">
        <v>0</v>
      </c>
      <c r="N88" s="3" t="s">
        <v>8280</v>
      </c>
      <c r="O88" s="3">
        <v>1</v>
      </c>
      <c r="P88" s="24">
        <v>49.38</v>
      </c>
      <c r="Q88" s="3" t="s">
        <v>8331</v>
      </c>
      <c r="R88" s="3" t="s">
        <v>8332</v>
      </c>
      <c r="S88" s="4">
        <v>41927.295694444445</v>
      </c>
      <c r="T88" s="4">
        <v>41959.337361111116</v>
      </c>
    </row>
    <row r="89" spans="1:20" ht="72.5" x14ac:dyDescent="0.35">
      <c r="A89" s="3">
        <v>2148</v>
      </c>
      <c r="B89" s="3" t="s">
        <v>2149</v>
      </c>
      <c r="C89" s="3" t="s">
        <v>6258</v>
      </c>
      <c r="D89" s="22">
        <v>100</v>
      </c>
      <c r="E89" s="23">
        <v>2</v>
      </c>
      <c r="F89" s="3" t="s">
        <v>8220</v>
      </c>
      <c r="G89" s="3" t="s">
        <v>8224</v>
      </c>
      <c r="H89" s="3" t="s">
        <v>8246</v>
      </c>
      <c r="I89" s="3">
        <v>1427992582</v>
      </c>
      <c r="J89" s="3">
        <v>1425404182</v>
      </c>
      <c r="K89" s="3" t="b">
        <v>0</v>
      </c>
      <c r="L89" s="3">
        <v>2</v>
      </c>
      <c r="M89" s="3" t="b">
        <v>0</v>
      </c>
      <c r="N89" s="3" t="s">
        <v>8280</v>
      </c>
      <c r="O89" s="3">
        <v>2</v>
      </c>
      <c r="P89" s="24">
        <v>1</v>
      </c>
      <c r="Q89" s="3" t="s">
        <v>8331</v>
      </c>
      <c r="R89" s="3" t="s">
        <v>8332</v>
      </c>
      <c r="S89" s="4">
        <v>42066.733587962968</v>
      </c>
      <c r="T89" s="4">
        <v>42096.691921296297</v>
      </c>
    </row>
    <row r="90" spans="1:20" ht="72.5" x14ac:dyDescent="0.35">
      <c r="A90" s="3">
        <v>2149</v>
      </c>
      <c r="B90" s="3" t="s">
        <v>2150</v>
      </c>
      <c r="C90" s="3" t="s">
        <v>6259</v>
      </c>
      <c r="D90" s="22">
        <v>2000</v>
      </c>
      <c r="E90" s="23">
        <v>0</v>
      </c>
      <c r="F90" s="3" t="s">
        <v>8220</v>
      </c>
      <c r="G90" s="3" t="s">
        <v>8223</v>
      </c>
      <c r="H90" s="3" t="s">
        <v>8245</v>
      </c>
      <c r="I90" s="3">
        <v>1280534400</v>
      </c>
      <c r="J90" s="3">
        <v>1277512556</v>
      </c>
      <c r="K90" s="3" t="b">
        <v>0</v>
      </c>
      <c r="L90" s="3">
        <v>0</v>
      </c>
      <c r="M90" s="3" t="b">
        <v>0</v>
      </c>
      <c r="N90" s="3" t="s">
        <v>8280</v>
      </c>
      <c r="O90" s="3">
        <v>0</v>
      </c>
      <c r="P90" s="24" t="s">
        <v>8384</v>
      </c>
      <c r="Q90" s="3" t="s">
        <v>8331</v>
      </c>
      <c r="R90" s="3" t="s">
        <v>8332</v>
      </c>
      <c r="S90" s="4">
        <v>40355.024953703702</v>
      </c>
      <c r="T90" s="4">
        <v>40390</v>
      </c>
    </row>
    <row r="91" spans="1:20" ht="29" x14ac:dyDescent="0.35">
      <c r="A91" s="3">
        <v>2150</v>
      </c>
      <c r="B91" s="3" t="s">
        <v>2151</v>
      </c>
      <c r="C91" s="3" t="s">
        <v>6260</v>
      </c>
      <c r="D91" s="22">
        <v>50000</v>
      </c>
      <c r="E91" s="23">
        <v>405</v>
      </c>
      <c r="F91" s="3" t="s">
        <v>8220</v>
      </c>
      <c r="G91" s="3" t="s">
        <v>8233</v>
      </c>
      <c r="H91" s="3" t="s">
        <v>8253</v>
      </c>
      <c r="I91" s="3">
        <v>1468392599</v>
      </c>
      <c r="J91" s="3">
        <v>1465800599</v>
      </c>
      <c r="K91" s="3" t="b">
        <v>0</v>
      </c>
      <c r="L91" s="3">
        <v>4</v>
      </c>
      <c r="M91" s="3" t="b">
        <v>0</v>
      </c>
      <c r="N91" s="3" t="s">
        <v>8280</v>
      </c>
      <c r="O91" s="3">
        <v>1</v>
      </c>
      <c r="P91" s="24">
        <v>101.25</v>
      </c>
      <c r="Q91" s="3" t="s">
        <v>8331</v>
      </c>
      <c r="R91" s="3" t="s">
        <v>8332</v>
      </c>
      <c r="S91" s="4">
        <v>42534.284710648149</v>
      </c>
      <c r="T91" s="4">
        <v>42564.284710648149</v>
      </c>
    </row>
    <row r="92" spans="1:20" ht="72.5" x14ac:dyDescent="0.35">
      <c r="A92" s="3">
        <v>2151</v>
      </c>
      <c r="B92" s="3" t="s">
        <v>2152</v>
      </c>
      <c r="C92" s="3" t="s">
        <v>6261</v>
      </c>
      <c r="D92" s="22">
        <v>45000</v>
      </c>
      <c r="E92" s="23">
        <v>118</v>
      </c>
      <c r="F92" s="3" t="s">
        <v>8220</v>
      </c>
      <c r="G92" s="3" t="s">
        <v>8223</v>
      </c>
      <c r="H92" s="3" t="s">
        <v>8245</v>
      </c>
      <c r="I92" s="3">
        <v>1467231614</v>
      </c>
      <c r="J92" s="3">
        <v>1464639614</v>
      </c>
      <c r="K92" s="3" t="b">
        <v>0</v>
      </c>
      <c r="L92" s="3">
        <v>6</v>
      </c>
      <c r="M92" s="3" t="b">
        <v>0</v>
      </c>
      <c r="N92" s="3" t="s">
        <v>8280</v>
      </c>
      <c r="O92" s="3">
        <v>0</v>
      </c>
      <c r="P92" s="24">
        <v>19.670000000000002</v>
      </c>
      <c r="Q92" s="3" t="s">
        <v>8331</v>
      </c>
      <c r="R92" s="3" t="s">
        <v>8332</v>
      </c>
      <c r="S92" s="4">
        <v>42520.847384259265</v>
      </c>
      <c r="T92" s="4">
        <v>42550.847384259265</v>
      </c>
    </row>
    <row r="93" spans="1:20" ht="72.5" x14ac:dyDescent="0.35">
      <c r="A93" s="3">
        <v>2152</v>
      </c>
      <c r="B93" s="3" t="s">
        <v>2153</v>
      </c>
      <c r="C93" s="3" t="s">
        <v>6262</v>
      </c>
      <c r="D93" s="22">
        <v>30000</v>
      </c>
      <c r="E93" s="23">
        <v>50</v>
      </c>
      <c r="F93" s="3" t="s">
        <v>8220</v>
      </c>
      <c r="G93" s="3" t="s">
        <v>8223</v>
      </c>
      <c r="H93" s="3" t="s">
        <v>8245</v>
      </c>
      <c r="I93" s="3">
        <v>1394909909</v>
      </c>
      <c r="J93" s="3">
        <v>1392321509</v>
      </c>
      <c r="K93" s="3" t="b">
        <v>0</v>
      </c>
      <c r="L93" s="3">
        <v>4</v>
      </c>
      <c r="M93" s="3" t="b">
        <v>0</v>
      </c>
      <c r="N93" s="3" t="s">
        <v>8280</v>
      </c>
      <c r="O93" s="3">
        <v>0</v>
      </c>
      <c r="P93" s="24">
        <v>12.5</v>
      </c>
      <c r="Q93" s="3" t="s">
        <v>8331</v>
      </c>
      <c r="R93" s="3" t="s">
        <v>8332</v>
      </c>
      <c r="S93" s="4">
        <v>41683.832280092596</v>
      </c>
      <c r="T93" s="4">
        <v>41713.790613425925</v>
      </c>
    </row>
    <row r="94" spans="1:20" ht="72.5" x14ac:dyDescent="0.35">
      <c r="A94" s="3">
        <v>2153</v>
      </c>
      <c r="B94" s="3" t="s">
        <v>2154</v>
      </c>
      <c r="C94" s="3" t="s">
        <v>6263</v>
      </c>
      <c r="D94" s="22">
        <v>372625</v>
      </c>
      <c r="E94" s="23">
        <v>34</v>
      </c>
      <c r="F94" s="3" t="s">
        <v>8220</v>
      </c>
      <c r="G94" s="3" t="s">
        <v>8223</v>
      </c>
      <c r="H94" s="3" t="s">
        <v>8245</v>
      </c>
      <c r="I94" s="3">
        <v>1420876740</v>
      </c>
      <c r="J94" s="3">
        <v>1417470718</v>
      </c>
      <c r="K94" s="3" t="b">
        <v>0</v>
      </c>
      <c r="L94" s="3">
        <v>4</v>
      </c>
      <c r="M94" s="3" t="b">
        <v>0</v>
      </c>
      <c r="N94" s="3" t="s">
        <v>8280</v>
      </c>
      <c r="O94" s="3">
        <v>0</v>
      </c>
      <c r="P94" s="24">
        <v>8.5</v>
      </c>
      <c r="Q94" s="3" t="s">
        <v>8331</v>
      </c>
      <c r="R94" s="3" t="s">
        <v>8332</v>
      </c>
      <c r="S94" s="4">
        <v>41974.911087962959</v>
      </c>
      <c r="T94" s="4">
        <v>42014.332638888889</v>
      </c>
    </row>
    <row r="95" spans="1:20" ht="43.5" x14ac:dyDescent="0.35">
      <c r="A95" s="3">
        <v>2154</v>
      </c>
      <c r="B95" s="3" t="s">
        <v>2155</v>
      </c>
      <c r="C95" s="3" t="s">
        <v>6264</v>
      </c>
      <c r="D95" s="22">
        <v>250</v>
      </c>
      <c r="E95" s="23">
        <v>2</v>
      </c>
      <c r="F95" s="3" t="s">
        <v>8220</v>
      </c>
      <c r="G95" s="3" t="s">
        <v>8223</v>
      </c>
      <c r="H95" s="3" t="s">
        <v>8245</v>
      </c>
      <c r="I95" s="3">
        <v>1390921827</v>
      </c>
      <c r="J95" s="3">
        <v>1389193827</v>
      </c>
      <c r="K95" s="3" t="b">
        <v>0</v>
      </c>
      <c r="L95" s="3">
        <v>2</v>
      </c>
      <c r="M95" s="3" t="b">
        <v>0</v>
      </c>
      <c r="N95" s="3" t="s">
        <v>8280</v>
      </c>
      <c r="O95" s="3">
        <v>1</v>
      </c>
      <c r="P95" s="24">
        <v>1</v>
      </c>
      <c r="Q95" s="3" t="s">
        <v>8331</v>
      </c>
      <c r="R95" s="3" t="s">
        <v>8332</v>
      </c>
      <c r="S95" s="4">
        <v>41647.632256944446</v>
      </c>
      <c r="T95" s="4">
        <v>41667.632256944446</v>
      </c>
    </row>
    <row r="96" spans="1:20" ht="58" x14ac:dyDescent="0.35">
      <c r="A96" s="3">
        <v>2155</v>
      </c>
      <c r="B96" s="3" t="s">
        <v>2156</v>
      </c>
      <c r="C96" s="3" t="s">
        <v>6265</v>
      </c>
      <c r="D96" s="22">
        <v>5000</v>
      </c>
      <c r="E96" s="23">
        <v>115</v>
      </c>
      <c r="F96" s="3" t="s">
        <v>8220</v>
      </c>
      <c r="G96" s="3" t="s">
        <v>8224</v>
      </c>
      <c r="H96" s="3" t="s">
        <v>8246</v>
      </c>
      <c r="I96" s="3">
        <v>1459443385</v>
      </c>
      <c r="J96" s="3">
        <v>1456854985</v>
      </c>
      <c r="K96" s="3" t="b">
        <v>0</v>
      </c>
      <c r="L96" s="3">
        <v>5</v>
      </c>
      <c r="M96" s="3" t="b">
        <v>0</v>
      </c>
      <c r="N96" s="3" t="s">
        <v>8280</v>
      </c>
      <c r="O96" s="3">
        <v>2</v>
      </c>
      <c r="P96" s="24">
        <v>23</v>
      </c>
      <c r="Q96" s="3" t="s">
        <v>8331</v>
      </c>
      <c r="R96" s="3" t="s">
        <v>8332</v>
      </c>
      <c r="S96" s="4">
        <v>42430.747511574074</v>
      </c>
      <c r="T96" s="4">
        <v>42460.70584490741</v>
      </c>
    </row>
    <row r="97" spans="1:20" ht="58" x14ac:dyDescent="0.35">
      <c r="A97" s="3">
        <v>2156</v>
      </c>
      <c r="B97" s="3" t="s">
        <v>2157</v>
      </c>
      <c r="C97" s="3" t="s">
        <v>6266</v>
      </c>
      <c r="D97" s="22">
        <v>56000</v>
      </c>
      <c r="E97" s="23">
        <v>1493</v>
      </c>
      <c r="F97" s="3" t="s">
        <v>8220</v>
      </c>
      <c r="G97" s="3" t="s">
        <v>8223</v>
      </c>
      <c r="H97" s="3" t="s">
        <v>8245</v>
      </c>
      <c r="I97" s="3">
        <v>1379363406</v>
      </c>
      <c r="J97" s="3">
        <v>1375475406</v>
      </c>
      <c r="K97" s="3" t="b">
        <v>0</v>
      </c>
      <c r="L97" s="3">
        <v>83</v>
      </c>
      <c r="M97" s="3" t="b">
        <v>0</v>
      </c>
      <c r="N97" s="3" t="s">
        <v>8280</v>
      </c>
      <c r="O97" s="3">
        <v>3</v>
      </c>
      <c r="P97" s="24">
        <v>17.989999999999998</v>
      </c>
      <c r="Q97" s="3" t="s">
        <v>8331</v>
      </c>
      <c r="R97" s="3" t="s">
        <v>8332</v>
      </c>
      <c r="S97" s="4">
        <v>41488.85423611111</v>
      </c>
      <c r="T97" s="4">
        <v>41533.85423611111</v>
      </c>
    </row>
    <row r="98" spans="1:20" ht="43.5" x14ac:dyDescent="0.35">
      <c r="A98" s="3">
        <v>2157</v>
      </c>
      <c r="B98" s="3" t="s">
        <v>2158</v>
      </c>
      <c r="C98" s="3" t="s">
        <v>6267</v>
      </c>
      <c r="D98" s="22">
        <v>75000</v>
      </c>
      <c r="E98" s="23">
        <v>21144</v>
      </c>
      <c r="F98" s="3" t="s">
        <v>8220</v>
      </c>
      <c r="G98" s="3" t="s">
        <v>8223</v>
      </c>
      <c r="H98" s="3" t="s">
        <v>8245</v>
      </c>
      <c r="I98" s="3">
        <v>1482479940</v>
      </c>
      <c r="J98" s="3">
        <v>1479684783</v>
      </c>
      <c r="K98" s="3" t="b">
        <v>0</v>
      </c>
      <c r="L98" s="3">
        <v>57</v>
      </c>
      <c r="M98" s="3" t="b">
        <v>0</v>
      </c>
      <c r="N98" s="3" t="s">
        <v>8280</v>
      </c>
      <c r="O98" s="3">
        <v>28</v>
      </c>
      <c r="P98" s="24">
        <v>370.95</v>
      </c>
      <c r="Q98" s="3" t="s">
        <v>8331</v>
      </c>
      <c r="R98" s="3" t="s">
        <v>8332</v>
      </c>
      <c r="S98" s="4">
        <v>42694.98128472222</v>
      </c>
      <c r="T98" s="4">
        <v>42727.332638888889</v>
      </c>
    </row>
    <row r="99" spans="1:20" ht="72.5" x14ac:dyDescent="0.35">
      <c r="A99" s="3">
        <v>2158</v>
      </c>
      <c r="B99" s="3" t="s">
        <v>2159</v>
      </c>
      <c r="C99" s="3" t="s">
        <v>6268</v>
      </c>
      <c r="D99" s="22">
        <v>300000</v>
      </c>
      <c r="E99" s="23">
        <v>19770.11</v>
      </c>
      <c r="F99" s="3" t="s">
        <v>8220</v>
      </c>
      <c r="G99" s="3" t="s">
        <v>8223</v>
      </c>
      <c r="H99" s="3" t="s">
        <v>8245</v>
      </c>
      <c r="I99" s="3">
        <v>1360009774</v>
      </c>
      <c r="J99" s="3">
        <v>1356121774</v>
      </c>
      <c r="K99" s="3" t="b">
        <v>0</v>
      </c>
      <c r="L99" s="3">
        <v>311</v>
      </c>
      <c r="M99" s="3" t="b">
        <v>0</v>
      </c>
      <c r="N99" s="3" t="s">
        <v>8280</v>
      </c>
      <c r="O99" s="3">
        <v>7</v>
      </c>
      <c r="P99" s="24">
        <v>63.57</v>
      </c>
      <c r="Q99" s="3" t="s">
        <v>8331</v>
      </c>
      <c r="R99" s="3" t="s">
        <v>8332</v>
      </c>
      <c r="S99" s="4">
        <v>41264.853865740741</v>
      </c>
      <c r="T99" s="4">
        <v>41309.853865740741</v>
      </c>
    </row>
    <row r="100" spans="1:20" ht="87" x14ac:dyDescent="0.35">
      <c r="A100" s="3">
        <v>2159</v>
      </c>
      <c r="B100" s="3" t="s">
        <v>2160</v>
      </c>
      <c r="C100" s="3" t="s">
        <v>6269</v>
      </c>
      <c r="D100" s="22">
        <v>3600</v>
      </c>
      <c r="E100" s="23">
        <v>26</v>
      </c>
      <c r="F100" s="3" t="s">
        <v>8220</v>
      </c>
      <c r="G100" s="3" t="s">
        <v>8223</v>
      </c>
      <c r="H100" s="3" t="s">
        <v>8245</v>
      </c>
      <c r="I100" s="3">
        <v>1310837574</v>
      </c>
      <c r="J100" s="3">
        <v>1308245574</v>
      </c>
      <c r="K100" s="3" t="b">
        <v>0</v>
      </c>
      <c r="L100" s="3">
        <v>2</v>
      </c>
      <c r="M100" s="3" t="b">
        <v>0</v>
      </c>
      <c r="N100" s="3" t="s">
        <v>8280</v>
      </c>
      <c r="O100" s="3">
        <v>1</v>
      </c>
      <c r="P100" s="24">
        <v>13</v>
      </c>
      <c r="Q100" s="3" t="s">
        <v>8331</v>
      </c>
      <c r="R100" s="3" t="s">
        <v>8332</v>
      </c>
      <c r="S100" s="4">
        <v>40710.731180555551</v>
      </c>
      <c r="T100" s="4">
        <v>40740.731180555551</v>
      </c>
    </row>
    <row r="101" spans="1:20" ht="58" x14ac:dyDescent="0.35">
      <c r="A101" s="3">
        <v>2160</v>
      </c>
      <c r="B101" s="3" t="s">
        <v>2161</v>
      </c>
      <c r="C101" s="3" t="s">
        <v>6270</v>
      </c>
      <c r="D101" s="22">
        <v>10000</v>
      </c>
      <c r="E101" s="23">
        <v>85</v>
      </c>
      <c r="F101" s="3" t="s">
        <v>8220</v>
      </c>
      <c r="G101" s="3" t="s">
        <v>8223</v>
      </c>
      <c r="H101" s="3" t="s">
        <v>8245</v>
      </c>
      <c r="I101" s="3">
        <v>1337447105</v>
      </c>
      <c r="J101" s="3">
        <v>1334855105</v>
      </c>
      <c r="K101" s="3" t="b">
        <v>0</v>
      </c>
      <c r="L101" s="3">
        <v>16</v>
      </c>
      <c r="M101" s="3" t="b">
        <v>0</v>
      </c>
      <c r="N101" s="3" t="s">
        <v>8280</v>
      </c>
      <c r="O101" s="3">
        <v>1</v>
      </c>
      <c r="P101" s="24">
        <v>5.31</v>
      </c>
      <c r="Q101" s="3" t="s">
        <v>8331</v>
      </c>
      <c r="R101" s="3" t="s">
        <v>8332</v>
      </c>
      <c r="S101" s="4">
        <v>41018.711863425924</v>
      </c>
      <c r="T101" s="4">
        <v>41048.711863425924</v>
      </c>
    </row>
  </sheetData>
  <conditionalFormatting sqref="F1:F101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</conditionalFormatting>
  <conditionalFormatting sqref="O1:O10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9B79-DB9D-411B-903C-814015958281}">
  <dimension ref="A1:T161"/>
  <sheetViews>
    <sheetView workbookViewId="0">
      <selection activeCell="G2" sqref="G2"/>
    </sheetView>
  </sheetViews>
  <sheetFormatPr defaultRowHeight="14.5" x14ac:dyDescent="0.35"/>
  <cols>
    <col min="1" max="1" width="4.81640625" bestFit="1" customWidth="1"/>
    <col min="2" max="2" width="17" customWidth="1"/>
    <col min="3" max="3" width="25.269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</row>
    <row r="2" spans="1:20" ht="87" x14ac:dyDescent="0.35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 s="10">
        <v>118.74</v>
      </c>
      <c r="Q2" t="s">
        <v>8336</v>
      </c>
      <c r="R2" t="s">
        <v>8337</v>
      </c>
      <c r="S2" s="15">
        <v>42130.865150462967</v>
      </c>
      <c r="T2" s="15">
        <v>42163.166666666672</v>
      </c>
    </row>
    <row r="3" spans="1:20" ht="87" x14ac:dyDescent="0.35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 s="10">
        <v>130.16</v>
      </c>
      <c r="Q3" t="s">
        <v>8336</v>
      </c>
      <c r="R3" t="s">
        <v>8337</v>
      </c>
      <c r="S3" s="15">
        <v>42109.894942129627</v>
      </c>
      <c r="T3" s="15">
        <v>42141.75</v>
      </c>
    </row>
    <row r="4" spans="1:20" ht="72.5" x14ac:dyDescent="0.35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 s="10">
        <v>112.79</v>
      </c>
      <c r="Q4" t="s">
        <v>8336</v>
      </c>
      <c r="R4" t="s">
        <v>8337</v>
      </c>
      <c r="S4" s="15">
        <v>42529.979108796295</v>
      </c>
      <c r="T4" s="15">
        <v>42550.979108796295</v>
      </c>
    </row>
    <row r="5" spans="1:20" ht="58" x14ac:dyDescent="0.35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 s="10">
        <v>51.92</v>
      </c>
      <c r="Q5" t="s">
        <v>8336</v>
      </c>
      <c r="R5" t="s">
        <v>8337</v>
      </c>
      <c r="S5" s="15">
        <v>41852.665798611109</v>
      </c>
      <c r="T5" s="15">
        <v>41882.665798611109</v>
      </c>
    </row>
    <row r="6" spans="1:20" ht="72.5" x14ac:dyDescent="0.35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 s="10">
        <v>89.24</v>
      </c>
      <c r="Q6" t="s">
        <v>8336</v>
      </c>
      <c r="R6" t="s">
        <v>8337</v>
      </c>
      <c r="S6" s="15">
        <v>42419.603703703702</v>
      </c>
      <c r="T6" s="15">
        <v>42449.562037037031</v>
      </c>
    </row>
    <row r="7" spans="1:20" ht="87" x14ac:dyDescent="0.35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 s="10">
        <v>79.97</v>
      </c>
      <c r="Q7" t="s">
        <v>8336</v>
      </c>
      <c r="R7" t="s">
        <v>8337</v>
      </c>
      <c r="S7" s="15">
        <v>42409.776076388895</v>
      </c>
      <c r="T7" s="15">
        <v>42469.734409722223</v>
      </c>
    </row>
    <row r="8" spans="1:20" ht="87" x14ac:dyDescent="0.35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 s="10">
        <v>121</v>
      </c>
      <c r="Q8" t="s">
        <v>8336</v>
      </c>
      <c r="R8" t="s">
        <v>8337</v>
      </c>
      <c r="S8" s="15">
        <v>42503.66474537037</v>
      </c>
      <c r="T8" s="15">
        <v>42534.249305555553</v>
      </c>
    </row>
    <row r="9" spans="1:20" ht="72.5" x14ac:dyDescent="0.35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 s="10">
        <v>54.62</v>
      </c>
      <c r="Q9" t="s">
        <v>8336</v>
      </c>
      <c r="R9" t="s">
        <v>8337</v>
      </c>
      <c r="S9" s="15">
        <v>42333.619050925925</v>
      </c>
      <c r="T9" s="15">
        <v>42369.125</v>
      </c>
    </row>
    <row r="10" spans="1:20" ht="72.5" x14ac:dyDescent="0.35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 s="10">
        <v>58.53</v>
      </c>
      <c r="Q10" t="s">
        <v>8336</v>
      </c>
      <c r="R10" t="s">
        <v>8337</v>
      </c>
      <c r="S10" s="15">
        <v>42089.477500000001</v>
      </c>
      <c r="T10" s="15">
        <v>42110.477500000001</v>
      </c>
    </row>
    <row r="11" spans="1:20" ht="72.5" x14ac:dyDescent="0.35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 s="10">
        <v>165.35</v>
      </c>
      <c r="Q11" t="s">
        <v>8336</v>
      </c>
      <c r="R11" t="s">
        <v>8337</v>
      </c>
      <c r="S11" s="15">
        <v>42125.614895833336</v>
      </c>
      <c r="T11" s="15">
        <v>42155.614895833336</v>
      </c>
    </row>
    <row r="12" spans="1:20" ht="72.5" x14ac:dyDescent="0.35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 s="10">
        <v>234.79</v>
      </c>
      <c r="Q12" t="s">
        <v>8336</v>
      </c>
      <c r="R12" t="s">
        <v>8337</v>
      </c>
      <c r="S12" s="15">
        <v>42297.748067129629</v>
      </c>
      <c r="T12" s="15">
        <v>42342.208333333328</v>
      </c>
    </row>
    <row r="13" spans="1:20" ht="72.5" x14ac:dyDescent="0.35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 s="10">
        <v>207.07</v>
      </c>
      <c r="Q13" t="s">
        <v>8336</v>
      </c>
      <c r="R13" t="s">
        <v>8337</v>
      </c>
      <c r="S13" s="15">
        <v>42423.709074074075</v>
      </c>
      <c r="T13" s="15">
        <v>42453.667407407411</v>
      </c>
    </row>
    <row r="14" spans="1:20" ht="72.5" x14ac:dyDescent="0.35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 s="10">
        <v>138.26</v>
      </c>
      <c r="Q14" t="s">
        <v>8336</v>
      </c>
      <c r="R14" t="s">
        <v>8337</v>
      </c>
      <c r="S14" s="15">
        <v>42761.846122685187</v>
      </c>
      <c r="T14" s="15">
        <v>42791.846122685187</v>
      </c>
    </row>
    <row r="15" spans="1:20" ht="87" x14ac:dyDescent="0.35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 s="10">
        <v>38.869999999999997</v>
      </c>
      <c r="Q15" t="s">
        <v>8336</v>
      </c>
      <c r="R15" t="s">
        <v>8337</v>
      </c>
      <c r="S15" s="15">
        <v>42318.950173611112</v>
      </c>
      <c r="T15" s="15">
        <v>42335.041666666672</v>
      </c>
    </row>
    <row r="16" spans="1:20" ht="87" x14ac:dyDescent="0.35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 s="10">
        <v>105.44</v>
      </c>
      <c r="Q16" t="s">
        <v>8336</v>
      </c>
      <c r="R16" t="s">
        <v>8337</v>
      </c>
      <c r="S16" s="15">
        <v>42104.840335648143</v>
      </c>
      <c r="T16" s="15">
        <v>42164.840335648143</v>
      </c>
    </row>
    <row r="17" spans="1:20" ht="72.5" x14ac:dyDescent="0.35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 s="10">
        <v>71.59</v>
      </c>
      <c r="Q17" t="s">
        <v>8336</v>
      </c>
      <c r="R17" t="s">
        <v>8337</v>
      </c>
      <c r="S17" s="15">
        <v>41759.923101851848</v>
      </c>
      <c r="T17" s="15">
        <v>41789.923101851848</v>
      </c>
    </row>
    <row r="18" spans="1:20" ht="43.5" x14ac:dyDescent="0.35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 s="10">
        <v>91.88</v>
      </c>
      <c r="Q18" t="s">
        <v>8336</v>
      </c>
      <c r="R18" t="s">
        <v>8337</v>
      </c>
      <c r="S18" s="15">
        <v>42247.616400462968</v>
      </c>
      <c r="T18" s="15">
        <v>42279.960416666669</v>
      </c>
    </row>
    <row r="19" spans="1:20" ht="72.5" x14ac:dyDescent="0.35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 s="10">
        <v>148.57</v>
      </c>
      <c r="Q19" t="s">
        <v>8336</v>
      </c>
      <c r="R19" t="s">
        <v>8337</v>
      </c>
      <c r="S19" s="15">
        <v>42535.809490740736</v>
      </c>
      <c r="T19" s="15">
        <v>42565.809490740736</v>
      </c>
    </row>
    <row r="20" spans="1:20" ht="72.5" x14ac:dyDescent="0.35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 s="10">
        <v>174.21</v>
      </c>
      <c r="Q20" t="s">
        <v>8336</v>
      </c>
      <c r="R20" t="s">
        <v>8337</v>
      </c>
      <c r="S20" s="15">
        <v>42278.662037037036</v>
      </c>
      <c r="T20" s="15">
        <v>42309.125</v>
      </c>
    </row>
    <row r="21" spans="1:20" ht="58" x14ac:dyDescent="0.35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 s="10">
        <v>102.86</v>
      </c>
      <c r="Q21" t="s">
        <v>8336</v>
      </c>
      <c r="R21" t="s">
        <v>8337</v>
      </c>
      <c r="S21" s="15">
        <v>42633.461956018517</v>
      </c>
      <c r="T21" s="15">
        <v>42663.461956018517</v>
      </c>
    </row>
    <row r="22" spans="1:20" ht="58" x14ac:dyDescent="0.35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 s="10">
        <v>116.21</v>
      </c>
      <c r="Q22" t="s">
        <v>8336</v>
      </c>
      <c r="R22" t="s">
        <v>8337</v>
      </c>
      <c r="S22" s="15">
        <v>42654.177187499998</v>
      </c>
      <c r="T22" s="15">
        <v>42684.218854166669</v>
      </c>
    </row>
    <row r="23" spans="1:20" ht="87" x14ac:dyDescent="0.35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 s="10">
        <v>78.180000000000007</v>
      </c>
      <c r="Q23" t="s">
        <v>8336</v>
      </c>
      <c r="R23" t="s">
        <v>8337</v>
      </c>
      <c r="S23" s="15">
        <v>40254.450335648151</v>
      </c>
      <c r="T23" s="15">
        <v>40313.340277777781</v>
      </c>
    </row>
    <row r="24" spans="1:20" ht="72.5" x14ac:dyDescent="0.35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 s="10">
        <v>97.11</v>
      </c>
      <c r="Q24" t="s">
        <v>8336</v>
      </c>
      <c r="R24" t="s">
        <v>8337</v>
      </c>
      <c r="S24" s="15">
        <v>41786.614363425928</v>
      </c>
      <c r="T24" s="15">
        <v>41817.614363425928</v>
      </c>
    </row>
    <row r="25" spans="1:20" ht="87" x14ac:dyDescent="0.35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 s="10">
        <v>75.98</v>
      </c>
      <c r="Q25" t="s">
        <v>8336</v>
      </c>
      <c r="R25" t="s">
        <v>8337</v>
      </c>
      <c r="S25" s="15">
        <v>42296.583379629628</v>
      </c>
      <c r="T25" s="15">
        <v>42326.625046296293</v>
      </c>
    </row>
    <row r="26" spans="1:20" ht="87" x14ac:dyDescent="0.35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 s="10">
        <v>58.38</v>
      </c>
      <c r="Q26" t="s">
        <v>8336</v>
      </c>
      <c r="R26" t="s">
        <v>8337</v>
      </c>
      <c r="S26" s="15">
        <v>42741.684479166666</v>
      </c>
      <c r="T26" s="15">
        <v>42771.684479166666</v>
      </c>
    </row>
    <row r="27" spans="1:20" ht="72.5" x14ac:dyDescent="0.35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 s="10">
        <v>151.24</v>
      </c>
      <c r="Q27" t="s">
        <v>8336</v>
      </c>
      <c r="R27" t="s">
        <v>8337</v>
      </c>
      <c r="S27" s="15">
        <v>42234.597685185188</v>
      </c>
      <c r="T27" s="15">
        <v>42274.597685185188</v>
      </c>
    </row>
    <row r="28" spans="1:20" ht="72.5" x14ac:dyDescent="0.35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 s="10">
        <v>159.24</v>
      </c>
      <c r="Q28" t="s">
        <v>8336</v>
      </c>
      <c r="R28" t="s">
        <v>8337</v>
      </c>
      <c r="S28" s="15">
        <v>42619.466342592597</v>
      </c>
      <c r="T28" s="15">
        <v>42649.583333333328</v>
      </c>
    </row>
    <row r="29" spans="1:20" ht="87" x14ac:dyDescent="0.3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 s="10">
        <v>39.51</v>
      </c>
      <c r="Q29" t="s">
        <v>8336</v>
      </c>
      <c r="R29" t="s">
        <v>8337</v>
      </c>
      <c r="S29" s="15">
        <v>41948.56658564815</v>
      </c>
      <c r="T29" s="15">
        <v>41979.25</v>
      </c>
    </row>
    <row r="30" spans="1:20" ht="58" x14ac:dyDescent="0.35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 s="10">
        <v>130.53</v>
      </c>
      <c r="Q30" t="s">
        <v>8336</v>
      </c>
      <c r="R30" t="s">
        <v>8337</v>
      </c>
      <c r="S30" s="15">
        <v>41760.8200462963</v>
      </c>
      <c r="T30" s="15">
        <v>41790.8200462963</v>
      </c>
    </row>
    <row r="31" spans="1:20" ht="72.5" x14ac:dyDescent="0.35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 s="10">
        <v>64.16</v>
      </c>
      <c r="Q31" t="s">
        <v>8336</v>
      </c>
      <c r="R31" t="s">
        <v>8337</v>
      </c>
      <c r="S31" s="15">
        <v>41782.741701388892</v>
      </c>
      <c r="T31" s="15">
        <v>41810.915972222225</v>
      </c>
    </row>
    <row r="32" spans="1:20" ht="58" x14ac:dyDescent="0.35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 s="10">
        <v>111.53</v>
      </c>
      <c r="Q32" t="s">
        <v>8336</v>
      </c>
      <c r="R32" t="s">
        <v>8337</v>
      </c>
      <c r="S32" s="15">
        <v>41955.857789351852</v>
      </c>
      <c r="T32" s="15">
        <v>41992.166666666672</v>
      </c>
    </row>
    <row r="33" spans="1:20" ht="72.5" x14ac:dyDescent="0.35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 s="10">
        <v>170.45</v>
      </c>
      <c r="Q33" t="s">
        <v>8336</v>
      </c>
      <c r="R33" t="s">
        <v>8337</v>
      </c>
      <c r="S33" s="15">
        <v>42493.167719907404</v>
      </c>
      <c r="T33" s="15">
        <v>42528.167719907404</v>
      </c>
    </row>
    <row r="34" spans="1:20" ht="87" x14ac:dyDescent="0.35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 s="10">
        <v>133.74</v>
      </c>
      <c r="Q34" t="s">
        <v>8336</v>
      </c>
      <c r="R34" t="s">
        <v>8337</v>
      </c>
      <c r="S34" s="15">
        <v>41899.830312500002</v>
      </c>
      <c r="T34" s="15">
        <v>41929.830312500002</v>
      </c>
    </row>
    <row r="35" spans="1:20" ht="87" x14ac:dyDescent="0.35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 s="10">
        <v>95.83</v>
      </c>
      <c r="Q35" t="s">
        <v>8336</v>
      </c>
      <c r="R35" t="s">
        <v>8337</v>
      </c>
      <c r="S35" s="15">
        <v>41964.751342592594</v>
      </c>
      <c r="T35" s="15">
        <v>41996</v>
      </c>
    </row>
    <row r="36" spans="1:20" ht="72.5" x14ac:dyDescent="0.35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 s="10">
        <v>32.32</v>
      </c>
      <c r="Q36" t="s">
        <v>8336</v>
      </c>
      <c r="R36" t="s">
        <v>8337</v>
      </c>
      <c r="S36" s="15">
        <v>42570.702986111108</v>
      </c>
      <c r="T36" s="15">
        <v>42600.702986111108</v>
      </c>
    </row>
    <row r="37" spans="1:20" ht="87" x14ac:dyDescent="0.35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 s="10">
        <v>98.84</v>
      </c>
      <c r="Q37" t="s">
        <v>8336</v>
      </c>
      <c r="R37" t="s">
        <v>8337</v>
      </c>
      <c r="S37" s="15">
        <v>42339.276006944448</v>
      </c>
      <c r="T37" s="15">
        <v>42388.276006944448</v>
      </c>
    </row>
    <row r="38" spans="1:20" ht="58" x14ac:dyDescent="0.35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 s="10">
        <v>55.22</v>
      </c>
      <c r="Q38" t="s">
        <v>8336</v>
      </c>
      <c r="R38" t="s">
        <v>8337</v>
      </c>
      <c r="S38" s="15">
        <v>42780.600532407407</v>
      </c>
      <c r="T38" s="15">
        <v>42808.558865740735</v>
      </c>
    </row>
    <row r="39" spans="1:20" ht="43.5" x14ac:dyDescent="0.35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 s="10">
        <v>52.79</v>
      </c>
      <c r="Q39" t="s">
        <v>8336</v>
      </c>
      <c r="R39" t="s">
        <v>8337</v>
      </c>
      <c r="S39" s="15">
        <v>42736.732893518521</v>
      </c>
      <c r="T39" s="15">
        <v>42767</v>
      </c>
    </row>
    <row r="40" spans="1:20" ht="58" x14ac:dyDescent="0.35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 s="10">
        <v>135.66999999999999</v>
      </c>
      <c r="Q40" t="s">
        <v>8336</v>
      </c>
      <c r="R40" t="s">
        <v>8337</v>
      </c>
      <c r="S40" s="15">
        <v>42052.628703703704</v>
      </c>
      <c r="T40" s="15">
        <v>42082.587037037039</v>
      </c>
    </row>
    <row r="41" spans="1:20" ht="87" x14ac:dyDescent="0.35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 s="10">
        <v>53.99</v>
      </c>
      <c r="Q41" t="s">
        <v>8336</v>
      </c>
      <c r="R41" t="s">
        <v>8337</v>
      </c>
      <c r="S41" s="15">
        <v>42275.767303240747</v>
      </c>
      <c r="T41" s="15">
        <v>42300.767303240747</v>
      </c>
    </row>
    <row r="42" spans="1:20" ht="87" x14ac:dyDescent="0.35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 s="10">
        <v>56.64</v>
      </c>
      <c r="Q42" t="s">
        <v>8336</v>
      </c>
      <c r="R42" t="s">
        <v>8337</v>
      </c>
      <c r="S42" s="15">
        <v>41941.802384259259</v>
      </c>
      <c r="T42" s="15">
        <v>41974.125</v>
      </c>
    </row>
    <row r="43" spans="1:20" ht="58" x14ac:dyDescent="0.35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 s="10">
        <v>88.26</v>
      </c>
      <c r="Q43" t="s">
        <v>8336</v>
      </c>
      <c r="R43" t="s">
        <v>8337</v>
      </c>
      <c r="S43" s="15">
        <v>42443.00204861111</v>
      </c>
      <c r="T43" s="15">
        <v>42492.165972222225</v>
      </c>
    </row>
    <row r="44" spans="1:20" ht="72.5" x14ac:dyDescent="0.35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 s="10">
        <v>84.91</v>
      </c>
      <c r="Q44" t="s">
        <v>8336</v>
      </c>
      <c r="R44" t="s">
        <v>8337</v>
      </c>
      <c r="S44" s="15">
        <v>42221.67432870371</v>
      </c>
      <c r="T44" s="15">
        <v>42251.67432870371</v>
      </c>
    </row>
    <row r="45" spans="1:20" ht="72.5" x14ac:dyDescent="0.3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 s="10">
        <v>48.15</v>
      </c>
      <c r="Q45" t="s">
        <v>8336</v>
      </c>
      <c r="R45" t="s">
        <v>8337</v>
      </c>
      <c r="S45" s="15">
        <v>42484.829062500001</v>
      </c>
      <c r="T45" s="15">
        <v>42513.916666666672</v>
      </c>
    </row>
    <row r="46" spans="1:20" ht="72.5" x14ac:dyDescent="0.35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 s="10">
        <v>66.02</v>
      </c>
      <c r="Q46" t="s">
        <v>8336</v>
      </c>
      <c r="R46" t="s">
        <v>8337</v>
      </c>
      <c r="S46" s="15">
        <v>42213.802199074074</v>
      </c>
      <c r="T46" s="15">
        <v>42243.802199074074</v>
      </c>
    </row>
    <row r="47" spans="1:20" ht="72.5" x14ac:dyDescent="0.35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 s="10">
        <v>156.16999999999999</v>
      </c>
      <c r="Q47" t="s">
        <v>8336</v>
      </c>
      <c r="R47" t="s">
        <v>8337</v>
      </c>
      <c r="S47" s="15">
        <v>41981.782060185185</v>
      </c>
      <c r="T47" s="15">
        <v>42026.782060185185</v>
      </c>
    </row>
    <row r="48" spans="1:20" ht="72.5" x14ac:dyDescent="0.35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 s="10">
        <v>95.76</v>
      </c>
      <c r="Q48" t="s">
        <v>8336</v>
      </c>
      <c r="R48" t="s">
        <v>8337</v>
      </c>
      <c r="S48" s="15">
        <v>42705.919201388882</v>
      </c>
      <c r="T48" s="15">
        <v>42738.919201388882</v>
      </c>
    </row>
    <row r="49" spans="1:20" ht="72.5" x14ac:dyDescent="0.35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 s="10">
        <v>180.41</v>
      </c>
      <c r="Q49" t="s">
        <v>8336</v>
      </c>
      <c r="R49" t="s">
        <v>8337</v>
      </c>
      <c r="S49" s="15">
        <v>41939.00712962963</v>
      </c>
      <c r="T49" s="15">
        <v>41969.052083333328</v>
      </c>
    </row>
    <row r="50" spans="1:20" ht="87" x14ac:dyDescent="0.35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 s="10">
        <v>63.97</v>
      </c>
      <c r="Q50" t="s">
        <v>8336</v>
      </c>
      <c r="R50" t="s">
        <v>8337</v>
      </c>
      <c r="S50" s="15">
        <v>42710.876967592587</v>
      </c>
      <c r="T50" s="15">
        <v>42742.875</v>
      </c>
    </row>
    <row r="51" spans="1:20" ht="72.5" x14ac:dyDescent="0.35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 s="10">
        <v>89.93</v>
      </c>
      <c r="Q51" t="s">
        <v>8336</v>
      </c>
      <c r="R51" t="s">
        <v>8337</v>
      </c>
      <c r="S51" s="15">
        <v>42586.925636574073</v>
      </c>
      <c r="T51" s="15">
        <v>42609.165972222225</v>
      </c>
    </row>
    <row r="52" spans="1:20" ht="72.5" x14ac:dyDescent="0.35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 s="10">
        <v>89.67</v>
      </c>
      <c r="Q52" t="s">
        <v>8336</v>
      </c>
      <c r="R52" t="s">
        <v>8337</v>
      </c>
      <c r="S52" s="15">
        <v>42690.259699074071</v>
      </c>
      <c r="T52" s="15">
        <v>42726.083333333328</v>
      </c>
    </row>
    <row r="53" spans="1:20" ht="87" x14ac:dyDescent="0.35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 s="10">
        <v>207.62</v>
      </c>
      <c r="Q53" t="s">
        <v>8336</v>
      </c>
      <c r="R53" t="s">
        <v>8337</v>
      </c>
      <c r="S53" s="15">
        <v>42668.176701388889</v>
      </c>
      <c r="T53" s="15">
        <v>42698.083333333328</v>
      </c>
    </row>
    <row r="54" spans="1:20" ht="87" x14ac:dyDescent="0.35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 s="10">
        <v>80.650000000000006</v>
      </c>
      <c r="Q54" t="s">
        <v>8336</v>
      </c>
      <c r="R54" t="s">
        <v>8337</v>
      </c>
      <c r="S54" s="15">
        <v>42454.836851851855</v>
      </c>
      <c r="T54" s="15">
        <v>42479.836851851855</v>
      </c>
    </row>
    <row r="55" spans="1:20" ht="43.5" x14ac:dyDescent="0.35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 s="10">
        <v>168.69</v>
      </c>
      <c r="Q55" t="s">
        <v>8336</v>
      </c>
      <c r="R55" t="s">
        <v>8337</v>
      </c>
      <c r="S55" s="15">
        <v>42052.7815162037</v>
      </c>
      <c r="T55" s="15">
        <v>42082.739849537036</v>
      </c>
    </row>
    <row r="56" spans="1:20" ht="72.5" x14ac:dyDescent="0.35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 s="10">
        <v>7.5</v>
      </c>
      <c r="Q56" t="s">
        <v>8336</v>
      </c>
      <c r="R56" t="s">
        <v>8337</v>
      </c>
      <c r="S56" s="15">
        <v>42252.788900462961</v>
      </c>
      <c r="T56" s="15">
        <v>42282.788900462961</v>
      </c>
    </row>
    <row r="57" spans="1:20" ht="72.5" x14ac:dyDescent="0.35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 s="10">
        <v>47.13</v>
      </c>
      <c r="Q57" t="s">
        <v>8336</v>
      </c>
      <c r="R57" t="s">
        <v>8337</v>
      </c>
      <c r="S57" s="15">
        <v>42571.167465277773</v>
      </c>
      <c r="T57" s="15">
        <v>42611.167465277773</v>
      </c>
    </row>
    <row r="58" spans="1:20" ht="58" x14ac:dyDescent="0.35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 s="10">
        <v>414.29</v>
      </c>
      <c r="Q58" t="s">
        <v>8336</v>
      </c>
      <c r="R58" t="s">
        <v>8337</v>
      </c>
      <c r="S58" s="15">
        <v>42733.827349537038</v>
      </c>
      <c r="T58" s="15">
        <v>42763.811805555553</v>
      </c>
    </row>
    <row r="59" spans="1:20" ht="72.5" x14ac:dyDescent="0.35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 s="10">
        <v>42.48</v>
      </c>
      <c r="Q59" t="s">
        <v>8336</v>
      </c>
      <c r="R59" t="s">
        <v>8337</v>
      </c>
      <c r="S59" s="15">
        <v>42505.955925925926</v>
      </c>
      <c r="T59" s="15">
        <v>42565.955925925926</v>
      </c>
    </row>
    <row r="60" spans="1:20" ht="29" x14ac:dyDescent="0.35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 s="10">
        <v>108.78</v>
      </c>
      <c r="Q60" t="s">
        <v>8336</v>
      </c>
      <c r="R60" t="s">
        <v>8337</v>
      </c>
      <c r="S60" s="15">
        <v>42068.829039351855</v>
      </c>
      <c r="T60" s="15">
        <v>42088.787372685183</v>
      </c>
    </row>
    <row r="61" spans="1:20" ht="87" x14ac:dyDescent="0.35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 s="10">
        <v>81.099999999999994</v>
      </c>
      <c r="Q61" t="s">
        <v>8336</v>
      </c>
      <c r="R61" t="s">
        <v>8337</v>
      </c>
      <c r="S61" s="15">
        <v>42405.67260416667</v>
      </c>
      <c r="T61" s="15">
        <v>42425.67260416667</v>
      </c>
    </row>
    <row r="62" spans="1:20" ht="29" x14ac:dyDescent="0.35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 s="10">
        <v>35.4</v>
      </c>
      <c r="Q62" t="s">
        <v>8336</v>
      </c>
      <c r="R62" t="s">
        <v>8337</v>
      </c>
      <c r="S62" s="15">
        <v>42410.982002314813</v>
      </c>
      <c r="T62" s="15">
        <v>42440.982002314813</v>
      </c>
    </row>
    <row r="63" spans="1:20" ht="87" x14ac:dyDescent="0.35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 s="10">
        <v>103.64</v>
      </c>
      <c r="Q63" t="s">
        <v>8336</v>
      </c>
      <c r="R63" t="s">
        <v>8337</v>
      </c>
      <c r="S63" s="15">
        <v>42636.868518518517</v>
      </c>
      <c r="T63" s="15">
        <v>42666.868518518517</v>
      </c>
    </row>
    <row r="64" spans="1:20" x14ac:dyDescent="0.35">
      <c r="B64" s="3"/>
      <c r="C64" s="3"/>
      <c r="D64" s="6"/>
      <c r="E64" s="8"/>
      <c r="P64" s="10"/>
      <c r="S64" s="15"/>
      <c r="T64" s="15"/>
    </row>
    <row r="65" spans="2:20" x14ac:dyDescent="0.35">
      <c r="B65" s="3"/>
      <c r="C65" s="3"/>
      <c r="D65" s="6"/>
      <c r="E65" s="8"/>
      <c r="P65" s="10"/>
      <c r="S65" s="15"/>
      <c r="T65" s="15"/>
    </row>
    <row r="66" spans="2:20" x14ac:dyDescent="0.35">
      <c r="B66" s="3"/>
      <c r="C66" s="3"/>
      <c r="D66" s="6"/>
      <c r="E66" s="8"/>
      <c r="P66" s="10"/>
      <c r="S66" s="15"/>
      <c r="T66" s="15"/>
    </row>
    <row r="67" spans="2:20" x14ac:dyDescent="0.35">
      <c r="B67" s="3"/>
      <c r="C67" s="3"/>
      <c r="D67" s="6"/>
      <c r="E67" s="8"/>
      <c r="P67" s="10"/>
      <c r="S67" s="15"/>
      <c r="T67" s="15"/>
    </row>
    <row r="68" spans="2:20" x14ac:dyDescent="0.35">
      <c r="B68" s="3"/>
      <c r="C68" s="3"/>
      <c r="D68" s="6"/>
      <c r="E68" s="8"/>
      <c r="P68" s="10"/>
      <c r="S68" s="15"/>
      <c r="T68" s="15"/>
    </row>
    <row r="69" spans="2:20" x14ac:dyDescent="0.35">
      <c r="B69" s="3"/>
      <c r="C69" s="3"/>
      <c r="D69" s="6"/>
      <c r="E69" s="8"/>
      <c r="P69" s="10"/>
      <c r="S69" s="15"/>
      <c r="T69" s="15"/>
    </row>
    <row r="70" spans="2:20" x14ac:dyDescent="0.35">
      <c r="B70" s="3"/>
      <c r="C70" s="3"/>
      <c r="D70" s="6"/>
      <c r="E70" s="8"/>
      <c r="P70" s="10"/>
      <c r="S70" s="15"/>
      <c r="T70" s="15"/>
    </row>
    <row r="71" spans="2:20" x14ac:dyDescent="0.35">
      <c r="B71" s="3"/>
      <c r="C71" s="3"/>
      <c r="D71" s="6"/>
      <c r="E71" s="8"/>
      <c r="P71" s="10"/>
      <c r="S71" s="15"/>
      <c r="T71" s="15"/>
    </row>
    <row r="72" spans="2:20" x14ac:dyDescent="0.35">
      <c r="B72" s="3"/>
      <c r="C72" s="3"/>
      <c r="D72" s="6"/>
      <c r="E72" s="8"/>
      <c r="P72" s="10"/>
      <c r="S72" s="15"/>
      <c r="T72" s="15"/>
    </row>
    <row r="73" spans="2:20" x14ac:dyDescent="0.35">
      <c r="B73" s="3"/>
      <c r="C73" s="3"/>
      <c r="D73" s="6"/>
      <c r="E73" s="8"/>
      <c r="P73" s="10"/>
      <c r="S73" s="15"/>
      <c r="T73" s="15"/>
    </row>
    <row r="74" spans="2:20" x14ac:dyDescent="0.35">
      <c r="B74" s="3"/>
      <c r="C74" s="3"/>
      <c r="D74" s="6"/>
      <c r="E74" s="8"/>
      <c r="P74" s="10"/>
      <c r="S74" s="15"/>
      <c r="T74" s="15"/>
    </row>
    <row r="75" spans="2:20" x14ac:dyDescent="0.35">
      <c r="B75" s="3"/>
      <c r="C75" s="3"/>
      <c r="D75" s="6"/>
      <c r="E75" s="8"/>
      <c r="P75" s="10"/>
      <c r="S75" s="15"/>
      <c r="T75" s="15"/>
    </row>
    <row r="76" spans="2:20" x14ac:dyDescent="0.35">
      <c r="B76" s="3"/>
      <c r="C76" s="3"/>
      <c r="D76" s="6"/>
      <c r="E76" s="8"/>
      <c r="P76" s="10"/>
      <c r="S76" s="15"/>
      <c r="T76" s="15"/>
    </row>
    <row r="77" spans="2:20" x14ac:dyDescent="0.35">
      <c r="B77" s="3"/>
      <c r="C77" s="3"/>
      <c r="D77" s="6"/>
      <c r="E77" s="8"/>
      <c r="P77" s="10"/>
      <c r="S77" s="15"/>
      <c r="T77" s="15"/>
    </row>
    <row r="78" spans="2:20" x14ac:dyDescent="0.35">
      <c r="B78" s="3"/>
      <c r="C78" s="3"/>
      <c r="D78" s="6"/>
      <c r="E78" s="8"/>
      <c r="P78" s="10"/>
      <c r="S78" s="15"/>
      <c r="T78" s="15"/>
    </row>
    <row r="79" spans="2:20" x14ac:dyDescent="0.35">
      <c r="B79" s="3"/>
      <c r="C79" s="3"/>
      <c r="D79" s="6"/>
      <c r="E79" s="8"/>
      <c r="P79" s="10"/>
      <c r="S79" s="15"/>
      <c r="T79" s="15"/>
    </row>
    <row r="80" spans="2:20" x14ac:dyDescent="0.35">
      <c r="B80" s="3"/>
      <c r="C80" s="3"/>
      <c r="D80" s="6"/>
      <c r="E80" s="8"/>
      <c r="P80" s="10"/>
      <c r="S80" s="15"/>
      <c r="T80" s="15"/>
    </row>
    <row r="81" spans="2:20" x14ac:dyDescent="0.35">
      <c r="B81" s="3"/>
      <c r="C81" s="3"/>
      <c r="D81" s="6"/>
      <c r="E81" s="8"/>
      <c r="P81" s="10"/>
      <c r="S81" s="15"/>
      <c r="T81" s="15"/>
    </row>
    <row r="82" spans="2:20" x14ac:dyDescent="0.35">
      <c r="B82" s="3"/>
      <c r="C82" s="3"/>
      <c r="D82" s="6"/>
      <c r="E82" s="8"/>
      <c r="P82" s="10"/>
      <c r="S82" s="15"/>
      <c r="T82" s="15"/>
    </row>
    <row r="83" spans="2:20" x14ac:dyDescent="0.35">
      <c r="B83" s="3"/>
      <c r="C83" s="3"/>
      <c r="D83" s="6"/>
      <c r="E83" s="8"/>
      <c r="P83" s="10"/>
      <c r="S83" s="15"/>
      <c r="T83" s="15"/>
    </row>
    <row r="84" spans="2:20" x14ac:dyDescent="0.35">
      <c r="B84" s="3"/>
      <c r="C84" s="3"/>
      <c r="D84" s="6"/>
      <c r="E84" s="8"/>
      <c r="P84" s="10"/>
      <c r="S84" s="15"/>
      <c r="T84" s="15"/>
    </row>
    <row r="85" spans="2:20" x14ac:dyDescent="0.35">
      <c r="B85" s="3"/>
      <c r="C85" s="3"/>
      <c r="D85" s="6"/>
      <c r="E85" s="8"/>
      <c r="P85" s="10"/>
      <c r="S85" s="15"/>
      <c r="T85" s="15"/>
    </row>
    <row r="86" spans="2:20" x14ac:dyDescent="0.35">
      <c r="B86" s="3"/>
      <c r="C86" s="3"/>
      <c r="D86" s="6"/>
      <c r="E86" s="8"/>
      <c r="P86" s="10"/>
      <c r="S86" s="15"/>
      <c r="T86" s="15"/>
    </row>
    <row r="87" spans="2:20" x14ac:dyDescent="0.35">
      <c r="B87" s="3"/>
      <c r="C87" s="3"/>
      <c r="D87" s="6"/>
      <c r="E87" s="8"/>
      <c r="P87" s="10"/>
      <c r="S87" s="15"/>
      <c r="T87" s="15"/>
    </row>
    <row r="88" spans="2:20" x14ac:dyDescent="0.35">
      <c r="B88" s="3"/>
      <c r="C88" s="3"/>
      <c r="D88" s="6"/>
      <c r="E88" s="8"/>
      <c r="P88" s="10"/>
      <c r="S88" s="15"/>
      <c r="T88" s="15"/>
    </row>
    <row r="89" spans="2:20" x14ac:dyDescent="0.35">
      <c r="B89" s="3"/>
      <c r="C89" s="3"/>
      <c r="D89" s="6"/>
      <c r="E89" s="8"/>
      <c r="P89" s="10"/>
      <c r="S89" s="15"/>
      <c r="T89" s="15"/>
    </row>
    <row r="90" spans="2:20" x14ac:dyDescent="0.35">
      <c r="B90" s="3"/>
      <c r="C90" s="3"/>
      <c r="D90" s="6"/>
      <c r="E90" s="8"/>
      <c r="P90" s="10"/>
      <c r="S90" s="15"/>
      <c r="T90" s="15"/>
    </row>
    <row r="91" spans="2:20" x14ac:dyDescent="0.35">
      <c r="B91" s="3"/>
      <c r="C91" s="3"/>
      <c r="D91" s="6"/>
      <c r="E91" s="8"/>
      <c r="P91" s="10"/>
      <c r="S91" s="15"/>
      <c r="T91" s="15"/>
    </row>
    <row r="92" spans="2:20" x14ac:dyDescent="0.35">
      <c r="B92" s="3"/>
      <c r="C92" s="3"/>
      <c r="D92" s="6"/>
      <c r="E92" s="8"/>
      <c r="P92" s="10"/>
      <c r="S92" s="15"/>
      <c r="T92" s="15"/>
    </row>
    <row r="93" spans="2:20" x14ac:dyDescent="0.35">
      <c r="B93" s="3"/>
      <c r="C93" s="3"/>
      <c r="D93" s="6"/>
      <c r="E93" s="8"/>
      <c r="P93" s="10"/>
      <c r="S93" s="15"/>
      <c r="T93" s="15"/>
    </row>
    <row r="94" spans="2:20" x14ac:dyDescent="0.35">
      <c r="B94" s="3"/>
      <c r="C94" s="3"/>
      <c r="D94" s="6"/>
      <c r="E94" s="8"/>
      <c r="P94" s="10"/>
      <c r="S94" s="15"/>
      <c r="T94" s="15"/>
    </row>
    <row r="95" spans="2:20" x14ac:dyDescent="0.35">
      <c r="B95" s="3"/>
      <c r="C95" s="3"/>
      <c r="D95" s="6"/>
      <c r="E95" s="8"/>
      <c r="P95" s="10"/>
      <c r="S95" s="15"/>
      <c r="T95" s="15"/>
    </row>
    <row r="96" spans="2:20" x14ac:dyDescent="0.35">
      <c r="B96" s="3"/>
      <c r="C96" s="3"/>
      <c r="D96" s="6"/>
      <c r="E96" s="8"/>
      <c r="P96" s="10"/>
      <c r="S96" s="15"/>
      <c r="T96" s="15"/>
    </row>
    <row r="97" spans="2:20" x14ac:dyDescent="0.35">
      <c r="B97" s="3"/>
      <c r="C97" s="3"/>
      <c r="D97" s="6"/>
      <c r="E97" s="8"/>
      <c r="P97" s="10"/>
      <c r="S97" s="15"/>
      <c r="T97" s="15"/>
    </row>
    <row r="98" spans="2:20" x14ac:dyDescent="0.35">
      <c r="B98" s="3"/>
      <c r="C98" s="3"/>
      <c r="D98" s="6"/>
      <c r="E98" s="8"/>
      <c r="P98" s="10"/>
      <c r="S98" s="15"/>
      <c r="T98" s="15"/>
    </row>
    <row r="99" spans="2:20" x14ac:dyDescent="0.35">
      <c r="B99" s="3"/>
      <c r="C99" s="3"/>
      <c r="D99" s="6"/>
      <c r="E99" s="8"/>
      <c r="P99" s="10"/>
      <c r="S99" s="15"/>
      <c r="T99" s="15"/>
    </row>
    <row r="100" spans="2:20" x14ac:dyDescent="0.35">
      <c r="B100" s="3"/>
      <c r="C100" s="3"/>
      <c r="D100" s="6"/>
      <c r="E100" s="8"/>
      <c r="P100" s="10"/>
      <c r="S100" s="15"/>
      <c r="T100" s="15"/>
    </row>
    <row r="101" spans="2:20" x14ac:dyDescent="0.35">
      <c r="B101" s="3"/>
      <c r="C101" s="3"/>
      <c r="D101" s="6"/>
      <c r="E101" s="8"/>
      <c r="P101" s="10"/>
      <c r="S101" s="15"/>
      <c r="T101" s="15"/>
    </row>
    <row r="102" spans="2:20" x14ac:dyDescent="0.35">
      <c r="B102" s="3"/>
      <c r="C102" s="3"/>
      <c r="D102" s="6"/>
      <c r="E102" s="8"/>
      <c r="P102" s="10"/>
      <c r="S102" s="15"/>
      <c r="T102" s="15"/>
    </row>
    <row r="103" spans="2:20" x14ac:dyDescent="0.35">
      <c r="B103" s="3"/>
      <c r="C103" s="3"/>
      <c r="D103" s="6"/>
      <c r="E103" s="8"/>
      <c r="P103" s="10"/>
      <c r="S103" s="15"/>
      <c r="T103" s="15"/>
    </row>
    <row r="104" spans="2:20" x14ac:dyDescent="0.35">
      <c r="B104" s="3"/>
      <c r="C104" s="3"/>
      <c r="D104" s="6"/>
      <c r="E104" s="8"/>
      <c r="P104" s="10"/>
      <c r="S104" s="15"/>
      <c r="T104" s="15"/>
    </row>
    <row r="105" spans="2:20" x14ac:dyDescent="0.35">
      <c r="B105" s="3"/>
      <c r="C105" s="3"/>
      <c r="D105" s="6"/>
      <c r="E105" s="8"/>
      <c r="P105" s="10"/>
      <c r="S105" s="15"/>
      <c r="T105" s="15"/>
    </row>
    <row r="106" spans="2:20" x14ac:dyDescent="0.35">
      <c r="B106" s="3"/>
      <c r="C106" s="3"/>
      <c r="D106" s="6"/>
      <c r="E106" s="8"/>
      <c r="P106" s="10"/>
      <c r="S106" s="15"/>
      <c r="T106" s="15"/>
    </row>
    <row r="107" spans="2:20" x14ac:dyDescent="0.35">
      <c r="B107" s="3"/>
      <c r="C107" s="3"/>
      <c r="D107" s="6"/>
      <c r="E107" s="8"/>
      <c r="P107" s="10"/>
      <c r="S107" s="15"/>
      <c r="T107" s="15"/>
    </row>
    <row r="108" spans="2:20" x14ac:dyDescent="0.35">
      <c r="B108" s="3"/>
      <c r="C108" s="3"/>
      <c r="D108" s="6"/>
      <c r="E108" s="8"/>
      <c r="P108" s="10"/>
      <c r="S108" s="15"/>
      <c r="T108" s="15"/>
    </row>
    <row r="109" spans="2:20" x14ac:dyDescent="0.35">
      <c r="B109" s="3"/>
      <c r="C109" s="3"/>
      <c r="D109" s="6"/>
      <c r="E109" s="8"/>
      <c r="P109" s="10"/>
      <c r="S109" s="15"/>
      <c r="T109" s="15"/>
    </row>
    <row r="110" spans="2:20" x14ac:dyDescent="0.35">
      <c r="B110" s="3"/>
      <c r="C110" s="3"/>
      <c r="D110" s="6"/>
      <c r="E110" s="8"/>
      <c r="P110" s="10"/>
      <c r="S110" s="15"/>
      <c r="T110" s="15"/>
    </row>
    <row r="111" spans="2:20" x14ac:dyDescent="0.35">
      <c r="B111" s="3"/>
      <c r="C111" s="3"/>
      <c r="D111" s="6"/>
      <c r="E111" s="8"/>
      <c r="P111" s="10"/>
      <c r="S111" s="15"/>
      <c r="T111" s="15"/>
    </row>
    <row r="112" spans="2:20" x14ac:dyDescent="0.35">
      <c r="B112" s="3"/>
      <c r="C112" s="3"/>
      <c r="D112" s="6"/>
      <c r="E112" s="8"/>
      <c r="P112" s="10"/>
      <c r="S112" s="15"/>
      <c r="T112" s="15"/>
    </row>
    <row r="113" spans="2:20" x14ac:dyDescent="0.35">
      <c r="B113" s="3"/>
      <c r="C113" s="3"/>
      <c r="D113" s="6"/>
      <c r="E113" s="8"/>
      <c r="P113" s="10"/>
      <c r="S113" s="15"/>
      <c r="T113" s="15"/>
    </row>
    <row r="114" spans="2:20" x14ac:dyDescent="0.35">
      <c r="B114" s="3"/>
      <c r="C114" s="3"/>
      <c r="D114" s="6"/>
      <c r="E114" s="8"/>
      <c r="P114" s="10"/>
      <c r="S114" s="15"/>
      <c r="T114" s="15"/>
    </row>
    <row r="115" spans="2:20" x14ac:dyDescent="0.35">
      <c r="B115" s="3"/>
      <c r="C115" s="3"/>
      <c r="D115" s="6"/>
      <c r="E115" s="8"/>
      <c r="P115" s="10"/>
      <c r="S115" s="15"/>
      <c r="T115" s="15"/>
    </row>
    <row r="116" spans="2:20" x14ac:dyDescent="0.35">
      <c r="B116" s="3"/>
      <c r="C116" s="3"/>
      <c r="D116" s="6"/>
      <c r="E116" s="8"/>
      <c r="P116" s="10"/>
      <c r="S116" s="15"/>
      <c r="T116" s="15"/>
    </row>
    <row r="117" spans="2:20" x14ac:dyDescent="0.35">
      <c r="B117" s="3"/>
      <c r="C117" s="3"/>
      <c r="D117" s="6"/>
      <c r="E117" s="8"/>
      <c r="P117" s="10"/>
      <c r="S117" s="15"/>
      <c r="T117" s="15"/>
    </row>
    <row r="118" spans="2:20" x14ac:dyDescent="0.35">
      <c r="B118" s="3"/>
      <c r="C118" s="3"/>
      <c r="D118" s="6"/>
      <c r="E118" s="8"/>
      <c r="P118" s="10"/>
      <c r="S118" s="15"/>
      <c r="T118" s="15"/>
    </row>
    <row r="119" spans="2:20" x14ac:dyDescent="0.35">
      <c r="B119" s="3"/>
      <c r="C119" s="3"/>
      <c r="D119" s="6"/>
      <c r="E119" s="8"/>
      <c r="P119" s="10"/>
      <c r="S119" s="15"/>
      <c r="T119" s="15"/>
    </row>
    <row r="120" spans="2:20" x14ac:dyDescent="0.35">
      <c r="B120" s="3"/>
      <c r="C120" s="3"/>
      <c r="D120" s="6"/>
      <c r="E120" s="8"/>
      <c r="P120" s="10"/>
      <c r="S120" s="15"/>
      <c r="T120" s="15"/>
    </row>
    <row r="121" spans="2:20" x14ac:dyDescent="0.35">
      <c r="B121" s="3"/>
      <c r="C121" s="3"/>
      <c r="D121" s="6"/>
      <c r="E121" s="8"/>
      <c r="P121" s="10"/>
      <c r="S121" s="15"/>
      <c r="T121" s="15"/>
    </row>
    <row r="122" spans="2:20" x14ac:dyDescent="0.35">
      <c r="B122" s="3"/>
      <c r="C122" s="3"/>
      <c r="D122" s="6"/>
      <c r="E122" s="8"/>
      <c r="P122" s="10"/>
      <c r="S122" s="15"/>
      <c r="T122" s="15"/>
    </row>
    <row r="123" spans="2:20" x14ac:dyDescent="0.35">
      <c r="B123" s="3"/>
      <c r="C123" s="3"/>
      <c r="D123" s="6"/>
      <c r="E123" s="8"/>
      <c r="P123" s="10"/>
      <c r="S123" s="15"/>
      <c r="T123" s="15"/>
    </row>
    <row r="124" spans="2:20" x14ac:dyDescent="0.35">
      <c r="B124" s="3"/>
      <c r="C124" s="3"/>
      <c r="D124" s="6"/>
      <c r="E124" s="8"/>
      <c r="P124" s="10"/>
      <c r="S124" s="15"/>
      <c r="T124" s="15"/>
    </row>
    <row r="125" spans="2:20" x14ac:dyDescent="0.35">
      <c r="B125" s="3"/>
      <c r="C125" s="3"/>
      <c r="D125" s="6"/>
      <c r="E125" s="8"/>
      <c r="P125" s="10"/>
      <c r="S125" s="15"/>
      <c r="T125" s="15"/>
    </row>
    <row r="126" spans="2:20" x14ac:dyDescent="0.35">
      <c r="B126" s="3"/>
      <c r="C126" s="3"/>
      <c r="D126" s="6"/>
      <c r="E126" s="8"/>
      <c r="P126" s="10"/>
      <c r="S126" s="15"/>
      <c r="T126" s="15"/>
    </row>
    <row r="127" spans="2:20" x14ac:dyDescent="0.35">
      <c r="B127" s="3"/>
      <c r="C127" s="3"/>
      <c r="D127" s="6"/>
      <c r="E127" s="8"/>
      <c r="P127" s="10"/>
      <c r="S127" s="15"/>
      <c r="T127" s="15"/>
    </row>
    <row r="128" spans="2:20" x14ac:dyDescent="0.35">
      <c r="B128" s="3"/>
      <c r="C128" s="3"/>
      <c r="D128" s="6"/>
      <c r="E128" s="8"/>
      <c r="P128" s="10"/>
      <c r="S128" s="15"/>
      <c r="T128" s="15"/>
    </row>
    <row r="129" spans="2:20" x14ac:dyDescent="0.35">
      <c r="B129" s="3"/>
      <c r="C129" s="3"/>
      <c r="D129" s="6"/>
      <c r="E129" s="8"/>
      <c r="P129" s="10"/>
      <c r="S129" s="15"/>
      <c r="T129" s="15"/>
    </row>
    <row r="130" spans="2:20" x14ac:dyDescent="0.35">
      <c r="B130" s="3"/>
      <c r="C130" s="3"/>
      <c r="D130" s="6"/>
      <c r="E130" s="8"/>
      <c r="P130" s="10"/>
      <c r="S130" s="15"/>
      <c r="T130" s="15"/>
    </row>
    <row r="131" spans="2:20" x14ac:dyDescent="0.35">
      <c r="B131" s="3"/>
      <c r="C131" s="3"/>
      <c r="D131" s="6"/>
      <c r="E131" s="8"/>
      <c r="P131" s="10"/>
      <c r="S131" s="15"/>
      <c r="T131" s="15"/>
    </row>
    <row r="132" spans="2:20" x14ac:dyDescent="0.35">
      <c r="B132" s="3"/>
      <c r="C132" s="3"/>
      <c r="D132" s="6"/>
      <c r="E132" s="8"/>
      <c r="P132" s="10"/>
      <c r="S132" s="15"/>
      <c r="T132" s="15"/>
    </row>
    <row r="133" spans="2:20" x14ac:dyDescent="0.35">
      <c r="B133" s="3"/>
      <c r="C133" s="3"/>
      <c r="D133" s="6"/>
      <c r="E133" s="8"/>
      <c r="P133" s="10"/>
      <c r="S133" s="15"/>
      <c r="T133" s="15"/>
    </row>
    <row r="134" spans="2:20" x14ac:dyDescent="0.35">
      <c r="B134" s="3"/>
      <c r="C134" s="3"/>
      <c r="D134" s="6"/>
      <c r="E134" s="8"/>
      <c r="P134" s="10"/>
      <c r="S134" s="15"/>
      <c r="T134" s="15"/>
    </row>
    <row r="135" spans="2:20" x14ac:dyDescent="0.35">
      <c r="B135" s="3"/>
      <c r="C135" s="3"/>
      <c r="D135" s="6"/>
      <c r="E135" s="8"/>
      <c r="P135" s="10"/>
      <c r="S135" s="15"/>
      <c r="T135" s="15"/>
    </row>
    <row r="136" spans="2:20" x14ac:dyDescent="0.35">
      <c r="B136" s="3"/>
      <c r="C136" s="3"/>
      <c r="D136" s="6"/>
      <c r="E136" s="8"/>
      <c r="P136" s="10"/>
      <c r="S136" s="15"/>
      <c r="T136" s="15"/>
    </row>
    <row r="137" spans="2:20" x14ac:dyDescent="0.35">
      <c r="B137" s="3"/>
      <c r="C137" s="3"/>
      <c r="D137" s="6"/>
      <c r="E137" s="8"/>
      <c r="P137" s="10"/>
      <c r="S137" s="15"/>
      <c r="T137" s="15"/>
    </row>
    <row r="138" spans="2:20" x14ac:dyDescent="0.35">
      <c r="B138" s="3"/>
      <c r="C138" s="3"/>
      <c r="D138" s="6"/>
      <c r="E138" s="8"/>
      <c r="P138" s="10"/>
      <c r="S138" s="15"/>
      <c r="T138" s="15"/>
    </row>
    <row r="139" spans="2:20" x14ac:dyDescent="0.35">
      <c r="B139" s="3"/>
      <c r="C139" s="3"/>
      <c r="D139" s="6"/>
      <c r="E139" s="8"/>
      <c r="P139" s="10"/>
      <c r="S139" s="15"/>
      <c r="T139" s="15"/>
    </row>
    <row r="140" spans="2:20" x14ac:dyDescent="0.35">
      <c r="B140" s="3"/>
      <c r="C140" s="3"/>
      <c r="D140" s="6"/>
      <c r="E140" s="8"/>
      <c r="P140" s="10"/>
      <c r="S140" s="15"/>
      <c r="T140" s="15"/>
    </row>
    <row r="141" spans="2:20" x14ac:dyDescent="0.35">
      <c r="B141" s="3"/>
      <c r="C141" s="3"/>
      <c r="D141" s="6"/>
      <c r="E141" s="8"/>
      <c r="P141" s="10"/>
      <c r="S141" s="15"/>
      <c r="T141" s="15"/>
    </row>
    <row r="142" spans="2:20" x14ac:dyDescent="0.35">
      <c r="B142" s="3"/>
      <c r="C142" s="3"/>
      <c r="D142" s="6"/>
      <c r="E142" s="8"/>
      <c r="P142" s="10"/>
      <c r="S142" s="15"/>
      <c r="T142" s="15"/>
    </row>
    <row r="143" spans="2:20" x14ac:dyDescent="0.35">
      <c r="B143" s="3"/>
      <c r="C143" s="3"/>
      <c r="D143" s="6"/>
      <c r="E143" s="8"/>
      <c r="P143" s="10"/>
      <c r="S143" s="15"/>
      <c r="T143" s="15"/>
    </row>
    <row r="144" spans="2:20" x14ac:dyDescent="0.35">
      <c r="B144" s="3"/>
      <c r="C144" s="3"/>
      <c r="D144" s="6"/>
      <c r="E144" s="8"/>
      <c r="P144" s="10"/>
      <c r="S144" s="15"/>
      <c r="T144" s="15"/>
    </row>
    <row r="145" spans="2:20" x14ac:dyDescent="0.35">
      <c r="B145" s="3"/>
      <c r="C145" s="3"/>
      <c r="D145" s="6"/>
      <c r="E145" s="8"/>
      <c r="P145" s="10"/>
      <c r="S145" s="15"/>
      <c r="T145" s="15"/>
    </row>
    <row r="146" spans="2:20" x14ac:dyDescent="0.35">
      <c r="B146" s="3"/>
      <c r="C146" s="3"/>
      <c r="D146" s="6"/>
      <c r="E146" s="8"/>
      <c r="P146" s="10"/>
      <c r="S146" s="15"/>
      <c r="T146" s="15"/>
    </row>
    <row r="147" spans="2:20" x14ac:dyDescent="0.35">
      <c r="B147" s="3"/>
      <c r="C147" s="3"/>
      <c r="D147" s="6"/>
      <c r="E147" s="8"/>
      <c r="P147" s="10"/>
      <c r="S147" s="15"/>
      <c r="T147" s="15"/>
    </row>
    <row r="148" spans="2:20" x14ac:dyDescent="0.35">
      <c r="B148" s="3"/>
      <c r="C148" s="3"/>
      <c r="D148" s="6"/>
      <c r="E148" s="8"/>
      <c r="P148" s="10"/>
      <c r="S148" s="15"/>
      <c r="T148" s="15"/>
    </row>
    <row r="149" spans="2:20" x14ac:dyDescent="0.35">
      <c r="B149" s="3"/>
      <c r="C149" s="3"/>
      <c r="D149" s="6"/>
      <c r="E149" s="8"/>
      <c r="P149" s="10"/>
      <c r="S149" s="15"/>
      <c r="T149" s="15"/>
    </row>
    <row r="150" spans="2:20" x14ac:dyDescent="0.35">
      <c r="B150" s="3"/>
      <c r="C150" s="3"/>
      <c r="D150" s="6"/>
      <c r="E150" s="8"/>
      <c r="P150" s="10"/>
      <c r="S150" s="15"/>
      <c r="T150" s="15"/>
    </row>
    <row r="151" spans="2:20" x14ac:dyDescent="0.35">
      <c r="B151" s="3"/>
      <c r="C151" s="3"/>
      <c r="D151" s="6"/>
      <c r="E151" s="8"/>
      <c r="P151" s="10"/>
      <c r="S151" s="15"/>
      <c r="T151" s="15"/>
    </row>
    <row r="152" spans="2:20" x14ac:dyDescent="0.35">
      <c r="B152" s="3"/>
      <c r="C152" s="3"/>
      <c r="D152" s="6"/>
      <c r="E152" s="8"/>
      <c r="P152" s="10"/>
      <c r="S152" s="15"/>
      <c r="T152" s="15"/>
    </row>
    <row r="153" spans="2:20" x14ac:dyDescent="0.35">
      <c r="B153" s="3"/>
      <c r="C153" s="3"/>
      <c r="D153" s="6"/>
      <c r="E153" s="8"/>
      <c r="P153" s="10"/>
      <c r="S153" s="15"/>
      <c r="T153" s="15"/>
    </row>
    <row r="154" spans="2:20" x14ac:dyDescent="0.35">
      <c r="B154" s="3"/>
      <c r="C154" s="3"/>
      <c r="D154" s="6"/>
      <c r="E154" s="8"/>
      <c r="P154" s="10"/>
      <c r="S154" s="15"/>
      <c r="T154" s="15"/>
    </row>
    <row r="155" spans="2:20" x14ac:dyDescent="0.35">
      <c r="B155" s="3"/>
      <c r="C155" s="3"/>
      <c r="D155" s="6"/>
      <c r="E155" s="8"/>
      <c r="P155" s="10"/>
      <c r="S155" s="15"/>
      <c r="T155" s="15"/>
    </row>
    <row r="156" spans="2:20" x14ac:dyDescent="0.35">
      <c r="B156" s="3"/>
      <c r="C156" s="3"/>
      <c r="D156" s="6"/>
      <c r="E156" s="8"/>
      <c r="P156" s="10"/>
      <c r="S156" s="15"/>
      <c r="T156" s="15"/>
    </row>
    <row r="157" spans="2:20" x14ac:dyDescent="0.35">
      <c r="B157" s="3"/>
      <c r="C157" s="3"/>
      <c r="D157" s="6"/>
      <c r="E157" s="8"/>
      <c r="P157" s="10"/>
      <c r="S157" s="15"/>
      <c r="T157" s="15"/>
    </row>
    <row r="158" spans="2:20" x14ac:dyDescent="0.35">
      <c r="B158" s="3"/>
      <c r="C158" s="3"/>
      <c r="D158" s="6"/>
      <c r="E158" s="8"/>
      <c r="P158" s="10"/>
      <c r="S158" s="15"/>
      <c r="T158" s="15"/>
    </row>
    <row r="159" spans="2:20" x14ac:dyDescent="0.35">
      <c r="B159" s="3"/>
      <c r="C159" s="3"/>
      <c r="D159" s="6"/>
      <c r="E159" s="8"/>
      <c r="P159" s="10"/>
      <c r="S159" s="15"/>
      <c r="T159" s="15"/>
    </row>
    <row r="160" spans="2:20" x14ac:dyDescent="0.35">
      <c r="B160" s="3"/>
      <c r="C160" s="3"/>
      <c r="D160" s="6"/>
      <c r="E160" s="8"/>
      <c r="P160" s="10"/>
      <c r="S160" s="15"/>
      <c r="T160" s="15"/>
    </row>
    <row r="161" spans="2:20" x14ac:dyDescent="0.35">
      <c r="B161" s="3"/>
      <c r="C161" s="3"/>
      <c r="D161" s="6"/>
      <c r="E161" s="8"/>
      <c r="P161" s="10"/>
      <c r="S161" s="15"/>
      <c r="T161" s="15"/>
    </row>
  </sheetData>
  <conditionalFormatting sqref="F64:F161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</conditionalFormatting>
  <conditionalFormatting sqref="O64:O161">
    <cfRule type="colorScale" priority="5">
      <colorScale>
        <cfvo type="min"/>
        <cfvo type="percentile" val="90"/>
        <color rgb="FFFF7128"/>
        <color theme="4"/>
      </colorScale>
    </cfRule>
  </conditionalFormatting>
  <conditionalFormatting sqref="F1:F63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</conditionalFormatting>
  <conditionalFormatting sqref="O1:O6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8FCA0-B41D-4A4B-B9F2-03653B161B6F}">
  <dimension ref="A1:C6"/>
  <sheetViews>
    <sheetView workbookViewId="0">
      <selection activeCell="L14" sqref="L14"/>
    </sheetView>
  </sheetViews>
  <sheetFormatPr defaultRowHeight="14.5" x14ac:dyDescent="0.35"/>
  <cols>
    <col min="1" max="3" width="14.26953125" bestFit="1" customWidth="1"/>
  </cols>
  <sheetData>
    <row r="1" spans="1:3" x14ac:dyDescent="0.35">
      <c r="B1" t="s">
        <v>8390</v>
      </c>
      <c r="C1" t="s">
        <v>8391</v>
      </c>
    </row>
    <row r="2" spans="1:3" x14ac:dyDescent="0.35">
      <c r="A2" t="s">
        <v>8387</v>
      </c>
      <c r="B2" s="6">
        <f>AVERAGE('Successfull photobooks'!D:D)</f>
        <v>11797.983870967742</v>
      </c>
      <c r="C2" s="6">
        <f>AVERAGE('Failed photobooks'!D:D)</f>
        <v>60816.74</v>
      </c>
    </row>
    <row r="3" spans="1:3" x14ac:dyDescent="0.35">
      <c r="A3" t="s">
        <v>8386</v>
      </c>
      <c r="B3" s="6">
        <f>MEDIAN('Successfull photobooks'!D:D)</f>
        <v>9000</v>
      </c>
      <c r="C3" s="6">
        <f>MEDIAN('Failed photobooks'!D:D)</f>
        <v>15000</v>
      </c>
    </row>
    <row r="5" spans="1:3" x14ac:dyDescent="0.35">
      <c r="A5" t="s">
        <v>8388</v>
      </c>
      <c r="B5" s="6">
        <f>AVERAGE('Successfull photobooks'!E:E)</f>
        <v>16550.925645161289</v>
      </c>
      <c r="C5" s="6">
        <f>AVERAGE('Failed photobooks'!E:E)</f>
        <v>2359.1132999999995</v>
      </c>
    </row>
    <row r="6" spans="1:3" x14ac:dyDescent="0.35">
      <c r="A6" t="s">
        <v>8389</v>
      </c>
      <c r="B6" s="6">
        <f>MEDIAN('Successfull photobooks'!E:E)</f>
        <v>13281.5</v>
      </c>
      <c r="C6" s="6">
        <f>MEDIAN('Failed photobooks'!E:E)</f>
        <v>106.5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BCB8-86CB-4159-BA43-B81741D5D91C}">
  <dimension ref="A1:T413"/>
  <sheetViews>
    <sheetView workbookViewId="0">
      <selection activeCell="B3" sqref="B3"/>
    </sheetView>
  </sheetViews>
  <sheetFormatPr defaultRowHeight="14.5" x14ac:dyDescent="0.35"/>
  <cols>
    <col min="1" max="1" width="7.1796875" customWidth="1"/>
    <col min="2" max="2" width="37.1796875" customWidth="1"/>
    <col min="3" max="3" width="36.7265625" customWidth="1"/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8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2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8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ht="58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8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58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ht="58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8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ht="5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8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58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8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8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5EAE-2E9A-46D0-8F36-591900DCCD0E}">
  <dimension ref="A1:T251"/>
  <sheetViews>
    <sheetView workbookViewId="0">
      <selection activeCell="N2" sqref="N2"/>
    </sheetView>
  </sheetViews>
  <sheetFormatPr defaultRowHeight="14.5" x14ac:dyDescent="0.35"/>
  <cols>
    <col min="2" max="2" width="31.6328125" customWidth="1"/>
    <col min="3" max="3" width="34.453125" customWidth="1"/>
    <col min="4" max="4" width="11.7265625" bestFit="1" customWidth="1"/>
    <col min="9" max="9" width="10.81640625" bestFit="1" customWidth="1"/>
    <col min="10" max="10" width="13.54296875" customWidth="1"/>
    <col min="11" max="11" width="11.81640625" customWidth="1"/>
    <col min="12" max="12" width="13.453125" customWidth="1"/>
    <col min="14" max="14" width="17.36328125" customWidth="1"/>
    <col min="15" max="15" width="17.6328125" customWidth="1"/>
    <col min="16" max="16" width="17" customWidth="1"/>
    <col min="17" max="17" width="17.453125" customWidth="1"/>
    <col min="18" max="18" width="17.81640625" customWidth="1"/>
    <col min="19" max="19" width="17.1796875" customWidth="1"/>
    <col min="20" max="20" width="16.08984375" customWidth="1"/>
  </cols>
  <sheetData>
    <row r="1" spans="1:20" ht="29" x14ac:dyDescent="0.35">
      <c r="A1" s="2" t="s">
        <v>0</v>
      </c>
      <c r="B1" s="2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0" t="s">
        <v>8306</v>
      </c>
      <c r="P1" s="21" t="s">
        <v>8307</v>
      </c>
      <c r="Q1" s="2" t="s">
        <v>8358</v>
      </c>
      <c r="R1" s="2" t="s">
        <v>8359</v>
      </c>
      <c r="S1" s="20" t="s">
        <v>8365</v>
      </c>
      <c r="T1" s="20" t="s">
        <v>8366</v>
      </c>
    </row>
    <row r="2" spans="1:20" ht="58" x14ac:dyDescent="0.35">
      <c r="A2" s="3">
        <v>2843</v>
      </c>
      <c r="B2" s="3" t="s">
        <v>2843</v>
      </c>
      <c r="C2" s="3" t="s">
        <v>6953</v>
      </c>
      <c r="D2" s="22">
        <v>1200</v>
      </c>
      <c r="E2" s="23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24" t="s">
        <v>8384</v>
      </c>
      <c r="Q2" s="3" t="s">
        <v>8315</v>
      </c>
      <c r="R2" s="3" t="s">
        <v>8316</v>
      </c>
      <c r="S2" s="4">
        <v>42492.737847222219</v>
      </c>
      <c r="T2" s="4">
        <v>42534.166666666672</v>
      </c>
    </row>
    <row r="3" spans="1:20" ht="43.5" x14ac:dyDescent="0.35">
      <c r="A3" s="3">
        <v>2845</v>
      </c>
      <c r="B3" s="3" t="s">
        <v>2845</v>
      </c>
      <c r="C3" s="3" t="s">
        <v>6955</v>
      </c>
      <c r="D3" s="22">
        <v>7500</v>
      </c>
      <c r="E3" s="23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24">
        <v>60.67</v>
      </c>
      <c r="Q3" s="3" t="s">
        <v>8315</v>
      </c>
      <c r="R3" s="3" t="s">
        <v>8316</v>
      </c>
      <c r="S3" s="4">
        <v>42103.016585648147</v>
      </c>
      <c r="T3" s="4">
        <v>42163.016585648147</v>
      </c>
    </row>
    <row r="4" spans="1:20" ht="72.5" x14ac:dyDescent="0.35">
      <c r="A4" s="3">
        <v>2846</v>
      </c>
      <c r="B4" s="3" t="s">
        <v>2846</v>
      </c>
      <c r="C4" s="3" t="s">
        <v>6956</v>
      </c>
      <c r="D4" s="22">
        <v>8000</v>
      </c>
      <c r="E4" s="23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24" t="s">
        <v>8384</v>
      </c>
      <c r="Q4" s="3" t="s">
        <v>8315</v>
      </c>
      <c r="R4" s="3" t="s">
        <v>8316</v>
      </c>
      <c r="S4" s="4">
        <v>42108.692060185189</v>
      </c>
      <c r="T4" s="4">
        <v>42153.692060185189</v>
      </c>
    </row>
    <row r="5" spans="1:20" ht="58" x14ac:dyDescent="0.35">
      <c r="A5" s="3">
        <v>2847</v>
      </c>
      <c r="B5" s="3" t="s">
        <v>2847</v>
      </c>
      <c r="C5" s="3" t="s">
        <v>6957</v>
      </c>
      <c r="D5" s="22">
        <v>2000</v>
      </c>
      <c r="E5" s="23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24" t="s">
        <v>8384</v>
      </c>
      <c r="Q5" s="3" t="s">
        <v>8315</v>
      </c>
      <c r="R5" s="3" t="s">
        <v>8316</v>
      </c>
      <c r="S5" s="4">
        <v>42453.806307870371</v>
      </c>
      <c r="T5" s="4">
        <v>42513.806307870371</v>
      </c>
    </row>
    <row r="6" spans="1:20" ht="58" x14ac:dyDescent="0.35">
      <c r="A6" s="3">
        <v>2848</v>
      </c>
      <c r="B6" s="3" t="s">
        <v>2848</v>
      </c>
      <c r="C6" s="3" t="s">
        <v>6958</v>
      </c>
      <c r="D6" s="22">
        <v>35000</v>
      </c>
      <c r="E6" s="23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24">
        <v>23.33</v>
      </c>
      <c r="Q6" s="3" t="s">
        <v>8315</v>
      </c>
      <c r="R6" s="3" t="s">
        <v>8316</v>
      </c>
      <c r="S6" s="4">
        <v>42123.648831018523</v>
      </c>
      <c r="T6" s="4">
        <v>42153.648831018523</v>
      </c>
    </row>
    <row r="7" spans="1:20" ht="58" x14ac:dyDescent="0.35">
      <c r="A7" s="3">
        <v>2850</v>
      </c>
      <c r="B7" s="3" t="s">
        <v>2850</v>
      </c>
      <c r="C7" s="3" t="s">
        <v>6960</v>
      </c>
      <c r="D7" s="22">
        <v>8000</v>
      </c>
      <c r="E7" s="23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24">
        <v>23.92</v>
      </c>
      <c r="Q7" s="3" t="s">
        <v>8315</v>
      </c>
      <c r="R7" s="3" t="s">
        <v>8316</v>
      </c>
      <c r="S7" s="4">
        <v>41858.007071759261</v>
      </c>
      <c r="T7" s="4">
        <v>41888.007071759261</v>
      </c>
    </row>
    <row r="8" spans="1:20" ht="43.5" x14ac:dyDescent="0.35">
      <c r="A8" s="3">
        <v>2852</v>
      </c>
      <c r="B8" s="3" t="s">
        <v>2852</v>
      </c>
      <c r="C8" s="3" t="s">
        <v>6962</v>
      </c>
      <c r="D8" s="22">
        <v>5000</v>
      </c>
      <c r="E8" s="23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24">
        <v>15.83</v>
      </c>
      <c r="Q8" s="3" t="s">
        <v>8315</v>
      </c>
      <c r="R8" s="3" t="s">
        <v>8316</v>
      </c>
      <c r="S8" s="4">
        <v>41781.045173611114</v>
      </c>
      <c r="T8" s="4">
        <v>41811.045173611114</v>
      </c>
    </row>
    <row r="9" spans="1:20" ht="58" x14ac:dyDescent="0.35">
      <c r="A9" s="3">
        <v>2855</v>
      </c>
      <c r="B9" s="3" t="s">
        <v>2855</v>
      </c>
      <c r="C9" s="3" t="s">
        <v>6965</v>
      </c>
      <c r="D9" s="22">
        <v>600</v>
      </c>
      <c r="E9" s="23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24">
        <v>60</v>
      </c>
      <c r="Q9" s="3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58" x14ac:dyDescent="0.35">
      <c r="A10" s="3">
        <v>2856</v>
      </c>
      <c r="B10" s="3" t="s">
        <v>2856</v>
      </c>
      <c r="C10" s="3" t="s">
        <v>6966</v>
      </c>
      <c r="D10" s="22">
        <v>3000</v>
      </c>
      <c r="E10" s="23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24">
        <v>24.33</v>
      </c>
      <c r="Q10" s="3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58" x14ac:dyDescent="0.35">
      <c r="A11" s="3">
        <v>2860</v>
      </c>
      <c r="B11" s="3" t="s">
        <v>2860</v>
      </c>
      <c r="C11" s="3" t="s">
        <v>6970</v>
      </c>
      <c r="D11" s="22">
        <v>4000</v>
      </c>
      <c r="E11" s="23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24">
        <v>29.56</v>
      </c>
      <c r="Q11" s="3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58" x14ac:dyDescent="0.35">
      <c r="A12" s="3">
        <v>2862</v>
      </c>
      <c r="B12" s="3" t="s">
        <v>2862</v>
      </c>
      <c r="C12" s="3" t="s">
        <v>6972</v>
      </c>
      <c r="D12" s="22">
        <v>12700</v>
      </c>
      <c r="E12" s="23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24">
        <v>18.329999999999998</v>
      </c>
      <c r="Q12" s="3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58" x14ac:dyDescent="0.35">
      <c r="A13" s="3">
        <v>2863</v>
      </c>
      <c r="B13" s="3" t="s">
        <v>2863</v>
      </c>
      <c r="C13" s="3" t="s">
        <v>6973</v>
      </c>
      <c r="D13" s="22">
        <v>50000</v>
      </c>
      <c r="E13" s="23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24">
        <v>20</v>
      </c>
      <c r="Q13" s="3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58" x14ac:dyDescent="0.35">
      <c r="A14" s="3">
        <v>2865</v>
      </c>
      <c r="B14" s="3" t="s">
        <v>2865</v>
      </c>
      <c r="C14" s="3" t="s">
        <v>6975</v>
      </c>
      <c r="D14" s="22">
        <v>2888</v>
      </c>
      <c r="E14" s="23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24" t="s">
        <v>8384</v>
      </c>
      <c r="Q14" s="3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58" x14ac:dyDescent="0.35">
      <c r="A15" s="3">
        <v>2866</v>
      </c>
      <c r="B15" s="3" t="s">
        <v>2866</v>
      </c>
      <c r="C15" s="3" t="s">
        <v>6976</v>
      </c>
      <c r="D15" s="22">
        <v>5000</v>
      </c>
      <c r="E15" s="23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24">
        <v>22.5</v>
      </c>
      <c r="Q15" s="3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58" x14ac:dyDescent="0.35">
      <c r="A16" s="3">
        <v>2867</v>
      </c>
      <c r="B16" s="3" t="s">
        <v>2867</v>
      </c>
      <c r="C16" s="3" t="s">
        <v>6977</v>
      </c>
      <c r="D16" s="22">
        <v>2500</v>
      </c>
      <c r="E16" s="23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24">
        <v>50.4</v>
      </c>
      <c r="Q16" s="3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58" x14ac:dyDescent="0.35">
      <c r="A17" s="3">
        <v>2868</v>
      </c>
      <c r="B17" s="3" t="s">
        <v>2868</v>
      </c>
      <c r="C17" s="3" t="s">
        <v>6978</v>
      </c>
      <c r="D17" s="22">
        <v>15000</v>
      </c>
      <c r="E17" s="23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24">
        <v>105.03</v>
      </c>
      <c r="Q17" s="3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58" x14ac:dyDescent="0.35">
      <c r="A18" s="3">
        <v>2869</v>
      </c>
      <c r="B18" s="3" t="s">
        <v>2869</v>
      </c>
      <c r="C18" s="3" t="s">
        <v>6979</v>
      </c>
      <c r="D18" s="22">
        <v>20000</v>
      </c>
      <c r="E18" s="23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24">
        <v>35.4</v>
      </c>
      <c r="Q18" s="3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58" x14ac:dyDescent="0.35">
      <c r="A19" s="3">
        <v>2870</v>
      </c>
      <c r="B19" s="3" t="s">
        <v>2870</v>
      </c>
      <c r="C19" s="3" t="s">
        <v>6980</v>
      </c>
      <c r="D19" s="22">
        <v>5000</v>
      </c>
      <c r="E19" s="23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24">
        <v>83.33</v>
      </c>
      <c r="Q19" s="3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43.5" x14ac:dyDescent="0.35">
      <c r="A20" s="3">
        <v>2871</v>
      </c>
      <c r="B20" s="3" t="s">
        <v>2871</v>
      </c>
      <c r="C20" s="3" t="s">
        <v>6981</v>
      </c>
      <c r="D20" s="22">
        <v>10000</v>
      </c>
      <c r="E20" s="23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24">
        <v>35.92</v>
      </c>
      <c r="Q20" s="3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3.5" x14ac:dyDescent="0.35">
      <c r="A21" s="3">
        <v>2872</v>
      </c>
      <c r="B21" s="3" t="s">
        <v>2872</v>
      </c>
      <c r="C21" s="3" t="s">
        <v>6982</v>
      </c>
      <c r="D21" s="22">
        <v>3000</v>
      </c>
      <c r="E21" s="23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24" t="s">
        <v>8384</v>
      </c>
      <c r="Q21" s="3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58" x14ac:dyDescent="0.35">
      <c r="A22" s="3">
        <v>2873</v>
      </c>
      <c r="B22" s="3" t="s">
        <v>2873</v>
      </c>
      <c r="C22" s="3" t="s">
        <v>6983</v>
      </c>
      <c r="D22" s="22">
        <v>2500</v>
      </c>
      <c r="E22" s="23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24">
        <v>119.13</v>
      </c>
      <c r="Q22" s="3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58" x14ac:dyDescent="0.35">
      <c r="A23" s="3">
        <v>2874</v>
      </c>
      <c r="B23" s="3" t="s">
        <v>2874</v>
      </c>
      <c r="C23" s="3" t="s">
        <v>6984</v>
      </c>
      <c r="D23" s="22">
        <v>5000</v>
      </c>
      <c r="E23" s="23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24">
        <v>90.33</v>
      </c>
      <c r="Q23" s="3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58" x14ac:dyDescent="0.35">
      <c r="A24" s="3">
        <v>2875</v>
      </c>
      <c r="B24" s="3" t="s">
        <v>2875</v>
      </c>
      <c r="C24" s="3" t="s">
        <v>6985</v>
      </c>
      <c r="D24" s="22">
        <v>20000</v>
      </c>
      <c r="E24" s="23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24">
        <v>2.33</v>
      </c>
      <c r="Q24" s="3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58" x14ac:dyDescent="0.35">
      <c r="A25" s="3">
        <v>2876</v>
      </c>
      <c r="B25" s="3" t="s">
        <v>2876</v>
      </c>
      <c r="C25" s="3" t="s">
        <v>6986</v>
      </c>
      <c r="D25" s="22">
        <v>150000</v>
      </c>
      <c r="E25" s="23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24" t="s">
        <v>8384</v>
      </c>
      <c r="Q25" s="3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72.5" x14ac:dyDescent="0.35">
      <c r="A26" s="3">
        <v>2877</v>
      </c>
      <c r="B26" s="3" t="s">
        <v>2877</v>
      </c>
      <c r="C26" s="3" t="s">
        <v>6987</v>
      </c>
      <c r="D26" s="22">
        <v>6000</v>
      </c>
      <c r="E26" s="23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24">
        <v>108.33</v>
      </c>
      <c r="Q26" s="3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3.5" x14ac:dyDescent="0.35">
      <c r="A27" s="3">
        <v>2879</v>
      </c>
      <c r="B27" s="3" t="s">
        <v>2879</v>
      </c>
      <c r="C27" s="3" t="s">
        <v>6989</v>
      </c>
      <c r="D27" s="22">
        <v>11200</v>
      </c>
      <c r="E27" s="23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24">
        <v>29</v>
      </c>
      <c r="Q27" s="3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58" x14ac:dyDescent="0.35">
      <c r="A28" s="3">
        <v>2880</v>
      </c>
      <c r="B28" s="3" t="s">
        <v>2880</v>
      </c>
      <c r="C28" s="3" t="s">
        <v>6990</v>
      </c>
      <c r="D28" s="22">
        <v>12000</v>
      </c>
      <c r="E28" s="23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24">
        <v>96.55</v>
      </c>
      <c r="Q28" s="3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58" x14ac:dyDescent="0.35">
      <c r="A29" s="3">
        <v>2881</v>
      </c>
      <c r="B29" s="3" t="s">
        <v>2881</v>
      </c>
      <c r="C29" s="3" t="s">
        <v>6991</v>
      </c>
      <c r="D29" s="22">
        <v>5500</v>
      </c>
      <c r="E29" s="23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24" t="s">
        <v>8384</v>
      </c>
      <c r="Q29" s="3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58" x14ac:dyDescent="0.35">
      <c r="A30" s="3">
        <v>2882</v>
      </c>
      <c r="B30" s="3" t="s">
        <v>2882</v>
      </c>
      <c r="C30" s="3" t="s">
        <v>6992</v>
      </c>
      <c r="D30" s="22">
        <v>750</v>
      </c>
      <c r="E30" s="23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24">
        <v>63</v>
      </c>
      <c r="Q30" s="3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58" x14ac:dyDescent="0.35">
      <c r="A31" s="3">
        <v>2883</v>
      </c>
      <c r="B31" s="3" t="s">
        <v>2883</v>
      </c>
      <c r="C31" s="3" t="s">
        <v>6993</v>
      </c>
      <c r="D31" s="22">
        <v>10000</v>
      </c>
      <c r="E31" s="23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24">
        <v>381.6</v>
      </c>
      <c r="Q31" s="3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3.5" x14ac:dyDescent="0.35">
      <c r="A32" s="3">
        <v>2884</v>
      </c>
      <c r="B32" s="3" t="s">
        <v>2884</v>
      </c>
      <c r="C32" s="3" t="s">
        <v>6994</v>
      </c>
      <c r="D32" s="22">
        <v>45000</v>
      </c>
      <c r="E32" s="23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24">
        <v>46.25</v>
      </c>
      <c r="Q32" s="3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3.5" x14ac:dyDescent="0.35">
      <c r="A33" s="3">
        <v>2885</v>
      </c>
      <c r="B33" s="3" t="s">
        <v>2885</v>
      </c>
      <c r="C33" s="3" t="s">
        <v>6995</v>
      </c>
      <c r="D33" s="22">
        <v>400</v>
      </c>
      <c r="E33" s="23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24">
        <v>26</v>
      </c>
      <c r="Q33" s="3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58" x14ac:dyDescent="0.35">
      <c r="A34" s="3">
        <v>2886</v>
      </c>
      <c r="B34" s="3" t="s">
        <v>2886</v>
      </c>
      <c r="C34" s="3" t="s">
        <v>6996</v>
      </c>
      <c r="D34" s="22">
        <v>200</v>
      </c>
      <c r="E34" s="23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24">
        <v>10</v>
      </c>
      <c r="Q34" s="3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58" x14ac:dyDescent="0.35">
      <c r="A35" s="3">
        <v>2887</v>
      </c>
      <c r="B35" s="3" t="s">
        <v>2887</v>
      </c>
      <c r="C35" s="3" t="s">
        <v>6997</v>
      </c>
      <c r="D35" s="22">
        <v>3000</v>
      </c>
      <c r="E35" s="23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24">
        <v>5</v>
      </c>
      <c r="Q35" s="3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58" x14ac:dyDescent="0.35">
      <c r="A36" s="3">
        <v>2888</v>
      </c>
      <c r="B36" s="3" t="s">
        <v>2888</v>
      </c>
      <c r="C36" s="3" t="s">
        <v>6998</v>
      </c>
      <c r="D36" s="22">
        <v>30000</v>
      </c>
      <c r="E36" s="23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24" t="s">
        <v>8384</v>
      </c>
      <c r="Q36" s="3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58" x14ac:dyDescent="0.35">
      <c r="A37" s="3">
        <v>2889</v>
      </c>
      <c r="B37" s="3" t="s">
        <v>2889</v>
      </c>
      <c r="C37" s="3" t="s">
        <v>6999</v>
      </c>
      <c r="D37" s="22">
        <v>3000</v>
      </c>
      <c r="E37" s="23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24">
        <v>81.569999999999993</v>
      </c>
      <c r="Q37" s="3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58" x14ac:dyDescent="0.35">
      <c r="A38" s="3">
        <v>2890</v>
      </c>
      <c r="B38" s="3" t="s">
        <v>2890</v>
      </c>
      <c r="C38" s="3" t="s">
        <v>7000</v>
      </c>
      <c r="D38" s="22">
        <v>2000</v>
      </c>
      <c r="E38" s="23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24">
        <v>7</v>
      </c>
      <c r="Q38" s="3" t="s">
        <v>8315</v>
      </c>
      <c r="R38" s="3" t="s">
        <v>8316</v>
      </c>
      <c r="S38" s="4">
        <v>41831.742962962962</v>
      </c>
      <c r="T38" s="4">
        <v>41860.125</v>
      </c>
    </row>
    <row r="39" spans="1:20" ht="58" x14ac:dyDescent="0.35">
      <c r="A39" s="3">
        <v>2891</v>
      </c>
      <c r="B39" s="3" t="s">
        <v>2891</v>
      </c>
      <c r="C39" s="3" t="s">
        <v>7001</v>
      </c>
      <c r="D39" s="22">
        <v>10000</v>
      </c>
      <c r="E39" s="23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24">
        <v>27.3</v>
      </c>
      <c r="Q39" s="3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58" x14ac:dyDescent="0.35">
      <c r="A40" s="3">
        <v>2892</v>
      </c>
      <c r="B40" s="3" t="s">
        <v>2892</v>
      </c>
      <c r="C40" s="3" t="s">
        <v>7002</v>
      </c>
      <c r="D40" s="22">
        <v>5500</v>
      </c>
      <c r="E40" s="23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24">
        <v>29.41</v>
      </c>
      <c r="Q40" s="3" t="s">
        <v>8315</v>
      </c>
      <c r="R40" s="3" t="s">
        <v>8316</v>
      </c>
      <c r="S40" s="4">
        <v>41869.714166666665</v>
      </c>
      <c r="T40" s="4">
        <v>41876.875</v>
      </c>
    </row>
    <row r="41" spans="1:20" ht="29" x14ac:dyDescent="0.35">
      <c r="A41" s="3">
        <v>2893</v>
      </c>
      <c r="B41" s="3" t="s">
        <v>2893</v>
      </c>
      <c r="C41" s="3" t="s">
        <v>7003</v>
      </c>
      <c r="D41" s="22">
        <v>5000</v>
      </c>
      <c r="E41" s="23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24">
        <v>12.5</v>
      </c>
      <c r="Q41" s="3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29" x14ac:dyDescent="0.35">
      <c r="A42" s="3">
        <v>2894</v>
      </c>
      <c r="B42" s="3" t="s">
        <v>2894</v>
      </c>
      <c r="C42" s="3" t="s">
        <v>7004</v>
      </c>
      <c r="D42" s="22">
        <v>50000</v>
      </c>
      <c r="E42" s="23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24" t="s">
        <v>8384</v>
      </c>
      <c r="Q42" s="3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58" x14ac:dyDescent="0.35">
      <c r="A43" s="3">
        <v>2895</v>
      </c>
      <c r="B43" s="3" t="s">
        <v>2895</v>
      </c>
      <c r="C43" s="3" t="s">
        <v>7005</v>
      </c>
      <c r="D43" s="22">
        <v>500</v>
      </c>
      <c r="E43" s="23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24">
        <v>5.75</v>
      </c>
      <c r="Q43" s="3" t="s">
        <v>8315</v>
      </c>
      <c r="R43" s="3" t="s">
        <v>8316</v>
      </c>
      <c r="S43" s="4">
        <v>41811.555462962962</v>
      </c>
      <c r="T43" s="4">
        <v>41812.875</v>
      </c>
    </row>
    <row r="44" spans="1:20" ht="43.5" x14ac:dyDescent="0.35">
      <c r="A44" s="3">
        <v>2896</v>
      </c>
      <c r="B44" s="3" t="s">
        <v>2896</v>
      </c>
      <c r="C44" s="3" t="s">
        <v>7006</v>
      </c>
      <c r="D44" s="22">
        <v>3000</v>
      </c>
      <c r="E44" s="23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24">
        <v>52.08</v>
      </c>
      <c r="Q44" s="3" t="s">
        <v>8315</v>
      </c>
      <c r="R44" s="3" t="s">
        <v>8316</v>
      </c>
      <c r="S44" s="4">
        <v>42701.908807870372</v>
      </c>
      <c r="T44" s="4">
        <v>42716.25</v>
      </c>
    </row>
    <row r="45" spans="1:20" ht="58" x14ac:dyDescent="0.35">
      <c r="A45" s="3">
        <v>2897</v>
      </c>
      <c r="B45" s="3" t="s">
        <v>2897</v>
      </c>
      <c r="C45" s="3" t="s">
        <v>7007</v>
      </c>
      <c r="D45" s="22">
        <v>12000</v>
      </c>
      <c r="E45" s="23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24">
        <v>183.33</v>
      </c>
      <c r="Q45" s="3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58" x14ac:dyDescent="0.35">
      <c r="A46" s="3">
        <v>2898</v>
      </c>
      <c r="B46" s="3" t="s">
        <v>2898</v>
      </c>
      <c r="C46" s="3" t="s">
        <v>7008</v>
      </c>
      <c r="D46" s="22">
        <v>7500</v>
      </c>
      <c r="E46" s="23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24">
        <v>26.33</v>
      </c>
      <c r="Q46" s="3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58" x14ac:dyDescent="0.35">
      <c r="A47" s="3">
        <v>2899</v>
      </c>
      <c r="B47" s="3" t="s">
        <v>2899</v>
      </c>
      <c r="C47" s="3" t="s">
        <v>7009</v>
      </c>
      <c r="D47" s="22">
        <v>10000</v>
      </c>
      <c r="E47" s="23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24" t="s">
        <v>8384</v>
      </c>
      <c r="Q47" s="3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72.5" x14ac:dyDescent="0.35">
      <c r="A48" s="3">
        <v>2900</v>
      </c>
      <c r="B48" s="3" t="s">
        <v>2900</v>
      </c>
      <c r="C48" s="3" t="s">
        <v>7010</v>
      </c>
      <c r="D48" s="22">
        <v>5500</v>
      </c>
      <c r="E48" s="23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24">
        <v>486.43</v>
      </c>
      <c r="Q48" s="3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58" x14ac:dyDescent="0.35">
      <c r="A49" s="3">
        <v>2901</v>
      </c>
      <c r="B49" s="3" t="s">
        <v>2901</v>
      </c>
      <c r="C49" s="3" t="s">
        <v>7011</v>
      </c>
      <c r="D49" s="22">
        <v>750</v>
      </c>
      <c r="E49" s="23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24">
        <v>3</v>
      </c>
      <c r="Q49" s="3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3.5" x14ac:dyDescent="0.35">
      <c r="A50" s="3">
        <v>2902</v>
      </c>
      <c r="B50" s="3" t="s">
        <v>2902</v>
      </c>
      <c r="C50" s="3" t="s">
        <v>7012</v>
      </c>
      <c r="D50" s="22">
        <v>150000</v>
      </c>
      <c r="E50" s="23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24">
        <v>25</v>
      </c>
      <c r="Q50" s="3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58" x14ac:dyDescent="0.35">
      <c r="A51" s="3">
        <v>2903</v>
      </c>
      <c r="B51" s="3" t="s">
        <v>2903</v>
      </c>
      <c r="C51" s="3" t="s">
        <v>7013</v>
      </c>
      <c r="D51" s="22">
        <v>5000</v>
      </c>
      <c r="E51" s="23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24">
        <v>9.75</v>
      </c>
      <c r="Q51" s="3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58" x14ac:dyDescent="0.35">
      <c r="A52" s="3">
        <v>2905</v>
      </c>
      <c r="B52" s="3" t="s">
        <v>2905</v>
      </c>
      <c r="C52" s="3" t="s">
        <v>7015</v>
      </c>
      <c r="D52" s="22">
        <v>3500</v>
      </c>
      <c r="E52" s="23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24">
        <v>36.590000000000003</v>
      </c>
      <c r="Q52" s="3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58" x14ac:dyDescent="0.35">
      <c r="A53" s="3">
        <v>2906</v>
      </c>
      <c r="B53" s="3" t="s">
        <v>2906</v>
      </c>
      <c r="C53" s="3" t="s">
        <v>7016</v>
      </c>
      <c r="D53" s="22">
        <v>6000</v>
      </c>
      <c r="E53" s="23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24">
        <v>80.709999999999994</v>
      </c>
      <c r="Q53" s="3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58" x14ac:dyDescent="0.35">
      <c r="A54" s="3">
        <v>2907</v>
      </c>
      <c r="B54" s="3" t="s">
        <v>2907</v>
      </c>
      <c r="C54" s="3" t="s">
        <v>7017</v>
      </c>
      <c r="D54" s="22">
        <v>2500</v>
      </c>
      <c r="E54" s="23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24">
        <v>1</v>
      </c>
      <c r="Q54" s="3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58" x14ac:dyDescent="0.35">
      <c r="A55" s="3">
        <v>2908</v>
      </c>
      <c r="B55" s="3" t="s">
        <v>2908</v>
      </c>
      <c r="C55" s="3" t="s">
        <v>7018</v>
      </c>
      <c r="D55" s="22">
        <v>9600</v>
      </c>
      <c r="E55" s="23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24">
        <v>52.8</v>
      </c>
      <c r="Q55" s="3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58" x14ac:dyDescent="0.35">
      <c r="A56" s="3">
        <v>2909</v>
      </c>
      <c r="B56" s="3" t="s">
        <v>2909</v>
      </c>
      <c r="C56" s="3" t="s">
        <v>7019</v>
      </c>
      <c r="D56" s="22">
        <v>180000</v>
      </c>
      <c r="E56" s="23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24">
        <v>20</v>
      </c>
      <c r="Q56" s="3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58" x14ac:dyDescent="0.35">
      <c r="A57" s="3">
        <v>2911</v>
      </c>
      <c r="B57" s="3" t="s">
        <v>2911</v>
      </c>
      <c r="C57" s="3" t="s">
        <v>7021</v>
      </c>
      <c r="D57" s="22">
        <v>1800</v>
      </c>
      <c r="E57" s="23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24">
        <v>46.93</v>
      </c>
      <c r="Q57" s="3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58" x14ac:dyDescent="0.35">
      <c r="A58" s="3">
        <v>2912</v>
      </c>
      <c r="B58" s="3" t="s">
        <v>2912</v>
      </c>
      <c r="C58" s="3" t="s">
        <v>7022</v>
      </c>
      <c r="D58" s="22">
        <v>14440</v>
      </c>
      <c r="E58" s="23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24">
        <v>78.08</v>
      </c>
      <c r="Q58" s="3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58" x14ac:dyDescent="0.35">
      <c r="A59" s="3">
        <v>2913</v>
      </c>
      <c r="B59" s="3" t="s">
        <v>2913</v>
      </c>
      <c r="C59" s="3" t="s">
        <v>7023</v>
      </c>
      <c r="D59" s="22">
        <v>10000</v>
      </c>
      <c r="E59" s="23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24">
        <v>1</v>
      </c>
      <c r="Q59" s="3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58" x14ac:dyDescent="0.35">
      <c r="A60" s="3">
        <v>2917</v>
      </c>
      <c r="B60" s="3" t="s">
        <v>2917</v>
      </c>
      <c r="C60" s="3" t="s">
        <v>7027</v>
      </c>
      <c r="D60" s="22">
        <v>2000</v>
      </c>
      <c r="E60" s="23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24">
        <v>48.56</v>
      </c>
      <c r="Q60" s="3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43.5" x14ac:dyDescent="0.35">
      <c r="A61" s="3">
        <v>2918</v>
      </c>
      <c r="B61" s="3" t="s">
        <v>2918</v>
      </c>
      <c r="C61" s="3" t="s">
        <v>7028</v>
      </c>
      <c r="D61" s="22">
        <v>5000</v>
      </c>
      <c r="E61" s="23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24">
        <v>68.099999999999994</v>
      </c>
      <c r="Q61" s="3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58" x14ac:dyDescent="0.35">
      <c r="A62" s="3">
        <v>2919</v>
      </c>
      <c r="B62" s="3" t="s">
        <v>2919</v>
      </c>
      <c r="C62" s="3" t="s">
        <v>7029</v>
      </c>
      <c r="D62" s="22">
        <v>600</v>
      </c>
      <c r="E62" s="23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24">
        <v>8.5</v>
      </c>
      <c r="Q62" s="3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3.5" x14ac:dyDescent="0.35">
      <c r="A63" s="3">
        <v>3728</v>
      </c>
      <c r="B63" s="3" t="s">
        <v>3725</v>
      </c>
      <c r="C63" s="3" t="s">
        <v>7838</v>
      </c>
      <c r="D63" s="22">
        <v>20000</v>
      </c>
      <c r="E63" s="23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24">
        <v>60.06</v>
      </c>
      <c r="Q63" s="3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58" x14ac:dyDescent="0.35">
      <c r="A64" s="3">
        <v>3729</v>
      </c>
      <c r="B64" s="3" t="s">
        <v>3726</v>
      </c>
      <c r="C64" s="3" t="s">
        <v>7839</v>
      </c>
      <c r="D64" s="22">
        <v>5000</v>
      </c>
      <c r="E64" s="23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24">
        <v>72.400000000000006</v>
      </c>
      <c r="Q64" s="3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58" x14ac:dyDescent="0.35">
      <c r="A65" s="3">
        <v>3730</v>
      </c>
      <c r="B65" s="3" t="s">
        <v>3727</v>
      </c>
      <c r="C65" s="3" t="s">
        <v>7840</v>
      </c>
      <c r="D65" s="22">
        <v>1000</v>
      </c>
      <c r="E65" s="23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24">
        <v>100</v>
      </c>
      <c r="Q65" s="3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58" x14ac:dyDescent="0.35">
      <c r="A66" s="3">
        <v>3731</v>
      </c>
      <c r="B66" s="3" t="s">
        <v>3728</v>
      </c>
      <c r="C66" s="3" t="s">
        <v>7841</v>
      </c>
      <c r="D66" s="22">
        <v>5500</v>
      </c>
      <c r="E66" s="23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24">
        <v>51.67</v>
      </c>
      <c r="Q66" s="3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3.5" x14ac:dyDescent="0.35">
      <c r="A67" s="3">
        <v>3733</v>
      </c>
      <c r="B67" s="3" t="s">
        <v>3730</v>
      </c>
      <c r="C67" s="3" t="s">
        <v>7843</v>
      </c>
      <c r="D67" s="22">
        <v>1500</v>
      </c>
      <c r="E67" s="23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24" t="s">
        <v>8384</v>
      </c>
      <c r="Q67" s="3" t="s">
        <v>8315</v>
      </c>
      <c r="R67" s="3" t="s">
        <v>8316</v>
      </c>
      <c r="S67" s="4">
        <v>42103.024398148147</v>
      </c>
      <c r="T67" s="4">
        <v>42112.9375</v>
      </c>
    </row>
    <row r="68" spans="1:20" ht="58" x14ac:dyDescent="0.35">
      <c r="A68" s="3">
        <v>3734</v>
      </c>
      <c r="B68" s="3" t="s">
        <v>3731</v>
      </c>
      <c r="C68" s="3" t="s">
        <v>7844</v>
      </c>
      <c r="D68" s="22">
        <v>1500</v>
      </c>
      <c r="E68" s="23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24">
        <v>61</v>
      </c>
      <c r="Q68" s="3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3.5" x14ac:dyDescent="0.35">
      <c r="A69" s="3">
        <v>3737</v>
      </c>
      <c r="B69" s="3" t="s">
        <v>3734</v>
      </c>
      <c r="C69" s="3" t="s">
        <v>7847</v>
      </c>
      <c r="D69" s="22">
        <v>700</v>
      </c>
      <c r="E69" s="23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24">
        <v>37.5</v>
      </c>
      <c r="Q69" s="3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58" x14ac:dyDescent="0.35">
      <c r="A70" s="3">
        <v>3740</v>
      </c>
      <c r="B70" s="3" t="s">
        <v>3737</v>
      </c>
      <c r="C70" s="3" t="s">
        <v>7850</v>
      </c>
      <c r="D70" s="22">
        <v>2000</v>
      </c>
      <c r="E70" s="23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24">
        <v>25.57</v>
      </c>
      <c r="Q70" s="3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43.5" x14ac:dyDescent="0.35">
      <c r="A71" s="3">
        <v>3741</v>
      </c>
      <c r="B71" s="3" t="s">
        <v>3738</v>
      </c>
      <c r="C71" s="3" t="s">
        <v>7851</v>
      </c>
      <c r="D71" s="22">
        <v>20000</v>
      </c>
      <c r="E71" s="23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24" t="s">
        <v>8384</v>
      </c>
      <c r="Q71" s="3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58" x14ac:dyDescent="0.35">
      <c r="A72" s="3">
        <v>3742</v>
      </c>
      <c r="B72" s="3" t="s">
        <v>3739</v>
      </c>
      <c r="C72" s="3" t="s">
        <v>7852</v>
      </c>
      <c r="D72" s="22">
        <v>5000</v>
      </c>
      <c r="E72" s="23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24">
        <v>25</v>
      </c>
      <c r="Q72" s="3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3.5" x14ac:dyDescent="0.35">
      <c r="A73" s="3">
        <v>3743</v>
      </c>
      <c r="B73" s="3" t="s">
        <v>3740</v>
      </c>
      <c r="C73" s="3" t="s">
        <v>7853</v>
      </c>
      <c r="D73" s="22">
        <v>2200</v>
      </c>
      <c r="E73" s="23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24" t="s">
        <v>8384</v>
      </c>
      <c r="Q73" s="3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58" x14ac:dyDescent="0.35">
      <c r="A74" s="3">
        <v>3744</v>
      </c>
      <c r="B74" s="3" t="s">
        <v>3741</v>
      </c>
      <c r="C74" s="3" t="s">
        <v>7854</v>
      </c>
      <c r="D74" s="22">
        <v>1200</v>
      </c>
      <c r="E74" s="23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24" t="s">
        <v>8384</v>
      </c>
      <c r="Q74" s="3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3.5" x14ac:dyDescent="0.35">
      <c r="A75" s="3">
        <v>3745</v>
      </c>
      <c r="B75" s="3" t="s">
        <v>3742</v>
      </c>
      <c r="C75" s="3" t="s">
        <v>7855</v>
      </c>
      <c r="D75" s="22">
        <v>100</v>
      </c>
      <c r="E75" s="23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24">
        <v>10</v>
      </c>
      <c r="Q75" s="3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29" x14ac:dyDescent="0.35">
      <c r="A76" s="3">
        <v>3746</v>
      </c>
      <c r="B76" s="3" t="s">
        <v>3743</v>
      </c>
      <c r="C76" s="3" t="s">
        <v>7856</v>
      </c>
      <c r="D76" s="22">
        <v>8500</v>
      </c>
      <c r="E76" s="23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24">
        <v>202</v>
      </c>
      <c r="Q76" s="3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72.5" x14ac:dyDescent="0.35">
      <c r="A77" s="3">
        <v>3841</v>
      </c>
      <c r="B77" s="3" t="s">
        <v>3838</v>
      </c>
      <c r="C77" s="3" t="s">
        <v>7950</v>
      </c>
      <c r="D77" s="22">
        <v>10000</v>
      </c>
      <c r="E77" s="23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24">
        <v>25.65</v>
      </c>
      <c r="Q77" s="3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58" x14ac:dyDescent="0.35">
      <c r="A78" s="3">
        <v>3843</v>
      </c>
      <c r="B78" s="3" t="s">
        <v>3840</v>
      </c>
      <c r="C78" s="3" t="s">
        <v>7952</v>
      </c>
      <c r="D78" s="22">
        <v>5000</v>
      </c>
      <c r="E78" s="23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24">
        <v>56.05</v>
      </c>
      <c r="Q78" s="3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58" x14ac:dyDescent="0.35">
      <c r="A79" s="3">
        <v>3844</v>
      </c>
      <c r="B79" s="3" t="s">
        <v>3841</v>
      </c>
      <c r="C79" s="3" t="s">
        <v>7953</v>
      </c>
      <c r="D79" s="22">
        <v>9800</v>
      </c>
      <c r="E79" s="23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24">
        <v>81.319999999999993</v>
      </c>
      <c r="Q79" s="3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72.5" x14ac:dyDescent="0.35">
      <c r="A80" s="3">
        <v>3845</v>
      </c>
      <c r="B80" s="3" t="s">
        <v>3842</v>
      </c>
      <c r="C80" s="3" t="s">
        <v>7954</v>
      </c>
      <c r="D80" s="22">
        <v>40000</v>
      </c>
      <c r="E80" s="23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24">
        <v>70.17</v>
      </c>
      <c r="Q80" s="3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58" x14ac:dyDescent="0.35">
      <c r="A81" s="3">
        <v>3846</v>
      </c>
      <c r="B81" s="3" t="s">
        <v>3843</v>
      </c>
      <c r="C81" s="3" t="s">
        <v>7955</v>
      </c>
      <c r="D81" s="22">
        <v>7000</v>
      </c>
      <c r="E81" s="23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24">
        <v>23.63</v>
      </c>
      <c r="Q81" s="3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58" x14ac:dyDescent="0.35">
      <c r="A82" s="3">
        <v>3847</v>
      </c>
      <c r="B82" s="3" t="s">
        <v>3844</v>
      </c>
      <c r="C82" s="3" t="s">
        <v>7956</v>
      </c>
      <c r="D82" s="22">
        <v>10500</v>
      </c>
      <c r="E82" s="23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24">
        <v>188.56</v>
      </c>
      <c r="Q82" s="3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58" x14ac:dyDescent="0.35">
      <c r="A83" s="3">
        <v>3848</v>
      </c>
      <c r="B83" s="3" t="s">
        <v>3845</v>
      </c>
      <c r="C83" s="3" t="s">
        <v>7957</v>
      </c>
      <c r="D83" s="22">
        <v>13000</v>
      </c>
      <c r="E83" s="23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24">
        <v>49.51</v>
      </c>
      <c r="Q83" s="3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29" x14ac:dyDescent="0.35">
      <c r="A84" s="3">
        <v>3850</v>
      </c>
      <c r="B84" s="3" t="s">
        <v>3847</v>
      </c>
      <c r="C84" s="3" t="s">
        <v>7959</v>
      </c>
      <c r="D84" s="22">
        <v>1000</v>
      </c>
      <c r="E84" s="23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24">
        <v>9.5</v>
      </c>
      <c r="Q84" s="3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58" x14ac:dyDescent="0.35">
      <c r="A85" s="3">
        <v>3852</v>
      </c>
      <c r="B85" s="3" t="s">
        <v>3849</v>
      </c>
      <c r="C85" s="3" t="s">
        <v>7961</v>
      </c>
      <c r="D85" s="22">
        <v>10000</v>
      </c>
      <c r="E85" s="23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24">
        <v>10</v>
      </c>
      <c r="Q85" s="3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3.5" x14ac:dyDescent="0.35">
      <c r="A86" s="3">
        <v>3853</v>
      </c>
      <c r="B86" s="3" t="s">
        <v>3850</v>
      </c>
      <c r="C86" s="3" t="s">
        <v>7962</v>
      </c>
      <c r="D86" s="22">
        <v>100000</v>
      </c>
      <c r="E86" s="23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24">
        <v>13</v>
      </c>
      <c r="Q86" s="3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29" x14ac:dyDescent="0.35">
      <c r="A87" s="3">
        <v>3854</v>
      </c>
      <c r="B87" s="3" t="s">
        <v>3851</v>
      </c>
      <c r="C87" s="3" t="s">
        <v>7963</v>
      </c>
      <c r="D87" s="22">
        <v>11000</v>
      </c>
      <c r="E87" s="23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24">
        <v>89.4</v>
      </c>
      <c r="Q87" s="3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2.5" x14ac:dyDescent="0.35">
      <c r="A88" s="3">
        <v>3855</v>
      </c>
      <c r="B88" s="3" t="s">
        <v>3852</v>
      </c>
      <c r="C88" s="3" t="s">
        <v>7964</v>
      </c>
      <c r="D88" s="22">
        <v>1000</v>
      </c>
      <c r="E88" s="23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24">
        <v>25</v>
      </c>
      <c r="Q88" s="3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58" x14ac:dyDescent="0.35">
      <c r="A89" s="3">
        <v>3856</v>
      </c>
      <c r="B89" s="3" t="s">
        <v>3853</v>
      </c>
      <c r="C89" s="3" t="s">
        <v>7965</v>
      </c>
      <c r="D89" s="22">
        <v>5000</v>
      </c>
      <c r="E89" s="23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24">
        <v>1</v>
      </c>
      <c r="Q89" s="3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58" x14ac:dyDescent="0.35">
      <c r="A90" s="3">
        <v>3857</v>
      </c>
      <c r="B90" s="3" t="s">
        <v>3854</v>
      </c>
      <c r="C90" s="3" t="s">
        <v>7966</v>
      </c>
      <c r="D90" s="22">
        <v>5000</v>
      </c>
      <c r="E90" s="23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24">
        <v>65</v>
      </c>
      <c r="Q90" s="3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58" x14ac:dyDescent="0.35">
      <c r="A91" s="3">
        <v>3859</v>
      </c>
      <c r="B91" s="3" t="s">
        <v>3856</v>
      </c>
      <c r="C91" s="3" t="s">
        <v>7968</v>
      </c>
      <c r="D91" s="22">
        <v>2500</v>
      </c>
      <c r="E91" s="23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24">
        <v>1</v>
      </c>
      <c r="Q91" s="3" t="s">
        <v>8315</v>
      </c>
      <c r="R91" s="3" t="s">
        <v>8316</v>
      </c>
      <c r="S91" s="4">
        <v>41789.893599537041</v>
      </c>
      <c r="T91" s="4">
        <v>41815.875</v>
      </c>
    </row>
    <row r="92" spans="1:20" ht="58" x14ac:dyDescent="0.35">
      <c r="A92" s="3">
        <v>3860</v>
      </c>
      <c r="B92" s="3" t="s">
        <v>3857</v>
      </c>
      <c r="C92" s="3" t="s">
        <v>7969</v>
      </c>
      <c r="D92" s="22">
        <v>6000</v>
      </c>
      <c r="E92" s="23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24">
        <v>81.540000000000006</v>
      </c>
      <c r="Q92" s="3" t="s">
        <v>8315</v>
      </c>
      <c r="R92" s="3" t="s">
        <v>8316</v>
      </c>
      <c r="S92" s="4">
        <v>41833.660995370366</v>
      </c>
      <c r="T92" s="4">
        <v>41863.660995370366</v>
      </c>
    </row>
    <row r="93" spans="1:20" x14ac:dyDescent="0.35">
      <c r="A93" s="3">
        <v>3861</v>
      </c>
      <c r="B93" s="3" t="s">
        <v>3858</v>
      </c>
      <c r="C93" s="3" t="s">
        <v>7970</v>
      </c>
      <c r="D93" s="22">
        <v>2000</v>
      </c>
      <c r="E93" s="23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24">
        <v>100</v>
      </c>
      <c r="Q93" s="3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29" x14ac:dyDescent="0.35">
      <c r="A94" s="3">
        <v>3862</v>
      </c>
      <c r="B94" s="3" t="s">
        <v>3859</v>
      </c>
      <c r="C94" s="3" t="s">
        <v>7971</v>
      </c>
      <c r="D94" s="22">
        <v>7500</v>
      </c>
      <c r="E94" s="23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24">
        <v>1</v>
      </c>
      <c r="Q94" s="3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58" x14ac:dyDescent="0.35">
      <c r="A95" s="3">
        <v>3863</v>
      </c>
      <c r="B95" s="3" t="s">
        <v>3860</v>
      </c>
      <c r="C95" s="3" t="s">
        <v>7972</v>
      </c>
      <c r="D95" s="22">
        <v>6000</v>
      </c>
      <c r="E95" s="23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24" t="s">
        <v>8384</v>
      </c>
      <c r="Q95" s="3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58" x14ac:dyDescent="0.35">
      <c r="A96" s="3">
        <v>3864</v>
      </c>
      <c r="B96" s="3" t="s">
        <v>3861</v>
      </c>
      <c r="C96" s="3" t="s">
        <v>7973</v>
      </c>
      <c r="D96" s="22">
        <v>5000</v>
      </c>
      <c r="E96" s="23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24">
        <v>20</v>
      </c>
      <c r="Q96" s="3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29" x14ac:dyDescent="0.35">
      <c r="A97" s="3">
        <v>3866</v>
      </c>
      <c r="B97" s="3" t="s">
        <v>3863</v>
      </c>
      <c r="C97" s="3" t="s">
        <v>7975</v>
      </c>
      <c r="D97" s="22">
        <v>2000</v>
      </c>
      <c r="E97" s="23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24">
        <v>5.5</v>
      </c>
      <c r="Q97" s="3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58" x14ac:dyDescent="0.35">
      <c r="A98" s="3">
        <v>3867</v>
      </c>
      <c r="B98" s="3" t="s">
        <v>3864</v>
      </c>
      <c r="C98" s="3" t="s">
        <v>7976</v>
      </c>
      <c r="D98" s="22">
        <v>2000</v>
      </c>
      <c r="E98" s="23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24">
        <v>50.2</v>
      </c>
      <c r="Q98" s="3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3.5" x14ac:dyDescent="0.35">
      <c r="A99" s="3">
        <v>3889</v>
      </c>
      <c r="B99" s="3" t="s">
        <v>3886</v>
      </c>
      <c r="C99" s="3" t="s">
        <v>7997</v>
      </c>
      <c r="D99" s="22">
        <v>8000</v>
      </c>
      <c r="E99" s="23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24">
        <v>13.11</v>
      </c>
      <c r="Q99" s="3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58" x14ac:dyDescent="0.35">
      <c r="A100" s="3">
        <v>3890</v>
      </c>
      <c r="B100" s="3" t="s">
        <v>3887</v>
      </c>
      <c r="C100" s="3" t="s">
        <v>7998</v>
      </c>
      <c r="D100" s="22">
        <v>15000</v>
      </c>
      <c r="E100" s="23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24">
        <v>315.5</v>
      </c>
      <c r="Q100" s="3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29" x14ac:dyDescent="0.35">
      <c r="A101" s="3">
        <v>3891</v>
      </c>
      <c r="B101" s="3" t="s">
        <v>3888</v>
      </c>
      <c r="C101" s="3" t="s">
        <v>7999</v>
      </c>
      <c r="D101" s="22">
        <v>800</v>
      </c>
      <c r="E101" s="23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24">
        <v>37.14</v>
      </c>
      <c r="Q101" s="3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58" x14ac:dyDescent="0.35">
      <c r="A102" s="3">
        <v>3892</v>
      </c>
      <c r="B102" s="3" t="s">
        <v>3889</v>
      </c>
      <c r="C102" s="3" t="s">
        <v>8000</v>
      </c>
      <c r="D102" s="22">
        <v>1000</v>
      </c>
      <c r="E102" s="23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24" t="s">
        <v>8384</v>
      </c>
      <c r="Q102" s="3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58" x14ac:dyDescent="0.35">
      <c r="A103" s="3">
        <v>3893</v>
      </c>
      <c r="B103" s="3" t="s">
        <v>3890</v>
      </c>
      <c r="C103" s="3" t="s">
        <v>8001</v>
      </c>
      <c r="D103" s="22">
        <v>50000</v>
      </c>
      <c r="E103" s="23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24">
        <v>128.27000000000001</v>
      </c>
      <c r="Q103" s="3" t="s">
        <v>8315</v>
      </c>
      <c r="R103" s="3" t="s">
        <v>8316</v>
      </c>
      <c r="S103" s="4">
        <v>41779.657870370371</v>
      </c>
      <c r="T103" s="4">
        <v>41821.25</v>
      </c>
    </row>
    <row r="104" spans="1:20" ht="58" x14ac:dyDescent="0.35">
      <c r="A104" s="3">
        <v>3894</v>
      </c>
      <c r="B104" s="3" t="s">
        <v>3891</v>
      </c>
      <c r="C104" s="3" t="s">
        <v>8002</v>
      </c>
      <c r="D104" s="22">
        <v>15000</v>
      </c>
      <c r="E104" s="23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24">
        <v>47.27</v>
      </c>
      <c r="Q104" s="3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58" x14ac:dyDescent="0.35">
      <c r="A105" s="3">
        <v>3895</v>
      </c>
      <c r="B105" s="3" t="s">
        <v>3892</v>
      </c>
      <c r="C105" s="3" t="s">
        <v>8003</v>
      </c>
      <c r="D105" s="22">
        <v>1000</v>
      </c>
      <c r="E105" s="23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24">
        <v>50</v>
      </c>
      <c r="Q105" s="3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58" x14ac:dyDescent="0.35">
      <c r="A106" s="3">
        <v>3896</v>
      </c>
      <c r="B106" s="3" t="s">
        <v>3893</v>
      </c>
      <c r="C106" s="3" t="s">
        <v>8004</v>
      </c>
      <c r="D106" s="22">
        <v>1600</v>
      </c>
      <c r="E106" s="23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24">
        <v>42.5</v>
      </c>
      <c r="Q106" s="3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3.5" x14ac:dyDescent="0.35">
      <c r="A107" s="3">
        <v>3899</v>
      </c>
      <c r="B107" s="3" t="s">
        <v>3896</v>
      </c>
      <c r="C107" s="3" t="s">
        <v>8007</v>
      </c>
      <c r="D107" s="22">
        <v>10000</v>
      </c>
      <c r="E107" s="23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24">
        <v>62.5</v>
      </c>
      <c r="Q107" s="3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3.5" x14ac:dyDescent="0.35">
      <c r="A108" s="3">
        <v>3900</v>
      </c>
      <c r="B108" s="3" t="s">
        <v>3897</v>
      </c>
      <c r="C108" s="3" t="s">
        <v>8008</v>
      </c>
      <c r="D108" s="22">
        <v>2500</v>
      </c>
      <c r="E108" s="23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24">
        <v>27</v>
      </c>
      <c r="Q108" s="3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58" x14ac:dyDescent="0.35">
      <c r="A109" s="3">
        <v>3901</v>
      </c>
      <c r="B109" s="3" t="s">
        <v>3898</v>
      </c>
      <c r="C109" s="3" t="s">
        <v>8009</v>
      </c>
      <c r="D109" s="22">
        <v>3000</v>
      </c>
      <c r="E109" s="23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24">
        <v>25</v>
      </c>
      <c r="Q109" s="3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58" x14ac:dyDescent="0.35">
      <c r="A110" s="3">
        <v>3903</v>
      </c>
      <c r="B110" s="3" t="s">
        <v>3900</v>
      </c>
      <c r="C110" s="3" t="s">
        <v>8011</v>
      </c>
      <c r="D110" s="22">
        <v>1500</v>
      </c>
      <c r="E110" s="23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24" t="s">
        <v>8384</v>
      </c>
      <c r="Q110" s="3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29" x14ac:dyDescent="0.35">
      <c r="A111" s="3">
        <v>3904</v>
      </c>
      <c r="B111" s="3" t="s">
        <v>3901</v>
      </c>
      <c r="C111" s="3" t="s">
        <v>8012</v>
      </c>
      <c r="D111" s="22">
        <v>10000</v>
      </c>
      <c r="E111" s="23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24">
        <v>1.5</v>
      </c>
      <c r="Q111" s="3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3.5" x14ac:dyDescent="0.35">
      <c r="A112" s="3">
        <v>3907</v>
      </c>
      <c r="B112" s="3" t="s">
        <v>3904</v>
      </c>
      <c r="C112" s="3" t="s">
        <v>8015</v>
      </c>
      <c r="D112" s="22">
        <v>1000</v>
      </c>
      <c r="E112" s="23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24">
        <v>38.25</v>
      </c>
      <c r="Q112" s="3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58" x14ac:dyDescent="0.35">
      <c r="A113" s="3">
        <v>3908</v>
      </c>
      <c r="B113" s="3" t="s">
        <v>3905</v>
      </c>
      <c r="C113" s="3" t="s">
        <v>8016</v>
      </c>
      <c r="D113" s="22">
        <v>750</v>
      </c>
      <c r="E113" s="23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24">
        <v>16.25</v>
      </c>
      <c r="Q113" s="3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58" x14ac:dyDescent="0.35">
      <c r="A114" s="3">
        <v>3909</v>
      </c>
      <c r="B114" s="3" t="s">
        <v>3906</v>
      </c>
      <c r="C114" s="3" t="s">
        <v>8017</v>
      </c>
      <c r="D114" s="22">
        <v>60000</v>
      </c>
      <c r="E114" s="23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24">
        <v>33.75</v>
      </c>
      <c r="Q114" s="3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58" x14ac:dyDescent="0.35">
      <c r="A115" s="3">
        <v>3910</v>
      </c>
      <c r="B115" s="3" t="s">
        <v>3907</v>
      </c>
      <c r="C115" s="3" t="s">
        <v>8018</v>
      </c>
      <c r="D115" s="22">
        <v>6000</v>
      </c>
      <c r="E115" s="23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24">
        <v>61.67</v>
      </c>
      <c r="Q115" s="3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43.5" x14ac:dyDescent="0.35">
      <c r="A116" s="3">
        <v>3911</v>
      </c>
      <c r="B116" s="3" t="s">
        <v>3908</v>
      </c>
      <c r="C116" s="3" t="s">
        <v>8019</v>
      </c>
      <c r="D116" s="22">
        <v>8000</v>
      </c>
      <c r="E116" s="23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24">
        <v>83.14</v>
      </c>
      <c r="Q116" s="3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43.5" x14ac:dyDescent="0.35">
      <c r="A117" s="3">
        <v>3912</v>
      </c>
      <c r="B117" s="3" t="s">
        <v>3909</v>
      </c>
      <c r="C117" s="3" t="s">
        <v>8020</v>
      </c>
      <c r="D117" s="22">
        <v>15000</v>
      </c>
      <c r="E117" s="23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24">
        <v>1</v>
      </c>
      <c r="Q117" s="3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58" x14ac:dyDescent="0.35">
      <c r="A118" s="3">
        <v>3913</v>
      </c>
      <c r="B118" s="3" t="s">
        <v>3910</v>
      </c>
      <c r="C118" s="3" t="s">
        <v>8021</v>
      </c>
      <c r="D118" s="22">
        <v>10000</v>
      </c>
      <c r="E118" s="23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24">
        <v>142.86000000000001</v>
      </c>
      <c r="Q118" s="3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58" x14ac:dyDescent="0.35">
      <c r="A119" s="3">
        <v>3922</v>
      </c>
      <c r="B119" s="3" t="s">
        <v>3919</v>
      </c>
      <c r="C119" s="3" t="s">
        <v>8030</v>
      </c>
      <c r="D119" s="22">
        <v>750</v>
      </c>
      <c r="E119" s="23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24">
        <v>10.17</v>
      </c>
      <c r="Q119" s="3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58" x14ac:dyDescent="0.35">
      <c r="A120" s="3">
        <v>3924</v>
      </c>
      <c r="B120" s="3" t="s">
        <v>3921</v>
      </c>
      <c r="C120" s="3" t="s">
        <v>8032</v>
      </c>
      <c r="D120" s="22">
        <v>15000</v>
      </c>
      <c r="E120" s="23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24">
        <v>57.25</v>
      </c>
      <c r="Q120" s="3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58" x14ac:dyDescent="0.35">
      <c r="A121" s="3">
        <v>3925</v>
      </c>
      <c r="B121" s="3" t="s">
        <v>3922</v>
      </c>
      <c r="C121" s="3" t="s">
        <v>8033</v>
      </c>
      <c r="D121" s="22">
        <v>150</v>
      </c>
      <c r="E121" s="23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24">
        <v>5</v>
      </c>
      <c r="Q121" s="3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58" x14ac:dyDescent="0.35">
      <c r="A122" s="3">
        <v>3928</v>
      </c>
      <c r="B122" s="3" t="s">
        <v>3925</v>
      </c>
      <c r="C122" s="3" t="s">
        <v>8036</v>
      </c>
      <c r="D122" s="22">
        <v>5000</v>
      </c>
      <c r="E122" s="23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24">
        <v>93</v>
      </c>
      <c r="Q122" s="3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58" x14ac:dyDescent="0.35">
      <c r="A123" s="3">
        <v>3929</v>
      </c>
      <c r="B123" s="3" t="s">
        <v>3926</v>
      </c>
      <c r="C123" s="3" t="s">
        <v>8037</v>
      </c>
      <c r="D123" s="22">
        <v>20000</v>
      </c>
      <c r="E123" s="23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24">
        <v>32.36</v>
      </c>
      <c r="Q123" s="3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58" x14ac:dyDescent="0.35">
      <c r="A124" s="3">
        <v>3931</v>
      </c>
      <c r="B124" s="3" t="s">
        <v>3928</v>
      </c>
      <c r="C124" s="3" t="s">
        <v>8039</v>
      </c>
      <c r="D124" s="22">
        <v>8000</v>
      </c>
      <c r="E124" s="23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24" t="s">
        <v>8384</v>
      </c>
      <c r="Q124" s="3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58" x14ac:dyDescent="0.35">
      <c r="A125" s="3">
        <v>3932</v>
      </c>
      <c r="B125" s="3" t="s">
        <v>3929</v>
      </c>
      <c r="C125" s="3" t="s">
        <v>8040</v>
      </c>
      <c r="D125" s="22">
        <v>12000</v>
      </c>
      <c r="E125" s="23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24">
        <v>1</v>
      </c>
      <c r="Q125" s="3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58" x14ac:dyDescent="0.35">
      <c r="A126" s="3">
        <v>3933</v>
      </c>
      <c r="B126" s="3" t="s">
        <v>3930</v>
      </c>
      <c r="C126" s="3" t="s">
        <v>8041</v>
      </c>
      <c r="D126" s="22">
        <v>7000</v>
      </c>
      <c r="E126" s="23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24">
        <v>91.83</v>
      </c>
      <c r="Q126" s="3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58" x14ac:dyDescent="0.35">
      <c r="A127" s="3">
        <v>3934</v>
      </c>
      <c r="B127" s="3" t="s">
        <v>3931</v>
      </c>
      <c r="C127" s="3" t="s">
        <v>8042</v>
      </c>
      <c r="D127" s="22">
        <v>5000</v>
      </c>
      <c r="E127" s="23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24">
        <v>45.83</v>
      </c>
      <c r="Q127" s="3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58" x14ac:dyDescent="0.35">
      <c r="A128" s="3">
        <v>3936</v>
      </c>
      <c r="B128" s="3" t="s">
        <v>3933</v>
      </c>
      <c r="C128" s="3" t="s">
        <v>8044</v>
      </c>
      <c r="D128" s="22">
        <v>20000</v>
      </c>
      <c r="E128" s="23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24" t="s">
        <v>8384</v>
      </c>
      <c r="Q128" s="3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58" x14ac:dyDescent="0.35">
      <c r="A129" s="3">
        <v>3937</v>
      </c>
      <c r="B129" s="3" t="s">
        <v>3934</v>
      </c>
      <c r="C129" s="3" t="s">
        <v>8045</v>
      </c>
      <c r="D129" s="22">
        <v>2885</v>
      </c>
      <c r="E129" s="23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24">
        <v>248.5</v>
      </c>
      <c r="Q129" s="3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58" x14ac:dyDescent="0.35">
      <c r="A130" s="3">
        <v>3938</v>
      </c>
      <c r="B130" s="3" t="s">
        <v>3935</v>
      </c>
      <c r="C130" s="3" t="s">
        <v>8046</v>
      </c>
      <c r="D130" s="22">
        <v>3255</v>
      </c>
      <c r="E130" s="23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24">
        <v>79.400000000000006</v>
      </c>
      <c r="Q130" s="3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58" x14ac:dyDescent="0.35">
      <c r="A131" s="3">
        <v>3940</v>
      </c>
      <c r="B131" s="3" t="s">
        <v>3937</v>
      </c>
      <c r="C131" s="3" t="s">
        <v>8048</v>
      </c>
      <c r="D131" s="22">
        <v>5000</v>
      </c>
      <c r="E131" s="23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24">
        <v>5.5</v>
      </c>
      <c r="Q131" s="3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2.5" x14ac:dyDescent="0.35">
      <c r="A132" s="3">
        <v>3941</v>
      </c>
      <c r="B132" s="3" t="s">
        <v>3938</v>
      </c>
      <c r="C132" s="3" t="s">
        <v>8049</v>
      </c>
      <c r="D132" s="22">
        <v>5500</v>
      </c>
      <c r="E132" s="23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24">
        <v>25</v>
      </c>
      <c r="Q132" s="3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58" x14ac:dyDescent="0.35">
      <c r="A133" s="3">
        <v>3942</v>
      </c>
      <c r="B133" s="3" t="s">
        <v>3939</v>
      </c>
      <c r="C133" s="3" t="s">
        <v>8050</v>
      </c>
      <c r="D133" s="22">
        <v>1200</v>
      </c>
      <c r="E133" s="23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24" t="s">
        <v>8384</v>
      </c>
      <c r="Q133" s="3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43.5" x14ac:dyDescent="0.35">
      <c r="A134" s="3">
        <v>3943</v>
      </c>
      <c r="B134" s="3" t="s">
        <v>3940</v>
      </c>
      <c r="C134" s="3" t="s">
        <v>8051</v>
      </c>
      <c r="D134" s="22">
        <v>5000</v>
      </c>
      <c r="E134" s="23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24">
        <v>137.08000000000001</v>
      </c>
      <c r="Q134" s="3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58" x14ac:dyDescent="0.35">
      <c r="A135" s="3">
        <v>3944</v>
      </c>
      <c r="B135" s="3" t="s">
        <v>3941</v>
      </c>
      <c r="C135" s="3" t="s">
        <v>8052</v>
      </c>
      <c r="D135" s="22">
        <v>5000</v>
      </c>
      <c r="E135" s="23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24" t="s">
        <v>8384</v>
      </c>
      <c r="Q135" s="3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58" x14ac:dyDescent="0.35">
      <c r="A136" s="3">
        <v>3945</v>
      </c>
      <c r="B136" s="3" t="s">
        <v>3942</v>
      </c>
      <c r="C136" s="3" t="s">
        <v>8053</v>
      </c>
      <c r="D136" s="22">
        <v>2000</v>
      </c>
      <c r="E136" s="23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24">
        <v>5</v>
      </c>
      <c r="Q136" s="3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43.5" x14ac:dyDescent="0.35">
      <c r="A137" s="3">
        <v>3946</v>
      </c>
      <c r="B137" s="3" t="s">
        <v>3943</v>
      </c>
      <c r="C137" s="3" t="s">
        <v>8054</v>
      </c>
      <c r="D137" s="22">
        <v>6000</v>
      </c>
      <c r="E137" s="23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24">
        <v>39</v>
      </c>
      <c r="Q137" s="3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58" x14ac:dyDescent="0.35">
      <c r="A138" s="3">
        <v>3947</v>
      </c>
      <c r="B138" s="3" t="s">
        <v>3944</v>
      </c>
      <c r="C138" s="3" t="s">
        <v>8055</v>
      </c>
      <c r="D138" s="22">
        <v>3000</v>
      </c>
      <c r="E138" s="23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24">
        <v>50.5</v>
      </c>
      <c r="Q138" s="3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58" x14ac:dyDescent="0.35">
      <c r="A139" s="3">
        <v>3950</v>
      </c>
      <c r="B139" s="3" t="s">
        <v>3947</v>
      </c>
      <c r="C139" s="3" t="s">
        <v>8058</v>
      </c>
      <c r="D139" s="22">
        <v>4000</v>
      </c>
      <c r="E139" s="23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24">
        <v>25</v>
      </c>
      <c r="Q139" s="3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58" x14ac:dyDescent="0.35">
      <c r="A140" s="3">
        <v>3952</v>
      </c>
      <c r="B140" s="3" t="s">
        <v>3949</v>
      </c>
      <c r="C140" s="3" t="s">
        <v>8059</v>
      </c>
      <c r="D140" s="22">
        <v>26000</v>
      </c>
      <c r="E140" s="23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24">
        <v>25</v>
      </c>
      <c r="Q140" s="3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58" x14ac:dyDescent="0.35">
      <c r="A141" s="3">
        <v>3953</v>
      </c>
      <c r="B141" s="3" t="s">
        <v>3950</v>
      </c>
      <c r="C141" s="3" t="s">
        <v>8060</v>
      </c>
      <c r="D141" s="22">
        <v>17600</v>
      </c>
      <c r="E141" s="23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24" t="s">
        <v>8384</v>
      </c>
      <c r="Q141" s="3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58" x14ac:dyDescent="0.35">
      <c r="A142" s="3">
        <v>3955</v>
      </c>
      <c r="B142" s="3" t="s">
        <v>3952</v>
      </c>
      <c r="C142" s="3" t="s">
        <v>8062</v>
      </c>
      <c r="D142" s="22">
        <v>1750</v>
      </c>
      <c r="E142" s="23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24">
        <v>53.13</v>
      </c>
      <c r="Q142" s="3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58" x14ac:dyDescent="0.35">
      <c r="A143" s="3">
        <v>3956</v>
      </c>
      <c r="B143" s="3" t="s">
        <v>3953</v>
      </c>
      <c r="C143" s="3" t="s">
        <v>8063</v>
      </c>
      <c r="D143" s="22">
        <v>5500</v>
      </c>
      <c r="E143" s="23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24" t="s">
        <v>8384</v>
      </c>
      <c r="Q143" s="3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3.5" x14ac:dyDescent="0.35">
      <c r="A144" s="3">
        <v>3957</v>
      </c>
      <c r="B144" s="3" t="s">
        <v>3954</v>
      </c>
      <c r="C144" s="3" t="s">
        <v>8064</v>
      </c>
      <c r="D144" s="22">
        <v>28000</v>
      </c>
      <c r="E144" s="23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24">
        <v>7</v>
      </c>
      <c r="Q144" s="3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58" x14ac:dyDescent="0.35">
      <c r="A145" s="3">
        <v>3958</v>
      </c>
      <c r="B145" s="3" t="s">
        <v>3955</v>
      </c>
      <c r="C145" s="3" t="s">
        <v>8065</v>
      </c>
      <c r="D145" s="22">
        <v>2000</v>
      </c>
      <c r="E145" s="23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24">
        <v>40.06</v>
      </c>
      <c r="Q145" s="3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58" x14ac:dyDescent="0.35">
      <c r="A146" s="3">
        <v>3959</v>
      </c>
      <c r="B146" s="3" t="s">
        <v>3956</v>
      </c>
      <c r="C146" s="3" t="s">
        <v>8066</v>
      </c>
      <c r="D146" s="22">
        <v>1200</v>
      </c>
      <c r="E146" s="23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24">
        <v>24.33</v>
      </c>
      <c r="Q146" s="3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58" x14ac:dyDescent="0.35">
      <c r="A147" s="3">
        <v>3960</v>
      </c>
      <c r="B147" s="3" t="s">
        <v>3957</v>
      </c>
      <c r="C147" s="3" t="s">
        <v>8067</v>
      </c>
      <c r="D147" s="22">
        <v>3000</v>
      </c>
      <c r="E147" s="23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24">
        <v>11.25</v>
      </c>
      <c r="Q147" s="3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3.5" x14ac:dyDescent="0.35">
      <c r="A148" s="3">
        <v>3964</v>
      </c>
      <c r="B148" s="3" t="s">
        <v>3961</v>
      </c>
      <c r="C148" s="3" t="s">
        <v>8071</v>
      </c>
      <c r="D148" s="22">
        <v>2000</v>
      </c>
      <c r="E148" s="23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24">
        <v>42</v>
      </c>
      <c r="Q148" s="3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58" x14ac:dyDescent="0.35">
      <c r="A149" s="3">
        <v>3965</v>
      </c>
      <c r="B149" s="3" t="s">
        <v>3962</v>
      </c>
      <c r="C149" s="3" t="s">
        <v>8072</v>
      </c>
      <c r="D149" s="22">
        <v>2000</v>
      </c>
      <c r="E149" s="23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24">
        <v>71.25</v>
      </c>
      <c r="Q149" s="3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58" x14ac:dyDescent="0.35">
      <c r="A150" s="3">
        <v>3966</v>
      </c>
      <c r="B150" s="3" t="s">
        <v>3963</v>
      </c>
      <c r="C150" s="3" t="s">
        <v>8073</v>
      </c>
      <c r="D150" s="22">
        <v>7500</v>
      </c>
      <c r="E150" s="23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24">
        <v>22.5</v>
      </c>
      <c r="Q150" s="3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58" x14ac:dyDescent="0.35">
      <c r="A151" s="3">
        <v>3967</v>
      </c>
      <c r="B151" s="3" t="s">
        <v>3964</v>
      </c>
      <c r="C151" s="3" t="s">
        <v>8074</v>
      </c>
      <c r="D151" s="22">
        <v>1700</v>
      </c>
      <c r="E151" s="23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24">
        <v>41</v>
      </c>
      <c r="Q151" s="3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3.5" x14ac:dyDescent="0.35">
      <c r="A152" s="3">
        <v>3968</v>
      </c>
      <c r="B152" s="3" t="s">
        <v>3965</v>
      </c>
      <c r="C152" s="3" t="s">
        <v>8075</v>
      </c>
      <c r="D152" s="22">
        <v>5000</v>
      </c>
      <c r="E152" s="23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24">
        <v>47.91</v>
      </c>
      <c r="Q152" s="3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58" x14ac:dyDescent="0.35">
      <c r="A153" s="3">
        <v>3969</v>
      </c>
      <c r="B153" s="3" t="s">
        <v>3966</v>
      </c>
      <c r="C153" s="3" t="s">
        <v>8076</v>
      </c>
      <c r="D153" s="22">
        <v>2825</v>
      </c>
      <c r="E153" s="23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24">
        <v>35.17</v>
      </c>
      <c r="Q153" s="3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58" x14ac:dyDescent="0.35">
      <c r="A154" s="3">
        <v>3970</v>
      </c>
      <c r="B154" s="3" t="s">
        <v>3967</v>
      </c>
      <c r="C154" s="3" t="s">
        <v>8077</v>
      </c>
      <c r="D154" s="22">
        <v>15000</v>
      </c>
      <c r="E154" s="23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24">
        <v>5.5</v>
      </c>
      <c r="Q154" s="3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58" x14ac:dyDescent="0.35">
      <c r="A155" s="3">
        <v>3971</v>
      </c>
      <c r="B155" s="3" t="s">
        <v>3968</v>
      </c>
      <c r="C155" s="3" t="s">
        <v>8078</v>
      </c>
      <c r="D155" s="22">
        <v>14000</v>
      </c>
      <c r="E155" s="23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24">
        <v>22.67</v>
      </c>
      <c r="Q155" s="3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3.5" x14ac:dyDescent="0.35">
      <c r="A156" s="3">
        <v>3972</v>
      </c>
      <c r="B156" s="3" t="s">
        <v>3969</v>
      </c>
      <c r="C156" s="3" t="s">
        <v>8079</v>
      </c>
      <c r="D156" s="22">
        <v>1000</v>
      </c>
      <c r="E156" s="23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24">
        <v>26.38</v>
      </c>
      <c r="Q156" s="3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58" x14ac:dyDescent="0.35">
      <c r="A157" s="3">
        <v>3973</v>
      </c>
      <c r="B157" s="3" t="s">
        <v>3970</v>
      </c>
      <c r="C157" s="3" t="s">
        <v>8080</v>
      </c>
      <c r="D157" s="22">
        <v>5000</v>
      </c>
      <c r="E157" s="23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24">
        <v>105.54</v>
      </c>
      <c r="Q157" s="3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58" x14ac:dyDescent="0.35">
      <c r="A158" s="3">
        <v>3975</v>
      </c>
      <c r="B158" s="3" t="s">
        <v>3972</v>
      </c>
      <c r="C158" s="3" t="s">
        <v>8082</v>
      </c>
      <c r="D158" s="22">
        <v>678</v>
      </c>
      <c r="E158" s="23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24" t="s">
        <v>8384</v>
      </c>
      <c r="Q158" s="3" t="s">
        <v>8315</v>
      </c>
      <c r="R158" s="3" t="s">
        <v>8316</v>
      </c>
      <c r="S158" s="4">
        <v>42534.866875</v>
      </c>
      <c r="T158" s="4">
        <v>42564.866875</v>
      </c>
    </row>
    <row r="159" spans="1:20" ht="58" x14ac:dyDescent="0.35">
      <c r="A159" s="3">
        <v>3976</v>
      </c>
      <c r="B159" s="3" t="s">
        <v>3973</v>
      </c>
      <c r="C159" s="3" t="s">
        <v>8083</v>
      </c>
      <c r="D159" s="22">
        <v>1300</v>
      </c>
      <c r="E159" s="23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24">
        <v>62</v>
      </c>
      <c r="Q159" s="3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58" x14ac:dyDescent="0.35">
      <c r="A160" s="3">
        <v>3977</v>
      </c>
      <c r="B160" s="3" t="s">
        <v>3974</v>
      </c>
      <c r="C160" s="3" t="s">
        <v>8084</v>
      </c>
      <c r="D160" s="22">
        <v>90000</v>
      </c>
      <c r="E160" s="23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24">
        <v>217.5</v>
      </c>
      <c r="Q160" s="3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58" x14ac:dyDescent="0.35">
      <c r="A161" s="3">
        <v>3978</v>
      </c>
      <c r="B161" s="3" t="s">
        <v>3975</v>
      </c>
      <c r="C161" s="3" t="s">
        <v>8085</v>
      </c>
      <c r="D161" s="22">
        <v>2000</v>
      </c>
      <c r="E161" s="23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24">
        <v>26.75</v>
      </c>
      <c r="Q161" s="3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58" x14ac:dyDescent="0.35">
      <c r="A162" s="3">
        <v>3980</v>
      </c>
      <c r="B162" s="3" t="s">
        <v>3977</v>
      </c>
      <c r="C162" s="3" t="s">
        <v>8087</v>
      </c>
      <c r="D162" s="22">
        <v>2500</v>
      </c>
      <c r="E162" s="23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24">
        <v>64.290000000000006</v>
      </c>
      <c r="Q162" s="3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3.5" x14ac:dyDescent="0.35">
      <c r="A163" s="3">
        <v>3981</v>
      </c>
      <c r="B163" s="3" t="s">
        <v>3358</v>
      </c>
      <c r="C163" s="3" t="s">
        <v>7469</v>
      </c>
      <c r="D163" s="22">
        <v>30000</v>
      </c>
      <c r="E163" s="23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24">
        <v>175</v>
      </c>
      <c r="Q163" s="3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58" x14ac:dyDescent="0.35">
      <c r="A164" s="3">
        <v>3983</v>
      </c>
      <c r="B164" s="3" t="s">
        <v>3979</v>
      </c>
      <c r="C164" s="3" t="s">
        <v>8089</v>
      </c>
      <c r="D164" s="22">
        <v>11140</v>
      </c>
      <c r="E164" s="23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24">
        <v>84.28</v>
      </c>
      <c r="Q164" s="3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58" x14ac:dyDescent="0.35">
      <c r="A165" s="3">
        <v>3985</v>
      </c>
      <c r="B165" s="3" t="s">
        <v>3981</v>
      </c>
      <c r="C165" s="3" t="s">
        <v>8091</v>
      </c>
      <c r="D165" s="22">
        <v>2000</v>
      </c>
      <c r="E165" s="23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24">
        <v>33.74</v>
      </c>
      <c r="Q165" s="3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29" x14ac:dyDescent="0.35">
      <c r="A166" s="3">
        <v>3988</v>
      </c>
      <c r="B166" s="3" t="s">
        <v>3984</v>
      </c>
      <c r="C166" s="3" t="s">
        <v>8094</v>
      </c>
      <c r="D166" s="22">
        <v>1500</v>
      </c>
      <c r="E166" s="23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24">
        <v>8</v>
      </c>
      <c r="Q166" s="3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58" x14ac:dyDescent="0.35">
      <c r="A167" s="3">
        <v>3989</v>
      </c>
      <c r="B167" s="3" t="s">
        <v>3985</v>
      </c>
      <c r="C167" s="3" t="s">
        <v>8095</v>
      </c>
      <c r="D167" s="22">
        <v>3000</v>
      </c>
      <c r="E167" s="23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24" t="s">
        <v>8384</v>
      </c>
      <c r="Q167" s="3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29" x14ac:dyDescent="0.35">
      <c r="A168" s="3">
        <v>3991</v>
      </c>
      <c r="B168" s="3" t="s">
        <v>3987</v>
      </c>
      <c r="C168" s="3" t="s">
        <v>8097</v>
      </c>
      <c r="D168" s="22">
        <v>500</v>
      </c>
      <c r="E168" s="23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24">
        <v>100</v>
      </c>
      <c r="Q168" s="3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3.5" x14ac:dyDescent="0.35">
      <c r="A169" s="3">
        <v>3992</v>
      </c>
      <c r="B169" s="3" t="s">
        <v>3988</v>
      </c>
      <c r="C169" s="3" t="s">
        <v>8098</v>
      </c>
      <c r="D169" s="22">
        <v>10000</v>
      </c>
      <c r="E169" s="23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24">
        <v>60.11</v>
      </c>
      <c r="Q169" s="3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3.5" x14ac:dyDescent="0.35">
      <c r="A170" s="3">
        <v>3993</v>
      </c>
      <c r="B170" s="3" t="s">
        <v>3989</v>
      </c>
      <c r="C170" s="3" t="s">
        <v>8099</v>
      </c>
      <c r="D170" s="22">
        <v>50000</v>
      </c>
      <c r="E170" s="23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24">
        <v>3</v>
      </c>
      <c r="Q170" s="3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3.5" x14ac:dyDescent="0.35">
      <c r="A171" s="3">
        <v>3994</v>
      </c>
      <c r="B171" s="3" t="s">
        <v>3990</v>
      </c>
      <c r="C171" s="3" t="s">
        <v>8100</v>
      </c>
      <c r="D171" s="22">
        <v>2000</v>
      </c>
      <c r="E171" s="23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24">
        <v>5</v>
      </c>
      <c r="Q171" s="3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58" x14ac:dyDescent="0.35">
      <c r="A172" s="3">
        <v>3996</v>
      </c>
      <c r="B172" s="3" t="s">
        <v>3992</v>
      </c>
      <c r="C172" s="3" t="s">
        <v>8102</v>
      </c>
      <c r="D172" s="22">
        <v>3000</v>
      </c>
      <c r="E172" s="23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24">
        <v>29.24</v>
      </c>
      <c r="Q172" s="3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3.5" x14ac:dyDescent="0.35">
      <c r="A173" s="3">
        <v>3998</v>
      </c>
      <c r="B173" s="3" t="s">
        <v>3994</v>
      </c>
      <c r="C173" s="3" t="s">
        <v>8104</v>
      </c>
      <c r="D173" s="22">
        <v>1250</v>
      </c>
      <c r="E173" s="23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24">
        <v>59.58</v>
      </c>
      <c r="Q173" s="3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58" x14ac:dyDescent="0.35">
      <c r="A174" s="3">
        <v>3999</v>
      </c>
      <c r="B174" s="3" t="s">
        <v>3995</v>
      </c>
      <c r="C174" s="3" t="s">
        <v>8105</v>
      </c>
      <c r="D174" s="22">
        <v>7000</v>
      </c>
      <c r="E174" s="23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24">
        <v>82.57</v>
      </c>
      <c r="Q174" s="3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29" x14ac:dyDescent="0.35">
      <c r="A175" s="3">
        <v>4000</v>
      </c>
      <c r="B175" s="3" t="s">
        <v>3996</v>
      </c>
      <c r="C175" s="3" t="s">
        <v>8106</v>
      </c>
      <c r="D175" s="22">
        <v>8000</v>
      </c>
      <c r="E175" s="23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24">
        <v>10</v>
      </c>
      <c r="Q175" s="3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58" x14ac:dyDescent="0.35">
      <c r="A176" s="3">
        <v>4002</v>
      </c>
      <c r="B176" s="3" t="s">
        <v>3998</v>
      </c>
      <c r="C176" s="3" t="s">
        <v>8108</v>
      </c>
      <c r="D176" s="22">
        <v>1250</v>
      </c>
      <c r="E176" s="23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24">
        <v>5.75</v>
      </c>
      <c r="Q176" s="3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3.5" x14ac:dyDescent="0.35">
      <c r="A177" s="3">
        <v>4003</v>
      </c>
      <c r="B177" s="3" t="s">
        <v>3999</v>
      </c>
      <c r="C177" s="3" t="s">
        <v>8071</v>
      </c>
      <c r="D177" s="22">
        <v>2000</v>
      </c>
      <c r="E177" s="23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24">
        <v>100.5</v>
      </c>
      <c r="Q177" s="3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29" x14ac:dyDescent="0.35">
      <c r="A178" s="3">
        <v>4004</v>
      </c>
      <c r="B178" s="3" t="s">
        <v>4000</v>
      </c>
      <c r="C178" s="3" t="s">
        <v>8109</v>
      </c>
      <c r="D178" s="22">
        <v>500</v>
      </c>
      <c r="E178" s="23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24">
        <v>1</v>
      </c>
      <c r="Q178" s="3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58" x14ac:dyDescent="0.35">
      <c r="A179" s="3">
        <v>4005</v>
      </c>
      <c r="B179" s="3" t="s">
        <v>4001</v>
      </c>
      <c r="C179" s="3" t="s">
        <v>8110</v>
      </c>
      <c r="D179" s="22">
        <v>3000</v>
      </c>
      <c r="E179" s="23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24">
        <v>20</v>
      </c>
      <c r="Q179" s="3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58" x14ac:dyDescent="0.35">
      <c r="A180" s="3">
        <v>4006</v>
      </c>
      <c r="B180" s="3" t="s">
        <v>4002</v>
      </c>
      <c r="C180" s="3" t="s">
        <v>8111</v>
      </c>
      <c r="D180" s="22">
        <v>30000</v>
      </c>
      <c r="E180" s="23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24">
        <v>2</v>
      </c>
      <c r="Q180" s="3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58" x14ac:dyDescent="0.35">
      <c r="A181" s="3">
        <v>4007</v>
      </c>
      <c r="B181" s="3" t="s">
        <v>4003</v>
      </c>
      <c r="C181" s="3" t="s">
        <v>8112</v>
      </c>
      <c r="D181" s="22">
        <v>2000</v>
      </c>
      <c r="E181" s="23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24">
        <v>5</v>
      </c>
      <c r="Q181" s="3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43.5" x14ac:dyDescent="0.35">
      <c r="A182" s="3">
        <v>4010</v>
      </c>
      <c r="B182" s="3" t="s">
        <v>4006</v>
      </c>
      <c r="C182" s="3" t="s">
        <v>8115</v>
      </c>
      <c r="D182" s="22">
        <v>7200</v>
      </c>
      <c r="E182" s="23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24">
        <v>45.84</v>
      </c>
      <c r="Q182" s="3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58" x14ac:dyDescent="0.35">
      <c r="A183" s="3">
        <v>4013</v>
      </c>
      <c r="B183" s="3" t="s">
        <v>4009</v>
      </c>
      <c r="C183" s="3" t="s">
        <v>8118</v>
      </c>
      <c r="D183" s="22">
        <v>2000</v>
      </c>
      <c r="E183" s="23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24">
        <v>13</v>
      </c>
      <c r="Q183" s="3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58" x14ac:dyDescent="0.35">
      <c r="A184" s="3">
        <v>4014</v>
      </c>
      <c r="B184" s="3" t="s">
        <v>4010</v>
      </c>
      <c r="C184" s="3" t="s">
        <v>8119</v>
      </c>
      <c r="D184" s="22">
        <v>9000</v>
      </c>
      <c r="E184" s="23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24" t="s">
        <v>8384</v>
      </c>
      <c r="Q184" s="3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58" x14ac:dyDescent="0.35">
      <c r="A185" s="3">
        <v>4015</v>
      </c>
      <c r="B185" s="3" t="s">
        <v>4011</v>
      </c>
      <c r="C185" s="3" t="s">
        <v>8120</v>
      </c>
      <c r="D185" s="22">
        <v>7000</v>
      </c>
      <c r="E185" s="23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24">
        <v>1</v>
      </c>
      <c r="Q185" s="3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58" x14ac:dyDescent="0.35">
      <c r="A186" s="3">
        <v>4017</v>
      </c>
      <c r="B186" s="3" t="s">
        <v>4013</v>
      </c>
      <c r="C186" s="3" t="s">
        <v>8122</v>
      </c>
      <c r="D186" s="22">
        <v>10000</v>
      </c>
      <c r="E186" s="23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24">
        <v>52.5</v>
      </c>
      <c r="Q186" s="3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58" x14ac:dyDescent="0.35">
      <c r="A187" s="3">
        <v>4019</v>
      </c>
      <c r="B187" s="3" t="s">
        <v>4015</v>
      </c>
      <c r="C187" s="3" t="s">
        <v>8124</v>
      </c>
      <c r="D187" s="22">
        <v>3500</v>
      </c>
      <c r="E187" s="23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24">
        <v>7.25</v>
      </c>
      <c r="Q187" s="3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58" x14ac:dyDescent="0.35">
      <c r="A188" s="3">
        <v>4020</v>
      </c>
      <c r="B188" s="3" t="s">
        <v>4016</v>
      </c>
      <c r="C188" s="3" t="s">
        <v>8125</v>
      </c>
      <c r="D188" s="22">
        <v>600</v>
      </c>
      <c r="E188" s="23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24">
        <v>33.33</v>
      </c>
      <c r="Q188" s="3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3.5" x14ac:dyDescent="0.35">
      <c r="A189" s="3">
        <v>4021</v>
      </c>
      <c r="B189" s="3" t="s">
        <v>4017</v>
      </c>
      <c r="C189" s="3" t="s">
        <v>8126</v>
      </c>
      <c r="D189" s="22">
        <v>15000</v>
      </c>
      <c r="E189" s="23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24">
        <v>62.5</v>
      </c>
      <c r="Q189" s="3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43.5" x14ac:dyDescent="0.35">
      <c r="A190" s="3">
        <v>4022</v>
      </c>
      <c r="B190" s="3" t="s">
        <v>4018</v>
      </c>
      <c r="C190" s="3" t="s">
        <v>8127</v>
      </c>
      <c r="D190" s="22">
        <v>18000</v>
      </c>
      <c r="E190" s="23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24">
        <v>63.56</v>
      </c>
      <c r="Q190" s="3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3.5" x14ac:dyDescent="0.35">
      <c r="A191" s="3">
        <v>4023</v>
      </c>
      <c r="B191" s="3" t="s">
        <v>4019</v>
      </c>
      <c r="C191" s="3" t="s">
        <v>8128</v>
      </c>
      <c r="D191" s="22">
        <v>7000</v>
      </c>
      <c r="E191" s="23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24" t="s">
        <v>8384</v>
      </c>
      <c r="Q191" s="3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58" x14ac:dyDescent="0.35">
      <c r="A192" s="3">
        <v>4024</v>
      </c>
      <c r="B192" s="3" t="s">
        <v>4020</v>
      </c>
      <c r="C192" s="3" t="s">
        <v>8129</v>
      </c>
      <c r="D192" s="22">
        <v>800</v>
      </c>
      <c r="E192" s="23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24">
        <v>10</v>
      </c>
      <c r="Q192" s="3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3.5" x14ac:dyDescent="0.35">
      <c r="A193" s="3">
        <v>4026</v>
      </c>
      <c r="B193" s="3" t="s">
        <v>4022</v>
      </c>
      <c r="C193" s="3" t="s">
        <v>8131</v>
      </c>
      <c r="D193" s="22">
        <v>4000</v>
      </c>
      <c r="E193" s="23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24" t="s">
        <v>8384</v>
      </c>
      <c r="Q193" s="3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58" x14ac:dyDescent="0.35">
      <c r="A194" s="3">
        <v>4027</v>
      </c>
      <c r="B194" s="3" t="s">
        <v>4023</v>
      </c>
      <c r="C194" s="3" t="s">
        <v>8132</v>
      </c>
      <c r="D194" s="22">
        <v>3000</v>
      </c>
      <c r="E194" s="23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24">
        <v>30.71</v>
      </c>
      <c r="Q194" s="3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58" x14ac:dyDescent="0.35">
      <c r="A195" s="3">
        <v>4028</v>
      </c>
      <c r="B195" s="3" t="s">
        <v>4024</v>
      </c>
      <c r="C195" s="3" t="s">
        <v>8133</v>
      </c>
      <c r="D195" s="22">
        <v>2000</v>
      </c>
      <c r="E195" s="23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24">
        <v>51</v>
      </c>
      <c r="Q195" s="3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58" x14ac:dyDescent="0.35">
      <c r="A196" s="3">
        <v>4029</v>
      </c>
      <c r="B196" s="3" t="s">
        <v>4025</v>
      </c>
      <c r="C196" s="3" t="s">
        <v>8134</v>
      </c>
      <c r="D196" s="22">
        <v>20000</v>
      </c>
      <c r="E196" s="23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24" t="s">
        <v>8384</v>
      </c>
      <c r="Q196" s="3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58" x14ac:dyDescent="0.35">
      <c r="A197" s="3">
        <v>4030</v>
      </c>
      <c r="B197" s="3" t="s">
        <v>4026</v>
      </c>
      <c r="C197" s="3" t="s">
        <v>8135</v>
      </c>
      <c r="D197" s="22">
        <v>2500</v>
      </c>
      <c r="E197" s="23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24">
        <v>66.67</v>
      </c>
      <c r="Q197" s="3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58" x14ac:dyDescent="0.35">
      <c r="A198" s="3">
        <v>4031</v>
      </c>
      <c r="B198" s="3" t="s">
        <v>4027</v>
      </c>
      <c r="C198" s="3" t="s">
        <v>8136</v>
      </c>
      <c r="D198" s="22">
        <v>5000</v>
      </c>
      <c r="E198" s="23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24" t="s">
        <v>8384</v>
      </c>
      <c r="Q198" s="3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58" x14ac:dyDescent="0.35">
      <c r="A199" s="3">
        <v>4032</v>
      </c>
      <c r="B199" s="3" t="s">
        <v>4028</v>
      </c>
      <c r="C199" s="3" t="s">
        <v>8137</v>
      </c>
      <c r="D199" s="22">
        <v>6048</v>
      </c>
      <c r="E199" s="23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24">
        <v>59</v>
      </c>
      <c r="Q199" s="3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58" x14ac:dyDescent="0.35">
      <c r="A200" s="3">
        <v>4034</v>
      </c>
      <c r="B200" s="3" t="s">
        <v>4030</v>
      </c>
      <c r="C200" s="3" t="s">
        <v>8139</v>
      </c>
      <c r="D200" s="22">
        <v>13500</v>
      </c>
      <c r="E200" s="23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24">
        <v>100</v>
      </c>
      <c r="Q200" s="3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3.5" x14ac:dyDescent="0.35">
      <c r="A201" s="3">
        <v>4035</v>
      </c>
      <c r="B201" s="3" t="s">
        <v>4031</v>
      </c>
      <c r="C201" s="3" t="s">
        <v>8140</v>
      </c>
      <c r="D201" s="22">
        <v>10000</v>
      </c>
      <c r="E201" s="23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24">
        <v>147.4</v>
      </c>
      <c r="Q201" s="3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58" x14ac:dyDescent="0.35">
      <c r="A202" s="3">
        <v>4036</v>
      </c>
      <c r="B202" s="3" t="s">
        <v>4032</v>
      </c>
      <c r="C202" s="3" t="s">
        <v>7438</v>
      </c>
      <c r="D202" s="22">
        <v>6000</v>
      </c>
      <c r="E202" s="23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24">
        <v>166.06</v>
      </c>
      <c r="Q202" s="3" t="s">
        <v>8315</v>
      </c>
      <c r="R202" s="3" t="s">
        <v>8316</v>
      </c>
      <c r="S202" s="4">
        <v>41804.937083333331</v>
      </c>
      <c r="T202" s="4">
        <v>41821.9375</v>
      </c>
    </row>
    <row r="203" spans="1:20" ht="58" x14ac:dyDescent="0.35">
      <c r="A203" s="3">
        <v>4037</v>
      </c>
      <c r="B203" s="3" t="s">
        <v>4033</v>
      </c>
      <c r="C203" s="3" t="s">
        <v>8141</v>
      </c>
      <c r="D203" s="22">
        <v>700</v>
      </c>
      <c r="E203" s="23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24">
        <v>40</v>
      </c>
      <c r="Q203" s="3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58" x14ac:dyDescent="0.35">
      <c r="A204" s="3">
        <v>4038</v>
      </c>
      <c r="B204" s="3" t="s">
        <v>4034</v>
      </c>
      <c r="C204" s="3" t="s">
        <v>8142</v>
      </c>
      <c r="D204" s="22">
        <v>2500</v>
      </c>
      <c r="E204" s="23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24">
        <v>75.25</v>
      </c>
      <c r="Q204" s="3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3.5" x14ac:dyDescent="0.35">
      <c r="A205" s="3">
        <v>4039</v>
      </c>
      <c r="B205" s="3" t="s">
        <v>4035</v>
      </c>
      <c r="C205" s="3" t="s">
        <v>8143</v>
      </c>
      <c r="D205" s="22">
        <v>500</v>
      </c>
      <c r="E205" s="23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24">
        <v>60</v>
      </c>
      <c r="Q205" s="3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58" x14ac:dyDescent="0.35">
      <c r="A206" s="3">
        <v>4040</v>
      </c>
      <c r="B206" s="3" t="s">
        <v>4036</v>
      </c>
      <c r="C206" s="3" t="s">
        <v>8144</v>
      </c>
      <c r="D206" s="22">
        <v>8000</v>
      </c>
      <c r="E206" s="23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24">
        <v>1250</v>
      </c>
      <c r="Q206" s="3" t="s">
        <v>8315</v>
      </c>
      <c r="R206" s="3" t="s">
        <v>8316</v>
      </c>
      <c r="S206" s="4">
        <v>42144.231527777782</v>
      </c>
      <c r="T206" s="4">
        <v>42203.125</v>
      </c>
    </row>
    <row r="207" spans="1:20" ht="58" x14ac:dyDescent="0.35">
      <c r="A207" s="3">
        <v>4042</v>
      </c>
      <c r="B207" s="3" t="s">
        <v>4038</v>
      </c>
      <c r="C207" s="3" t="s">
        <v>8146</v>
      </c>
      <c r="D207" s="22">
        <v>10000</v>
      </c>
      <c r="E207" s="23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24">
        <v>7</v>
      </c>
      <c r="Q207" s="3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58" x14ac:dyDescent="0.35">
      <c r="A208" s="3">
        <v>4044</v>
      </c>
      <c r="B208" s="3" t="s">
        <v>4040</v>
      </c>
      <c r="C208" s="3" t="s">
        <v>8148</v>
      </c>
      <c r="D208" s="22">
        <v>600</v>
      </c>
      <c r="E208" s="23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24">
        <v>56.25</v>
      </c>
      <c r="Q208" s="3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58" x14ac:dyDescent="0.35">
      <c r="A209" s="3">
        <v>4046</v>
      </c>
      <c r="B209" s="3" t="s">
        <v>4042</v>
      </c>
      <c r="C209" s="3" t="s">
        <v>8150</v>
      </c>
      <c r="D209" s="22">
        <v>5600</v>
      </c>
      <c r="E209" s="23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24">
        <v>38.33</v>
      </c>
      <c r="Q209" s="3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58" x14ac:dyDescent="0.35">
      <c r="A210" s="3">
        <v>4047</v>
      </c>
      <c r="B210" s="3" t="s">
        <v>4043</v>
      </c>
      <c r="C210" s="3" t="s">
        <v>8151</v>
      </c>
      <c r="D210" s="22">
        <v>5000</v>
      </c>
      <c r="E210" s="23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24">
        <v>27.5</v>
      </c>
      <c r="Q210" s="3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58" x14ac:dyDescent="0.35">
      <c r="A211" s="3">
        <v>4049</v>
      </c>
      <c r="B211" s="3" t="s">
        <v>4045</v>
      </c>
      <c r="C211" s="3" t="s">
        <v>8153</v>
      </c>
      <c r="D211" s="22">
        <v>20000</v>
      </c>
      <c r="E211" s="23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24">
        <v>16</v>
      </c>
      <c r="Q211" s="3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58" x14ac:dyDescent="0.35">
      <c r="A212" s="3">
        <v>4050</v>
      </c>
      <c r="B212" s="3" t="s">
        <v>4046</v>
      </c>
      <c r="C212" s="3" t="s">
        <v>8154</v>
      </c>
      <c r="D212" s="22">
        <v>1500</v>
      </c>
      <c r="E212" s="23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24">
        <v>1</v>
      </c>
      <c r="Q212" s="3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58" x14ac:dyDescent="0.35">
      <c r="A213" s="3">
        <v>4051</v>
      </c>
      <c r="B213" s="3" t="s">
        <v>4047</v>
      </c>
      <c r="C213" s="3" t="s">
        <v>8155</v>
      </c>
      <c r="D213" s="22">
        <v>500</v>
      </c>
      <c r="E213" s="23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24" t="s">
        <v>8384</v>
      </c>
      <c r="Q213" s="3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72.5" x14ac:dyDescent="0.35">
      <c r="A214" s="3">
        <v>4052</v>
      </c>
      <c r="B214" s="3" t="s">
        <v>4048</v>
      </c>
      <c r="C214" s="3" t="s">
        <v>8156</v>
      </c>
      <c r="D214" s="22">
        <v>3000</v>
      </c>
      <c r="E214" s="23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24">
        <v>86.62</v>
      </c>
      <c r="Q214" s="3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58" x14ac:dyDescent="0.35">
      <c r="A215" s="3">
        <v>4054</v>
      </c>
      <c r="B215" s="3" t="s">
        <v>4050</v>
      </c>
      <c r="C215" s="3" t="s">
        <v>8158</v>
      </c>
      <c r="D215" s="22">
        <v>8880</v>
      </c>
      <c r="E215" s="23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24" t="s">
        <v>8384</v>
      </c>
      <c r="Q215" s="3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58" x14ac:dyDescent="0.35">
      <c r="A216" s="3">
        <v>4056</v>
      </c>
      <c r="B216" s="3" t="s">
        <v>4052</v>
      </c>
      <c r="C216" s="3" t="s">
        <v>8160</v>
      </c>
      <c r="D216" s="22">
        <v>1500</v>
      </c>
      <c r="E216" s="23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24">
        <v>88.33</v>
      </c>
      <c r="Q216" s="3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58" x14ac:dyDescent="0.35">
      <c r="A217" s="3">
        <v>4058</v>
      </c>
      <c r="B217" s="3" t="s">
        <v>4054</v>
      </c>
      <c r="C217" s="3" t="s">
        <v>8162</v>
      </c>
      <c r="D217" s="22">
        <v>3750</v>
      </c>
      <c r="E217" s="23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24">
        <v>23.75</v>
      </c>
      <c r="Q217" s="3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3.5" x14ac:dyDescent="0.35">
      <c r="A218" s="3">
        <v>4061</v>
      </c>
      <c r="B218" s="3" t="s">
        <v>4057</v>
      </c>
      <c r="C218" s="3" t="s">
        <v>8165</v>
      </c>
      <c r="D218" s="22">
        <v>525</v>
      </c>
      <c r="E218" s="23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24" t="s">
        <v>8384</v>
      </c>
      <c r="Q218" s="3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58" x14ac:dyDescent="0.35">
      <c r="A219" s="3">
        <v>4062</v>
      </c>
      <c r="B219" s="3" t="s">
        <v>4058</v>
      </c>
      <c r="C219" s="3" t="s">
        <v>8166</v>
      </c>
      <c r="D219" s="22">
        <v>20000</v>
      </c>
      <c r="E219" s="23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24">
        <v>163.33000000000001</v>
      </c>
      <c r="Q219" s="3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3.5" x14ac:dyDescent="0.35">
      <c r="A220" s="3">
        <v>4065</v>
      </c>
      <c r="B220" s="3" t="s">
        <v>4061</v>
      </c>
      <c r="C220" s="3" t="s">
        <v>8169</v>
      </c>
      <c r="D220" s="22">
        <v>4000</v>
      </c>
      <c r="E220" s="23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24">
        <v>6.75</v>
      </c>
      <c r="Q220" s="3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58" x14ac:dyDescent="0.35">
      <c r="A221" s="3">
        <v>4066</v>
      </c>
      <c r="B221" s="3" t="s">
        <v>4062</v>
      </c>
      <c r="C221" s="3" t="s">
        <v>8170</v>
      </c>
      <c r="D221" s="22">
        <v>15000</v>
      </c>
      <c r="E221" s="23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24">
        <v>25</v>
      </c>
      <c r="Q221" s="3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58" x14ac:dyDescent="0.35">
      <c r="A222" s="3">
        <v>4067</v>
      </c>
      <c r="B222" s="3" t="s">
        <v>4063</v>
      </c>
      <c r="C222" s="3" t="s">
        <v>7998</v>
      </c>
      <c r="D222" s="22">
        <v>5000</v>
      </c>
      <c r="E222" s="23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24">
        <v>179.12</v>
      </c>
      <c r="Q222" s="3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3.5" x14ac:dyDescent="0.35">
      <c r="A223" s="3">
        <v>4068</v>
      </c>
      <c r="B223" s="3" t="s">
        <v>4064</v>
      </c>
      <c r="C223" s="3" t="s">
        <v>8171</v>
      </c>
      <c r="D223" s="22">
        <v>3495</v>
      </c>
      <c r="E223" s="23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24">
        <v>34.950000000000003</v>
      </c>
      <c r="Q223" s="3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3.5" x14ac:dyDescent="0.35">
      <c r="A224" s="3">
        <v>4070</v>
      </c>
      <c r="B224" s="3" t="s">
        <v>4066</v>
      </c>
      <c r="C224" s="3" t="s">
        <v>8173</v>
      </c>
      <c r="D224" s="22">
        <v>1000</v>
      </c>
      <c r="E224" s="23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24">
        <v>27.5</v>
      </c>
      <c r="Q224" s="3" t="s">
        <v>8315</v>
      </c>
      <c r="R224" s="3" t="s">
        <v>8316</v>
      </c>
      <c r="S224" s="4">
        <v>42031.666898148149</v>
      </c>
      <c r="T224" s="4">
        <v>42064.125</v>
      </c>
    </row>
    <row r="225" spans="1:20" ht="58" x14ac:dyDescent="0.35">
      <c r="A225" s="3">
        <v>4073</v>
      </c>
      <c r="B225" s="3" t="s">
        <v>4069</v>
      </c>
      <c r="C225" s="3" t="s">
        <v>8176</v>
      </c>
      <c r="D225" s="22">
        <v>3500</v>
      </c>
      <c r="E225" s="23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24">
        <v>18.5</v>
      </c>
      <c r="Q225" s="3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3.5" x14ac:dyDescent="0.35">
      <c r="A226" s="3">
        <v>4076</v>
      </c>
      <c r="B226" s="3" t="s">
        <v>4072</v>
      </c>
      <c r="C226" s="3" t="s">
        <v>8179</v>
      </c>
      <c r="D226" s="22">
        <v>700</v>
      </c>
      <c r="E226" s="23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24" t="s">
        <v>8384</v>
      </c>
      <c r="Q226" s="3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58" x14ac:dyDescent="0.35">
      <c r="A227" s="3">
        <v>4077</v>
      </c>
      <c r="B227" s="3" t="s">
        <v>4073</v>
      </c>
      <c r="C227" s="3" t="s">
        <v>8180</v>
      </c>
      <c r="D227" s="22">
        <v>15000</v>
      </c>
      <c r="E227" s="23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24">
        <v>222.5</v>
      </c>
      <c r="Q227" s="3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58" x14ac:dyDescent="0.35">
      <c r="A228" s="3">
        <v>4079</v>
      </c>
      <c r="B228" s="3" t="s">
        <v>4075</v>
      </c>
      <c r="C228" s="3" t="s">
        <v>8182</v>
      </c>
      <c r="D228" s="22">
        <v>3000</v>
      </c>
      <c r="E228" s="23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24">
        <v>5</v>
      </c>
      <c r="Q228" s="3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58" x14ac:dyDescent="0.35">
      <c r="A229" s="3">
        <v>4080</v>
      </c>
      <c r="B229" s="3" t="s">
        <v>4076</v>
      </c>
      <c r="C229" s="3" t="s">
        <v>8183</v>
      </c>
      <c r="D229" s="22">
        <v>3000</v>
      </c>
      <c r="E229" s="23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24" t="s">
        <v>8384</v>
      </c>
      <c r="Q229" s="3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3.5" x14ac:dyDescent="0.35">
      <c r="A230" s="3">
        <v>4081</v>
      </c>
      <c r="B230" s="3" t="s">
        <v>4077</v>
      </c>
      <c r="C230" s="3" t="s">
        <v>8184</v>
      </c>
      <c r="D230" s="22">
        <v>2224</v>
      </c>
      <c r="E230" s="23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24">
        <v>29.17</v>
      </c>
      <c r="Q230" s="3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58" x14ac:dyDescent="0.35">
      <c r="A231" s="3">
        <v>4082</v>
      </c>
      <c r="B231" s="3" t="s">
        <v>4078</v>
      </c>
      <c r="C231" s="3" t="s">
        <v>8185</v>
      </c>
      <c r="D231" s="22">
        <v>150</v>
      </c>
      <c r="E231" s="23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24">
        <v>1.5</v>
      </c>
      <c r="Q231" s="3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58" x14ac:dyDescent="0.35">
      <c r="A232" s="3">
        <v>4083</v>
      </c>
      <c r="B232" s="3" t="s">
        <v>4079</v>
      </c>
      <c r="C232" s="3" t="s">
        <v>8186</v>
      </c>
      <c r="D232" s="22">
        <v>3500</v>
      </c>
      <c r="E232" s="23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24">
        <v>126.5</v>
      </c>
      <c r="Q232" s="3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58" x14ac:dyDescent="0.35">
      <c r="A233" s="3">
        <v>4085</v>
      </c>
      <c r="B233" s="3" t="s">
        <v>4081</v>
      </c>
      <c r="C233" s="3" t="s">
        <v>8188</v>
      </c>
      <c r="D233" s="22">
        <v>3500</v>
      </c>
      <c r="E233" s="23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24">
        <v>10</v>
      </c>
      <c r="Q233" s="3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58" x14ac:dyDescent="0.35">
      <c r="A234" s="3">
        <v>4086</v>
      </c>
      <c r="B234" s="3" t="s">
        <v>4082</v>
      </c>
      <c r="C234" s="3" t="s">
        <v>8189</v>
      </c>
      <c r="D234" s="22">
        <v>1000</v>
      </c>
      <c r="E234" s="23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24">
        <v>9.4</v>
      </c>
      <c r="Q234" s="3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x14ac:dyDescent="0.35">
      <c r="A235" s="3">
        <v>4087</v>
      </c>
      <c r="B235" s="3" t="s">
        <v>4083</v>
      </c>
      <c r="C235" s="3" t="s">
        <v>8190</v>
      </c>
      <c r="D235" s="22">
        <v>9600</v>
      </c>
      <c r="E235" s="23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24" t="s">
        <v>8384</v>
      </c>
      <c r="Q235" s="3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58" x14ac:dyDescent="0.35">
      <c r="A236" s="3">
        <v>4089</v>
      </c>
      <c r="B236" s="3" t="s">
        <v>4085</v>
      </c>
      <c r="C236" s="3" t="s">
        <v>8192</v>
      </c>
      <c r="D236" s="22">
        <v>5000</v>
      </c>
      <c r="E236" s="23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24">
        <v>30</v>
      </c>
      <c r="Q236" s="3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43.5" x14ac:dyDescent="0.35">
      <c r="A237" s="3">
        <v>4090</v>
      </c>
      <c r="B237" s="3" t="s">
        <v>4086</v>
      </c>
      <c r="C237" s="3" t="s">
        <v>8193</v>
      </c>
      <c r="D237" s="22">
        <v>1000</v>
      </c>
      <c r="E237" s="23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24">
        <v>10.67</v>
      </c>
      <c r="Q237" s="3" t="s">
        <v>8315</v>
      </c>
      <c r="R237" s="3" t="s">
        <v>8316</v>
      </c>
      <c r="S237" s="4">
        <v>42209.67288194444</v>
      </c>
      <c r="T237" s="4">
        <v>42223.625</v>
      </c>
    </row>
    <row r="238" spans="1:20" ht="58" x14ac:dyDescent="0.35">
      <c r="A238" s="3">
        <v>4091</v>
      </c>
      <c r="B238" s="3" t="s">
        <v>4087</v>
      </c>
      <c r="C238" s="3" t="s">
        <v>8194</v>
      </c>
      <c r="D238" s="22">
        <v>1600</v>
      </c>
      <c r="E238" s="23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24">
        <v>25.5</v>
      </c>
      <c r="Q238" s="3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58" x14ac:dyDescent="0.35">
      <c r="A239" s="3">
        <v>4092</v>
      </c>
      <c r="B239" s="3" t="s">
        <v>4088</v>
      </c>
      <c r="C239" s="3" t="s">
        <v>8195</v>
      </c>
      <c r="D239" s="22">
        <v>110000</v>
      </c>
      <c r="E239" s="23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24">
        <v>20</v>
      </c>
      <c r="Q239" s="3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58" x14ac:dyDescent="0.35">
      <c r="A240" s="3">
        <v>4094</v>
      </c>
      <c r="B240" s="3" t="s">
        <v>4090</v>
      </c>
      <c r="C240" s="3" t="s">
        <v>8197</v>
      </c>
      <c r="D240" s="22">
        <v>2000</v>
      </c>
      <c r="E240" s="23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24">
        <v>91.25</v>
      </c>
      <c r="Q240" s="3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3.5" x14ac:dyDescent="0.35">
      <c r="A241" s="3">
        <v>4098</v>
      </c>
      <c r="B241" s="3" t="s">
        <v>4094</v>
      </c>
      <c r="C241" s="3" t="s">
        <v>8201</v>
      </c>
      <c r="D241" s="22">
        <v>75000</v>
      </c>
      <c r="E241" s="23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24" t="s">
        <v>8384</v>
      </c>
      <c r="Q241" s="3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58" x14ac:dyDescent="0.35">
      <c r="A242" s="3">
        <v>4099</v>
      </c>
      <c r="B242" s="3" t="s">
        <v>4095</v>
      </c>
      <c r="C242" s="3" t="s">
        <v>8202</v>
      </c>
      <c r="D242" s="22">
        <v>4500</v>
      </c>
      <c r="E242" s="23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24">
        <v>50</v>
      </c>
      <c r="Q242" s="3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3.5" x14ac:dyDescent="0.35">
      <c r="A243" s="3">
        <v>4100</v>
      </c>
      <c r="B243" s="3" t="s">
        <v>4096</v>
      </c>
      <c r="C243" s="3" t="s">
        <v>8203</v>
      </c>
      <c r="D243" s="22">
        <v>270</v>
      </c>
      <c r="E243" s="23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24" t="s">
        <v>8384</v>
      </c>
      <c r="Q243" s="3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58" x14ac:dyDescent="0.35">
      <c r="A244" s="3">
        <v>4101</v>
      </c>
      <c r="B244" s="3" t="s">
        <v>4097</v>
      </c>
      <c r="C244" s="3" t="s">
        <v>8204</v>
      </c>
      <c r="D244" s="22">
        <v>600</v>
      </c>
      <c r="E244" s="23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24" t="s">
        <v>8384</v>
      </c>
      <c r="Q244" s="3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43.5" x14ac:dyDescent="0.35">
      <c r="A245" s="3">
        <v>4102</v>
      </c>
      <c r="B245" s="3" t="s">
        <v>4098</v>
      </c>
      <c r="C245" s="3" t="s">
        <v>8205</v>
      </c>
      <c r="D245" s="22">
        <v>500</v>
      </c>
      <c r="E245" s="23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24">
        <v>22.83</v>
      </c>
      <c r="Q245" s="3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58" x14ac:dyDescent="0.35">
      <c r="A246" s="3">
        <v>4103</v>
      </c>
      <c r="B246" s="3" t="s">
        <v>4099</v>
      </c>
      <c r="C246" s="3" t="s">
        <v>8206</v>
      </c>
      <c r="D246" s="22">
        <v>1000</v>
      </c>
      <c r="E246" s="23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24">
        <v>16.670000000000002</v>
      </c>
      <c r="Q246" s="3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58" x14ac:dyDescent="0.35">
      <c r="A247" s="3">
        <v>4106</v>
      </c>
      <c r="B247" s="3" t="s">
        <v>4102</v>
      </c>
      <c r="C247" s="3" t="s">
        <v>8209</v>
      </c>
      <c r="D247" s="22">
        <v>5000</v>
      </c>
      <c r="E247" s="23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24">
        <v>106.97</v>
      </c>
      <c r="Q247" s="3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58" x14ac:dyDescent="0.35">
      <c r="A248" s="3">
        <v>4107</v>
      </c>
      <c r="B248" s="3" t="s">
        <v>4103</v>
      </c>
      <c r="C248" s="3" t="s">
        <v>8210</v>
      </c>
      <c r="D248" s="22">
        <v>2000</v>
      </c>
      <c r="E248" s="23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24">
        <v>10.25</v>
      </c>
      <c r="Q248" s="3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58" x14ac:dyDescent="0.35">
      <c r="A249" s="3">
        <v>4108</v>
      </c>
      <c r="B249" s="3" t="s">
        <v>4104</v>
      </c>
      <c r="C249" s="3" t="s">
        <v>8211</v>
      </c>
      <c r="D249" s="22">
        <v>3000</v>
      </c>
      <c r="E249" s="23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24">
        <v>59</v>
      </c>
      <c r="Q249" s="3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58" x14ac:dyDescent="0.35">
      <c r="A250" s="3">
        <v>4111</v>
      </c>
      <c r="B250" s="3" t="s">
        <v>4107</v>
      </c>
      <c r="C250" s="3" t="s">
        <v>8214</v>
      </c>
      <c r="D250" s="22">
        <v>3000</v>
      </c>
      <c r="E250" s="23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24">
        <v>15.67</v>
      </c>
      <c r="Q250" s="3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58" x14ac:dyDescent="0.35">
      <c r="A251" s="3">
        <v>4113</v>
      </c>
      <c r="B251" s="3" t="s">
        <v>4109</v>
      </c>
      <c r="C251" s="3" t="s">
        <v>8215</v>
      </c>
      <c r="D251" s="22">
        <v>1500</v>
      </c>
      <c r="E251" s="23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24">
        <v>1</v>
      </c>
      <c r="Q251" s="3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FBD1-494B-4762-A877-FD80662B394E}">
  <dimension ref="A1:F6"/>
  <sheetViews>
    <sheetView workbookViewId="0">
      <selection activeCell="C2" sqref="C2"/>
    </sheetView>
  </sheetViews>
  <sheetFormatPr defaultRowHeight="14.5" x14ac:dyDescent="0.35"/>
  <cols>
    <col min="1" max="1" width="27.54296875" bestFit="1" customWidth="1"/>
    <col min="2" max="2" width="37.54296875" customWidth="1"/>
    <col min="3" max="3" width="24.90625" customWidth="1"/>
    <col min="5" max="5" width="15.81640625" bestFit="1" customWidth="1"/>
    <col min="6" max="6" width="16.7265625" bestFit="1" customWidth="1"/>
  </cols>
  <sheetData>
    <row r="1" spans="1:6" x14ac:dyDescent="0.35">
      <c r="A1" s="17" t="s">
        <v>8380</v>
      </c>
      <c r="B1" s="17" t="s">
        <v>4110</v>
      </c>
      <c r="C1" s="3" t="str">
        <f>VLOOKUP(A1, Kickstarter!B:Z, 3, FALSE)</f>
        <v>goal</v>
      </c>
      <c r="D1" t="s">
        <v>8382</v>
      </c>
      <c r="E1" t="s">
        <v>8307</v>
      </c>
      <c r="F1" t="s">
        <v>8383</v>
      </c>
    </row>
    <row r="2" spans="1:6" ht="58" x14ac:dyDescent="0.35">
      <c r="A2" s="14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Kickstarter!B:Z, 3, FALSE)</f>
        <v>2000</v>
      </c>
      <c r="D2" s="3">
        <f>VLOOKUP(A2, Kickstarter!B:Z, 4, FALSE)</f>
        <v>2020</v>
      </c>
      <c r="E2" s="3">
        <f>VLOOKUP(A2, Kickstarter!B:Z, 15, FALSE)</f>
        <v>51.79</v>
      </c>
      <c r="F2">
        <f>VLOOKUP(A2,Kickstarter!B:Z,11,FALSE)</f>
        <v>39</v>
      </c>
    </row>
    <row r="3" spans="1:6" ht="58" x14ac:dyDescent="0.35">
      <c r="A3" s="14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Kickstarter!B:Z, 3, FALSE)</f>
        <v>2000</v>
      </c>
      <c r="D3" s="3">
        <f>VLOOKUP(A3, Kickstarter!B:Z, 4, FALSE)</f>
        <v>2020</v>
      </c>
      <c r="E3" s="3">
        <f>VLOOKUP(A3, Kickstarter!B:Z, 15, FALSE)</f>
        <v>36.07</v>
      </c>
      <c r="F3">
        <f>VLOOKUP(A3,Kickstarter!B:Z,11,FALSE)</f>
        <v>56</v>
      </c>
    </row>
    <row r="4" spans="1:6" ht="58" x14ac:dyDescent="0.35">
      <c r="A4" s="1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Kickstarter!B:Z, 3, FALSE)</f>
        <v>1500</v>
      </c>
      <c r="D4" s="3">
        <f>VLOOKUP(A4, Kickstarter!B:Z, 4, FALSE)</f>
        <v>2576</v>
      </c>
      <c r="E4" s="3">
        <f>VLOOKUP(A4, Kickstarter!B:Z, 15, FALSE)</f>
        <v>33.03</v>
      </c>
      <c r="F4">
        <f>VLOOKUP(A4,Kickstarter!B:Z,11,FALSE)</f>
        <v>78</v>
      </c>
    </row>
    <row r="5" spans="1:6" ht="43.5" x14ac:dyDescent="0.35">
      <c r="A5" s="14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Kickstarter!B:Z, 3, FALSE)</f>
        <v>1000</v>
      </c>
      <c r="D5" s="3">
        <f>VLOOKUP(A5, Kickstarter!B:Z, 4, FALSE)</f>
        <v>1168</v>
      </c>
      <c r="E5" s="3">
        <f>VLOOKUP(A5, Kickstarter!B:Z, 15, FALSE)</f>
        <v>44.92</v>
      </c>
      <c r="F5">
        <f>VLOOKUP(A5,Kickstarter!B:Z,11,FALSE)</f>
        <v>26</v>
      </c>
    </row>
    <row r="6" spans="1:6" x14ac:dyDescent="0.35">
      <c r="A6" s="14" t="s">
        <v>8381</v>
      </c>
      <c r="B6" s="3" t="e">
        <f>VLOOKUP(A6, Kickstarter!B:C, 2, FALSE)</f>
        <v>#N/A</v>
      </c>
      <c r="C6" s="3" t="e">
        <f>VLOOKUP(A6, Kickstarter!B:Z, 3, FALSE)</f>
        <v>#N/A</v>
      </c>
      <c r="D6" s="3" t="e">
        <f>VLOOKUP(A6, Kickstarter!B:Z, 4, FALSE)</f>
        <v>#N/A</v>
      </c>
      <c r="E6" s="3" t="e">
        <f>VLOOKUP(A6, Kickstarter!B:Z, 15, FALSE)</f>
        <v>#N/A</v>
      </c>
      <c r="F6" t="e">
        <f>VLOOKUP(A6,Kickstarter!B:Z,11,FALSE)</f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2034-8E52-4630-930D-6FB543D0A857}">
  <dimension ref="A1:F7"/>
  <sheetViews>
    <sheetView topLeftCell="C1" zoomScale="120" zoomScaleNormal="120" workbookViewId="0">
      <selection activeCell="K14" sqref="K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9.36328125" bestFit="1" customWidth="1"/>
    <col min="8" max="8" width="10" bestFit="1" customWidth="1"/>
    <col min="9" max="9" width="7.08984375" bestFit="1" customWidth="1"/>
    <col min="10" max="10" width="10.7265625" bestFit="1" customWidth="1"/>
    <col min="11" max="11" width="38.90625" bestFit="1" customWidth="1"/>
    <col min="12" max="12" width="23.90625" bestFit="1" customWidth="1"/>
    <col min="13" max="13" width="8" bestFit="1" customWidth="1"/>
    <col min="14" max="14" width="34.90625" bestFit="1" customWidth="1"/>
    <col min="15" max="15" width="8.90625" bestFit="1" customWidth="1"/>
    <col min="16" max="16" width="22.6328125" bestFit="1" customWidth="1"/>
    <col min="17" max="17" width="19.26953125" bestFit="1" customWidth="1"/>
    <col min="18" max="18" width="33.54296875" bestFit="1" customWidth="1"/>
    <col min="19" max="19" width="51.54296875" bestFit="1" customWidth="1"/>
    <col min="20" max="20" width="24.6328125" bestFit="1" customWidth="1"/>
    <col min="21" max="21" width="7.08984375" bestFit="1" customWidth="1"/>
    <col min="22" max="22" width="10.7265625" bestFit="1" customWidth="1"/>
    <col min="23" max="23" width="35.54296875" bestFit="1" customWidth="1"/>
    <col min="24" max="24" width="49.54296875" bestFit="1" customWidth="1"/>
    <col min="25" max="25" width="52.453125" bestFit="1" customWidth="1"/>
    <col min="26" max="26" width="33.1796875" bestFit="1" customWidth="1"/>
    <col min="27" max="27" width="31.54296875" bestFit="1" customWidth="1"/>
    <col min="28" max="28" width="34.54296875" bestFit="1" customWidth="1"/>
    <col min="29" max="29" width="17.36328125" bestFit="1" customWidth="1"/>
    <col min="30" max="30" width="33.36328125" bestFit="1" customWidth="1"/>
    <col min="31" max="31" width="24.453125" bestFit="1" customWidth="1"/>
    <col min="32" max="32" width="62.36328125" bestFit="1" customWidth="1"/>
    <col min="33" max="33" width="50.90625" bestFit="1" customWidth="1"/>
    <col min="34" max="34" width="15.81640625" bestFit="1" customWidth="1"/>
    <col min="35" max="35" width="44.453125" bestFit="1" customWidth="1"/>
    <col min="36" max="36" width="13.6328125" bestFit="1" customWidth="1"/>
    <col min="37" max="37" width="46.90625" bestFit="1" customWidth="1"/>
    <col min="38" max="38" width="19.6328125" bestFit="1" customWidth="1"/>
    <col min="39" max="39" width="45.36328125" bestFit="1" customWidth="1"/>
    <col min="40" max="40" width="55.1796875" bestFit="1" customWidth="1"/>
    <col min="41" max="41" width="25.36328125" bestFit="1" customWidth="1"/>
    <col min="42" max="42" width="56.6328125" bestFit="1" customWidth="1"/>
    <col min="43" max="43" width="16.36328125" bestFit="1" customWidth="1"/>
    <col min="44" max="44" width="20.1796875" bestFit="1" customWidth="1"/>
    <col min="45" max="45" width="17.453125" bestFit="1" customWidth="1"/>
    <col min="46" max="46" width="26.1796875" bestFit="1" customWidth="1"/>
    <col min="47" max="47" width="45.7265625" bestFit="1" customWidth="1"/>
    <col min="48" max="48" width="13.54296875" bestFit="1" customWidth="1"/>
    <col min="49" max="49" width="35.54296875" bestFit="1" customWidth="1"/>
    <col min="50" max="50" width="35.7265625" bestFit="1" customWidth="1"/>
    <col min="51" max="51" width="18.81640625" bestFit="1" customWidth="1"/>
    <col min="52" max="52" width="10" bestFit="1" customWidth="1"/>
    <col min="53" max="53" width="19.54296875" bestFit="1" customWidth="1"/>
    <col min="54" max="54" width="41.54296875" bestFit="1" customWidth="1"/>
    <col min="55" max="55" width="8.26953125" bestFit="1" customWidth="1"/>
    <col min="56" max="56" width="10.6328125" bestFit="1" customWidth="1"/>
    <col min="57" max="57" width="37.6328125" bestFit="1" customWidth="1"/>
    <col min="58" max="58" width="12.1796875" bestFit="1" customWidth="1"/>
    <col min="59" max="59" width="34.54296875" bestFit="1" customWidth="1"/>
    <col min="60" max="60" width="23.54296875" bestFit="1" customWidth="1"/>
    <col min="61" max="61" width="14.90625" bestFit="1" customWidth="1"/>
    <col min="62" max="62" width="9.1796875" bestFit="1" customWidth="1"/>
    <col min="63" max="63" width="35.54296875" bestFit="1" customWidth="1"/>
    <col min="64" max="64" width="36.1796875" bestFit="1" customWidth="1"/>
    <col min="65" max="65" width="69.1796875" bestFit="1" customWidth="1"/>
    <col min="66" max="66" width="43.54296875" bestFit="1" customWidth="1"/>
    <col min="67" max="67" width="23.6328125" bestFit="1" customWidth="1"/>
    <col min="68" max="68" width="53" bestFit="1" customWidth="1"/>
    <col min="69" max="69" width="6.36328125" bestFit="1" customWidth="1"/>
    <col min="70" max="70" width="25" bestFit="1" customWidth="1"/>
    <col min="71" max="71" width="31" bestFit="1" customWidth="1"/>
    <col min="72" max="72" width="15.6328125" bestFit="1" customWidth="1"/>
    <col min="73" max="73" width="39.81640625" bestFit="1" customWidth="1"/>
    <col min="74" max="74" width="51.7265625" bestFit="1" customWidth="1"/>
    <col min="75" max="75" width="19.1796875" bestFit="1" customWidth="1"/>
    <col min="76" max="76" width="25.26953125" bestFit="1" customWidth="1"/>
    <col min="77" max="77" width="42.453125" bestFit="1" customWidth="1"/>
    <col min="78" max="78" width="25.6328125" bestFit="1" customWidth="1"/>
    <col min="79" max="79" width="25" bestFit="1" customWidth="1"/>
    <col min="80" max="80" width="25.36328125" bestFit="1" customWidth="1"/>
    <col min="81" max="81" width="14.7265625" bestFit="1" customWidth="1"/>
    <col min="82" max="82" width="23.7265625" bestFit="1" customWidth="1"/>
    <col min="83" max="83" width="15.1796875" bestFit="1" customWidth="1"/>
    <col min="84" max="84" width="22.36328125" bestFit="1" customWidth="1"/>
    <col min="85" max="85" width="51.36328125" bestFit="1" customWidth="1"/>
    <col min="86" max="86" width="46.90625" bestFit="1" customWidth="1"/>
    <col min="87" max="87" width="42.90625" bestFit="1" customWidth="1"/>
    <col min="88" max="88" width="35.1796875" bestFit="1" customWidth="1"/>
    <col min="89" max="89" width="39.90625" bestFit="1" customWidth="1"/>
    <col min="90" max="90" width="17.36328125" bestFit="1" customWidth="1"/>
    <col min="92" max="92" width="34.1796875" bestFit="1" customWidth="1"/>
    <col min="93" max="93" width="60.54296875" bestFit="1" customWidth="1"/>
    <col min="94" max="94" width="39.90625" bestFit="1" customWidth="1"/>
    <col min="95" max="95" width="15.90625" bestFit="1" customWidth="1"/>
    <col min="96" max="96" width="40.81640625" bestFit="1" customWidth="1"/>
    <col min="97" max="97" width="18.453125" bestFit="1" customWidth="1"/>
    <col min="98" max="98" width="36.08984375" bestFit="1" customWidth="1"/>
    <col min="99" max="99" width="30.7265625" bestFit="1" customWidth="1"/>
    <col min="100" max="100" width="9.81640625" bestFit="1" customWidth="1"/>
    <col min="101" max="101" width="22.1796875" bestFit="1" customWidth="1"/>
    <col min="102" max="102" width="49.90625" bestFit="1" customWidth="1"/>
    <col min="103" max="103" width="33.54296875" bestFit="1" customWidth="1"/>
    <col min="104" max="104" width="48.26953125" bestFit="1" customWidth="1"/>
    <col min="105" max="105" width="9.7265625" bestFit="1" customWidth="1"/>
    <col min="106" max="106" width="17.6328125" bestFit="1" customWidth="1"/>
    <col min="107" max="107" width="45.81640625" bestFit="1" customWidth="1"/>
    <col min="108" max="108" width="20.1796875" bestFit="1" customWidth="1"/>
    <col min="109" max="109" width="34.08984375" bestFit="1" customWidth="1"/>
    <col min="110" max="110" width="28.36328125" bestFit="1" customWidth="1"/>
    <col min="111" max="111" width="19.6328125" bestFit="1" customWidth="1"/>
    <col min="112" max="112" width="42.81640625" bestFit="1" customWidth="1"/>
    <col min="113" max="113" width="39.453125" bestFit="1" customWidth="1"/>
    <col min="114" max="114" width="20.08984375" bestFit="1" customWidth="1"/>
    <col min="115" max="115" width="56.08984375" bestFit="1" customWidth="1"/>
    <col min="116" max="116" width="19.08984375" bestFit="1" customWidth="1"/>
    <col min="117" max="117" width="29.81640625" bestFit="1" customWidth="1"/>
    <col min="118" max="118" width="44.08984375" bestFit="1" customWidth="1"/>
    <col min="119" max="119" width="17.1796875" bestFit="1" customWidth="1"/>
    <col min="120" max="120" width="55.6328125" bestFit="1" customWidth="1"/>
    <col min="121" max="121" width="39.453125" bestFit="1" customWidth="1"/>
    <col min="122" max="122" width="25.26953125" bestFit="1" customWidth="1"/>
    <col min="123" max="123" width="24" bestFit="1" customWidth="1"/>
    <col min="124" max="124" width="20.453125" bestFit="1" customWidth="1"/>
    <col min="125" max="125" width="19.6328125" bestFit="1" customWidth="1"/>
    <col min="126" max="126" width="24.6328125" bestFit="1" customWidth="1"/>
    <col min="127" max="127" width="30.90625" bestFit="1" customWidth="1"/>
    <col min="128" max="128" width="26.08984375" bestFit="1" customWidth="1"/>
    <col min="129" max="129" width="33.453125" bestFit="1" customWidth="1"/>
    <col min="130" max="130" width="30.453125" bestFit="1" customWidth="1"/>
    <col min="131" max="131" width="13.90625" bestFit="1" customWidth="1"/>
    <col min="132" max="132" width="54.6328125" bestFit="1" customWidth="1"/>
    <col min="133" max="133" width="12" bestFit="1" customWidth="1"/>
    <col min="134" max="134" width="25.453125" bestFit="1" customWidth="1"/>
    <col min="135" max="135" width="18.90625" bestFit="1" customWidth="1"/>
    <col min="136" max="136" width="19.36328125" bestFit="1" customWidth="1"/>
    <col min="137" max="137" width="15.54296875" bestFit="1" customWidth="1"/>
    <col min="138" max="138" width="16.54296875" bestFit="1" customWidth="1"/>
    <col min="139" max="139" width="36.7265625" bestFit="1" customWidth="1"/>
    <col min="140" max="140" width="55.26953125" bestFit="1" customWidth="1"/>
    <col min="141" max="141" width="52.36328125" bestFit="1" customWidth="1"/>
    <col min="142" max="142" width="16" bestFit="1" customWidth="1"/>
    <col min="143" max="143" width="72.6328125" bestFit="1" customWidth="1"/>
    <col min="144" max="144" width="42.453125" bestFit="1" customWidth="1"/>
    <col min="145" max="145" width="55.81640625" bestFit="1" customWidth="1"/>
    <col min="146" max="146" width="46.08984375" bestFit="1" customWidth="1"/>
    <col min="147" max="147" width="17.08984375" bestFit="1" customWidth="1"/>
    <col min="148" max="148" width="44.08984375" bestFit="1" customWidth="1"/>
    <col min="149" max="149" width="26.1796875" bestFit="1" customWidth="1"/>
    <col min="150" max="150" width="19.26953125" bestFit="1" customWidth="1"/>
    <col min="151" max="151" width="53.90625" bestFit="1" customWidth="1"/>
    <col min="152" max="152" width="10.36328125" bestFit="1" customWidth="1"/>
    <col min="153" max="153" width="51.1796875" bestFit="1" customWidth="1"/>
    <col min="154" max="154" width="49.90625" bestFit="1" customWidth="1"/>
    <col min="155" max="155" width="13.81640625" bestFit="1" customWidth="1"/>
    <col min="156" max="156" width="48" bestFit="1" customWidth="1"/>
    <col min="157" max="157" width="48.26953125" bestFit="1" customWidth="1"/>
    <col min="158" max="158" width="11.26953125" bestFit="1" customWidth="1"/>
    <col min="159" max="159" width="42.1796875" bestFit="1" customWidth="1"/>
    <col min="160" max="160" width="49" bestFit="1" customWidth="1"/>
    <col min="161" max="161" width="28.90625" bestFit="1" customWidth="1"/>
    <col min="162" max="162" width="43.1796875" bestFit="1" customWidth="1"/>
    <col min="163" max="163" width="43.26953125" bestFit="1" customWidth="1"/>
    <col min="164" max="164" width="35.6328125" bestFit="1" customWidth="1"/>
    <col min="165" max="165" width="40.453125" bestFit="1" customWidth="1"/>
    <col min="166" max="166" width="12.1796875" bestFit="1" customWidth="1"/>
    <col min="167" max="167" width="50.90625" bestFit="1" customWidth="1"/>
    <col min="168" max="168" width="36.453125" bestFit="1" customWidth="1"/>
    <col min="169" max="169" width="21.36328125" bestFit="1" customWidth="1"/>
    <col min="170" max="170" width="19.81640625" bestFit="1" customWidth="1"/>
    <col min="171" max="171" width="40.08984375" bestFit="1" customWidth="1"/>
    <col min="172" max="172" width="48.6328125" bestFit="1" customWidth="1"/>
    <col min="173" max="173" width="27.90625" bestFit="1" customWidth="1"/>
    <col min="174" max="174" width="51.453125" bestFit="1" customWidth="1"/>
    <col min="175" max="175" width="42.36328125" bestFit="1" customWidth="1"/>
    <col min="176" max="176" width="32.1796875" bestFit="1" customWidth="1"/>
    <col min="177" max="177" width="36.26953125" bestFit="1" customWidth="1"/>
    <col min="178" max="178" width="23.54296875" bestFit="1" customWidth="1"/>
    <col min="179" max="179" width="6.1796875" bestFit="1" customWidth="1"/>
    <col min="180" max="180" width="40.08984375" bestFit="1" customWidth="1"/>
    <col min="181" max="181" width="28.453125" bestFit="1" customWidth="1"/>
    <col min="182" max="182" width="42.1796875" bestFit="1" customWidth="1"/>
    <col min="183" max="183" width="13.08984375" bestFit="1" customWidth="1"/>
    <col min="184" max="184" width="48.7265625" bestFit="1" customWidth="1"/>
    <col min="185" max="185" width="14.08984375" bestFit="1" customWidth="1"/>
    <col min="186" max="186" width="33.1796875" bestFit="1" customWidth="1"/>
    <col min="187" max="187" width="26.6328125" bestFit="1" customWidth="1"/>
    <col min="188" max="188" width="22.36328125" bestFit="1" customWidth="1"/>
    <col min="189" max="189" width="48.1796875" bestFit="1" customWidth="1"/>
    <col min="190" max="190" width="27.1796875" bestFit="1" customWidth="1"/>
    <col min="191" max="191" width="36.7265625" bestFit="1" customWidth="1"/>
    <col min="192" max="192" width="26" bestFit="1" customWidth="1"/>
    <col min="193" max="193" width="21.08984375" bestFit="1" customWidth="1"/>
    <col min="194" max="194" width="17.6328125" bestFit="1" customWidth="1"/>
    <col min="195" max="195" width="24.54296875" bestFit="1" customWidth="1"/>
    <col min="196" max="196" width="31.08984375" bestFit="1" customWidth="1"/>
    <col min="197" max="197" width="47.36328125" bestFit="1" customWidth="1"/>
    <col min="198" max="198" width="35.6328125" bestFit="1" customWidth="1"/>
    <col min="199" max="199" width="15.7265625" bestFit="1" customWidth="1"/>
    <col min="200" max="200" width="37.453125" bestFit="1" customWidth="1"/>
    <col min="201" max="201" width="18.81640625" bestFit="1" customWidth="1"/>
    <col min="202" max="202" width="54.1796875" bestFit="1" customWidth="1"/>
    <col min="203" max="203" width="35.08984375" bestFit="1" customWidth="1"/>
    <col min="204" max="204" width="39.453125" bestFit="1" customWidth="1"/>
    <col min="205" max="205" width="17.36328125" bestFit="1" customWidth="1"/>
    <col min="206" max="206" width="15.6328125" bestFit="1" customWidth="1"/>
    <col min="207" max="207" width="8.26953125" bestFit="1" customWidth="1"/>
    <col min="208" max="208" width="24.81640625" bestFit="1" customWidth="1"/>
    <col min="209" max="209" width="30.26953125" bestFit="1" customWidth="1"/>
    <col min="210" max="210" width="7.81640625" bestFit="1" customWidth="1"/>
    <col min="211" max="211" width="49.453125" bestFit="1" customWidth="1"/>
    <col min="212" max="212" width="34.90625" bestFit="1" customWidth="1"/>
    <col min="213" max="213" width="20.26953125" bestFit="1" customWidth="1"/>
    <col min="214" max="214" width="26.26953125" bestFit="1" customWidth="1"/>
    <col min="215" max="215" width="13" bestFit="1" customWidth="1"/>
    <col min="216" max="216" width="21.08984375" bestFit="1" customWidth="1"/>
    <col min="217" max="217" width="18.1796875" bestFit="1" customWidth="1"/>
    <col min="218" max="218" width="21.7265625" bestFit="1" customWidth="1"/>
    <col min="219" max="219" width="10.90625" bestFit="1" customWidth="1"/>
    <col min="220" max="220" width="18" bestFit="1" customWidth="1"/>
    <col min="221" max="221" width="44.453125" bestFit="1" customWidth="1"/>
    <col min="222" max="222" width="17.36328125" bestFit="1" customWidth="1"/>
    <col min="223" max="223" width="27.6328125" bestFit="1" customWidth="1"/>
    <col min="224" max="224" width="44.36328125" bestFit="1" customWidth="1"/>
    <col min="225" max="225" width="18.26953125" bestFit="1" customWidth="1"/>
    <col min="226" max="226" width="47.1796875" bestFit="1" customWidth="1"/>
    <col min="227" max="227" width="38.08984375" bestFit="1" customWidth="1"/>
    <col min="228" max="228" width="50" bestFit="1" customWidth="1"/>
    <col min="229" max="229" width="16.81640625" bestFit="1" customWidth="1"/>
    <col min="230" max="230" width="31.1796875" bestFit="1" customWidth="1"/>
    <col min="231" max="231" width="24.453125" bestFit="1" customWidth="1"/>
    <col min="232" max="232" width="51" bestFit="1" customWidth="1"/>
    <col min="233" max="233" width="22.6328125" bestFit="1" customWidth="1"/>
    <col min="234" max="234" width="37.453125" bestFit="1" customWidth="1"/>
    <col min="235" max="235" width="17.54296875" bestFit="1" customWidth="1"/>
    <col min="236" max="236" width="13.36328125" bestFit="1" customWidth="1"/>
    <col min="237" max="237" width="41.26953125" bestFit="1" customWidth="1"/>
    <col min="238" max="238" width="23.81640625" bestFit="1" customWidth="1"/>
    <col min="239" max="239" width="27.81640625" bestFit="1" customWidth="1"/>
    <col min="240" max="240" width="31.81640625" bestFit="1" customWidth="1"/>
    <col min="241" max="241" width="42.26953125" bestFit="1" customWidth="1"/>
    <col min="242" max="242" width="6.26953125" bestFit="1" customWidth="1"/>
    <col min="243" max="244" width="10.26953125" bestFit="1" customWidth="1"/>
    <col min="245" max="245" width="47.26953125" bestFit="1" customWidth="1"/>
    <col min="246" max="246" width="25" bestFit="1" customWidth="1"/>
    <col min="247" max="247" width="41.81640625" bestFit="1" customWidth="1"/>
    <col min="248" max="248" width="26.6328125" bestFit="1" customWidth="1"/>
    <col min="249" max="249" width="35.36328125" bestFit="1" customWidth="1"/>
    <col min="250" max="250" width="8.36328125" bestFit="1" customWidth="1"/>
    <col min="251" max="251" width="44.7265625" bestFit="1" customWidth="1"/>
    <col min="252" max="252" width="43" bestFit="1" customWidth="1"/>
    <col min="253" max="253" width="15.453125" bestFit="1" customWidth="1"/>
    <col min="254" max="254" width="54.1796875" bestFit="1" customWidth="1"/>
    <col min="255" max="255" width="52.26953125" bestFit="1" customWidth="1"/>
    <col min="256" max="256" width="14.6328125" bestFit="1" customWidth="1"/>
    <col min="257" max="257" width="11.36328125" bestFit="1" customWidth="1"/>
    <col min="258" max="258" width="48" bestFit="1" customWidth="1"/>
    <col min="259" max="259" width="20.90625" bestFit="1" customWidth="1"/>
    <col min="260" max="260" width="26.6328125" bestFit="1" customWidth="1"/>
    <col min="261" max="261" width="49.7265625" bestFit="1" customWidth="1"/>
    <col min="262" max="262" width="9.453125" bestFit="1" customWidth="1"/>
    <col min="263" max="263" width="15.7265625" bestFit="1" customWidth="1"/>
    <col min="264" max="264" width="41.08984375" bestFit="1" customWidth="1"/>
    <col min="265" max="265" width="49.08984375" bestFit="1" customWidth="1"/>
    <col min="266" max="266" width="22.90625" bestFit="1" customWidth="1"/>
    <col min="267" max="267" width="31.54296875" bestFit="1" customWidth="1"/>
    <col min="268" max="268" width="38" bestFit="1" customWidth="1"/>
    <col min="269" max="269" width="20" bestFit="1" customWidth="1"/>
    <col min="270" max="270" width="40.6328125" bestFit="1" customWidth="1"/>
    <col min="271" max="271" width="27.54296875" bestFit="1" customWidth="1"/>
    <col min="272" max="272" width="30" bestFit="1" customWidth="1"/>
    <col min="273" max="273" width="32.7265625" bestFit="1" customWidth="1"/>
    <col min="274" max="274" width="35.7265625" bestFit="1" customWidth="1"/>
    <col min="275" max="275" width="40.26953125" bestFit="1" customWidth="1"/>
    <col min="276" max="276" width="36.7265625" bestFit="1" customWidth="1"/>
    <col min="277" max="277" width="21.08984375" bestFit="1" customWidth="1"/>
    <col min="278" max="278" width="39.90625" bestFit="1" customWidth="1"/>
    <col min="279" max="279" width="40.54296875" bestFit="1" customWidth="1"/>
    <col min="280" max="280" width="36.36328125" bestFit="1" customWidth="1"/>
    <col min="281" max="281" width="47.36328125" bestFit="1" customWidth="1"/>
    <col min="282" max="282" width="21.7265625" bestFit="1" customWidth="1"/>
    <col min="283" max="283" width="48.6328125" bestFit="1" customWidth="1"/>
    <col min="284" max="284" width="33.81640625" bestFit="1" customWidth="1"/>
    <col min="285" max="285" width="50.90625" bestFit="1" customWidth="1"/>
    <col min="286" max="286" width="32.90625" bestFit="1" customWidth="1"/>
    <col min="287" max="287" width="46.90625" bestFit="1" customWidth="1"/>
    <col min="288" max="288" width="29.453125" bestFit="1" customWidth="1"/>
    <col min="289" max="289" width="19.08984375" bestFit="1" customWidth="1"/>
    <col min="290" max="290" width="23" bestFit="1" customWidth="1"/>
    <col min="291" max="291" width="35.26953125" bestFit="1" customWidth="1"/>
    <col min="292" max="292" width="34.81640625" bestFit="1" customWidth="1"/>
    <col min="293" max="293" width="27.08984375" bestFit="1" customWidth="1"/>
    <col min="294" max="294" width="28.1796875" bestFit="1" customWidth="1"/>
    <col min="295" max="295" width="40.90625" bestFit="1" customWidth="1"/>
    <col min="296" max="296" width="22.81640625" bestFit="1" customWidth="1"/>
    <col min="297" max="297" width="54" bestFit="1" customWidth="1"/>
    <col min="298" max="298" width="9.453125" bestFit="1" customWidth="1"/>
    <col min="299" max="299" width="16.1796875" bestFit="1" customWidth="1"/>
    <col min="300" max="300" width="40.453125" bestFit="1" customWidth="1"/>
    <col min="301" max="301" width="46.81640625" bestFit="1" customWidth="1"/>
    <col min="302" max="302" width="14.26953125" bestFit="1" customWidth="1"/>
    <col min="303" max="303" width="31.453125" bestFit="1" customWidth="1"/>
    <col min="304" max="304" width="27.36328125" bestFit="1" customWidth="1"/>
    <col min="305" max="305" width="13.90625" bestFit="1" customWidth="1"/>
    <col min="306" max="306" width="16.26953125" bestFit="1" customWidth="1"/>
    <col min="307" max="307" width="34.7265625" bestFit="1" customWidth="1"/>
    <col min="308" max="308" width="35.36328125" bestFit="1" customWidth="1"/>
    <col min="309" max="309" width="42.36328125" bestFit="1" customWidth="1"/>
    <col min="310" max="310" width="8" bestFit="1" customWidth="1"/>
    <col min="311" max="311" width="42.36328125" bestFit="1" customWidth="1"/>
    <col min="312" max="312" width="12.08984375" bestFit="1" customWidth="1"/>
    <col min="313" max="313" width="33" bestFit="1" customWidth="1"/>
    <col min="314" max="314" width="38.81640625" bestFit="1" customWidth="1"/>
    <col min="315" max="315" width="32" bestFit="1" customWidth="1"/>
    <col min="316" max="316" width="8.1796875" bestFit="1" customWidth="1"/>
    <col min="317" max="317" width="32.54296875" bestFit="1" customWidth="1"/>
    <col min="318" max="318" width="22.36328125" bestFit="1" customWidth="1"/>
    <col min="319" max="319" width="6.26953125" bestFit="1" customWidth="1"/>
    <col min="320" max="320" width="23.7265625" bestFit="1" customWidth="1"/>
    <col min="321" max="321" width="33.90625" bestFit="1" customWidth="1"/>
    <col min="322" max="322" width="31.90625" bestFit="1" customWidth="1"/>
    <col min="323" max="323" width="11.36328125" bestFit="1" customWidth="1"/>
    <col min="324" max="324" width="15.81640625" bestFit="1" customWidth="1"/>
    <col min="325" max="325" width="50.26953125" bestFit="1" customWidth="1"/>
    <col min="326" max="326" width="27.453125" bestFit="1" customWidth="1"/>
    <col min="327" max="327" width="11.6328125" bestFit="1" customWidth="1"/>
    <col min="328" max="328" width="44.7265625" bestFit="1" customWidth="1"/>
    <col min="329" max="329" width="13" bestFit="1" customWidth="1"/>
    <col min="330" max="330" width="33" bestFit="1" customWidth="1"/>
    <col min="331" max="331" width="22.1796875" bestFit="1" customWidth="1"/>
    <col min="332" max="332" width="36.90625" bestFit="1" customWidth="1"/>
    <col min="333" max="333" width="23.90625" bestFit="1" customWidth="1"/>
    <col min="334" max="334" width="55.08984375" bestFit="1" customWidth="1"/>
    <col min="335" max="335" width="30.36328125" bestFit="1" customWidth="1"/>
    <col min="336" max="336" width="18.81640625" bestFit="1" customWidth="1"/>
    <col min="337" max="337" width="20.90625" bestFit="1" customWidth="1"/>
    <col min="338" max="338" width="13.90625" bestFit="1" customWidth="1"/>
    <col min="339" max="339" width="46.6328125" bestFit="1" customWidth="1"/>
    <col min="340" max="340" width="49.81640625" bestFit="1" customWidth="1"/>
    <col min="341" max="341" width="23.453125" bestFit="1" customWidth="1"/>
    <col min="342" max="342" width="38.6328125" bestFit="1" customWidth="1"/>
    <col min="343" max="343" width="49.08984375" bestFit="1" customWidth="1"/>
    <col min="344" max="344" width="46" bestFit="1" customWidth="1"/>
    <col min="345" max="345" width="36.08984375" bestFit="1" customWidth="1"/>
    <col min="346" max="346" width="26.453125" bestFit="1" customWidth="1"/>
    <col min="347" max="347" width="26.90625" bestFit="1" customWidth="1"/>
    <col min="348" max="348" width="27.7265625" bestFit="1" customWidth="1"/>
    <col min="349" max="349" width="27.36328125" bestFit="1" customWidth="1"/>
    <col min="350" max="350" width="44" bestFit="1" customWidth="1"/>
    <col min="351" max="351" width="10.90625" bestFit="1" customWidth="1"/>
    <col min="352" max="352" width="33.90625" bestFit="1" customWidth="1"/>
    <col min="353" max="353" width="25.54296875" bestFit="1" customWidth="1"/>
    <col min="354" max="354" width="40" bestFit="1" customWidth="1"/>
    <col min="355" max="355" width="47.81640625" bestFit="1" customWidth="1"/>
    <col min="356" max="357" width="35.36328125" bestFit="1" customWidth="1"/>
    <col min="358" max="358" width="49.08984375" bestFit="1" customWidth="1"/>
    <col min="359" max="359" width="13.81640625" bestFit="1" customWidth="1"/>
    <col min="360" max="360" width="51.08984375" bestFit="1" customWidth="1"/>
    <col min="361" max="361" width="49" bestFit="1" customWidth="1"/>
    <col min="362" max="362" width="54.26953125" bestFit="1" customWidth="1"/>
    <col min="363" max="363" width="36.90625" bestFit="1" customWidth="1"/>
    <col min="364" max="364" width="49.90625" bestFit="1" customWidth="1"/>
    <col min="365" max="365" width="13.08984375" bestFit="1" customWidth="1"/>
    <col min="366" max="366" width="31.453125" bestFit="1" customWidth="1"/>
    <col min="367" max="367" width="40.453125" bestFit="1" customWidth="1"/>
    <col min="368" max="368" width="26.7265625" bestFit="1" customWidth="1"/>
    <col min="369" max="369" width="45.453125" bestFit="1" customWidth="1"/>
    <col min="370" max="370" width="41.6328125" bestFit="1" customWidth="1"/>
    <col min="371" max="371" width="21.90625" bestFit="1" customWidth="1"/>
    <col min="372" max="372" width="43" bestFit="1" customWidth="1"/>
    <col min="373" max="373" width="40.81640625" bestFit="1" customWidth="1"/>
    <col min="374" max="374" width="23.7265625" bestFit="1" customWidth="1"/>
    <col min="375" max="375" width="51.08984375" bestFit="1" customWidth="1"/>
    <col min="376" max="376" width="42.54296875" bestFit="1" customWidth="1"/>
    <col min="377" max="377" width="34.08984375" bestFit="1" customWidth="1"/>
    <col min="378" max="378" width="40" bestFit="1" customWidth="1"/>
    <col min="379" max="379" width="40.26953125" bestFit="1" customWidth="1"/>
    <col min="380" max="380" width="7.26953125" bestFit="1" customWidth="1"/>
    <col min="381" max="381" width="29.81640625" bestFit="1" customWidth="1"/>
    <col min="382" max="382" width="47.26953125" bestFit="1" customWidth="1"/>
    <col min="383" max="383" width="36.90625" bestFit="1" customWidth="1"/>
    <col min="384" max="384" width="52.26953125" bestFit="1" customWidth="1"/>
    <col min="385" max="385" width="45.1796875" bestFit="1" customWidth="1"/>
    <col min="386" max="386" width="41.81640625" bestFit="1" customWidth="1"/>
    <col min="387" max="387" width="43.26953125" bestFit="1" customWidth="1"/>
    <col min="388" max="388" width="22.7265625" bestFit="1" customWidth="1"/>
    <col min="389" max="389" width="17.1796875" bestFit="1" customWidth="1"/>
    <col min="390" max="390" width="26.453125" bestFit="1" customWidth="1"/>
    <col min="391" max="391" width="18.81640625" bestFit="1" customWidth="1"/>
    <col min="392" max="392" width="11.6328125" bestFit="1" customWidth="1"/>
    <col min="393" max="393" width="26.36328125" bestFit="1" customWidth="1"/>
    <col min="394" max="394" width="47" bestFit="1" customWidth="1"/>
    <col min="395" max="395" width="44.1796875" bestFit="1" customWidth="1"/>
    <col min="396" max="396" width="15" bestFit="1" customWidth="1"/>
    <col min="397" max="397" width="13.81640625" bestFit="1" customWidth="1"/>
    <col min="398" max="398" width="17.81640625" bestFit="1" customWidth="1"/>
    <col min="399" max="399" width="20.54296875" bestFit="1" customWidth="1"/>
    <col min="400" max="400" width="52.26953125" bestFit="1" customWidth="1"/>
    <col min="401" max="401" width="27" bestFit="1" customWidth="1"/>
    <col min="402" max="402" width="36.7265625" bestFit="1" customWidth="1"/>
    <col min="403" max="403" width="27.08984375" bestFit="1" customWidth="1"/>
    <col min="404" max="404" width="38.7265625" bestFit="1" customWidth="1"/>
    <col min="405" max="405" width="52.36328125" bestFit="1" customWidth="1"/>
    <col min="406" max="406" width="11.26953125" bestFit="1" customWidth="1"/>
    <col min="407" max="407" width="38.1796875" bestFit="1" customWidth="1"/>
    <col min="408" max="408" width="25" bestFit="1" customWidth="1"/>
    <col min="409" max="409" width="26.54296875" bestFit="1" customWidth="1"/>
    <col min="410" max="410" width="22.453125" bestFit="1" customWidth="1"/>
    <col min="411" max="411" width="38.7265625" bestFit="1" customWidth="1"/>
    <col min="412" max="412" width="41.26953125" bestFit="1" customWidth="1"/>
    <col min="413" max="413" width="31.1796875" bestFit="1" customWidth="1"/>
    <col min="414" max="414" width="47.81640625" bestFit="1" customWidth="1"/>
    <col min="415" max="415" width="47.54296875" bestFit="1" customWidth="1"/>
    <col min="416" max="416" width="25.453125" bestFit="1" customWidth="1"/>
    <col min="417" max="417" width="35.6328125" bestFit="1" customWidth="1"/>
    <col min="418" max="418" width="40.36328125" bestFit="1" customWidth="1"/>
    <col min="419" max="419" width="22.81640625" bestFit="1" customWidth="1"/>
    <col min="420" max="420" width="25.6328125" bestFit="1" customWidth="1"/>
    <col min="421" max="421" width="35.453125" bestFit="1" customWidth="1"/>
    <col min="422" max="422" width="30.81640625" bestFit="1" customWidth="1"/>
    <col min="423" max="423" width="42.08984375" bestFit="1" customWidth="1"/>
    <col min="424" max="424" width="34.36328125" bestFit="1" customWidth="1"/>
    <col min="425" max="425" width="39.1796875" bestFit="1" customWidth="1"/>
    <col min="426" max="426" width="33.1796875" bestFit="1" customWidth="1"/>
    <col min="427" max="427" width="27.26953125" bestFit="1" customWidth="1"/>
    <col min="428" max="428" width="36.54296875" bestFit="1" customWidth="1"/>
    <col min="429" max="429" width="49" bestFit="1" customWidth="1"/>
    <col min="430" max="430" width="42" bestFit="1" customWidth="1"/>
    <col min="431" max="431" width="33.6328125" bestFit="1" customWidth="1"/>
    <col min="432" max="432" width="16.08984375" bestFit="1" customWidth="1"/>
    <col min="433" max="433" width="50.453125" bestFit="1" customWidth="1"/>
    <col min="434" max="434" width="15.36328125" bestFit="1" customWidth="1"/>
    <col min="435" max="435" width="54.81640625" bestFit="1" customWidth="1"/>
    <col min="436" max="436" width="26.54296875" bestFit="1" customWidth="1"/>
    <col min="437" max="437" width="20.453125" bestFit="1" customWidth="1"/>
    <col min="438" max="438" width="35.90625" bestFit="1" customWidth="1"/>
    <col min="439" max="439" width="22.6328125" bestFit="1" customWidth="1"/>
    <col min="440" max="440" width="27.453125" bestFit="1" customWidth="1"/>
    <col min="441" max="441" width="24.08984375" bestFit="1" customWidth="1"/>
    <col min="442" max="442" width="31.453125" bestFit="1" customWidth="1"/>
    <col min="443" max="443" width="26.1796875" bestFit="1" customWidth="1"/>
    <col min="444" max="444" width="23.6328125" bestFit="1" customWidth="1"/>
    <col min="445" max="445" width="31.6328125" bestFit="1" customWidth="1"/>
    <col min="446" max="446" width="28.1796875" bestFit="1" customWidth="1"/>
    <col min="447" max="447" width="36.81640625" bestFit="1" customWidth="1"/>
    <col min="448" max="448" width="46.81640625" bestFit="1" customWidth="1"/>
    <col min="449" max="449" width="32.453125" bestFit="1" customWidth="1"/>
    <col min="450" max="450" width="38.90625" bestFit="1" customWidth="1"/>
    <col min="451" max="451" width="51.1796875" bestFit="1" customWidth="1"/>
    <col min="452" max="452" width="54.453125" bestFit="1" customWidth="1"/>
    <col min="453" max="453" width="17.6328125" bestFit="1" customWidth="1"/>
    <col min="454" max="454" width="33" bestFit="1" customWidth="1"/>
    <col min="455" max="455" width="25.26953125" bestFit="1" customWidth="1"/>
    <col min="456" max="456" width="26.453125" bestFit="1" customWidth="1"/>
    <col min="457" max="457" width="18.1796875" bestFit="1" customWidth="1"/>
    <col min="458" max="458" width="52.54296875" bestFit="1" customWidth="1"/>
    <col min="459" max="459" width="46" bestFit="1" customWidth="1"/>
    <col min="460" max="460" width="31.6328125" bestFit="1" customWidth="1"/>
    <col min="461" max="461" width="11.90625" bestFit="1" customWidth="1"/>
    <col min="462" max="462" width="36.6328125" bestFit="1" customWidth="1"/>
    <col min="463" max="463" width="29" bestFit="1" customWidth="1"/>
    <col min="464" max="464" width="32.90625" bestFit="1" customWidth="1"/>
    <col min="465" max="465" width="54.54296875" bestFit="1" customWidth="1"/>
    <col min="466" max="466" width="32.453125" bestFit="1" customWidth="1"/>
    <col min="467" max="467" width="35.08984375" bestFit="1" customWidth="1"/>
    <col min="468" max="468" width="56.1796875" bestFit="1" customWidth="1"/>
    <col min="469" max="469" width="43.08984375" bestFit="1" customWidth="1"/>
    <col min="470" max="470" width="14.453125" bestFit="1" customWidth="1"/>
    <col min="471" max="471" width="45.90625" bestFit="1" customWidth="1"/>
    <col min="472" max="472" width="13.453125" bestFit="1" customWidth="1"/>
    <col min="473" max="473" width="33.36328125" bestFit="1" customWidth="1"/>
    <col min="474" max="474" width="37.54296875" bestFit="1" customWidth="1"/>
    <col min="475" max="475" width="33.6328125" bestFit="1" customWidth="1"/>
    <col min="476" max="476" width="27.453125" bestFit="1" customWidth="1"/>
    <col min="477" max="477" width="42.54296875" bestFit="1" customWidth="1"/>
    <col min="478" max="478" width="27.26953125" bestFit="1" customWidth="1"/>
    <col min="479" max="479" width="45.1796875" bestFit="1" customWidth="1"/>
    <col min="480" max="480" width="42.7265625" bestFit="1" customWidth="1"/>
    <col min="481" max="481" width="51.54296875" bestFit="1" customWidth="1"/>
    <col min="482" max="482" width="40.90625" bestFit="1" customWidth="1"/>
    <col min="483" max="483" width="45.08984375" bestFit="1" customWidth="1"/>
    <col min="484" max="484" width="47.26953125" bestFit="1" customWidth="1"/>
    <col min="485" max="485" width="23.7265625" bestFit="1" customWidth="1"/>
    <col min="486" max="486" width="45.90625" bestFit="1" customWidth="1"/>
    <col min="487" max="487" width="41.1796875" bestFit="1" customWidth="1"/>
    <col min="488" max="488" width="17.1796875" bestFit="1" customWidth="1"/>
    <col min="489" max="489" width="30.7265625" bestFit="1" customWidth="1"/>
    <col min="490" max="490" width="44.26953125" bestFit="1" customWidth="1"/>
    <col min="491" max="491" width="28.1796875" bestFit="1" customWidth="1"/>
    <col min="492" max="492" width="27.81640625" bestFit="1" customWidth="1"/>
    <col min="493" max="493" width="32.36328125" bestFit="1" customWidth="1"/>
    <col min="494" max="494" width="32.6328125" bestFit="1" customWidth="1"/>
    <col min="495" max="495" width="43.81640625" bestFit="1" customWidth="1"/>
    <col min="496" max="496" width="56" bestFit="1" customWidth="1"/>
    <col min="497" max="497" width="51" bestFit="1" customWidth="1"/>
    <col min="498" max="498" width="49.54296875" bestFit="1" customWidth="1"/>
    <col min="499" max="499" width="19.08984375" bestFit="1" customWidth="1"/>
    <col min="500" max="500" width="36.453125" bestFit="1" customWidth="1"/>
    <col min="501" max="501" width="35.54296875" bestFit="1" customWidth="1"/>
    <col min="502" max="502" width="41.81640625" bestFit="1" customWidth="1"/>
    <col min="503" max="503" width="21.6328125" bestFit="1" customWidth="1"/>
    <col min="504" max="504" width="7.54296875" bestFit="1" customWidth="1"/>
    <col min="505" max="505" width="25.36328125" bestFit="1" customWidth="1"/>
    <col min="506" max="506" width="35" bestFit="1" customWidth="1"/>
    <col min="507" max="507" width="15.6328125" bestFit="1" customWidth="1"/>
    <col min="508" max="508" width="33.453125" bestFit="1" customWidth="1"/>
    <col min="509" max="509" width="13.6328125" bestFit="1" customWidth="1"/>
    <col min="510" max="510" width="50.54296875" bestFit="1" customWidth="1"/>
    <col min="511" max="511" width="28.7265625" bestFit="1" customWidth="1"/>
    <col min="512" max="512" width="36.6328125" bestFit="1" customWidth="1"/>
    <col min="513" max="513" width="38.26953125" bestFit="1" customWidth="1"/>
    <col min="514" max="514" width="41.36328125" bestFit="1" customWidth="1"/>
    <col min="515" max="515" width="25.6328125" bestFit="1" customWidth="1"/>
    <col min="516" max="516" width="40.36328125" bestFit="1" customWidth="1"/>
    <col min="517" max="517" width="45.453125" bestFit="1" customWidth="1"/>
    <col min="518" max="518" width="37.08984375" bestFit="1" customWidth="1"/>
    <col min="519" max="519" width="44.6328125" bestFit="1" customWidth="1"/>
    <col min="520" max="520" width="44.453125" bestFit="1" customWidth="1"/>
    <col min="521" max="521" width="48.36328125" bestFit="1" customWidth="1"/>
    <col min="522" max="522" width="53" bestFit="1" customWidth="1"/>
    <col min="523" max="523" width="39.54296875" bestFit="1" customWidth="1"/>
    <col min="524" max="524" width="38.90625" bestFit="1" customWidth="1"/>
    <col min="525" max="525" width="37.90625" bestFit="1" customWidth="1"/>
    <col min="526" max="526" width="33.90625" bestFit="1" customWidth="1"/>
    <col min="527" max="527" width="31.08984375" bestFit="1" customWidth="1"/>
    <col min="528" max="528" width="39.08984375" bestFit="1" customWidth="1"/>
    <col min="529" max="529" width="30.81640625" bestFit="1" customWidth="1"/>
    <col min="530" max="530" width="31.36328125" bestFit="1" customWidth="1"/>
    <col min="531" max="531" width="32.26953125" bestFit="1" customWidth="1"/>
    <col min="532" max="532" width="48.54296875" bestFit="1" customWidth="1"/>
    <col min="533" max="533" width="38" bestFit="1" customWidth="1"/>
    <col min="534" max="534" width="49.7265625" bestFit="1" customWidth="1"/>
    <col min="535" max="535" width="22.453125" bestFit="1" customWidth="1"/>
    <col min="536" max="536" width="42.26953125" bestFit="1" customWidth="1"/>
    <col min="537" max="537" width="46.90625" bestFit="1" customWidth="1"/>
    <col min="538" max="538" width="52.54296875" bestFit="1" customWidth="1"/>
    <col min="539" max="539" width="56.453125" bestFit="1" customWidth="1"/>
    <col min="540" max="540" width="32.6328125" bestFit="1" customWidth="1"/>
    <col min="541" max="541" width="24.1796875" bestFit="1" customWidth="1"/>
    <col min="542" max="542" width="26.08984375" bestFit="1" customWidth="1"/>
    <col min="543" max="543" width="31.7265625" bestFit="1" customWidth="1"/>
    <col min="544" max="544" width="49.54296875" bestFit="1" customWidth="1"/>
    <col min="545" max="545" width="33.7265625" bestFit="1" customWidth="1"/>
    <col min="546" max="546" width="28.6328125" bestFit="1" customWidth="1"/>
    <col min="547" max="547" width="34.26953125" bestFit="1" customWidth="1"/>
    <col min="548" max="548" width="53.54296875" bestFit="1" customWidth="1"/>
    <col min="549" max="549" width="19.453125" bestFit="1" customWidth="1"/>
    <col min="550" max="550" width="34.08984375" bestFit="1" customWidth="1"/>
    <col min="551" max="551" width="32.453125" bestFit="1" customWidth="1"/>
    <col min="552" max="552" width="39.26953125" bestFit="1" customWidth="1"/>
    <col min="553" max="553" width="23.36328125" bestFit="1" customWidth="1"/>
    <col min="554" max="554" width="24.81640625" bestFit="1" customWidth="1"/>
    <col min="555" max="555" width="38.6328125" bestFit="1" customWidth="1"/>
    <col min="556" max="556" width="36.81640625" bestFit="1" customWidth="1"/>
    <col min="557" max="557" width="49" bestFit="1" customWidth="1"/>
    <col min="558" max="558" width="40" bestFit="1" customWidth="1"/>
    <col min="559" max="559" width="22.1796875" bestFit="1" customWidth="1"/>
    <col min="560" max="560" width="42.08984375" bestFit="1" customWidth="1"/>
    <col min="561" max="561" width="16.6328125" bestFit="1" customWidth="1"/>
    <col min="562" max="562" width="30.36328125" bestFit="1" customWidth="1"/>
    <col min="563" max="563" width="34.81640625" bestFit="1" customWidth="1"/>
    <col min="564" max="564" width="52.90625" bestFit="1" customWidth="1"/>
    <col min="565" max="565" width="30.6328125" bestFit="1" customWidth="1"/>
    <col min="566" max="566" width="57.6328125" bestFit="1" customWidth="1"/>
    <col min="567" max="567" width="38.7265625" bestFit="1" customWidth="1"/>
    <col min="568" max="568" width="50" bestFit="1" customWidth="1"/>
    <col min="569" max="569" width="28.26953125" bestFit="1" customWidth="1"/>
    <col min="570" max="570" width="45.81640625" bestFit="1" customWidth="1"/>
    <col min="571" max="571" width="44.6328125" bestFit="1" customWidth="1"/>
    <col min="572" max="572" width="33.7265625" bestFit="1" customWidth="1"/>
    <col min="573" max="573" width="49" bestFit="1" customWidth="1"/>
    <col min="574" max="574" width="41.81640625" bestFit="1" customWidth="1"/>
    <col min="575" max="575" width="49.26953125" bestFit="1" customWidth="1"/>
    <col min="576" max="576" width="38.26953125" bestFit="1" customWidth="1"/>
    <col min="577" max="577" width="38.453125" bestFit="1" customWidth="1"/>
    <col min="578" max="578" width="30.453125" bestFit="1" customWidth="1"/>
    <col min="579" max="579" width="15" bestFit="1" customWidth="1"/>
    <col min="580" max="580" width="38.1796875" bestFit="1" customWidth="1"/>
    <col min="581" max="581" width="60.26953125" bestFit="1" customWidth="1"/>
    <col min="582" max="582" width="24.26953125" bestFit="1" customWidth="1"/>
    <col min="583" max="583" width="32.54296875" bestFit="1" customWidth="1"/>
    <col min="584" max="584" width="25.26953125" bestFit="1" customWidth="1"/>
    <col min="585" max="585" width="15.6328125" bestFit="1" customWidth="1"/>
    <col min="586" max="586" width="45.6328125" bestFit="1" customWidth="1"/>
    <col min="587" max="587" width="34" bestFit="1" customWidth="1"/>
    <col min="588" max="588" width="17.6328125" bestFit="1" customWidth="1"/>
    <col min="589" max="589" width="30.54296875" bestFit="1" customWidth="1"/>
    <col min="590" max="590" width="12.7265625" bestFit="1" customWidth="1"/>
    <col min="591" max="591" width="55.08984375" bestFit="1" customWidth="1"/>
    <col min="592" max="592" width="46.54296875" bestFit="1" customWidth="1"/>
    <col min="593" max="593" width="50.6328125" bestFit="1" customWidth="1"/>
    <col min="594" max="594" width="29.6328125" bestFit="1" customWidth="1"/>
    <col min="595" max="595" width="10.90625" bestFit="1" customWidth="1"/>
    <col min="596" max="596" width="52.36328125" bestFit="1" customWidth="1"/>
    <col min="597" max="597" width="42.81640625" bestFit="1" customWidth="1"/>
    <col min="598" max="598" width="21.36328125" bestFit="1" customWidth="1"/>
    <col min="599" max="599" width="24" bestFit="1" customWidth="1"/>
    <col min="600" max="600" width="17.81640625" bestFit="1" customWidth="1"/>
    <col min="601" max="601" width="26.26953125" bestFit="1" customWidth="1"/>
    <col min="602" max="602" width="22.7265625" bestFit="1" customWidth="1"/>
    <col min="603" max="603" width="35.7265625" bestFit="1" customWidth="1"/>
    <col min="604" max="604" width="79.26953125" bestFit="1" customWidth="1"/>
    <col min="605" max="605" width="21.08984375" bestFit="1" customWidth="1"/>
    <col min="606" max="606" width="13.54296875" bestFit="1" customWidth="1"/>
    <col min="607" max="607" width="8.81640625" bestFit="1" customWidth="1"/>
    <col min="608" max="608" width="35.453125" bestFit="1" customWidth="1"/>
    <col min="609" max="609" width="14.81640625" bestFit="1" customWidth="1"/>
    <col min="610" max="610" width="26.26953125" bestFit="1" customWidth="1"/>
    <col min="611" max="611" width="26" bestFit="1" customWidth="1"/>
    <col min="612" max="612" width="22.453125" bestFit="1" customWidth="1"/>
    <col min="613" max="613" width="20.453125" bestFit="1" customWidth="1"/>
    <col min="614" max="614" width="46.1796875" bestFit="1" customWidth="1"/>
    <col min="615" max="615" width="26.90625" bestFit="1" customWidth="1"/>
    <col min="616" max="616" width="54.26953125" bestFit="1" customWidth="1"/>
    <col min="617" max="617" width="40.90625" bestFit="1" customWidth="1"/>
    <col min="618" max="618" width="18.36328125" bestFit="1" customWidth="1"/>
    <col min="619" max="619" width="45" bestFit="1" customWidth="1"/>
    <col min="620" max="620" width="36.36328125" bestFit="1" customWidth="1"/>
    <col min="621" max="621" width="28.7265625" bestFit="1" customWidth="1"/>
    <col min="622" max="622" width="52.6328125" bestFit="1" customWidth="1"/>
    <col min="623" max="623" width="27.6328125" bestFit="1" customWidth="1"/>
    <col min="624" max="624" width="22" bestFit="1" customWidth="1"/>
    <col min="625" max="625" width="47.36328125" bestFit="1" customWidth="1"/>
    <col min="626" max="626" width="38" bestFit="1" customWidth="1"/>
    <col min="627" max="627" width="25.7265625" bestFit="1" customWidth="1"/>
    <col min="628" max="628" width="20.54296875" bestFit="1" customWidth="1"/>
    <col min="629" max="629" width="21.36328125" bestFit="1" customWidth="1"/>
    <col min="630" max="630" width="19.26953125" bestFit="1" customWidth="1"/>
    <col min="631" max="631" width="44.7265625" bestFit="1" customWidth="1"/>
    <col min="632" max="632" width="43.1796875" bestFit="1" customWidth="1"/>
    <col min="633" max="633" width="58.54296875" bestFit="1" customWidth="1"/>
    <col min="634" max="634" width="27.36328125" bestFit="1" customWidth="1"/>
    <col min="635" max="635" width="33.81640625" bestFit="1" customWidth="1"/>
    <col min="636" max="636" width="21.26953125" bestFit="1" customWidth="1"/>
    <col min="637" max="637" width="18.7265625" bestFit="1" customWidth="1"/>
    <col min="638" max="638" width="55.26953125" bestFit="1" customWidth="1"/>
    <col min="639" max="639" width="46.81640625" bestFit="1" customWidth="1"/>
    <col min="640" max="640" width="50" bestFit="1" customWidth="1"/>
    <col min="641" max="641" width="22.6328125" bestFit="1" customWidth="1"/>
    <col min="642" max="642" width="48.36328125" bestFit="1" customWidth="1"/>
    <col min="643" max="643" width="23.36328125" bestFit="1" customWidth="1"/>
    <col min="644" max="644" width="36.1796875" bestFit="1" customWidth="1"/>
    <col min="645" max="645" width="19.81640625" bestFit="1" customWidth="1"/>
    <col min="646" max="646" width="30.6328125" bestFit="1" customWidth="1"/>
    <col min="647" max="647" width="34.08984375" bestFit="1" customWidth="1"/>
    <col min="648" max="648" width="20.36328125" bestFit="1" customWidth="1"/>
    <col min="649" max="649" width="46.08984375" bestFit="1" customWidth="1"/>
    <col min="650" max="650" width="51.7265625" bestFit="1" customWidth="1"/>
    <col min="651" max="651" width="29.90625" bestFit="1" customWidth="1"/>
    <col min="652" max="652" width="24.54296875" bestFit="1" customWidth="1"/>
    <col min="653" max="653" width="55.1796875" bestFit="1" customWidth="1"/>
    <col min="654" max="654" width="22.36328125" bestFit="1" customWidth="1"/>
    <col min="655" max="655" width="52.7265625" bestFit="1" customWidth="1"/>
    <col min="656" max="656" width="21.90625" bestFit="1" customWidth="1"/>
    <col min="657" max="657" width="32.81640625" bestFit="1" customWidth="1"/>
    <col min="658" max="658" width="24.54296875" bestFit="1" customWidth="1"/>
    <col min="659" max="659" width="41.90625" bestFit="1" customWidth="1"/>
    <col min="660" max="660" width="22.1796875" bestFit="1" customWidth="1"/>
    <col min="661" max="661" width="32.08984375" bestFit="1" customWidth="1"/>
    <col min="662" max="662" width="24.08984375" bestFit="1" customWidth="1"/>
    <col min="663" max="663" width="32.90625" bestFit="1" customWidth="1"/>
    <col min="664" max="664" width="55" bestFit="1" customWidth="1"/>
    <col min="665" max="665" width="26.1796875" bestFit="1" customWidth="1"/>
    <col min="666" max="666" width="51" bestFit="1" customWidth="1"/>
    <col min="667" max="667" width="48.26953125" bestFit="1" customWidth="1"/>
    <col min="668" max="668" width="33.7265625" bestFit="1" customWidth="1"/>
    <col min="669" max="669" width="37.1796875" bestFit="1" customWidth="1"/>
    <col min="670" max="670" width="45.08984375" bestFit="1" customWidth="1"/>
    <col min="671" max="671" width="18.08984375" bestFit="1" customWidth="1"/>
    <col min="672" max="672" width="28" bestFit="1" customWidth="1"/>
    <col min="673" max="673" width="54.54296875" bestFit="1" customWidth="1"/>
    <col min="674" max="674" width="75.26953125" bestFit="1" customWidth="1"/>
    <col min="675" max="675" width="18.1796875" bestFit="1" customWidth="1"/>
    <col min="676" max="676" width="36.08984375" bestFit="1" customWidth="1"/>
    <col min="677" max="677" width="13.26953125" bestFit="1" customWidth="1"/>
    <col min="678" max="678" width="41.08984375" bestFit="1" customWidth="1"/>
    <col min="679" max="679" width="43.453125" bestFit="1" customWidth="1"/>
    <col min="680" max="680" width="35.36328125" bestFit="1" customWidth="1"/>
    <col min="681" max="681" width="21.36328125" bestFit="1" customWidth="1"/>
    <col min="682" max="682" width="55.26953125" bestFit="1" customWidth="1"/>
    <col min="683" max="683" width="50.08984375" bestFit="1" customWidth="1"/>
    <col min="684" max="684" width="46.81640625" bestFit="1" customWidth="1"/>
    <col min="685" max="685" width="42.08984375" bestFit="1" customWidth="1"/>
    <col min="686" max="686" width="27.453125" bestFit="1" customWidth="1"/>
    <col min="687" max="687" width="28.54296875" bestFit="1" customWidth="1"/>
    <col min="688" max="688" width="31.1796875" bestFit="1" customWidth="1"/>
    <col min="689" max="689" width="34.54296875" bestFit="1" customWidth="1"/>
    <col min="690" max="690" width="25.81640625" bestFit="1" customWidth="1"/>
    <col min="691" max="691" width="28.90625" bestFit="1" customWidth="1"/>
    <col min="692" max="692" width="22.7265625" bestFit="1" customWidth="1"/>
    <col min="693" max="693" width="11.90625" bestFit="1" customWidth="1"/>
    <col min="694" max="694" width="21.6328125" bestFit="1" customWidth="1"/>
    <col min="695" max="695" width="30.453125" bestFit="1" customWidth="1"/>
    <col min="696" max="696" width="22.90625" bestFit="1" customWidth="1"/>
    <col min="697" max="697" width="28.26953125" bestFit="1" customWidth="1"/>
    <col min="698" max="698" width="51.08984375" bestFit="1" customWidth="1"/>
    <col min="699" max="699" width="40.90625" bestFit="1" customWidth="1"/>
    <col min="700" max="700" width="20" bestFit="1" customWidth="1"/>
    <col min="701" max="701" width="39.36328125" bestFit="1" customWidth="1"/>
    <col min="702" max="702" width="55.453125" bestFit="1" customWidth="1"/>
    <col min="703" max="703" width="47" bestFit="1" customWidth="1"/>
    <col min="704" max="704" width="33.90625" bestFit="1" customWidth="1"/>
    <col min="705" max="705" width="32.36328125" bestFit="1" customWidth="1"/>
    <col min="706" max="706" width="20.1796875" bestFit="1" customWidth="1"/>
    <col min="707" max="707" width="28.90625" bestFit="1" customWidth="1"/>
    <col min="708" max="708" width="54.54296875" bestFit="1" customWidth="1"/>
    <col min="709" max="709" width="13.90625" bestFit="1" customWidth="1"/>
    <col min="710" max="710" width="19.36328125" bestFit="1" customWidth="1"/>
    <col min="711" max="711" width="29.90625" bestFit="1" customWidth="1"/>
    <col min="712" max="712" width="19.26953125" bestFit="1" customWidth="1"/>
    <col min="713" max="713" width="31.6328125" bestFit="1" customWidth="1"/>
    <col min="714" max="714" width="44.6328125" bestFit="1" customWidth="1"/>
    <col min="715" max="715" width="36.90625" bestFit="1" customWidth="1"/>
    <col min="716" max="716" width="21.7265625" bestFit="1" customWidth="1"/>
    <col min="717" max="717" width="25.54296875" bestFit="1" customWidth="1"/>
    <col min="718" max="718" width="30.08984375" bestFit="1" customWidth="1"/>
    <col min="719" max="719" width="48.54296875" bestFit="1" customWidth="1"/>
    <col min="720" max="720" width="53.81640625" bestFit="1" customWidth="1"/>
    <col min="721" max="721" width="32.36328125" bestFit="1" customWidth="1"/>
    <col min="722" max="722" width="42.453125" bestFit="1" customWidth="1"/>
    <col min="723" max="723" width="40.90625" bestFit="1" customWidth="1"/>
    <col min="724" max="724" width="22" bestFit="1" customWidth="1"/>
    <col min="725" max="725" width="47" bestFit="1" customWidth="1"/>
    <col min="726" max="726" width="46.54296875" bestFit="1" customWidth="1"/>
    <col min="727" max="727" width="58.54296875" bestFit="1" customWidth="1"/>
    <col min="728" max="728" width="47.81640625" bestFit="1" customWidth="1"/>
    <col min="729" max="729" width="27.36328125" bestFit="1" customWidth="1"/>
    <col min="730" max="730" width="29" bestFit="1" customWidth="1"/>
    <col min="731" max="731" width="24.1796875" bestFit="1" customWidth="1"/>
    <col min="732" max="732" width="35.08984375" bestFit="1" customWidth="1"/>
    <col min="733" max="733" width="33.54296875" bestFit="1" customWidth="1"/>
    <col min="734" max="734" width="27" bestFit="1" customWidth="1"/>
    <col min="735" max="735" width="42.1796875" bestFit="1" customWidth="1"/>
    <col min="736" max="736" width="7.90625" bestFit="1" customWidth="1"/>
    <col min="737" max="737" width="26" bestFit="1" customWidth="1"/>
    <col min="738" max="738" width="47" bestFit="1" customWidth="1"/>
    <col min="739" max="739" width="40.08984375" bestFit="1" customWidth="1"/>
    <col min="740" max="740" width="30.26953125" bestFit="1" customWidth="1"/>
    <col min="741" max="741" width="25" bestFit="1" customWidth="1"/>
    <col min="742" max="742" width="35.1796875" bestFit="1" customWidth="1"/>
    <col min="743" max="743" width="30.6328125" bestFit="1" customWidth="1"/>
    <col min="744" max="744" width="80.453125" bestFit="1" customWidth="1"/>
    <col min="745" max="745" width="36.1796875" bestFit="1" customWidth="1"/>
    <col min="746" max="746" width="50.26953125" bestFit="1" customWidth="1"/>
    <col min="747" max="747" width="16.81640625" bestFit="1" customWidth="1"/>
    <col min="748" max="748" width="42.54296875" bestFit="1" customWidth="1"/>
    <col min="749" max="749" width="27.08984375" bestFit="1" customWidth="1"/>
    <col min="750" max="750" width="26.81640625" bestFit="1" customWidth="1"/>
    <col min="751" max="751" width="29" bestFit="1" customWidth="1"/>
    <col min="752" max="752" width="34.90625" bestFit="1" customWidth="1"/>
    <col min="753" max="753" width="17.7265625" bestFit="1" customWidth="1"/>
    <col min="754" max="754" width="41.08984375" bestFit="1" customWidth="1"/>
    <col min="755" max="755" width="32.1796875" bestFit="1" customWidth="1"/>
    <col min="756" max="756" width="38.90625" bestFit="1" customWidth="1"/>
    <col min="757" max="757" width="28.54296875" bestFit="1" customWidth="1"/>
    <col min="758" max="758" width="35.1796875" bestFit="1" customWidth="1"/>
    <col min="759" max="759" width="24.26953125" bestFit="1" customWidth="1"/>
    <col min="760" max="760" width="36.81640625" bestFit="1" customWidth="1"/>
    <col min="761" max="761" width="9.36328125" bestFit="1" customWidth="1"/>
    <col min="762" max="762" width="23.36328125" bestFit="1" customWidth="1"/>
    <col min="763" max="763" width="48.36328125" bestFit="1" customWidth="1"/>
    <col min="764" max="764" width="38" bestFit="1" customWidth="1"/>
    <col min="765" max="765" width="27.36328125" bestFit="1" customWidth="1"/>
    <col min="766" max="766" width="27.7265625" bestFit="1" customWidth="1"/>
    <col min="767" max="767" width="38" bestFit="1" customWidth="1"/>
    <col min="768" max="768" width="44.08984375" bestFit="1" customWidth="1"/>
    <col min="769" max="769" width="35.54296875" bestFit="1" customWidth="1"/>
    <col min="770" max="770" width="32.54296875" bestFit="1" customWidth="1"/>
    <col min="771" max="771" width="36.08984375" bestFit="1" customWidth="1"/>
    <col min="772" max="772" width="44.36328125" bestFit="1" customWidth="1"/>
    <col min="773" max="773" width="26.1796875" bestFit="1" customWidth="1"/>
    <col min="774" max="774" width="16.453125" bestFit="1" customWidth="1"/>
    <col min="775" max="775" width="35.7265625" bestFit="1" customWidth="1"/>
    <col min="776" max="776" width="24.26953125" bestFit="1" customWidth="1"/>
    <col min="777" max="777" width="27.81640625" bestFit="1" customWidth="1"/>
    <col min="778" max="778" width="27.36328125" bestFit="1" customWidth="1"/>
    <col min="779" max="779" width="25.36328125" bestFit="1" customWidth="1"/>
    <col min="780" max="780" width="26.08984375" bestFit="1" customWidth="1"/>
    <col min="781" max="781" width="38.26953125" bestFit="1" customWidth="1"/>
    <col min="782" max="782" width="35.36328125" bestFit="1" customWidth="1"/>
    <col min="783" max="783" width="36.453125" bestFit="1" customWidth="1"/>
    <col min="784" max="784" width="24.453125" bestFit="1" customWidth="1"/>
    <col min="785" max="785" width="29.90625" bestFit="1" customWidth="1"/>
    <col min="786" max="786" width="28.26953125" bestFit="1" customWidth="1"/>
    <col min="787" max="787" width="35.81640625" bestFit="1" customWidth="1"/>
    <col min="788" max="788" width="40.81640625" bestFit="1" customWidth="1"/>
    <col min="789" max="789" width="45.81640625" bestFit="1" customWidth="1"/>
    <col min="790" max="790" width="22.36328125" bestFit="1" customWidth="1"/>
    <col min="791" max="791" width="27.453125" bestFit="1" customWidth="1"/>
    <col min="792" max="792" width="24.6328125" bestFit="1" customWidth="1"/>
    <col min="793" max="793" width="44.08984375" bestFit="1" customWidth="1"/>
    <col min="794" max="794" width="41.90625" bestFit="1" customWidth="1"/>
    <col min="795" max="795" width="53.08984375" bestFit="1" customWidth="1"/>
    <col min="796" max="796" width="40.81640625" bestFit="1" customWidth="1"/>
    <col min="797" max="797" width="30.36328125" bestFit="1" customWidth="1"/>
    <col min="798" max="798" width="35" bestFit="1" customWidth="1"/>
    <col min="799" max="799" width="48.81640625" bestFit="1" customWidth="1"/>
    <col min="800" max="800" width="42.1796875" bestFit="1" customWidth="1"/>
    <col min="801" max="801" width="50.453125" bestFit="1" customWidth="1"/>
    <col min="802" max="802" width="28.90625" bestFit="1" customWidth="1"/>
    <col min="803" max="803" width="33.7265625" bestFit="1" customWidth="1"/>
    <col min="804" max="804" width="33.08984375" bestFit="1" customWidth="1"/>
    <col min="805" max="805" width="36.453125" bestFit="1" customWidth="1"/>
    <col min="806" max="806" width="39" bestFit="1" customWidth="1"/>
    <col min="807" max="807" width="52.6328125" bestFit="1" customWidth="1"/>
    <col min="808" max="808" width="21.6328125" bestFit="1" customWidth="1"/>
    <col min="809" max="809" width="31.36328125" bestFit="1" customWidth="1"/>
    <col min="810" max="810" width="53.6328125" bestFit="1" customWidth="1"/>
    <col min="811" max="811" width="38.7265625" bestFit="1" customWidth="1"/>
    <col min="812" max="812" width="10.08984375" bestFit="1" customWidth="1"/>
    <col min="813" max="813" width="27.7265625" bestFit="1" customWidth="1"/>
    <col min="814" max="814" width="50.90625" bestFit="1" customWidth="1"/>
    <col min="815" max="815" width="30" bestFit="1" customWidth="1"/>
    <col min="816" max="816" width="25.26953125" bestFit="1" customWidth="1"/>
    <col min="817" max="817" width="37.453125" bestFit="1" customWidth="1"/>
    <col min="818" max="818" width="43.36328125" bestFit="1" customWidth="1"/>
    <col min="819" max="819" width="28.90625" bestFit="1" customWidth="1"/>
    <col min="820" max="820" width="24.81640625" bestFit="1" customWidth="1"/>
    <col min="821" max="821" width="49.81640625" bestFit="1" customWidth="1"/>
    <col min="822" max="822" width="52" bestFit="1" customWidth="1"/>
    <col min="823" max="823" width="42.08984375" bestFit="1" customWidth="1"/>
    <col min="824" max="824" width="50.08984375" bestFit="1" customWidth="1"/>
    <col min="825" max="825" width="25.1796875" bestFit="1" customWidth="1"/>
    <col min="826" max="826" width="47.1796875" bestFit="1" customWidth="1"/>
    <col min="827" max="827" width="50.08984375" bestFit="1" customWidth="1"/>
    <col min="828" max="828" width="42.36328125" bestFit="1" customWidth="1"/>
    <col min="829" max="829" width="41.26953125" bestFit="1" customWidth="1"/>
    <col min="830" max="830" width="40.54296875" bestFit="1" customWidth="1"/>
    <col min="831" max="831" width="9.54296875" bestFit="1" customWidth="1"/>
    <col min="832" max="832" width="26.6328125" bestFit="1" customWidth="1"/>
    <col min="833" max="833" width="11" bestFit="1" customWidth="1"/>
    <col min="834" max="835" width="38.453125" bestFit="1" customWidth="1"/>
    <col min="836" max="836" width="13.6328125" bestFit="1" customWidth="1"/>
    <col min="837" max="837" width="43.453125" bestFit="1" customWidth="1"/>
    <col min="838" max="838" width="40.36328125" bestFit="1" customWidth="1"/>
    <col min="839" max="839" width="31.81640625" bestFit="1" customWidth="1"/>
    <col min="840" max="840" width="50.81640625" bestFit="1" customWidth="1"/>
    <col min="841" max="841" width="10.36328125" bestFit="1" customWidth="1"/>
    <col min="842" max="842" width="38.1796875" bestFit="1" customWidth="1"/>
    <col min="843" max="843" width="29.453125" bestFit="1" customWidth="1"/>
    <col min="844" max="844" width="24.7265625" bestFit="1" customWidth="1"/>
    <col min="845" max="845" width="31.08984375" bestFit="1" customWidth="1"/>
    <col min="846" max="846" width="38.54296875" bestFit="1" customWidth="1"/>
    <col min="847" max="847" width="48.81640625" bestFit="1" customWidth="1"/>
    <col min="848" max="848" width="26.7265625" bestFit="1" customWidth="1"/>
    <col min="849" max="849" width="47.26953125" bestFit="1" customWidth="1"/>
    <col min="850" max="850" width="51.7265625" bestFit="1" customWidth="1"/>
    <col min="851" max="851" width="43.1796875" bestFit="1" customWidth="1"/>
    <col min="852" max="852" width="20.54296875" bestFit="1" customWidth="1"/>
    <col min="853" max="853" width="33.08984375" bestFit="1" customWidth="1"/>
    <col min="854" max="854" width="11.36328125" bestFit="1" customWidth="1"/>
    <col min="855" max="855" width="53" bestFit="1" customWidth="1"/>
    <col min="856" max="856" width="33.81640625" bestFit="1" customWidth="1"/>
    <col min="857" max="857" width="38.08984375" bestFit="1" customWidth="1"/>
    <col min="858" max="858" width="51" bestFit="1" customWidth="1"/>
    <col min="859" max="859" width="35.90625" bestFit="1" customWidth="1"/>
    <col min="860" max="860" width="44.90625" bestFit="1" customWidth="1"/>
    <col min="861" max="861" width="18.36328125" bestFit="1" customWidth="1"/>
    <col min="862" max="862" width="13.7265625" bestFit="1" customWidth="1"/>
    <col min="863" max="864" width="36.26953125" bestFit="1" customWidth="1"/>
    <col min="865" max="865" width="24.1796875" bestFit="1" customWidth="1"/>
    <col min="866" max="866" width="37.6328125" bestFit="1" customWidth="1"/>
    <col min="867" max="867" width="46.81640625" bestFit="1" customWidth="1"/>
    <col min="868" max="868" width="45.36328125" bestFit="1" customWidth="1"/>
    <col min="869" max="869" width="19.453125" bestFit="1" customWidth="1"/>
    <col min="870" max="870" width="52" bestFit="1" customWidth="1"/>
    <col min="871" max="871" width="56.36328125" bestFit="1" customWidth="1"/>
    <col min="872" max="872" width="17.1796875" bestFit="1" customWidth="1"/>
    <col min="873" max="873" width="43.6328125" bestFit="1" customWidth="1"/>
    <col min="874" max="874" width="50.90625" bestFit="1" customWidth="1"/>
    <col min="875" max="875" width="15" bestFit="1" customWidth="1"/>
    <col min="876" max="876" width="50.90625" bestFit="1" customWidth="1"/>
    <col min="877" max="877" width="21.08984375" bestFit="1" customWidth="1"/>
    <col min="878" max="878" width="9.7265625" bestFit="1" customWidth="1"/>
    <col min="879" max="879" width="46.453125" bestFit="1" customWidth="1"/>
    <col min="880" max="880" width="13.453125" bestFit="1" customWidth="1"/>
    <col min="881" max="881" width="19.81640625" bestFit="1" customWidth="1"/>
    <col min="882" max="882" width="36.54296875" bestFit="1" customWidth="1"/>
    <col min="883" max="883" width="24.08984375" bestFit="1" customWidth="1"/>
    <col min="884" max="884" width="21.1796875" bestFit="1" customWidth="1"/>
    <col min="885" max="885" width="36.36328125" bestFit="1" customWidth="1"/>
    <col min="886" max="886" width="15.453125" bestFit="1" customWidth="1"/>
    <col min="887" max="887" width="48.6328125" bestFit="1" customWidth="1"/>
    <col min="888" max="888" width="7.453125" bestFit="1" customWidth="1"/>
    <col min="889" max="889" width="27.453125" bestFit="1" customWidth="1"/>
    <col min="890" max="890" width="44.81640625" bestFit="1" customWidth="1"/>
    <col min="891" max="891" width="54.81640625" bestFit="1" customWidth="1"/>
    <col min="892" max="892" width="34.81640625" bestFit="1" customWidth="1"/>
    <col min="893" max="893" width="37" bestFit="1" customWidth="1"/>
    <col min="894" max="894" width="51.54296875" bestFit="1" customWidth="1"/>
    <col min="895" max="895" width="44.26953125" bestFit="1" customWidth="1"/>
    <col min="896" max="896" width="47.36328125" bestFit="1" customWidth="1"/>
    <col min="897" max="897" width="6.453125" bestFit="1" customWidth="1"/>
    <col min="898" max="898" width="51.453125" bestFit="1" customWidth="1"/>
    <col min="899" max="899" width="38.36328125" bestFit="1" customWidth="1"/>
    <col min="900" max="900" width="52.453125" bestFit="1" customWidth="1"/>
    <col min="901" max="901" width="55.90625" bestFit="1" customWidth="1"/>
    <col min="902" max="902" width="37.26953125" bestFit="1" customWidth="1"/>
    <col min="903" max="903" width="16.26953125" bestFit="1" customWidth="1"/>
    <col min="904" max="904" width="16.453125" bestFit="1" customWidth="1"/>
    <col min="905" max="905" width="39.08984375" bestFit="1" customWidth="1"/>
    <col min="906" max="906" width="39.54296875" bestFit="1" customWidth="1"/>
    <col min="907" max="907" width="24.1796875" bestFit="1" customWidth="1"/>
    <col min="908" max="908" width="23.90625" bestFit="1" customWidth="1"/>
    <col min="909" max="909" width="55.54296875" bestFit="1" customWidth="1"/>
    <col min="910" max="910" width="54.26953125" bestFit="1" customWidth="1"/>
    <col min="911" max="911" width="49.453125" bestFit="1" customWidth="1"/>
    <col min="912" max="912" width="28.54296875" bestFit="1" customWidth="1"/>
    <col min="913" max="913" width="37" bestFit="1" customWidth="1"/>
    <col min="914" max="914" width="43.54296875" bestFit="1" customWidth="1"/>
    <col min="915" max="915" width="32.6328125" bestFit="1" customWidth="1"/>
    <col min="916" max="916" width="30.08984375" bestFit="1" customWidth="1"/>
    <col min="917" max="917" width="13.81640625" bestFit="1" customWidth="1"/>
    <col min="918" max="918" width="33.36328125" bestFit="1" customWidth="1"/>
    <col min="919" max="919" width="44.90625" bestFit="1" customWidth="1"/>
    <col min="920" max="920" width="54.81640625" bestFit="1" customWidth="1"/>
    <col min="921" max="921" width="39.6328125" bestFit="1" customWidth="1"/>
    <col min="922" max="922" width="16.7265625" bestFit="1" customWidth="1"/>
    <col min="923" max="923" width="50.36328125" bestFit="1" customWidth="1"/>
    <col min="924" max="924" width="42.54296875" bestFit="1" customWidth="1"/>
    <col min="925" max="925" width="44.26953125" bestFit="1" customWidth="1"/>
    <col min="926" max="926" width="29" bestFit="1" customWidth="1"/>
    <col min="927" max="927" width="20.26953125" bestFit="1" customWidth="1"/>
    <col min="928" max="928" width="49.453125" bestFit="1" customWidth="1"/>
    <col min="929" max="929" width="52.1796875" bestFit="1" customWidth="1"/>
    <col min="930" max="930" width="52.7265625" bestFit="1" customWidth="1"/>
    <col min="931" max="931" width="52.26953125" bestFit="1" customWidth="1"/>
    <col min="932" max="932" width="29.26953125" bestFit="1" customWidth="1"/>
    <col min="933" max="933" width="51.26953125" bestFit="1" customWidth="1"/>
    <col min="934" max="934" width="22.81640625" bestFit="1" customWidth="1"/>
    <col min="935" max="935" width="45.453125" bestFit="1" customWidth="1"/>
    <col min="936" max="936" width="37.90625" bestFit="1" customWidth="1"/>
    <col min="937" max="937" width="40.1796875" bestFit="1" customWidth="1"/>
    <col min="938" max="938" width="20.81640625" bestFit="1" customWidth="1"/>
    <col min="939" max="939" width="18.54296875" bestFit="1" customWidth="1"/>
    <col min="940" max="940" width="40.08984375" bestFit="1" customWidth="1"/>
    <col min="941" max="941" width="25.7265625" bestFit="1" customWidth="1"/>
    <col min="942" max="942" width="34.453125" bestFit="1" customWidth="1"/>
    <col min="943" max="943" width="15.36328125" bestFit="1" customWidth="1"/>
    <col min="944" max="944" width="21.26953125" bestFit="1" customWidth="1"/>
    <col min="945" max="945" width="28.54296875" bestFit="1" customWidth="1"/>
    <col min="946" max="946" width="44.81640625" bestFit="1" customWidth="1"/>
    <col min="947" max="947" width="12.7265625" bestFit="1" customWidth="1"/>
    <col min="948" max="948" width="50.1796875" bestFit="1" customWidth="1"/>
    <col min="949" max="949" width="54.81640625" bestFit="1" customWidth="1"/>
    <col min="950" max="950" width="35.90625" bestFit="1" customWidth="1"/>
    <col min="951" max="951" width="41.1796875" bestFit="1" customWidth="1"/>
    <col min="952" max="952" width="46.26953125" bestFit="1" customWidth="1"/>
    <col min="953" max="953" width="29.26953125" bestFit="1" customWidth="1"/>
    <col min="954" max="954" width="50.36328125" bestFit="1" customWidth="1"/>
    <col min="955" max="955" width="35.7265625" bestFit="1" customWidth="1"/>
    <col min="956" max="956" width="25.26953125" bestFit="1" customWidth="1"/>
    <col min="957" max="957" width="37.453125" bestFit="1" customWidth="1"/>
    <col min="958" max="958" width="24.81640625" bestFit="1" customWidth="1"/>
    <col min="959" max="959" width="27" bestFit="1" customWidth="1"/>
    <col min="960" max="960" width="31.7265625" bestFit="1" customWidth="1"/>
    <col min="961" max="961" width="28.81640625" bestFit="1" customWidth="1"/>
    <col min="962" max="962" width="22.54296875" bestFit="1" customWidth="1"/>
    <col min="963" max="963" width="48.81640625" bestFit="1" customWidth="1"/>
    <col min="964" max="964" width="16.36328125" bestFit="1" customWidth="1"/>
    <col min="965" max="965" width="23.1796875" bestFit="1" customWidth="1"/>
    <col min="966" max="966" width="43.81640625" bestFit="1" customWidth="1"/>
    <col min="967" max="967" width="26.6328125" bestFit="1" customWidth="1"/>
    <col min="968" max="968" width="37" bestFit="1" customWidth="1"/>
    <col min="969" max="969" width="47.90625" bestFit="1" customWidth="1"/>
    <col min="970" max="970" width="28.1796875" bestFit="1" customWidth="1"/>
    <col min="971" max="971" width="36.453125" bestFit="1" customWidth="1"/>
    <col min="972" max="972" width="21.1796875" bestFit="1" customWidth="1"/>
    <col min="973" max="973" width="50.36328125" bestFit="1" customWidth="1"/>
    <col min="974" max="974" width="14.1796875" bestFit="1" customWidth="1"/>
    <col min="975" max="975" width="48.90625" bestFit="1" customWidth="1"/>
    <col min="976" max="976" width="37.1796875" bestFit="1" customWidth="1"/>
    <col min="977" max="977" width="37.6328125" bestFit="1" customWidth="1"/>
    <col min="978" max="978" width="48.1796875" bestFit="1" customWidth="1"/>
    <col min="979" max="979" width="32.453125" bestFit="1" customWidth="1"/>
    <col min="980" max="980" width="50.26953125" bestFit="1" customWidth="1"/>
    <col min="981" max="981" width="47.36328125" bestFit="1" customWidth="1"/>
    <col min="982" max="982" width="24" bestFit="1" customWidth="1"/>
    <col min="983" max="983" width="26.90625" bestFit="1" customWidth="1"/>
    <col min="984" max="984" width="38.1796875" bestFit="1" customWidth="1"/>
    <col min="985" max="985" width="30.453125" bestFit="1" customWidth="1"/>
    <col min="986" max="986" width="41.7265625" bestFit="1" customWidth="1"/>
    <col min="987" max="987" width="49.453125" bestFit="1" customWidth="1"/>
    <col min="988" max="988" width="11.36328125" bestFit="1" customWidth="1"/>
    <col min="989" max="989" width="35.08984375" bestFit="1" customWidth="1"/>
    <col min="990" max="990" width="16.54296875" bestFit="1" customWidth="1"/>
    <col min="991" max="991" width="44.36328125" bestFit="1" customWidth="1"/>
    <col min="992" max="992" width="55.6328125" bestFit="1" customWidth="1"/>
    <col min="993" max="993" width="52.26953125" bestFit="1" customWidth="1"/>
    <col min="994" max="994" width="28.36328125" bestFit="1" customWidth="1"/>
    <col min="995" max="995" width="46.54296875" bestFit="1" customWidth="1"/>
    <col min="996" max="996" width="25" bestFit="1" customWidth="1"/>
    <col min="997" max="997" width="42.90625" bestFit="1" customWidth="1"/>
    <col min="998" max="998" width="42" bestFit="1" customWidth="1"/>
    <col min="999" max="999" width="50.6328125" bestFit="1" customWidth="1"/>
    <col min="1000" max="1000" width="21.90625" bestFit="1" customWidth="1"/>
    <col min="1001" max="1001" width="36.81640625" bestFit="1" customWidth="1"/>
    <col min="1002" max="1002" width="49.54296875" bestFit="1" customWidth="1"/>
    <col min="1003" max="1003" width="50.26953125" bestFit="1" customWidth="1"/>
    <col min="1004" max="1004" width="34.54296875" bestFit="1" customWidth="1"/>
    <col min="1005" max="1005" width="55" bestFit="1" customWidth="1"/>
    <col min="1006" max="1006" width="8.81640625" bestFit="1" customWidth="1"/>
    <col min="1007" max="1007" width="56.81640625" bestFit="1" customWidth="1"/>
    <col min="1008" max="1008" width="56.453125" bestFit="1" customWidth="1"/>
    <col min="1009" max="1009" width="44" bestFit="1" customWidth="1"/>
    <col min="1010" max="1010" width="28" bestFit="1" customWidth="1"/>
    <col min="1011" max="1011" width="44.36328125" bestFit="1" customWidth="1"/>
    <col min="1012" max="1012" width="22.26953125" bestFit="1" customWidth="1"/>
    <col min="1013" max="1013" width="27.6328125" bestFit="1" customWidth="1"/>
    <col min="1014" max="1014" width="52.08984375" bestFit="1" customWidth="1"/>
    <col min="1015" max="1015" width="29.54296875" bestFit="1" customWidth="1"/>
    <col min="1016" max="1016" width="34.54296875" bestFit="1" customWidth="1"/>
    <col min="1017" max="1017" width="30.08984375" bestFit="1" customWidth="1"/>
    <col min="1018" max="1018" width="47.1796875" bestFit="1" customWidth="1"/>
    <col min="1019" max="1019" width="13.08984375" bestFit="1" customWidth="1"/>
    <col min="1020" max="1020" width="51.7265625" bestFit="1" customWidth="1"/>
    <col min="1021" max="1021" width="53.54296875" bestFit="1" customWidth="1"/>
    <col min="1022" max="1022" width="16.54296875" bestFit="1" customWidth="1"/>
    <col min="1023" max="1023" width="35" bestFit="1" customWidth="1"/>
    <col min="1024" max="1024" width="39.08984375" bestFit="1" customWidth="1"/>
    <col min="1025" max="1025" width="49.54296875" bestFit="1" customWidth="1"/>
    <col min="1026" max="1026" width="51.453125" bestFit="1" customWidth="1"/>
    <col min="1027" max="1027" width="53.6328125" bestFit="1" customWidth="1"/>
    <col min="1028" max="1028" width="38.81640625" bestFit="1" customWidth="1"/>
    <col min="1029" max="1029" width="53.26953125" bestFit="1" customWidth="1"/>
    <col min="1030" max="1030" width="53.1796875" bestFit="1" customWidth="1"/>
    <col min="1031" max="1031" width="9.08984375" bestFit="1" customWidth="1"/>
    <col min="1032" max="1032" width="24.6328125" bestFit="1" customWidth="1"/>
    <col min="1033" max="1033" width="27.36328125" bestFit="1" customWidth="1"/>
    <col min="1034" max="1034" width="53.90625" bestFit="1" customWidth="1"/>
    <col min="1035" max="1035" width="52.453125" bestFit="1" customWidth="1"/>
    <col min="1036" max="1036" width="47.36328125" bestFit="1" customWidth="1"/>
    <col min="1037" max="1037" width="35.90625" bestFit="1" customWidth="1"/>
    <col min="1038" max="1038" width="19.81640625" bestFit="1" customWidth="1"/>
    <col min="1039" max="1039" width="25.1796875" bestFit="1" customWidth="1"/>
    <col min="1040" max="1040" width="51.08984375" bestFit="1" customWidth="1"/>
    <col min="1041" max="1041" width="42.54296875" bestFit="1" customWidth="1"/>
    <col min="1042" max="1042" width="51.453125" bestFit="1" customWidth="1"/>
    <col min="1043" max="1043" width="29.7265625" bestFit="1" customWidth="1"/>
    <col min="1044" max="1044" width="10.26953125" bestFit="1" customWidth="1"/>
    <col min="1045" max="1045" width="39.7265625" bestFit="1" customWidth="1"/>
    <col min="1046" max="1046" width="34.36328125" bestFit="1" customWidth="1"/>
    <col min="1047" max="1047" width="24.81640625" bestFit="1" customWidth="1"/>
    <col min="1048" max="1048" width="28.1796875" bestFit="1" customWidth="1"/>
    <col min="1049" max="1049" width="51.08984375" bestFit="1" customWidth="1"/>
    <col min="1050" max="1050" width="54.1796875" bestFit="1" customWidth="1"/>
    <col min="1051" max="1051" width="35.7265625" bestFit="1" customWidth="1"/>
    <col min="1052" max="1052" width="32.08984375" bestFit="1" customWidth="1"/>
    <col min="1053" max="1053" width="55.1796875" bestFit="1" customWidth="1"/>
    <col min="1054" max="1054" width="41.36328125" bestFit="1" customWidth="1"/>
    <col min="1055" max="1055" width="54.54296875" bestFit="1" customWidth="1"/>
    <col min="1056" max="1056" width="34.6328125" bestFit="1" customWidth="1"/>
    <col min="1057" max="1057" width="19.90625" bestFit="1" customWidth="1"/>
    <col min="1058" max="1058" width="48.26953125" bestFit="1" customWidth="1"/>
    <col min="1059" max="1059" width="48.81640625" bestFit="1" customWidth="1"/>
    <col min="1060" max="1060" width="44.81640625" bestFit="1" customWidth="1"/>
    <col min="1061" max="1061" width="40.08984375" bestFit="1" customWidth="1"/>
    <col min="1062" max="1062" width="30.453125" bestFit="1" customWidth="1"/>
    <col min="1063" max="1063" width="34.54296875" bestFit="1" customWidth="1"/>
    <col min="1064" max="1064" width="53.81640625" bestFit="1" customWidth="1"/>
    <col min="1065" max="1065" width="47.36328125" bestFit="1" customWidth="1"/>
    <col min="1066" max="1066" width="46.6328125" bestFit="1" customWidth="1"/>
    <col min="1067" max="1067" width="45.36328125" bestFit="1" customWidth="1"/>
    <col min="1068" max="1068" width="11.36328125" bestFit="1" customWidth="1"/>
    <col min="1069" max="1069" width="20.1796875" bestFit="1" customWidth="1"/>
    <col min="1070" max="1070" width="19.54296875" bestFit="1" customWidth="1"/>
    <col min="1071" max="1071" width="44.08984375" bestFit="1" customWidth="1"/>
    <col min="1072" max="1072" width="22.90625" bestFit="1" customWidth="1"/>
    <col min="1073" max="1073" width="35" bestFit="1" customWidth="1"/>
    <col min="1074" max="1074" width="21.90625" bestFit="1" customWidth="1"/>
    <col min="1075" max="1075" width="20" bestFit="1" customWidth="1"/>
    <col min="1076" max="1076" width="53.6328125" bestFit="1" customWidth="1"/>
    <col min="1077" max="1077" width="27.36328125" bestFit="1" customWidth="1"/>
    <col min="1078" max="1078" width="28.1796875" bestFit="1" customWidth="1"/>
    <col min="1079" max="1079" width="44.6328125" bestFit="1" customWidth="1"/>
    <col min="1080" max="1080" width="52.1796875" bestFit="1" customWidth="1"/>
    <col min="1081" max="1081" width="53.6328125" bestFit="1" customWidth="1"/>
    <col min="1082" max="1082" width="33.08984375" bestFit="1" customWidth="1"/>
    <col min="1083" max="1083" width="50.90625" bestFit="1" customWidth="1"/>
    <col min="1084" max="1084" width="42.90625" bestFit="1" customWidth="1"/>
    <col min="1085" max="1085" width="38.36328125" bestFit="1" customWidth="1"/>
    <col min="1086" max="1086" width="21.6328125" bestFit="1" customWidth="1"/>
    <col min="1087" max="1087" width="50" bestFit="1" customWidth="1"/>
    <col min="1088" max="1088" width="46.90625" bestFit="1" customWidth="1"/>
    <col min="1089" max="1089" width="50.6328125" bestFit="1" customWidth="1"/>
    <col min="1090" max="1090" width="48.1796875" bestFit="1" customWidth="1"/>
    <col min="1091" max="1091" width="33" bestFit="1" customWidth="1"/>
    <col min="1092" max="1092" width="52.90625" bestFit="1" customWidth="1"/>
    <col min="1093" max="1093" width="53.453125" bestFit="1" customWidth="1"/>
    <col min="1094" max="1094" width="52.08984375" bestFit="1" customWidth="1"/>
    <col min="1095" max="1095" width="35.54296875" bestFit="1" customWidth="1"/>
    <col min="1096" max="1096" width="34.7265625" bestFit="1" customWidth="1"/>
    <col min="1097" max="1097" width="48.7265625" bestFit="1" customWidth="1"/>
    <col min="1098" max="1098" width="42.26953125" bestFit="1" customWidth="1"/>
    <col min="1099" max="1099" width="45.26953125" bestFit="1" customWidth="1"/>
    <col min="1100" max="1100" width="47.81640625" bestFit="1" customWidth="1"/>
    <col min="1101" max="1101" width="40.54296875" bestFit="1" customWidth="1"/>
    <col min="1102" max="1102" width="53.81640625" bestFit="1" customWidth="1"/>
    <col min="1103" max="1103" width="52.36328125" bestFit="1" customWidth="1"/>
    <col min="1104" max="1104" width="46.453125" bestFit="1" customWidth="1"/>
    <col min="1105" max="1105" width="52.81640625" bestFit="1" customWidth="1"/>
    <col min="1106" max="1106" width="50.7265625" bestFit="1" customWidth="1"/>
    <col min="1107" max="1107" width="56.26953125" bestFit="1" customWidth="1"/>
    <col min="1108" max="1108" width="29.36328125" bestFit="1" customWidth="1"/>
    <col min="1109" max="1109" width="52.90625" bestFit="1" customWidth="1"/>
    <col min="1110" max="1110" width="37.08984375" bestFit="1" customWidth="1"/>
    <col min="1111" max="1111" width="33.90625" bestFit="1" customWidth="1"/>
    <col min="1112" max="1112" width="51.54296875" bestFit="1" customWidth="1"/>
    <col min="1113" max="1113" width="34.08984375" bestFit="1" customWidth="1"/>
    <col min="1114" max="1114" width="51.6328125" bestFit="1" customWidth="1"/>
    <col min="1115" max="1115" width="42.1796875" bestFit="1" customWidth="1"/>
    <col min="1116" max="1116" width="21.26953125" bestFit="1" customWidth="1"/>
    <col min="1117" max="1117" width="43" bestFit="1" customWidth="1"/>
    <col min="1118" max="1118" width="56.26953125" bestFit="1" customWidth="1"/>
    <col min="1119" max="1119" width="45.08984375" bestFit="1" customWidth="1"/>
    <col min="1120" max="1120" width="52.453125" bestFit="1" customWidth="1"/>
    <col min="1121" max="1121" width="42.7265625" bestFit="1" customWidth="1"/>
    <col min="1122" max="1122" width="22.1796875" bestFit="1" customWidth="1"/>
    <col min="1123" max="1123" width="8.90625" bestFit="1" customWidth="1"/>
    <col min="1124" max="1124" width="23" bestFit="1" customWidth="1"/>
    <col min="1125" max="1125" width="13.26953125" bestFit="1" customWidth="1"/>
    <col min="1126" max="1126" width="40.54296875" bestFit="1" customWidth="1"/>
    <col min="1127" max="1127" width="49.90625" bestFit="1" customWidth="1"/>
    <col min="1128" max="1128" width="38" bestFit="1" customWidth="1"/>
    <col min="1129" max="1129" width="21.81640625" bestFit="1" customWidth="1"/>
    <col min="1130" max="1130" width="51.1796875" bestFit="1" customWidth="1"/>
    <col min="1131" max="1131" width="33.36328125" bestFit="1" customWidth="1"/>
    <col min="1132" max="1132" width="42.90625" bestFit="1" customWidth="1"/>
    <col min="1133" max="1133" width="14.81640625" bestFit="1" customWidth="1"/>
    <col min="1134" max="1134" width="23.90625" bestFit="1" customWidth="1"/>
    <col min="1135" max="1135" width="51.54296875" bestFit="1" customWidth="1"/>
    <col min="1136" max="1136" width="21.7265625" bestFit="1" customWidth="1"/>
    <col min="1137" max="1137" width="46.36328125" bestFit="1" customWidth="1"/>
    <col min="1138" max="1138" width="42.81640625" bestFit="1" customWidth="1"/>
    <col min="1139" max="1139" width="40.81640625" bestFit="1" customWidth="1"/>
    <col min="1140" max="1140" width="38.54296875" bestFit="1" customWidth="1"/>
    <col min="1141" max="1141" width="34.6328125" bestFit="1" customWidth="1"/>
    <col min="1142" max="1142" width="23" bestFit="1" customWidth="1"/>
    <col min="1143" max="1143" width="43.453125" bestFit="1" customWidth="1"/>
    <col min="1144" max="1144" width="35.81640625" bestFit="1" customWidth="1"/>
    <col min="1145" max="1145" width="37.6328125" bestFit="1" customWidth="1"/>
    <col min="1146" max="1146" width="32.453125" bestFit="1" customWidth="1"/>
    <col min="1147" max="1147" width="39.26953125" bestFit="1" customWidth="1"/>
    <col min="1148" max="1148" width="15.36328125" bestFit="1" customWidth="1"/>
    <col min="1149" max="1149" width="30.1796875" bestFit="1" customWidth="1"/>
    <col min="1150" max="1150" width="48.54296875" bestFit="1" customWidth="1"/>
    <col min="1151" max="1151" width="52.26953125" bestFit="1" customWidth="1"/>
    <col min="1152" max="1152" width="46.6328125" bestFit="1" customWidth="1"/>
    <col min="1153" max="1153" width="50.08984375" bestFit="1" customWidth="1"/>
    <col min="1154" max="1154" width="42.08984375" bestFit="1" customWidth="1"/>
    <col min="1155" max="1155" width="55.08984375" bestFit="1" customWidth="1"/>
    <col min="1156" max="1156" width="49.08984375" bestFit="1" customWidth="1"/>
    <col min="1157" max="1157" width="44.36328125" bestFit="1" customWidth="1"/>
    <col min="1158" max="1158" width="50.08984375" bestFit="1" customWidth="1"/>
    <col min="1159" max="1159" width="26.90625" bestFit="1" customWidth="1"/>
    <col min="1160" max="1160" width="39.1796875" bestFit="1" customWidth="1"/>
    <col min="1161" max="1161" width="54.90625" bestFit="1" customWidth="1"/>
    <col min="1162" max="1162" width="22.7265625" bestFit="1" customWidth="1"/>
    <col min="1163" max="1163" width="9.90625" bestFit="1" customWidth="1"/>
    <col min="1164" max="1164" width="9.7265625" bestFit="1" customWidth="1"/>
    <col min="1165" max="1165" width="49.36328125" bestFit="1" customWidth="1"/>
    <col min="1166" max="1166" width="30.26953125" bestFit="1" customWidth="1"/>
    <col min="1167" max="1167" width="15.08984375" bestFit="1" customWidth="1"/>
    <col min="1168" max="1168" width="26.1796875" bestFit="1" customWidth="1"/>
    <col min="1169" max="1169" width="28.54296875" bestFit="1" customWidth="1"/>
    <col min="1170" max="1170" width="27" bestFit="1" customWidth="1"/>
    <col min="1171" max="1171" width="48" bestFit="1" customWidth="1"/>
    <col min="1172" max="1172" width="39.7265625" bestFit="1" customWidth="1"/>
    <col min="1173" max="1173" width="30.08984375" bestFit="1" customWidth="1"/>
    <col min="1174" max="1174" width="49.08984375" bestFit="1" customWidth="1"/>
    <col min="1175" max="1175" width="47.81640625" bestFit="1" customWidth="1"/>
    <col min="1176" max="1176" width="12" bestFit="1" customWidth="1"/>
    <col min="1177" max="1177" width="16.08984375" bestFit="1" customWidth="1"/>
    <col min="1178" max="1178" width="21.81640625" bestFit="1" customWidth="1"/>
    <col min="1179" max="1179" width="30.08984375" bestFit="1" customWidth="1"/>
    <col min="1180" max="1180" width="18.90625" bestFit="1" customWidth="1"/>
    <col min="1181" max="1181" width="28.26953125" bestFit="1" customWidth="1"/>
    <col min="1182" max="1182" width="22.26953125" bestFit="1" customWidth="1"/>
    <col min="1183" max="1183" width="38.36328125" bestFit="1" customWidth="1"/>
    <col min="1184" max="1184" width="40.36328125" bestFit="1" customWidth="1"/>
    <col min="1185" max="1185" width="26.36328125" bestFit="1" customWidth="1"/>
    <col min="1186" max="1186" width="47.54296875" bestFit="1" customWidth="1"/>
    <col min="1187" max="1187" width="45.36328125" bestFit="1" customWidth="1"/>
    <col min="1188" max="1188" width="37" bestFit="1" customWidth="1"/>
    <col min="1189" max="1189" width="44.26953125" bestFit="1" customWidth="1"/>
    <col min="1190" max="1190" width="35.08984375" bestFit="1" customWidth="1"/>
    <col min="1191" max="1191" width="33.7265625" bestFit="1" customWidth="1"/>
    <col min="1192" max="1192" width="48.6328125" bestFit="1" customWidth="1"/>
    <col min="1193" max="1193" width="14.81640625" bestFit="1" customWidth="1"/>
    <col min="1194" max="1194" width="54.1796875" bestFit="1" customWidth="1"/>
    <col min="1195" max="1195" width="27.36328125" bestFit="1" customWidth="1"/>
    <col min="1196" max="1196" width="17.54296875" bestFit="1" customWidth="1"/>
    <col min="1197" max="1197" width="21.36328125" bestFit="1" customWidth="1"/>
    <col min="1198" max="1198" width="27" bestFit="1" customWidth="1"/>
    <col min="1199" max="1199" width="20.7265625" bestFit="1" customWidth="1"/>
    <col min="1200" max="1200" width="27.36328125" bestFit="1" customWidth="1"/>
    <col min="1201" max="1201" width="11.6328125" bestFit="1" customWidth="1"/>
    <col min="1202" max="1202" width="31.26953125" bestFit="1" customWidth="1"/>
    <col min="1203" max="1203" width="5" bestFit="1" customWidth="1"/>
    <col min="1204" max="1204" width="29.81640625" bestFit="1" customWidth="1"/>
    <col min="1205" max="1205" width="44" bestFit="1" customWidth="1"/>
    <col min="1206" max="1206" width="41.36328125" bestFit="1" customWidth="1"/>
    <col min="1207" max="1207" width="46.453125" bestFit="1" customWidth="1"/>
    <col min="1208" max="1208" width="23.54296875" bestFit="1" customWidth="1"/>
    <col min="1209" max="1209" width="21.54296875" bestFit="1" customWidth="1"/>
    <col min="1210" max="1210" width="39.36328125" bestFit="1" customWidth="1"/>
    <col min="1211" max="1211" width="47.08984375" bestFit="1" customWidth="1"/>
    <col min="1212" max="1212" width="24.08984375" bestFit="1" customWidth="1"/>
    <col min="1213" max="1213" width="36.36328125" bestFit="1" customWidth="1"/>
    <col min="1214" max="1214" width="14.81640625" bestFit="1" customWidth="1"/>
    <col min="1215" max="1215" width="21.08984375" bestFit="1" customWidth="1"/>
    <col min="1216" max="1216" width="23.54296875" bestFit="1" customWidth="1"/>
    <col min="1217" max="1217" width="7.81640625" bestFit="1" customWidth="1"/>
    <col min="1218" max="1218" width="45.453125" bestFit="1" customWidth="1"/>
    <col min="1219" max="1219" width="55.08984375" bestFit="1" customWidth="1"/>
    <col min="1220" max="1220" width="16.36328125" bestFit="1" customWidth="1"/>
    <col min="1221" max="1221" width="21.1796875" bestFit="1" customWidth="1"/>
    <col min="1222" max="1222" width="32.26953125" bestFit="1" customWidth="1"/>
    <col min="1223" max="1223" width="55.81640625" bestFit="1" customWidth="1"/>
    <col min="1224" max="1224" width="44.81640625" bestFit="1" customWidth="1"/>
    <col min="1225" max="1225" width="35.453125" bestFit="1" customWidth="1"/>
    <col min="1226" max="1226" width="47.26953125" bestFit="1" customWidth="1"/>
    <col min="1227" max="1227" width="34.36328125" bestFit="1" customWidth="1"/>
    <col min="1228" max="1228" width="40.08984375" bestFit="1" customWidth="1"/>
    <col min="1229" max="1229" width="32.54296875" bestFit="1" customWidth="1"/>
    <col min="1230" max="1230" width="49.7265625" bestFit="1" customWidth="1"/>
    <col min="1231" max="1231" width="44.6328125" bestFit="1" customWidth="1"/>
    <col min="1232" max="1232" width="22.1796875" bestFit="1" customWidth="1"/>
    <col min="1233" max="1233" width="7.36328125" bestFit="1" customWidth="1"/>
    <col min="1234" max="1234" width="10.36328125" bestFit="1" customWidth="1"/>
    <col min="1235" max="1235" width="13.81640625" bestFit="1" customWidth="1"/>
    <col min="1236" max="1236" width="9.6328125" bestFit="1" customWidth="1"/>
    <col min="1237" max="1237" width="40.36328125" bestFit="1" customWidth="1"/>
    <col min="1238" max="1238" width="20.1796875" bestFit="1" customWidth="1"/>
    <col min="1239" max="1239" width="51.90625" bestFit="1" customWidth="1"/>
    <col min="1240" max="1240" width="32" bestFit="1" customWidth="1"/>
    <col min="1241" max="1241" width="9.81640625" bestFit="1" customWidth="1"/>
    <col min="1242" max="1242" width="9.1796875" bestFit="1" customWidth="1"/>
    <col min="1243" max="1243" width="45.08984375" bestFit="1" customWidth="1"/>
    <col min="1244" max="1244" width="42.90625" bestFit="1" customWidth="1"/>
    <col min="1245" max="1245" width="29.08984375" bestFit="1" customWidth="1"/>
    <col min="1246" max="1246" width="20.7265625" bestFit="1" customWidth="1"/>
    <col min="1247" max="1247" width="19.453125" bestFit="1" customWidth="1"/>
    <col min="1248" max="1248" width="12.54296875" bestFit="1" customWidth="1"/>
    <col min="1249" max="1249" width="16.7265625" bestFit="1" customWidth="1"/>
    <col min="1250" max="1250" width="44.453125" bestFit="1" customWidth="1"/>
    <col min="1251" max="1251" width="47.7265625" bestFit="1" customWidth="1"/>
    <col min="1252" max="1252" width="12.90625" bestFit="1" customWidth="1"/>
    <col min="1253" max="1253" width="6.26953125" bestFit="1" customWidth="1"/>
    <col min="1254" max="1254" width="11.54296875" bestFit="1" customWidth="1"/>
    <col min="1255" max="1255" width="31" bestFit="1" customWidth="1"/>
    <col min="1256" max="1256" width="20.1796875" bestFit="1" customWidth="1"/>
    <col min="1257" max="1257" width="51.7265625" bestFit="1" customWidth="1"/>
    <col min="1258" max="1258" width="45.81640625" bestFit="1" customWidth="1"/>
    <col min="1259" max="1259" width="32.453125" bestFit="1" customWidth="1"/>
    <col min="1260" max="1260" width="50.90625" bestFit="1" customWidth="1"/>
    <col min="1261" max="1261" width="22.1796875" bestFit="1" customWidth="1"/>
    <col min="1262" max="1262" width="24.1796875" bestFit="1" customWidth="1"/>
    <col min="1263" max="1263" width="41" bestFit="1" customWidth="1"/>
    <col min="1264" max="1264" width="24.90625" bestFit="1" customWidth="1"/>
    <col min="1265" max="1265" width="8.54296875" bestFit="1" customWidth="1"/>
    <col min="1266" max="1266" width="32" bestFit="1" customWidth="1"/>
    <col min="1267" max="1267" width="45.26953125" bestFit="1" customWidth="1"/>
    <col min="1268" max="1268" width="36.54296875" bestFit="1" customWidth="1"/>
    <col min="1269" max="1269" width="19.81640625" bestFit="1" customWidth="1"/>
    <col min="1270" max="1270" width="37.26953125" bestFit="1" customWidth="1"/>
    <col min="1271" max="1271" width="46.08984375" bestFit="1" customWidth="1"/>
    <col min="1272" max="1272" width="43" bestFit="1" customWidth="1"/>
    <col min="1273" max="1273" width="37.7265625" bestFit="1" customWidth="1"/>
    <col min="1274" max="1274" width="39.08984375" bestFit="1" customWidth="1"/>
    <col min="1275" max="1275" width="22.54296875" bestFit="1" customWidth="1"/>
    <col min="1276" max="1276" width="36.1796875" bestFit="1" customWidth="1"/>
    <col min="1277" max="1277" width="9.26953125" bestFit="1" customWidth="1"/>
    <col min="1278" max="1278" width="17.26953125" bestFit="1" customWidth="1"/>
    <col min="1279" max="1279" width="44.90625" bestFit="1" customWidth="1"/>
    <col min="1280" max="1280" width="47.453125" bestFit="1" customWidth="1"/>
    <col min="1281" max="1281" width="47.6328125" bestFit="1" customWidth="1"/>
    <col min="1282" max="1282" width="34.54296875" bestFit="1" customWidth="1"/>
    <col min="1283" max="1283" width="15.08984375" bestFit="1" customWidth="1"/>
    <col min="1284" max="1284" width="5" bestFit="1" customWidth="1"/>
    <col min="1285" max="1285" width="18.26953125" bestFit="1" customWidth="1"/>
    <col min="1286" max="1286" width="40.90625" bestFit="1" customWidth="1"/>
    <col min="1287" max="1287" width="45.453125" bestFit="1" customWidth="1"/>
    <col min="1288" max="1288" width="46.90625" bestFit="1" customWidth="1"/>
    <col min="1289" max="1289" width="31.81640625" bestFit="1" customWidth="1"/>
    <col min="1290" max="1290" width="41.90625" bestFit="1" customWidth="1"/>
    <col min="1291" max="1291" width="50.36328125" bestFit="1" customWidth="1"/>
    <col min="1292" max="1292" width="48" bestFit="1" customWidth="1"/>
    <col min="1293" max="1293" width="26.81640625" bestFit="1" customWidth="1"/>
    <col min="1294" max="1294" width="29.90625" bestFit="1" customWidth="1"/>
    <col min="1295" max="1295" width="30.81640625" bestFit="1" customWidth="1"/>
    <col min="1296" max="1296" width="24.81640625" bestFit="1" customWidth="1"/>
    <col min="1297" max="1297" width="28.6328125" bestFit="1" customWidth="1"/>
    <col min="1298" max="1298" width="45.81640625" bestFit="1" customWidth="1"/>
    <col min="1299" max="1299" width="19.6328125" bestFit="1" customWidth="1"/>
    <col min="1300" max="1300" width="10.90625" bestFit="1" customWidth="1"/>
    <col min="1301" max="1301" width="19.36328125" bestFit="1" customWidth="1"/>
    <col min="1302" max="1302" width="19" bestFit="1" customWidth="1"/>
    <col min="1303" max="1303" width="47.90625" bestFit="1" customWidth="1"/>
    <col min="1304" max="1304" width="14.90625" bestFit="1" customWidth="1"/>
    <col min="1305" max="1305" width="26.1796875" bestFit="1" customWidth="1"/>
    <col min="1306" max="1306" width="15.26953125" bestFit="1" customWidth="1"/>
    <col min="1307" max="1307" width="40.54296875" bestFit="1" customWidth="1"/>
    <col min="1308" max="1308" width="27.1796875" bestFit="1" customWidth="1"/>
    <col min="1309" max="1309" width="36.54296875" bestFit="1" customWidth="1"/>
    <col min="1310" max="1310" width="54.08984375" bestFit="1" customWidth="1"/>
    <col min="1311" max="1311" width="52.81640625" bestFit="1" customWidth="1"/>
    <col min="1312" max="1312" width="39.6328125" bestFit="1" customWidth="1"/>
    <col min="1313" max="1313" width="40.26953125" bestFit="1" customWidth="1"/>
    <col min="1314" max="1314" width="52.7265625" bestFit="1" customWidth="1"/>
    <col min="1315" max="1315" width="52.08984375" bestFit="1" customWidth="1"/>
    <col min="1316" max="1316" width="19.08984375" bestFit="1" customWidth="1"/>
    <col min="1317" max="1317" width="26.453125" bestFit="1" customWidth="1"/>
    <col min="1318" max="1318" width="22.1796875" bestFit="1" customWidth="1"/>
    <col min="1319" max="1319" width="27.1796875" bestFit="1" customWidth="1"/>
    <col min="1320" max="1320" width="48.90625" bestFit="1" customWidth="1"/>
    <col min="1321" max="1322" width="38.81640625" bestFit="1" customWidth="1"/>
    <col min="1323" max="1323" width="6.81640625" bestFit="1" customWidth="1"/>
    <col min="1324" max="1324" width="41.08984375" bestFit="1" customWidth="1"/>
    <col min="1325" max="1325" width="47.36328125" bestFit="1" customWidth="1"/>
    <col min="1326" max="1326" width="39.1796875" bestFit="1" customWidth="1"/>
    <col min="1327" max="1327" width="54.6328125" bestFit="1" customWidth="1"/>
    <col min="1328" max="1328" width="21.453125" bestFit="1" customWidth="1"/>
    <col min="1329" max="1329" width="49.1796875" bestFit="1" customWidth="1"/>
    <col min="1330" max="1330" width="34.54296875" bestFit="1" customWidth="1"/>
    <col min="1331" max="1331" width="49.54296875" bestFit="1" customWidth="1"/>
    <col min="1332" max="1332" width="72.26953125" bestFit="1" customWidth="1"/>
    <col min="1333" max="1333" width="37.26953125" bestFit="1" customWidth="1"/>
    <col min="1334" max="1334" width="27.1796875" bestFit="1" customWidth="1"/>
    <col min="1335" max="1335" width="32.36328125" bestFit="1" customWidth="1"/>
    <col min="1336" max="1336" width="28.90625" bestFit="1" customWidth="1"/>
    <col min="1337" max="1337" width="8.6328125" bestFit="1" customWidth="1"/>
    <col min="1338" max="1338" width="36.36328125" bestFit="1" customWidth="1"/>
    <col min="1339" max="1339" width="37.7265625" bestFit="1" customWidth="1"/>
    <col min="1340" max="1340" width="44.26953125" bestFit="1" customWidth="1"/>
    <col min="1341" max="1341" width="11.54296875" bestFit="1" customWidth="1"/>
    <col min="1342" max="1342" width="32.7265625" bestFit="1" customWidth="1"/>
    <col min="1343" max="1343" width="15.453125" bestFit="1" customWidth="1"/>
    <col min="1344" max="1344" width="25.453125" bestFit="1" customWidth="1"/>
    <col min="1345" max="1345" width="16.1796875" bestFit="1" customWidth="1"/>
    <col min="1346" max="1346" width="29.6328125" bestFit="1" customWidth="1"/>
    <col min="1347" max="1347" width="11.453125" bestFit="1" customWidth="1"/>
    <col min="1348" max="1348" width="34.1796875" bestFit="1" customWidth="1"/>
    <col min="1349" max="1349" width="54.6328125" bestFit="1" customWidth="1"/>
    <col min="1350" max="1350" width="50.7265625" bestFit="1" customWidth="1"/>
    <col min="1351" max="1351" width="51.08984375" bestFit="1" customWidth="1"/>
    <col min="1352" max="1352" width="17.90625" bestFit="1" customWidth="1"/>
    <col min="1353" max="1353" width="38.1796875" bestFit="1" customWidth="1"/>
    <col min="1354" max="1354" width="33" bestFit="1" customWidth="1"/>
    <col min="1355" max="1355" width="15" bestFit="1" customWidth="1"/>
    <col min="1356" max="1356" width="36.6328125" bestFit="1" customWidth="1"/>
    <col min="1357" max="1357" width="17" bestFit="1" customWidth="1"/>
    <col min="1358" max="1358" width="26.90625" bestFit="1" customWidth="1"/>
    <col min="1359" max="1359" width="16.81640625" bestFit="1" customWidth="1"/>
    <col min="1360" max="1360" width="21.90625" bestFit="1" customWidth="1"/>
    <col min="1361" max="1361" width="19.90625" bestFit="1" customWidth="1"/>
    <col min="1362" max="1362" width="14.90625" bestFit="1" customWidth="1"/>
    <col min="1363" max="1363" width="48.08984375" bestFit="1" customWidth="1"/>
    <col min="1364" max="1364" width="53.26953125" bestFit="1" customWidth="1"/>
    <col min="1365" max="1365" width="48.54296875" bestFit="1" customWidth="1"/>
    <col min="1366" max="1366" width="8.36328125" bestFit="1" customWidth="1"/>
    <col min="1367" max="1367" width="12" bestFit="1" customWidth="1"/>
    <col min="1368" max="1368" width="16.1796875" bestFit="1" customWidth="1"/>
    <col min="1369" max="1369" width="30" bestFit="1" customWidth="1"/>
    <col min="1370" max="1370" width="24.453125" bestFit="1" customWidth="1"/>
    <col min="1371" max="1371" width="50.90625" bestFit="1" customWidth="1"/>
    <col min="1372" max="1372" width="32.08984375" bestFit="1" customWidth="1"/>
    <col min="1373" max="1373" width="22.54296875" bestFit="1" customWidth="1"/>
    <col min="1374" max="1374" width="51.08984375" bestFit="1" customWidth="1"/>
    <col min="1375" max="1375" width="20.6328125" bestFit="1" customWidth="1"/>
    <col min="1376" max="1376" width="16.7265625" bestFit="1" customWidth="1"/>
    <col min="1377" max="1377" width="49.81640625" bestFit="1" customWidth="1"/>
    <col min="1378" max="1378" width="18.90625" bestFit="1" customWidth="1"/>
    <col min="1379" max="1379" width="52.1796875" bestFit="1" customWidth="1"/>
    <col min="1380" max="1380" width="47.36328125" bestFit="1" customWidth="1"/>
    <col min="1381" max="1381" width="32.1796875" bestFit="1" customWidth="1"/>
    <col min="1382" max="1382" width="10.90625" bestFit="1" customWidth="1"/>
    <col min="1383" max="1383" width="48.453125" bestFit="1" customWidth="1"/>
    <col min="1384" max="1384" width="32.6328125" bestFit="1" customWidth="1"/>
    <col min="1385" max="1385" width="11.453125" bestFit="1" customWidth="1"/>
    <col min="1386" max="1386" width="8.26953125" bestFit="1" customWidth="1"/>
    <col min="1387" max="1387" width="22.6328125" bestFit="1" customWidth="1"/>
    <col min="1388" max="1388" width="51.7265625" bestFit="1" customWidth="1"/>
    <col min="1389" max="1389" width="34.81640625" bestFit="1" customWidth="1"/>
    <col min="1390" max="1390" width="35.81640625" bestFit="1" customWidth="1"/>
    <col min="1391" max="1391" width="37.7265625" bestFit="1" customWidth="1"/>
    <col min="1392" max="1392" width="54.7265625" bestFit="1" customWidth="1"/>
    <col min="1393" max="1393" width="25.26953125" bestFit="1" customWidth="1"/>
    <col min="1394" max="1394" width="34.26953125" bestFit="1" customWidth="1"/>
    <col min="1395" max="1395" width="15.36328125" bestFit="1" customWidth="1"/>
    <col min="1396" max="1396" width="19.08984375" bestFit="1" customWidth="1"/>
    <col min="1397" max="1397" width="43.7265625" bestFit="1" customWidth="1"/>
    <col min="1398" max="1398" width="19.1796875" bestFit="1" customWidth="1"/>
    <col min="1399" max="1399" width="30.08984375" bestFit="1" customWidth="1"/>
    <col min="1400" max="1400" width="48" bestFit="1" customWidth="1"/>
    <col min="1401" max="1401" width="23.08984375" bestFit="1" customWidth="1"/>
    <col min="1402" max="1402" width="50.36328125" bestFit="1" customWidth="1"/>
    <col min="1403" max="1403" width="43.81640625" bestFit="1" customWidth="1"/>
    <col min="1404" max="1404" width="29.81640625" bestFit="1" customWidth="1"/>
    <col min="1405" max="1405" width="20.36328125" bestFit="1" customWidth="1"/>
    <col min="1406" max="1406" width="25.7265625" bestFit="1" customWidth="1"/>
    <col min="1407" max="1407" width="51.36328125" bestFit="1" customWidth="1"/>
    <col min="1408" max="1408" width="55.1796875" bestFit="1" customWidth="1"/>
    <col min="1409" max="1409" width="17.08984375" bestFit="1" customWidth="1"/>
    <col min="1410" max="1410" width="14" bestFit="1" customWidth="1"/>
    <col min="1411" max="1411" width="22.36328125" bestFit="1" customWidth="1"/>
    <col min="1412" max="1412" width="52.08984375" bestFit="1" customWidth="1"/>
    <col min="1413" max="1413" width="17.36328125" bestFit="1" customWidth="1"/>
    <col min="1414" max="1414" width="35.1796875" bestFit="1" customWidth="1"/>
    <col min="1415" max="1415" width="52.90625" bestFit="1" customWidth="1"/>
    <col min="1416" max="1416" width="12.90625" bestFit="1" customWidth="1"/>
    <col min="1417" max="1417" width="18" bestFit="1" customWidth="1"/>
    <col min="1418" max="1418" width="37.6328125" bestFit="1" customWidth="1"/>
    <col min="1419" max="1419" width="53.08984375" bestFit="1" customWidth="1"/>
    <col min="1420" max="1420" width="28.7265625" bestFit="1" customWidth="1"/>
    <col min="1421" max="1421" width="13.6328125" bestFit="1" customWidth="1"/>
    <col min="1422" max="1422" width="54.7265625" bestFit="1" customWidth="1"/>
    <col min="1423" max="1423" width="21.36328125" bestFit="1" customWidth="1"/>
    <col min="1424" max="1424" width="55.08984375" bestFit="1" customWidth="1"/>
    <col min="1425" max="1425" width="30.54296875" bestFit="1" customWidth="1"/>
    <col min="1426" max="1426" width="24.1796875" bestFit="1" customWidth="1"/>
    <col min="1427" max="1427" width="41.36328125" bestFit="1" customWidth="1"/>
    <col min="1428" max="1428" width="49.36328125" bestFit="1" customWidth="1"/>
    <col min="1429" max="1429" width="56.7265625" bestFit="1" customWidth="1"/>
    <col min="1430" max="1430" width="37.90625" bestFit="1" customWidth="1"/>
    <col min="1431" max="1431" width="47.90625" bestFit="1" customWidth="1"/>
    <col min="1432" max="1432" width="31.54296875" bestFit="1" customWidth="1"/>
    <col min="1433" max="1433" width="24.81640625" bestFit="1" customWidth="1"/>
    <col min="1434" max="1434" width="31.26953125" bestFit="1" customWidth="1"/>
    <col min="1435" max="1435" width="51.453125" bestFit="1" customWidth="1"/>
    <col min="1436" max="1436" width="21.90625" bestFit="1" customWidth="1"/>
    <col min="1437" max="1437" width="6.1796875" bestFit="1" customWidth="1"/>
    <col min="1438" max="1438" width="16.7265625" bestFit="1" customWidth="1"/>
    <col min="1439" max="1439" width="32.1796875" bestFit="1" customWidth="1"/>
    <col min="1440" max="1440" width="32.453125" bestFit="1" customWidth="1"/>
    <col min="1441" max="1441" width="37.90625" bestFit="1" customWidth="1"/>
    <col min="1442" max="1442" width="50.08984375" bestFit="1" customWidth="1"/>
    <col min="1443" max="1443" width="52.81640625" bestFit="1" customWidth="1"/>
    <col min="1444" max="1444" width="53.90625" bestFit="1" customWidth="1"/>
    <col min="1445" max="1445" width="42.26953125" bestFit="1" customWidth="1"/>
    <col min="1446" max="1446" width="47.7265625" bestFit="1" customWidth="1"/>
    <col min="1447" max="1447" width="47.08984375" bestFit="1" customWidth="1"/>
    <col min="1448" max="1448" width="33" bestFit="1" customWidth="1"/>
    <col min="1449" max="1449" width="45.90625" bestFit="1" customWidth="1"/>
    <col min="1450" max="1450" width="33.36328125" bestFit="1" customWidth="1"/>
    <col min="1451" max="1451" width="13.26953125" bestFit="1" customWidth="1"/>
    <col min="1452" max="1452" width="38.453125" bestFit="1" customWidth="1"/>
    <col min="1453" max="1453" width="45.26953125" bestFit="1" customWidth="1"/>
    <col min="1454" max="1454" width="44.453125" bestFit="1" customWidth="1"/>
    <col min="1455" max="1455" width="40.26953125" bestFit="1" customWidth="1"/>
    <col min="1456" max="1456" width="30.90625" bestFit="1" customWidth="1"/>
    <col min="1457" max="1457" width="32.90625" bestFit="1" customWidth="1"/>
    <col min="1458" max="1458" width="12.453125" bestFit="1" customWidth="1"/>
    <col min="1459" max="1459" width="10.36328125" bestFit="1" customWidth="1"/>
    <col min="1460" max="1460" width="13.54296875" bestFit="1" customWidth="1"/>
    <col min="1461" max="1461" width="36.7265625" bestFit="1" customWidth="1"/>
    <col min="1462" max="1462" width="33.81640625" bestFit="1" customWidth="1"/>
    <col min="1463" max="1463" width="13.1796875" bestFit="1" customWidth="1"/>
    <col min="1464" max="1464" width="56.90625" bestFit="1" customWidth="1"/>
    <col min="1465" max="1465" width="44.7265625" bestFit="1" customWidth="1"/>
    <col min="1466" max="1466" width="43.6328125" bestFit="1" customWidth="1"/>
    <col min="1467" max="1467" width="40.7265625" bestFit="1" customWidth="1"/>
    <col min="1468" max="1468" width="28.54296875" bestFit="1" customWidth="1"/>
    <col min="1469" max="1469" width="15.08984375" bestFit="1" customWidth="1"/>
    <col min="1470" max="1470" width="9.1796875" bestFit="1" customWidth="1"/>
    <col min="1471" max="1471" width="41.08984375" bestFit="1" customWidth="1"/>
    <col min="1472" max="1472" width="39.6328125" bestFit="1" customWidth="1"/>
    <col min="1473" max="1473" width="13.54296875" bestFit="1" customWidth="1"/>
    <col min="1474" max="1474" width="29.08984375" bestFit="1" customWidth="1"/>
    <col min="1475" max="1475" width="41.90625" bestFit="1" customWidth="1"/>
    <col min="1476" max="1476" width="9.08984375" bestFit="1" customWidth="1"/>
    <col min="1477" max="1477" width="25.453125" bestFit="1" customWidth="1"/>
    <col min="1478" max="1478" width="23.36328125" bestFit="1" customWidth="1"/>
    <col min="1479" max="1479" width="14.453125" bestFit="1" customWidth="1"/>
    <col min="1480" max="1480" width="38.7265625" bestFit="1" customWidth="1"/>
    <col min="1481" max="1481" width="45.1796875" bestFit="1" customWidth="1"/>
    <col min="1482" max="1482" width="44.26953125" bestFit="1" customWidth="1"/>
    <col min="1483" max="1483" width="42.7265625" bestFit="1" customWidth="1"/>
    <col min="1484" max="1484" width="27.7265625" bestFit="1" customWidth="1"/>
    <col min="1485" max="1485" width="26.08984375" bestFit="1" customWidth="1"/>
    <col min="1486" max="1486" width="55.08984375" bestFit="1" customWidth="1"/>
    <col min="1487" max="1487" width="22.453125" bestFit="1" customWidth="1"/>
    <col min="1488" max="1488" width="37.7265625" bestFit="1" customWidth="1"/>
    <col min="1489" max="1489" width="38.90625" bestFit="1" customWidth="1"/>
    <col min="1490" max="1490" width="44" bestFit="1" customWidth="1"/>
    <col min="1491" max="1491" width="44.7265625" bestFit="1" customWidth="1"/>
    <col min="1492" max="1492" width="51.36328125" bestFit="1" customWidth="1"/>
    <col min="1493" max="1493" width="43.7265625" bestFit="1" customWidth="1"/>
    <col min="1494" max="1494" width="32.453125" bestFit="1" customWidth="1"/>
    <col min="1495" max="1495" width="16.08984375" bestFit="1" customWidth="1"/>
    <col min="1496" max="1496" width="13.6328125" bestFit="1" customWidth="1"/>
    <col min="1497" max="1497" width="17.08984375" bestFit="1" customWidth="1"/>
    <col min="1498" max="1498" width="21.90625" bestFit="1" customWidth="1"/>
    <col min="1499" max="1499" width="17.7265625" bestFit="1" customWidth="1"/>
    <col min="1500" max="1500" width="44.6328125" bestFit="1" customWidth="1"/>
    <col min="1501" max="1501" width="13.7265625" bestFit="1" customWidth="1"/>
    <col min="1502" max="1502" width="32.26953125" bestFit="1" customWidth="1"/>
    <col min="1503" max="1503" width="18" bestFit="1" customWidth="1"/>
    <col min="1504" max="1504" width="39.6328125" bestFit="1" customWidth="1"/>
    <col min="1505" max="1505" width="44.36328125" bestFit="1" customWidth="1"/>
    <col min="1506" max="1506" width="39.36328125" bestFit="1" customWidth="1"/>
    <col min="1507" max="1507" width="19.08984375" bestFit="1" customWidth="1"/>
    <col min="1508" max="1508" width="26.1796875" bestFit="1" customWidth="1"/>
    <col min="1509" max="1509" width="39.453125" bestFit="1" customWidth="1"/>
    <col min="1510" max="1510" width="26.7265625" bestFit="1" customWidth="1"/>
    <col min="1511" max="1511" width="39.1796875" bestFit="1" customWidth="1"/>
    <col min="1512" max="1512" width="52" bestFit="1" customWidth="1"/>
    <col min="1513" max="1513" width="27" bestFit="1" customWidth="1"/>
    <col min="1514" max="1514" width="12.453125" bestFit="1" customWidth="1"/>
    <col min="1515" max="1515" width="26.08984375" bestFit="1" customWidth="1"/>
    <col min="1516" max="1516" width="16.54296875" bestFit="1" customWidth="1"/>
    <col min="1517" max="1517" width="15.6328125" bestFit="1" customWidth="1"/>
    <col min="1518" max="1518" width="35.6328125" bestFit="1" customWidth="1"/>
    <col min="1519" max="1519" width="73.26953125" bestFit="1" customWidth="1"/>
    <col min="1520" max="1520" width="17" bestFit="1" customWidth="1"/>
    <col min="1521" max="1521" width="19.7265625" bestFit="1" customWidth="1"/>
    <col min="1522" max="1522" width="48.453125" bestFit="1" customWidth="1"/>
    <col min="1523" max="1523" width="25.1796875" bestFit="1" customWidth="1"/>
    <col min="1524" max="1524" width="36.81640625" bestFit="1" customWidth="1"/>
    <col min="1525" max="1525" width="22.54296875" bestFit="1" customWidth="1"/>
    <col min="1526" max="1526" width="20.1796875" bestFit="1" customWidth="1"/>
    <col min="1527" max="1527" width="19.90625" bestFit="1" customWidth="1"/>
    <col min="1528" max="1528" width="27.26953125" bestFit="1" customWidth="1"/>
    <col min="1529" max="1529" width="20.1796875" bestFit="1" customWidth="1"/>
    <col min="1530" max="1530" width="40.7265625" bestFit="1" customWidth="1"/>
    <col min="1531" max="1531" width="35.81640625" bestFit="1" customWidth="1"/>
    <col min="1532" max="1532" width="19.08984375" bestFit="1" customWidth="1"/>
    <col min="1533" max="1533" width="36.36328125" bestFit="1" customWidth="1"/>
    <col min="1534" max="1534" width="42.453125" bestFit="1" customWidth="1"/>
    <col min="1535" max="1535" width="37.26953125" bestFit="1" customWidth="1"/>
    <col min="1536" max="1536" width="49.7265625" bestFit="1" customWidth="1"/>
    <col min="1537" max="1537" width="42.90625" bestFit="1" customWidth="1"/>
    <col min="1538" max="1538" width="54.81640625" bestFit="1" customWidth="1"/>
    <col min="1539" max="1539" width="39.08984375" bestFit="1" customWidth="1"/>
    <col min="1540" max="1540" width="39.1796875" bestFit="1" customWidth="1"/>
    <col min="1541" max="1541" width="19" bestFit="1" customWidth="1"/>
    <col min="1542" max="1542" width="17.81640625" bestFit="1" customWidth="1"/>
    <col min="1543" max="1543" width="25" bestFit="1" customWidth="1"/>
    <col min="1544" max="1544" width="48.453125" bestFit="1" customWidth="1"/>
    <col min="1545" max="1545" width="16.36328125" bestFit="1" customWidth="1"/>
    <col min="1546" max="1546" width="51.36328125" bestFit="1" customWidth="1"/>
    <col min="1547" max="1547" width="37.08984375" bestFit="1" customWidth="1"/>
    <col min="1548" max="1548" width="39.54296875" bestFit="1" customWidth="1"/>
    <col min="1549" max="1549" width="28.26953125" bestFit="1" customWidth="1"/>
    <col min="1550" max="1550" width="55.1796875" bestFit="1" customWidth="1"/>
    <col min="1551" max="1552" width="10.81640625" bestFit="1" customWidth="1"/>
    <col min="1553" max="1553" width="49.90625" bestFit="1" customWidth="1"/>
    <col min="1554" max="1554" width="16.81640625" bestFit="1" customWidth="1"/>
    <col min="1555" max="1555" width="26.7265625" bestFit="1" customWidth="1"/>
    <col min="1556" max="1556" width="31.26953125" bestFit="1" customWidth="1"/>
    <col min="1557" max="1557" width="40.54296875" bestFit="1" customWidth="1"/>
    <col min="1558" max="1558" width="13.26953125" bestFit="1" customWidth="1"/>
    <col min="1559" max="1559" width="51.54296875" bestFit="1" customWidth="1"/>
    <col min="1560" max="1560" width="23.08984375" bestFit="1" customWidth="1"/>
    <col min="1561" max="1561" width="12.54296875" bestFit="1" customWidth="1"/>
    <col min="1562" max="1562" width="7.36328125" bestFit="1" customWidth="1"/>
    <col min="1563" max="1563" width="20.81640625" bestFit="1" customWidth="1"/>
    <col min="1564" max="1564" width="46.7265625" bestFit="1" customWidth="1"/>
    <col min="1565" max="1565" width="47" bestFit="1" customWidth="1"/>
    <col min="1566" max="1566" width="41" bestFit="1" customWidth="1"/>
    <col min="1567" max="1567" width="25.26953125" bestFit="1" customWidth="1"/>
    <col min="1568" max="1568" width="51.7265625" bestFit="1" customWidth="1"/>
    <col min="1569" max="1569" width="24.26953125" bestFit="1" customWidth="1"/>
    <col min="1570" max="1570" width="19.453125" bestFit="1" customWidth="1"/>
    <col min="1571" max="1571" width="14.7265625" bestFit="1" customWidth="1"/>
    <col min="1572" max="1572" width="30.90625" bestFit="1" customWidth="1"/>
    <col min="1573" max="1573" width="26.453125" bestFit="1" customWidth="1"/>
    <col min="1574" max="1574" width="32.81640625" bestFit="1" customWidth="1"/>
    <col min="1575" max="1575" width="18.1796875" bestFit="1" customWidth="1"/>
    <col min="1576" max="1576" width="16" bestFit="1" customWidth="1"/>
    <col min="1577" max="1577" width="53.90625" bestFit="1" customWidth="1"/>
    <col min="1578" max="1578" width="17.54296875" bestFit="1" customWidth="1"/>
    <col min="1579" max="1579" width="49.54296875" bestFit="1" customWidth="1"/>
    <col min="1580" max="1580" width="26.08984375" bestFit="1" customWidth="1"/>
    <col min="1581" max="1581" width="21.08984375" bestFit="1" customWidth="1"/>
    <col min="1582" max="1582" width="14.90625" bestFit="1" customWidth="1"/>
    <col min="1583" max="1583" width="37.453125" bestFit="1" customWidth="1"/>
    <col min="1584" max="1584" width="40.7265625" bestFit="1" customWidth="1"/>
    <col min="1585" max="1585" width="49.7265625" bestFit="1" customWidth="1"/>
    <col min="1586" max="1586" width="44.36328125" bestFit="1" customWidth="1"/>
    <col min="1587" max="1587" width="22.26953125" bestFit="1" customWidth="1"/>
    <col min="1588" max="1588" width="53.90625" bestFit="1" customWidth="1"/>
    <col min="1589" max="1589" width="52.08984375" bestFit="1" customWidth="1"/>
    <col min="1590" max="1590" width="44" bestFit="1" customWidth="1"/>
    <col min="1591" max="1591" width="27.36328125" bestFit="1" customWidth="1"/>
    <col min="1592" max="1592" width="22.26953125" bestFit="1" customWidth="1"/>
    <col min="1593" max="1593" width="11.1796875" bestFit="1" customWidth="1"/>
    <col min="1594" max="1594" width="43.90625" bestFit="1" customWidth="1"/>
    <col min="1595" max="1595" width="21.26953125" bestFit="1" customWidth="1"/>
    <col min="1596" max="1596" width="40.26953125" bestFit="1" customWidth="1"/>
    <col min="1597" max="1597" width="22.36328125" bestFit="1" customWidth="1"/>
    <col min="1598" max="1598" width="41.1796875" bestFit="1" customWidth="1"/>
    <col min="1599" max="1599" width="27.453125" bestFit="1" customWidth="1"/>
    <col min="1600" max="1600" width="21.7265625" bestFit="1" customWidth="1"/>
    <col min="1601" max="1601" width="9.81640625" bestFit="1" customWidth="1"/>
    <col min="1602" max="1602" width="19.6328125" bestFit="1" customWidth="1"/>
    <col min="1603" max="1603" width="33.453125" bestFit="1" customWidth="1"/>
    <col min="1604" max="1604" width="20.7265625" bestFit="1" customWidth="1"/>
    <col min="1605" max="1605" width="43" bestFit="1" customWidth="1"/>
    <col min="1606" max="1606" width="18.08984375" bestFit="1" customWidth="1"/>
    <col min="1607" max="1607" width="11.36328125" bestFit="1" customWidth="1"/>
    <col min="1608" max="1608" width="47.6328125" bestFit="1" customWidth="1"/>
    <col min="1609" max="1609" width="31.81640625" bestFit="1" customWidth="1"/>
    <col min="1610" max="1610" width="31.6328125" bestFit="1" customWidth="1"/>
    <col min="1611" max="1611" width="24.6328125" bestFit="1" customWidth="1"/>
    <col min="1612" max="1612" width="5.54296875" bestFit="1" customWidth="1"/>
    <col min="1613" max="1613" width="34.7265625" bestFit="1" customWidth="1"/>
    <col min="1614" max="1614" width="33.54296875" bestFit="1" customWidth="1"/>
    <col min="1615" max="1615" width="15.6328125" bestFit="1" customWidth="1"/>
    <col min="1616" max="1616" width="22.54296875" bestFit="1" customWidth="1"/>
    <col min="1617" max="1617" width="47.7265625" bestFit="1" customWidth="1"/>
    <col min="1618" max="1618" width="31.36328125" bestFit="1" customWidth="1"/>
    <col min="1619" max="1619" width="42.453125" bestFit="1" customWidth="1"/>
    <col min="1620" max="1620" width="40.26953125" bestFit="1" customWidth="1"/>
    <col min="1621" max="1621" width="26.54296875" bestFit="1" customWidth="1"/>
    <col min="1622" max="1622" width="24.453125" bestFit="1" customWidth="1"/>
    <col min="1623" max="1623" width="55.36328125" bestFit="1" customWidth="1"/>
    <col min="1624" max="1624" width="31.90625" bestFit="1" customWidth="1"/>
    <col min="1625" max="1625" width="32.81640625" bestFit="1" customWidth="1"/>
    <col min="1626" max="1626" width="37.81640625" bestFit="1" customWidth="1"/>
    <col min="1627" max="1627" width="45.7265625" bestFit="1" customWidth="1"/>
    <col min="1628" max="1628" width="31.7265625" bestFit="1" customWidth="1"/>
    <col min="1629" max="1629" width="48.81640625" bestFit="1" customWidth="1"/>
    <col min="1630" max="1630" width="33.6328125" bestFit="1" customWidth="1"/>
    <col min="1631" max="1631" width="38.54296875" bestFit="1" customWidth="1"/>
    <col min="1632" max="1632" width="55.1796875" bestFit="1" customWidth="1"/>
    <col min="1633" max="1633" width="14.81640625" bestFit="1" customWidth="1"/>
    <col min="1634" max="1634" width="38.7265625" bestFit="1" customWidth="1"/>
    <col min="1635" max="1635" width="36.453125" bestFit="1" customWidth="1"/>
    <col min="1636" max="1636" width="22.6328125" bestFit="1" customWidth="1"/>
    <col min="1637" max="1637" width="27" bestFit="1" customWidth="1"/>
    <col min="1638" max="1638" width="48.453125" bestFit="1" customWidth="1"/>
    <col min="1639" max="1639" width="28" bestFit="1" customWidth="1"/>
    <col min="1640" max="1640" width="20.7265625" bestFit="1" customWidth="1"/>
    <col min="1641" max="1641" width="15" bestFit="1" customWidth="1"/>
    <col min="1642" max="1642" width="26.54296875" bestFit="1" customWidth="1"/>
    <col min="1643" max="1643" width="26.36328125" bestFit="1" customWidth="1"/>
    <col min="1644" max="1644" width="15.7265625" bestFit="1" customWidth="1"/>
    <col min="1645" max="1645" width="24.54296875" bestFit="1" customWidth="1"/>
    <col min="1646" max="1646" width="18.26953125" bestFit="1" customWidth="1"/>
    <col min="1647" max="1647" width="18.90625" bestFit="1" customWidth="1"/>
    <col min="1648" max="1648" width="15.36328125" bestFit="1" customWidth="1"/>
    <col min="1649" max="1649" width="7.453125" bestFit="1" customWidth="1"/>
    <col min="1650" max="1650" width="31.1796875" bestFit="1" customWidth="1"/>
    <col min="1651" max="1651" width="27.1796875" bestFit="1" customWidth="1"/>
    <col min="1652" max="1652" width="18.6328125" bestFit="1" customWidth="1"/>
    <col min="1653" max="1653" width="46.08984375" bestFit="1" customWidth="1"/>
    <col min="1654" max="1654" width="19.54296875" bestFit="1" customWidth="1"/>
    <col min="1655" max="1655" width="50.36328125" bestFit="1" customWidth="1"/>
    <col min="1656" max="1656" width="20" bestFit="1" customWidth="1"/>
    <col min="1657" max="1657" width="11.81640625" bestFit="1" customWidth="1"/>
    <col min="1658" max="1658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8336</v>
      </c>
      <c r="B5" s="10"/>
      <c r="C5" s="10">
        <v>117</v>
      </c>
      <c r="D5" s="10"/>
      <c r="E5" s="10">
        <v>103</v>
      </c>
      <c r="F5" s="10">
        <v>220</v>
      </c>
    </row>
    <row r="6" spans="1:6" x14ac:dyDescent="0.35">
      <c r="A6" s="13" t="s">
        <v>8315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35">
      <c r="A7" s="13" t="s">
        <v>8361</v>
      </c>
      <c r="B7" s="10">
        <v>37</v>
      </c>
      <c r="C7" s="10">
        <v>610</v>
      </c>
      <c r="D7" s="10">
        <v>24</v>
      </c>
      <c r="E7" s="10">
        <v>942</v>
      </c>
      <c r="F7" s="10">
        <v>1613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06E07-DFD2-4FF8-9469-08918EFF53F3}">
  <dimension ref="A1:F18"/>
  <sheetViews>
    <sheetView topLeftCell="B2" zoomScaleNormal="100"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150C-B453-47E8-B1AA-4EA09165E67C}">
  <dimension ref="A1:F43"/>
  <sheetViews>
    <sheetView topLeftCell="C1" workbookViewId="0">
      <selection activeCell="F16" sqref="F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0"/>
      <c r="C6" s="10">
        <v>14</v>
      </c>
      <c r="D6" s="10"/>
      <c r="E6" s="10"/>
      <c r="F6" s="10">
        <v>14</v>
      </c>
    </row>
    <row r="7" spans="1:6" x14ac:dyDescent="0.35">
      <c r="A7" s="13" t="s">
        <v>8342</v>
      </c>
      <c r="B7" s="10">
        <v>3</v>
      </c>
      <c r="C7" s="10"/>
      <c r="D7" s="10"/>
      <c r="E7" s="10"/>
      <c r="F7" s="10">
        <v>3</v>
      </c>
    </row>
    <row r="8" spans="1:6" x14ac:dyDescent="0.35">
      <c r="A8" s="13" t="s">
        <v>8356</v>
      </c>
      <c r="B8" s="10"/>
      <c r="C8" s="10">
        <v>2</v>
      </c>
      <c r="D8" s="10"/>
      <c r="E8" s="10"/>
      <c r="F8" s="10">
        <v>2</v>
      </c>
    </row>
    <row r="9" spans="1:6" x14ac:dyDescent="0.35">
      <c r="A9" s="13" t="s">
        <v>8352</v>
      </c>
      <c r="B9" s="10"/>
      <c r="C9" s="10"/>
      <c r="D9" s="10"/>
      <c r="E9" s="10">
        <v>5</v>
      </c>
      <c r="F9" s="10">
        <v>5</v>
      </c>
    </row>
    <row r="10" spans="1:6" x14ac:dyDescent="0.35">
      <c r="A10" s="13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35">
      <c r="A11" s="13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35">
      <c r="A12" s="13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35">
      <c r="A13" s="13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35">
      <c r="A14" s="13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35">
      <c r="A15" s="13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35">
      <c r="A16" s="13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35">
      <c r="A17" s="13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35">
      <c r="A18" s="13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35">
      <c r="A19" s="13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35">
      <c r="A20" s="13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35">
      <c r="A21" s="13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35">
      <c r="A22" s="13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35">
      <c r="A23" s="13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35">
      <c r="A24" s="13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35">
      <c r="A25" s="13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35">
      <c r="A26" s="13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35">
      <c r="A27" s="13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35">
      <c r="A28" s="13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35">
      <c r="A29" s="13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35">
      <c r="A30" s="13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35">
      <c r="A31" s="13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35">
      <c r="A32" s="13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35">
      <c r="A33" s="13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35">
      <c r="A34" s="13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35">
      <c r="A35" s="13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35">
      <c r="A36" s="13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35">
      <c r="A37" s="13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35">
      <c r="A38" s="13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35">
      <c r="A39" s="13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35">
      <c r="A40" s="13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35">
      <c r="A41" s="13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35">
      <c r="A42" s="13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35">
      <c r="A43" s="13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258C-40ED-45EF-BDB5-FE2989B5D874}">
  <dimension ref="A1:A8"/>
  <sheetViews>
    <sheetView workbookViewId="0">
      <selection activeCell="A7" sqref="A7"/>
    </sheetView>
  </sheetViews>
  <sheetFormatPr defaultRowHeight="14.5" x14ac:dyDescent="0.35"/>
  <sheetData>
    <row r="1" spans="1:1" x14ac:dyDescent="0.35">
      <c r="A1">
        <v>40</v>
      </c>
    </row>
    <row r="2" spans="1:1" x14ac:dyDescent="0.35">
      <c r="A2">
        <v>45</v>
      </c>
    </row>
    <row r="3" spans="1:1" x14ac:dyDescent="0.35">
      <c r="A3">
        <v>50</v>
      </c>
    </row>
    <row r="4" spans="1:1" x14ac:dyDescent="0.35">
      <c r="A4">
        <v>60</v>
      </c>
    </row>
    <row r="5" spans="1:1" x14ac:dyDescent="0.35">
      <c r="A5">
        <v>80</v>
      </c>
    </row>
    <row r="7" spans="1:1" x14ac:dyDescent="0.35">
      <c r="A7">
        <f ca="1">MEDIAN(A1:A11)</f>
        <v>50</v>
      </c>
    </row>
    <row r="8" spans="1:1" x14ac:dyDescent="0.35">
      <c r="A8">
        <f ca="1">AVERAGE(A1:A11)</f>
        <v>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56F-AD59-4D9E-A05F-FA71835C2F5C}">
  <dimension ref="A1:C694"/>
  <sheetViews>
    <sheetView topLeftCell="A370" workbookViewId="0">
      <selection activeCell="C388" sqref="C388"/>
    </sheetView>
  </sheetViews>
  <sheetFormatPr defaultRowHeight="14.5" x14ac:dyDescent="0.35"/>
  <cols>
    <col min="3" max="3" width="10.08984375" bestFit="1" customWidth="1"/>
  </cols>
  <sheetData>
    <row r="1" spans="1:3" x14ac:dyDescent="0.35">
      <c r="A1" t="s">
        <v>8218</v>
      </c>
      <c r="C1" s="6">
        <v>1000</v>
      </c>
    </row>
    <row r="2" spans="1:3" x14ac:dyDescent="0.35">
      <c r="A2" t="s">
        <v>8218</v>
      </c>
      <c r="C2" s="6">
        <v>1000</v>
      </c>
    </row>
    <row r="3" spans="1:3" x14ac:dyDescent="0.35">
      <c r="A3" t="s">
        <v>8218</v>
      </c>
      <c r="C3" s="6">
        <v>1000</v>
      </c>
    </row>
    <row r="4" spans="1:3" x14ac:dyDescent="0.35">
      <c r="A4" t="s">
        <v>8218</v>
      </c>
      <c r="C4" s="6">
        <v>1000</v>
      </c>
    </row>
    <row r="5" spans="1:3" x14ac:dyDescent="0.35">
      <c r="A5" t="s">
        <v>8218</v>
      </c>
      <c r="C5" s="6">
        <v>1000</v>
      </c>
    </row>
    <row r="6" spans="1:3" x14ac:dyDescent="0.35">
      <c r="A6" t="s">
        <v>8218</v>
      </c>
      <c r="C6" s="6">
        <v>1000</v>
      </c>
    </row>
    <row r="7" spans="1:3" x14ac:dyDescent="0.35">
      <c r="A7" t="s">
        <v>8218</v>
      </c>
      <c r="C7" s="6">
        <v>1000</v>
      </c>
    </row>
    <row r="8" spans="1:3" x14ac:dyDescent="0.35">
      <c r="A8" t="s">
        <v>8218</v>
      </c>
      <c r="C8" s="6">
        <v>1000</v>
      </c>
    </row>
    <row r="9" spans="1:3" x14ac:dyDescent="0.35">
      <c r="A9" t="s">
        <v>8218</v>
      </c>
      <c r="C9" s="6">
        <v>1000</v>
      </c>
    </row>
    <row r="10" spans="1:3" x14ac:dyDescent="0.35">
      <c r="A10" t="s">
        <v>8218</v>
      </c>
      <c r="C10" s="6">
        <v>1000</v>
      </c>
    </row>
    <row r="11" spans="1:3" x14ac:dyDescent="0.35">
      <c r="A11" t="s">
        <v>8218</v>
      </c>
      <c r="C11" s="6">
        <v>1000</v>
      </c>
    </row>
    <row r="12" spans="1:3" x14ac:dyDescent="0.35">
      <c r="A12" t="s">
        <v>8218</v>
      </c>
      <c r="C12" s="6">
        <v>1000</v>
      </c>
    </row>
    <row r="13" spans="1:3" x14ac:dyDescent="0.35">
      <c r="A13" t="s">
        <v>8218</v>
      </c>
      <c r="C13" s="6">
        <v>1000</v>
      </c>
    </row>
    <row r="14" spans="1:3" x14ac:dyDescent="0.35">
      <c r="A14" t="s">
        <v>8218</v>
      </c>
      <c r="C14" s="6">
        <v>1000</v>
      </c>
    </row>
    <row r="15" spans="1:3" x14ac:dyDescent="0.35">
      <c r="A15" t="s">
        <v>8218</v>
      </c>
      <c r="C15" s="6">
        <v>1000</v>
      </c>
    </row>
    <row r="16" spans="1:3" x14ac:dyDescent="0.35">
      <c r="A16" t="s">
        <v>8218</v>
      </c>
      <c r="C16" s="6">
        <v>1000</v>
      </c>
    </row>
    <row r="17" spans="1:3" x14ac:dyDescent="0.35">
      <c r="A17" t="s">
        <v>8218</v>
      </c>
      <c r="C17" s="6">
        <v>1000</v>
      </c>
    </row>
    <row r="18" spans="1:3" x14ac:dyDescent="0.35">
      <c r="A18" t="s">
        <v>8218</v>
      </c>
      <c r="C18" s="6">
        <v>1000</v>
      </c>
    </row>
    <row r="19" spans="1:3" x14ac:dyDescent="0.35">
      <c r="A19" t="s">
        <v>8218</v>
      </c>
      <c r="C19" s="6">
        <v>1000</v>
      </c>
    </row>
    <row r="20" spans="1:3" x14ac:dyDescent="0.35">
      <c r="A20" t="s">
        <v>8218</v>
      </c>
      <c r="C20" s="6">
        <v>1000</v>
      </c>
    </row>
    <row r="21" spans="1:3" x14ac:dyDescent="0.35">
      <c r="A21" t="s">
        <v>8218</v>
      </c>
      <c r="C21" s="6">
        <v>1000</v>
      </c>
    </row>
    <row r="22" spans="1:3" x14ac:dyDescent="0.35">
      <c r="A22" t="s">
        <v>8218</v>
      </c>
      <c r="C22" s="6">
        <v>1000</v>
      </c>
    </row>
    <row r="23" spans="1:3" x14ac:dyDescent="0.35">
      <c r="A23" t="s">
        <v>8218</v>
      </c>
      <c r="C23" s="6">
        <v>1000</v>
      </c>
    </row>
    <row r="24" spans="1:3" x14ac:dyDescent="0.35">
      <c r="A24" t="s">
        <v>8218</v>
      </c>
      <c r="C24" s="6">
        <v>1000</v>
      </c>
    </row>
    <row r="25" spans="1:3" x14ac:dyDescent="0.35">
      <c r="A25" t="s">
        <v>8218</v>
      </c>
      <c r="C25" s="6">
        <v>1000</v>
      </c>
    </row>
    <row r="26" spans="1:3" x14ac:dyDescent="0.35">
      <c r="A26" t="s">
        <v>8218</v>
      </c>
      <c r="C26" s="6">
        <v>1000</v>
      </c>
    </row>
    <row r="27" spans="1:3" x14ac:dyDescent="0.35">
      <c r="A27" t="s">
        <v>8218</v>
      </c>
      <c r="C27" s="6">
        <v>1000</v>
      </c>
    </row>
    <row r="28" spans="1:3" x14ac:dyDescent="0.35">
      <c r="A28" t="s">
        <v>8218</v>
      </c>
      <c r="C28" s="6">
        <v>1000</v>
      </c>
    </row>
    <row r="29" spans="1:3" x14ac:dyDescent="0.35">
      <c r="A29" t="s">
        <v>8218</v>
      </c>
      <c r="C29" s="6">
        <v>1000</v>
      </c>
    </row>
    <row r="30" spans="1:3" x14ac:dyDescent="0.35">
      <c r="A30" t="s">
        <v>8218</v>
      </c>
      <c r="C30" s="6">
        <v>1000</v>
      </c>
    </row>
    <row r="31" spans="1:3" x14ac:dyDescent="0.35">
      <c r="A31" t="s">
        <v>8218</v>
      </c>
      <c r="C31" s="6">
        <v>1000</v>
      </c>
    </row>
    <row r="32" spans="1:3" x14ac:dyDescent="0.35">
      <c r="A32" t="s">
        <v>8218</v>
      </c>
      <c r="C32" s="6">
        <v>1000</v>
      </c>
    </row>
    <row r="33" spans="1:3" x14ac:dyDescent="0.35">
      <c r="A33" t="s">
        <v>8218</v>
      </c>
      <c r="C33" s="6">
        <v>1000</v>
      </c>
    </row>
    <row r="34" spans="1:3" x14ac:dyDescent="0.35">
      <c r="A34" t="s">
        <v>8218</v>
      </c>
      <c r="C34" s="6">
        <v>1000</v>
      </c>
    </row>
    <row r="35" spans="1:3" x14ac:dyDescent="0.35">
      <c r="A35" t="s">
        <v>8218</v>
      </c>
      <c r="C35" s="6">
        <v>1000</v>
      </c>
    </row>
    <row r="36" spans="1:3" x14ac:dyDescent="0.35">
      <c r="A36" t="s">
        <v>8218</v>
      </c>
      <c r="C36" s="6">
        <v>1000</v>
      </c>
    </row>
    <row r="37" spans="1:3" x14ac:dyDescent="0.35">
      <c r="A37" t="s">
        <v>8218</v>
      </c>
      <c r="C37" s="6">
        <v>1000</v>
      </c>
    </row>
    <row r="38" spans="1:3" x14ac:dyDescent="0.35">
      <c r="A38" t="s">
        <v>8218</v>
      </c>
      <c r="C38" s="6">
        <v>1000</v>
      </c>
    </row>
    <row r="39" spans="1:3" x14ac:dyDescent="0.35">
      <c r="A39" t="s">
        <v>8218</v>
      </c>
      <c r="C39" s="6">
        <v>1000</v>
      </c>
    </row>
    <row r="40" spans="1:3" x14ac:dyDescent="0.35">
      <c r="A40" t="s">
        <v>8218</v>
      </c>
      <c r="C40" s="6">
        <v>1000</v>
      </c>
    </row>
    <row r="41" spans="1:3" x14ac:dyDescent="0.35">
      <c r="A41" t="s">
        <v>8218</v>
      </c>
      <c r="C41" s="6">
        <v>1000</v>
      </c>
    </row>
    <row r="42" spans="1:3" x14ac:dyDescent="0.35">
      <c r="A42" t="s">
        <v>8218</v>
      </c>
      <c r="C42" s="6">
        <v>1000</v>
      </c>
    </row>
    <row r="43" spans="1:3" x14ac:dyDescent="0.35">
      <c r="A43" t="s">
        <v>8218</v>
      </c>
      <c r="C43" s="6">
        <v>1000</v>
      </c>
    </row>
    <row r="44" spans="1:3" x14ac:dyDescent="0.35">
      <c r="A44" t="s">
        <v>8218</v>
      </c>
      <c r="C44" s="6">
        <v>1000</v>
      </c>
    </row>
    <row r="45" spans="1:3" x14ac:dyDescent="0.35">
      <c r="A45" t="s">
        <v>8218</v>
      </c>
      <c r="C45" s="6">
        <v>1000</v>
      </c>
    </row>
    <row r="46" spans="1:3" x14ac:dyDescent="0.35">
      <c r="A46" t="s">
        <v>8218</v>
      </c>
      <c r="C46" s="6">
        <v>1000</v>
      </c>
    </row>
    <row r="47" spans="1:3" x14ac:dyDescent="0.35">
      <c r="A47" t="s">
        <v>8218</v>
      </c>
      <c r="C47" s="6">
        <v>1000</v>
      </c>
    </row>
    <row r="48" spans="1:3" x14ac:dyDescent="0.35">
      <c r="A48" t="s">
        <v>8218</v>
      </c>
      <c r="C48" s="6">
        <v>1050</v>
      </c>
    </row>
    <row r="49" spans="1:3" x14ac:dyDescent="0.35">
      <c r="A49" t="s">
        <v>8218</v>
      </c>
      <c r="C49" s="6">
        <v>1050</v>
      </c>
    </row>
    <row r="50" spans="1:3" x14ac:dyDescent="0.35">
      <c r="A50" t="s">
        <v>8218</v>
      </c>
      <c r="C50" s="6">
        <v>1100</v>
      </c>
    </row>
    <row r="51" spans="1:3" x14ac:dyDescent="0.35">
      <c r="A51" t="s">
        <v>8218</v>
      </c>
      <c r="C51" s="6">
        <v>1100</v>
      </c>
    </row>
    <row r="52" spans="1:3" x14ac:dyDescent="0.35">
      <c r="A52" t="s">
        <v>8218</v>
      </c>
      <c r="C52" s="6">
        <v>1150</v>
      </c>
    </row>
    <row r="53" spans="1:3" x14ac:dyDescent="0.35">
      <c r="A53" t="s">
        <v>8218</v>
      </c>
      <c r="C53" s="6">
        <v>1200</v>
      </c>
    </row>
    <row r="54" spans="1:3" x14ac:dyDescent="0.35">
      <c r="A54" t="s">
        <v>8218</v>
      </c>
      <c r="C54" s="6">
        <v>1200</v>
      </c>
    </row>
    <row r="55" spans="1:3" x14ac:dyDescent="0.35">
      <c r="A55" t="s">
        <v>8218</v>
      </c>
      <c r="C55" s="6">
        <v>1200</v>
      </c>
    </row>
    <row r="56" spans="1:3" x14ac:dyDescent="0.35">
      <c r="A56" t="s">
        <v>8218</v>
      </c>
      <c r="C56" s="6">
        <v>1200</v>
      </c>
    </row>
    <row r="57" spans="1:3" x14ac:dyDescent="0.35">
      <c r="A57" t="s">
        <v>8218</v>
      </c>
      <c r="C57" s="6">
        <v>1200</v>
      </c>
    </row>
    <row r="58" spans="1:3" x14ac:dyDescent="0.35">
      <c r="A58" t="s">
        <v>8218</v>
      </c>
      <c r="C58" s="6">
        <v>1200</v>
      </c>
    </row>
    <row r="59" spans="1:3" x14ac:dyDescent="0.35">
      <c r="A59" t="s">
        <v>8218</v>
      </c>
      <c r="C59" s="6">
        <v>1200</v>
      </c>
    </row>
    <row r="60" spans="1:3" x14ac:dyDescent="0.35">
      <c r="A60" t="s">
        <v>8218</v>
      </c>
      <c r="C60" s="6">
        <v>1200</v>
      </c>
    </row>
    <row r="61" spans="1:3" x14ac:dyDescent="0.35">
      <c r="A61" t="s">
        <v>8218</v>
      </c>
      <c r="C61" s="6">
        <v>1200</v>
      </c>
    </row>
    <row r="62" spans="1:3" x14ac:dyDescent="0.35">
      <c r="A62" t="s">
        <v>8218</v>
      </c>
      <c r="C62" s="6">
        <v>1200</v>
      </c>
    </row>
    <row r="63" spans="1:3" x14ac:dyDescent="0.35">
      <c r="A63" t="s">
        <v>8218</v>
      </c>
      <c r="C63" s="6">
        <v>1250</v>
      </c>
    </row>
    <row r="64" spans="1:3" x14ac:dyDescent="0.35">
      <c r="A64" t="s">
        <v>8218</v>
      </c>
      <c r="C64" s="6">
        <v>1250</v>
      </c>
    </row>
    <row r="65" spans="1:3" x14ac:dyDescent="0.35">
      <c r="A65" t="s">
        <v>8218</v>
      </c>
      <c r="C65" s="6">
        <v>1250</v>
      </c>
    </row>
    <row r="66" spans="1:3" x14ac:dyDescent="0.35">
      <c r="A66" t="s">
        <v>8218</v>
      </c>
      <c r="C66" s="6">
        <v>1300</v>
      </c>
    </row>
    <row r="67" spans="1:3" x14ac:dyDescent="0.35">
      <c r="A67" t="s">
        <v>8218</v>
      </c>
      <c r="C67" s="6">
        <v>1395</v>
      </c>
    </row>
    <row r="68" spans="1:3" x14ac:dyDescent="0.35">
      <c r="A68" t="s">
        <v>8218</v>
      </c>
      <c r="C68" s="6">
        <v>1500</v>
      </c>
    </row>
    <row r="69" spans="1:3" x14ac:dyDescent="0.35">
      <c r="A69" t="s">
        <v>8218</v>
      </c>
      <c r="C69" s="6">
        <v>1500</v>
      </c>
    </row>
    <row r="70" spans="1:3" x14ac:dyDescent="0.35">
      <c r="A70" t="s">
        <v>8218</v>
      </c>
      <c r="C70" s="6">
        <v>1500</v>
      </c>
    </row>
    <row r="71" spans="1:3" x14ac:dyDescent="0.35">
      <c r="A71" t="s">
        <v>8218</v>
      </c>
      <c r="C71" s="6">
        <v>1500</v>
      </c>
    </row>
    <row r="72" spans="1:3" x14ac:dyDescent="0.35">
      <c r="A72" t="s">
        <v>8218</v>
      </c>
      <c r="C72" s="6">
        <v>1500</v>
      </c>
    </row>
    <row r="73" spans="1:3" x14ac:dyDescent="0.35">
      <c r="A73" t="s">
        <v>8218</v>
      </c>
      <c r="C73" s="6">
        <v>1500</v>
      </c>
    </row>
    <row r="74" spans="1:3" x14ac:dyDescent="0.35">
      <c r="A74" t="s">
        <v>8218</v>
      </c>
      <c r="C74" s="6">
        <v>1500</v>
      </c>
    </row>
    <row r="75" spans="1:3" x14ac:dyDescent="0.35">
      <c r="A75" t="s">
        <v>8218</v>
      </c>
      <c r="C75" s="6">
        <v>1500</v>
      </c>
    </row>
    <row r="76" spans="1:3" x14ac:dyDescent="0.35">
      <c r="A76" t="s">
        <v>8218</v>
      </c>
      <c r="C76" s="6">
        <v>1500</v>
      </c>
    </row>
    <row r="77" spans="1:3" x14ac:dyDescent="0.35">
      <c r="A77" t="s">
        <v>8218</v>
      </c>
      <c r="C77" s="6">
        <v>1500</v>
      </c>
    </row>
    <row r="78" spans="1:3" x14ac:dyDescent="0.35">
      <c r="A78" t="s">
        <v>8218</v>
      </c>
      <c r="C78" s="6">
        <v>1500</v>
      </c>
    </row>
    <row r="79" spans="1:3" x14ac:dyDescent="0.35">
      <c r="A79" t="s">
        <v>8218</v>
      </c>
      <c r="C79" s="6">
        <v>1500</v>
      </c>
    </row>
    <row r="80" spans="1:3" x14ac:dyDescent="0.35">
      <c r="A80" t="s">
        <v>8218</v>
      </c>
      <c r="C80" s="6">
        <v>1500</v>
      </c>
    </row>
    <row r="81" spans="1:3" x14ac:dyDescent="0.35">
      <c r="A81" t="s">
        <v>8218</v>
      </c>
      <c r="C81" s="6">
        <v>1500</v>
      </c>
    </row>
    <row r="82" spans="1:3" x14ac:dyDescent="0.35">
      <c r="A82" t="s">
        <v>8218</v>
      </c>
      <c r="C82" s="6">
        <v>1500</v>
      </c>
    </row>
    <row r="83" spans="1:3" x14ac:dyDescent="0.35">
      <c r="A83" t="s">
        <v>8218</v>
      </c>
      <c r="C83" s="6">
        <v>1500</v>
      </c>
    </row>
    <row r="84" spans="1:3" x14ac:dyDescent="0.35">
      <c r="A84" t="s">
        <v>8218</v>
      </c>
      <c r="C84" s="6">
        <v>1500</v>
      </c>
    </row>
    <row r="85" spans="1:3" x14ac:dyDescent="0.35">
      <c r="A85" t="s">
        <v>8218</v>
      </c>
      <c r="C85" s="6">
        <v>1500</v>
      </c>
    </row>
    <row r="86" spans="1:3" x14ac:dyDescent="0.35">
      <c r="A86" t="s">
        <v>8218</v>
      </c>
      <c r="C86" s="6">
        <v>1500</v>
      </c>
    </row>
    <row r="87" spans="1:3" x14ac:dyDescent="0.35">
      <c r="A87" t="s">
        <v>8218</v>
      </c>
      <c r="C87" s="6">
        <v>1500</v>
      </c>
    </row>
    <row r="88" spans="1:3" x14ac:dyDescent="0.35">
      <c r="A88" t="s">
        <v>8218</v>
      </c>
      <c r="C88" s="6">
        <v>1500</v>
      </c>
    </row>
    <row r="89" spans="1:3" x14ac:dyDescent="0.35">
      <c r="A89" t="s">
        <v>8218</v>
      </c>
      <c r="C89" s="6">
        <v>1500</v>
      </c>
    </row>
    <row r="90" spans="1:3" x14ac:dyDescent="0.35">
      <c r="A90" t="s">
        <v>8218</v>
      </c>
      <c r="C90" s="6">
        <v>1500</v>
      </c>
    </row>
    <row r="91" spans="1:3" x14ac:dyDescent="0.35">
      <c r="A91" t="s">
        <v>8218</v>
      </c>
      <c r="C91" s="6">
        <v>1500</v>
      </c>
    </row>
    <row r="92" spans="1:3" x14ac:dyDescent="0.35">
      <c r="A92" t="s">
        <v>8218</v>
      </c>
      <c r="C92" s="6">
        <v>1500</v>
      </c>
    </row>
    <row r="93" spans="1:3" x14ac:dyDescent="0.35">
      <c r="A93" t="s">
        <v>8218</v>
      </c>
      <c r="C93" s="6">
        <v>1500</v>
      </c>
    </row>
    <row r="94" spans="1:3" x14ac:dyDescent="0.35">
      <c r="A94" t="s">
        <v>8218</v>
      </c>
      <c r="C94" s="6">
        <v>1500</v>
      </c>
    </row>
    <row r="95" spans="1:3" x14ac:dyDescent="0.35">
      <c r="A95" t="s">
        <v>8218</v>
      </c>
      <c r="C95" s="6">
        <v>1500</v>
      </c>
    </row>
    <row r="96" spans="1:3" x14ac:dyDescent="0.35">
      <c r="A96" t="s">
        <v>8218</v>
      </c>
      <c r="C96" s="6">
        <v>1500</v>
      </c>
    </row>
    <row r="97" spans="1:3" x14ac:dyDescent="0.35">
      <c r="A97" t="s">
        <v>8218</v>
      </c>
      <c r="C97" s="6">
        <v>1500</v>
      </c>
    </row>
    <row r="98" spans="1:3" x14ac:dyDescent="0.35">
      <c r="A98" t="s">
        <v>8218</v>
      </c>
      <c r="C98" s="6">
        <v>1500</v>
      </c>
    </row>
    <row r="99" spans="1:3" x14ac:dyDescent="0.35">
      <c r="A99" t="s">
        <v>8218</v>
      </c>
      <c r="C99" s="6">
        <v>1500</v>
      </c>
    </row>
    <row r="100" spans="1:3" x14ac:dyDescent="0.35">
      <c r="A100" t="s">
        <v>8218</v>
      </c>
      <c r="C100" s="6">
        <v>1500</v>
      </c>
    </row>
    <row r="101" spans="1:3" x14ac:dyDescent="0.35">
      <c r="A101" t="s">
        <v>8218</v>
      </c>
      <c r="C101" s="6">
        <v>1500</v>
      </c>
    </row>
    <row r="102" spans="1:3" x14ac:dyDescent="0.35">
      <c r="A102" t="s">
        <v>8218</v>
      </c>
      <c r="C102" s="6">
        <v>1500</v>
      </c>
    </row>
    <row r="103" spans="1:3" x14ac:dyDescent="0.35">
      <c r="A103" t="s">
        <v>8218</v>
      </c>
      <c r="C103" s="6">
        <v>1500</v>
      </c>
    </row>
    <row r="104" spans="1:3" x14ac:dyDescent="0.35">
      <c r="A104" t="s">
        <v>8218</v>
      </c>
      <c r="C104" s="6">
        <v>1500</v>
      </c>
    </row>
    <row r="105" spans="1:3" x14ac:dyDescent="0.35">
      <c r="A105" t="s">
        <v>8218</v>
      </c>
      <c r="C105" s="6">
        <v>1500</v>
      </c>
    </row>
    <row r="106" spans="1:3" x14ac:dyDescent="0.35">
      <c r="A106" t="s">
        <v>8218</v>
      </c>
      <c r="C106" s="6">
        <v>1500</v>
      </c>
    </row>
    <row r="107" spans="1:3" x14ac:dyDescent="0.35">
      <c r="A107" t="s">
        <v>8218</v>
      </c>
      <c r="C107" s="6">
        <v>1500</v>
      </c>
    </row>
    <row r="108" spans="1:3" x14ac:dyDescent="0.35">
      <c r="A108" t="s">
        <v>8218</v>
      </c>
      <c r="C108" s="6">
        <v>1500</v>
      </c>
    </row>
    <row r="109" spans="1:3" x14ac:dyDescent="0.35">
      <c r="A109" t="s">
        <v>8218</v>
      </c>
      <c r="C109" s="6">
        <v>1500</v>
      </c>
    </row>
    <row r="110" spans="1:3" x14ac:dyDescent="0.35">
      <c r="A110" t="s">
        <v>8218</v>
      </c>
      <c r="C110" s="6">
        <v>1551</v>
      </c>
    </row>
    <row r="111" spans="1:3" x14ac:dyDescent="0.35">
      <c r="A111" t="s">
        <v>8218</v>
      </c>
      <c r="C111" s="6">
        <v>1600</v>
      </c>
    </row>
    <row r="112" spans="1:3" x14ac:dyDescent="0.35">
      <c r="A112" t="s">
        <v>8218</v>
      </c>
      <c r="C112" s="6">
        <v>1600</v>
      </c>
    </row>
    <row r="113" spans="1:3" x14ac:dyDescent="0.35">
      <c r="A113" t="s">
        <v>8218</v>
      </c>
      <c r="C113" s="6">
        <v>1650</v>
      </c>
    </row>
    <row r="114" spans="1:3" x14ac:dyDescent="0.35">
      <c r="A114" t="s">
        <v>8218</v>
      </c>
      <c r="C114" s="6">
        <v>1650</v>
      </c>
    </row>
    <row r="115" spans="1:3" x14ac:dyDescent="0.35">
      <c r="A115" t="s">
        <v>8218</v>
      </c>
      <c r="C115" s="6">
        <v>1650</v>
      </c>
    </row>
    <row r="116" spans="1:3" x14ac:dyDescent="0.35">
      <c r="A116" t="s">
        <v>8218</v>
      </c>
      <c r="C116" s="6">
        <v>1700</v>
      </c>
    </row>
    <row r="117" spans="1:3" x14ac:dyDescent="0.35">
      <c r="A117" t="s">
        <v>8218</v>
      </c>
      <c r="C117" s="6">
        <v>1700</v>
      </c>
    </row>
    <row r="118" spans="1:3" x14ac:dyDescent="0.35">
      <c r="A118" t="s">
        <v>8218</v>
      </c>
      <c r="C118" s="6">
        <v>1750</v>
      </c>
    </row>
    <row r="119" spans="1:3" x14ac:dyDescent="0.35">
      <c r="A119" t="s">
        <v>8218</v>
      </c>
      <c r="C119" s="6">
        <v>1750</v>
      </c>
    </row>
    <row r="120" spans="1:3" x14ac:dyDescent="0.35">
      <c r="A120" t="s">
        <v>8218</v>
      </c>
      <c r="C120" s="6">
        <v>1800</v>
      </c>
    </row>
    <row r="121" spans="1:3" x14ac:dyDescent="0.35">
      <c r="A121" t="s">
        <v>8218</v>
      </c>
      <c r="C121" s="6">
        <v>1800</v>
      </c>
    </row>
    <row r="122" spans="1:3" x14ac:dyDescent="0.35">
      <c r="A122" t="s">
        <v>8218</v>
      </c>
      <c r="C122" s="6">
        <v>1800</v>
      </c>
    </row>
    <row r="123" spans="1:3" x14ac:dyDescent="0.35">
      <c r="A123" t="s">
        <v>8218</v>
      </c>
      <c r="C123" s="6">
        <v>1800</v>
      </c>
    </row>
    <row r="124" spans="1:3" x14ac:dyDescent="0.35">
      <c r="A124" t="s">
        <v>8218</v>
      </c>
      <c r="C124" s="6">
        <v>1800</v>
      </c>
    </row>
    <row r="125" spans="1:3" x14ac:dyDescent="0.35">
      <c r="A125" t="s">
        <v>8218</v>
      </c>
      <c r="C125" s="6">
        <v>1800</v>
      </c>
    </row>
    <row r="126" spans="1:3" x14ac:dyDescent="0.35">
      <c r="A126" t="s">
        <v>8218</v>
      </c>
      <c r="C126" s="6">
        <v>1900</v>
      </c>
    </row>
    <row r="127" spans="1:3" x14ac:dyDescent="0.35">
      <c r="A127" t="s">
        <v>8218</v>
      </c>
      <c r="C127" s="6">
        <v>1960</v>
      </c>
    </row>
    <row r="128" spans="1:3" x14ac:dyDescent="0.35">
      <c r="A128" t="s">
        <v>8218</v>
      </c>
      <c r="C128" s="6">
        <v>2000</v>
      </c>
    </row>
    <row r="129" spans="1:3" x14ac:dyDescent="0.35">
      <c r="A129" t="s">
        <v>8218</v>
      </c>
      <c r="C129" s="6">
        <v>2000</v>
      </c>
    </row>
    <row r="130" spans="1:3" x14ac:dyDescent="0.35">
      <c r="A130" t="s">
        <v>8218</v>
      </c>
      <c r="C130" s="6">
        <v>2000</v>
      </c>
    </row>
    <row r="131" spans="1:3" x14ac:dyDescent="0.35">
      <c r="A131" t="s">
        <v>8218</v>
      </c>
      <c r="C131" s="6">
        <v>2000</v>
      </c>
    </row>
    <row r="132" spans="1:3" x14ac:dyDescent="0.35">
      <c r="A132" t="s">
        <v>8218</v>
      </c>
      <c r="C132" s="6">
        <v>2000</v>
      </c>
    </row>
    <row r="133" spans="1:3" x14ac:dyDescent="0.35">
      <c r="A133" t="s">
        <v>8218</v>
      </c>
      <c r="C133" s="6">
        <v>2000</v>
      </c>
    </row>
    <row r="134" spans="1:3" x14ac:dyDescent="0.35">
      <c r="A134" t="s">
        <v>8218</v>
      </c>
      <c r="C134" s="6">
        <v>2000</v>
      </c>
    </row>
    <row r="135" spans="1:3" x14ac:dyDescent="0.35">
      <c r="A135" t="s">
        <v>8218</v>
      </c>
      <c r="C135" s="6">
        <v>2000</v>
      </c>
    </row>
    <row r="136" spans="1:3" x14ac:dyDescent="0.35">
      <c r="A136" t="s">
        <v>8218</v>
      </c>
      <c r="C136" s="6">
        <v>2000</v>
      </c>
    </row>
    <row r="137" spans="1:3" x14ac:dyDescent="0.35">
      <c r="A137" t="s">
        <v>8218</v>
      </c>
      <c r="C137" s="6">
        <v>2000</v>
      </c>
    </row>
    <row r="138" spans="1:3" x14ac:dyDescent="0.35">
      <c r="A138" t="s">
        <v>8218</v>
      </c>
      <c r="C138" s="6">
        <v>2000</v>
      </c>
    </row>
    <row r="139" spans="1:3" x14ac:dyDescent="0.35">
      <c r="A139" t="s">
        <v>8218</v>
      </c>
      <c r="C139" s="6">
        <v>2000</v>
      </c>
    </row>
    <row r="140" spans="1:3" x14ac:dyDescent="0.35">
      <c r="A140" t="s">
        <v>8218</v>
      </c>
      <c r="C140" s="6">
        <v>2000</v>
      </c>
    </row>
    <row r="141" spans="1:3" x14ac:dyDescent="0.35">
      <c r="A141" t="s">
        <v>8218</v>
      </c>
      <c r="C141" s="6">
        <v>2000</v>
      </c>
    </row>
    <row r="142" spans="1:3" x14ac:dyDescent="0.35">
      <c r="A142" t="s">
        <v>8218</v>
      </c>
      <c r="C142" s="6">
        <v>2000</v>
      </c>
    </row>
    <row r="143" spans="1:3" x14ac:dyDescent="0.35">
      <c r="A143" t="s">
        <v>8218</v>
      </c>
      <c r="C143" s="6">
        <v>2000</v>
      </c>
    </row>
    <row r="144" spans="1:3" x14ac:dyDescent="0.35">
      <c r="A144" t="s">
        <v>8218</v>
      </c>
      <c r="C144" s="6">
        <v>2000</v>
      </c>
    </row>
    <row r="145" spans="1:3" x14ac:dyDescent="0.35">
      <c r="A145" t="s">
        <v>8218</v>
      </c>
      <c r="C145" s="6">
        <v>2000</v>
      </c>
    </row>
    <row r="146" spans="1:3" x14ac:dyDescent="0.35">
      <c r="A146" t="s">
        <v>8218</v>
      </c>
      <c r="C146" s="6">
        <v>2000</v>
      </c>
    </row>
    <row r="147" spans="1:3" x14ac:dyDescent="0.35">
      <c r="A147" t="s">
        <v>8218</v>
      </c>
      <c r="C147" s="6">
        <v>2000</v>
      </c>
    </row>
    <row r="148" spans="1:3" x14ac:dyDescent="0.35">
      <c r="A148" t="s">
        <v>8218</v>
      </c>
      <c r="C148" s="6">
        <v>2000</v>
      </c>
    </row>
    <row r="149" spans="1:3" x14ac:dyDescent="0.35">
      <c r="A149" t="s">
        <v>8218</v>
      </c>
      <c r="C149" s="6">
        <v>2000</v>
      </c>
    </row>
    <row r="150" spans="1:3" x14ac:dyDescent="0.35">
      <c r="A150" t="s">
        <v>8218</v>
      </c>
      <c r="C150" s="6">
        <v>2000</v>
      </c>
    </row>
    <row r="151" spans="1:3" x14ac:dyDescent="0.35">
      <c r="A151" t="s">
        <v>8218</v>
      </c>
      <c r="C151" s="6">
        <v>2000</v>
      </c>
    </row>
    <row r="152" spans="1:3" x14ac:dyDescent="0.35">
      <c r="A152" t="s">
        <v>8218</v>
      </c>
      <c r="C152" s="6">
        <v>2000</v>
      </c>
    </row>
    <row r="153" spans="1:3" x14ac:dyDescent="0.35">
      <c r="A153" t="s">
        <v>8218</v>
      </c>
      <c r="C153" s="6">
        <v>2000</v>
      </c>
    </row>
    <row r="154" spans="1:3" x14ac:dyDescent="0.35">
      <c r="A154" t="s">
        <v>8218</v>
      </c>
      <c r="C154" s="6">
        <v>2000</v>
      </c>
    </row>
    <row r="155" spans="1:3" x14ac:dyDescent="0.35">
      <c r="A155" t="s">
        <v>8218</v>
      </c>
      <c r="C155" s="6">
        <v>2000</v>
      </c>
    </row>
    <row r="156" spans="1:3" x14ac:dyDescent="0.35">
      <c r="A156" t="s">
        <v>8218</v>
      </c>
      <c r="C156" s="6">
        <v>2000</v>
      </c>
    </row>
    <row r="157" spans="1:3" x14ac:dyDescent="0.35">
      <c r="A157" t="s">
        <v>8218</v>
      </c>
      <c r="C157" s="6">
        <v>2000</v>
      </c>
    </row>
    <row r="158" spans="1:3" x14ac:dyDescent="0.35">
      <c r="A158" t="s">
        <v>8218</v>
      </c>
      <c r="C158" s="6">
        <v>2000</v>
      </c>
    </row>
    <row r="159" spans="1:3" x14ac:dyDescent="0.35">
      <c r="A159" t="s">
        <v>8218</v>
      </c>
      <c r="C159" s="6">
        <v>2000</v>
      </c>
    </row>
    <row r="160" spans="1:3" x14ac:dyDescent="0.35">
      <c r="A160" t="s">
        <v>8218</v>
      </c>
      <c r="C160" s="6">
        <v>2000</v>
      </c>
    </row>
    <row r="161" spans="1:3" x14ac:dyDescent="0.35">
      <c r="A161" t="s">
        <v>8218</v>
      </c>
      <c r="C161" s="6">
        <v>2000</v>
      </c>
    </row>
    <row r="162" spans="1:3" x14ac:dyDescent="0.35">
      <c r="A162" t="s">
        <v>8218</v>
      </c>
      <c r="C162" s="6">
        <v>2000</v>
      </c>
    </row>
    <row r="163" spans="1:3" x14ac:dyDescent="0.35">
      <c r="A163" t="s">
        <v>8218</v>
      </c>
      <c r="C163" s="6">
        <v>2000</v>
      </c>
    </row>
    <row r="164" spans="1:3" x14ac:dyDescent="0.35">
      <c r="A164" t="s">
        <v>8218</v>
      </c>
      <c r="C164" s="6">
        <v>2000</v>
      </c>
    </row>
    <row r="165" spans="1:3" x14ac:dyDescent="0.35">
      <c r="A165" t="s">
        <v>8218</v>
      </c>
      <c r="C165" s="6">
        <v>2000</v>
      </c>
    </row>
    <row r="166" spans="1:3" x14ac:dyDescent="0.35">
      <c r="A166" t="s">
        <v>8218</v>
      </c>
      <c r="C166" s="6">
        <v>2000</v>
      </c>
    </row>
    <row r="167" spans="1:3" x14ac:dyDescent="0.35">
      <c r="A167" t="s">
        <v>8218</v>
      </c>
      <c r="C167" s="6">
        <v>2000</v>
      </c>
    </row>
    <row r="168" spans="1:3" x14ac:dyDescent="0.35">
      <c r="A168" t="s">
        <v>8218</v>
      </c>
      <c r="C168" s="6">
        <v>2000</v>
      </c>
    </row>
    <row r="169" spans="1:3" x14ac:dyDescent="0.35">
      <c r="A169" t="s">
        <v>8218</v>
      </c>
      <c r="C169" s="6">
        <v>2000</v>
      </c>
    </row>
    <row r="170" spans="1:3" x14ac:dyDescent="0.35">
      <c r="A170" t="s">
        <v>8218</v>
      </c>
      <c r="C170" s="6">
        <v>2000</v>
      </c>
    </row>
    <row r="171" spans="1:3" x14ac:dyDescent="0.35">
      <c r="A171" t="s">
        <v>8218</v>
      </c>
      <c r="C171" s="6">
        <v>2000</v>
      </c>
    </row>
    <row r="172" spans="1:3" x14ac:dyDescent="0.35">
      <c r="A172" t="s">
        <v>8218</v>
      </c>
      <c r="C172" s="6">
        <v>2000</v>
      </c>
    </row>
    <row r="173" spans="1:3" x14ac:dyDescent="0.35">
      <c r="A173" t="s">
        <v>8218</v>
      </c>
      <c r="C173" s="6">
        <v>2000</v>
      </c>
    </row>
    <row r="174" spans="1:3" x14ac:dyDescent="0.35">
      <c r="A174" t="s">
        <v>8218</v>
      </c>
      <c r="C174" s="6">
        <v>2000</v>
      </c>
    </row>
    <row r="175" spans="1:3" x14ac:dyDescent="0.35">
      <c r="A175" t="s">
        <v>8218</v>
      </c>
      <c r="C175" s="6">
        <v>2000</v>
      </c>
    </row>
    <row r="176" spans="1:3" x14ac:dyDescent="0.35">
      <c r="A176" t="s">
        <v>8218</v>
      </c>
      <c r="C176" s="6">
        <v>2000</v>
      </c>
    </row>
    <row r="177" spans="1:3" x14ac:dyDescent="0.35">
      <c r="A177" t="s">
        <v>8218</v>
      </c>
      <c r="C177" s="6">
        <v>2000</v>
      </c>
    </row>
    <row r="178" spans="1:3" x14ac:dyDescent="0.35">
      <c r="A178" t="s">
        <v>8218</v>
      </c>
      <c r="C178" s="6">
        <v>2000</v>
      </c>
    </row>
    <row r="179" spans="1:3" x14ac:dyDescent="0.35">
      <c r="A179" t="s">
        <v>8218</v>
      </c>
      <c r="C179" s="6">
        <v>2000</v>
      </c>
    </row>
    <row r="180" spans="1:3" x14ac:dyDescent="0.35">
      <c r="A180" t="s">
        <v>8218</v>
      </c>
      <c r="C180" s="6">
        <v>2000</v>
      </c>
    </row>
    <row r="181" spans="1:3" x14ac:dyDescent="0.35">
      <c r="A181" t="s">
        <v>8218</v>
      </c>
      <c r="C181" s="6">
        <v>2000</v>
      </c>
    </row>
    <row r="182" spans="1:3" x14ac:dyDescent="0.35">
      <c r="A182" t="s">
        <v>8218</v>
      </c>
      <c r="C182" s="6">
        <v>2000</v>
      </c>
    </row>
    <row r="183" spans="1:3" x14ac:dyDescent="0.35">
      <c r="A183" t="s">
        <v>8218</v>
      </c>
      <c r="C183" s="6">
        <v>2000</v>
      </c>
    </row>
    <row r="184" spans="1:3" x14ac:dyDescent="0.35">
      <c r="A184" t="s">
        <v>8218</v>
      </c>
      <c r="C184" s="6">
        <v>2000</v>
      </c>
    </row>
    <row r="185" spans="1:3" x14ac:dyDescent="0.35">
      <c r="A185" t="s">
        <v>8218</v>
      </c>
      <c r="C185" s="6">
        <v>2000</v>
      </c>
    </row>
    <row r="186" spans="1:3" x14ac:dyDescent="0.35">
      <c r="A186" t="s">
        <v>8218</v>
      </c>
      <c r="C186" s="6">
        <v>2000</v>
      </c>
    </row>
    <row r="187" spans="1:3" x14ac:dyDescent="0.35">
      <c r="A187" t="s">
        <v>8218</v>
      </c>
      <c r="C187" s="6">
        <v>2000</v>
      </c>
    </row>
    <row r="188" spans="1:3" x14ac:dyDescent="0.35">
      <c r="A188" t="s">
        <v>8218</v>
      </c>
      <c r="C188" s="6">
        <v>2000</v>
      </c>
    </row>
    <row r="189" spans="1:3" x14ac:dyDescent="0.35">
      <c r="A189" t="s">
        <v>8218</v>
      </c>
      <c r="C189" s="6">
        <v>2000</v>
      </c>
    </row>
    <row r="190" spans="1:3" x14ac:dyDescent="0.35">
      <c r="A190" t="s">
        <v>8218</v>
      </c>
      <c r="C190" s="6">
        <v>2000</v>
      </c>
    </row>
    <row r="191" spans="1:3" x14ac:dyDescent="0.35">
      <c r="A191" t="s">
        <v>8218</v>
      </c>
      <c r="C191" s="6">
        <v>2000</v>
      </c>
    </row>
    <row r="192" spans="1:3" x14ac:dyDescent="0.35">
      <c r="A192" t="s">
        <v>8218</v>
      </c>
      <c r="C192" s="6">
        <v>2000</v>
      </c>
    </row>
    <row r="193" spans="1:3" x14ac:dyDescent="0.35">
      <c r="A193" t="s">
        <v>8218</v>
      </c>
      <c r="C193" s="6">
        <v>2000</v>
      </c>
    </row>
    <row r="194" spans="1:3" x14ac:dyDescent="0.35">
      <c r="A194" t="s">
        <v>8218</v>
      </c>
      <c r="C194" s="6">
        <v>2000</v>
      </c>
    </row>
    <row r="195" spans="1:3" x14ac:dyDescent="0.35">
      <c r="A195" t="s">
        <v>8218</v>
      </c>
      <c r="C195" s="6">
        <v>2000</v>
      </c>
    </row>
    <row r="196" spans="1:3" x14ac:dyDescent="0.35">
      <c r="A196" t="s">
        <v>8218</v>
      </c>
      <c r="C196" s="6">
        <v>2100</v>
      </c>
    </row>
    <row r="197" spans="1:3" x14ac:dyDescent="0.35">
      <c r="A197" t="s">
        <v>8218</v>
      </c>
      <c r="C197" s="6">
        <v>2100</v>
      </c>
    </row>
    <row r="198" spans="1:3" x14ac:dyDescent="0.35">
      <c r="A198" t="s">
        <v>8218</v>
      </c>
      <c r="C198" s="6">
        <v>2100</v>
      </c>
    </row>
    <row r="199" spans="1:3" x14ac:dyDescent="0.35">
      <c r="A199" t="s">
        <v>8218</v>
      </c>
      <c r="C199" s="6">
        <v>2200</v>
      </c>
    </row>
    <row r="200" spans="1:3" x14ac:dyDescent="0.35">
      <c r="A200" t="s">
        <v>8218</v>
      </c>
      <c r="C200" s="6">
        <v>2200</v>
      </c>
    </row>
    <row r="201" spans="1:3" x14ac:dyDescent="0.35">
      <c r="A201" t="s">
        <v>8218</v>
      </c>
      <c r="C201" s="6">
        <v>2250</v>
      </c>
    </row>
    <row r="202" spans="1:3" x14ac:dyDescent="0.35">
      <c r="A202" t="s">
        <v>8218</v>
      </c>
      <c r="C202" s="6">
        <v>2400</v>
      </c>
    </row>
    <row r="203" spans="1:3" x14ac:dyDescent="0.35">
      <c r="A203" t="s">
        <v>8218</v>
      </c>
      <c r="C203" s="6">
        <v>2500</v>
      </c>
    </row>
    <row r="204" spans="1:3" x14ac:dyDescent="0.35">
      <c r="A204" t="s">
        <v>8218</v>
      </c>
      <c r="C204" s="6">
        <v>2500</v>
      </c>
    </row>
    <row r="205" spans="1:3" x14ac:dyDescent="0.35">
      <c r="A205" t="s">
        <v>8218</v>
      </c>
      <c r="C205" s="6">
        <v>2500</v>
      </c>
    </row>
    <row r="206" spans="1:3" x14ac:dyDescent="0.35">
      <c r="A206" t="s">
        <v>8218</v>
      </c>
      <c r="C206" s="6">
        <v>2500</v>
      </c>
    </row>
    <row r="207" spans="1:3" x14ac:dyDescent="0.35">
      <c r="A207" t="s">
        <v>8218</v>
      </c>
      <c r="C207" s="6">
        <v>2500</v>
      </c>
    </row>
    <row r="208" spans="1:3" x14ac:dyDescent="0.35">
      <c r="A208" t="s">
        <v>8218</v>
      </c>
      <c r="C208" s="6">
        <v>2500</v>
      </c>
    </row>
    <row r="209" spans="1:3" x14ac:dyDescent="0.35">
      <c r="A209" t="s">
        <v>8218</v>
      </c>
      <c r="C209" s="6">
        <v>2500</v>
      </c>
    </row>
    <row r="210" spans="1:3" x14ac:dyDescent="0.35">
      <c r="A210" t="s">
        <v>8218</v>
      </c>
      <c r="C210" s="6">
        <v>2500</v>
      </c>
    </row>
    <row r="211" spans="1:3" x14ac:dyDescent="0.35">
      <c r="A211" t="s">
        <v>8218</v>
      </c>
      <c r="C211" s="6">
        <v>2500</v>
      </c>
    </row>
    <row r="212" spans="1:3" x14ac:dyDescent="0.35">
      <c r="A212" t="s">
        <v>8218</v>
      </c>
      <c r="C212" s="6">
        <v>2500</v>
      </c>
    </row>
    <row r="213" spans="1:3" x14ac:dyDescent="0.35">
      <c r="A213" t="s">
        <v>8218</v>
      </c>
      <c r="C213" s="6">
        <v>2500</v>
      </c>
    </row>
    <row r="214" spans="1:3" x14ac:dyDescent="0.35">
      <c r="A214" t="s">
        <v>8218</v>
      </c>
      <c r="C214" s="6">
        <v>2500</v>
      </c>
    </row>
    <row r="215" spans="1:3" x14ac:dyDescent="0.35">
      <c r="A215" t="s">
        <v>8218</v>
      </c>
      <c r="C215" s="6">
        <v>2500</v>
      </c>
    </row>
    <row r="216" spans="1:3" x14ac:dyDescent="0.35">
      <c r="A216" t="s">
        <v>8218</v>
      </c>
      <c r="C216" s="6">
        <v>2500</v>
      </c>
    </row>
    <row r="217" spans="1:3" x14ac:dyDescent="0.35">
      <c r="A217" t="s">
        <v>8218</v>
      </c>
      <c r="C217" s="6">
        <v>2500</v>
      </c>
    </row>
    <row r="218" spans="1:3" x14ac:dyDescent="0.35">
      <c r="A218" t="s">
        <v>8218</v>
      </c>
      <c r="C218" s="6">
        <v>2500</v>
      </c>
    </row>
    <row r="219" spans="1:3" x14ac:dyDescent="0.35">
      <c r="A219" t="s">
        <v>8218</v>
      </c>
      <c r="C219" s="6">
        <v>2500</v>
      </c>
    </row>
    <row r="220" spans="1:3" x14ac:dyDescent="0.35">
      <c r="A220" t="s">
        <v>8218</v>
      </c>
      <c r="C220" s="6">
        <v>2500</v>
      </c>
    </row>
    <row r="221" spans="1:3" x14ac:dyDescent="0.35">
      <c r="A221" t="s">
        <v>8218</v>
      </c>
      <c r="C221" s="6">
        <v>2500</v>
      </c>
    </row>
    <row r="222" spans="1:3" x14ac:dyDescent="0.35">
      <c r="A222" t="s">
        <v>8218</v>
      </c>
      <c r="C222" s="6">
        <v>2500</v>
      </c>
    </row>
    <row r="223" spans="1:3" x14ac:dyDescent="0.35">
      <c r="A223" t="s">
        <v>8218</v>
      </c>
      <c r="C223" s="6">
        <v>2500</v>
      </c>
    </row>
    <row r="224" spans="1:3" x14ac:dyDescent="0.35">
      <c r="A224" t="s">
        <v>8218</v>
      </c>
      <c r="C224" s="6">
        <v>2500</v>
      </c>
    </row>
    <row r="225" spans="1:3" x14ac:dyDescent="0.35">
      <c r="A225" t="s">
        <v>8218</v>
      </c>
      <c r="C225" s="6">
        <v>2500</v>
      </c>
    </row>
    <row r="226" spans="1:3" x14ac:dyDescent="0.35">
      <c r="A226" t="s">
        <v>8218</v>
      </c>
      <c r="C226" s="6">
        <v>2500</v>
      </c>
    </row>
    <row r="227" spans="1:3" x14ac:dyDescent="0.35">
      <c r="A227" t="s">
        <v>8218</v>
      </c>
      <c r="C227" s="6">
        <v>2500</v>
      </c>
    </row>
    <row r="228" spans="1:3" x14ac:dyDescent="0.35">
      <c r="A228" t="s">
        <v>8218</v>
      </c>
      <c r="C228" s="6">
        <v>2500</v>
      </c>
    </row>
    <row r="229" spans="1:3" x14ac:dyDescent="0.35">
      <c r="A229" t="s">
        <v>8218</v>
      </c>
      <c r="C229" s="6">
        <v>2500</v>
      </c>
    </row>
    <row r="230" spans="1:3" x14ac:dyDescent="0.35">
      <c r="A230" t="s">
        <v>8218</v>
      </c>
      <c r="C230" s="6">
        <v>2500</v>
      </c>
    </row>
    <row r="231" spans="1:3" x14ac:dyDescent="0.35">
      <c r="A231" t="s">
        <v>8218</v>
      </c>
      <c r="C231" s="6">
        <v>2500</v>
      </c>
    </row>
    <row r="232" spans="1:3" x14ac:dyDescent="0.35">
      <c r="A232" t="s">
        <v>8218</v>
      </c>
      <c r="C232" s="6">
        <v>2500</v>
      </c>
    </row>
    <row r="233" spans="1:3" x14ac:dyDescent="0.35">
      <c r="A233" t="s">
        <v>8218</v>
      </c>
      <c r="C233" s="6">
        <v>2500</v>
      </c>
    </row>
    <row r="234" spans="1:3" x14ac:dyDescent="0.35">
      <c r="A234" t="s">
        <v>8218</v>
      </c>
      <c r="C234" s="6">
        <v>2500</v>
      </c>
    </row>
    <row r="235" spans="1:3" x14ac:dyDescent="0.35">
      <c r="A235" t="s">
        <v>8218</v>
      </c>
      <c r="C235" s="6">
        <v>2500</v>
      </c>
    </row>
    <row r="236" spans="1:3" x14ac:dyDescent="0.35">
      <c r="A236" t="s">
        <v>8218</v>
      </c>
      <c r="C236" s="6">
        <v>2500</v>
      </c>
    </row>
    <row r="237" spans="1:3" x14ac:dyDescent="0.35">
      <c r="A237" t="s">
        <v>8218</v>
      </c>
      <c r="C237" s="6">
        <v>2500</v>
      </c>
    </row>
    <row r="238" spans="1:3" x14ac:dyDescent="0.35">
      <c r="A238" t="s">
        <v>8218</v>
      </c>
      <c r="C238" s="6">
        <v>2500</v>
      </c>
    </row>
    <row r="239" spans="1:3" x14ac:dyDescent="0.35">
      <c r="A239" t="s">
        <v>8218</v>
      </c>
      <c r="C239" s="6">
        <v>2500</v>
      </c>
    </row>
    <row r="240" spans="1:3" x14ac:dyDescent="0.35">
      <c r="A240" t="s">
        <v>8218</v>
      </c>
      <c r="C240" s="6">
        <v>2500</v>
      </c>
    </row>
    <row r="241" spans="1:3" x14ac:dyDescent="0.35">
      <c r="A241" t="s">
        <v>8218</v>
      </c>
      <c r="C241" s="6">
        <v>2500</v>
      </c>
    </row>
    <row r="242" spans="1:3" x14ac:dyDescent="0.35">
      <c r="A242" t="s">
        <v>8218</v>
      </c>
      <c r="C242" s="6">
        <v>2500</v>
      </c>
    </row>
    <row r="243" spans="1:3" x14ac:dyDescent="0.35">
      <c r="A243" t="s">
        <v>8218</v>
      </c>
      <c r="C243" s="6">
        <v>2600</v>
      </c>
    </row>
    <row r="244" spans="1:3" x14ac:dyDescent="0.35">
      <c r="A244" t="s">
        <v>8218</v>
      </c>
      <c r="C244" s="6">
        <v>2600</v>
      </c>
    </row>
    <row r="245" spans="1:3" x14ac:dyDescent="0.35">
      <c r="A245" t="s">
        <v>8218</v>
      </c>
      <c r="C245" s="6">
        <v>2700</v>
      </c>
    </row>
    <row r="246" spans="1:3" x14ac:dyDescent="0.35">
      <c r="A246" t="s">
        <v>8218</v>
      </c>
      <c r="C246" s="6">
        <v>2700</v>
      </c>
    </row>
    <row r="247" spans="1:3" x14ac:dyDescent="0.35">
      <c r="A247" t="s">
        <v>8218</v>
      </c>
      <c r="C247" s="6">
        <v>2750</v>
      </c>
    </row>
    <row r="248" spans="1:3" x14ac:dyDescent="0.35">
      <c r="A248" t="s">
        <v>8218</v>
      </c>
      <c r="C248" s="6">
        <v>2750</v>
      </c>
    </row>
    <row r="249" spans="1:3" x14ac:dyDescent="0.35">
      <c r="A249" t="s">
        <v>8218</v>
      </c>
      <c r="C249" s="6">
        <v>2800</v>
      </c>
    </row>
    <row r="250" spans="1:3" x14ac:dyDescent="0.35">
      <c r="A250" t="s">
        <v>8218</v>
      </c>
      <c r="C250" s="6">
        <v>2800</v>
      </c>
    </row>
    <row r="251" spans="1:3" x14ac:dyDescent="0.35">
      <c r="A251" t="s">
        <v>8218</v>
      </c>
      <c r="C251" s="6">
        <v>2800</v>
      </c>
    </row>
    <row r="252" spans="1:3" x14ac:dyDescent="0.35">
      <c r="A252" t="s">
        <v>8218</v>
      </c>
      <c r="C252" s="6">
        <v>2800</v>
      </c>
    </row>
    <row r="253" spans="1:3" x14ac:dyDescent="0.35">
      <c r="A253" t="s">
        <v>8218</v>
      </c>
      <c r="C253" s="6">
        <v>2827</v>
      </c>
    </row>
    <row r="254" spans="1:3" x14ac:dyDescent="0.35">
      <c r="A254" t="s">
        <v>8218</v>
      </c>
      <c r="C254" s="6">
        <v>2900</v>
      </c>
    </row>
    <row r="255" spans="1:3" x14ac:dyDescent="0.35">
      <c r="A255" t="s">
        <v>8218</v>
      </c>
      <c r="C255" s="6">
        <v>3000</v>
      </c>
    </row>
    <row r="256" spans="1:3" x14ac:dyDescent="0.35">
      <c r="A256" t="s">
        <v>8218</v>
      </c>
      <c r="C256" s="6">
        <v>3000</v>
      </c>
    </row>
    <row r="257" spans="1:3" x14ac:dyDescent="0.35">
      <c r="A257" t="s">
        <v>8218</v>
      </c>
      <c r="C257" s="6">
        <v>3000</v>
      </c>
    </row>
    <row r="258" spans="1:3" x14ac:dyDescent="0.35">
      <c r="A258" t="s">
        <v>8218</v>
      </c>
      <c r="C258" s="6">
        <v>3000</v>
      </c>
    </row>
    <row r="259" spans="1:3" x14ac:dyDescent="0.35">
      <c r="A259" t="s">
        <v>8218</v>
      </c>
      <c r="C259" s="6">
        <v>3000</v>
      </c>
    </row>
    <row r="260" spans="1:3" x14ac:dyDescent="0.35">
      <c r="A260" t="s">
        <v>8218</v>
      </c>
      <c r="C260" s="6">
        <v>3000</v>
      </c>
    </row>
    <row r="261" spans="1:3" x14ac:dyDescent="0.35">
      <c r="A261" t="s">
        <v>8218</v>
      </c>
      <c r="C261" s="6">
        <v>3000</v>
      </c>
    </row>
    <row r="262" spans="1:3" x14ac:dyDescent="0.35">
      <c r="A262" t="s">
        <v>8218</v>
      </c>
      <c r="C262" s="6">
        <v>3000</v>
      </c>
    </row>
    <row r="263" spans="1:3" x14ac:dyDescent="0.35">
      <c r="A263" t="s">
        <v>8218</v>
      </c>
      <c r="C263" s="6">
        <v>3000</v>
      </c>
    </row>
    <row r="264" spans="1:3" x14ac:dyDescent="0.35">
      <c r="A264" t="s">
        <v>8218</v>
      </c>
      <c r="C264" s="6">
        <v>3000</v>
      </c>
    </row>
    <row r="265" spans="1:3" x14ac:dyDescent="0.35">
      <c r="A265" t="s">
        <v>8218</v>
      </c>
      <c r="C265" s="6">
        <v>3000</v>
      </c>
    </row>
    <row r="266" spans="1:3" x14ac:dyDescent="0.35">
      <c r="A266" t="s">
        <v>8218</v>
      </c>
      <c r="C266" s="6">
        <v>3000</v>
      </c>
    </row>
    <row r="267" spans="1:3" x14ac:dyDescent="0.35">
      <c r="A267" t="s">
        <v>8218</v>
      </c>
      <c r="C267" s="6">
        <v>3000</v>
      </c>
    </row>
    <row r="268" spans="1:3" x14ac:dyDescent="0.35">
      <c r="A268" t="s">
        <v>8218</v>
      </c>
      <c r="C268" s="6">
        <v>3000</v>
      </c>
    </row>
    <row r="269" spans="1:3" x14ac:dyDescent="0.35">
      <c r="A269" t="s">
        <v>8218</v>
      </c>
      <c r="C269" s="6">
        <v>3000</v>
      </c>
    </row>
    <row r="270" spans="1:3" x14ac:dyDescent="0.35">
      <c r="A270" t="s">
        <v>8218</v>
      </c>
      <c r="C270" s="6">
        <v>3000</v>
      </c>
    </row>
    <row r="271" spans="1:3" x14ac:dyDescent="0.35">
      <c r="A271" t="s">
        <v>8218</v>
      </c>
      <c r="C271" s="6">
        <v>3000</v>
      </c>
    </row>
    <row r="272" spans="1:3" x14ac:dyDescent="0.35">
      <c r="A272" t="s">
        <v>8218</v>
      </c>
      <c r="C272" s="6">
        <v>3000</v>
      </c>
    </row>
    <row r="273" spans="1:3" x14ac:dyDescent="0.35">
      <c r="A273" t="s">
        <v>8218</v>
      </c>
      <c r="C273" s="6">
        <v>3000</v>
      </c>
    </row>
    <row r="274" spans="1:3" x14ac:dyDescent="0.35">
      <c r="A274" t="s">
        <v>8218</v>
      </c>
      <c r="C274" s="6">
        <v>3000</v>
      </c>
    </row>
    <row r="275" spans="1:3" x14ac:dyDescent="0.35">
      <c r="A275" t="s">
        <v>8218</v>
      </c>
      <c r="C275" s="6">
        <v>3000</v>
      </c>
    </row>
    <row r="276" spans="1:3" x14ac:dyDescent="0.35">
      <c r="A276" t="s">
        <v>8218</v>
      </c>
      <c r="C276" s="6">
        <v>3000</v>
      </c>
    </row>
    <row r="277" spans="1:3" x14ac:dyDescent="0.35">
      <c r="A277" t="s">
        <v>8218</v>
      </c>
      <c r="C277" s="6">
        <v>3000</v>
      </c>
    </row>
    <row r="278" spans="1:3" x14ac:dyDescent="0.35">
      <c r="A278" t="s">
        <v>8218</v>
      </c>
      <c r="C278" s="6">
        <v>3000</v>
      </c>
    </row>
    <row r="279" spans="1:3" x14ac:dyDescent="0.35">
      <c r="A279" t="s">
        <v>8218</v>
      </c>
      <c r="C279" s="6">
        <v>3000</v>
      </c>
    </row>
    <row r="280" spans="1:3" x14ac:dyDescent="0.35">
      <c r="A280" t="s">
        <v>8218</v>
      </c>
      <c r="C280" s="6">
        <v>3000</v>
      </c>
    </row>
    <row r="281" spans="1:3" x14ac:dyDescent="0.35">
      <c r="A281" t="s">
        <v>8218</v>
      </c>
      <c r="C281" s="6">
        <v>3000</v>
      </c>
    </row>
    <row r="282" spans="1:3" x14ac:dyDescent="0.35">
      <c r="A282" t="s">
        <v>8218</v>
      </c>
      <c r="C282" s="6">
        <v>3000</v>
      </c>
    </row>
    <row r="283" spans="1:3" x14ac:dyDescent="0.35">
      <c r="A283" t="s">
        <v>8218</v>
      </c>
      <c r="C283" s="6">
        <v>3000</v>
      </c>
    </row>
    <row r="284" spans="1:3" x14ac:dyDescent="0.35">
      <c r="A284" t="s">
        <v>8218</v>
      </c>
      <c r="C284" s="6">
        <v>3000</v>
      </c>
    </row>
    <row r="285" spans="1:3" x14ac:dyDescent="0.35">
      <c r="A285" t="s">
        <v>8218</v>
      </c>
      <c r="C285" s="6">
        <v>3000</v>
      </c>
    </row>
    <row r="286" spans="1:3" x14ac:dyDescent="0.35">
      <c r="A286" t="s">
        <v>8218</v>
      </c>
      <c r="C286" s="6">
        <v>3000</v>
      </c>
    </row>
    <row r="287" spans="1:3" x14ac:dyDescent="0.35">
      <c r="A287" t="s">
        <v>8218</v>
      </c>
      <c r="C287" s="6">
        <v>3000</v>
      </c>
    </row>
    <row r="288" spans="1:3" x14ac:dyDescent="0.35">
      <c r="A288" t="s">
        <v>8218</v>
      </c>
      <c r="C288" s="6">
        <v>3000</v>
      </c>
    </row>
    <row r="289" spans="1:3" x14ac:dyDescent="0.35">
      <c r="A289" t="s">
        <v>8218</v>
      </c>
      <c r="C289" s="6">
        <v>3000</v>
      </c>
    </row>
    <row r="290" spans="1:3" x14ac:dyDescent="0.35">
      <c r="A290" t="s">
        <v>8218</v>
      </c>
      <c r="C290" s="6">
        <v>3000</v>
      </c>
    </row>
    <row r="291" spans="1:3" x14ac:dyDescent="0.35">
      <c r="A291" t="s">
        <v>8218</v>
      </c>
      <c r="C291" s="6">
        <v>3000</v>
      </c>
    </row>
    <row r="292" spans="1:3" x14ac:dyDescent="0.35">
      <c r="A292" t="s">
        <v>8218</v>
      </c>
      <c r="C292" s="6">
        <v>3000</v>
      </c>
    </row>
    <row r="293" spans="1:3" x14ac:dyDescent="0.35">
      <c r="A293" t="s">
        <v>8218</v>
      </c>
      <c r="C293" s="6">
        <v>3000</v>
      </c>
    </row>
    <row r="294" spans="1:3" x14ac:dyDescent="0.35">
      <c r="A294" t="s">
        <v>8218</v>
      </c>
      <c r="C294" s="6">
        <v>3000</v>
      </c>
    </row>
    <row r="295" spans="1:3" x14ac:dyDescent="0.35">
      <c r="A295" t="s">
        <v>8218</v>
      </c>
      <c r="C295" s="6">
        <v>3000</v>
      </c>
    </row>
    <row r="296" spans="1:3" x14ac:dyDescent="0.35">
      <c r="A296" t="s">
        <v>8218</v>
      </c>
      <c r="C296" s="6">
        <v>3000</v>
      </c>
    </row>
    <row r="297" spans="1:3" x14ac:dyDescent="0.35">
      <c r="A297" t="s">
        <v>8218</v>
      </c>
      <c r="C297" s="6">
        <v>3000</v>
      </c>
    </row>
    <row r="298" spans="1:3" x14ac:dyDescent="0.35">
      <c r="A298" t="s">
        <v>8218</v>
      </c>
      <c r="C298" s="6">
        <v>3000</v>
      </c>
    </row>
    <row r="299" spans="1:3" x14ac:dyDescent="0.35">
      <c r="A299" t="s">
        <v>8218</v>
      </c>
      <c r="C299" s="6">
        <v>3000</v>
      </c>
    </row>
    <row r="300" spans="1:3" x14ac:dyDescent="0.35">
      <c r="A300" t="s">
        <v>8218</v>
      </c>
      <c r="C300" s="6">
        <v>3000</v>
      </c>
    </row>
    <row r="301" spans="1:3" x14ac:dyDescent="0.35">
      <c r="A301" t="s">
        <v>8218</v>
      </c>
      <c r="C301" s="6">
        <v>3000</v>
      </c>
    </row>
    <row r="302" spans="1:3" x14ac:dyDescent="0.35">
      <c r="A302" t="s">
        <v>8218</v>
      </c>
      <c r="C302" s="6">
        <v>3000</v>
      </c>
    </row>
    <row r="303" spans="1:3" x14ac:dyDescent="0.35">
      <c r="A303" t="s">
        <v>8218</v>
      </c>
      <c r="C303" s="6">
        <v>3000</v>
      </c>
    </row>
    <row r="304" spans="1:3" x14ac:dyDescent="0.35">
      <c r="A304" t="s">
        <v>8218</v>
      </c>
      <c r="C304" s="6">
        <v>3000</v>
      </c>
    </row>
    <row r="305" spans="1:3" x14ac:dyDescent="0.35">
      <c r="A305" t="s">
        <v>8218</v>
      </c>
      <c r="C305" s="6">
        <v>3000</v>
      </c>
    </row>
    <row r="306" spans="1:3" x14ac:dyDescent="0.35">
      <c r="A306" t="s">
        <v>8218</v>
      </c>
      <c r="C306" s="6">
        <v>3000</v>
      </c>
    </row>
    <row r="307" spans="1:3" x14ac:dyDescent="0.35">
      <c r="A307" t="s">
        <v>8218</v>
      </c>
      <c r="C307" s="6">
        <v>3000</v>
      </c>
    </row>
    <row r="308" spans="1:3" x14ac:dyDescent="0.35">
      <c r="A308" t="s">
        <v>8218</v>
      </c>
      <c r="C308" s="6">
        <v>3000</v>
      </c>
    </row>
    <row r="309" spans="1:3" x14ac:dyDescent="0.35">
      <c r="A309" t="s">
        <v>8218</v>
      </c>
      <c r="C309" s="6">
        <v>3000</v>
      </c>
    </row>
    <row r="310" spans="1:3" x14ac:dyDescent="0.35">
      <c r="A310" t="s">
        <v>8218</v>
      </c>
      <c r="C310" s="6">
        <v>3000</v>
      </c>
    </row>
    <row r="311" spans="1:3" x14ac:dyDescent="0.35">
      <c r="A311" t="s">
        <v>8218</v>
      </c>
      <c r="C311" s="6">
        <v>3000</v>
      </c>
    </row>
    <row r="312" spans="1:3" x14ac:dyDescent="0.35">
      <c r="A312" t="s">
        <v>8218</v>
      </c>
      <c r="C312" s="6">
        <v>3000</v>
      </c>
    </row>
    <row r="313" spans="1:3" x14ac:dyDescent="0.35">
      <c r="A313" t="s">
        <v>8218</v>
      </c>
      <c r="C313" s="6">
        <v>3000</v>
      </c>
    </row>
    <row r="314" spans="1:3" x14ac:dyDescent="0.35">
      <c r="A314" t="s">
        <v>8218</v>
      </c>
      <c r="C314" s="6">
        <v>3000</v>
      </c>
    </row>
    <row r="315" spans="1:3" x14ac:dyDescent="0.35">
      <c r="A315" t="s">
        <v>8218</v>
      </c>
      <c r="C315" s="6">
        <v>3000</v>
      </c>
    </row>
    <row r="316" spans="1:3" x14ac:dyDescent="0.35">
      <c r="A316" t="s">
        <v>8218</v>
      </c>
      <c r="C316" s="6">
        <v>3000</v>
      </c>
    </row>
    <row r="317" spans="1:3" x14ac:dyDescent="0.35">
      <c r="A317" t="s">
        <v>8218</v>
      </c>
      <c r="C317" s="6">
        <v>3100</v>
      </c>
    </row>
    <row r="318" spans="1:3" x14ac:dyDescent="0.35">
      <c r="A318" t="s">
        <v>8218</v>
      </c>
      <c r="C318" s="6">
        <v>3200</v>
      </c>
    </row>
    <row r="319" spans="1:3" x14ac:dyDescent="0.35">
      <c r="A319" t="s">
        <v>8218</v>
      </c>
      <c r="C319" s="6">
        <v>3200</v>
      </c>
    </row>
    <row r="320" spans="1:3" x14ac:dyDescent="0.35">
      <c r="A320" t="s">
        <v>8218</v>
      </c>
      <c r="C320" s="6">
        <v>3200</v>
      </c>
    </row>
    <row r="321" spans="1:3" x14ac:dyDescent="0.35">
      <c r="A321" t="s">
        <v>8218</v>
      </c>
      <c r="C321" s="6">
        <v>3300</v>
      </c>
    </row>
    <row r="322" spans="1:3" x14ac:dyDescent="0.35">
      <c r="A322" t="s">
        <v>8218</v>
      </c>
      <c r="C322" s="6">
        <v>3300</v>
      </c>
    </row>
    <row r="323" spans="1:3" x14ac:dyDescent="0.35">
      <c r="A323" t="s">
        <v>8218</v>
      </c>
      <c r="C323" s="6">
        <v>3300</v>
      </c>
    </row>
    <row r="324" spans="1:3" x14ac:dyDescent="0.35">
      <c r="A324" t="s">
        <v>8218</v>
      </c>
      <c r="C324" s="6">
        <v>3300</v>
      </c>
    </row>
    <row r="325" spans="1:3" x14ac:dyDescent="0.35">
      <c r="A325" t="s">
        <v>8218</v>
      </c>
      <c r="C325" s="6">
        <v>3300</v>
      </c>
    </row>
    <row r="326" spans="1:3" x14ac:dyDescent="0.35">
      <c r="A326" t="s">
        <v>8218</v>
      </c>
      <c r="C326" s="6">
        <v>3350</v>
      </c>
    </row>
    <row r="327" spans="1:3" x14ac:dyDescent="0.35">
      <c r="A327" t="s">
        <v>8218</v>
      </c>
      <c r="C327" s="6">
        <v>3350</v>
      </c>
    </row>
    <row r="328" spans="1:3" x14ac:dyDescent="0.35">
      <c r="A328" t="s">
        <v>8218</v>
      </c>
      <c r="C328" s="6">
        <v>3400</v>
      </c>
    </row>
    <row r="329" spans="1:3" x14ac:dyDescent="0.35">
      <c r="A329" t="s">
        <v>8218</v>
      </c>
      <c r="C329" s="6">
        <v>3405</v>
      </c>
    </row>
    <row r="330" spans="1:3" x14ac:dyDescent="0.35">
      <c r="A330" t="s">
        <v>8218</v>
      </c>
      <c r="C330" s="6">
        <v>3500</v>
      </c>
    </row>
    <row r="331" spans="1:3" x14ac:dyDescent="0.35">
      <c r="A331" t="s">
        <v>8218</v>
      </c>
      <c r="C331" s="6">
        <v>3500</v>
      </c>
    </row>
    <row r="332" spans="1:3" x14ac:dyDescent="0.35">
      <c r="A332" t="s">
        <v>8218</v>
      </c>
      <c r="C332" s="6">
        <v>3500</v>
      </c>
    </row>
    <row r="333" spans="1:3" x14ac:dyDescent="0.35">
      <c r="A333" t="s">
        <v>8218</v>
      </c>
      <c r="C333" s="6">
        <v>3500</v>
      </c>
    </row>
    <row r="334" spans="1:3" x14ac:dyDescent="0.35">
      <c r="A334" t="s">
        <v>8218</v>
      </c>
      <c r="C334" s="6">
        <v>3500</v>
      </c>
    </row>
    <row r="335" spans="1:3" x14ac:dyDescent="0.35">
      <c r="A335" t="s">
        <v>8218</v>
      </c>
      <c r="C335" s="6">
        <v>3500</v>
      </c>
    </row>
    <row r="336" spans="1:3" x14ac:dyDescent="0.35">
      <c r="A336" t="s">
        <v>8218</v>
      </c>
      <c r="C336" s="6">
        <v>3500</v>
      </c>
    </row>
    <row r="337" spans="1:3" x14ac:dyDescent="0.35">
      <c r="A337" t="s">
        <v>8218</v>
      </c>
      <c r="C337" s="6">
        <v>3500</v>
      </c>
    </row>
    <row r="338" spans="1:3" x14ac:dyDescent="0.35">
      <c r="A338" t="s">
        <v>8218</v>
      </c>
      <c r="C338" s="6">
        <v>3500</v>
      </c>
    </row>
    <row r="339" spans="1:3" x14ac:dyDescent="0.35">
      <c r="A339" t="s">
        <v>8218</v>
      </c>
      <c r="C339" s="6">
        <v>3500</v>
      </c>
    </row>
    <row r="340" spans="1:3" x14ac:dyDescent="0.35">
      <c r="A340" t="s">
        <v>8218</v>
      </c>
      <c r="C340" s="6">
        <v>3500</v>
      </c>
    </row>
    <row r="341" spans="1:3" x14ac:dyDescent="0.35">
      <c r="A341" t="s">
        <v>8218</v>
      </c>
      <c r="C341" s="6">
        <v>3500</v>
      </c>
    </row>
    <row r="342" spans="1:3" x14ac:dyDescent="0.35">
      <c r="A342" t="s">
        <v>8218</v>
      </c>
      <c r="C342" s="6">
        <v>3500</v>
      </c>
    </row>
    <row r="343" spans="1:3" x14ac:dyDescent="0.35">
      <c r="A343" t="s">
        <v>8218</v>
      </c>
      <c r="C343" s="6">
        <v>3500</v>
      </c>
    </row>
    <row r="344" spans="1:3" x14ac:dyDescent="0.35">
      <c r="A344" t="s">
        <v>8218</v>
      </c>
      <c r="C344" s="6">
        <v>3500</v>
      </c>
    </row>
    <row r="345" spans="1:3" x14ac:dyDescent="0.35">
      <c r="A345" t="s">
        <v>8218</v>
      </c>
      <c r="C345" s="6">
        <v>3500</v>
      </c>
    </row>
    <row r="346" spans="1:3" x14ac:dyDescent="0.35">
      <c r="A346" t="s">
        <v>8218</v>
      </c>
      <c r="C346" s="6">
        <v>3500</v>
      </c>
    </row>
    <row r="347" spans="1:3" x14ac:dyDescent="0.35">
      <c r="A347" t="s">
        <v>8218</v>
      </c>
      <c r="C347" s="6">
        <v>3500</v>
      </c>
    </row>
    <row r="348" spans="1:3" x14ac:dyDescent="0.35">
      <c r="A348" t="s">
        <v>8218</v>
      </c>
      <c r="C348" s="6">
        <v>3500</v>
      </c>
    </row>
    <row r="349" spans="1:3" x14ac:dyDescent="0.35">
      <c r="A349" t="s">
        <v>8218</v>
      </c>
      <c r="C349" s="6">
        <v>3750</v>
      </c>
    </row>
    <row r="350" spans="1:3" x14ac:dyDescent="0.35">
      <c r="A350" t="s">
        <v>8218</v>
      </c>
      <c r="C350" s="6">
        <v>3800</v>
      </c>
    </row>
    <row r="351" spans="1:3" x14ac:dyDescent="0.35">
      <c r="A351" t="s">
        <v>8218</v>
      </c>
      <c r="C351" s="6">
        <v>3871</v>
      </c>
    </row>
    <row r="352" spans="1:3" x14ac:dyDescent="0.35">
      <c r="A352" t="s">
        <v>8218</v>
      </c>
      <c r="C352" s="6">
        <v>4000</v>
      </c>
    </row>
    <row r="353" spans="1:3" x14ac:dyDescent="0.35">
      <c r="A353" t="s">
        <v>8218</v>
      </c>
      <c r="C353" s="6">
        <v>4000</v>
      </c>
    </row>
    <row r="354" spans="1:3" x14ac:dyDescent="0.35">
      <c r="A354" t="s">
        <v>8218</v>
      </c>
      <c r="C354" s="6">
        <v>4000</v>
      </c>
    </row>
    <row r="355" spans="1:3" x14ac:dyDescent="0.35">
      <c r="A355" t="s">
        <v>8218</v>
      </c>
      <c r="C355" s="6">
        <v>4000</v>
      </c>
    </row>
    <row r="356" spans="1:3" x14ac:dyDescent="0.35">
      <c r="A356" t="s">
        <v>8218</v>
      </c>
      <c r="C356" s="6">
        <v>4000</v>
      </c>
    </row>
    <row r="357" spans="1:3" x14ac:dyDescent="0.35">
      <c r="A357" t="s">
        <v>8218</v>
      </c>
      <c r="C357" s="6">
        <v>4000</v>
      </c>
    </row>
    <row r="358" spans="1:3" x14ac:dyDescent="0.35">
      <c r="A358" t="s">
        <v>8218</v>
      </c>
      <c r="C358" s="6">
        <v>4000</v>
      </c>
    </row>
    <row r="359" spans="1:3" x14ac:dyDescent="0.35">
      <c r="A359" t="s">
        <v>8218</v>
      </c>
      <c r="C359" s="6">
        <v>4000</v>
      </c>
    </row>
    <row r="360" spans="1:3" x14ac:dyDescent="0.35">
      <c r="A360" t="s">
        <v>8218</v>
      </c>
      <c r="C360" s="6">
        <v>4000</v>
      </c>
    </row>
    <row r="361" spans="1:3" x14ac:dyDescent="0.35">
      <c r="A361" t="s">
        <v>8218</v>
      </c>
      <c r="C361" s="6">
        <v>4000</v>
      </c>
    </row>
    <row r="362" spans="1:3" x14ac:dyDescent="0.35">
      <c r="A362" t="s">
        <v>8218</v>
      </c>
      <c r="C362" s="6">
        <v>4000</v>
      </c>
    </row>
    <row r="363" spans="1:3" x14ac:dyDescent="0.35">
      <c r="A363" t="s">
        <v>8218</v>
      </c>
      <c r="C363" s="6">
        <v>4000</v>
      </c>
    </row>
    <row r="364" spans="1:3" x14ac:dyDescent="0.35">
      <c r="A364" t="s">
        <v>8218</v>
      </c>
      <c r="C364" s="6">
        <v>4000</v>
      </c>
    </row>
    <row r="365" spans="1:3" x14ac:dyDescent="0.35">
      <c r="A365" t="s">
        <v>8218</v>
      </c>
      <c r="C365" s="6">
        <v>4000</v>
      </c>
    </row>
    <row r="366" spans="1:3" x14ac:dyDescent="0.35">
      <c r="A366" t="s">
        <v>8218</v>
      </c>
      <c r="C366" s="6">
        <v>4000</v>
      </c>
    </row>
    <row r="367" spans="1:3" x14ac:dyDescent="0.35">
      <c r="A367" t="s">
        <v>8218</v>
      </c>
      <c r="C367" s="6">
        <v>4000</v>
      </c>
    </row>
    <row r="368" spans="1:3" x14ac:dyDescent="0.35">
      <c r="A368" t="s">
        <v>8218</v>
      </c>
      <c r="C368" s="6">
        <v>4000</v>
      </c>
    </row>
    <row r="369" spans="1:3" x14ac:dyDescent="0.35">
      <c r="A369" t="s">
        <v>8218</v>
      </c>
      <c r="C369" s="6">
        <v>4000</v>
      </c>
    </row>
    <row r="370" spans="1:3" x14ac:dyDescent="0.35">
      <c r="A370" t="s">
        <v>8218</v>
      </c>
      <c r="C370" s="6">
        <v>4000</v>
      </c>
    </row>
    <row r="371" spans="1:3" x14ac:dyDescent="0.35">
      <c r="A371" t="s">
        <v>8218</v>
      </c>
      <c r="C371" s="6">
        <v>4000</v>
      </c>
    </row>
    <row r="372" spans="1:3" x14ac:dyDescent="0.35">
      <c r="A372" t="s">
        <v>8218</v>
      </c>
      <c r="C372" s="6">
        <v>4000</v>
      </c>
    </row>
    <row r="373" spans="1:3" x14ac:dyDescent="0.35">
      <c r="A373" t="s">
        <v>8218</v>
      </c>
      <c r="C373" s="6">
        <v>4000</v>
      </c>
    </row>
    <row r="374" spans="1:3" x14ac:dyDescent="0.35">
      <c r="A374" t="s">
        <v>8218</v>
      </c>
      <c r="C374" s="6">
        <v>4000</v>
      </c>
    </row>
    <row r="375" spans="1:3" x14ac:dyDescent="0.35">
      <c r="A375" t="s">
        <v>8218</v>
      </c>
      <c r="C375" s="6">
        <v>4000</v>
      </c>
    </row>
    <row r="376" spans="1:3" x14ac:dyDescent="0.35">
      <c r="A376" t="s">
        <v>8218</v>
      </c>
      <c r="C376" s="6">
        <v>4200</v>
      </c>
    </row>
    <row r="377" spans="1:3" x14ac:dyDescent="0.35">
      <c r="A377" t="s">
        <v>8218</v>
      </c>
      <c r="C377" s="6">
        <v>4300</v>
      </c>
    </row>
    <row r="378" spans="1:3" x14ac:dyDescent="0.35">
      <c r="A378" t="s">
        <v>8218</v>
      </c>
      <c r="C378" s="6">
        <v>4300</v>
      </c>
    </row>
    <row r="379" spans="1:3" x14ac:dyDescent="0.35">
      <c r="A379" t="s">
        <v>8218</v>
      </c>
      <c r="C379" s="6">
        <v>4500</v>
      </c>
    </row>
    <row r="380" spans="1:3" x14ac:dyDescent="0.35">
      <c r="A380" t="s">
        <v>8218</v>
      </c>
      <c r="C380" s="6">
        <v>4500</v>
      </c>
    </row>
    <row r="381" spans="1:3" x14ac:dyDescent="0.35">
      <c r="A381" t="s">
        <v>8218</v>
      </c>
      <c r="C381" s="6">
        <v>4500</v>
      </c>
    </row>
    <row r="382" spans="1:3" x14ac:dyDescent="0.35">
      <c r="A382" t="s">
        <v>8218</v>
      </c>
      <c r="C382" s="6">
        <v>4500</v>
      </c>
    </row>
    <row r="383" spans="1:3" x14ac:dyDescent="0.35">
      <c r="A383" t="s">
        <v>8218</v>
      </c>
      <c r="C383" s="6">
        <v>4500</v>
      </c>
    </row>
    <row r="384" spans="1:3" x14ac:dyDescent="0.35">
      <c r="A384" t="s">
        <v>8218</v>
      </c>
      <c r="C384" s="6">
        <v>4500</v>
      </c>
    </row>
    <row r="385" spans="1:3" x14ac:dyDescent="0.35">
      <c r="A385" t="s">
        <v>8218</v>
      </c>
      <c r="C385" s="6">
        <v>4500</v>
      </c>
    </row>
    <row r="386" spans="1:3" x14ac:dyDescent="0.35">
      <c r="A386" t="s">
        <v>8218</v>
      </c>
      <c r="C386" s="6">
        <v>4500</v>
      </c>
    </row>
    <row r="387" spans="1:3" x14ac:dyDescent="0.35">
      <c r="A387" t="s">
        <v>8218</v>
      </c>
      <c r="C387" s="6">
        <v>4900</v>
      </c>
    </row>
    <row r="388" spans="1:3" x14ac:dyDescent="0.35">
      <c r="A388" t="s">
        <v>8218</v>
      </c>
      <c r="C388" s="6">
        <v>4999</v>
      </c>
    </row>
    <row r="389" spans="1:3" x14ac:dyDescent="0.35">
      <c r="A389" t="s">
        <v>8218</v>
      </c>
    </row>
    <row r="390" spans="1:3" x14ac:dyDescent="0.35">
      <c r="A390" t="s">
        <v>8218</v>
      </c>
    </row>
    <row r="391" spans="1:3" x14ac:dyDescent="0.35">
      <c r="A391" t="s">
        <v>8218</v>
      </c>
    </row>
    <row r="392" spans="1:3" x14ac:dyDescent="0.35">
      <c r="A392" t="s">
        <v>8218</v>
      </c>
    </row>
    <row r="393" spans="1:3" x14ac:dyDescent="0.35">
      <c r="A393" t="s">
        <v>8218</v>
      </c>
    </row>
    <row r="394" spans="1:3" x14ac:dyDescent="0.35">
      <c r="A394" t="s">
        <v>8218</v>
      </c>
    </row>
    <row r="395" spans="1:3" x14ac:dyDescent="0.35">
      <c r="A395" t="s">
        <v>8218</v>
      </c>
    </row>
    <row r="396" spans="1:3" x14ac:dyDescent="0.35">
      <c r="A396" t="s">
        <v>8218</v>
      </c>
    </row>
    <row r="397" spans="1:3" x14ac:dyDescent="0.35">
      <c r="A397" t="s">
        <v>8218</v>
      </c>
    </row>
    <row r="398" spans="1:3" x14ac:dyDescent="0.35">
      <c r="A398" t="s">
        <v>8218</v>
      </c>
    </row>
    <row r="399" spans="1:3" x14ac:dyDescent="0.35">
      <c r="A399" t="s">
        <v>8218</v>
      </c>
    </row>
    <row r="400" spans="1:3" x14ac:dyDescent="0.35">
      <c r="A400" t="s">
        <v>8218</v>
      </c>
    </row>
    <row r="401" spans="1:1" x14ac:dyDescent="0.35">
      <c r="A401" t="s">
        <v>8218</v>
      </c>
    </row>
    <row r="402" spans="1:1" x14ac:dyDescent="0.35">
      <c r="A402" t="s">
        <v>8218</v>
      </c>
    </row>
    <row r="403" spans="1:1" x14ac:dyDescent="0.35">
      <c r="A403" t="s">
        <v>8218</v>
      </c>
    </row>
    <row r="404" spans="1:1" x14ac:dyDescent="0.35">
      <c r="A404" t="s">
        <v>8218</v>
      </c>
    </row>
    <row r="405" spans="1:1" x14ac:dyDescent="0.35">
      <c r="A405" t="s">
        <v>8218</v>
      </c>
    </row>
    <row r="406" spans="1:1" x14ac:dyDescent="0.35">
      <c r="A406" t="s">
        <v>8218</v>
      </c>
    </row>
    <row r="407" spans="1:1" x14ac:dyDescent="0.35">
      <c r="A407" t="s">
        <v>8218</v>
      </c>
    </row>
    <row r="408" spans="1:1" x14ac:dyDescent="0.35">
      <c r="A408" t="s">
        <v>8218</v>
      </c>
    </row>
    <row r="409" spans="1:1" x14ac:dyDescent="0.35">
      <c r="A409" t="s">
        <v>8218</v>
      </c>
    </row>
    <row r="410" spans="1:1" x14ac:dyDescent="0.35">
      <c r="A410" t="s">
        <v>8218</v>
      </c>
    </row>
    <row r="411" spans="1:1" x14ac:dyDescent="0.35">
      <c r="A411" t="s">
        <v>8218</v>
      </c>
    </row>
    <row r="412" spans="1:1" x14ac:dyDescent="0.35">
      <c r="A412" t="s">
        <v>8218</v>
      </c>
    </row>
    <row r="413" spans="1:1" x14ac:dyDescent="0.35">
      <c r="A413" t="s">
        <v>8218</v>
      </c>
    </row>
    <row r="414" spans="1:1" x14ac:dyDescent="0.35">
      <c r="A414" t="s">
        <v>8218</v>
      </c>
    </row>
    <row r="415" spans="1:1" x14ac:dyDescent="0.35">
      <c r="A415" t="s">
        <v>8218</v>
      </c>
    </row>
    <row r="416" spans="1:1" x14ac:dyDescent="0.35">
      <c r="A416" t="s">
        <v>8218</v>
      </c>
    </row>
    <row r="417" spans="1:1" x14ac:dyDescent="0.35">
      <c r="A417" t="s">
        <v>8218</v>
      </c>
    </row>
    <row r="418" spans="1:1" x14ac:dyDescent="0.35">
      <c r="A418" t="s">
        <v>8218</v>
      </c>
    </row>
    <row r="419" spans="1:1" x14ac:dyDescent="0.35">
      <c r="A419" t="s">
        <v>8218</v>
      </c>
    </row>
    <row r="420" spans="1:1" x14ac:dyDescent="0.35">
      <c r="A420" t="s">
        <v>8218</v>
      </c>
    </row>
    <row r="421" spans="1:1" x14ac:dyDescent="0.35">
      <c r="A421" t="s">
        <v>8218</v>
      </c>
    </row>
    <row r="422" spans="1:1" x14ac:dyDescent="0.35">
      <c r="A422" t="s">
        <v>8218</v>
      </c>
    </row>
    <row r="423" spans="1:1" x14ac:dyDescent="0.35">
      <c r="A423" t="s">
        <v>8218</v>
      </c>
    </row>
    <row r="424" spans="1:1" x14ac:dyDescent="0.35">
      <c r="A424" t="s">
        <v>8218</v>
      </c>
    </row>
    <row r="425" spans="1:1" x14ac:dyDescent="0.35">
      <c r="A425" t="s">
        <v>8218</v>
      </c>
    </row>
    <row r="426" spans="1:1" x14ac:dyDescent="0.35">
      <c r="A426" t="s">
        <v>8218</v>
      </c>
    </row>
    <row r="427" spans="1:1" x14ac:dyDescent="0.35">
      <c r="A427" t="s">
        <v>8218</v>
      </c>
    </row>
    <row r="428" spans="1:1" x14ac:dyDescent="0.35">
      <c r="A428" t="s">
        <v>8218</v>
      </c>
    </row>
    <row r="429" spans="1:1" x14ac:dyDescent="0.35">
      <c r="A429" t="s">
        <v>8218</v>
      </c>
    </row>
    <row r="430" spans="1:1" x14ac:dyDescent="0.35">
      <c r="A430" t="s">
        <v>8218</v>
      </c>
    </row>
    <row r="431" spans="1:1" x14ac:dyDescent="0.35">
      <c r="A431" t="s">
        <v>8218</v>
      </c>
    </row>
    <row r="432" spans="1:1" x14ac:dyDescent="0.35">
      <c r="A432" t="s">
        <v>8218</v>
      </c>
    </row>
    <row r="433" spans="1:1" x14ac:dyDescent="0.35">
      <c r="A433" t="s">
        <v>8218</v>
      </c>
    </row>
    <row r="434" spans="1:1" x14ac:dyDescent="0.35">
      <c r="A434" t="s">
        <v>8218</v>
      </c>
    </row>
    <row r="435" spans="1:1" x14ac:dyDescent="0.35">
      <c r="A435" t="s">
        <v>8218</v>
      </c>
    </row>
    <row r="436" spans="1:1" x14ac:dyDescent="0.35">
      <c r="A436" t="s">
        <v>8218</v>
      </c>
    </row>
    <row r="437" spans="1:1" x14ac:dyDescent="0.35">
      <c r="A437" t="s">
        <v>8218</v>
      </c>
    </row>
    <row r="438" spans="1:1" x14ac:dyDescent="0.35">
      <c r="A438" t="s">
        <v>8218</v>
      </c>
    </row>
    <row r="439" spans="1:1" x14ac:dyDescent="0.35">
      <c r="A439" t="s">
        <v>8218</v>
      </c>
    </row>
    <row r="440" spans="1:1" x14ac:dyDescent="0.35">
      <c r="A440" t="s">
        <v>8218</v>
      </c>
    </row>
    <row r="441" spans="1:1" x14ac:dyDescent="0.35">
      <c r="A441" t="s">
        <v>8218</v>
      </c>
    </row>
    <row r="442" spans="1:1" x14ac:dyDescent="0.35">
      <c r="A442" t="s">
        <v>8218</v>
      </c>
    </row>
    <row r="443" spans="1:1" x14ac:dyDescent="0.35">
      <c r="A443" t="s">
        <v>8218</v>
      </c>
    </row>
    <row r="444" spans="1:1" x14ac:dyDescent="0.35">
      <c r="A444" t="s">
        <v>8218</v>
      </c>
    </row>
    <row r="445" spans="1:1" x14ac:dyDescent="0.35">
      <c r="A445" t="s">
        <v>8218</v>
      </c>
    </row>
    <row r="446" spans="1:1" x14ac:dyDescent="0.35">
      <c r="A446" t="s">
        <v>8218</v>
      </c>
    </row>
    <row r="447" spans="1:1" x14ac:dyDescent="0.35">
      <c r="A447" t="s">
        <v>8218</v>
      </c>
    </row>
    <row r="448" spans="1:1" x14ac:dyDescent="0.35">
      <c r="A448" t="s">
        <v>8218</v>
      </c>
    </row>
    <row r="449" spans="1:1" x14ac:dyDescent="0.35">
      <c r="A449" t="s">
        <v>8218</v>
      </c>
    </row>
    <row r="450" spans="1:1" x14ac:dyDescent="0.35">
      <c r="A450" t="s">
        <v>8218</v>
      </c>
    </row>
    <row r="451" spans="1:1" x14ac:dyDescent="0.35">
      <c r="A451" t="s">
        <v>8218</v>
      </c>
    </row>
    <row r="452" spans="1:1" x14ac:dyDescent="0.35">
      <c r="A452" t="s">
        <v>8218</v>
      </c>
    </row>
    <row r="453" spans="1:1" x14ac:dyDescent="0.35">
      <c r="A453" t="s">
        <v>8218</v>
      </c>
    </row>
    <row r="454" spans="1:1" x14ac:dyDescent="0.35">
      <c r="A454" t="s">
        <v>8218</v>
      </c>
    </row>
    <row r="455" spans="1:1" x14ac:dyDescent="0.35">
      <c r="A455" t="s">
        <v>8218</v>
      </c>
    </row>
    <row r="456" spans="1:1" x14ac:dyDescent="0.35">
      <c r="A456" t="s">
        <v>8218</v>
      </c>
    </row>
    <row r="457" spans="1:1" x14ac:dyDescent="0.35">
      <c r="A457" t="s">
        <v>8218</v>
      </c>
    </row>
    <row r="458" spans="1:1" x14ac:dyDescent="0.35">
      <c r="A458" t="s">
        <v>8218</v>
      </c>
    </row>
    <row r="459" spans="1:1" x14ac:dyDescent="0.35">
      <c r="A459" t="s">
        <v>8218</v>
      </c>
    </row>
    <row r="460" spans="1:1" x14ac:dyDescent="0.35">
      <c r="A460" t="s">
        <v>8218</v>
      </c>
    </row>
    <row r="461" spans="1:1" x14ac:dyDescent="0.35">
      <c r="A461" t="s">
        <v>8218</v>
      </c>
    </row>
    <row r="462" spans="1:1" x14ac:dyDescent="0.35">
      <c r="A462" t="s">
        <v>8218</v>
      </c>
    </row>
    <row r="463" spans="1:1" x14ac:dyDescent="0.35">
      <c r="A463" t="s">
        <v>8218</v>
      </c>
    </row>
    <row r="464" spans="1:1" x14ac:dyDescent="0.35">
      <c r="A464" t="s">
        <v>8218</v>
      </c>
    </row>
    <row r="465" spans="1:1" x14ac:dyDescent="0.35">
      <c r="A465" t="s">
        <v>8218</v>
      </c>
    </row>
    <row r="466" spans="1:1" x14ac:dyDescent="0.35">
      <c r="A466" t="s">
        <v>8218</v>
      </c>
    </row>
    <row r="467" spans="1:1" x14ac:dyDescent="0.35">
      <c r="A467" t="s">
        <v>8218</v>
      </c>
    </row>
    <row r="468" spans="1:1" x14ac:dyDescent="0.35">
      <c r="A468" t="s">
        <v>8218</v>
      </c>
    </row>
    <row r="469" spans="1:1" x14ac:dyDescent="0.35">
      <c r="A469" t="s">
        <v>8218</v>
      </c>
    </row>
    <row r="470" spans="1:1" x14ac:dyDescent="0.35">
      <c r="A470" t="s">
        <v>8218</v>
      </c>
    </row>
    <row r="471" spans="1:1" x14ac:dyDescent="0.35">
      <c r="A471" t="s">
        <v>8218</v>
      </c>
    </row>
    <row r="472" spans="1:1" x14ac:dyDescent="0.35">
      <c r="A472" t="s">
        <v>8218</v>
      </c>
    </row>
    <row r="473" spans="1:1" x14ac:dyDescent="0.35">
      <c r="A473" t="s">
        <v>8218</v>
      </c>
    </row>
    <row r="474" spans="1:1" x14ac:dyDescent="0.35">
      <c r="A474" t="s">
        <v>8218</v>
      </c>
    </row>
    <row r="475" spans="1:1" x14ac:dyDescent="0.35">
      <c r="A475" t="s">
        <v>8218</v>
      </c>
    </row>
    <row r="476" spans="1:1" x14ac:dyDescent="0.35">
      <c r="A476" t="s">
        <v>8218</v>
      </c>
    </row>
    <row r="477" spans="1:1" x14ac:dyDescent="0.35">
      <c r="A477" t="s">
        <v>8218</v>
      </c>
    </row>
    <row r="478" spans="1:1" x14ac:dyDescent="0.35">
      <c r="A478" t="s">
        <v>8218</v>
      </c>
    </row>
    <row r="479" spans="1:1" x14ac:dyDescent="0.35">
      <c r="A479" t="s">
        <v>8218</v>
      </c>
    </row>
    <row r="480" spans="1:1" x14ac:dyDescent="0.35">
      <c r="A480" t="s">
        <v>8218</v>
      </c>
    </row>
    <row r="481" spans="1:1" x14ac:dyDescent="0.35">
      <c r="A481" t="s">
        <v>8218</v>
      </c>
    </row>
    <row r="482" spans="1:1" x14ac:dyDescent="0.35">
      <c r="A482" t="s">
        <v>8218</v>
      </c>
    </row>
    <row r="483" spans="1:1" x14ac:dyDescent="0.35">
      <c r="A483" t="s">
        <v>8218</v>
      </c>
    </row>
    <row r="484" spans="1:1" x14ac:dyDescent="0.35">
      <c r="A484" t="s">
        <v>8218</v>
      </c>
    </row>
    <row r="485" spans="1:1" x14ac:dyDescent="0.35">
      <c r="A485" t="s">
        <v>8218</v>
      </c>
    </row>
    <row r="486" spans="1:1" x14ac:dyDescent="0.35">
      <c r="A486" t="s">
        <v>8218</v>
      </c>
    </row>
    <row r="487" spans="1:1" x14ac:dyDescent="0.35">
      <c r="A487" t="s">
        <v>8218</v>
      </c>
    </row>
    <row r="488" spans="1:1" x14ac:dyDescent="0.35">
      <c r="A488" t="s">
        <v>8218</v>
      </c>
    </row>
    <row r="489" spans="1:1" x14ac:dyDescent="0.35">
      <c r="A489" t="s">
        <v>8218</v>
      </c>
    </row>
    <row r="490" spans="1:1" x14ac:dyDescent="0.35">
      <c r="A490" t="s">
        <v>8218</v>
      </c>
    </row>
    <row r="491" spans="1:1" x14ac:dyDescent="0.35">
      <c r="A491" t="s">
        <v>8218</v>
      </c>
    </row>
    <row r="492" spans="1:1" x14ac:dyDescent="0.35">
      <c r="A492" t="s">
        <v>8218</v>
      </c>
    </row>
    <row r="493" spans="1:1" x14ac:dyDescent="0.35">
      <c r="A493" t="s">
        <v>8218</v>
      </c>
    </row>
    <row r="494" spans="1:1" x14ac:dyDescent="0.35">
      <c r="A494" t="s">
        <v>8218</v>
      </c>
    </row>
    <row r="495" spans="1:1" x14ac:dyDescent="0.35">
      <c r="A495" t="s">
        <v>8218</v>
      </c>
    </row>
    <row r="496" spans="1:1" x14ac:dyDescent="0.35">
      <c r="A496" t="s">
        <v>8218</v>
      </c>
    </row>
    <row r="497" spans="1:1" x14ac:dyDescent="0.35">
      <c r="A497" t="s">
        <v>8218</v>
      </c>
    </row>
    <row r="498" spans="1:1" x14ac:dyDescent="0.35">
      <c r="A498" t="s">
        <v>8218</v>
      </c>
    </row>
    <row r="499" spans="1:1" x14ac:dyDescent="0.35">
      <c r="A499" t="s">
        <v>8218</v>
      </c>
    </row>
    <row r="500" spans="1:1" x14ac:dyDescent="0.35">
      <c r="A500" t="s">
        <v>8218</v>
      </c>
    </row>
    <row r="501" spans="1:1" x14ac:dyDescent="0.35">
      <c r="A501" t="s">
        <v>8218</v>
      </c>
    </row>
    <row r="502" spans="1:1" x14ac:dyDescent="0.35">
      <c r="A502" t="s">
        <v>8218</v>
      </c>
    </row>
    <row r="503" spans="1:1" x14ac:dyDescent="0.35">
      <c r="A503" t="s">
        <v>8218</v>
      </c>
    </row>
    <row r="504" spans="1:1" x14ac:dyDescent="0.35">
      <c r="A504" t="s">
        <v>8218</v>
      </c>
    </row>
    <row r="505" spans="1:1" x14ac:dyDescent="0.35">
      <c r="A505" t="s">
        <v>8218</v>
      </c>
    </row>
    <row r="506" spans="1:1" x14ac:dyDescent="0.35">
      <c r="A506" t="s">
        <v>8218</v>
      </c>
    </row>
    <row r="507" spans="1:1" x14ac:dyDescent="0.35">
      <c r="A507" t="s">
        <v>8218</v>
      </c>
    </row>
    <row r="508" spans="1:1" x14ac:dyDescent="0.35">
      <c r="A508" t="s">
        <v>8218</v>
      </c>
    </row>
    <row r="509" spans="1:1" x14ac:dyDescent="0.35">
      <c r="A509" t="s">
        <v>8218</v>
      </c>
    </row>
    <row r="510" spans="1:1" x14ac:dyDescent="0.35">
      <c r="A510" t="s">
        <v>8218</v>
      </c>
    </row>
    <row r="511" spans="1:1" x14ac:dyDescent="0.35">
      <c r="A511" t="s">
        <v>8218</v>
      </c>
    </row>
    <row r="512" spans="1:1" x14ac:dyDescent="0.35">
      <c r="A512" t="s">
        <v>8218</v>
      </c>
    </row>
    <row r="513" spans="1:1" x14ac:dyDescent="0.35">
      <c r="A513" t="s">
        <v>8218</v>
      </c>
    </row>
    <row r="514" spans="1:1" x14ac:dyDescent="0.35">
      <c r="A514" t="s">
        <v>8218</v>
      </c>
    </row>
    <row r="515" spans="1:1" x14ac:dyDescent="0.35">
      <c r="A515" t="s">
        <v>8218</v>
      </c>
    </row>
    <row r="516" spans="1:1" x14ac:dyDescent="0.35">
      <c r="A516" t="s">
        <v>8218</v>
      </c>
    </row>
    <row r="517" spans="1:1" x14ac:dyDescent="0.35">
      <c r="A517" t="s">
        <v>8218</v>
      </c>
    </row>
    <row r="518" spans="1:1" x14ac:dyDescent="0.35">
      <c r="A518" t="s">
        <v>8218</v>
      </c>
    </row>
    <row r="519" spans="1:1" x14ac:dyDescent="0.35">
      <c r="A519" t="s">
        <v>8218</v>
      </c>
    </row>
    <row r="520" spans="1:1" x14ac:dyDescent="0.35">
      <c r="A520" t="s">
        <v>8218</v>
      </c>
    </row>
    <row r="521" spans="1:1" x14ac:dyDescent="0.35">
      <c r="A521" t="s">
        <v>8218</v>
      </c>
    </row>
    <row r="522" spans="1:1" x14ac:dyDescent="0.35">
      <c r="A522" t="s">
        <v>8218</v>
      </c>
    </row>
    <row r="523" spans="1:1" x14ac:dyDescent="0.35">
      <c r="A523" t="s">
        <v>8218</v>
      </c>
    </row>
    <row r="524" spans="1:1" x14ac:dyDescent="0.35">
      <c r="A524" t="s">
        <v>8218</v>
      </c>
    </row>
    <row r="525" spans="1:1" x14ac:dyDescent="0.35">
      <c r="A525" t="s">
        <v>8218</v>
      </c>
    </row>
    <row r="526" spans="1:1" x14ac:dyDescent="0.35">
      <c r="A526" t="s">
        <v>8218</v>
      </c>
    </row>
    <row r="527" spans="1:1" x14ac:dyDescent="0.35">
      <c r="A527" t="s">
        <v>8218</v>
      </c>
    </row>
    <row r="528" spans="1:1" x14ac:dyDescent="0.35">
      <c r="A528" t="s">
        <v>8218</v>
      </c>
    </row>
    <row r="529" spans="1:3" x14ac:dyDescent="0.35">
      <c r="A529" t="s">
        <v>8218</v>
      </c>
    </row>
    <row r="530" spans="1:3" x14ac:dyDescent="0.35">
      <c r="A530" t="s">
        <v>8218</v>
      </c>
      <c r="C530" s="6"/>
    </row>
    <row r="531" spans="1:3" x14ac:dyDescent="0.35">
      <c r="A531" t="s">
        <v>8218</v>
      </c>
      <c r="C531" s="6"/>
    </row>
    <row r="532" spans="1:3" x14ac:dyDescent="0.35">
      <c r="A532" t="s">
        <v>8218</v>
      </c>
      <c r="C532" s="6"/>
    </row>
    <row r="533" spans="1:3" x14ac:dyDescent="0.35">
      <c r="A533" t="s">
        <v>8218</v>
      </c>
      <c r="C533" s="6"/>
    </row>
    <row r="534" spans="1:3" x14ac:dyDescent="0.35">
      <c r="A534" t="s">
        <v>8218</v>
      </c>
      <c r="C534" s="6"/>
    </row>
    <row r="535" spans="1:3" x14ac:dyDescent="0.35">
      <c r="A535" t="s">
        <v>8218</v>
      </c>
      <c r="C535" s="6"/>
    </row>
    <row r="536" spans="1:3" x14ac:dyDescent="0.35">
      <c r="A536" t="s">
        <v>8218</v>
      </c>
      <c r="C536" s="6"/>
    </row>
    <row r="537" spans="1:3" x14ac:dyDescent="0.35">
      <c r="A537" t="s">
        <v>8218</v>
      </c>
      <c r="C537" s="6"/>
    </row>
    <row r="538" spans="1:3" x14ac:dyDescent="0.35">
      <c r="A538" t="s">
        <v>8218</v>
      </c>
      <c r="C538" s="6"/>
    </row>
    <row r="539" spans="1:3" x14ac:dyDescent="0.35">
      <c r="A539" t="s">
        <v>8218</v>
      </c>
      <c r="C539" s="6"/>
    </row>
    <row r="540" spans="1:3" x14ac:dyDescent="0.35">
      <c r="A540" t="s">
        <v>8218</v>
      </c>
      <c r="C540" s="6"/>
    </row>
    <row r="541" spans="1:3" x14ac:dyDescent="0.35">
      <c r="A541" t="s">
        <v>8218</v>
      </c>
      <c r="C541" s="6"/>
    </row>
    <row r="542" spans="1:3" x14ac:dyDescent="0.35">
      <c r="A542" t="s">
        <v>8218</v>
      </c>
      <c r="C542" s="6"/>
    </row>
    <row r="543" spans="1:3" x14ac:dyDescent="0.35">
      <c r="A543" t="s">
        <v>8218</v>
      </c>
      <c r="C543" s="6"/>
    </row>
    <row r="544" spans="1:3" x14ac:dyDescent="0.35">
      <c r="A544" t="s">
        <v>8218</v>
      </c>
      <c r="C544" s="6"/>
    </row>
    <row r="545" spans="1:3" x14ac:dyDescent="0.35">
      <c r="A545" t="s">
        <v>8218</v>
      </c>
      <c r="C545" s="6"/>
    </row>
    <row r="546" spans="1:3" x14ac:dyDescent="0.35">
      <c r="A546" t="s">
        <v>8218</v>
      </c>
      <c r="C546" s="6"/>
    </row>
    <row r="547" spans="1:3" x14ac:dyDescent="0.35">
      <c r="A547" t="s">
        <v>8218</v>
      </c>
      <c r="C547" s="6"/>
    </row>
    <row r="548" spans="1:3" x14ac:dyDescent="0.35">
      <c r="A548" t="s">
        <v>8218</v>
      </c>
      <c r="C548" s="6"/>
    </row>
    <row r="549" spans="1:3" x14ac:dyDescent="0.35">
      <c r="A549" t="s">
        <v>8218</v>
      </c>
      <c r="C549" s="6"/>
    </row>
    <row r="550" spans="1:3" x14ac:dyDescent="0.35">
      <c r="A550" t="s">
        <v>8218</v>
      </c>
      <c r="C550" s="6"/>
    </row>
    <row r="551" spans="1:3" x14ac:dyDescent="0.35">
      <c r="A551" t="s">
        <v>8218</v>
      </c>
      <c r="C551" s="6"/>
    </row>
    <row r="552" spans="1:3" x14ac:dyDescent="0.35">
      <c r="A552" t="s">
        <v>8218</v>
      </c>
      <c r="C552" s="6"/>
    </row>
    <row r="553" spans="1:3" x14ac:dyDescent="0.35">
      <c r="A553" t="s">
        <v>8218</v>
      </c>
      <c r="C553" s="6"/>
    </row>
    <row r="554" spans="1:3" x14ac:dyDescent="0.35">
      <c r="A554" t="s">
        <v>8218</v>
      </c>
      <c r="C554" s="6"/>
    </row>
    <row r="555" spans="1:3" x14ac:dyDescent="0.35">
      <c r="A555" t="s">
        <v>8218</v>
      </c>
      <c r="C555" s="6"/>
    </row>
    <row r="556" spans="1:3" x14ac:dyDescent="0.35">
      <c r="A556" t="s">
        <v>8218</v>
      </c>
      <c r="C556" s="6"/>
    </row>
    <row r="557" spans="1:3" x14ac:dyDescent="0.35">
      <c r="A557" t="s">
        <v>8218</v>
      </c>
      <c r="C557" s="6"/>
    </row>
    <row r="558" spans="1:3" x14ac:dyDescent="0.35">
      <c r="A558" t="s">
        <v>8218</v>
      </c>
      <c r="C558" s="6"/>
    </row>
    <row r="559" spans="1:3" x14ac:dyDescent="0.35">
      <c r="A559" t="s">
        <v>8218</v>
      </c>
      <c r="C559" s="6"/>
    </row>
    <row r="560" spans="1:3" x14ac:dyDescent="0.35">
      <c r="A560" t="s">
        <v>8218</v>
      </c>
      <c r="C560" s="6"/>
    </row>
    <row r="561" spans="1:3" x14ac:dyDescent="0.35">
      <c r="A561" t="s">
        <v>8218</v>
      </c>
      <c r="C561" s="6"/>
    </row>
    <row r="562" spans="1:3" x14ac:dyDescent="0.35">
      <c r="A562" t="s">
        <v>8218</v>
      </c>
      <c r="C562" s="6"/>
    </row>
    <row r="563" spans="1:3" x14ac:dyDescent="0.35">
      <c r="A563" t="s">
        <v>8218</v>
      </c>
      <c r="C563" s="6"/>
    </row>
    <row r="564" spans="1:3" x14ac:dyDescent="0.35">
      <c r="A564" t="s">
        <v>8218</v>
      </c>
      <c r="C564" s="6"/>
    </row>
    <row r="565" spans="1:3" x14ac:dyDescent="0.35">
      <c r="A565" t="s">
        <v>8218</v>
      </c>
      <c r="C565" s="6"/>
    </row>
    <row r="566" spans="1:3" x14ac:dyDescent="0.35">
      <c r="A566" t="s">
        <v>8218</v>
      </c>
      <c r="C566" s="6"/>
    </row>
    <row r="567" spans="1:3" x14ac:dyDescent="0.35">
      <c r="A567" t="s">
        <v>8218</v>
      </c>
      <c r="C567" s="6"/>
    </row>
    <row r="568" spans="1:3" x14ac:dyDescent="0.35">
      <c r="A568" t="s">
        <v>8218</v>
      </c>
      <c r="C568" s="6"/>
    </row>
    <row r="569" spans="1:3" x14ac:dyDescent="0.35">
      <c r="A569" t="s">
        <v>8218</v>
      </c>
      <c r="C569" s="6"/>
    </row>
    <row r="570" spans="1:3" x14ac:dyDescent="0.35">
      <c r="A570" t="s">
        <v>8218</v>
      </c>
      <c r="C570" s="6"/>
    </row>
    <row r="571" spans="1:3" x14ac:dyDescent="0.35">
      <c r="A571" t="s">
        <v>8218</v>
      </c>
      <c r="C571" s="6"/>
    </row>
    <row r="572" spans="1:3" x14ac:dyDescent="0.35">
      <c r="A572" t="s">
        <v>8218</v>
      </c>
      <c r="C572" s="6"/>
    </row>
    <row r="573" spans="1:3" x14ac:dyDescent="0.35">
      <c r="A573" t="s">
        <v>8218</v>
      </c>
      <c r="C573" s="6"/>
    </row>
    <row r="574" spans="1:3" x14ac:dyDescent="0.35">
      <c r="A574" t="s">
        <v>8218</v>
      </c>
      <c r="C574" s="6"/>
    </row>
    <row r="575" spans="1:3" x14ac:dyDescent="0.35">
      <c r="A575" t="s">
        <v>8218</v>
      </c>
      <c r="C575" s="6"/>
    </row>
    <row r="576" spans="1:3" x14ac:dyDescent="0.35">
      <c r="A576" t="s">
        <v>8218</v>
      </c>
      <c r="C576" s="6"/>
    </row>
    <row r="577" spans="1:3" x14ac:dyDescent="0.35">
      <c r="A577" t="s">
        <v>8218</v>
      </c>
      <c r="C577" s="6"/>
    </row>
    <row r="578" spans="1:3" x14ac:dyDescent="0.35">
      <c r="A578" t="s">
        <v>8218</v>
      </c>
      <c r="C578" s="6"/>
    </row>
    <row r="579" spans="1:3" x14ac:dyDescent="0.35">
      <c r="A579" t="s">
        <v>8218</v>
      </c>
      <c r="C579" s="6"/>
    </row>
    <row r="580" spans="1:3" x14ac:dyDescent="0.35">
      <c r="A580" t="s">
        <v>8218</v>
      </c>
      <c r="C580" s="6"/>
    </row>
    <row r="581" spans="1:3" x14ac:dyDescent="0.35">
      <c r="A581" t="s">
        <v>8218</v>
      </c>
      <c r="C581" s="6"/>
    </row>
    <row r="582" spans="1:3" x14ac:dyDescent="0.35">
      <c r="A582" t="s">
        <v>8218</v>
      </c>
      <c r="C582" s="6"/>
    </row>
    <row r="583" spans="1:3" x14ac:dyDescent="0.35">
      <c r="A583" t="s">
        <v>8218</v>
      </c>
      <c r="C583" s="6"/>
    </row>
    <row r="584" spans="1:3" x14ac:dyDescent="0.35">
      <c r="A584" t="s">
        <v>8218</v>
      </c>
      <c r="C584" s="6"/>
    </row>
    <row r="585" spans="1:3" x14ac:dyDescent="0.35">
      <c r="A585" t="s">
        <v>8218</v>
      </c>
    </row>
    <row r="586" spans="1:3" x14ac:dyDescent="0.35">
      <c r="A586" t="s">
        <v>8218</v>
      </c>
    </row>
    <row r="587" spans="1:3" x14ac:dyDescent="0.35">
      <c r="A587" t="s">
        <v>8218</v>
      </c>
    </row>
    <row r="588" spans="1:3" x14ac:dyDescent="0.35">
      <c r="A588" t="s">
        <v>8218</v>
      </c>
    </row>
    <row r="589" spans="1:3" x14ac:dyDescent="0.35">
      <c r="A589" t="s">
        <v>8218</v>
      </c>
    </row>
    <row r="590" spans="1:3" x14ac:dyDescent="0.35">
      <c r="A590" t="s">
        <v>8218</v>
      </c>
    </row>
    <row r="591" spans="1:3" x14ac:dyDescent="0.35">
      <c r="A591" t="s">
        <v>8218</v>
      </c>
    </row>
    <row r="592" spans="1:3" x14ac:dyDescent="0.35">
      <c r="A592" t="s">
        <v>8218</v>
      </c>
    </row>
    <row r="593" spans="1:1" x14ac:dyDescent="0.35">
      <c r="A593" t="s">
        <v>8218</v>
      </c>
    </row>
    <row r="594" spans="1:1" x14ac:dyDescent="0.35">
      <c r="A594" t="s">
        <v>8218</v>
      </c>
    </row>
    <row r="595" spans="1:1" x14ac:dyDescent="0.35">
      <c r="A595" t="s">
        <v>8218</v>
      </c>
    </row>
    <row r="596" spans="1:1" x14ac:dyDescent="0.35">
      <c r="A596" t="s">
        <v>8218</v>
      </c>
    </row>
    <row r="597" spans="1:1" x14ac:dyDescent="0.35">
      <c r="A597" t="s">
        <v>8218</v>
      </c>
    </row>
    <row r="598" spans="1:1" x14ac:dyDescent="0.35">
      <c r="A598" t="s">
        <v>8218</v>
      </c>
    </row>
    <row r="599" spans="1:1" x14ac:dyDescent="0.35">
      <c r="A599" t="s">
        <v>8218</v>
      </c>
    </row>
    <row r="600" spans="1:1" x14ac:dyDescent="0.35">
      <c r="A600" t="s">
        <v>8218</v>
      </c>
    </row>
    <row r="601" spans="1:1" x14ac:dyDescent="0.35">
      <c r="A601" t="s">
        <v>8218</v>
      </c>
    </row>
    <row r="602" spans="1:1" x14ac:dyDescent="0.35">
      <c r="A602" t="s">
        <v>8218</v>
      </c>
    </row>
    <row r="603" spans="1:1" x14ac:dyDescent="0.35">
      <c r="A603" t="s">
        <v>8218</v>
      </c>
    </row>
    <row r="604" spans="1:1" x14ac:dyDescent="0.35">
      <c r="A604" t="s">
        <v>8218</v>
      </c>
    </row>
    <row r="605" spans="1:1" x14ac:dyDescent="0.35">
      <c r="A605" t="s">
        <v>8218</v>
      </c>
    </row>
    <row r="606" spans="1:1" x14ac:dyDescent="0.35">
      <c r="A606" t="s">
        <v>8218</v>
      </c>
    </row>
    <row r="607" spans="1:1" x14ac:dyDescent="0.35">
      <c r="A607" t="s">
        <v>8218</v>
      </c>
    </row>
    <row r="608" spans="1:1" x14ac:dyDescent="0.35">
      <c r="A608" t="s">
        <v>8218</v>
      </c>
    </row>
    <row r="609" spans="1:1" x14ac:dyDescent="0.35">
      <c r="A609" t="s">
        <v>8218</v>
      </c>
    </row>
    <row r="610" spans="1:1" x14ac:dyDescent="0.35">
      <c r="A610" t="s">
        <v>8218</v>
      </c>
    </row>
    <row r="611" spans="1:1" x14ac:dyDescent="0.35">
      <c r="A611" t="s">
        <v>8218</v>
      </c>
    </row>
    <row r="612" spans="1:1" x14ac:dyDescent="0.35">
      <c r="A612" t="s">
        <v>8218</v>
      </c>
    </row>
    <row r="613" spans="1:1" x14ac:dyDescent="0.35">
      <c r="A613" t="s">
        <v>8218</v>
      </c>
    </row>
    <row r="614" spans="1:1" x14ac:dyDescent="0.35">
      <c r="A614" t="s">
        <v>8218</v>
      </c>
    </row>
    <row r="615" spans="1:1" x14ac:dyDescent="0.35">
      <c r="A615" t="s">
        <v>8218</v>
      </c>
    </row>
    <row r="616" spans="1:1" x14ac:dyDescent="0.35">
      <c r="A616" t="s">
        <v>8218</v>
      </c>
    </row>
    <row r="617" spans="1:1" x14ac:dyDescent="0.35">
      <c r="A617" t="s">
        <v>8218</v>
      </c>
    </row>
    <row r="618" spans="1:1" x14ac:dyDescent="0.35">
      <c r="A618" t="s">
        <v>8218</v>
      </c>
    </row>
    <row r="619" spans="1:1" x14ac:dyDescent="0.35">
      <c r="A619" t="s">
        <v>8218</v>
      </c>
    </row>
    <row r="620" spans="1:1" x14ac:dyDescent="0.35">
      <c r="A620" t="s">
        <v>8218</v>
      </c>
    </row>
    <row r="621" spans="1:1" x14ac:dyDescent="0.35">
      <c r="A621" t="s">
        <v>8218</v>
      </c>
    </row>
    <row r="622" spans="1:1" x14ac:dyDescent="0.35">
      <c r="A622" t="s">
        <v>8218</v>
      </c>
    </row>
    <row r="623" spans="1:1" x14ac:dyDescent="0.35">
      <c r="A623" t="s">
        <v>8218</v>
      </c>
    </row>
    <row r="624" spans="1:1" x14ac:dyDescent="0.35">
      <c r="A624" t="s">
        <v>8218</v>
      </c>
    </row>
    <row r="625" spans="1:1" x14ac:dyDescent="0.35">
      <c r="A625" t="s">
        <v>8218</v>
      </c>
    </row>
    <row r="626" spans="1:1" x14ac:dyDescent="0.35">
      <c r="A626" t="s">
        <v>8218</v>
      </c>
    </row>
    <row r="627" spans="1:1" x14ac:dyDescent="0.35">
      <c r="A627" t="s">
        <v>8218</v>
      </c>
    </row>
    <row r="628" spans="1:1" x14ac:dyDescent="0.35">
      <c r="A628" t="s">
        <v>8218</v>
      </c>
    </row>
    <row r="629" spans="1:1" x14ac:dyDescent="0.35">
      <c r="A629" t="s">
        <v>8218</v>
      </c>
    </row>
    <row r="630" spans="1:1" x14ac:dyDescent="0.35">
      <c r="A630" t="s">
        <v>8218</v>
      </c>
    </row>
    <row r="631" spans="1:1" x14ac:dyDescent="0.35">
      <c r="A631" t="s">
        <v>8218</v>
      </c>
    </row>
    <row r="632" spans="1:1" x14ac:dyDescent="0.35">
      <c r="A632" t="s">
        <v>8218</v>
      </c>
    </row>
    <row r="633" spans="1:1" x14ac:dyDescent="0.35">
      <c r="A633" t="s">
        <v>8218</v>
      </c>
    </row>
    <row r="634" spans="1:1" x14ac:dyDescent="0.35">
      <c r="A634" t="s">
        <v>8218</v>
      </c>
    </row>
    <row r="635" spans="1:1" x14ac:dyDescent="0.35">
      <c r="A635" t="s">
        <v>8218</v>
      </c>
    </row>
    <row r="636" spans="1:1" x14ac:dyDescent="0.35">
      <c r="A636" t="s">
        <v>8218</v>
      </c>
    </row>
    <row r="637" spans="1:1" x14ac:dyDescent="0.35">
      <c r="A637" t="s">
        <v>8218</v>
      </c>
    </row>
    <row r="638" spans="1:1" x14ac:dyDescent="0.35">
      <c r="A638" t="s">
        <v>8218</v>
      </c>
    </row>
    <row r="639" spans="1:1" x14ac:dyDescent="0.35">
      <c r="A639" t="s">
        <v>8218</v>
      </c>
    </row>
    <row r="640" spans="1:1" x14ac:dyDescent="0.35">
      <c r="A640" t="s">
        <v>8218</v>
      </c>
    </row>
    <row r="641" spans="1:1" x14ac:dyDescent="0.35">
      <c r="A641" t="s">
        <v>8218</v>
      </c>
    </row>
    <row r="642" spans="1:1" x14ac:dyDescent="0.35">
      <c r="A642" t="s">
        <v>8218</v>
      </c>
    </row>
    <row r="643" spans="1:1" x14ac:dyDescent="0.35">
      <c r="A643" t="s">
        <v>8218</v>
      </c>
    </row>
    <row r="644" spans="1:1" x14ac:dyDescent="0.35">
      <c r="A644" t="s">
        <v>8218</v>
      </c>
    </row>
    <row r="645" spans="1:1" x14ac:dyDescent="0.35">
      <c r="A645" t="s">
        <v>8218</v>
      </c>
    </row>
    <row r="646" spans="1:1" x14ac:dyDescent="0.35">
      <c r="A646" t="s">
        <v>8218</v>
      </c>
    </row>
    <row r="647" spans="1:1" x14ac:dyDescent="0.35">
      <c r="A647" t="s">
        <v>8218</v>
      </c>
    </row>
    <row r="648" spans="1:1" x14ac:dyDescent="0.35">
      <c r="A648" t="s">
        <v>8218</v>
      </c>
    </row>
    <row r="649" spans="1:1" x14ac:dyDescent="0.35">
      <c r="A649" t="s">
        <v>8218</v>
      </c>
    </row>
    <row r="650" spans="1:1" x14ac:dyDescent="0.35">
      <c r="A650" t="s">
        <v>8218</v>
      </c>
    </row>
    <row r="651" spans="1:1" x14ac:dyDescent="0.35">
      <c r="A651" t="s">
        <v>8218</v>
      </c>
    </row>
    <row r="652" spans="1:1" x14ac:dyDescent="0.35">
      <c r="A652" t="s">
        <v>8218</v>
      </c>
    </row>
    <row r="653" spans="1:1" x14ac:dyDescent="0.35">
      <c r="A653" t="s">
        <v>8218</v>
      </c>
    </row>
    <row r="654" spans="1:1" x14ac:dyDescent="0.35">
      <c r="A654" t="s">
        <v>8218</v>
      </c>
    </row>
    <row r="655" spans="1:1" x14ac:dyDescent="0.35">
      <c r="A655" t="s">
        <v>8218</v>
      </c>
    </row>
    <row r="656" spans="1:1" x14ac:dyDescent="0.35">
      <c r="A656" t="s">
        <v>8218</v>
      </c>
    </row>
    <row r="657" spans="1:1" x14ac:dyDescent="0.35">
      <c r="A657" t="s">
        <v>8218</v>
      </c>
    </row>
    <row r="658" spans="1:1" x14ac:dyDescent="0.35">
      <c r="A658" t="s">
        <v>8218</v>
      </c>
    </row>
    <row r="659" spans="1:1" x14ac:dyDescent="0.35">
      <c r="A659" t="s">
        <v>8218</v>
      </c>
    </row>
    <row r="660" spans="1:1" x14ac:dyDescent="0.35">
      <c r="A660" t="s">
        <v>8218</v>
      </c>
    </row>
    <row r="661" spans="1:1" x14ac:dyDescent="0.35">
      <c r="A661" t="s">
        <v>8218</v>
      </c>
    </row>
    <row r="662" spans="1:1" x14ac:dyDescent="0.35">
      <c r="A662" t="s">
        <v>8218</v>
      </c>
    </row>
    <row r="663" spans="1:1" x14ac:dyDescent="0.35">
      <c r="A663" t="s">
        <v>8218</v>
      </c>
    </row>
    <row r="664" spans="1:1" x14ac:dyDescent="0.35">
      <c r="A664" t="s">
        <v>8218</v>
      </c>
    </row>
    <row r="665" spans="1:1" x14ac:dyDescent="0.35">
      <c r="A665" t="s">
        <v>8218</v>
      </c>
    </row>
    <row r="666" spans="1:1" x14ac:dyDescent="0.35">
      <c r="A666" t="s">
        <v>8218</v>
      </c>
    </row>
    <row r="667" spans="1:1" x14ac:dyDescent="0.35">
      <c r="A667" t="s">
        <v>8218</v>
      </c>
    </row>
    <row r="668" spans="1:1" x14ac:dyDescent="0.35">
      <c r="A668" t="s">
        <v>8218</v>
      </c>
    </row>
    <row r="669" spans="1:1" x14ac:dyDescent="0.35">
      <c r="A669" t="s">
        <v>8218</v>
      </c>
    </row>
    <row r="670" spans="1:1" x14ac:dyDescent="0.35">
      <c r="A670" t="s">
        <v>8218</v>
      </c>
    </row>
    <row r="671" spans="1:1" x14ac:dyDescent="0.35">
      <c r="A671" t="s">
        <v>8218</v>
      </c>
    </row>
    <row r="672" spans="1:1" x14ac:dyDescent="0.35">
      <c r="A672" t="s">
        <v>8218</v>
      </c>
    </row>
    <row r="673" spans="1:1" x14ac:dyDescent="0.35">
      <c r="A673" t="s">
        <v>8218</v>
      </c>
    </row>
    <row r="674" spans="1:1" x14ac:dyDescent="0.35">
      <c r="A674" t="s">
        <v>8218</v>
      </c>
    </row>
    <row r="675" spans="1:1" x14ac:dyDescent="0.35">
      <c r="A675" t="s">
        <v>8218</v>
      </c>
    </row>
    <row r="676" spans="1:1" x14ac:dyDescent="0.35">
      <c r="A676" t="s">
        <v>8218</v>
      </c>
    </row>
    <row r="677" spans="1:1" x14ac:dyDescent="0.35">
      <c r="A677" t="s">
        <v>8218</v>
      </c>
    </row>
    <row r="678" spans="1:1" x14ac:dyDescent="0.35">
      <c r="A678" t="s">
        <v>8218</v>
      </c>
    </row>
    <row r="679" spans="1:1" x14ac:dyDescent="0.35">
      <c r="A679" t="s">
        <v>8218</v>
      </c>
    </row>
    <row r="680" spans="1:1" x14ac:dyDescent="0.35">
      <c r="A680" t="s">
        <v>8218</v>
      </c>
    </row>
    <row r="681" spans="1:1" x14ac:dyDescent="0.35">
      <c r="A681" t="s">
        <v>8218</v>
      </c>
    </row>
    <row r="682" spans="1:1" x14ac:dyDescent="0.35">
      <c r="A682" t="s">
        <v>8218</v>
      </c>
    </row>
    <row r="683" spans="1:1" x14ac:dyDescent="0.35">
      <c r="A683" t="s">
        <v>8218</v>
      </c>
    </row>
    <row r="684" spans="1:1" x14ac:dyDescent="0.35">
      <c r="A684" t="s">
        <v>8218</v>
      </c>
    </row>
    <row r="685" spans="1:1" x14ac:dyDescent="0.35">
      <c r="A685" t="s">
        <v>8218</v>
      </c>
    </row>
    <row r="686" spans="1:1" x14ac:dyDescent="0.35">
      <c r="A686" t="s">
        <v>8218</v>
      </c>
    </row>
    <row r="687" spans="1:1" x14ac:dyDescent="0.35">
      <c r="A687" t="s">
        <v>8218</v>
      </c>
    </row>
    <row r="688" spans="1:1" x14ac:dyDescent="0.35">
      <c r="A688" t="s">
        <v>8218</v>
      </c>
    </row>
    <row r="689" spans="1:1" x14ac:dyDescent="0.35">
      <c r="A689" t="s">
        <v>8218</v>
      </c>
    </row>
    <row r="690" spans="1:1" x14ac:dyDescent="0.35">
      <c r="A690" t="s">
        <v>8218</v>
      </c>
    </row>
    <row r="691" spans="1:1" x14ac:dyDescent="0.35">
      <c r="A691" t="s">
        <v>8218</v>
      </c>
    </row>
    <row r="692" spans="1:1" x14ac:dyDescent="0.35">
      <c r="A692" t="s">
        <v>8218</v>
      </c>
    </row>
    <row r="693" spans="1:1" x14ac:dyDescent="0.35">
      <c r="A693" t="s">
        <v>8218</v>
      </c>
    </row>
    <row r="694" spans="1:1" x14ac:dyDescent="0.35">
      <c r="A694" t="s">
        <v>8218</v>
      </c>
    </row>
  </sheetData>
  <sortState xmlns:xlrd2="http://schemas.microsoft.com/office/spreadsheetml/2017/richdata2" ref="C1:C585">
    <sortCondition ref="C1"/>
  </sortState>
  <conditionalFormatting sqref="A1:A694">
    <cfRule type="cellIs" dxfId="17" priority="1" operator="equal">
      <formula>"canceled"</formula>
    </cfRule>
    <cfRule type="cellIs" dxfId="16" priority="2" operator="equal">
      <formula>"Failed"</formula>
    </cfRule>
    <cfRule type="cellIs" dxfId="15" priority="3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Kickstarter</vt:lpstr>
      <vt:lpstr>Outcomes Based on Launch Date</vt:lpstr>
      <vt:lpstr>Outcomes Based on Goals</vt:lpstr>
      <vt:lpstr>Central Tendency - Play</vt:lpstr>
      <vt:lpstr>Central Tendency photobooks </vt:lpstr>
      <vt:lpstr>Failed photobooks</vt:lpstr>
      <vt:lpstr>Successfull photobooks</vt:lpstr>
      <vt:lpstr>Central Tendency Photbooks</vt:lpstr>
      <vt:lpstr>Successful U.S. Kickstarters</vt:lpstr>
      <vt:lpstr>Failed U.S. Kickstarters</vt:lpstr>
      <vt:lpstr>Edinburgh Research</vt:lpstr>
      <vt:lpstr>Category Statistics</vt:lpstr>
      <vt:lpstr>M-Outcomes Based on Launch Date</vt:lpstr>
      <vt:lpstr>Subcategory Statistics</vt:lpstr>
      <vt:lpstr>Median practice</vt:lpstr>
      <vt:lpstr>Checks sheet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Tomasz Olewicz</cp:lastModifiedBy>
  <dcterms:created xsi:type="dcterms:W3CDTF">2017-04-20T15:17:24Z</dcterms:created>
  <dcterms:modified xsi:type="dcterms:W3CDTF">2020-01-19T20:32:34Z</dcterms:modified>
</cp:coreProperties>
</file>