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firstSheet="4" activeTab="6"/>
  </bookViews>
  <sheets>
    <sheet name="Welcome" sheetId="1" r:id="rId1"/>
    <sheet name="Student Grades" sheetId="2" r:id="rId2"/>
    <sheet name="Sales Capstone" sheetId="3" r:id="rId3"/>
    <sheet name="DSalesRep" sheetId="4" r:id="rId4"/>
    <sheet name="Human Resources Preface" sheetId="5" r:id="rId5"/>
    <sheet name="HR Data" sheetId="6" r:id="rId6"/>
    <sheet name="Output" sheetId="7" r:id="rId7"/>
  </sheets>
  <calcPr calcId="145621"/>
  <extLst>
    <ext uri="GoogleSheetsCustomDataVersion1">
      <go:sheetsCustomData xmlns:go="http://customooxmlschemas.google.com/" r:id="rId10" roundtripDataSignature="AMtx7mg6T4/TkGlKoOLV/g0YSiw2xh1X/A=="/>
    </ext>
  </extLst>
</workbook>
</file>

<file path=xl/calcChain.xml><?xml version="1.0" encoding="utf-8"?>
<calcChain xmlns="http://schemas.openxmlformats.org/spreadsheetml/2006/main">
  <c r="C3" i="7" l="1"/>
  <c r="C4" i="7"/>
  <c r="C5" i="7"/>
  <c r="C6" i="7"/>
  <c r="C7" i="7"/>
  <c r="C8" i="7"/>
  <c r="C9" i="7"/>
  <c r="C10" i="7"/>
  <c r="C11" i="7"/>
  <c r="C12" i="7"/>
  <c r="C13" i="7"/>
  <c r="C2" i="7"/>
  <c r="B3" i="7"/>
  <c r="B4" i="7"/>
  <c r="B5" i="7"/>
  <c r="B6" i="7"/>
  <c r="B7" i="7"/>
  <c r="B8" i="7"/>
  <c r="B9" i="7"/>
  <c r="B10" i="7"/>
  <c r="B11" i="7"/>
  <c r="B12" i="7"/>
  <c r="B13" i="7"/>
  <c r="B2" i="7"/>
  <c r="I2" i="6"/>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796" i="6"/>
  <c r="I797" i="6"/>
  <c r="I798" i="6"/>
  <c r="I799" i="6"/>
  <c r="I800" i="6"/>
  <c r="I801" i="6"/>
  <c r="I802" i="6"/>
  <c r="I803" i="6"/>
  <c r="I804" i="6"/>
  <c r="I805" i="6"/>
  <c r="I806" i="6"/>
  <c r="I807" i="6"/>
  <c r="I808" i="6"/>
  <c r="I809" i="6"/>
  <c r="I810" i="6"/>
  <c r="I811" i="6"/>
  <c r="I812" i="6"/>
  <c r="I813" i="6"/>
  <c r="I814" i="6"/>
  <c r="I815" i="6"/>
  <c r="I816" i="6"/>
  <c r="I817" i="6"/>
  <c r="I818" i="6"/>
  <c r="I819" i="6"/>
  <c r="I820" i="6"/>
  <c r="I821" i="6"/>
  <c r="I822" i="6"/>
  <c r="I823" i="6"/>
  <c r="I824" i="6"/>
  <c r="I825" i="6"/>
  <c r="I826" i="6"/>
  <c r="I827" i="6"/>
  <c r="I828" i="6"/>
  <c r="I829" i="6"/>
  <c r="I830" i="6"/>
  <c r="I831" i="6"/>
  <c r="I832" i="6"/>
  <c r="I833" i="6"/>
  <c r="I834" i="6"/>
  <c r="I835" i="6"/>
  <c r="I836" i="6"/>
  <c r="I837" i="6"/>
  <c r="I838" i="6"/>
  <c r="I839" i="6"/>
  <c r="I840" i="6"/>
  <c r="I841" i="6"/>
  <c r="I842" i="6"/>
  <c r="I843" i="6"/>
  <c r="I844" i="6"/>
  <c r="I845" i="6"/>
  <c r="I846" i="6"/>
  <c r="I847" i="6"/>
  <c r="I848" i="6"/>
  <c r="I849" i="6"/>
  <c r="I850" i="6"/>
  <c r="I851" i="6"/>
  <c r="I852" i="6"/>
  <c r="I853" i="6"/>
  <c r="I854" i="6"/>
  <c r="I855" i="6"/>
  <c r="I856" i="6"/>
  <c r="I857" i="6"/>
  <c r="I858" i="6"/>
  <c r="I859" i="6"/>
  <c r="I860" i="6"/>
  <c r="I861" i="6"/>
  <c r="I862" i="6"/>
  <c r="I863" i="6"/>
  <c r="I864" i="6"/>
  <c r="I865" i="6"/>
  <c r="I866" i="6"/>
  <c r="I867" i="6"/>
  <c r="I868" i="6"/>
  <c r="I869" i="6"/>
  <c r="I870" i="6"/>
  <c r="I871" i="6"/>
  <c r="I872" i="6"/>
  <c r="I873" i="6"/>
  <c r="I874" i="6"/>
  <c r="I875" i="6"/>
  <c r="I876" i="6"/>
  <c r="I877" i="6"/>
  <c r="I878" i="6"/>
  <c r="I879" i="6"/>
  <c r="I880" i="6"/>
  <c r="I881" i="6"/>
  <c r="I882" i="6"/>
  <c r="I883" i="6"/>
  <c r="I884" i="6"/>
  <c r="I885" i="6"/>
  <c r="I886" i="6"/>
  <c r="I887" i="6"/>
  <c r="I888" i="6"/>
  <c r="I889" i="6"/>
  <c r="I890" i="6"/>
  <c r="I891" i="6"/>
  <c r="I892" i="6"/>
  <c r="I893" i="6"/>
  <c r="I894" i="6"/>
  <c r="I895" i="6"/>
  <c r="I896" i="6"/>
  <c r="I897" i="6"/>
  <c r="I898" i="6"/>
  <c r="I899" i="6"/>
  <c r="I900" i="6"/>
  <c r="I901" i="6"/>
  <c r="I902" i="6"/>
  <c r="I903" i="6"/>
  <c r="I904" i="6"/>
  <c r="I905" i="6"/>
  <c r="I906" i="6"/>
  <c r="I907" i="6"/>
  <c r="I908" i="6"/>
  <c r="I909" i="6"/>
  <c r="I910" i="6"/>
  <c r="I911" i="6"/>
  <c r="I912" i="6"/>
  <c r="I913" i="6"/>
  <c r="I914" i="6"/>
  <c r="I915" i="6"/>
  <c r="I916" i="6"/>
  <c r="I917" i="6"/>
  <c r="I918" i="6"/>
  <c r="I919" i="6"/>
  <c r="I920" i="6"/>
  <c r="I921" i="6"/>
  <c r="I922" i="6"/>
  <c r="I923" i="6"/>
  <c r="I924" i="6"/>
  <c r="I925" i="6"/>
  <c r="I926" i="6"/>
  <c r="I927" i="6"/>
  <c r="I928" i="6"/>
  <c r="I929" i="6"/>
  <c r="I930" i="6"/>
  <c r="I931" i="6"/>
  <c r="I932" i="6"/>
  <c r="I933" i="6"/>
  <c r="I934" i="6"/>
  <c r="I935" i="6"/>
  <c r="I936" i="6"/>
  <c r="I937" i="6"/>
  <c r="I938" i="6"/>
  <c r="I939" i="6"/>
  <c r="I940" i="6"/>
  <c r="I941" i="6"/>
  <c r="I942" i="6"/>
  <c r="I943" i="6"/>
  <c r="I944" i="6"/>
  <c r="I945" i="6"/>
  <c r="I946" i="6"/>
  <c r="I947" i="6"/>
  <c r="I948" i="6"/>
  <c r="I949" i="6"/>
  <c r="I950" i="6"/>
  <c r="I951" i="6"/>
  <c r="I952" i="6"/>
  <c r="I953" i="6"/>
  <c r="I954" i="6"/>
  <c r="I955" i="6"/>
  <c r="I956" i="6"/>
  <c r="I957" i="6"/>
  <c r="I958" i="6"/>
  <c r="I959" i="6"/>
  <c r="I960" i="6"/>
  <c r="I961" i="6"/>
  <c r="I962" i="6"/>
  <c r="I963" i="6"/>
  <c r="I964" i="6"/>
  <c r="I965" i="6"/>
  <c r="I966" i="6"/>
  <c r="I967" i="6"/>
  <c r="I968" i="6"/>
  <c r="I969" i="6"/>
  <c r="I970" i="6"/>
  <c r="I971" i="6"/>
  <c r="I972" i="6"/>
  <c r="I973" i="6"/>
  <c r="I974" i="6"/>
  <c r="I975" i="6"/>
  <c r="I976" i="6"/>
  <c r="I977" i="6"/>
  <c r="I978" i="6"/>
  <c r="I979" i="6"/>
  <c r="I980" i="6"/>
  <c r="I981" i="6"/>
  <c r="I982" i="6"/>
  <c r="I983" i="6"/>
  <c r="I984" i="6"/>
  <c r="I985" i="6"/>
  <c r="I986" i="6"/>
  <c r="I987" i="6"/>
  <c r="I988" i="6"/>
  <c r="I989" i="6"/>
  <c r="I990" i="6"/>
  <c r="I991" i="6"/>
  <c r="I992" i="6"/>
  <c r="I993" i="6"/>
  <c r="I994" i="6"/>
  <c r="I995" i="6"/>
  <c r="I996" i="6"/>
  <c r="I997" i="6"/>
  <c r="I998" i="6"/>
  <c r="I999" i="6"/>
  <c r="I1000" i="6"/>
  <c r="I1001" i="6"/>
  <c r="G4"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B6" i="3"/>
  <c r="B5" i="3"/>
  <c r="B4" i="3"/>
  <c r="B3"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J11" i="2"/>
  <c r="K11" i="2"/>
  <c r="J12" i="2"/>
  <c r="K12" i="2"/>
  <c r="J13" i="2"/>
  <c r="K13" i="2"/>
  <c r="J14" i="2"/>
  <c r="K14" i="2"/>
  <c r="J15" i="2"/>
  <c r="K15" i="2"/>
  <c r="J16" i="2"/>
  <c r="K16" i="2"/>
  <c r="J17" i="2"/>
  <c r="K17" i="2"/>
  <c r="J18" i="2"/>
  <c r="K18" i="2"/>
  <c r="J19" i="2"/>
  <c r="K19" i="2"/>
  <c r="J20" i="2"/>
  <c r="K20" i="2"/>
  <c r="J21" i="2"/>
  <c r="K21" i="2"/>
  <c r="J22" i="2"/>
  <c r="K22" i="2"/>
  <c r="J23" i="2"/>
  <c r="K23" i="2"/>
  <c r="J24" i="2"/>
  <c r="K24" i="2"/>
  <c r="J25" i="2"/>
  <c r="K25" i="2"/>
  <c r="J26" i="2"/>
  <c r="K26" i="2"/>
  <c r="J27" i="2"/>
  <c r="K27" i="2"/>
  <c r="J28" i="2"/>
  <c r="K28" i="2"/>
  <c r="J29" i="2"/>
  <c r="K29" i="2"/>
  <c r="J30" i="2"/>
  <c r="K30" i="2"/>
  <c r="J31" i="2"/>
  <c r="K31" i="2"/>
  <c r="J32" i="2"/>
  <c r="K32" i="2"/>
  <c r="J33" i="2"/>
  <c r="K33" i="2"/>
  <c r="J34" i="2"/>
  <c r="K34" i="2"/>
  <c r="J35" i="2"/>
  <c r="K35" i="2"/>
  <c r="J36" i="2"/>
  <c r="K36" i="2"/>
  <c r="J37" i="2"/>
  <c r="K37" i="2"/>
  <c r="J38" i="2"/>
  <c r="K38" i="2"/>
  <c r="J39" i="2"/>
  <c r="K39" i="2"/>
  <c r="J40" i="2"/>
  <c r="K40" i="2"/>
  <c r="J41" i="2"/>
  <c r="K41" i="2"/>
  <c r="J42" i="2"/>
  <c r="K42" i="2"/>
  <c r="J43" i="2"/>
  <c r="K43" i="2"/>
  <c r="J44" i="2"/>
  <c r="K44" i="2"/>
  <c r="J45" i="2"/>
  <c r="K45" i="2"/>
  <c r="J46" i="2"/>
  <c r="K46" i="2"/>
  <c r="J47" i="2"/>
  <c r="K47" i="2"/>
  <c r="J48" i="2"/>
  <c r="K48" i="2"/>
  <c r="J49" i="2"/>
  <c r="K49" i="2"/>
  <c r="J50" i="2"/>
  <c r="K50" i="2"/>
  <c r="J51" i="2"/>
  <c r="K51" i="2"/>
  <c r="J52" i="2"/>
  <c r="K52" i="2"/>
  <c r="J53" i="2"/>
  <c r="K53" i="2"/>
  <c r="J54" i="2"/>
  <c r="K54" i="2"/>
  <c r="J55" i="2"/>
  <c r="K55" i="2"/>
  <c r="J56" i="2"/>
  <c r="K56" i="2"/>
  <c r="J57" i="2"/>
  <c r="K57" i="2"/>
  <c r="J58" i="2"/>
  <c r="K58" i="2"/>
  <c r="J59" i="2"/>
  <c r="K59" i="2"/>
  <c r="K10" i="2"/>
  <c r="J10" i="2"/>
  <c r="G11" i="2"/>
  <c r="H11" i="2"/>
  <c r="I11" i="2"/>
  <c r="G12" i="2"/>
  <c r="H12" i="2"/>
  <c r="I12" i="2"/>
  <c r="G13" i="2"/>
  <c r="H13" i="2"/>
  <c r="I13" i="2"/>
  <c r="G14" i="2"/>
  <c r="H14" i="2"/>
  <c r="I14" i="2"/>
  <c r="G15" i="2"/>
  <c r="H15" i="2"/>
  <c r="I15" i="2"/>
  <c r="G16" i="2"/>
  <c r="H16" i="2"/>
  <c r="I16" i="2"/>
  <c r="G17" i="2"/>
  <c r="H17" i="2"/>
  <c r="I17" i="2"/>
  <c r="G18" i="2"/>
  <c r="H18" i="2"/>
  <c r="I18" i="2"/>
  <c r="G19" i="2"/>
  <c r="H19" i="2"/>
  <c r="I19" i="2"/>
  <c r="G20" i="2"/>
  <c r="H20" i="2"/>
  <c r="I20" i="2"/>
  <c r="G21" i="2"/>
  <c r="H21" i="2"/>
  <c r="I21" i="2"/>
  <c r="G22" i="2"/>
  <c r="H22" i="2"/>
  <c r="I22" i="2"/>
  <c r="G23" i="2"/>
  <c r="H23" i="2"/>
  <c r="I23" i="2"/>
  <c r="G24" i="2"/>
  <c r="H24" i="2"/>
  <c r="I24" i="2"/>
  <c r="G25" i="2"/>
  <c r="H25" i="2"/>
  <c r="I25" i="2"/>
  <c r="G26" i="2"/>
  <c r="H26" i="2"/>
  <c r="I26" i="2"/>
  <c r="G27" i="2"/>
  <c r="H27" i="2"/>
  <c r="I27" i="2"/>
  <c r="G28" i="2"/>
  <c r="H28" i="2"/>
  <c r="I28" i="2"/>
  <c r="G29" i="2"/>
  <c r="H29" i="2"/>
  <c r="I29" i="2"/>
  <c r="G30" i="2"/>
  <c r="H30" i="2"/>
  <c r="I30" i="2"/>
  <c r="G31" i="2"/>
  <c r="H31" i="2"/>
  <c r="I31" i="2"/>
  <c r="G32" i="2"/>
  <c r="H32" i="2"/>
  <c r="I32" i="2"/>
  <c r="G33" i="2"/>
  <c r="H33" i="2"/>
  <c r="I33" i="2"/>
  <c r="G34" i="2"/>
  <c r="H34" i="2"/>
  <c r="I34" i="2"/>
  <c r="G35" i="2"/>
  <c r="H35" i="2"/>
  <c r="I35" i="2"/>
  <c r="G36" i="2"/>
  <c r="H36" i="2"/>
  <c r="I36" i="2"/>
  <c r="G37" i="2"/>
  <c r="H37" i="2"/>
  <c r="I37" i="2"/>
  <c r="G38" i="2"/>
  <c r="H38" i="2"/>
  <c r="I38" i="2"/>
  <c r="G39" i="2"/>
  <c r="H39" i="2"/>
  <c r="I39" i="2"/>
  <c r="G40" i="2"/>
  <c r="H40" i="2"/>
  <c r="I40" i="2"/>
  <c r="G41" i="2"/>
  <c r="H41" i="2"/>
  <c r="I41" i="2"/>
  <c r="G42" i="2"/>
  <c r="H42" i="2"/>
  <c r="I42" i="2"/>
  <c r="G43" i="2"/>
  <c r="H43" i="2"/>
  <c r="I43" i="2"/>
  <c r="G44" i="2"/>
  <c r="H44" i="2"/>
  <c r="I44" i="2"/>
  <c r="G45" i="2"/>
  <c r="H45" i="2"/>
  <c r="I45" i="2"/>
  <c r="G46" i="2"/>
  <c r="H46" i="2"/>
  <c r="I46" i="2"/>
  <c r="G47" i="2"/>
  <c r="H47" i="2"/>
  <c r="I47" i="2"/>
  <c r="G48" i="2"/>
  <c r="H48" i="2"/>
  <c r="I48" i="2"/>
  <c r="G49" i="2"/>
  <c r="H49" i="2"/>
  <c r="I49" i="2"/>
  <c r="G50" i="2"/>
  <c r="H50" i="2"/>
  <c r="I50" i="2"/>
  <c r="G51" i="2"/>
  <c r="H51" i="2"/>
  <c r="I51" i="2"/>
  <c r="G52" i="2"/>
  <c r="H52" i="2"/>
  <c r="I52" i="2"/>
  <c r="G53" i="2"/>
  <c r="H53" i="2"/>
  <c r="I53" i="2"/>
  <c r="G54" i="2"/>
  <c r="H54" i="2"/>
  <c r="I54" i="2"/>
  <c r="G55" i="2"/>
  <c r="H55" i="2"/>
  <c r="I55" i="2"/>
  <c r="G56" i="2"/>
  <c r="H56" i="2"/>
  <c r="I56" i="2"/>
  <c r="G57" i="2"/>
  <c r="H57" i="2"/>
  <c r="I57" i="2"/>
  <c r="G58" i="2"/>
  <c r="H58" i="2"/>
  <c r="I58" i="2"/>
  <c r="G59" i="2"/>
  <c r="H59" i="2"/>
  <c r="I59" i="2"/>
  <c r="I10" i="2"/>
  <c r="H10" i="2"/>
  <c r="G10" i="2"/>
  <c r="B7" i="2"/>
  <c r="B6" i="2"/>
  <c r="B5" i="2"/>
  <c r="B4" i="2"/>
  <c r="F11" i="2" a="1"/>
  <c r="F11" i="2" s="1"/>
  <c r="F12" i="2" a="1"/>
  <c r="F12" i="2"/>
  <c r="F13" i="2" a="1"/>
  <c r="F13" i="2" s="1"/>
  <c r="F14" i="2" a="1"/>
  <c r="F14" i="2"/>
  <c r="F15" i="2" a="1"/>
  <c r="F15" i="2" s="1"/>
  <c r="F16" i="2" a="1"/>
  <c r="F16" i="2"/>
  <c r="F17" i="2" a="1"/>
  <c r="F17" i="2" s="1"/>
  <c r="F18" i="2" a="1"/>
  <c r="F18" i="2"/>
  <c r="F19" i="2" a="1"/>
  <c r="F19" i="2" s="1"/>
  <c r="F20" i="2" a="1"/>
  <c r="F20" i="2"/>
  <c r="F21" i="2" a="1"/>
  <c r="F21" i="2" s="1"/>
  <c r="F22" i="2" a="1"/>
  <c r="F22" i="2"/>
  <c r="F23" i="2" a="1"/>
  <c r="F23" i="2" s="1"/>
  <c r="F24" i="2" a="1"/>
  <c r="F24" i="2"/>
  <c r="F25" i="2" a="1"/>
  <c r="F25" i="2" s="1"/>
  <c r="F26" i="2" a="1"/>
  <c r="F26" i="2"/>
  <c r="F27" i="2" a="1"/>
  <c r="F27" i="2" s="1"/>
  <c r="F28" i="2" a="1"/>
  <c r="F28" i="2"/>
  <c r="F29" i="2" a="1"/>
  <c r="F29" i="2" s="1"/>
  <c r="F30" i="2" a="1"/>
  <c r="F30" i="2"/>
  <c r="F31" i="2" a="1"/>
  <c r="F31" i="2" s="1"/>
  <c r="F32" i="2" a="1"/>
  <c r="F32" i="2"/>
  <c r="F33" i="2" a="1"/>
  <c r="F33" i="2" s="1"/>
  <c r="F34" i="2" a="1"/>
  <c r="F34" i="2"/>
  <c r="F35" i="2" a="1"/>
  <c r="F35" i="2" s="1"/>
  <c r="F36" i="2" a="1"/>
  <c r="F36" i="2"/>
  <c r="F37" i="2" a="1"/>
  <c r="F37" i="2" s="1"/>
  <c r="F38" i="2" a="1"/>
  <c r="F38" i="2"/>
  <c r="F39" i="2" a="1"/>
  <c r="F39" i="2" s="1"/>
  <c r="F40" i="2" a="1"/>
  <c r="F40" i="2"/>
  <c r="F41" i="2" a="1"/>
  <c r="F41" i="2" s="1"/>
  <c r="F42" i="2" a="1"/>
  <c r="F42" i="2"/>
  <c r="F43" i="2" a="1"/>
  <c r="F43" i="2" s="1"/>
  <c r="F44" i="2" a="1"/>
  <c r="F44" i="2"/>
  <c r="F45" i="2" a="1"/>
  <c r="F45" i="2" s="1"/>
  <c r="F46" i="2" a="1"/>
  <c r="F46" i="2"/>
  <c r="F47" i="2" a="1"/>
  <c r="F47" i="2" s="1"/>
  <c r="F48" i="2" a="1"/>
  <c r="F48" i="2"/>
  <c r="F49" i="2" a="1"/>
  <c r="F49" i="2" s="1"/>
  <c r="F50" i="2" a="1"/>
  <c r="F50" i="2"/>
  <c r="F51" i="2" a="1"/>
  <c r="F51" i="2" s="1"/>
  <c r="F52" i="2" a="1"/>
  <c r="F52" i="2"/>
  <c r="F53" i="2" a="1"/>
  <c r="F53" i="2" s="1"/>
  <c r="F54" i="2" a="1"/>
  <c r="F54" i="2"/>
  <c r="F55" i="2" a="1"/>
  <c r="F55" i="2" s="1"/>
  <c r="F56" i="2" a="1"/>
  <c r="F56" i="2"/>
  <c r="F57" i="2" a="1"/>
  <c r="F57" i="2" s="1"/>
  <c r="F58" i="2" a="1"/>
  <c r="F58" i="2"/>
  <c r="F59" i="2" a="1"/>
  <c r="F59" i="2" s="1"/>
  <c r="F10" i="2" a="1"/>
  <c r="F10" i="2" s="1"/>
</calcChain>
</file>

<file path=xl/sharedStrings.xml><?xml version="1.0" encoding="utf-8"?>
<sst xmlns="http://schemas.openxmlformats.org/spreadsheetml/2006/main" count="5388" uniqueCount="3314">
  <si>
    <t xml:space="preserve">   </t>
  </si>
  <si>
    <t>STUDENT GRADES:</t>
  </si>
  <si>
    <t>Shirts Sold</t>
  </si>
  <si>
    <t>Power of Excel</t>
  </si>
  <si>
    <t>Employee</t>
  </si>
  <si>
    <t>Total Items Sold</t>
  </si>
  <si>
    <t>Pants Sold</t>
  </si>
  <si>
    <t>SBM: Level 1 - Content</t>
  </si>
  <si>
    <t>Shoes Sold</t>
  </si>
  <si>
    <t>Jackets Sold</t>
  </si>
  <si>
    <t>Weights</t>
  </si>
  <si>
    <t>Entry No.</t>
  </si>
  <si>
    <t>Date:</t>
  </si>
  <si>
    <t>Brought to you by:</t>
  </si>
  <si>
    <t>Shirts</t>
  </si>
  <si>
    <t>Pants</t>
  </si>
  <si>
    <t>Shoes</t>
  </si>
  <si>
    <t>Jackets</t>
  </si>
  <si>
    <t>Total Items:</t>
  </si>
  <si>
    <t>Month:</t>
  </si>
  <si>
    <t>Sales Rep</t>
  </si>
  <si>
    <t>Sales Rep (VALUE)</t>
  </si>
  <si>
    <t>Name</t>
  </si>
  <si>
    <t>Prod. No.</t>
  </si>
  <si>
    <t>Class Average:</t>
  </si>
  <si>
    <t>9 168 AAFE 17186</t>
  </si>
  <si>
    <t>Assignment 1</t>
  </si>
  <si>
    <t>9 198 ABCL 15111</t>
  </si>
  <si>
    <t>8 166 ABHRS 12970</t>
  </si>
  <si>
    <t>Class Median:</t>
  </si>
  <si>
    <t>Mid Term</t>
  </si>
  <si>
    <t>1 124 AC 10422</t>
  </si>
  <si>
    <t>6 132 AC 13028</t>
  </si>
  <si>
    <t>1 187 ACES 11642</t>
  </si>
  <si>
    <t>Highest Grade:</t>
  </si>
  <si>
    <t>Presentation</t>
  </si>
  <si>
    <t>1 196 ACIP 14852</t>
  </si>
  <si>
    <t>Lowest Grade:</t>
  </si>
  <si>
    <t>Final</t>
  </si>
  <si>
    <t>1 195 ACR 13654</t>
  </si>
  <si>
    <t>9 169 ACRBC 18484</t>
  </si>
  <si>
    <t>Rounding Formulas</t>
  </si>
  <si>
    <t>8 172 ACRC 12428</t>
  </si>
  <si>
    <t>Text Manipulation</t>
  </si>
  <si>
    <t>2 140 ACRIM 18140</t>
  </si>
  <si>
    <t>Student Name:</t>
  </si>
  <si>
    <t>3 197 ACRV 10467</t>
  </si>
  <si>
    <t>Assignment 1 /20</t>
  </si>
  <si>
    <t>Mid Term /30</t>
  </si>
  <si>
    <t>Presentation /10</t>
  </si>
  <si>
    <t>Final /40</t>
  </si>
  <si>
    <t>GRADE /100</t>
  </si>
  <si>
    <t>ROUND</t>
  </si>
  <si>
    <t>6 145 ACTS 10913</t>
  </si>
  <si>
    <t>ROUNDUP</t>
  </si>
  <si>
    <t>ROUNDDOWN</t>
  </si>
  <si>
    <t>UPPER</t>
  </si>
  <si>
    <t>LOWER</t>
  </si>
  <si>
    <t>1 126 AD 10942</t>
  </si>
  <si>
    <t>Avery Fisler</t>
  </si>
  <si>
    <t>1 103 ADC 17312</t>
  </si>
  <si>
    <t>6 146 ADEOS 18074</t>
  </si>
  <si>
    <t>1 105 ADP 10882</t>
  </si>
  <si>
    <t>1 112 ADP 10519</t>
  </si>
  <si>
    <t>1 162 ADPS 19345</t>
  </si>
  <si>
    <t>8 114 ADSF 11345</t>
  </si>
  <si>
    <t>2 120 AEG 18834</t>
  </si>
  <si>
    <t>1 109 AEPI 11788</t>
  </si>
  <si>
    <t>5 165 AES 15515</t>
  </si>
  <si>
    <t>7 127 AESE 18123</t>
  </si>
  <si>
    <t>Christian Flock</t>
  </si>
  <si>
    <t>9 124 AFB 10417</t>
  </si>
  <si>
    <t>1 176 AFD 17607</t>
  </si>
  <si>
    <t>Zetta Syed</t>
  </si>
  <si>
    <t>3 150 AFE 15020</t>
  </si>
  <si>
    <t>1 108 AFP 11424</t>
  </si>
  <si>
    <t>Barrett Dittmar</t>
  </si>
  <si>
    <t>2 184 AFR 18368</t>
  </si>
  <si>
    <t>8 188 AFSCF 16556</t>
  </si>
  <si>
    <t>Jolene Harrington</t>
  </si>
  <si>
    <t>9 152 AFTA 19126</t>
  </si>
  <si>
    <t>Ardelle Acre</t>
  </si>
  <si>
    <t>2 135 AFTE 17130</t>
  </si>
  <si>
    <t>2 124 AGOSS 15869</t>
  </si>
  <si>
    <t>Nathan Mart</t>
  </si>
  <si>
    <t>5 130 AHU 15250</t>
  </si>
  <si>
    <t>Oralia Cupps</t>
  </si>
  <si>
    <t>1 146 AI 11383</t>
  </si>
  <si>
    <t>6 140 AIRS 12902</t>
  </si>
  <si>
    <t>5 100 AIT 14365</t>
  </si>
  <si>
    <t>Heriberto Ocallaghan</t>
  </si>
  <si>
    <t>1 113 ALAE 10079</t>
  </si>
  <si>
    <t>4 179 ALC 16895</t>
  </si>
  <si>
    <t>Erwin Ruark</t>
  </si>
  <si>
    <t>9 193 ALERT 14979</t>
  </si>
  <si>
    <t>9 100 ALRUTS 16765</t>
  </si>
  <si>
    <t>Judith Bingham</t>
  </si>
  <si>
    <t>5 173 ALS 18598</t>
  </si>
  <si>
    <t>10 170 ALT 18165</t>
  </si>
  <si>
    <t>Dinah Bivona</t>
  </si>
  <si>
    <t>2 155 AMF 12798</t>
  </si>
  <si>
    <t>5 151 AMSU 14334</t>
  </si>
  <si>
    <t>Sales Rep.</t>
  </si>
  <si>
    <t>Claribel Meek</t>
  </si>
  <si>
    <t>2 152 ANSI 10555</t>
  </si>
  <si>
    <t>Alex Prudenko</t>
  </si>
  <si>
    <t>9 149 AO 16883</t>
  </si>
  <si>
    <t>Year Choi</t>
  </si>
  <si>
    <t>Sona Blunk</t>
  </si>
  <si>
    <t>8 132 AOA 12830</t>
  </si>
  <si>
    <t>Felix Mandeet</t>
  </si>
  <si>
    <t>3 134 APC 13937</t>
  </si>
  <si>
    <t>Robert Steinway</t>
  </si>
  <si>
    <t>Raylene Pakele</t>
  </si>
  <si>
    <t>1 151 AAFE 11345</t>
  </si>
  <si>
    <t>Avery Fisher</t>
  </si>
  <si>
    <t>4 144 ABCL 12368</t>
  </si>
  <si>
    <t>Yana Ovoya</t>
  </si>
  <si>
    <t>Jordan Crisp</t>
  </si>
  <si>
    <t>3 181 ABHRS 17091</t>
  </si>
  <si>
    <t>Terry Yen</t>
  </si>
  <si>
    <t>Patrick Sochar</t>
  </si>
  <si>
    <t>9 124 AC 15079</t>
  </si>
  <si>
    <t>Lura Medina</t>
  </si>
  <si>
    <t>Evonne Liu</t>
  </si>
  <si>
    <t>6 149 AC 19187</t>
  </si>
  <si>
    <t>Odelia Galati</t>
  </si>
  <si>
    <t>6 130 ACES 11512</t>
  </si>
  <si>
    <t>5 184 ACIP 12952</t>
  </si>
  <si>
    <t>Starr Avallone</t>
  </si>
  <si>
    <t>1 138 ACR 14219</t>
  </si>
  <si>
    <t>8 195 ACRBC 19007</t>
  </si>
  <si>
    <t>Letha Lehoux</t>
  </si>
  <si>
    <t>6 174 ACRC 17448</t>
  </si>
  <si>
    <t>Esmeralda Voight</t>
  </si>
  <si>
    <t>4 171 ACRIM 18131</t>
  </si>
  <si>
    <t>7 197 ACRV 13757</t>
  </si>
  <si>
    <t>Henry Quinton</t>
  </si>
  <si>
    <t>4 133 ACTS 12773</t>
  </si>
  <si>
    <t>9 108 AD 17746</t>
  </si>
  <si>
    <t>7 152 ADC 13707</t>
  </si>
  <si>
    <t>Waneta Daily</t>
  </si>
  <si>
    <t>9 142 ADEOS 17803</t>
  </si>
  <si>
    <t>Blanca Coughlan</t>
  </si>
  <si>
    <t>6 126 ADP 14619</t>
  </si>
  <si>
    <t>2 146 ADP 15297</t>
  </si>
  <si>
    <t>Belle Bourdeau</t>
  </si>
  <si>
    <t>1 154 ADPS 13433</t>
  </si>
  <si>
    <t>9 101 ADSF 18795</t>
  </si>
  <si>
    <t>Kristan Crone</t>
  </si>
  <si>
    <t>4 122 AEG 18502</t>
  </si>
  <si>
    <t>5 199 AEPI 14837</t>
  </si>
  <si>
    <t>Elenor Voisine</t>
  </si>
  <si>
    <t>8 130 AES 14185</t>
  </si>
  <si>
    <t>Lizzie Sabat</t>
  </si>
  <si>
    <t>8 194 AESE 14673</t>
  </si>
  <si>
    <t>8 128 AFB 12579</t>
  </si>
  <si>
    <t>Syble Whisnant</t>
  </si>
  <si>
    <t>5 141 AFD 10186</t>
  </si>
  <si>
    <t>5 177 AFE 12853</t>
  </si>
  <si>
    <t>Micheline Phillippi</t>
  </si>
  <si>
    <t>5 199 AFP 18826</t>
  </si>
  <si>
    <t>1 122 AFR 16253</t>
  </si>
  <si>
    <t>Floy Loach</t>
  </si>
  <si>
    <t>3 139 AFSCF 15019</t>
  </si>
  <si>
    <t>Alberto Stoops</t>
  </si>
  <si>
    <t>1 197 AFTA 12544</t>
  </si>
  <si>
    <t>2 188 AFTE 10843</t>
  </si>
  <si>
    <t>Harriet Albrecht</t>
  </si>
  <si>
    <t>3 175 AGOSS 12086</t>
  </si>
  <si>
    <t>Brook Clingan</t>
  </si>
  <si>
    <t>9 150 AHU 11974</t>
  </si>
  <si>
    <t>Angie Ruth</t>
  </si>
  <si>
    <t>3 177 AI 16990</t>
  </si>
  <si>
    <t>Merrill Mangum</t>
  </si>
  <si>
    <t>1 125 AIRS 13322</t>
  </si>
  <si>
    <t>7 100 AIT 15653</t>
  </si>
  <si>
    <t>Alethea Headley</t>
  </si>
  <si>
    <t>2 197 ALAE 13209</t>
  </si>
  <si>
    <t>4 183 ALC 10246</t>
  </si>
  <si>
    <t>Loree Luebke</t>
  </si>
  <si>
    <t>2 126 ALERT 15588</t>
  </si>
  <si>
    <t>9 110 ALRUTS 10651</t>
  </si>
  <si>
    <t>Ashli Hofstetter</t>
  </si>
  <si>
    <t>2 109 ALS 17465</t>
  </si>
  <si>
    <t>8 102 ALT 19854</t>
  </si>
  <si>
    <t>Zada Bonds</t>
  </si>
  <si>
    <t>6 193 AMF 15908</t>
  </si>
  <si>
    <t>1 176 AMSU 11550</t>
  </si>
  <si>
    <t>Violette Haworth</t>
  </si>
  <si>
    <t>5 139 ANSI 15094</t>
  </si>
  <si>
    <t>1 179 AO 14577</t>
  </si>
  <si>
    <t>Tarra Russ</t>
  </si>
  <si>
    <t>6 182 AOA 19744</t>
  </si>
  <si>
    <t>9 128 APC 17844</t>
  </si>
  <si>
    <t>Millard Godlewski</t>
  </si>
  <si>
    <t>1 109 AAFE 19406</t>
  </si>
  <si>
    <t>Holli Ebbert</t>
  </si>
  <si>
    <t>4 122 ABCL 19649</t>
  </si>
  <si>
    <t>7 188 ABHRS 13767</t>
  </si>
  <si>
    <t>8 200 AC 10581</t>
  </si>
  <si>
    <t>Katherine Linz</t>
  </si>
  <si>
    <t>3 103 AC 15748</t>
  </si>
  <si>
    <t>6 167 ACES 19489</t>
  </si>
  <si>
    <t>Nikki Troxell</t>
  </si>
  <si>
    <t>9 139 ACIP 15091</t>
  </si>
  <si>
    <t>2 181 ACR 12345</t>
  </si>
  <si>
    <t>Erinn Evett</t>
  </si>
  <si>
    <t>7 108 ACRBC 15127</t>
  </si>
  <si>
    <t>2 136 ACRC 19165</t>
  </si>
  <si>
    <t>6 121 ACRIM 10212</t>
  </si>
  <si>
    <t>Alisa Burgamy</t>
  </si>
  <si>
    <t>4 151 ACRV 13697</t>
  </si>
  <si>
    <t>1 118 ACTS 14289</t>
  </si>
  <si>
    <t>1 151 AD 10902</t>
  </si>
  <si>
    <t>Ozell Yow</t>
  </si>
  <si>
    <t>9 110 ADC 16784</t>
  </si>
  <si>
    <t>2 198 ADEOS 10373</t>
  </si>
  <si>
    <t>Loyd Deschamps</t>
  </si>
  <si>
    <t>1 133 ADP 10305</t>
  </si>
  <si>
    <t>6 141 ADP 15862</t>
  </si>
  <si>
    <t>1 118 ADPS 14216</t>
  </si>
  <si>
    <t>1 128 ADSF 12808</t>
  </si>
  <si>
    <t>4 188 AEG 11889</t>
  </si>
  <si>
    <t>1 140 AEPI 17015</t>
  </si>
  <si>
    <t>5 175 AES 13968</t>
  </si>
  <si>
    <t>2 155 AESE 11292</t>
  </si>
  <si>
    <t>5 102 AFB 14892</t>
  </si>
  <si>
    <t>2 152 AFD 18007</t>
  </si>
  <si>
    <t>3 183 AFE 18521</t>
  </si>
  <si>
    <t>1 137 AFP 16967</t>
  </si>
  <si>
    <t>1 191 AFR 15705</t>
  </si>
  <si>
    <t>2 165 AFSCF 14385</t>
  </si>
  <si>
    <t>8 171 AFTA 17318</t>
  </si>
  <si>
    <t>4 147 AFTE 16492</t>
  </si>
  <si>
    <t>7 139 AGOSS 14753</t>
  </si>
  <si>
    <t>9 176 AHU 14980</t>
  </si>
  <si>
    <t>9 116 AI 19103</t>
  </si>
  <si>
    <t>3 170 AIRS 11161</t>
  </si>
  <si>
    <t>9 158 AIT 18049</t>
  </si>
  <si>
    <t>4 111 ALAE 10764</t>
  </si>
  <si>
    <t>2 180 ALC 17048</t>
  </si>
  <si>
    <t>2 166 ALERT 12855</t>
  </si>
  <si>
    <t>7 156 ALRUTS 12856</t>
  </si>
  <si>
    <t>5 115 ALS 14383</t>
  </si>
  <si>
    <t>7 163 ALT 16104</t>
  </si>
  <si>
    <t>9 170 AMF 16379</t>
  </si>
  <si>
    <t>1 184 AMSU 16652</t>
  </si>
  <si>
    <t>1 105 ANSI 15060</t>
  </si>
  <si>
    <t>9 163 AO 10630</t>
  </si>
  <si>
    <t>8 168 AOA 13152</t>
  </si>
  <si>
    <t>9 179 APC 13304</t>
  </si>
  <si>
    <t>1 185 AAFE 18869</t>
  </si>
  <si>
    <t>8 131 ABCL 12529</t>
  </si>
  <si>
    <t>7 139 ABHRS 18304</t>
  </si>
  <si>
    <t>1 181 AC 10794</t>
  </si>
  <si>
    <t>5 123 AC 13841</t>
  </si>
  <si>
    <t>3 161 ACES 17695</t>
  </si>
  <si>
    <t>2 195 ACIP 10609</t>
  </si>
  <si>
    <t>4 131 ACR 18624</t>
  </si>
  <si>
    <t>7 127 ACRBC 16270</t>
  </si>
  <si>
    <t>1 101 ACRC 12897</t>
  </si>
  <si>
    <t>4 191 ACRIM 15017</t>
  </si>
  <si>
    <t>8 124 ACRV 13683</t>
  </si>
  <si>
    <t>6 149 ACTS 16645</t>
  </si>
  <si>
    <t>4 152 AD 16730</t>
  </si>
  <si>
    <t>5 127 ADC 12413</t>
  </si>
  <si>
    <t>4 188 ADEOS 17359</t>
  </si>
  <si>
    <t>5 189 ADP 16045</t>
  </si>
  <si>
    <t>6 154 ADP 19811</t>
  </si>
  <si>
    <t>7 154 ADPS 11431</t>
  </si>
  <si>
    <t>1 151 ADSF 18255</t>
  </si>
  <si>
    <t>1 197 AEG 13274</t>
  </si>
  <si>
    <t>4 159 AEPI 11726</t>
  </si>
  <si>
    <t>2 122 AES 13396</t>
  </si>
  <si>
    <t>9 138 AESE 14222</t>
  </si>
  <si>
    <t>9 106 AFB 10976</t>
  </si>
  <si>
    <t>9 173 AFD 13013</t>
  </si>
  <si>
    <t>8 171 AFE 11615</t>
  </si>
  <si>
    <t>6 125 AFP 13301</t>
  </si>
  <si>
    <t>8 151 AFR 15909</t>
  </si>
  <si>
    <t>1 158 AFSCF 16780</t>
  </si>
  <si>
    <t>9 194 AFTA 15927</t>
  </si>
  <si>
    <t>9 120 AFTE 16450</t>
  </si>
  <si>
    <t>6 156 AGOSS 14761</t>
  </si>
  <si>
    <t>1 169 AHU 13452</t>
  </si>
  <si>
    <t>2 157 AI 17820</t>
  </si>
  <si>
    <t>6 170 AIRS 19111</t>
  </si>
  <si>
    <t>3 113 AIT 13214</t>
  </si>
  <si>
    <t>5 190 ALAE 15424</t>
  </si>
  <si>
    <t>9 107 ALC 13437</t>
  </si>
  <si>
    <t>7 122 ALERT 18927</t>
  </si>
  <si>
    <t>3 178 ALRUTS 13076</t>
  </si>
  <si>
    <t>4 183 ALS 15823</t>
  </si>
  <si>
    <t>1 183 ALT 13622</t>
  </si>
  <si>
    <t>5 102 AMF 14025</t>
  </si>
  <si>
    <t>1 121 AMSU 11293</t>
  </si>
  <si>
    <t>6 172 ANSI 17932</t>
  </si>
  <si>
    <t>9 132 AO 18373</t>
  </si>
  <si>
    <t>9 122 AOA 12602</t>
  </si>
  <si>
    <t>1 105 APC 13853</t>
  </si>
  <si>
    <t>9 132 AAFE 11049</t>
  </si>
  <si>
    <t>2 196 ABCL 19758</t>
  </si>
  <si>
    <t>3 148 ABHRS 13057</t>
  </si>
  <si>
    <t>5 198 AC 19629</t>
  </si>
  <si>
    <t>3 189 AC 19879</t>
  </si>
  <si>
    <t>2 142 ACES 10835</t>
  </si>
  <si>
    <t>4 164 ACIP 19300</t>
  </si>
  <si>
    <t>1 100 ACR 15806</t>
  </si>
  <si>
    <t>5 116 ACRBC 11000</t>
  </si>
  <si>
    <t>3 105 ACRC 15186</t>
  </si>
  <si>
    <t>7 118 ACRIM 16144</t>
  </si>
  <si>
    <t>8 139 ACRV 10538</t>
  </si>
  <si>
    <t>1 122 ACTS 11536</t>
  </si>
  <si>
    <t>4 193 AD 10994</t>
  </si>
  <si>
    <t>8 107 ADC 19241</t>
  </si>
  <si>
    <t>6 157 ADEOS 10180</t>
  </si>
  <si>
    <t>2 174 ADP 18951</t>
  </si>
  <si>
    <t>7 138 ADP 10783</t>
  </si>
  <si>
    <t>9 109 ADPS 17331</t>
  </si>
  <si>
    <t>3 191 ADSF 18396</t>
  </si>
  <si>
    <t>7 100 AEG 16094</t>
  </si>
  <si>
    <t>3 111 AEPI 12727</t>
  </si>
  <si>
    <t>3 186 AES 17601</t>
  </si>
  <si>
    <t>7 134 AESE 10123</t>
  </si>
  <si>
    <t>5 130 AFB 13452</t>
  </si>
  <si>
    <t>1 156 AFD 18099</t>
  </si>
  <si>
    <t>1 139 AFE 19173</t>
  </si>
  <si>
    <t>4 180 AFP 14753</t>
  </si>
  <si>
    <t>7 116 AFR 13793</t>
  </si>
  <si>
    <t>7 112 AFSCF 19279</t>
  </si>
  <si>
    <t>4 176 AFTA 17250</t>
  </si>
  <si>
    <t>7 137 AFTE 14026</t>
  </si>
  <si>
    <t>3 165 AGOSS 11794</t>
  </si>
  <si>
    <t>2 120 AHU 15856</t>
  </si>
  <si>
    <t>2 133 AI 18957</t>
  </si>
  <si>
    <t>5 192 AIRS 19030</t>
  </si>
  <si>
    <t>1 192 AIT 15078</t>
  </si>
  <si>
    <t>4 161 ALAE 13313</t>
  </si>
  <si>
    <t>1 115 ALC 13808</t>
  </si>
  <si>
    <t>9 140 ALERT 13044</t>
  </si>
  <si>
    <t>7 180 ALRUTS 10708</t>
  </si>
  <si>
    <t>5 134 ALS 13464</t>
  </si>
  <si>
    <t>7 161 ALT 12017</t>
  </si>
  <si>
    <t>10 146 AMF 15036</t>
  </si>
  <si>
    <t>5 166 AMSU 12785</t>
  </si>
  <si>
    <t>2 192 ANSI 10161</t>
  </si>
  <si>
    <t>6 146 AO 12526</t>
  </si>
  <si>
    <t>2 157 AOA 10040</t>
  </si>
  <si>
    <t>3 178 APC 17246</t>
  </si>
  <si>
    <t>3 102 AAFE 19161</t>
  </si>
  <si>
    <t>1 152 ABCL 11303</t>
  </si>
  <si>
    <t>6 130 ABHRS 12995</t>
  </si>
  <si>
    <t>7 169 AC 17459</t>
  </si>
  <si>
    <t>8 185 AC 15631</t>
  </si>
  <si>
    <t>9 188 ACES 14582</t>
  </si>
  <si>
    <t>1 141 ACIP 12826</t>
  </si>
  <si>
    <t>4 167 ACR 18583</t>
  </si>
  <si>
    <t>1 148 ACRBC 15773</t>
  </si>
  <si>
    <t>5 105 ACRC 14222</t>
  </si>
  <si>
    <t>Instructions</t>
  </si>
  <si>
    <t>Determine the total salary costs per department, along with the variance</t>
  </si>
  <si>
    <t>id</t>
  </si>
  <si>
    <t>first_name</t>
  </si>
  <si>
    <t>last_name</t>
  </si>
  <si>
    <t>email</t>
  </si>
  <si>
    <t>gender</t>
  </si>
  <si>
    <t>department</t>
  </si>
  <si>
    <t>salary_budgeted</t>
  </si>
  <si>
    <t>salary_actual</t>
  </si>
  <si>
    <t>Shirlene</t>
  </si>
  <si>
    <t>Iannelli</t>
  </si>
  <si>
    <t>siannelli0@fda.gov</t>
  </si>
  <si>
    <t>Female</t>
  </si>
  <si>
    <t>Human Resources</t>
  </si>
  <si>
    <t>Archibold</t>
  </si>
  <si>
    <t>Meredith</t>
  </si>
  <si>
    <t>ameredith1@globo.com</t>
  </si>
  <si>
    <t>Male</t>
  </si>
  <si>
    <t>Business Development</t>
  </si>
  <si>
    <t>Galvin</t>
  </si>
  <si>
    <t>Eskriett</t>
  </si>
  <si>
    <t>geskriett2@dailymotion.com</t>
  </si>
  <si>
    <t>Sales</t>
  </si>
  <si>
    <t>Ryann</t>
  </si>
  <si>
    <t>Ladbrooke</t>
  </si>
  <si>
    <t>rladbrooke3@npr.org</t>
  </si>
  <si>
    <t>Becky</t>
  </si>
  <si>
    <t>Sebire</t>
  </si>
  <si>
    <t>bsebire4@ebay.co.uk</t>
  </si>
  <si>
    <t>Product Management</t>
  </si>
  <si>
    <t>Laura</t>
  </si>
  <si>
    <t>Connechy</t>
  </si>
  <si>
    <t>lconnechy5@yolasite.com</t>
  </si>
  <si>
    <t>Services</t>
  </si>
  <si>
    <t>Kelsey</t>
  </si>
  <si>
    <t>Stennes</t>
  </si>
  <si>
    <t>kstennes6@baidu.com</t>
  </si>
  <si>
    <t>Izaak</t>
  </si>
  <si>
    <t>Danit</t>
  </si>
  <si>
    <t>idanit7@geocities.jp</t>
  </si>
  <si>
    <t>Accounting</t>
  </si>
  <si>
    <t>Shanon</t>
  </si>
  <si>
    <t>Goss</t>
  </si>
  <si>
    <t>sgoss8@addthis.com</t>
  </si>
  <si>
    <t>Skipper</t>
  </si>
  <si>
    <t>Quinnell</t>
  </si>
  <si>
    <t>squinnell9@mysql.com</t>
  </si>
  <si>
    <t>Engineering</t>
  </si>
  <si>
    <t>Davie</t>
  </si>
  <si>
    <t>Snoddy</t>
  </si>
  <si>
    <t>dsnoddya@cbsnews.com</t>
  </si>
  <si>
    <t>Halsy</t>
  </si>
  <si>
    <t>Jacklings</t>
  </si>
  <si>
    <t>hjacklingsb@odnoklassniki.ru</t>
  </si>
  <si>
    <t>Legal</t>
  </si>
  <si>
    <t>Blanch</t>
  </si>
  <si>
    <t>McEachern</t>
  </si>
  <si>
    <t>bmceachernc@rambler.ru</t>
  </si>
  <si>
    <t>Marsha</t>
  </si>
  <si>
    <t>Cottier</t>
  </si>
  <si>
    <t>mcottierd@ovh.net</t>
  </si>
  <si>
    <t>Sonnnie</t>
  </si>
  <si>
    <t>Shreve</t>
  </si>
  <si>
    <t>sshrevee@ezinearticles.com</t>
  </si>
  <si>
    <t>Marketing</t>
  </si>
  <si>
    <t>Lynnell</t>
  </si>
  <si>
    <t>Singleton</t>
  </si>
  <si>
    <t>lsingletonf@joomla.org</t>
  </si>
  <si>
    <t>Support</t>
  </si>
  <si>
    <t>Pansie</t>
  </si>
  <si>
    <t>Di Domenico</t>
  </si>
  <si>
    <t>pdidomenicog@amazon.de</t>
  </si>
  <si>
    <t>Research and Development</t>
  </si>
  <si>
    <t>Kania</t>
  </si>
  <si>
    <t>Kidgell</t>
  </si>
  <si>
    <t>kkidgellh@imdb.com</t>
  </si>
  <si>
    <t>Kimbra</t>
  </si>
  <si>
    <t>Reedman</t>
  </si>
  <si>
    <t>kreedmani@ycombinator.com</t>
  </si>
  <si>
    <t>Elset</t>
  </si>
  <si>
    <t>Jelphs</t>
  </si>
  <si>
    <t>ejelphsj@google.com.br</t>
  </si>
  <si>
    <t>Aldrich</t>
  </si>
  <si>
    <t>Devonald</t>
  </si>
  <si>
    <t>adevonaldk@naver.com</t>
  </si>
  <si>
    <t>Training</t>
  </si>
  <si>
    <t>Anastasia</t>
  </si>
  <si>
    <t>Heed</t>
  </si>
  <si>
    <t>aheedl@telegraph.co.uk</t>
  </si>
  <si>
    <t>Yank</t>
  </si>
  <si>
    <t>Grichukhin</t>
  </si>
  <si>
    <t>ygrichukhinm@cocolog-nifty.com</t>
  </si>
  <si>
    <t>Verine</t>
  </si>
  <si>
    <t>Blei</t>
  </si>
  <si>
    <t>vblein@sphinn.com</t>
  </si>
  <si>
    <t>Letty</t>
  </si>
  <si>
    <t>Pinching</t>
  </si>
  <si>
    <t>lpinchingo@dot.gov</t>
  </si>
  <si>
    <t>Shirl</t>
  </si>
  <si>
    <t>Rabbe</t>
  </si>
  <si>
    <t>srabbep@smugmug.com</t>
  </si>
  <si>
    <t>Wendy</t>
  </si>
  <si>
    <t>Gotecliffe</t>
  </si>
  <si>
    <t>wgotecliffeq@mashable.com</t>
  </si>
  <si>
    <t>Boris</t>
  </si>
  <si>
    <t>Tate</t>
  </si>
  <si>
    <t>btater@nps.gov</t>
  </si>
  <si>
    <t>Edna</t>
  </si>
  <si>
    <t>Attew</t>
  </si>
  <si>
    <t>eattews@miibeian.gov.cn</t>
  </si>
  <si>
    <t>Aylmar</t>
  </si>
  <si>
    <t>D'Aubney</t>
  </si>
  <si>
    <t>adaubneyt@meetup.com</t>
  </si>
  <si>
    <t>Erskine</t>
  </si>
  <si>
    <t>Joseph</t>
  </si>
  <si>
    <t>ejosephu@miibeian.gov.cn</t>
  </si>
  <si>
    <t>Lisette</t>
  </si>
  <si>
    <t>Gogin</t>
  </si>
  <si>
    <t>lgoginv@reverbnation.com</t>
  </si>
  <si>
    <t>Pip</t>
  </si>
  <si>
    <t>Sore</t>
  </si>
  <si>
    <t>psorew@virginia.edu</t>
  </si>
  <si>
    <t>Tiphani</t>
  </si>
  <si>
    <t>Besnard</t>
  </si>
  <si>
    <t>tbesnardx@canalblog.com</t>
  </si>
  <si>
    <t>Adelaida</t>
  </si>
  <si>
    <t>Rickesies</t>
  </si>
  <si>
    <t>arickesiesy@tripadvisor.com</t>
  </si>
  <si>
    <t>Bill</t>
  </si>
  <si>
    <t>Morgon</t>
  </si>
  <si>
    <t>bmorgonz@gravatar.com</t>
  </si>
  <si>
    <t>Cleveland</t>
  </si>
  <si>
    <t>Kruschov</t>
  </si>
  <si>
    <t>ckruschov10@wikia.com</t>
  </si>
  <si>
    <t>Corney</t>
  </si>
  <si>
    <t>Billie</t>
  </si>
  <si>
    <t>cbillie11@youtube.com</t>
  </si>
  <si>
    <t>Johny</t>
  </si>
  <si>
    <t>Morde</t>
  </si>
  <si>
    <t>jmorde12@histats.com</t>
  </si>
  <si>
    <t>Karita</t>
  </si>
  <si>
    <t>Gilderoy</t>
  </si>
  <si>
    <t>kgilderoy13@cyberchimps.com</t>
  </si>
  <si>
    <t>Maddy</t>
  </si>
  <si>
    <t>Bartlomieczak</t>
  </si>
  <si>
    <t>mbartlomieczak14@rediff.com</t>
  </si>
  <si>
    <t>Mano</t>
  </si>
  <si>
    <t>Ibbotson</t>
  </si>
  <si>
    <t>mibbotson15@ocn.ne.jp</t>
  </si>
  <si>
    <t>Vernen</t>
  </si>
  <si>
    <t>Galtone</t>
  </si>
  <si>
    <t>vgaltone16@squarespace.com</t>
  </si>
  <si>
    <t>Brandea</t>
  </si>
  <si>
    <t>Blacksell</t>
  </si>
  <si>
    <t>bblacksell17@newsvine.com</t>
  </si>
  <si>
    <t>Nicole</t>
  </si>
  <si>
    <t>Wingrove</t>
  </si>
  <si>
    <t>nwingrove18@europa.eu</t>
  </si>
  <si>
    <t>Maurita</t>
  </si>
  <si>
    <t>Paulucci</t>
  </si>
  <si>
    <t>mpaulucci19@nasa.gov</t>
  </si>
  <si>
    <t>Katie</t>
  </si>
  <si>
    <t>Braywood</t>
  </si>
  <si>
    <t>kbraywood1a@hostgator.com</t>
  </si>
  <si>
    <t>Joni</t>
  </si>
  <si>
    <t>Mackrell</t>
  </si>
  <si>
    <t>jmackrell1b@squarespace.com</t>
  </si>
  <si>
    <t>Allie</t>
  </si>
  <si>
    <t>Penwright</t>
  </si>
  <si>
    <t>apenwright1c@over-blog.com</t>
  </si>
  <si>
    <t>Karoly</t>
  </si>
  <si>
    <t>Keavy</t>
  </si>
  <si>
    <t>kkeavy1d@twitter.com</t>
  </si>
  <si>
    <t>Aurie</t>
  </si>
  <si>
    <t>Heugh</t>
  </si>
  <si>
    <t>aheugh1e@cornell.edu</t>
  </si>
  <si>
    <t>Yehudi</t>
  </si>
  <si>
    <t>Kniveton</t>
  </si>
  <si>
    <t>ykniveton1f@hp.com</t>
  </si>
  <si>
    <t>Hugh</t>
  </si>
  <si>
    <t>Dominichelli</t>
  </si>
  <si>
    <t>hdominichelli1g@xinhuanet.com</t>
  </si>
  <si>
    <t>Penny</t>
  </si>
  <si>
    <t>Fassman</t>
  </si>
  <si>
    <t>pfassman1h@google.com.hk</t>
  </si>
  <si>
    <t>Ferdy</t>
  </si>
  <si>
    <t>Dowe</t>
  </si>
  <si>
    <t>fdowe1i@columbia.edu</t>
  </si>
  <si>
    <t>Ros</t>
  </si>
  <si>
    <t>Meake</t>
  </si>
  <si>
    <t>rmeake1j@time.com</t>
  </si>
  <si>
    <t>Tucker</t>
  </si>
  <si>
    <t>McConnell</t>
  </si>
  <si>
    <t>tmcconnell1k@blog.com</t>
  </si>
  <si>
    <t>Kurt</t>
  </si>
  <si>
    <t>Valler</t>
  </si>
  <si>
    <t>kvaller1l@fda.gov</t>
  </si>
  <si>
    <t>Cathyleen</t>
  </si>
  <si>
    <t>Kemson</t>
  </si>
  <si>
    <t>ckemson1m@shutterfly.com</t>
  </si>
  <si>
    <t>Gunilla</t>
  </si>
  <si>
    <t>Mannix</t>
  </si>
  <si>
    <t>gmannix1n@weibo.com</t>
  </si>
  <si>
    <t>Annnora</t>
  </si>
  <si>
    <t>Barkus</t>
  </si>
  <si>
    <t>abarkus1o@purevolume.com</t>
  </si>
  <si>
    <t>Ab</t>
  </si>
  <si>
    <t>Bilbrooke</t>
  </si>
  <si>
    <t>abilbrooke1p@networkadvertising.org</t>
  </si>
  <si>
    <t>Doyle</t>
  </si>
  <si>
    <t>Runnalls</t>
  </si>
  <si>
    <t>drunnalls1q@msn.com</t>
  </si>
  <si>
    <t>Jackie</t>
  </si>
  <si>
    <t>Ramsden</t>
  </si>
  <si>
    <t>jramsden1r@ed.gov</t>
  </si>
  <si>
    <t>Erroll</t>
  </si>
  <si>
    <t>Huffa</t>
  </si>
  <si>
    <t>ehuffa1s@freewebs.com</t>
  </si>
  <si>
    <t>Angelo</t>
  </si>
  <si>
    <t>Taplin</t>
  </si>
  <si>
    <t>ataplin1t@privacy.gov.au</t>
  </si>
  <si>
    <t>Terese</t>
  </si>
  <si>
    <t>Brennan</t>
  </si>
  <si>
    <t>tbrennan1u@netlog.com</t>
  </si>
  <si>
    <t>Marty</t>
  </si>
  <si>
    <t>Dimitrijevic</t>
  </si>
  <si>
    <t>mdimitrijevic1v@cnbc.com</t>
  </si>
  <si>
    <t>Renaud</t>
  </si>
  <si>
    <t>Redemile</t>
  </si>
  <si>
    <t>rredemile1w@economist.com</t>
  </si>
  <si>
    <t>Solly</t>
  </si>
  <si>
    <t>Derrell</t>
  </si>
  <si>
    <t>sderrell1x@alibaba.com</t>
  </si>
  <si>
    <t>Roobbie</t>
  </si>
  <si>
    <t>Fullard</t>
  </si>
  <si>
    <t>rfullard1y@sakura.ne.jp</t>
  </si>
  <si>
    <t>Torry</t>
  </si>
  <si>
    <t>Vedeneev</t>
  </si>
  <si>
    <t>tvedeneev1z@bizjournals.com</t>
  </si>
  <si>
    <t>Cordie</t>
  </si>
  <si>
    <t>Lalor</t>
  </si>
  <si>
    <t>clalor20@virginia.edu</t>
  </si>
  <si>
    <t>Darcy</t>
  </si>
  <si>
    <t>Gadney</t>
  </si>
  <si>
    <t>dgadney21@hibu.com</t>
  </si>
  <si>
    <t>Fransisco</t>
  </si>
  <si>
    <t>Darter</t>
  </si>
  <si>
    <t>fdarter22@angelfire.com</t>
  </si>
  <si>
    <t>Arlene</t>
  </si>
  <si>
    <t>Knowlman</t>
  </si>
  <si>
    <t>aknowlman23@parallels.com</t>
  </si>
  <si>
    <t>Silvie</t>
  </si>
  <si>
    <t>Mazzia</t>
  </si>
  <si>
    <t>smazzia24@jigsy.com</t>
  </si>
  <si>
    <t>Ardisj</t>
  </si>
  <si>
    <t>Spracklin</t>
  </si>
  <si>
    <t>aspracklin25@imageshack.us</t>
  </si>
  <si>
    <t>Shela</t>
  </si>
  <si>
    <t>Brogden</t>
  </si>
  <si>
    <t>sbrogden26@hc360.com</t>
  </si>
  <si>
    <t>Brnaby</t>
  </si>
  <si>
    <t>D'eathe</t>
  </si>
  <si>
    <t>bdeathe27@tripod.com</t>
  </si>
  <si>
    <t>Bondon</t>
  </si>
  <si>
    <t>Cocke</t>
  </si>
  <si>
    <t>bcocke28@nature.com</t>
  </si>
  <si>
    <t>Milo</t>
  </si>
  <si>
    <t>Kibbel</t>
  </si>
  <si>
    <t>mkibbel29@google.de</t>
  </si>
  <si>
    <t>Jacquelynn</t>
  </si>
  <si>
    <t>Scatcher</t>
  </si>
  <si>
    <t>jscatcher2a@nps.gov</t>
  </si>
  <si>
    <t>Janek</t>
  </si>
  <si>
    <t>Postlethwaite</t>
  </si>
  <si>
    <t>jpostlethwaite2b@reuters.com</t>
  </si>
  <si>
    <t>Lian</t>
  </si>
  <si>
    <t>Nicolson</t>
  </si>
  <si>
    <t>lnicolson2c@dot.gov</t>
  </si>
  <si>
    <t>Abagail</t>
  </si>
  <si>
    <t>Fearneley</t>
  </si>
  <si>
    <t>afearneley2d@telegraph.co.uk</t>
  </si>
  <si>
    <t>Janka</t>
  </si>
  <si>
    <t>Carrodus</t>
  </si>
  <si>
    <t>jcarrodus2e@bloglines.com</t>
  </si>
  <si>
    <t>Grady</t>
  </si>
  <si>
    <t>Gillingwater</t>
  </si>
  <si>
    <t>ggillingwater2f@squidoo.com</t>
  </si>
  <si>
    <t>Ibrahim</t>
  </si>
  <si>
    <t>MacTeague</t>
  </si>
  <si>
    <t>imacteague2g@nbcnews.com</t>
  </si>
  <si>
    <t>Issy</t>
  </si>
  <si>
    <t>Bayfield</t>
  </si>
  <si>
    <t>ibayfield2h@wufoo.com</t>
  </si>
  <si>
    <t>Mathian</t>
  </si>
  <si>
    <t>Darley</t>
  </si>
  <si>
    <t>mdarley2i@printfriendly.com</t>
  </si>
  <si>
    <t>Deva</t>
  </si>
  <si>
    <t>Caine</t>
  </si>
  <si>
    <t>dcaine2j@clickbank.net</t>
  </si>
  <si>
    <t>Althea</t>
  </si>
  <si>
    <t>Bartels</t>
  </si>
  <si>
    <t>abartels2k@networkadvertising.org</t>
  </si>
  <si>
    <t>Olimpia</t>
  </si>
  <si>
    <t>Gritskov</t>
  </si>
  <si>
    <t>ogritskov2l@pen.io</t>
  </si>
  <si>
    <t>Robbin</t>
  </si>
  <si>
    <t>Emlyn</t>
  </si>
  <si>
    <t>remlyn2m@loc.gov</t>
  </si>
  <si>
    <t>Josepha</t>
  </si>
  <si>
    <t>Augar</t>
  </si>
  <si>
    <t>jaugar2n@globo.com</t>
  </si>
  <si>
    <t>Trey</t>
  </si>
  <si>
    <t>Libero</t>
  </si>
  <si>
    <t>tlibero2o@bloglines.com</t>
  </si>
  <si>
    <t>Dilly</t>
  </si>
  <si>
    <t>Gaine of England</t>
  </si>
  <si>
    <t>dgaineofengland2p@xrea.com</t>
  </si>
  <si>
    <t>Estrellita</t>
  </si>
  <si>
    <t>McBryde</t>
  </si>
  <si>
    <t>emcbryde2q@g.co</t>
  </si>
  <si>
    <t>Sutton</t>
  </si>
  <si>
    <t>Emblin</t>
  </si>
  <si>
    <t>semblin2r@multiply.com</t>
  </si>
  <si>
    <t>Anette</t>
  </si>
  <si>
    <t>Bawme</t>
  </si>
  <si>
    <t>abawme2s@un.org</t>
  </si>
  <si>
    <t>Brocky</t>
  </si>
  <si>
    <t>Manach</t>
  </si>
  <si>
    <t>bmanach2t@intel.com</t>
  </si>
  <si>
    <t>Zsa zsa</t>
  </si>
  <si>
    <t>Bronger</t>
  </si>
  <si>
    <t>zbronger2u@netvibes.com</t>
  </si>
  <si>
    <t>Esma</t>
  </si>
  <si>
    <t>Mertel</t>
  </si>
  <si>
    <t>emertel2v@twitpic.com</t>
  </si>
  <si>
    <t>Brewster</t>
  </si>
  <si>
    <t>Ahlf</t>
  </si>
  <si>
    <t>bahlf2w@comcast.net</t>
  </si>
  <si>
    <t>Ursa</t>
  </si>
  <si>
    <t>Elgood</t>
  </si>
  <si>
    <t>uelgood2x@people.com.cn</t>
  </si>
  <si>
    <t>Cordelie</t>
  </si>
  <si>
    <t>Leynagh</t>
  </si>
  <si>
    <t>cleynagh2y@vistaprint.com</t>
  </si>
  <si>
    <t>Chloris</t>
  </si>
  <si>
    <t>Dallicoat</t>
  </si>
  <si>
    <t>cdallicoat2z@microsoft.com</t>
  </si>
  <si>
    <t>Boyd</t>
  </si>
  <si>
    <t>Tapsell</t>
  </si>
  <si>
    <t>btapsell30@issuu.com</t>
  </si>
  <si>
    <t>Dougy</t>
  </si>
  <si>
    <t>Lodewick</t>
  </si>
  <si>
    <t>dlodewick31@deliciousdays.com</t>
  </si>
  <si>
    <t>Launce</t>
  </si>
  <si>
    <t>Jasiak</t>
  </si>
  <si>
    <t>ljasiak32@constantcontact.com</t>
  </si>
  <si>
    <t>Brnaba</t>
  </si>
  <si>
    <t>Clohissy</t>
  </si>
  <si>
    <t>bclohissy33@wiley.com</t>
  </si>
  <si>
    <t>Orin</t>
  </si>
  <si>
    <t>Sleite</t>
  </si>
  <si>
    <t>osleite34@merriam-webster.com</t>
  </si>
  <si>
    <t>Sisely</t>
  </si>
  <si>
    <t>Reddan</t>
  </si>
  <si>
    <t>sreddan35@myspace.com</t>
  </si>
  <si>
    <t>Loria</t>
  </si>
  <si>
    <t>Yarn</t>
  </si>
  <si>
    <t>lyarn36@va.gov</t>
  </si>
  <si>
    <t>Alverta</t>
  </si>
  <si>
    <t>Fallanche</t>
  </si>
  <si>
    <t>afallanche37@photobucket.com</t>
  </si>
  <si>
    <t>Mufinella</t>
  </si>
  <si>
    <t>Mattimoe</t>
  </si>
  <si>
    <t>mmattimoe38@youtu.be</t>
  </si>
  <si>
    <t>Terri-jo</t>
  </si>
  <si>
    <t>Bonavia</t>
  </si>
  <si>
    <t>tbonavia39@berkeley.edu</t>
  </si>
  <si>
    <t>Blanche</t>
  </si>
  <si>
    <t>Sharnock</t>
  </si>
  <si>
    <t>bsharnock3a@youtu.be</t>
  </si>
  <si>
    <t>Carmine</t>
  </si>
  <si>
    <t>Cathery</t>
  </si>
  <si>
    <t>ccathery3b@php.net</t>
  </si>
  <si>
    <t>Lexy</t>
  </si>
  <si>
    <t>Hudless</t>
  </si>
  <si>
    <t>lhudless3c@nyu.edu</t>
  </si>
  <si>
    <t>Kiersten</t>
  </si>
  <si>
    <t>Gadsdon</t>
  </si>
  <si>
    <t>kgadsdon3d@psu.edu</t>
  </si>
  <si>
    <t>Haily</t>
  </si>
  <si>
    <t>Jimson</t>
  </si>
  <si>
    <t>hjimson3e@wikispaces.com</t>
  </si>
  <si>
    <t>Dorette</t>
  </si>
  <si>
    <t>Willimot</t>
  </si>
  <si>
    <t>dwillimot3f@princeton.edu</t>
  </si>
  <si>
    <t>Darrell</t>
  </si>
  <si>
    <t>Mitchley</t>
  </si>
  <si>
    <t>dmitchley3g@un.org</t>
  </si>
  <si>
    <t>Burford</t>
  </si>
  <si>
    <t>bburford3h@dell.com</t>
  </si>
  <si>
    <t>Elka</t>
  </si>
  <si>
    <t>Costello</t>
  </si>
  <si>
    <t>ecostello3i@g.co</t>
  </si>
  <si>
    <t>Jobi</t>
  </si>
  <si>
    <t>Seiler</t>
  </si>
  <si>
    <t>jseiler3j@ning.com</t>
  </si>
  <si>
    <t>Chucho</t>
  </si>
  <si>
    <t>Brophy</t>
  </si>
  <si>
    <t>cbrophy3k@psu.edu</t>
  </si>
  <si>
    <t>Tull</t>
  </si>
  <si>
    <t>Hasely</t>
  </si>
  <si>
    <t>thasely3l@opensource.org</t>
  </si>
  <si>
    <t>Trefor</t>
  </si>
  <si>
    <t>Creenan</t>
  </si>
  <si>
    <t>tcreenan3m@biblegateway.com</t>
  </si>
  <si>
    <t>Pia</t>
  </si>
  <si>
    <t>Borthram</t>
  </si>
  <si>
    <t>pborthram3n@163.com</t>
  </si>
  <si>
    <t>Anthe</t>
  </si>
  <si>
    <t>Kuhlmey</t>
  </si>
  <si>
    <t>akuhlmey3o@diigo.com</t>
  </si>
  <si>
    <t>Gerry</t>
  </si>
  <si>
    <t>Madle</t>
  </si>
  <si>
    <t>gmadle3p@ovh.net</t>
  </si>
  <si>
    <t>Gunner</t>
  </si>
  <si>
    <t>Dulieu</t>
  </si>
  <si>
    <t>gdulieu3q@psu.edu</t>
  </si>
  <si>
    <t>Laurice</t>
  </si>
  <si>
    <t>Dach</t>
  </si>
  <si>
    <t>ldach3r@europa.eu</t>
  </si>
  <si>
    <t>Mable</t>
  </si>
  <si>
    <t>Carruthers</t>
  </si>
  <si>
    <t>mcarruthers3s@gnu.org</t>
  </si>
  <si>
    <t>Flin</t>
  </si>
  <si>
    <t>Sydall</t>
  </si>
  <si>
    <t>fsydall3t@hibu.com</t>
  </si>
  <si>
    <t>Tiffi</t>
  </si>
  <si>
    <t>Goadsby</t>
  </si>
  <si>
    <t>tgoadsby3u@wordpress.org</t>
  </si>
  <si>
    <t>Cherie</t>
  </si>
  <si>
    <t>Sleigh</t>
  </si>
  <si>
    <t>csleigh3v@mac.com</t>
  </si>
  <si>
    <t>Cad</t>
  </si>
  <si>
    <t>Sapir</t>
  </si>
  <si>
    <t>csapir3w@sohu.com</t>
  </si>
  <si>
    <t>Myrtie</t>
  </si>
  <si>
    <t>Ferschke</t>
  </si>
  <si>
    <t>mferschke3x@hostgator.com</t>
  </si>
  <si>
    <t>Helen-elizabeth</t>
  </si>
  <si>
    <t>Blanchflower</t>
  </si>
  <si>
    <t>hblanchflower3y@tumblr.com</t>
  </si>
  <si>
    <t>Marmaduke</t>
  </si>
  <si>
    <t>Bradmore</t>
  </si>
  <si>
    <t>mbradmore3z@technorati.com</t>
  </si>
  <si>
    <t>Roz</t>
  </si>
  <si>
    <t>Glentworth</t>
  </si>
  <si>
    <t>rglentworth40@dropbox.com</t>
  </si>
  <si>
    <t>Susanna</t>
  </si>
  <si>
    <t>Martinolli</t>
  </si>
  <si>
    <t>smartinolli41@intel.com</t>
  </si>
  <si>
    <t>Lucian</t>
  </si>
  <si>
    <t>Dunne</t>
  </si>
  <si>
    <t>ldunne42@mozilla.org</t>
  </si>
  <si>
    <t>Ulrikaumeko</t>
  </si>
  <si>
    <t>Hearsey</t>
  </si>
  <si>
    <t>uhearsey43@addthis.com</t>
  </si>
  <si>
    <t>Delmore</t>
  </si>
  <si>
    <t>Beeho</t>
  </si>
  <si>
    <t>dbeeho44@pinterest.com</t>
  </si>
  <si>
    <t>Lucias</t>
  </si>
  <si>
    <t>Lissett</t>
  </si>
  <si>
    <t>llissett45@irs.gov</t>
  </si>
  <si>
    <t>Ferdinanda</t>
  </si>
  <si>
    <t>Clayfield</t>
  </si>
  <si>
    <t>fclayfield46@altervista.org</t>
  </si>
  <si>
    <t>Fredrick</t>
  </si>
  <si>
    <t>Poynser</t>
  </si>
  <si>
    <t>fpoynser47@earthlink.net</t>
  </si>
  <si>
    <t>Natassia</t>
  </si>
  <si>
    <t>Jakubovitch</t>
  </si>
  <si>
    <t>njakubovitch48@virginia.edu</t>
  </si>
  <si>
    <t>Britt</t>
  </si>
  <si>
    <t>Simonini</t>
  </si>
  <si>
    <t>bsimonini49@bloglovin.com</t>
  </si>
  <si>
    <t>Cristabel</t>
  </si>
  <si>
    <t>Roderighi</t>
  </si>
  <si>
    <t>croderighi4a@economist.com</t>
  </si>
  <si>
    <t>Amalita</t>
  </si>
  <si>
    <t>Drillingcourt</t>
  </si>
  <si>
    <t>adrillingcourt4b@tinypic.com</t>
  </si>
  <si>
    <t>Chevalier</t>
  </si>
  <si>
    <t>Stiegers</t>
  </si>
  <si>
    <t>cstiegers4c@disqus.com</t>
  </si>
  <si>
    <t>Damon</t>
  </si>
  <si>
    <t>Lyddiard</t>
  </si>
  <si>
    <t>dlyddiard4d@bbc.co.uk</t>
  </si>
  <si>
    <t>Vivie</t>
  </si>
  <si>
    <t>Bowerbank</t>
  </si>
  <si>
    <t>vbowerbank4e@blogs.com</t>
  </si>
  <si>
    <t>Adele</t>
  </si>
  <si>
    <t>Whyler</t>
  </si>
  <si>
    <t>awhyler4f@jiathis.com</t>
  </si>
  <si>
    <t>Jimmie</t>
  </si>
  <si>
    <t>Loddon</t>
  </si>
  <si>
    <t>jloddon4g@ycombinator.com</t>
  </si>
  <si>
    <t>Neel</t>
  </si>
  <si>
    <t>Yansons</t>
  </si>
  <si>
    <t>nyansons4h@forbes.com</t>
  </si>
  <si>
    <t>Dulcie</t>
  </si>
  <si>
    <t>Lenz</t>
  </si>
  <si>
    <t>dlenz4i@bloglovin.com</t>
  </si>
  <si>
    <t>Venita</t>
  </si>
  <si>
    <t>Tipple</t>
  </si>
  <si>
    <t>vtipple4j@columbia.edu</t>
  </si>
  <si>
    <t>Scarlet</t>
  </si>
  <si>
    <t>Gerrie</t>
  </si>
  <si>
    <t>sgerrie4k@usda.gov</t>
  </si>
  <si>
    <t>Dallas</t>
  </si>
  <si>
    <t>Deere</t>
  </si>
  <si>
    <t>ddeere4l@tripadvisor.com</t>
  </si>
  <si>
    <t>Marius</t>
  </si>
  <si>
    <t>Hairsnape</t>
  </si>
  <si>
    <t>mhairsnape4m@virginia.edu</t>
  </si>
  <si>
    <t>Joletta</t>
  </si>
  <si>
    <t>Harlett</t>
  </si>
  <si>
    <t>jharlett4n@toplist.cz</t>
  </si>
  <si>
    <t>Caldwell</t>
  </si>
  <si>
    <t>Carlisle</t>
  </si>
  <si>
    <t>ccarlisle4o@woothemes.com</t>
  </si>
  <si>
    <t>Dorothee</t>
  </si>
  <si>
    <t>Cowlishaw</t>
  </si>
  <si>
    <t>dcowlishaw4p@vinaora.com</t>
  </si>
  <si>
    <t>Trumaine</t>
  </si>
  <si>
    <t>Spittle</t>
  </si>
  <si>
    <t>tspittle4q@scientificamerican.com</t>
  </si>
  <si>
    <t>Simon</t>
  </si>
  <si>
    <t>Feek</t>
  </si>
  <si>
    <t>sfeek4r@reference.com</t>
  </si>
  <si>
    <t>Nicky</t>
  </si>
  <si>
    <t>Leopard</t>
  </si>
  <si>
    <t>nleopard4s@blogs.com</t>
  </si>
  <si>
    <t>Lazar</t>
  </si>
  <si>
    <t>Foulkes</t>
  </si>
  <si>
    <t>lfoulkes4t@istockphoto.com</t>
  </si>
  <si>
    <t>Blake</t>
  </si>
  <si>
    <t>Mendes</t>
  </si>
  <si>
    <t>bmendes4u@pbs.org</t>
  </si>
  <si>
    <t>Kesley</t>
  </si>
  <si>
    <t>Woolmer</t>
  </si>
  <si>
    <t>kwoolmer4v@yahoo.com</t>
  </si>
  <si>
    <t>Tommie</t>
  </si>
  <si>
    <t>Ryley</t>
  </si>
  <si>
    <t>tryley4w@slideshare.net</t>
  </si>
  <si>
    <t>Ricardo</t>
  </si>
  <si>
    <t>Fairbard</t>
  </si>
  <si>
    <t>rfairbard4x@ebay.com</t>
  </si>
  <si>
    <t>Lenette</t>
  </si>
  <si>
    <t>Labrom</t>
  </si>
  <si>
    <t>llabrom4y@behance.net</t>
  </si>
  <si>
    <t>Rayshell</t>
  </si>
  <si>
    <t>Stefi</t>
  </si>
  <si>
    <t>rstefi4z@feedburner.com</t>
  </si>
  <si>
    <t>Yalonda</t>
  </si>
  <si>
    <t>Lenham</t>
  </si>
  <si>
    <t>ylenham50@xinhuanet.com</t>
  </si>
  <si>
    <t>Dalliwatr</t>
  </si>
  <si>
    <t>bdalliwatr51@elegantthemes.com</t>
  </si>
  <si>
    <t>Emiline</t>
  </si>
  <si>
    <t>Jeens</t>
  </si>
  <si>
    <t>ejeens52@surveymonkey.com</t>
  </si>
  <si>
    <t>Mirelle</t>
  </si>
  <si>
    <t>Gabala</t>
  </si>
  <si>
    <t>mgabala53@bloglovin.com</t>
  </si>
  <si>
    <t>Lincoln</t>
  </si>
  <si>
    <t>Pashby</t>
  </si>
  <si>
    <t>lpashby54@bravesites.com</t>
  </si>
  <si>
    <t>Ardelia</t>
  </si>
  <si>
    <t>Lund</t>
  </si>
  <si>
    <t>alund55@baidu.com</t>
  </si>
  <si>
    <t>Astrix</t>
  </si>
  <si>
    <t>Schanke</t>
  </si>
  <si>
    <t>aschanke56@weibo.com</t>
  </si>
  <si>
    <t>Hugues</t>
  </si>
  <si>
    <t>Bortoluzzi</t>
  </si>
  <si>
    <t>hbortoluzzi57@disqus.com</t>
  </si>
  <si>
    <t>Ad</t>
  </si>
  <si>
    <t>Moggle</t>
  </si>
  <si>
    <t>amoggle58@mlb.com</t>
  </si>
  <si>
    <t>Niko</t>
  </si>
  <si>
    <t>Klishin</t>
  </si>
  <si>
    <t>nklishin59@deliciousdays.com</t>
  </si>
  <si>
    <t>Molli</t>
  </si>
  <si>
    <t>Berling</t>
  </si>
  <si>
    <t>mberling5a@storify.com</t>
  </si>
  <si>
    <t>Stacey</t>
  </si>
  <si>
    <t>Crossgrove</t>
  </si>
  <si>
    <t>scrossgrove5b@stumbleupon.com</t>
  </si>
  <si>
    <t>Olenolin</t>
  </si>
  <si>
    <t>Darch</t>
  </si>
  <si>
    <t>odarch5c@youtu.be</t>
  </si>
  <si>
    <t>Mahala</t>
  </si>
  <si>
    <t>Simonsen</t>
  </si>
  <si>
    <t>msimonsen5d@irs.gov</t>
  </si>
  <si>
    <t>Karole</t>
  </si>
  <si>
    <t>Winter</t>
  </si>
  <si>
    <t>kwinter5e@is.gd</t>
  </si>
  <si>
    <t>Fran</t>
  </si>
  <si>
    <t>McCafferky</t>
  </si>
  <si>
    <t>fmccafferky5f@mtv.com</t>
  </si>
  <si>
    <t>Myrvyn</t>
  </si>
  <si>
    <t>Stanwix</t>
  </si>
  <si>
    <t>mstanwix5g@privacy.gov.au</t>
  </si>
  <si>
    <t>Dorian</t>
  </si>
  <si>
    <t>Dana</t>
  </si>
  <si>
    <t>ddana5h@ocn.ne.jp</t>
  </si>
  <si>
    <t>Marne</t>
  </si>
  <si>
    <t>Esh</t>
  </si>
  <si>
    <t>mesh5i@cam.ac.uk</t>
  </si>
  <si>
    <t>Batholomew</t>
  </si>
  <si>
    <t>Buttery</t>
  </si>
  <si>
    <t>bbuttery5j@themeforest.net</t>
  </si>
  <si>
    <t>Wake</t>
  </si>
  <si>
    <t>Garment</t>
  </si>
  <si>
    <t>wgarment5k@1und1.de</t>
  </si>
  <si>
    <t>Sara</t>
  </si>
  <si>
    <t>Western</t>
  </si>
  <si>
    <t>swestern5l@senate.gov</t>
  </si>
  <si>
    <t>Tybie</t>
  </si>
  <si>
    <t>Livezey</t>
  </si>
  <si>
    <t>tlivezey5m@oracle.com</t>
  </si>
  <si>
    <t>Amil</t>
  </si>
  <si>
    <t>Zottoli</t>
  </si>
  <si>
    <t>azottoli5n@amazon.co.jp</t>
  </si>
  <si>
    <t>Taylor</t>
  </si>
  <si>
    <t>Elman</t>
  </si>
  <si>
    <t>telman5o@ocn.ne.jp</t>
  </si>
  <si>
    <t>Jarrad</t>
  </si>
  <si>
    <t>Speer</t>
  </si>
  <si>
    <t>jspeer5p@goodreads.com</t>
  </si>
  <si>
    <t>Newton</t>
  </si>
  <si>
    <t>Pyer</t>
  </si>
  <si>
    <t>npyer5q@wsj.com</t>
  </si>
  <si>
    <t>Chris</t>
  </si>
  <si>
    <t>Haisell</t>
  </si>
  <si>
    <t>chaisell5r@hubpages.com</t>
  </si>
  <si>
    <t>Gene</t>
  </si>
  <si>
    <t>Rubert</t>
  </si>
  <si>
    <t>grubert5s@sphinn.com</t>
  </si>
  <si>
    <t>Davina</t>
  </si>
  <si>
    <t>Cousens</t>
  </si>
  <si>
    <t>dcousens5t@ca.gov</t>
  </si>
  <si>
    <t>Sean</t>
  </si>
  <si>
    <t>Blackaller</t>
  </si>
  <si>
    <t>sblackaller5u@a8.net</t>
  </si>
  <si>
    <t>Rayna</t>
  </si>
  <si>
    <t>Spavins</t>
  </si>
  <si>
    <t>rspavins5v@nationalgeographic.com</t>
  </si>
  <si>
    <t>Mersey</t>
  </si>
  <si>
    <t>Rookwell</t>
  </si>
  <si>
    <t>mrookwell5w@shareasale.com</t>
  </si>
  <si>
    <t>Bary</t>
  </si>
  <si>
    <t>Gibson</t>
  </si>
  <si>
    <t>bgibson5x@eventbrite.com</t>
  </si>
  <si>
    <t>Ross</t>
  </si>
  <si>
    <t>Hinze</t>
  </si>
  <si>
    <t>rhinze5y@fc2.com</t>
  </si>
  <si>
    <t>Aveline</t>
  </si>
  <si>
    <t>Twycross</t>
  </si>
  <si>
    <t>atwycross5z@123-reg.co.uk</t>
  </si>
  <si>
    <t>Gaston</t>
  </si>
  <si>
    <t>Welbeck</t>
  </si>
  <si>
    <t>gwelbeck60@blog.com</t>
  </si>
  <si>
    <t>Nikolaus</t>
  </si>
  <si>
    <t>Kenrat</t>
  </si>
  <si>
    <t>nkenrat61@hud.gov</t>
  </si>
  <si>
    <t>Roi</t>
  </si>
  <si>
    <t>Ingold</t>
  </si>
  <si>
    <t>ringold62@squarespace.com</t>
  </si>
  <si>
    <t>Brunhilde</t>
  </si>
  <si>
    <t>Pegg</t>
  </si>
  <si>
    <t>bpegg63@cafepress.com</t>
  </si>
  <si>
    <t>Vivianne</t>
  </si>
  <si>
    <t>Clemon</t>
  </si>
  <si>
    <t>vclemon64@mail.ru</t>
  </si>
  <si>
    <t>James</t>
  </si>
  <si>
    <t>Wynrahame</t>
  </si>
  <si>
    <t>jwynrahame65@ibm.com</t>
  </si>
  <si>
    <t>Arlan</t>
  </si>
  <si>
    <t>Primarolo</t>
  </si>
  <si>
    <t>aprimarolo66@cbslocal.com</t>
  </si>
  <si>
    <t>Hershel</t>
  </si>
  <si>
    <t>Kerfoot</t>
  </si>
  <si>
    <t>hkerfoot67@icq.com</t>
  </si>
  <si>
    <t>Cass</t>
  </si>
  <si>
    <t>Cicculi</t>
  </si>
  <si>
    <t>ccicculi68@51.la</t>
  </si>
  <si>
    <t>Hugo</t>
  </si>
  <si>
    <t>Scoffins</t>
  </si>
  <si>
    <t>hscoffins69@cbc.ca</t>
  </si>
  <si>
    <t>Andromache</t>
  </si>
  <si>
    <t>Poxton</t>
  </si>
  <si>
    <t>apoxton6a@nationalgeographic.com</t>
  </si>
  <si>
    <t>Pail</t>
  </si>
  <si>
    <t>Folshom</t>
  </si>
  <si>
    <t>pfolshom6b@livejournal.com</t>
  </si>
  <si>
    <t>Norry</t>
  </si>
  <si>
    <t>Blague</t>
  </si>
  <si>
    <t>nblague6c@google.com</t>
  </si>
  <si>
    <t>Gare</t>
  </si>
  <si>
    <t>Nowill</t>
  </si>
  <si>
    <t>gnowill6d@irs.gov</t>
  </si>
  <si>
    <t>Gifford</t>
  </si>
  <si>
    <t>Petigrew</t>
  </si>
  <si>
    <t>gpetigrew6e@edublogs.org</t>
  </si>
  <si>
    <t>Scarface</t>
  </si>
  <si>
    <t>Dewdeny</t>
  </si>
  <si>
    <t>sdewdeny6f@walmart.com</t>
  </si>
  <si>
    <t>Zane</t>
  </si>
  <si>
    <t>De Bellis</t>
  </si>
  <si>
    <t>zdebellis6g@hibu.com</t>
  </si>
  <si>
    <t>Rosamond</t>
  </si>
  <si>
    <t>Cotte</t>
  </si>
  <si>
    <t>rcotte6h@usnews.com</t>
  </si>
  <si>
    <t>Stepha</t>
  </si>
  <si>
    <t>Dilgarno</t>
  </si>
  <si>
    <t>sdilgarno6i@wikipedia.org</t>
  </si>
  <si>
    <t>Haydon</t>
  </si>
  <si>
    <t>Mintrim</t>
  </si>
  <si>
    <t>hmintrim6j@acquirethisname.com</t>
  </si>
  <si>
    <t>Rickie</t>
  </si>
  <si>
    <t>Whitwood</t>
  </si>
  <si>
    <t>rwhitwood6k@soundcloud.com</t>
  </si>
  <si>
    <t>Reggis</t>
  </si>
  <si>
    <t>Dudek</t>
  </si>
  <si>
    <t>rdudek6l@virginia.edu</t>
  </si>
  <si>
    <t>Lana</t>
  </si>
  <si>
    <t>Stife</t>
  </si>
  <si>
    <t>lstife6m@so-net.ne.jp</t>
  </si>
  <si>
    <t>Keir</t>
  </si>
  <si>
    <t>Barefoot</t>
  </si>
  <si>
    <t>kbarefoot6n@fema.gov</t>
  </si>
  <si>
    <t>Crichton</t>
  </si>
  <si>
    <t>Tilliards</t>
  </si>
  <si>
    <t>ctilliards6o@sina.com.cn</t>
  </si>
  <si>
    <t>Tiler</t>
  </si>
  <si>
    <t>Mirfield</t>
  </si>
  <si>
    <t>tmirfield6p@businessinsider.com</t>
  </si>
  <si>
    <t>Lillian</t>
  </si>
  <si>
    <t>Tootell</t>
  </si>
  <si>
    <t>ltootell6q@google.it</t>
  </si>
  <si>
    <t>Peg</t>
  </si>
  <si>
    <t>Heigl</t>
  </si>
  <si>
    <t>pheigl6r@shinystat.com</t>
  </si>
  <si>
    <t>Temp</t>
  </si>
  <si>
    <t>Madner</t>
  </si>
  <si>
    <t>tmadner6s@usa.gov</t>
  </si>
  <si>
    <t>Nannie</t>
  </si>
  <si>
    <t>Thormwell</t>
  </si>
  <si>
    <t>nthormwell6t@bluehost.com</t>
  </si>
  <si>
    <t>Sergeant</t>
  </si>
  <si>
    <t>Juszczyk</t>
  </si>
  <si>
    <t>sjuszczyk6u@amazon.com</t>
  </si>
  <si>
    <t>Franni</t>
  </si>
  <si>
    <t>Brickett</t>
  </si>
  <si>
    <t>fbrickett6v@tiny.cc</t>
  </si>
  <si>
    <t>Calv</t>
  </si>
  <si>
    <t>Stirzaker</t>
  </si>
  <si>
    <t>cstirzaker6w@people.com.cn</t>
  </si>
  <si>
    <t>Brett</t>
  </si>
  <si>
    <t>Hartus</t>
  </si>
  <si>
    <t>bhartus6x@hexun.com</t>
  </si>
  <si>
    <t>Derron</t>
  </si>
  <si>
    <t>Shord</t>
  </si>
  <si>
    <t>dshord6y@ihg.com</t>
  </si>
  <si>
    <t>Othella</t>
  </si>
  <si>
    <t>Abramovic</t>
  </si>
  <si>
    <t>oabramovic6z@discovery.com</t>
  </si>
  <si>
    <t>Arni</t>
  </si>
  <si>
    <t>Rappa</t>
  </si>
  <si>
    <t>arappa70@amazon.co.jp</t>
  </si>
  <si>
    <t>Kanya</t>
  </si>
  <si>
    <t>Huxstep</t>
  </si>
  <si>
    <t>khuxstep71@nba.com</t>
  </si>
  <si>
    <t>Isabel</t>
  </si>
  <si>
    <t>Ewin</t>
  </si>
  <si>
    <t>iewin72@hao123.com</t>
  </si>
  <si>
    <t>Fallon</t>
  </si>
  <si>
    <t>De Pero</t>
  </si>
  <si>
    <t>fdepero73@nymag.com</t>
  </si>
  <si>
    <t>Emmett</t>
  </si>
  <si>
    <t>Prys</t>
  </si>
  <si>
    <t>eprys74@wikispaces.com</t>
  </si>
  <si>
    <t>Granger</t>
  </si>
  <si>
    <t>Gainsburgh</t>
  </si>
  <si>
    <t>ggainsburgh75@theatlantic.com</t>
  </si>
  <si>
    <t>Gay</t>
  </si>
  <si>
    <t>Boote</t>
  </si>
  <si>
    <t>gboote76@constantcontact.com</t>
  </si>
  <si>
    <t>Amber</t>
  </si>
  <si>
    <t>Cianelli</t>
  </si>
  <si>
    <t>acianelli77@netscape.com</t>
  </si>
  <si>
    <t>Sutherland</t>
  </si>
  <si>
    <t>Grigoire</t>
  </si>
  <si>
    <t>sgrigoire78@businessinsider.com</t>
  </si>
  <si>
    <t>Kelwin</t>
  </si>
  <si>
    <t>Lanham</t>
  </si>
  <si>
    <t>klanham79@wiley.com</t>
  </si>
  <si>
    <t>Seamus</t>
  </si>
  <si>
    <t>Northridge</t>
  </si>
  <si>
    <t>snorthridge7a@foxnews.com</t>
  </si>
  <si>
    <t>Gui</t>
  </si>
  <si>
    <t>Kellie</t>
  </si>
  <si>
    <t>gkellie7b@seattletimes.com</t>
  </si>
  <si>
    <t>Jonathon</t>
  </si>
  <si>
    <t>Leverage</t>
  </si>
  <si>
    <t>jleverage7c@multiply.com</t>
  </si>
  <si>
    <t>Betteanne</t>
  </si>
  <si>
    <t>Chippin</t>
  </si>
  <si>
    <t>bchippin7d@indiegogo.com</t>
  </si>
  <si>
    <t>Jillayne</t>
  </si>
  <si>
    <t>Records</t>
  </si>
  <si>
    <t>jrecords7e@google.pl</t>
  </si>
  <si>
    <t>Ulberto</t>
  </si>
  <si>
    <t>Morilla</t>
  </si>
  <si>
    <t>umorilla7f@statcounter.com</t>
  </si>
  <si>
    <t>Catina</t>
  </si>
  <si>
    <t>Ebbitt</t>
  </si>
  <si>
    <t>cebbitt7g@blinklist.com</t>
  </si>
  <si>
    <t>Sterne</t>
  </si>
  <si>
    <t>Burnall</t>
  </si>
  <si>
    <t>sburnall7h@slate.com</t>
  </si>
  <si>
    <t>Regan</t>
  </si>
  <si>
    <t>Wagon</t>
  </si>
  <si>
    <t>rwagon7i@ca.gov</t>
  </si>
  <si>
    <t>Willis</t>
  </si>
  <si>
    <t>Vaggers</t>
  </si>
  <si>
    <t>wvaggers7j@cdc.gov</t>
  </si>
  <si>
    <t>Queenie</t>
  </si>
  <si>
    <t>Solloway</t>
  </si>
  <si>
    <t>qsolloway7k@dot.gov</t>
  </si>
  <si>
    <t>Abran</t>
  </si>
  <si>
    <t>Laugherane</t>
  </si>
  <si>
    <t>alaugherane7l@utexas.edu</t>
  </si>
  <si>
    <t>Huntlee</t>
  </si>
  <si>
    <t>Biskupiak</t>
  </si>
  <si>
    <t>hbiskupiak7m@w3.org</t>
  </si>
  <si>
    <t>Luther</t>
  </si>
  <si>
    <t>Purdon</t>
  </si>
  <si>
    <t>lpurdon7n@washingtonpost.com</t>
  </si>
  <si>
    <t>Caryn</t>
  </si>
  <si>
    <t>MacDowall</t>
  </si>
  <si>
    <t>cmacdowall7o@youtube.com</t>
  </si>
  <si>
    <t>Jenna</t>
  </si>
  <si>
    <t>Nelhams</t>
  </si>
  <si>
    <t>jnelhams7p@bigcartel.com</t>
  </si>
  <si>
    <t>Drugi</t>
  </si>
  <si>
    <t>Slaight</t>
  </si>
  <si>
    <t>dslaight7q@cpanel.net</t>
  </si>
  <si>
    <t>Gracia</t>
  </si>
  <si>
    <t>Speakman</t>
  </si>
  <si>
    <t>gspeakman7r@webmd.com</t>
  </si>
  <si>
    <t>Brandy</t>
  </si>
  <si>
    <t>Akerman</t>
  </si>
  <si>
    <t>bakerman7s@msn.com</t>
  </si>
  <si>
    <t>Estel</t>
  </si>
  <si>
    <t>Click</t>
  </si>
  <si>
    <t>eclick7t@mac.com</t>
  </si>
  <si>
    <t>Cross</t>
  </si>
  <si>
    <t>Loverock</t>
  </si>
  <si>
    <t>cloverock7u@tiny.cc</t>
  </si>
  <si>
    <t>Elayne</t>
  </si>
  <si>
    <t>Crohan</t>
  </si>
  <si>
    <t>ecrohan7v@woothemes.com</t>
  </si>
  <si>
    <t>Phillip</t>
  </si>
  <si>
    <t>Copeman</t>
  </si>
  <si>
    <t>pcopeman7w@weibo.com</t>
  </si>
  <si>
    <t>Melisenda</t>
  </si>
  <si>
    <t>Copsey</t>
  </si>
  <si>
    <t>mcopsey7x@issuu.com</t>
  </si>
  <si>
    <t>Ethel</t>
  </si>
  <si>
    <t>Cucuzza</t>
  </si>
  <si>
    <t>ecucuzza7y@parallels.com</t>
  </si>
  <si>
    <t>Eddies</t>
  </si>
  <si>
    <t>reddies7z@weather.com</t>
  </si>
  <si>
    <t>Pennicott</t>
  </si>
  <si>
    <t>apennicott80@huffingtonpost.com</t>
  </si>
  <si>
    <t>Freddie</t>
  </si>
  <si>
    <t>Beadell</t>
  </si>
  <si>
    <t>fbeadell81@ask.com</t>
  </si>
  <si>
    <t>Vincents</t>
  </si>
  <si>
    <t>Wontner</t>
  </si>
  <si>
    <t>vwontner82@lulu.com</t>
  </si>
  <si>
    <t>Jehanna</t>
  </si>
  <si>
    <t>Sabey</t>
  </si>
  <si>
    <t>jsabey83@google.nl</t>
  </si>
  <si>
    <t>Shayna</t>
  </si>
  <si>
    <t>Ceschelli</t>
  </si>
  <si>
    <t>sceschelli84@ihg.com</t>
  </si>
  <si>
    <t>Arabelle</t>
  </si>
  <si>
    <t>Mayne</t>
  </si>
  <si>
    <t>amayne85@sciencedaily.com</t>
  </si>
  <si>
    <t>Caddric</t>
  </si>
  <si>
    <t>Carty</t>
  </si>
  <si>
    <t>ccarty86@opera.com</t>
  </si>
  <si>
    <t>Brewer</t>
  </si>
  <si>
    <t>Gorling</t>
  </si>
  <si>
    <t>bgorling87@odnoklassniki.ru</t>
  </si>
  <si>
    <t>Marni</t>
  </si>
  <si>
    <t>McClure</t>
  </si>
  <si>
    <t>mmcclure88@nature.com</t>
  </si>
  <si>
    <t>Willa</t>
  </si>
  <si>
    <t>Castelin</t>
  </si>
  <si>
    <t>wcastelin89@sina.com.cn</t>
  </si>
  <si>
    <t>Dorice</t>
  </si>
  <si>
    <t>Murdy</t>
  </si>
  <si>
    <t>dmurdy8a@friendfeed.com</t>
  </si>
  <si>
    <t>Eleonore</t>
  </si>
  <si>
    <t>Shopcott</t>
  </si>
  <si>
    <t>eshopcott8b@jalbum.net</t>
  </si>
  <si>
    <t>Lissi</t>
  </si>
  <si>
    <t>Frodsam</t>
  </si>
  <si>
    <t>lfrodsam8c@jalbum.net</t>
  </si>
  <si>
    <t>Cristionna</t>
  </si>
  <si>
    <t>Alcock</t>
  </si>
  <si>
    <t>calcock8d@ibm.com</t>
  </si>
  <si>
    <t>Elnore</t>
  </si>
  <si>
    <t>Dusey</t>
  </si>
  <si>
    <t>edusey8e@homestead.com</t>
  </si>
  <si>
    <t>Allayne</t>
  </si>
  <si>
    <t>Cayton</t>
  </si>
  <si>
    <t>acayton8f@domainmarket.com</t>
  </si>
  <si>
    <t>Ettore</t>
  </si>
  <si>
    <t>Keyson</t>
  </si>
  <si>
    <t>ekeyson8g@jimdo.com</t>
  </si>
  <si>
    <t>Eleanore</t>
  </si>
  <si>
    <t>McMennum</t>
  </si>
  <si>
    <t>emcmennum8h@harvard.edu</t>
  </si>
  <si>
    <t>Dietrich</t>
  </si>
  <si>
    <t>Hartopp</t>
  </si>
  <si>
    <t>dhartopp8i@prweb.com</t>
  </si>
  <si>
    <t>Merwyn</t>
  </si>
  <si>
    <t>Remer</t>
  </si>
  <si>
    <t>mremer8j@unicef.org</t>
  </si>
  <si>
    <t>Stevie</t>
  </si>
  <si>
    <t>Mandre</t>
  </si>
  <si>
    <t>smandre8k@miibeian.gov.cn</t>
  </si>
  <si>
    <t>Edouard</t>
  </si>
  <si>
    <t>Eldredge</t>
  </si>
  <si>
    <t>eeldredge8l@wix.com</t>
  </si>
  <si>
    <t>Saunders</t>
  </si>
  <si>
    <t>Tayt</t>
  </si>
  <si>
    <t>stayt8m@biblegateway.com</t>
  </si>
  <si>
    <t>Roch</t>
  </si>
  <si>
    <t>Djokic</t>
  </si>
  <si>
    <t>rdjokic8n@paginegialle.it</t>
  </si>
  <si>
    <t>Margette</t>
  </si>
  <si>
    <t>Slatter</t>
  </si>
  <si>
    <t>mslatter8o@shareasale.com</t>
  </si>
  <si>
    <t>Filberto</t>
  </si>
  <si>
    <t>Georgeon</t>
  </si>
  <si>
    <t>fgeorgeon8p@earthlink.net</t>
  </si>
  <si>
    <t>Stefanie</t>
  </si>
  <si>
    <t>Blasiak</t>
  </si>
  <si>
    <t>sblasiak8q@nih.gov</t>
  </si>
  <si>
    <t>Antony</t>
  </si>
  <si>
    <t>Bennion</t>
  </si>
  <si>
    <t>abennion8r@amazon.com</t>
  </si>
  <si>
    <t>Engall</t>
  </si>
  <si>
    <t>oengall8s@globo.com</t>
  </si>
  <si>
    <t>Ambrosius</t>
  </si>
  <si>
    <t>Rosnau</t>
  </si>
  <si>
    <t>arosnau8t@shareasale.com</t>
  </si>
  <si>
    <t>Christian</t>
  </si>
  <si>
    <t>Prop</t>
  </si>
  <si>
    <t>cprop8u@jiathis.com</t>
  </si>
  <si>
    <t>Skipton</t>
  </si>
  <si>
    <t>Lansdowne</t>
  </si>
  <si>
    <t>slansdowne8v@pagesperso-orange.fr</t>
  </si>
  <si>
    <t>Hamid</t>
  </si>
  <si>
    <t>Thornewill</t>
  </si>
  <si>
    <t>hthornewill8w@timesonline.co.uk</t>
  </si>
  <si>
    <t>Jelene</t>
  </si>
  <si>
    <t>Prate</t>
  </si>
  <si>
    <t>jprate8x@google.cn</t>
  </si>
  <si>
    <t>Jeremy</t>
  </si>
  <si>
    <t>Meiningen</t>
  </si>
  <si>
    <t>jmeiningen8y@fastcompany.com</t>
  </si>
  <si>
    <t>Sanford</t>
  </si>
  <si>
    <t>Vosper</t>
  </si>
  <si>
    <t>svosper8z@google.fr</t>
  </si>
  <si>
    <t>Olly</t>
  </si>
  <si>
    <t>Jerred</t>
  </si>
  <si>
    <t>ojerred90@wikia.com</t>
  </si>
  <si>
    <t>Philly</t>
  </si>
  <si>
    <t>Wickling</t>
  </si>
  <si>
    <t>pwickling91@fema.gov</t>
  </si>
  <si>
    <t>Alvis</t>
  </si>
  <si>
    <t>Laviss</t>
  </si>
  <si>
    <t>alaviss92@ow.ly</t>
  </si>
  <si>
    <t>Ethelin</t>
  </si>
  <si>
    <t>Gorges</t>
  </si>
  <si>
    <t>egorges93@hp.com</t>
  </si>
  <si>
    <t>Caro</t>
  </si>
  <si>
    <t>Cowx</t>
  </si>
  <si>
    <t>ccowx94@google.co.jp</t>
  </si>
  <si>
    <t>Sib</t>
  </si>
  <si>
    <t>Anthonsen</t>
  </si>
  <si>
    <t>santhonsen95@who.int</t>
  </si>
  <si>
    <t>Farr</t>
  </si>
  <si>
    <t>Hanny</t>
  </si>
  <si>
    <t>fhanny96@topsy.com</t>
  </si>
  <si>
    <t>Zoe</t>
  </si>
  <si>
    <t>Arckoll</t>
  </si>
  <si>
    <t>zarckoll97@npr.org</t>
  </si>
  <si>
    <t>Janet</t>
  </si>
  <si>
    <t>Mattson</t>
  </si>
  <si>
    <t>jmattson98@google.es</t>
  </si>
  <si>
    <t>Decca</t>
  </si>
  <si>
    <t>Brierley</t>
  </si>
  <si>
    <t>dbrierley99@sohu.com</t>
  </si>
  <si>
    <t>Duke</t>
  </si>
  <si>
    <t>Mungham</t>
  </si>
  <si>
    <t>dmungham9a@samsung.com</t>
  </si>
  <si>
    <t>Jaquelyn</t>
  </si>
  <si>
    <t>Orable</t>
  </si>
  <si>
    <t>jorable9b@vk.com</t>
  </si>
  <si>
    <t>Berri</t>
  </si>
  <si>
    <t>Kesterton</t>
  </si>
  <si>
    <t>bkesterton9c@indiatimes.com</t>
  </si>
  <si>
    <t>Glen</t>
  </si>
  <si>
    <t>Scullion</t>
  </si>
  <si>
    <t>gscullion9d@baidu.com</t>
  </si>
  <si>
    <t>Tyler</t>
  </si>
  <si>
    <t>Gommey</t>
  </si>
  <si>
    <t>tgommey9e@myspace.com</t>
  </si>
  <si>
    <t>Chic</t>
  </si>
  <si>
    <t>Pocknell</t>
  </si>
  <si>
    <t>cpocknell9f@netvibes.com</t>
  </si>
  <si>
    <t>Okenfold</t>
  </si>
  <si>
    <t>zokenfold9g@virginia.edu</t>
  </si>
  <si>
    <t>Carce</t>
  </si>
  <si>
    <t>Leven</t>
  </si>
  <si>
    <t>cleven9h@china.com.cn</t>
  </si>
  <si>
    <t>Aleshintsev</t>
  </si>
  <si>
    <t>taleshintsev9i@stanford.edu</t>
  </si>
  <si>
    <t>Johann</t>
  </si>
  <si>
    <t>Pevsner</t>
  </si>
  <si>
    <t>jpevsner9j@histats.com</t>
  </si>
  <si>
    <t>Ulick</t>
  </si>
  <si>
    <t>Crunkhorn</t>
  </si>
  <si>
    <t>ucrunkhorn9k@newsvine.com</t>
  </si>
  <si>
    <t>Walne</t>
  </si>
  <si>
    <t>swalne9l@netscape.com</t>
  </si>
  <si>
    <t>Aksel</t>
  </si>
  <si>
    <t>Symers</t>
  </si>
  <si>
    <t>asymers9m@pinterest.com</t>
  </si>
  <si>
    <t>Malyj</t>
  </si>
  <si>
    <t>mmalyj9n@blinklist.com</t>
  </si>
  <si>
    <t>Burty</t>
  </si>
  <si>
    <t>Matthias</t>
  </si>
  <si>
    <t>bmatthias9o@google.it</t>
  </si>
  <si>
    <t>Ddene</t>
  </si>
  <si>
    <t>Arnecke</t>
  </si>
  <si>
    <t>darnecke9p@list-manage.com</t>
  </si>
  <si>
    <t>Flett</t>
  </si>
  <si>
    <t>jflett9q@miitbeian.gov.cn</t>
  </si>
  <si>
    <t>Broderic</t>
  </si>
  <si>
    <t>Gallie</t>
  </si>
  <si>
    <t>bgallie9r@slate.com</t>
  </si>
  <si>
    <t>Alaster</t>
  </si>
  <si>
    <t>aclemon9s@pcworld.com</t>
  </si>
  <si>
    <t>Romy</t>
  </si>
  <si>
    <t>Flaunier</t>
  </si>
  <si>
    <t>rflaunier9t@loc.gov</t>
  </si>
  <si>
    <t>Ruperto</t>
  </si>
  <si>
    <t>Breissan</t>
  </si>
  <si>
    <t>rbreissan9u@tinyurl.com</t>
  </si>
  <si>
    <t>Gale</t>
  </si>
  <si>
    <t>Ormesher</t>
  </si>
  <si>
    <t>gormesher9v@utexas.edu</t>
  </si>
  <si>
    <t>Clare</t>
  </si>
  <si>
    <t>Ricciardo</t>
  </si>
  <si>
    <t>cricciardo9w@imdb.com</t>
  </si>
  <si>
    <t>Kennedy</t>
  </si>
  <si>
    <t>Hartridge</t>
  </si>
  <si>
    <t>khartridge9x@instagram.com</t>
  </si>
  <si>
    <t>Oliver</t>
  </si>
  <si>
    <t>Cale</t>
  </si>
  <si>
    <t>ocale9y@nasa.gov</t>
  </si>
  <si>
    <t>Meyer</t>
  </si>
  <si>
    <t>Chesterton</t>
  </si>
  <si>
    <t>mchesterton9z@google.ru</t>
  </si>
  <si>
    <t>Sheila</t>
  </si>
  <si>
    <t>Tatton</t>
  </si>
  <si>
    <t>stattona0@yahoo.com</t>
  </si>
  <si>
    <t>Ellswerth</t>
  </si>
  <si>
    <t>Katt</t>
  </si>
  <si>
    <t>ekatta1@amazonaws.com</t>
  </si>
  <si>
    <t>Ruperta</t>
  </si>
  <si>
    <t>Primrose</t>
  </si>
  <si>
    <t>rprimrosea2@google.co.uk</t>
  </si>
  <si>
    <t>Braden</t>
  </si>
  <si>
    <t>Wallworth</t>
  </si>
  <si>
    <t>bwallwortha3@addthis.com</t>
  </si>
  <si>
    <t>Deborah</t>
  </si>
  <si>
    <t>Dingivan</t>
  </si>
  <si>
    <t>ddingivana4@youtube.com</t>
  </si>
  <si>
    <t>Morgan</t>
  </si>
  <si>
    <t>Oleksinski</t>
  </si>
  <si>
    <t>moleksinskia5@europa.eu</t>
  </si>
  <si>
    <t>Hannah</t>
  </si>
  <si>
    <t>Attenborough</t>
  </si>
  <si>
    <t>hattenborougha6@ted.com</t>
  </si>
  <si>
    <t>Silas</t>
  </si>
  <si>
    <t>Magee</t>
  </si>
  <si>
    <t>smageea7@uol.com.br</t>
  </si>
  <si>
    <t>Josh</t>
  </si>
  <si>
    <t>Baroch</t>
  </si>
  <si>
    <t>jbarocha8@rediff.com</t>
  </si>
  <si>
    <t>Pearce</t>
  </si>
  <si>
    <t>Duesbury</t>
  </si>
  <si>
    <t>pduesburya9@independent.co.uk</t>
  </si>
  <si>
    <t>Shepperd</t>
  </si>
  <si>
    <t>Mishow</t>
  </si>
  <si>
    <t>smishowaa@naver.com</t>
  </si>
  <si>
    <t>Vachel</t>
  </si>
  <si>
    <t>Hairesnape</t>
  </si>
  <si>
    <t>vhairesnapeab@answers.com</t>
  </si>
  <si>
    <t>Charmion</t>
  </si>
  <si>
    <t>Hamor</t>
  </si>
  <si>
    <t>chamorac@imgur.com</t>
  </si>
  <si>
    <t>Derward</t>
  </si>
  <si>
    <t>Tremmel</t>
  </si>
  <si>
    <t>dtremmelad@stumbleupon.com</t>
  </si>
  <si>
    <t>Marci</t>
  </si>
  <si>
    <t>Danielis</t>
  </si>
  <si>
    <t>mdanielisae@amazon.com</t>
  </si>
  <si>
    <t>Karon</t>
  </si>
  <si>
    <t>Teodoro</t>
  </si>
  <si>
    <t>kteodoroaf@independent.co.uk</t>
  </si>
  <si>
    <t>Ginny</t>
  </si>
  <si>
    <t>Puzey</t>
  </si>
  <si>
    <t>gpuzeyag@webmd.com</t>
  </si>
  <si>
    <t>Wintle</t>
  </si>
  <si>
    <t>dwintleah@apache.org</t>
  </si>
  <si>
    <t>Marcos</t>
  </si>
  <si>
    <t>Fleckno</t>
  </si>
  <si>
    <t>mflecknoai@addtoany.com</t>
  </si>
  <si>
    <t>Mozes</t>
  </si>
  <si>
    <t>Normanvell</t>
  </si>
  <si>
    <t>mnormanvellaj@hexun.com</t>
  </si>
  <si>
    <t>Jarib</t>
  </si>
  <si>
    <t>MacCaughan</t>
  </si>
  <si>
    <t>jmaccaughanak@goo.ne.jp</t>
  </si>
  <si>
    <t>Ahmed</t>
  </si>
  <si>
    <t>Ironmonger</t>
  </si>
  <si>
    <t>aironmongeral@hhs.gov</t>
  </si>
  <si>
    <t>Chrissy</t>
  </si>
  <si>
    <t>Ianno</t>
  </si>
  <si>
    <t>ciannoam@scribd.com</t>
  </si>
  <si>
    <t>Ignaz</t>
  </si>
  <si>
    <t>Paling</t>
  </si>
  <si>
    <t>ipalingan@cnn.com</t>
  </si>
  <si>
    <t>Hannant</t>
  </si>
  <si>
    <t>rhannantao@bbc.co.uk</t>
  </si>
  <si>
    <t>Cindie</t>
  </si>
  <si>
    <t>Alflatt</t>
  </si>
  <si>
    <t>calflattap@ow.ly</t>
  </si>
  <si>
    <t>Filia</t>
  </si>
  <si>
    <t>Mishaw</t>
  </si>
  <si>
    <t>fmishawaq@forbes.com</t>
  </si>
  <si>
    <t>Honor</t>
  </si>
  <si>
    <t>Beavors</t>
  </si>
  <si>
    <t>hbeavorsar@reuters.com</t>
  </si>
  <si>
    <t>Simone</t>
  </si>
  <si>
    <t>Dougliss</t>
  </si>
  <si>
    <t>sdouglissas@deviantart.com</t>
  </si>
  <si>
    <t>Richie</t>
  </si>
  <si>
    <t>Pickersgill</t>
  </si>
  <si>
    <t>rpickersgillat@tripadvisor.com</t>
  </si>
  <si>
    <t>Sherrie</t>
  </si>
  <si>
    <t>Lillee</t>
  </si>
  <si>
    <t>slilleeau@nih.gov</t>
  </si>
  <si>
    <t>Haroun</t>
  </si>
  <si>
    <t>Maginn</t>
  </si>
  <si>
    <t>hmaginnav@oakley.com</t>
  </si>
  <si>
    <t>Britteny</t>
  </si>
  <si>
    <t>Wildin</t>
  </si>
  <si>
    <t>bwildinaw@sakura.ne.jp</t>
  </si>
  <si>
    <t>Winston</t>
  </si>
  <si>
    <t>Nornasell</t>
  </si>
  <si>
    <t>wnornasellax@eepurl.com</t>
  </si>
  <si>
    <t>Dall</t>
  </si>
  <si>
    <t>Denniston</t>
  </si>
  <si>
    <t>ddennistonay@ask.com</t>
  </si>
  <si>
    <t>Opal</t>
  </si>
  <si>
    <t>Pendlington</t>
  </si>
  <si>
    <t>opendlingtonaz@dyndns.org</t>
  </si>
  <si>
    <t>Bartholemy</t>
  </si>
  <si>
    <t>Sterzaker</t>
  </si>
  <si>
    <t>bsterzakerb0@1688.com</t>
  </si>
  <si>
    <t>Brennand</t>
  </si>
  <si>
    <t>rbrennandb1@wikimedia.org</t>
  </si>
  <si>
    <t>Celina</t>
  </si>
  <si>
    <t>Dockray</t>
  </si>
  <si>
    <t>cdockrayb2@booking.com</t>
  </si>
  <si>
    <t>Beverlie</t>
  </si>
  <si>
    <t>Clewer</t>
  </si>
  <si>
    <t>bclewerb3@forbes.com</t>
  </si>
  <si>
    <t>Wenda</t>
  </si>
  <si>
    <t>Cordes</t>
  </si>
  <si>
    <t>wcordesb4@creativecommons.org</t>
  </si>
  <si>
    <t>Gercke</t>
  </si>
  <si>
    <t>mgerckeb5@si.edu</t>
  </si>
  <si>
    <t>Deport</t>
  </si>
  <si>
    <t>jdeportb6@imdb.com</t>
  </si>
  <si>
    <t>Alicia</t>
  </si>
  <si>
    <t>De La Salle</t>
  </si>
  <si>
    <t>adelasalleb7@imgur.com</t>
  </si>
  <si>
    <t>Antoinette</t>
  </si>
  <si>
    <t>Leavesley</t>
  </si>
  <si>
    <t>aleavesleyb8@zdnet.com</t>
  </si>
  <si>
    <t>Lennie</t>
  </si>
  <si>
    <t>Adamiak</t>
  </si>
  <si>
    <t>ladamiakb9@pagesperso-orange.fr</t>
  </si>
  <si>
    <t>Clemens</t>
  </si>
  <si>
    <t>Echelle</t>
  </si>
  <si>
    <t>cechelleba@prlog.org</t>
  </si>
  <si>
    <t>Zorana</t>
  </si>
  <si>
    <t>Albin</t>
  </si>
  <si>
    <t>zalbinbb@unesco.org</t>
  </si>
  <si>
    <t>Hastings</t>
  </si>
  <si>
    <t>Habbal</t>
  </si>
  <si>
    <t>hhabbalbc@sina.com.cn</t>
  </si>
  <si>
    <t>Danette</t>
  </si>
  <si>
    <t>Ducker</t>
  </si>
  <si>
    <t>dduckerbd@wp.com</t>
  </si>
  <si>
    <t>Gerek</t>
  </si>
  <si>
    <t>Dood</t>
  </si>
  <si>
    <t>gdoodbe@symantec.com</t>
  </si>
  <si>
    <t>Abbot</t>
  </si>
  <si>
    <t>Fritter</t>
  </si>
  <si>
    <t>afritterbf@tinyurl.com</t>
  </si>
  <si>
    <t>Gussie</t>
  </si>
  <si>
    <t>Witchalls</t>
  </si>
  <si>
    <t>gwitchallsbg@hibu.com</t>
  </si>
  <si>
    <t>Rochella</t>
  </si>
  <si>
    <t>Whysall</t>
  </si>
  <si>
    <t>rwhysallbh@wix.com</t>
  </si>
  <si>
    <t>Kelly</t>
  </si>
  <si>
    <t>Newlan</t>
  </si>
  <si>
    <t>knewlanbi@canalblog.com</t>
  </si>
  <si>
    <t>Kimball</t>
  </si>
  <si>
    <t>Beddoes</t>
  </si>
  <si>
    <t>kbeddoesbj@wix.com</t>
  </si>
  <si>
    <t>Elton</t>
  </si>
  <si>
    <t>Borchardt</t>
  </si>
  <si>
    <t>eborchardtbk@google.com.au</t>
  </si>
  <si>
    <t>Kissiah</t>
  </si>
  <si>
    <t>Syers</t>
  </si>
  <si>
    <t>ksyersbl@mashable.com</t>
  </si>
  <si>
    <t>Alano</t>
  </si>
  <si>
    <t>McDonough</t>
  </si>
  <si>
    <t>amcdonoughbm@patch.com</t>
  </si>
  <si>
    <t>Gary</t>
  </si>
  <si>
    <t>Purtell</t>
  </si>
  <si>
    <t>gpurtellbn@mashable.com</t>
  </si>
  <si>
    <t>Leyla</t>
  </si>
  <si>
    <t>Crowthe</t>
  </si>
  <si>
    <t>lcrowthebo@ebay.co.uk</t>
  </si>
  <si>
    <t>Rustie</t>
  </si>
  <si>
    <t>Bockmaster</t>
  </si>
  <si>
    <t>rbockmasterbp@tiny.cc</t>
  </si>
  <si>
    <t>Richmond</t>
  </si>
  <si>
    <t>Squibbes</t>
  </si>
  <si>
    <t>rsquibbesbq@google.co.jp</t>
  </si>
  <si>
    <t>Olympia</t>
  </si>
  <si>
    <t>Koeppke</t>
  </si>
  <si>
    <t>okoeppkebr@auda.org.au</t>
  </si>
  <si>
    <t>Pilsbury</t>
  </si>
  <si>
    <t>jpilsburybs@paginegialle.it</t>
  </si>
  <si>
    <t>Pet</t>
  </si>
  <si>
    <t>Treat</t>
  </si>
  <si>
    <t>ptreatbt@creativecommons.org</t>
  </si>
  <si>
    <t>Gail</t>
  </si>
  <si>
    <t>Budgett</t>
  </si>
  <si>
    <t>gbudgettbu@webeden.co.uk</t>
  </si>
  <si>
    <t>Corrie</t>
  </si>
  <si>
    <t>Smidmor</t>
  </si>
  <si>
    <t>csmidmorbv@joomla.org</t>
  </si>
  <si>
    <t>Mill</t>
  </si>
  <si>
    <t>Rotchell</t>
  </si>
  <si>
    <t>mrotchellbw@amazonaws.com</t>
  </si>
  <si>
    <t>Veronique</t>
  </si>
  <si>
    <t>Molloy</t>
  </si>
  <si>
    <t>vmolloybx@canalblog.com</t>
  </si>
  <si>
    <t>Alair</t>
  </si>
  <si>
    <t>Beningfield</t>
  </si>
  <si>
    <t>abeningfieldby@pcworld.com</t>
  </si>
  <si>
    <t>Alexia</t>
  </si>
  <si>
    <t>Huggin</t>
  </si>
  <si>
    <t>ahugginbz@netvibes.com</t>
  </si>
  <si>
    <t>Junia</t>
  </si>
  <si>
    <t>jmadlec0@goo.ne.jp</t>
  </si>
  <si>
    <t>Paddy</t>
  </si>
  <si>
    <t>Juszczak</t>
  </si>
  <si>
    <t>pjuszczakc1@constantcontact.com</t>
  </si>
  <si>
    <t>Hogan</t>
  </si>
  <si>
    <t>Deehan</t>
  </si>
  <si>
    <t>hdeehanc2@wikispaces.com</t>
  </si>
  <si>
    <t>Mickie</t>
  </si>
  <si>
    <t>Jerzyk</t>
  </si>
  <si>
    <t>mjerzykc3@taobao.com</t>
  </si>
  <si>
    <t>Snookes</t>
  </si>
  <si>
    <t>fsnookesc4@odnoklassniki.ru</t>
  </si>
  <si>
    <t>Trudy</t>
  </si>
  <si>
    <t>Ilyukhov</t>
  </si>
  <si>
    <t>tilyukhovc5@independent.co.uk</t>
  </si>
  <si>
    <t>Daryle</t>
  </si>
  <si>
    <t>Pease</t>
  </si>
  <si>
    <t>dpeasec6@psu.edu</t>
  </si>
  <si>
    <t>Marieann</t>
  </si>
  <si>
    <t>Almak</t>
  </si>
  <si>
    <t>malmakc7@cocolog-nifty.com</t>
  </si>
  <si>
    <t>Max</t>
  </si>
  <si>
    <t>Greystoke</t>
  </si>
  <si>
    <t>mgreystokec8@washingtonpost.com</t>
  </si>
  <si>
    <t>Flossie</t>
  </si>
  <si>
    <t>Featherston</t>
  </si>
  <si>
    <t>ffeatherstonc9@prlog.org</t>
  </si>
  <si>
    <t>Morton</t>
  </si>
  <si>
    <t>Attril</t>
  </si>
  <si>
    <t>mattrilca@ehow.com</t>
  </si>
  <si>
    <t>Red</t>
  </si>
  <si>
    <t>Matkin</t>
  </si>
  <si>
    <t>rmatkincb@diigo.com</t>
  </si>
  <si>
    <t>Marabel</t>
  </si>
  <si>
    <t>Tumelty</t>
  </si>
  <si>
    <t>mtumeltycc@devhub.com</t>
  </si>
  <si>
    <t>Fredrika</t>
  </si>
  <si>
    <t>Deave</t>
  </si>
  <si>
    <t>fdeavecd@cocolog-nifty.com</t>
  </si>
  <si>
    <t>Ellie</t>
  </si>
  <si>
    <t>Shark</t>
  </si>
  <si>
    <t>esharkce@liveinternet.ru</t>
  </si>
  <si>
    <t>Culley</t>
  </si>
  <si>
    <t>Meatyard</t>
  </si>
  <si>
    <t>cmeatyardcf@yale.edu</t>
  </si>
  <si>
    <t>Chiarra</t>
  </si>
  <si>
    <t>Reeders</t>
  </si>
  <si>
    <t>creederscg@ebay.com</t>
  </si>
  <si>
    <t>Fleur</t>
  </si>
  <si>
    <t>Blackah</t>
  </si>
  <si>
    <t>fblackahch@buzzfeed.com</t>
  </si>
  <si>
    <t>Marlowe</t>
  </si>
  <si>
    <t>Obin</t>
  </si>
  <si>
    <t>mobinci@51.la</t>
  </si>
  <si>
    <t>Sophia</t>
  </si>
  <si>
    <t>Ferroni</t>
  </si>
  <si>
    <t>sferronicj@disqus.com</t>
  </si>
  <si>
    <t>Rob</t>
  </si>
  <si>
    <t>Niemetz</t>
  </si>
  <si>
    <t>rniemetzck@craigslist.org</t>
  </si>
  <si>
    <t>Huby</t>
  </si>
  <si>
    <t>ehubycl@unicef.org</t>
  </si>
  <si>
    <t>Sanchis</t>
  </si>
  <si>
    <t>lsanchiscm@princeton.edu</t>
  </si>
  <si>
    <t>Hankard</t>
  </si>
  <si>
    <t>ghankardcn@buzzfeed.com</t>
  </si>
  <si>
    <t>Brittaney</t>
  </si>
  <si>
    <t>Stoad</t>
  </si>
  <si>
    <t>bstoadco@netvibes.com</t>
  </si>
  <si>
    <t>Katheryn</t>
  </si>
  <si>
    <t>Eckersley</t>
  </si>
  <si>
    <t>keckersleycp@simplemachines.org</t>
  </si>
  <si>
    <t>Theodor</t>
  </si>
  <si>
    <t>Callf</t>
  </si>
  <si>
    <t>tcallfcq@nymag.com</t>
  </si>
  <si>
    <t>Adnam</t>
  </si>
  <si>
    <t>cadnamcr@upenn.edu</t>
  </si>
  <si>
    <t>Kala</t>
  </si>
  <si>
    <t>Losebie</t>
  </si>
  <si>
    <t>klosebiecs@cbc.ca</t>
  </si>
  <si>
    <t>Deanna</t>
  </si>
  <si>
    <t>Fouracres</t>
  </si>
  <si>
    <t>dfouracresct@msu.edu</t>
  </si>
  <si>
    <t>O'Ferris</t>
  </si>
  <si>
    <t>aoferriscu@google.ru</t>
  </si>
  <si>
    <t>Jaquenetta</t>
  </si>
  <si>
    <t>McMackin</t>
  </si>
  <si>
    <t>jmcmackincv@businesswire.com</t>
  </si>
  <si>
    <t>Richart</t>
  </si>
  <si>
    <t>Moar</t>
  </si>
  <si>
    <t>rmoarcw@sohu.com</t>
  </si>
  <si>
    <t>Udell</t>
  </si>
  <si>
    <t>McGinnis</t>
  </si>
  <si>
    <t>umcginniscx@sbwire.com</t>
  </si>
  <si>
    <t>Blondie</t>
  </si>
  <si>
    <t>Spacy</t>
  </si>
  <si>
    <t>bspacycy@list-manage.com</t>
  </si>
  <si>
    <t>Lloyd</t>
  </si>
  <si>
    <t>Silverthorn</t>
  </si>
  <si>
    <t>lsilverthorncz@histats.com</t>
  </si>
  <si>
    <t>Catrina</t>
  </si>
  <si>
    <t>Meiner</t>
  </si>
  <si>
    <t>cmeinerd0@yellowpages.com</t>
  </si>
  <si>
    <t>Anthea</t>
  </si>
  <si>
    <t>Curnnok</t>
  </si>
  <si>
    <t>acurnnokd1@google.com.au</t>
  </si>
  <si>
    <t>Cases</t>
  </si>
  <si>
    <t>tcasesd2@alibaba.com</t>
  </si>
  <si>
    <t>Fleming</t>
  </si>
  <si>
    <t>Revitt</t>
  </si>
  <si>
    <t>frevittd3@cdc.gov</t>
  </si>
  <si>
    <t>Adrien</t>
  </si>
  <si>
    <t>Cuxson</t>
  </si>
  <si>
    <t>acuxsond4@cnn.com</t>
  </si>
  <si>
    <t>Ced</t>
  </si>
  <si>
    <t>Woolfoot</t>
  </si>
  <si>
    <t>cwoolfootd5@oracle.com</t>
  </si>
  <si>
    <t>Frankie</t>
  </si>
  <si>
    <t>Auty</t>
  </si>
  <si>
    <t>fautyd6@wufoo.com</t>
  </si>
  <si>
    <t>Fania</t>
  </si>
  <si>
    <t>Lorkins</t>
  </si>
  <si>
    <t>florkinsd7@blogger.com</t>
  </si>
  <si>
    <t>Kellyann</t>
  </si>
  <si>
    <t>Mapston</t>
  </si>
  <si>
    <t>kmapstond8@cdc.gov</t>
  </si>
  <si>
    <t>Ivan</t>
  </si>
  <si>
    <t>Srutton</t>
  </si>
  <si>
    <t>isruttond9@domainmarket.com</t>
  </si>
  <si>
    <t>Whitney</t>
  </si>
  <si>
    <t>Walewski</t>
  </si>
  <si>
    <t>wwalewskida@newyorker.com</t>
  </si>
  <si>
    <t>Angelika</t>
  </si>
  <si>
    <t>Portress</t>
  </si>
  <si>
    <t>aportressdb@gravatar.com</t>
  </si>
  <si>
    <t>Greg</t>
  </si>
  <si>
    <t>Rumsby</t>
  </si>
  <si>
    <t>grumsbydc@cbc.ca</t>
  </si>
  <si>
    <t>Lucila</t>
  </si>
  <si>
    <t>MacDearmid</t>
  </si>
  <si>
    <t>lmacdearmiddd@baidu.com</t>
  </si>
  <si>
    <t>Rhys</t>
  </si>
  <si>
    <t>Masters</t>
  </si>
  <si>
    <t>rmastersde@technorati.com</t>
  </si>
  <si>
    <t>Lyell</t>
  </si>
  <si>
    <t>Toll</t>
  </si>
  <si>
    <t>ltolldf@zdnet.com</t>
  </si>
  <si>
    <t>Gracie</t>
  </si>
  <si>
    <t>Wallbutton</t>
  </si>
  <si>
    <t>gwallbuttondg@blogspot.com</t>
  </si>
  <si>
    <t>Gian</t>
  </si>
  <si>
    <t>Barlow</t>
  </si>
  <si>
    <t>gbarlowdh@moonfruit.com</t>
  </si>
  <si>
    <t>Jamesy</t>
  </si>
  <si>
    <t>Gass</t>
  </si>
  <si>
    <t>jgassdi@cbc.ca</t>
  </si>
  <si>
    <t>Jany</t>
  </si>
  <si>
    <t>Meaddowcroft</t>
  </si>
  <si>
    <t>jmeaddowcroftdj@zdnet.com</t>
  </si>
  <si>
    <t>Grethel</t>
  </si>
  <si>
    <t>Cowley</t>
  </si>
  <si>
    <t>gcowleydk@buzzfeed.com</t>
  </si>
  <si>
    <t>Orlando</t>
  </si>
  <si>
    <t>Bignal</t>
  </si>
  <si>
    <t>obignaldl@blogspot.com</t>
  </si>
  <si>
    <t>Lindon</t>
  </si>
  <si>
    <t>Gaisford</t>
  </si>
  <si>
    <t>lgaisforddm@delicious.com</t>
  </si>
  <si>
    <t>Giacomo</t>
  </si>
  <si>
    <t>Issit</t>
  </si>
  <si>
    <t>gissitdn@shareasale.com</t>
  </si>
  <si>
    <t>Leonhard</t>
  </si>
  <si>
    <t>Jelkes</t>
  </si>
  <si>
    <t>ljelkesdo@seattletimes.com</t>
  </si>
  <si>
    <t>Trenton</t>
  </si>
  <si>
    <t>Shelper</t>
  </si>
  <si>
    <t>tshelperdp@va.gov</t>
  </si>
  <si>
    <t>Laurent</t>
  </si>
  <si>
    <t>Markwick</t>
  </si>
  <si>
    <t>lmarkwickdq@barnesandnoble.com</t>
  </si>
  <si>
    <t>Moselle</t>
  </si>
  <si>
    <t>Duerdin</t>
  </si>
  <si>
    <t>mduerdindr@xinhuanet.com</t>
  </si>
  <si>
    <t>Horten</t>
  </si>
  <si>
    <t>Spellsworth</t>
  </si>
  <si>
    <t>hspellsworthds@yellowpages.com</t>
  </si>
  <si>
    <t>Tawnya</t>
  </si>
  <si>
    <t>Collington</t>
  </si>
  <si>
    <t>tcollingtondt@plala.or.jp</t>
  </si>
  <si>
    <t>Roda</t>
  </si>
  <si>
    <t>Drife</t>
  </si>
  <si>
    <t>rdrifedu@youtube.com</t>
  </si>
  <si>
    <t>Drew</t>
  </si>
  <si>
    <t>Ruslen</t>
  </si>
  <si>
    <t>druslendv@github.io</t>
  </si>
  <si>
    <t>Wynn</t>
  </si>
  <si>
    <t>McCarney</t>
  </si>
  <si>
    <t>wmccarneydw@forbes.com</t>
  </si>
  <si>
    <t>Carlene</t>
  </si>
  <si>
    <t>Reinmar</t>
  </si>
  <si>
    <t>creinmardx@unesco.org</t>
  </si>
  <si>
    <t>Darill</t>
  </si>
  <si>
    <t>Pitblado</t>
  </si>
  <si>
    <t>dpitbladody@amazon.com</t>
  </si>
  <si>
    <t>Helge</t>
  </si>
  <si>
    <t>Whorf</t>
  </si>
  <si>
    <t>hwhorfdz@163.com</t>
  </si>
  <si>
    <t>Phoebe</t>
  </si>
  <si>
    <t>Oldred</t>
  </si>
  <si>
    <t>poldrede0@4shared.com</t>
  </si>
  <si>
    <t>Hollis</t>
  </si>
  <si>
    <t>Kuhnt</t>
  </si>
  <si>
    <t>hkuhnte1@unblog.fr</t>
  </si>
  <si>
    <t>Gertie</t>
  </si>
  <si>
    <t>Linkie</t>
  </si>
  <si>
    <t>glinkiee2@cargocollective.com</t>
  </si>
  <si>
    <t>Nevins</t>
  </si>
  <si>
    <t>Cutting</t>
  </si>
  <si>
    <t>ncuttinge3@tuttocitta.it</t>
  </si>
  <si>
    <t>Kalli</t>
  </si>
  <si>
    <t>Dimblebee</t>
  </si>
  <si>
    <t>kdimblebeee4@ebay.com</t>
  </si>
  <si>
    <t>Klement</t>
  </si>
  <si>
    <t>Pochon</t>
  </si>
  <si>
    <t>kpochone5@ifeng.com</t>
  </si>
  <si>
    <t>Arlyne</t>
  </si>
  <si>
    <t>Gallard</t>
  </si>
  <si>
    <t>agallarde6@google.nl</t>
  </si>
  <si>
    <t>Kimberlee</t>
  </si>
  <si>
    <t>MacTurlough</t>
  </si>
  <si>
    <t>kmacturloughe7@google.nl</t>
  </si>
  <si>
    <t>Lynne</t>
  </si>
  <si>
    <t>MacCaghan</t>
  </si>
  <si>
    <t>lmaccaghane8@people.com.cn</t>
  </si>
  <si>
    <t>Verene</t>
  </si>
  <si>
    <t>Vern</t>
  </si>
  <si>
    <t>vverne9@washingtonpost.com</t>
  </si>
  <si>
    <t>Edmon</t>
  </si>
  <si>
    <t>Skipperbottom</t>
  </si>
  <si>
    <t>eskipperbottomea@shinystat.com</t>
  </si>
  <si>
    <t>Elonore</t>
  </si>
  <si>
    <t>Thewlis</t>
  </si>
  <si>
    <t>ethewliseb@addthis.com</t>
  </si>
  <si>
    <t>Davita</t>
  </si>
  <si>
    <t>Hanlon</t>
  </si>
  <si>
    <t>dhanlonec@netscape.com</t>
  </si>
  <si>
    <t>Brock</t>
  </si>
  <si>
    <t>Perocci</t>
  </si>
  <si>
    <t>bperoccied@webmd.com</t>
  </si>
  <si>
    <t>Homer</t>
  </si>
  <si>
    <t>Atheis</t>
  </si>
  <si>
    <t>hatheisee@tinyurl.com</t>
  </si>
  <si>
    <t>Kevyn</t>
  </si>
  <si>
    <t>Berrecloth</t>
  </si>
  <si>
    <t>kberreclothef@taobao.com</t>
  </si>
  <si>
    <t>Brianne</t>
  </si>
  <si>
    <t>Chace</t>
  </si>
  <si>
    <t>bchaceeg@ustream.tv</t>
  </si>
  <si>
    <t>Cortney</t>
  </si>
  <si>
    <t>Oloman</t>
  </si>
  <si>
    <t>colomaneh@lycos.com</t>
  </si>
  <si>
    <t>Alistair</t>
  </si>
  <si>
    <t>Ellerman</t>
  </si>
  <si>
    <t>aellermanei@abc.net.au</t>
  </si>
  <si>
    <t>Lu</t>
  </si>
  <si>
    <t>Jorczyk</t>
  </si>
  <si>
    <t>ljorczykej@google.com.br</t>
  </si>
  <si>
    <t>Duffie</t>
  </si>
  <si>
    <t>Kitchingman</t>
  </si>
  <si>
    <t>dkitchingmanek@sciencedirect.com</t>
  </si>
  <si>
    <t>Ajay</t>
  </si>
  <si>
    <t>Peat</t>
  </si>
  <si>
    <t>apeatel@elegantthemes.com</t>
  </si>
  <si>
    <t>Antin</t>
  </si>
  <si>
    <t>L' Anglois</t>
  </si>
  <si>
    <t>alangloisem@techcrunch.com</t>
  </si>
  <si>
    <t>Sigismondo</t>
  </si>
  <si>
    <t>Spencock</t>
  </si>
  <si>
    <t>sspencocken@bigcartel.com</t>
  </si>
  <si>
    <t>Madelon</t>
  </si>
  <si>
    <t>Cundy</t>
  </si>
  <si>
    <t>mcundyeo@youtube.com</t>
  </si>
  <si>
    <t>Natalie</t>
  </si>
  <si>
    <t>Franke</t>
  </si>
  <si>
    <t>nfrankeep@google.co.jp</t>
  </si>
  <si>
    <t>Sondra</t>
  </si>
  <si>
    <t>Villa</t>
  </si>
  <si>
    <t>svillaeq@rediff.com</t>
  </si>
  <si>
    <t>Berkie</t>
  </si>
  <si>
    <t>Dundridge</t>
  </si>
  <si>
    <t>bdundridgeer@google.it</t>
  </si>
  <si>
    <t>Aland</t>
  </si>
  <si>
    <t>Errigo</t>
  </si>
  <si>
    <t>aerrigoes@bing.com</t>
  </si>
  <si>
    <t>Spencer</t>
  </si>
  <si>
    <t>Luciani</t>
  </si>
  <si>
    <t>slucianiet@abc.net.au</t>
  </si>
  <si>
    <t>Hodge</t>
  </si>
  <si>
    <t>Tinner</t>
  </si>
  <si>
    <t>htinnereu@home.pl</t>
  </si>
  <si>
    <t>Courtnay</t>
  </si>
  <si>
    <t>Rispine</t>
  </si>
  <si>
    <t>crispineev@reverbnation.com</t>
  </si>
  <si>
    <t>Rubetta</t>
  </si>
  <si>
    <t>Seeman</t>
  </si>
  <si>
    <t>rseemanew@about.me</t>
  </si>
  <si>
    <t>Rawley</t>
  </si>
  <si>
    <t>Ridolfi</t>
  </si>
  <si>
    <t>rridolfiex@diigo.com</t>
  </si>
  <si>
    <t>Durno</t>
  </si>
  <si>
    <t>vdurnoey@hp.com</t>
  </si>
  <si>
    <t>Honoria</t>
  </si>
  <si>
    <t>Valentin</t>
  </si>
  <si>
    <t>hvalentinez@ustream.tv</t>
  </si>
  <si>
    <t>Sibyl</t>
  </si>
  <si>
    <t>Peron</t>
  </si>
  <si>
    <t>speronf0@meetup.com</t>
  </si>
  <si>
    <t>Oldroyde</t>
  </si>
  <si>
    <t>toldroydef1@narod.ru</t>
  </si>
  <si>
    <t>Clemente</t>
  </si>
  <si>
    <t>Colombier</t>
  </si>
  <si>
    <t>ccolombierf2@go.com</t>
  </si>
  <si>
    <t>Broddy</t>
  </si>
  <si>
    <t>Gumley</t>
  </si>
  <si>
    <t>bgumleyf3@pagesperso-orange.fr</t>
  </si>
  <si>
    <t>Nathanial</t>
  </si>
  <si>
    <t>Yakovliv</t>
  </si>
  <si>
    <t>nyakovlivf4@wikimedia.org</t>
  </si>
  <si>
    <t>Herschel</t>
  </si>
  <si>
    <t>Atte-Stone</t>
  </si>
  <si>
    <t>hattestonef5@hao123.com</t>
  </si>
  <si>
    <t>Florri</t>
  </si>
  <si>
    <t>Ditchburn</t>
  </si>
  <si>
    <t>fditchburnf6@goo.gl</t>
  </si>
  <si>
    <t>Hendrika</t>
  </si>
  <si>
    <t>Moverley</t>
  </si>
  <si>
    <t>hmoverleyf7@google.ru</t>
  </si>
  <si>
    <t>Keven</t>
  </si>
  <si>
    <t>McAneny</t>
  </si>
  <si>
    <t>kmcanenyf8@sohu.com</t>
  </si>
  <si>
    <t>Avrom</t>
  </si>
  <si>
    <t>Risby</t>
  </si>
  <si>
    <t>arisbyf9@themeforest.net</t>
  </si>
  <si>
    <t>Der</t>
  </si>
  <si>
    <t>Brightling</t>
  </si>
  <si>
    <t>dbrightlingfa@gmpg.org</t>
  </si>
  <si>
    <t>Maureene</t>
  </si>
  <si>
    <t>Puffett</t>
  </si>
  <si>
    <t>mpuffettfb@artisteer.com</t>
  </si>
  <si>
    <t>Trstram</t>
  </si>
  <si>
    <t>Pinard</t>
  </si>
  <si>
    <t>tpinardfc@boston.com</t>
  </si>
  <si>
    <t>Crone</t>
  </si>
  <si>
    <t>acronefd@addtoany.com</t>
  </si>
  <si>
    <t>Charlotta</t>
  </si>
  <si>
    <t>Pernell</t>
  </si>
  <si>
    <t>cpernellfe@discuz.net</t>
  </si>
  <si>
    <t>Cullen</t>
  </si>
  <si>
    <t>Alldred</t>
  </si>
  <si>
    <t>calldredff@delicious.com</t>
  </si>
  <si>
    <t>Rosalynd</t>
  </si>
  <si>
    <t>Jeskins</t>
  </si>
  <si>
    <t>rjeskinsfg@bizjournals.com</t>
  </si>
  <si>
    <t>Miriam</t>
  </si>
  <si>
    <t>Kausche</t>
  </si>
  <si>
    <t>mkauschefh@techcrunch.com</t>
  </si>
  <si>
    <t>Jessamine</t>
  </si>
  <si>
    <t>jgallardfi@wikipedia.org</t>
  </si>
  <si>
    <t>Heindrick</t>
  </si>
  <si>
    <t>Howman</t>
  </si>
  <si>
    <t>hhowmanfj@angelfire.com</t>
  </si>
  <si>
    <t>Shaw</t>
  </si>
  <si>
    <t>Jude</t>
  </si>
  <si>
    <t>sjudefk@nbcnews.com</t>
  </si>
  <si>
    <t>Barrett</t>
  </si>
  <si>
    <t>Fihelly</t>
  </si>
  <si>
    <t>bfihellyfl@xinhuanet.com</t>
  </si>
  <si>
    <t>Tibold</t>
  </si>
  <si>
    <t>Ozintsev</t>
  </si>
  <si>
    <t>tozintsevfm@mapquest.com</t>
  </si>
  <si>
    <t>Stent</t>
  </si>
  <si>
    <t>ostentfn@reddit.com</t>
  </si>
  <si>
    <t>Cob</t>
  </si>
  <si>
    <t>Saunper</t>
  </si>
  <si>
    <t>csaunperfo@barnesandnoble.com</t>
  </si>
  <si>
    <t>Chandler</t>
  </si>
  <si>
    <t>Kliemchen</t>
  </si>
  <si>
    <t>ckliemchenfp@time.com</t>
  </si>
  <si>
    <t>Zed</t>
  </si>
  <si>
    <t>Label</t>
  </si>
  <si>
    <t>zlabelfq@artisteer.com</t>
  </si>
  <si>
    <t>Hagan</t>
  </si>
  <si>
    <t>Misken</t>
  </si>
  <si>
    <t>hmiskenfr@liveinternet.ru</t>
  </si>
  <si>
    <t>Woodrow</t>
  </si>
  <si>
    <t>Merryfield</t>
  </si>
  <si>
    <t>wmerryfieldfs@mac.com</t>
  </si>
  <si>
    <t>Loreen</t>
  </si>
  <si>
    <t>Farrell</t>
  </si>
  <si>
    <t>lfarrellft@biblegateway.com</t>
  </si>
  <si>
    <t>Rudolfo</t>
  </si>
  <si>
    <t>Stainburn</t>
  </si>
  <si>
    <t>rstainburnfu@icio.us</t>
  </si>
  <si>
    <t>Tedie</t>
  </si>
  <si>
    <t>Goldsbury</t>
  </si>
  <si>
    <t>tgoldsburyfv@simplemachines.org</t>
  </si>
  <si>
    <t>Stephana</t>
  </si>
  <si>
    <t>Leggis</t>
  </si>
  <si>
    <t>sleggisfw@mapy.cz</t>
  </si>
  <si>
    <t>Price</t>
  </si>
  <si>
    <t>Hofer</t>
  </si>
  <si>
    <t>phoferfx@yolasite.com</t>
  </si>
  <si>
    <t>Demott</t>
  </si>
  <si>
    <t>O'Lynn</t>
  </si>
  <si>
    <t>dolynnfy@tamu.edu</t>
  </si>
  <si>
    <t>Elissa</t>
  </si>
  <si>
    <t>Bromby</t>
  </si>
  <si>
    <t>ebrombyfz@tinypic.com</t>
  </si>
  <si>
    <t>Ami</t>
  </si>
  <si>
    <t>Valenta</t>
  </si>
  <si>
    <t>avalentag0@sbwire.com</t>
  </si>
  <si>
    <t>Nanete</t>
  </si>
  <si>
    <t>Shorrock</t>
  </si>
  <si>
    <t>nshorrockg1@craigslist.org</t>
  </si>
  <si>
    <t>Jeremie</t>
  </si>
  <si>
    <t>Dittson</t>
  </si>
  <si>
    <t>jdittsong2@mapy.cz</t>
  </si>
  <si>
    <t>Patricia</t>
  </si>
  <si>
    <t>Tirone</t>
  </si>
  <si>
    <t>ptironeg3@drupal.org</t>
  </si>
  <si>
    <t>Martha</t>
  </si>
  <si>
    <t>Wyd</t>
  </si>
  <si>
    <t>mwydg4@washington.edu</t>
  </si>
  <si>
    <t>Rolfe</t>
  </si>
  <si>
    <t>Tanman</t>
  </si>
  <si>
    <t>rtanmang5@cbc.ca</t>
  </si>
  <si>
    <t>Tuck</t>
  </si>
  <si>
    <t>Broggelli</t>
  </si>
  <si>
    <t>tbroggellig6@reference.com</t>
  </si>
  <si>
    <t>Tim</t>
  </si>
  <si>
    <t>Sandifer</t>
  </si>
  <si>
    <t>tsandiferg7@biblegateway.com</t>
  </si>
  <si>
    <t>Ariana</t>
  </si>
  <si>
    <t>Clubley</t>
  </si>
  <si>
    <t>aclubleyg8@quantcast.com</t>
  </si>
  <si>
    <t>Judi</t>
  </si>
  <si>
    <t>Farmiloe</t>
  </si>
  <si>
    <t>jfarmiloeg9@free.fr</t>
  </si>
  <si>
    <t>Dowsey</t>
  </si>
  <si>
    <t>cdowseyga@fotki.com</t>
  </si>
  <si>
    <t>Lowrance</t>
  </si>
  <si>
    <t>Churching</t>
  </si>
  <si>
    <t>lchurchinggb@domainmarket.com</t>
  </si>
  <si>
    <t>Jacenta</t>
  </si>
  <si>
    <t>Hillborne</t>
  </si>
  <si>
    <t>jhillbornegc@miitbeian.gov.cn</t>
  </si>
  <si>
    <t>Dix</t>
  </si>
  <si>
    <t>Petrillo</t>
  </si>
  <si>
    <t>dpetrillogd@oracle.com</t>
  </si>
  <si>
    <t>Warde</t>
  </si>
  <si>
    <t>Dumbelton</t>
  </si>
  <si>
    <t>wdumbeltonge@dailymotion.com</t>
  </si>
  <si>
    <t>Ingaberg</t>
  </si>
  <si>
    <t>Parnaby</t>
  </si>
  <si>
    <t>iparnabygf@berkeley.edu</t>
  </si>
  <si>
    <t>Minta</t>
  </si>
  <si>
    <t>Mapletoft</t>
  </si>
  <si>
    <t>mmapletoftgg@usgs.gov</t>
  </si>
  <si>
    <t>Alphonse</t>
  </si>
  <si>
    <t>Franck</t>
  </si>
  <si>
    <t>afranckgh@chicagotribune.com</t>
  </si>
  <si>
    <t>Val</t>
  </si>
  <si>
    <t>Buller</t>
  </si>
  <si>
    <t>vbullergi@ucsd.edu</t>
  </si>
  <si>
    <t>Brendon</t>
  </si>
  <si>
    <t>Kitson</t>
  </si>
  <si>
    <t>bkitsongj@businessweek.com</t>
  </si>
  <si>
    <t>Paige</t>
  </si>
  <si>
    <t>Menichelli</t>
  </si>
  <si>
    <t>pmenichelligk@telegraph.co.uk</t>
  </si>
  <si>
    <t>Edin</t>
  </si>
  <si>
    <t>Marron</t>
  </si>
  <si>
    <t>emarrongl@barnesandnoble.com</t>
  </si>
  <si>
    <t>Ode</t>
  </si>
  <si>
    <t>Tomalin</t>
  </si>
  <si>
    <t>otomalingm@nsw.gov.au</t>
  </si>
  <si>
    <t>Alisha</t>
  </si>
  <si>
    <t>Verick</t>
  </si>
  <si>
    <t>averickgn@ning.com</t>
  </si>
  <si>
    <t>Clarita</t>
  </si>
  <si>
    <t>Bolzmann</t>
  </si>
  <si>
    <t>cbolzmanngo@parallels.com</t>
  </si>
  <si>
    <t>Charita</t>
  </si>
  <si>
    <t>Brideau</t>
  </si>
  <si>
    <t>cbrideaugp@sciencedirect.com</t>
  </si>
  <si>
    <t>Valdemar</t>
  </si>
  <si>
    <t>Tschierse</t>
  </si>
  <si>
    <t>vtschiersegq@dropbox.com</t>
  </si>
  <si>
    <t>Brad</t>
  </si>
  <si>
    <t>Doody</t>
  </si>
  <si>
    <t>bdoodygr@alibaba.com</t>
  </si>
  <si>
    <t>Rowen</t>
  </si>
  <si>
    <t>Stronach</t>
  </si>
  <si>
    <t>rstronachgs@deliciousdays.com</t>
  </si>
  <si>
    <t>Katusha</t>
  </si>
  <si>
    <t>Hordle</t>
  </si>
  <si>
    <t>khordlegt@mapquest.com</t>
  </si>
  <si>
    <t>Gallagher</t>
  </si>
  <si>
    <t>Prime</t>
  </si>
  <si>
    <t>gprimegu@usatoday.com</t>
  </si>
  <si>
    <t>Prentiss</t>
  </si>
  <si>
    <t>Bessey</t>
  </si>
  <si>
    <t>pbesseygv@usatoday.com</t>
  </si>
  <si>
    <t>Noelyn</t>
  </si>
  <si>
    <t>Hakey</t>
  </si>
  <si>
    <t>nhakeygw@chron.com</t>
  </si>
  <si>
    <t>Dalenna</t>
  </si>
  <si>
    <t>Ratledge</t>
  </si>
  <si>
    <t>dratledgegx@pagesperso-orange.fr</t>
  </si>
  <si>
    <t>Rodolph</t>
  </si>
  <si>
    <t>Ausello</t>
  </si>
  <si>
    <t>rausellogy@webmd.com</t>
  </si>
  <si>
    <t>Conway</t>
  </si>
  <si>
    <t>Scales</t>
  </si>
  <si>
    <t>cscalesgz@yolasite.com</t>
  </si>
  <si>
    <t>Karlotte</t>
  </si>
  <si>
    <t>Arias</t>
  </si>
  <si>
    <t>kariash0@arstechnica.com</t>
  </si>
  <si>
    <t>Richard</t>
  </si>
  <si>
    <t>Heijne</t>
  </si>
  <si>
    <t>rheijneh1@nhs.uk</t>
  </si>
  <si>
    <t>Hermine</t>
  </si>
  <si>
    <t>Davidow</t>
  </si>
  <si>
    <t>hdavidowh2@furl.net</t>
  </si>
  <si>
    <t>Salim</t>
  </si>
  <si>
    <t>Mound</t>
  </si>
  <si>
    <t>smoundh3@cmu.edu</t>
  </si>
  <si>
    <t>Camila</t>
  </si>
  <si>
    <t>Skillings</t>
  </si>
  <si>
    <t>cskillingsh4@nsw.gov.au</t>
  </si>
  <si>
    <t>Manolo</t>
  </si>
  <si>
    <t>Bennedick</t>
  </si>
  <si>
    <t>mbennedickh5@sciencedaily.com</t>
  </si>
  <si>
    <t>Rafe</t>
  </si>
  <si>
    <t>Cryer</t>
  </si>
  <si>
    <t>rcryerh6@theglobeandmail.com</t>
  </si>
  <si>
    <t>Doole</t>
  </si>
  <si>
    <t>hdooleh7@webs.com</t>
  </si>
  <si>
    <t>Eda</t>
  </si>
  <si>
    <t>Do Rosario</t>
  </si>
  <si>
    <t>edorosarioh8@freewebs.com</t>
  </si>
  <si>
    <t>Garik</t>
  </si>
  <si>
    <t>Bowcher</t>
  </si>
  <si>
    <t>gbowcherh9@techcrunch.com</t>
  </si>
  <si>
    <t>Abner</t>
  </si>
  <si>
    <t>Sichardt</t>
  </si>
  <si>
    <t>asichardtha@sohu.com</t>
  </si>
  <si>
    <t>Isidoro</t>
  </si>
  <si>
    <t>Frarey</t>
  </si>
  <si>
    <t>ifrareyhb@ask.com</t>
  </si>
  <si>
    <t>Lannie</t>
  </si>
  <si>
    <t>McAlester</t>
  </si>
  <si>
    <t>lmcalesterhc@npr.org</t>
  </si>
  <si>
    <t>Abbey</t>
  </si>
  <si>
    <t>Aubray</t>
  </si>
  <si>
    <t>aaubrayhd@sun.com</t>
  </si>
  <si>
    <t>Elinor</t>
  </si>
  <si>
    <t>Pryor</t>
  </si>
  <si>
    <t>epryorhe@tamu.edu</t>
  </si>
  <si>
    <t>Friederike</t>
  </si>
  <si>
    <t>Morrowe</t>
  </si>
  <si>
    <t>fmorrowehf@bing.com</t>
  </si>
  <si>
    <t>Frank</t>
  </si>
  <si>
    <t>Biasioli</t>
  </si>
  <si>
    <t>fbiasiolihg@sciencedirect.com</t>
  </si>
  <si>
    <t>Diena</t>
  </si>
  <si>
    <t>Bridie</t>
  </si>
  <si>
    <t>dbridiehh@clickbank.net</t>
  </si>
  <si>
    <t>Boy</t>
  </si>
  <si>
    <t>Treamayne</t>
  </si>
  <si>
    <t>btreamaynehi@dmoz.org</t>
  </si>
  <si>
    <t>Coltman</t>
  </si>
  <si>
    <t>vcoltmanhj@shinystat.com</t>
  </si>
  <si>
    <t>Cassandry</t>
  </si>
  <si>
    <t>Vellden</t>
  </si>
  <si>
    <t>cvelldenhk@telegraph.co.uk</t>
  </si>
  <si>
    <t>Godfree</t>
  </si>
  <si>
    <t>Giraths</t>
  </si>
  <si>
    <t>ggirathshl@slideshare.net</t>
  </si>
  <si>
    <t>Coralyn</t>
  </si>
  <si>
    <t>Lightowlers</t>
  </si>
  <si>
    <t>clightowlershm@patch.com</t>
  </si>
  <si>
    <t>Lazarus</t>
  </si>
  <si>
    <t>Gutcher</t>
  </si>
  <si>
    <t>lgutcherhn@cdc.gov</t>
  </si>
  <si>
    <t>Robinette</t>
  </si>
  <si>
    <t>Walsh</t>
  </si>
  <si>
    <t>rwalshho@typepad.com</t>
  </si>
  <si>
    <t>Cammy</t>
  </si>
  <si>
    <t>Linner</t>
  </si>
  <si>
    <t>clinnerhp@qq.com</t>
  </si>
  <si>
    <t>Leese</t>
  </si>
  <si>
    <t>Poulglais</t>
  </si>
  <si>
    <t>lpoulglaishq@wisc.edu</t>
  </si>
  <si>
    <t>Edan</t>
  </si>
  <si>
    <t>Maliffe</t>
  </si>
  <si>
    <t>emaliffehr@icq.com</t>
  </si>
  <si>
    <t>Yankee</t>
  </si>
  <si>
    <t>Fisby</t>
  </si>
  <si>
    <t>yfisbyhs@independent.co.uk</t>
  </si>
  <si>
    <t>Glenda</t>
  </si>
  <si>
    <t>Hinsch</t>
  </si>
  <si>
    <t>ghinschht@census.gov</t>
  </si>
  <si>
    <t>Abagael</t>
  </si>
  <si>
    <t>Wrefford</t>
  </si>
  <si>
    <t>awreffordhu@yahoo.com</t>
  </si>
  <si>
    <t>Austin</t>
  </si>
  <si>
    <t>Dickenson</t>
  </si>
  <si>
    <t>adickensonhv@moonfruit.com</t>
  </si>
  <si>
    <t>Anya</t>
  </si>
  <si>
    <t>Pughe</t>
  </si>
  <si>
    <t>apughehw@psu.edu</t>
  </si>
  <si>
    <t>Christoffer</t>
  </si>
  <si>
    <t>Abad</t>
  </si>
  <si>
    <t>cabadhx@ihg.com</t>
  </si>
  <si>
    <t>Drusilla</t>
  </si>
  <si>
    <t>Vivyan</t>
  </si>
  <si>
    <t>dvivyanhy@goo.ne.jp</t>
  </si>
  <si>
    <t>Gus</t>
  </si>
  <si>
    <t>Karlmann</t>
  </si>
  <si>
    <t>gkarlmannhz@bloglovin.com</t>
  </si>
  <si>
    <t>Zena</t>
  </si>
  <si>
    <t>Gerardin</t>
  </si>
  <si>
    <t>zgerardini0@yahoo.co.jp</t>
  </si>
  <si>
    <t>Esmeralda</t>
  </si>
  <si>
    <t>Truwert</t>
  </si>
  <si>
    <t>etruwerti1@foxnews.com</t>
  </si>
  <si>
    <t>Dari</t>
  </si>
  <si>
    <t>Oyley</t>
  </si>
  <si>
    <t>doyleyi2@merriam-webster.com</t>
  </si>
  <si>
    <t>Pandora</t>
  </si>
  <si>
    <t>Wallett</t>
  </si>
  <si>
    <t>pwalletti3@cornell.edu</t>
  </si>
  <si>
    <t>Saxe</t>
  </si>
  <si>
    <t>Robertson</t>
  </si>
  <si>
    <t>srobertsoni4@delicious.com</t>
  </si>
  <si>
    <t>Manley</t>
  </si>
  <si>
    <t>kmanleyi5@pcworld.com</t>
  </si>
  <si>
    <t>Damian</t>
  </si>
  <si>
    <t>Kubicki</t>
  </si>
  <si>
    <t>dkubickii6@youtube.com</t>
  </si>
  <si>
    <t>Reynolds</t>
  </si>
  <si>
    <t>Wilman</t>
  </si>
  <si>
    <t>rwilmani7@cloudflare.com</t>
  </si>
  <si>
    <t>Jaynell</t>
  </si>
  <si>
    <t>Bletsoe</t>
  </si>
  <si>
    <t>jbletsoei8@ed.gov</t>
  </si>
  <si>
    <t>Sandro</t>
  </si>
  <si>
    <t>Earland</t>
  </si>
  <si>
    <t>searlandi9@bravesites.com</t>
  </si>
  <si>
    <t>Erna</t>
  </si>
  <si>
    <t>Jancik</t>
  </si>
  <si>
    <t>ejancikia@google.de</t>
  </si>
  <si>
    <t>Heinrick</t>
  </si>
  <si>
    <t>Sifflett</t>
  </si>
  <si>
    <t>hsifflettib@businessinsider.com</t>
  </si>
  <si>
    <t>Bernardina</t>
  </si>
  <si>
    <t>Ramstead</t>
  </si>
  <si>
    <t>bramsteadic@i2i.jp</t>
  </si>
  <si>
    <t>Etty</t>
  </si>
  <si>
    <t>Shinton</t>
  </si>
  <si>
    <t>eshintonid@zdnet.com</t>
  </si>
  <si>
    <t>Virgie</t>
  </si>
  <si>
    <t>Empringham</t>
  </si>
  <si>
    <t>vempringhamie@altervista.org</t>
  </si>
  <si>
    <t>Adan</t>
  </si>
  <si>
    <t>Zannotti</t>
  </si>
  <si>
    <t>azannottiif@japanpost.jp</t>
  </si>
  <si>
    <t>Ludwig</t>
  </si>
  <si>
    <t>Seston</t>
  </si>
  <si>
    <t>lsestonig@wordpress.org</t>
  </si>
  <si>
    <t>Christabel</t>
  </si>
  <si>
    <t>Frary</t>
  </si>
  <si>
    <t>cfraryih@altervista.org</t>
  </si>
  <si>
    <t>Pincus</t>
  </si>
  <si>
    <t>Daborne</t>
  </si>
  <si>
    <t>pdaborneii@privacy.gov.au</t>
  </si>
  <si>
    <t>Parnell</t>
  </si>
  <si>
    <t>Donnett</t>
  </si>
  <si>
    <t>pdonnettij@reverbnation.com</t>
  </si>
  <si>
    <t>Laurence</t>
  </si>
  <si>
    <t>ldukeik@paypal.com</t>
  </si>
  <si>
    <t>Dominik</t>
  </si>
  <si>
    <t>D'Andrea</t>
  </si>
  <si>
    <t>ddandreail@jigsy.com</t>
  </si>
  <si>
    <t>Murial</t>
  </si>
  <si>
    <t>Druitt</t>
  </si>
  <si>
    <t>mdruittim@loc.gov</t>
  </si>
  <si>
    <t>Bambi</t>
  </si>
  <si>
    <t>Haggerstone</t>
  </si>
  <si>
    <t>bhaggerstonein@imageshack.us</t>
  </si>
  <si>
    <t>Gideon</t>
  </si>
  <si>
    <t>Schule</t>
  </si>
  <si>
    <t>gschuleio@virginia.edu</t>
  </si>
  <si>
    <t>Hilary</t>
  </si>
  <si>
    <t>Tidmas</t>
  </si>
  <si>
    <t>htidmasip@bluehost.com</t>
  </si>
  <si>
    <t>Cherida</t>
  </si>
  <si>
    <t>Rossander</t>
  </si>
  <si>
    <t>crossanderiq@slashdot.org</t>
  </si>
  <si>
    <t>Lindie</t>
  </si>
  <si>
    <t>Castelyn</t>
  </si>
  <si>
    <t>lcastelynir@diigo.com</t>
  </si>
  <si>
    <t>Shina</t>
  </si>
  <si>
    <t>MacGiffin</t>
  </si>
  <si>
    <t>smacgiffinis@flavors.me</t>
  </si>
  <si>
    <t>Sibilla</t>
  </si>
  <si>
    <t>Pisco</t>
  </si>
  <si>
    <t>spiscoit@behance.net</t>
  </si>
  <si>
    <t>Ashely</t>
  </si>
  <si>
    <t>Staples</t>
  </si>
  <si>
    <t>astaplesiu@ucsd.edu</t>
  </si>
  <si>
    <t>Dan</t>
  </si>
  <si>
    <t>Keets</t>
  </si>
  <si>
    <t>dkeetsiv@ucoz.ru</t>
  </si>
  <si>
    <t>Griffie</t>
  </si>
  <si>
    <t>Costock</t>
  </si>
  <si>
    <t>gcostockiw@webeden.co.uk</t>
  </si>
  <si>
    <t>Prisca</t>
  </si>
  <si>
    <t>Gulleford</t>
  </si>
  <si>
    <t>pgullefordix@cbsnews.com</t>
  </si>
  <si>
    <t>Tadeas</t>
  </si>
  <si>
    <t>Vaux</t>
  </si>
  <si>
    <t>tvauxiy@bigcartel.com</t>
  </si>
  <si>
    <t>Hardey</t>
  </si>
  <si>
    <t>lhardeyiz@nyu.edu</t>
  </si>
  <si>
    <t>Averell</t>
  </si>
  <si>
    <t>Rembrandt</t>
  </si>
  <si>
    <t>arembrandtj0@photobucket.com</t>
  </si>
  <si>
    <t>Davide</t>
  </si>
  <si>
    <t>Coners</t>
  </si>
  <si>
    <t>dconersj1@artisteer.com</t>
  </si>
  <si>
    <t>Winn</t>
  </si>
  <si>
    <t>Revie</t>
  </si>
  <si>
    <t>wreviej2@msu.edu</t>
  </si>
  <si>
    <t>Spenser</t>
  </si>
  <si>
    <t>Goodman</t>
  </si>
  <si>
    <t>sgoodmanj3@merriam-webster.com</t>
  </si>
  <si>
    <t>Sheppard</t>
  </si>
  <si>
    <t>Chooter</t>
  </si>
  <si>
    <t>schooterj4@patch.com</t>
  </si>
  <si>
    <t>Earles</t>
  </si>
  <si>
    <t>cearlesj5@ow.ly</t>
  </si>
  <si>
    <t>Putnam</t>
  </si>
  <si>
    <t>Haucke</t>
  </si>
  <si>
    <t>phauckej6@blog.com</t>
  </si>
  <si>
    <t>Dorene</t>
  </si>
  <si>
    <t>Robus</t>
  </si>
  <si>
    <t>drobusj7@jalbum.net</t>
  </si>
  <si>
    <t>Cars</t>
  </si>
  <si>
    <t>lcarsj8@yandex.ru</t>
  </si>
  <si>
    <t>Terrence</t>
  </si>
  <si>
    <t>Hinksen</t>
  </si>
  <si>
    <t>thinksenj9@rediff.com</t>
  </si>
  <si>
    <t>Leticia</t>
  </si>
  <si>
    <t>Mollin</t>
  </si>
  <si>
    <t>lmollinja@salon.com</t>
  </si>
  <si>
    <t>Gretna</t>
  </si>
  <si>
    <t>Senecaut</t>
  </si>
  <si>
    <t>gsenecautjb@plala.or.jp</t>
  </si>
  <si>
    <t>Hall</t>
  </si>
  <si>
    <t>Haveline</t>
  </si>
  <si>
    <t>hhavelinejc@scientificamerican.com</t>
  </si>
  <si>
    <t>MacTrusty</t>
  </si>
  <si>
    <t>jmactrustyjd@symantec.com</t>
  </si>
  <si>
    <t>Jobyna</t>
  </si>
  <si>
    <t>Trotman</t>
  </si>
  <si>
    <t>jtrotmanje@canalblog.com</t>
  </si>
  <si>
    <t>Zulema</t>
  </si>
  <si>
    <t>Roloff</t>
  </si>
  <si>
    <t>zroloffjf@aol.com</t>
  </si>
  <si>
    <t>Carrane</t>
  </si>
  <si>
    <t>lcarranejg@cyberchimps.com</t>
  </si>
  <si>
    <t>Missie</t>
  </si>
  <si>
    <t>msanfordjh@umich.edu</t>
  </si>
  <si>
    <t>Jacklin</t>
  </si>
  <si>
    <t>Uppett</t>
  </si>
  <si>
    <t>juppettji@blinklist.com</t>
  </si>
  <si>
    <t>Octavia</t>
  </si>
  <si>
    <t>Spurett</t>
  </si>
  <si>
    <t>ospurettjj@google.com.au</t>
  </si>
  <si>
    <t>Melonie</t>
  </si>
  <si>
    <t>Brason</t>
  </si>
  <si>
    <t>mbrasonjk@odnoklassniki.ru</t>
  </si>
  <si>
    <t>Jaimie</t>
  </si>
  <si>
    <t>Kuhle</t>
  </si>
  <si>
    <t>jkuhlejl@youtube.com</t>
  </si>
  <si>
    <t>Nelle</t>
  </si>
  <si>
    <t>Slaughter</t>
  </si>
  <si>
    <t>nslaughterjm@dagondesign.com</t>
  </si>
  <si>
    <t>Kate</t>
  </si>
  <si>
    <t>Tantum</t>
  </si>
  <si>
    <t>ktantumjn@bluehost.com</t>
  </si>
  <si>
    <t>Hillary</t>
  </si>
  <si>
    <t>Heales</t>
  </si>
  <si>
    <t>hhealesjo@aol.com</t>
  </si>
  <si>
    <t>Marcelia</t>
  </si>
  <si>
    <t>Islip</t>
  </si>
  <si>
    <t>mislipjp@bluehost.com</t>
  </si>
  <si>
    <t>Cybill</t>
  </si>
  <si>
    <t>Hazeldine</t>
  </si>
  <si>
    <t>chazeldinejq@cbc.ca</t>
  </si>
  <si>
    <t>Alla</t>
  </si>
  <si>
    <t>Orry</t>
  </si>
  <si>
    <t>aorryjr@mac.com</t>
  </si>
  <si>
    <t>Lewie</t>
  </si>
  <si>
    <t>Duddle</t>
  </si>
  <si>
    <t>lduddlejs@ning.com</t>
  </si>
  <si>
    <t>Moise</t>
  </si>
  <si>
    <t>Bearham</t>
  </si>
  <si>
    <t>mbearhamjt@paypal.com</t>
  </si>
  <si>
    <t>Nevile</t>
  </si>
  <si>
    <t>Tommasuzzi</t>
  </si>
  <si>
    <t>ntommasuzziju@google.com</t>
  </si>
  <si>
    <t>Rora</t>
  </si>
  <si>
    <t>Finci</t>
  </si>
  <si>
    <t>rfincijv@ning.com</t>
  </si>
  <si>
    <t>Tabor</t>
  </si>
  <si>
    <t>Seel</t>
  </si>
  <si>
    <t>tseeljw@uiuc.edu</t>
  </si>
  <si>
    <t>Desmond</t>
  </si>
  <si>
    <t>Vasilmanov</t>
  </si>
  <si>
    <t>dvasilmanovjx@com.com</t>
  </si>
  <si>
    <t>Chrystal</t>
  </si>
  <si>
    <t>Swanne</t>
  </si>
  <si>
    <t>cswannejy@cocolog-nifty.com</t>
  </si>
  <si>
    <t>Starla</t>
  </si>
  <si>
    <t>Finker</t>
  </si>
  <si>
    <t>sfinkerjz@accuweather.com</t>
  </si>
  <si>
    <t>Hyacinth</t>
  </si>
  <si>
    <t>Camerello</t>
  </si>
  <si>
    <t>hcamerellok0@theglobeandmail.com</t>
  </si>
  <si>
    <t>Koren</t>
  </si>
  <si>
    <t>Ride</t>
  </si>
  <si>
    <t>kridek1@google.nl</t>
  </si>
  <si>
    <t>Appolonia</t>
  </si>
  <si>
    <t>Brokenshaw</t>
  </si>
  <si>
    <t>abrokenshawk2@sciencedirect.com</t>
  </si>
  <si>
    <t>Carlyn</t>
  </si>
  <si>
    <t>Whitelaw</t>
  </si>
  <si>
    <t>cwhitelawk3@hostgator.com</t>
  </si>
  <si>
    <t>Alexandre</t>
  </si>
  <si>
    <t>Totaro</t>
  </si>
  <si>
    <t>atotarok4@chron.com</t>
  </si>
  <si>
    <t>Felipa</t>
  </si>
  <si>
    <t>Woolfitt</t>
  </si>
  <si>
    <t>fwoolfittk5@cnbc.com</t>
  </si>
  <si>
    <t>Page</t>
  </si>
  <si>
    <t>Dennett</t>
  </si>
  <si>
    <t>pdennettk6@ask.com</t>
  </si>
  <si>
    <t>Bernie</t>
  </si>
  <si>
    <t>Redihalgh</t>
  </si>
  <si>
    <t>bredihalghk7@state.tx.us</t>
  </si>
  <si>
    <t>Duncan</t>
  </si>
  <si>
    <t>Sorbie</t>
  </si>
  <si>
    <t>dsorbiek8@nydailynews.com</t>
  </si>
  <si>
    <t>Hermione</t>
  </si>
  <si>
    <t>Caris</t>
  </si>
  <si>
    <t>hcarisk9@exblog.jp</t>
  </si>
  <si>
    <t>Kristyn</t>
  </si>
  <si>
    <t>Craney</t>
  </si>
  <si>
    <t>kcraneyka@geocities.jp</t>
  </si>
  <si>
    <t>Attrill</t>
  </si>
  <si>
    <t>cattrillkb@ucla.edu</t>
  </si>
  <si>
    <t>Rey</t>
  </si>
  <si>
    <t>Rallinshaw</t>
  </si>
  <si>
    <t>rrallinshawkc@sourceforge.net</t>
  </si>
  <si>
    <t>Trista</t>
  </si>
  <si>
    <t>Brunstan</t>
  </si>
  <si>
    <t>tbrunstankd@shareasale.com</t>
  </si>
  <si>
    <t>Willie</t>
  </si>
  <si>
    <t>Pagen</t>
  </si>
  <si>
    <t>wpagenke@oracle.com</t>
  </si>
  <si>
    <t>Abbie</t>
  </si>
  <si>
    <t>Pistol</t>
  </si>
  <si>
    <t>apistolkf@indiatimes.com</t>
  </si>
  <si>
    <t>Alissa</t>
  </si>
  <si>
    <t>Swenson</t>
  </si>
  <si>
    <t>aswensonkg@google.ru</t>
  </si>
  <si>
    <t>Zebadiah</t>
  </si>
  <si>
    <t>Buxam</t>
  </si>
  <si>
    <t>zbuxamkh@123-reg.co.uk</t>
  </si>
  <si>
    <t>Tonie</t>
  </si>
  <si>
    <t>McPeck</t>
  </si>
  <si>
    <t>tmcpeckki@economist.com</t>
  </si>
  <si>
    <t>Aimil</t>
  </si>
  <si>
    <t>Satch</t>
  </si>
  <si>
    <t>asatchkj@reddit.com</t>
  </si>
  <si>
    <t>Ulrika</t>
  </si>
  <si>
    <t>Bonar</t>
  </si>
  <si>
    <t>ubonarkk@nymag.com</t>
  </si>
  <si>
    <t>Yvonne</t>
  </si>
  <si>
    <t>Aupol</t>
  </si>
  <si>
    <t>yaupolkl@mediafire.com</t>
  </si>
  <si>
    <t>Adaline</t>
  </si>
  <si>
    <t>Fabb</t>
  </si>
  <si>
    <t>afabbkm@youtube.com</t>
  </si>
  <si>
    <t>Norma</t>
  </si>
  <si>
    <t>Heaphy</t>
  </si>
  <si>
    <t>nheaphykn@weebly.com</t>
  </si>
  <si>
    <t>Roldan</t>
  </si>
  <si>
    <t>Cicchillo</t>
  </si>
  <si>
    <t>rcicchilloko@reuters.com</t>
  </si>
  <si>
    <t>Audrye</t>
  </si>
  <si>
    <t>Ply</t>
  </si>
  <si>
    <t>aplykp@toplist.cz</t>
  </si>
  <si>
    <t>Markus</t>
  </si>
  <si>
    <t>Diperaus</t>
  </si>
  <si>
    <t>mdiperauskq@theguardian.com</t>
  </si>
  <si>
    <t>Stinky</t>
  </si>
  <si>
    <t>Cork</t>
  </si>
  <si>
    <t>scorkkr@4shared.com</t>
  </si>
  <si>
    <t>Curry</t>
  </si>
  <si>
    <t>Darlaston</t>
  </si>
  <si>
    <t>cdarlastonks@google.co.uk</t>
  </si>
  <si>
    <t>Wylie</t>
  </si>
  <si>
    <t>Davidoff</t>
  </si>
  <si>
    <t>wdavidoffkt@imgur.com</t>
  </si>
  <si>
    <t>Salmon</t>
  </si>
  <si>
    <t>Christie</t>
  </si>
  <si>
    <t>schristieku@feedburner.com</t>
  </si>
  <si>
    <t>Stavro</t>
  </si>
  <si>
    <t>Chessun</t>
  </si>
  <si>
    <t>schessunkv@github.io</t>
  </si>
  <si>
    <t>Rurik</t>
  </si>
  <si>
    <t>Klausewitz</t>
  </si>
  <si>
    <t>rklausewitzkw@deliciousdays.com</t>
  </si>
  <si>
    <t>Gussi</t>
  </si>
  <si>
    <t>Antoniades</t>
  </si>
  <si>
    <t>gantoniadeskx@mac.com</t>
  </si>
  <si>
    <t>Angelita</t>
  </si>
  <si>
    <t>Buckley</t>
  </si>
  <si>
    <t>abuckleyky@ameblo.jp</t>
  </si>
  <si>
    <t>Silvain</t>
  </si>
  <si>
    <t>Dyet</t>
  </si>
  <si>
    <t>sdyetkz@vimeo.com</t>
  </si>
  <si>
    <t>Dede</t>
  </si>
  <si>
    <t>Meadway</t>
  </si>
  <si>
    <t>dmeadwayl0@discovery.com</t>
  </si>
  <si>
    <t>Aharon</t>
  </si>
  <si>
    <t>Tompion</t>
  </si>
  <si>
    <t>atompionl1@mysql.com</t>
  </si>
  <si>
    <t>Moishe</t>
  </si>
  <si>
    <t>Stacy</t>
  </si>
  <si>
    <t>mstacyl2@gravatar.com</t>
  </si>
  <si>
    <t>Nelli</t>
  </si>
  <si>
    <t>Owens</t>
  </si>
  <si>
    <t>nowensl3@technorati.com</t>
  </si>
  <si>
    <t>Farlay</t>
  </si>
  <si>
    <t>Nelissen</t>
  </si>
  <si>
    <t>fnelissenl4@wired.com</t>
  </si>
  <si>
    <t>Blakeley</t>
  </si>
  <si>
    <t>Stickley</t>
  </si>
  <si>
    <t>bstickleyl5@upenn.edu</t>
  </si>
  <si>
    <t>Lyndsay</t>
  </si>
  <si>
    <t>Klimochkin</t>
  </si>
  <si>
    <t>lklimochkinl6@instagram.com</t>
  </si>
  <si>
    <t>Adriana</t>
  </si>
  <si>
    <t>Ballefant</t>
  </si>
  <si>
    <t>aballefantl7@geocities.jp</t>
  </si>
  <si>
    <t>Leonelle</t>
  </si>
  <si>
    <t>Thebeau</t>
  </si>
  <si>
    <t>lthebeaul8@youtube.com</t>
  </si>
  <si>
    <t>Monroe</t>
  </si>
  <si>
    <t>Thaine</t>
  </si>
  <si>
    <t>mthainel9@uiuc.edu</t>
  </si>
  <si>
    <t>Shelley</t>
  </si>
  <si>
    <t>Burdytt</t>
  </si>
  <si>
    <t>sburdyttla@chron.com</t>
  </si>
  <si>
    <t>Caroline</t>
  </si>
  <si>
    <t>Turban</t>
  </si>
  <si>
    <t>cturbanlb@dell.com</t>
  </si>
  <si>
    <t>Maud</t>
  </si>
  <si>
    <t>Hendonson</t>
  </si>
  <si>
    <t>mhendonsonlc@fc2.com</t>
  </si>
  <si>
    <t>Caril</t>
  </si>
  <si>
    <t>Bruineman</t>
  </si>
  <si>
    <t>cbruinemanld@vinaora.com</t>
  </si>
  <si>
    <t>Baldwin</t>
  </si>
  <si>
    <t>Tuohy</t>
  </si>
  <si>
    <t>btuohyle@deviantart.com</t>
  </si>
  <si>
    <t>Kirby</t>
  </si>
  <si>
    <t>Gascoigne</t>
  </si>
  <si>
    <t>kgascoignelf@apache.org</t>
  </si>
  <si>
    <t>Berni</t>
  </si>
  <si>
    <t>Shekle</t>
  </si>
  <si>
    <t>bsheklelg@deviantart.com</t>
  </si>
  <si>
    <t>Trudey</t>
  </si>
  <si>
    <t>Gammidge</t>
  </si>
  <si>
    <t>tgammidgelh@typepad.com</t>
  </si>
  <si>
    <t>Sanson</t>
  </si>
  <si>
    <t>Klimentov</t>
  </si>
  <si>
    <t>sklimentovli@alexa.com</t>
  </si>
  <si>
    <t>Marjory</t>
  </si>
  <si>
    <t>Rahlof</t>
  </si>
  <si>
    <t>mrahloflj@cpanel.net</t>
  </si>
  <si>
    <t>Zorina</t>
  </si>
  <si>
    <t>Vasic</t>
  </si>
  <si>
    <t>zvasiclk@ebay.co.uk</t>
  </si>
  <si>
    <t>Cloe</t>
  </si>
  <si>
    <t>Sharpus</t>
  </si>
  <si>
    <t>csharpusll@dion.ne.jp</t>
  </si>
  <si>
    <t>Aron</t>
  </si>
  <si>
    <t>Atwel</t>
  </si>
  <si>
    <t>aatwellm@behance.net</t>
  </si>
  <si>
    <t>Leland</t>
  </si>
  <si>
    <t>Sirmond</t>
  </si>
  <si>
    <t>lsirmondln@usnews.com</t>
  </si>
  <si>
    <t>Rog</t>
  </si>
  <si>
    <t>Bignall</t>
  </si>
  <si>
    <t>rbignalllo@engadget.com</t>
  </si>
  <si>
    <t>Hillie</t>
  </si>
  <si>
    <t>Abeau</t>
  </si>
  <si>
    <t>habeaulp@free.fr</t>
  </si>
  <si>
    <t>Karee</t>
  </si>
  <si>
    <t>Kline</t>
  </si>
  <si>
    <t>kklinelq@mysql.com</t>
  </si>
  <si>
    <t>Jean</t>
  </si>
  <si>
    <t>Pahler</t>
  </si>
  <si>
    <t>jpahlerlr@stanford.edu</t>
  </si>
  <si>
    <t>Kai</t>
  </si>
  <si>
    <t>Partrick</t>
  </si>
  <si>
    <t>kpartrickls@buzzfeed.com</t>
  </si>
  <si>
    <t>Clark</t>
  </si>
  <si>
    <t>Anderbrugge</t>
  </si>
  <si>
    <t>canderbruggelt@gov.uk</t>
  </si>
  <si>
    <t>Aldridge</t>
  </si>
  <si>
    <t>MacGray</t>
  </si>
  <si>
    <t>amacgraylu@mlb.com</t>
  </si>
  <si>
    <t>Corrinne</t>
  </si>
  <si>
    <t>Acreman</t>
  </si>
  <si>
    <t>cacremanlv@paginegialle.it</t>
  </si>
  <si>
    <t>Fancie</t>
  </si>
  <si>
    <t>Tuxsell</t>
  </si>
  <si>
    <t>ftuxselllw@joomla.org</t>
  </si>
  <si>
    <t>Maribel</t>
  </si>
  <si>
    <t>Houseley</t>
  </si>
  <si>
    <t>mhouseleylx@house.gov</t>
  </si>
  <si>
    <t>Heath</t>
  </si>
  <si>
    <t>Napolione</t>
  </si>
  <si>
    <t>hnapolionely@icq.com</t>
  </si>
  <si>
    <t>Lia</t>
  </si>
  <si>
    <t>Loughney</t>
  </si>
  <si>
    <t>lloughneylz@google.cn</t>
  </si>
  <si>
    <t>Antoni</t>
  </si>
  <si>
    <t>Oddboy</t>
  </si>
  <si>
    <t>aoddboym0@discuz.net</t>
  </si>
  <si>
    <t>Roddy</t>
  </si>
  <si>
    <t>Gunby</t>
  </si>
  <si>
    <t>rgunbym1@sakura.ne.jp</t>
  </si>
  <si>
    <t>Pattemore</t>
  </si>
  <si>
    <t>gpattemorem2@harvard.edu</t>
  </si>
  <si>
    <t>Sharai</t>
  </si>
  <si>
    <t>Tabner</t>
  </si>
  <si>
    <t>stabnerm3@rambler.ru</t>
  </si>
  <si>
    <t>Mack</t>
  </si>
  <si>
    <t>Maharry</t>
  </si>
  <si>
    <t>mmaharrym4@cdc.gov</t>
  </si>
  <si>
    <t>Halfacree</t>
  </si>
  <si>
    <t>shalfacreem5@mapquest.com</t>
  </si>
  <si>
    <t>Gloriane</t>
  </si>
  <si>
    <t>Peirpoint</t>
  </si>
  <si>
    <t>gpeirpointm6@uiuc.edu</t>
  </si>
  <si>
    <t>Ethelbert</t>
  </si>
  <si>
    <t>Rowett</t>
  </si>
  <si>
    <t>erowettm7@wikispaces.com</t>
  </si>
  <si>
    <t>Ibbie</t>
  </si>
  <si>
    <t>Pethybridge</t>
  </si>
  <si>
    <t>ipethybridgem8@bloglovin.com</t>
  </si>
  <si>
    <t>Lelia</t>
  </si>
  <si>
    <t>Philbin</t>
  </si>
  <si>
    <t>lphilbinm9@merriam-webster.com</t>
  </si>
  <si>
    <t>Adelheid</t>
  </si>
  <si>
    <t>Boldt</t>
  </si>
  <si>
    <t>aboldtma@marketwatch.com</t>
  </si>
  <si>
    <t>Avictor</t>
  </si>
  <si>
    <t>Yakovlev</t>
  </si>
  <si>
    <t>ayakovlevmb@alexa.com</t>
  </si>
  <si>
    <t>Gerri</t>
  </si>
  <si>
    <t>Hebbs</t>
  </si>
  <si>
    <t>ghebbsmc@sakura.ne.jp</t>
  </si>
  <si>
    <t>Monro</t>
  </si>
  <si>
    <t>Cleminson</t>
  </si>
  <si>
    <t>mcleminsonmd@pagesperso-orange.fr</t>
  </si>
  <si>
    <t>Yuri</t>
  </si>
  <si>
    <t>Pitchford</t>
  </si>
  <si>
    <t>ypitchfordme@constantcontact.com</t>
  </si>
  <si>
    <t>Husein</t>
  </si>
  <si>
    <t>Drysdell</t>
  </si>
  <si>
    <t>hdrysdellmf@apple.com</t>
  </si>
  <si>
    <t>Trent</t>
  </si>
  <si>
    <t>Defont</t>
  </si>
  <si>
    <t>tdefontmg@cmu.edu</t>
  </si>
  <si>
    <t>Alfred</t>
  </si>
  <si>
    <t>Badini</t>
  </si>
  <si>
    <t>abadinimh@list-manage.com</t>
  </si>
  <si>
    <t>Mordecai</t>
  </si>
  <si>
    <t>McCutcheon</t>
  </si>
  <si>
    <t>mmccutcheonmi@ucoz.com</t>
  </si>
  <si>
    <t>Simeon</t>
  </si>
  <si>
    <t>Ondra</t>
  </si>
  <si>
    <t>sondramj@seattletimes.com</t>
  </si>
  <si>
    <t>Algernon</t>
  </si>
  <si>
    <t>Ulrik</t>
  </si>
  <si>
    <t>aulrikmk@businessweek.com</t>
  </si>
  <si>
    <t>Dannie</t>
  </si>
  <si>
    <t>Crowe</t>
  </si>
  <si>
    <t>dcroweml@infoseek.co.jp</t>
  </si>
  <si>
    <t>Emmey</t>
  </si>
  <si>
    <t>Itzhaki</t>
  </si>
  <si>
    <t>eitzhakimm@cam.ac.uk</t>
  </si>
  <si>
    <t>Donn</t>
  </si>
  <si>
    <t>Shercliff</t>
  </si>
  <si>
    <t>dshercliffmn@archive.org</t>
  </si>
  <si>
    <t>Nalani</t>
  </si>
  <si>
    <t>Perree</t>
  </si>
  <si>
    <t>nperreemo@clickbank.net</t>
  </si>
  <si>
    <t>Mervin</t>
  </si>
  <si>
    <t>Lampet</t>
  </si>
  <si>
    <t>mlampetmp@youtube.com</t>
  </si>
  <si>
    <t>Anatola</t>
  </si>
  <si>
    <t>Dignum</t>
  </si>
  <si>
    <t>adignummq@time.com</t>
  </si>
  <si>
    <t>Clementucci</t>
  </si>
  <si>
    <t>aclementuccimr@economist.com</t>
  </si>
  <si>
    <t>Verring</t>
  </si>
  <si>
    <t>averringms@shareasale.com</t>
  </si>
  <si>
    <t>Mariam</t>
  </si>
  <si>
    <t>Hardy-Piggin</t>
  </si>
  <si>
    <t>mhardypigginmt@mtv.com</t>
  </si>
  <si>
    <t>Jania</t>
  </si>
  <si>
    <t>Chadwin</t>
  </si>
  <si>
    <t>jchadwinmu@ibm.com</t>
  </si>
  <si>
    <t>Dominique</t>
  </si>
  <si>
    <t>Britner</t>
  </si>
  <si>
    <t>dbritnermv@naver.com</t>
  </si>
  <si>
    <t>Velvet</t>
  </si>
  <si>
    <t>Clibbery</t>
  </si>
  <si>
    <t>vclibberymw@wufoo.com</t>
  </si>
  <si>
    <t>Madison</t>
  </si>
  <si>
    <t>Goodhall</t>
  </si>
  <si>
    <t>mgoodhallmx@goo.ne.jp</t>
  </si>
  <si>
    <t>Luscott</t>
  </si>
  <si>
    <t>vluscottmy@last.fm</t>
  </si>
  <si>
    <t>Paula</t>
  </si>
  <si>
    <t>Pfleger</t>
  </si>
  <si>
    <t>ppflegermz@taobao.com</t>
  </si>
  <si>
    <t>Somerset</t>
  </si>
  <si>
    <t>Kenelin</t>
  </si>
  <si>
    <t>skenelinn0@comsenz.com</t>
  </si>
  <si>
    <t>Meier</t>
  </si>
  <si>
    <t>St. Clair</t>
  </si>
  <si>
    <t>mstclairn1@webnode.com</t>
  </si>
  <si>
    <t>Gav</t>
  </si>
  <si>
    <t>Sawers</t>
  </si>
  <si>
    <t>gsawersn2@miitbeian.gov.cn</t>
  </si>
  <si>
    <t>Ericka</t>
  </si>
  <si>
    <t>Philipsen</t>
  </si>
  <si>
    <t>ephilipsenn3@huffingtonpost.com</t>
  </si>
  <si>
    <t>Bonny</t>
  </si>
  <si>
    <t>Pindar</t>
  </si>
  <si>
    <t>bpindarn4@reddit.com</t>
  </si>
  <si>
    <t>Emlen</t>
  </si>
  <si>
    <t>Coppo</t>
  </si>
  <si>
    <t>ecoppon5@delicious.com</t>
  </si>
  <si>
    <t>Daphene</t>
  </si>
  <si>
    <t>Bligh</t>
  </si>
  <si>
    <t>dblighn6@guardian.co.uk</t>
  </si>
  <si>
    <t>Jerrold</t>
  </si>
  <si>
    <t>Slowgrave</t>
  </si>
  <si>
    <t>jslowgraven7@whitehouse.gov</t>
  </si>
  <si>
    <t>Cosimo</t>
  </si>
  <si>
    <t>Gyngell</t>
  </si>
  <si>
    <t>cgyngelln8@bluehost.com</t>
  </si>
  <si>
    <t>Coreen</t>
  </si>
  <si>
    <t>Handlin</t>
  </si>
  <si>
    <t>chandlinn9@addthis.com</t>
  </si>
  <si>
    <t>Lewiss</t>
  </si>
  <si>
    <t>Woodstock</t>
  </si>
  <si>
    <t>lwoodstockna@bizjournals.com</t>
  </si>
  <si>
    <t>Flockhart</t>
  </si>
  <si>
    <t>bflockhartnb@nymag.com</t>
  </si>
  <si>
    <t>Abel</t>
  </si>
  <si>
    <t>Maha</t>
  </si>
  <si>
    <t>amahanc@arizona.edu</t>
  </si>
  <si>
    <t>Olivia</t>
  </si>
  <si>
    <t>Farnon</t>
  </si>
  <si>
    <t>ofarnonnd@desdev.cn</t>
  </si>
  <si>
    <t>Melony</t>
  </si>
  <si>
    <t>mdavidoffne@scribd.com</t>
  </si>
  <si>
    <t>Barrie</t>
  </si>
  <si>
    <t>Insko</t>
  </si>
  <si>
    <t>binskonf@w3.org</t>
  </si>
  <si>
    <t>Dre</t>
  </si>
  <si>
    <t>Mumbeson</t>
  </si>
  <si>
    <t>dmumbesonng@thetimes.co.uk</t>
  </si>
  <si>
    <t>Dave</t>
  </si>
  <si>
    <t>Btham</t>
  </si>
  <si>
    <t>dbthamnh@comcast.net</t>
  </si>
  <si>
    <t>Northrop</t>
  </si>
  <si>
    <t>Kerman</t>
  </si>
  <si>
    <t>nkermanni@telegraph.co.uk</t>
  </si>
  <si>
    <t>Seka</t>
  </si>
  <si>
    <t>Mynott</t>
  </si>
  <si>
    <t>smynottnj@wp.com</t>
  </si>
  <si>
    <t>Nikolas</t>
  </si>
  <si>
    <t>Izzatt</t>
  </si>
  <si>
    <t>nizzattnk@dyndns.org</t>
  </si>
  <si>
    <t>Wagnerin</t>
  </si>
  <si>
    <t>ywagnerinnl@umich.edu</t>
  </si>
  <si>
    <t>Ty</t>
  </si>
  <si>
    <t>Tomkinson</t>
  </si>
  <si>
    <t>ttomkinsonnm@artisteer.com</t>
  </si>
  <si>
    <t>Gostick</t>
  </si>
  <si>
    <t>agosticknn@desdev.cn</t>
  </si>
  <si>
    <t>Debby</t>
  </si>
  <si>
    <t>dfouracresno@berkeley.edu</t>
  </si>
  <si>
    <t>Hasel</t>
  </si>
  <si>
    <t>whaselnp@reddit.com</t>
  </si>
  <si>
    <t>Perri</t>
  </si>
  <si>
    <t>kperrinq@nsw.gov.au</t>
  </si>
  <si>
    <t>Roseline</t>
  </si>
  <si>
    <t>Blackborow</t>
  </si>
  <si>
    <t>rblackborownr@about.com</t>
  </si>
  <si>
    <t>Darnell</t>
  </si>
  <si>
    <t>Cogdon</t>
  </si>
  <si>
    <t>dcogdonns@google.ca</t>
  </si>
  <si>
    <t>Libbi</t>
  </si>
  <si>
    <t>Jerratsch</t>
  </si>
  <si>
    <t>ljerratschnt@state.gov</t>
  </si>
  <si>
    <t>Beniamino</t>
  </si>
  <si>
    <t>Eddisforth</t>
  </si>
  <si>
    <t>beddisforthnu@prweb.com</t>
  </si>
  <si>
    <t>Anson</t>
  </si>
  <si>
    <t>Fores</t>
  </si>
  <si>
    <t>aforesnv@cmu.edu</t>
  </si>
  <si>
    <t>Arline</t>
  </si>
  <si>
    <t>Carren</t>
  </si>
  <si>
    <t>acarrennw@nih.gov</t>
  </si>
  <si>
    <t>Ivy</t>
  </si>
  <si>
    <t>Sarjent</t>
  </si>
  <si>
    <t>isarjentnx@unesco.org</t>
  </si>
  <si>
    <t>Kathe</t>
  </si>
  <si>
    <t>Seatter</t>
  </si>
  <si>
    <t>kseatterny@parallels.com</t>
  </si>
  <si>
    <t>McInnery</t>
  </si>
  <si>
    <t>nmcinnerynz@yelp.com</t>
  </si>
  <si>
    <t>Arthur</t>
  </si>
  <si>
    <t>Scutchin</t>
  </si>
  <si>
    <t>ascutchino0@zdnet.com</t>
  </si>
  <si>
    <t>Lani</t>
  </si>
  <si>
    <t>Arguile</t>
  </si>
  <si>
    <t>larguileo1@etsy.com</t>
  </si>
  <si>
    <t>Hardy</t>
  </si>
  <si>
    <t>Easterby</t>
  </si>
  <si>
    <t>heasterbyo2@wp.com</t>
  </si>
  <si>
    <t>Clementi</t>
  </si>
  <si>
    <t>gclementio3@stumbleupon.com</t>
  </si>
  <si>
    <t>Lucas</t>
  </si>
  <si>
    <t>Resdale</t>
  </si>
  <si>
    <t>lresdaleo4@vistaprint.com</t>
  </si>
  <si>
    <t>Bartram</t>
  </si>
  <si>
    <t>Mallaby</t>
  </si>
  <si>
    <t>bmallabyo5@canalblog.com</t>
  </si>
  <si>
    <t>Alison</t>
  </si>
  <si>
    <t>Essex</t>
  </si>
  <si>
    <t>aessexo6@amazon.de</t>
  </si>
  <si>
    <t>Eran</t>
  </si>
  <si>
    <t>Abbitt</t>
  </si>
  <si>
    <t>eabbitto7@upenn.edu</t>
  </si>
  <si>
    <t>Odelia</t>
  </si>
  <si>
    <t>Roylance</t>
  </si>
  <si>
    <t>oroylanceo8@house.gov</t>
  </si>
  <si>
    <t>Baryram</t>
  </si>
  <si>
    <t>Grannell</t>
  </si>
  <si>
    <t>bgrannello9@sohu.com</t>
  </si>
  <si>
    <t>Aymer</t>
  </si>
  <si>
    <t>Wallsam</t>
  </si>
  <si>
    <t>awallsamoa@smugmug.com</t>
  </si>
  <si>
    <t>Dodi</t>
  </si>
  <si>
    <t>Alwin</t>
  </si>
  <si>
    <t>dalwinob@nyu.edu</t>
  </si>
  <si>
    <t>Sylvester</t>
  </si>
  <si>
    <t>Petel</t>
  </si>
  <si>
    <t>speteloc@google.com</t>
  </si>
  <si>
    <t>Krystal</t>
  </si>
  <si>
    <t>Decent</t>
  </si>
  <si>
    <t>kdecentod@blogtalkradio.com</t>
  </si>
  <si>
    <t>Harkes</t>
  </si>
  <si>
    <t>aharkesoe@cyberchimps.com</t>
  </si>
  <si>
    <t>Connie</t>
  </si>
  <si>
    <t>Venable</t>
  </si>
  <si>
    <t>cvenableof@rediff.com</t>
  </si>
  <si>
    <t>Tristan</t>
  </si>
  <si>
    <t>Dowsing</t>
  </si>
  <si>
    <t>tdowsingog@youtu.be</t>
  </si>
  <si>
    <t>Celene</t>
  </si>
  <si>
    <t>Sabatier</t>
  </si>
  <si>
    <t>csabatieroh@deviantart.com</t>
  </si>
  <si>
    <t>Fedder</t>
  </si>
  <si>
    <t>afedderoi@wix.com</t>
  </si>
  <si>
    <t>Orbadiah</t>
  </si>
  <si>
    <t>Bickerstaff</t>
  </si>
  <si>
    <t>obickerstaffoj@harvard.edu</t>
  </si>
  <si>
    <t>Pidgen</t>
  </si>
  <si>
    <t>apidgenok@clickbank.net</t>
  </si>
  <si>
    <t>Heloise</t>
  </si>
  <si>
    <t>Blaine</t>
  </si>
  <si>
    <t>hblaineol@google.com.br</t>
  </si>
  <si>
    <t>Margret</t>
  </si>
  <si>
    <t>Aggas</t>
  </si>
  <si>
    <t>maggasom@1und1.de</t>
  </si>
  <si>
    <t>Dahlia</t>
  </si>
  <si>
    <t>Cluse</t>
  </si>
  <si>
    <t>dcluseon@surveymonkey.com</t>
  </si>
  <si>
    <t>Merrile</t>
  </si>
  <si>
    <t>Carillo</t>
  </si>
  <si>
    <t>mcarillooo@meetup.com</t>
  </si>
  <si>
    <t>Kellsie</t>
  </si>
  <si>
    <t>Fayne</t>
  </si>
  <si>
    <t>kfayneop@flickr.com</t>
  </si>
  <si>
    <t>Laraine</t>
  </si>
  <si>
    <t>Fetherby</t>
  </si>
  <si>
    <t>lfetherbyoq@howstuffworks.com</t>
  </si>
  <si>
    <t>Vernon</t>
  </si>
  <si>
    <t>Hyde</t>
  </si>
  <si>
    <t>vhydeor@w3.org</t>
  </si>
  <si>
    <t>Medcalf</t>
  </si>
  <si>
    <t>gmedcalfos@1und1.de</t>
  </si>
  <si>
    <t>Emmalynn</t>
  </si>
  <si>
    <t>Saphin</t>
  </si>
  <si>
    <t>esaphinot@reuters.com</t>
  </si>
  <si>
    <t>Teriann</t>
  </si>
  <si>
    <t>Frise</t>
  </si>
  <si>
    <t>tfriseou@geocities.com</t>
  </si>
  <si>
    <t>Breena</t>
  </si>
  <si>
    <t>Whitmell</t>
  </si>
  <si>
    <t>bwhitmellov@who.int</t>
  </si>
  <si>
    <t>Chet</t>
  </si>
  <si>
    <t>Annett</t>
  </si>
  <si>
    <t>cannettow@networksolutions.com</t>
  </si>
  <si>
    <t>Annabell</t>
  </si>
  <si>
    <t>Savine</t>
  </si>
  <si>
    <t>asavineox@scientificamerican.com</t>
  </si>
  <si>
    <t>Waylin</t>
  </si>
  <si>
    <t>Bilsborrow</t>
  </si>
  <si>
    <t>wbilsborrowoy@yellowbook.com</t>
  </si>
  <si>
    <t>Aarika</t>
  </si>
  <si>
    <t>Guerreau</t>
  </si>
  <si>
    <t>aguerreauoz@tinyurl.com</t>
  </si>
  <si>
    <t>Tombleson</t>
  </si>
  <si>
    <t>stomblesonp0@cisco.com</t>
  </si>
  <si>
    <t>Sigfried</t>
  </si>
  <si>
    <t>Shieber</t>
  </si>
  <si>
    <t>sshieberp1@mlb.com</t>
  </si>
  <si>
    <t>Yolanda</t>
  </si>
  <si>
    <t>Lamping</t>
  </si>
  <si>
    <t>ylampingp2@cdc.gov</t>
  </si>
  <si>
    <t>Kennie</t>
  </si>
  <si>
    <t>Goodbarr</t>
  </si>
  <si>
    <t>kgoodbarrp3@slashdot.org</t>
  </si>
  <si>
    <t>Harrie</t>
  </si>
  <si>
    <t>Dumbrell</t>
  </si>
  <si>
    <t>hdumbrellp4@51.la</t>
  </si>
  <si>
    <t>Sim</t>
  </si>
  <si>
    <t>Smithend</t>
  </si>
  <si>
    <t>ssmithendp5@symantec.com</t>
  </si>
  <si>
    <t>Halie</t>
  </si>
  <si>
    <t>Wartonby</t>
  </si>
  <si>
    <t>hwartonbyp6@hc360.com</t>
  </si>
  <si>
    <t>Evaleen</t>
  </si>
  <si>
    <t>Ovise</t>
  </si>
  <si>
    <t>eovisep7@vk.com</t>
  </si>
  <si>
    <t>Bogart</t>
  </si>
  <si>
    <t>Cowdray</t>
  </si>
  <si>
    <t>bcowdrayp8@marketwatch.com</t>
  </si>
  <si>
    <t>Mar</t>
  </si>
  <si>
    <t>Rhodes</t>
  </si>
  <si>
    <t>mrhodesp9@ftc.gov</t>
  </si>
  <si>
    <t>Coghlin</t>
  </si>
  <si>
    <t>wcoghlinpa@last.fm</t>
  </si>
  <si>
    <t>Madella</t>
  </si>
  <si>
    <t>Bourrel</t>
  </si>
  <si>
    <t>mbourrelpb@mapy.cz</t>
  </si>
  <si>
    <t>Jerrome</t>
  </si>
  <si>
    <t>Tadd</t>
  </si>
  <si>
    <t>jtaddpc@hud.gov</t>
  </si>
  <si>
    <t>Janenna</t>
  </si>
  <si>
    <t>Wickendon</t>
  </si>
  <si>
    <t>jwickendonpd@baidu.com</t>
  </si>
  <si>
    <t>Marja</t>
  </si>
  <si>
    <t>Novkovic</t>
  </si>
  <si>
    <t>mnovkovicpe@virginia.edu</t>
  </si>
  <si>
    <t>Thornie</t>
  </si>
  <si>
    <t>McKinty</t>
  </si>
  <si>
    <t>tmckintypf@netvibes.com</t>
  </si>
  <si>
    <t>Darrelle</t>
  </si>
  <si>
    <t>Feldberger</t>
  </si>
  <si>
    <t>dfeldbergerpg@nytimes.com</t>
  </si>
  <si>
    <t>Forrest</t>
  </si>
  <si>
    <t>Staten</t>
  </si>
  <si>
    <t>fstatenph@deviantart.com</t>
  </si>
  <si>
    <t>Hartley</t>
  </si>
  <si>
    <t>Hagley</t>
  </si>
  <si>
    <t>hhagleypi@dedecms.com</t>
  </si>
  <si>
    <t>Beauregard</t>
  </si>
  <si>
    <t>Gagin</t>
  </si>
  <si>
    <t>bgaginpj@t.co</t>
  </si>
  <si>
    <t>Franny</t>
  </si>
  <si>
    <t>Santon</t>
  </si>
  <si>
    <t>fsantonpk@edublogs.org</t>
  </si>
  <si>
    <t>Marrissa</t>
  </si>
  <si>
    <t>Swatradge</t>
  </si>
  <si>
    <t>mswatradgepl@dagondesign.com</t>
  </si>
  <si>
    <t>Battelle</t>
  </si>
  <si>
    <t>gbattellepm@ebay.com</t>
  </si>
  <si>
    <t>Kiel</t>
  </si>
  <si>
    <t>Crowley</t>
  </si>
  <si>
    <t>kcrowleypn@friendfeed.com</t>
  </si>
  <si>
    <t>Mandie</t>
  </si>
  <si>
    <t>Cuschieri</t>
  </si>
  <si>
    <t>mcuschieripo@wunderground.com</t>
  </si>
  <si>
    <t>Debor</t>
  </si>
  <si>
    <t>Guynemer</t>
  </si>
  <si>
    <t>dguynemerpp@skype.com</t>
  </si>
  <si>
    <t>Doria</t>
  </si>
  <si>
    <t>Gayden</t>
  </si>
  <si>
    <t>dgaydenpq@t-online.de</t>
  </si>
  <si>
    <t>Sallyann</t>
  </si>
  <si>
    <t>Eckart</t>
  </si>
  <si>
    <t>seckartpr@privacy.gov.au</t>
  </si>
  <si>
    <t>Joeann</t>
  </si>
  <si>
    <t>Tyhurst</t>
  </si>
  <si>
    <t>jtyhurstps@berkeley.edu</t>
  </si>
  <si>
    <t>Wadsworth</t>
  </si>
  <si>
    <t>Wayman</t>
  </si>
  <si>
    <t>wwaymanpt@chronoengine.com</t>
  </si>
  <si>
    <t>Derk</t>
  </si>
  <si>
    <t>Lantoph</t>
  </si>
  <si>
    <t>dlantophpu@un.org</t>
  </si>
  <si>
    <t>Breanne</t>
  </si>
  <si>
    <t>Jerche</t>
  </si>
  <si>
    <t>bjerchepv@nydailynews.com</t>
  </si>
  <si>
    <t>Constantia</t>
  </si>
  <si>
    <t>Gillise</t>
  </si>
  <si>
    <t>cgillisepw@weibo.com</t>
  </si>
  <si>
    <t>Vergil</t>
  </si>
  <si>
    <t>McCloughlin</t>
  </si>
  <si>
    <t>vmccloughlinpx@answers.com</t>
  </si>
  <si>
    <t>Nonah</t>
  </si>
  <si>
    <t>Daughtry</t>
  </si>
  <si>
    <t>ndaughtrypy@tripod.com</t>
  </si>
  <si>
    <t>Tedi</t>
  </si>
  <si>
    <t>Mallender</t>
  </si>
  <si>
    <t>tmallenderpz@zimbio.com</t>
  </si>
  <si>
    <t>Bukac</t>
  </si>
  <si>
    <t>ebukacq0@woothemes.com</t>
  </si>
  <si>
    <t>Po</t>
  </si>
  <si>
    <t>ppoq1@shop-pro.jp</t>
  </si>
  <si>
    <t>Bord</t>
  </si>
  <si>
    <t>Hubball</t>
  </si>
  <si>
    <t>bhubballq2@fema.gov</t>
  </si>
  <si>
    <t>Pruvost</t>
  </si>
  <si>
    <t>mpruvostq3@printfriendly.com</t>
  </si>
  <si>
    <t>Salomi</t>
  </si>
  <si>
    <t>Blandamore</t>
  </si>
  <si>
    <t>sblandamoreq4@blogspot.com</t>
  </si>
  <si>
    <t>Cobby</t>
  </si>
  <si>
    <t>Howchin</t>
  </si>
  <si>
    <t>chowchinq5@cbslocal.com</t>
  </si>
  <si>
    <t>Timothy</t>
  </si>
  <si>
    <t>Careswell</t>
  </si>
  <si>
    <t>tcareswellq6@miibeian.gov.cn</t>
  </si>
  <si>
    <t>Deina</t>
  </si>
  <si>
    <t>Aveling</t>
  </si>
  <si>
    <t>davelingq7@diigo.com</t>
  </si>
  <si>
    <t>Corabelle</t>
  </si>
  <si>
    <t>Brackstone</t>
  </si>
  <si>
    <t>cbrackstoneq8@yahoo.co.jp</t>
  </si>
  <si>
    <t>Flint</t>
  </si>
  <si>
    <t>Spadazzi</t>
  </si>
  <si>
    <t>fspadazziq9@usnews.com</t>
  </si>
  <si>
    <t>Kathlin</t>
  </si>
  <si>
    <t>Satterlee</t>
  </si>
  <si>
    <t>ksatterleeqa@latimes.com</t>
  </si>
  <si>
    <t>Jonis</t>
  </si>
  <si>
    <t>Terrey</t>
  </si>
  <si>
    <t>jterreyqb@lulu.com</t>
  </si>
  <si>
    <t>Ariela</t>
  </si>
  <si>
    <t>Costen</t>
  </si>
  <si>
    <t>acostenqc@wisc.edu</t>
  </si>
  <si>
    <t>Zsazsa</t>
  </si>
  <si>
    <t>Symondson</t>
  </si>
  <si>
    <t>zsymondsonqd@oracle.com</t>
  </si>
  <si>
    <t>Brooke</t>
  </si>
  <si>
    <t>bprysqe@ameblo.jp</t>
  </si>
  <si>
    <t>Ballin</t>
  </si>
  <si>
    <t>sballinqf@skype.com</t>
  </si>
  <si>
    <t>Colan</t>
  </si>
  <si>
    <t>Giblett</t>
  </si>
  <si>
    <t>cgiblettqg@globo.com</t>
  </si>
  <si>
    <t>charlettqh@artisteer.com</t>
  </si>
  <si>
    <t>Jenifer</t>
  </si>
  <si>
    <t>Sheldrake</t>
  </si>
  <si>
    <t>jsheldrakeqi@instagram.com</t>
  </si>
  <si>
    <t>Llywellyn</t>
  </si>
  <si>
    <t>Gillebride</t>
  </si>
  <si>
    <t>lgillebrideqj@lulu.com</t>
  </si>
  <si>
    <t>Nils</t>
  </si>
  <si>
    <t>Denerley</t>
  </si>
  <si>
    <t>ndenerleyqk@google.ca</t>
  </si>
  <si>
    <t>Sonni</t>
  </si>
  <si>
    <t>de Voiels</t>
  </si>
  <si>
    <t>sdevoielsql@51.la</t>
  </si>
  <si>
    <t>Samaria</t>
  </si>
  <si>
    <t>Trippitt</t>
  </si>
  <si>
    <t>strippittqm@geocities.com</t>
  </si>
  <si>
    <t>Emmaline</t>
  </si>
  <si>
    <t>Sabie</t>
  </si>
  <si>
    <t>esabieqn@usa.gov</t>
  </si>
  <si>
    <t>Rhodie</t>
  </si>
  <si>
    <t>Hiscocks</t>
  </si>
  <si>
    <t>rhiscocksqo@psu.edu</t>
  </si>
  <si>
    <t>Amity</t>
  </si>
  <si>
    <t>Redparth</t>
  </si>
  <si>
    <t>aredparthqp@shareasale.com</t>
  </si>
  <si>
    <t>Milillo</t>
  </si>
  <si>
    <t>smililloqq@hexun.com</t>
  </si>
  <si>
    <t>Gwendolyn</t>
  </si>
  <si>
    <t>Depport</t>
  </si>
  <si>
    <t>gdepportqr@about.me</t>
  </si>
  <si>
    <t>Aubrey</t>
  </si>
  <si>
    <t>Rosedale</t>
  </si>
  <si>
    <t>arosedaleqs@gmpg.org</t>
  </si>
  <si>
    <t>Alisa</t>
  </si>
  <si>
    <t>Mayfield</t>
  </si>
  <si>
    <t>amayfieldqt@google.es</t>
  </si>
  <si>
    <t>Shawn</t>
  </si>
  <si>
    <t>Crowdson</t>
  </si>
  <si>
    <t>scrowdsonqu@dot.gov</t>
  </si>
  <si>
    <t>Anitra</t>
  </si>
  <si>
    <t>Vida</t>
  </si>
  <si>
    <t>avidaqv@pbs.org</t>
  </si>
  <si>
    <t>Ravi</t>
  </si>
  <si>
    <t>Skerme</t>
  </si>
  <si>
    <t>rskermeqw@bravesites.com</t>
  </si>
  <si>
    <t>Tedd</t>
  </si>
  <si>
    <t>Collacombe</t>
  </si>
  <si>
    <t>tcollacombeqx@columbia.edu</t>
  </si>
  <si>
    <t>Vaughan</t>
  </si>
  <si>
    <t>Schieferstein</t>
  </si>
  <si>
    <t>vschiefersteinqy@shutterfly.com</t>
  </si>
  <si>
    <t>Serena</t>
  </si>
  <si>
    <t>Bonett</t>
  </si>
  <si>
    <t>sbonettqz@fastcompany.com</t>
  </si>
  <si>
    <t>Jessalyn</t>
  </si>
  <si>
    <t>Pundy</t>
  </si>
  <si>
    <t>jpundyr0@constantcontact.com</t>
  </si>
  <si>
    <t>Milli</t>
  </si>
  <si>
    <t>Barizeret</t>
  </si>
  <si>
    <t>mbarizeretr1@sourceforge.net</t>
  </si>
  <si>
    <t>Christine</t>
  </si>
  <si>
    <t>Frid</t>
  </si>
  <si>
    <t>cfridr2@stumbleupon.com</t>
  </si>
  <si>
    <t>Saunderson</t>
  </si>
  <si>
    <t>Gunter</t>
  </si>
  <si>
    <t>sgunterr3@nydailynews.com</t>
  </si>
  <si>
    <t>Messitt</t>
  </si>
  <si>
    <t>tmessittr4@tripod.com</t>
  </si>
  <si>
    <t>Joshuah</t>
  </si>
  <si>
    <t>Francescozzi</t>
  </si>
  <si>
    <t>jfrancescozzir5@networkadvertising.org</t>
  </si>
  <si>
    <t>Freeland</t>
  </si>
  <si>
    <t>Bollans</t>
  </si>
  <si>
    <t>fbollansr6@npr.org</t>
  </si>
  <si>
    <t>Vivianna</t>
  </si>
  <si>
    <t>Gherardelli</t>
  </si>
  <si>
    <t>vgherardellir7@sciencedaily.com</t>
  </si>
  <si>
    <t>Tyne</t>
  </si>
  <si>
    <t>Curphey</t>
  </si>
  <si>
    <t>tcurpheyr8@alibaba.com</t>
  </si>
  <si>
    <t>Chandal</t>
  </si>
  <si>
    <t>Oxenham</t>
  </si>
  <si>
    <t>coxenhamr9@networkadvertising.org</t>
  </si>
  <si>
    <t>Moria</t>
  </si>
  <si>
    <t>Godspede</t>
  </si>
  <si>
    <t>mgodspedera@vkontakte.ru</t>
  </si>
  <si>
    <t>Addison</t>
  </si>
  <si>
    <t>Haynes</t>
  </si>
  <si>
    <t>ahaynesrb@qq.com</t>
  </si>
  <si>
    <t>Reinhold</t>
  </si>
  <si>
    <t>Cane</t>
  </si>
  <si>
    <t>rcanerc@flavors.me</t>
  </si>
  <si>
    <t>Clim</t>
  </si>
  <si>
    <t>Sainter</t>
  </si>
  <si>
    <t>csainterrd@devhub.com</t>
  </si>
  <si>
    <t>Siggery</t>
  </si>
  <si>
    <t>vsiggeryre@imageshack.us</t>
  </si>
  <si>
    <t>Parkeson</t>
  </si>
  <si>
    <t>eparkesonrf@microsoft.com</t>
  </si>
  <si>
    <t>Arnuad</t>
  </si>
  <si>
    <t>Ellor</t>
  </si>
  <si>
    <t>aellorrg@virginia.edu</t>
  </si>
  <si>
    <t>Homere</t>
  </si>
  <si>
    <t>Ballintime</t>
  </si>
  <si>
    <t>hballintimerh@a8.net</t>
  </si>
  <si>
    <t>Wade</t>
  </si>
  <si>
    <t>Topham</t>
  </si>
  <si>
    <t>wtophamri@google.nl</t>
  </si>
  <si>
    <t>Lorilyn</t>
  </si>
  <si>
    <t>Kimberly</t>
  </si>
  <si>
    <t>lkimberlyrj@discovery.com</t>
  </si>
  <si>
    <t>Ring</t>
  </si>
  <si>
    <t>Locksley</t>
  </si>
  <si>
    <t>rlocksleyrk@mashable.com</t>
  </si>
  <si>
    <t>Fleurette</t>
  </si>
  <si>
    <t>Perryn</t>
  </si>
  <si>
    <t>fperrynrl@google.ca</t>
  </si>
  <si>
    <t>Joelynn</t>
  </si>
  <si>
    <t>Gummow</t>
  </si>
  <si>
    <t>jgummowrm@1und1.de</t>
  </si>
  <si>
    <t>Andrea</t>
  </si>
  <si>
    <t>Drinkhall</t>
  </si>
  <si>
    <t>adrinkhallrn@ovh.net</t>
  </si>
  <si>
    <t>Kermy</t>
  </si>
  <si>
    <t>Prewer</t>
  </si>
  <si>
    <t>kprewerro@unc.edu</t>
  </si>
  <si>
    <t>Emili</t>
  </si>
  <si>
    <t>Ausiello</t>
  </si>
  <si>
    <t>eausiellorp@webmd.com</t>
  </si>
  <si>
    <t>Laryssa</t>
  </si>
  <si>
    <t>Peyes</t>
  </si>
  <si>
    <t>lpeyesrq@jalbum.net</t>
  </si>
  <si>
    <t>Bartie</t>
  </si>
  <si>
    <t>Pallas</t>
  </si>
  <si>
    <t>bpallasrr@msu.edu</t>
  </si>
  <si>
    <t>salary_variance</t>
  </si>
  <si>
    <t>Department</t>
  </si>
  <si>
    <t>Total Cost</t>
  </si>
  <si>
    <t>Total Variance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</si>
</sst>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000%"/>
  </numFmts>
  <fonts count="18" x14ac:knownFonts="1">
    <font>
      <sz val="12"/>
      <color theme="1"/>
      <name val="Arial"/>
    </font>
    <font>
      <b/>
      <i/>
      <sz val="11"/>
      <color rgb="FF000000"/>
      <name val="Arial"/>
    </font>
    <font>
      <sz val="11"/>
      <color theme="1"/>
      <name val="Calibri"/>
    </font>
    <font>
      <sz val="12"/>
      <color theme="1"/>
      <name val="Calibri"/>
    </font>
    <font>
      <b/>
      <i/>
      <u/>
      <sz val="11"/>
      <color theme="0"/>
      <name val="Calibri"/>
    </font>
    <font>
      <b/>
      <sz val="20"/>
      <color theme="0"/>
      <name val="Calibri"/>
    </font>
    <font>
      <sz val="11"/>
      <color theme="0"/>
      <name val="Calibri"/>
    </font>
    <font>
      <sz val="11"/>
      <color rgb="FF000000"/>
      <name val="Arial"/>
    </font>
    <font>
      <sz val="11"/>
      <color theme="1"/>
      <name val="Arial"/>
    </font>
    <font>
      <b/>
      <i/>
      <u/>
      <sz val="11"/>
      <color theme="1"/>
      <name val="Calibri"/>
    </font>
    <font>
      <b/>
      <sz val="11"/>
      <color theme="1"/>
      <name val="Calibri"/>
    </font>
    <font>
      <sz val="12"/>
      <name val="Arial"/>
    </font>
    <font>
      <b/>
      <sz val="8"/>
      <color theme="1"/>
      <name val="Calibri"/>
    </font>
    <font>
      <b/>
      <sz val="8"/>
      <color rgb="FF000000"/>
      <name val="Arial"/>
    </font>
    <font>
      <b/>
      <sz val="11"/>
      <color theme="0"/>
      <name val="Calibri"/>
    </font>
    <font>
      <sz val="12"/>
      <color theme="1"/>
      <name val="Calibri"/>
    </font>
    <font>
      <b/>
      <sz val="12"/>
      <color theme="1"/>
      <name val="Arial"/>
      <family val="2"/>
    </font>
    <font>
      <sz val="12"/>
      <color theme="1"/>
      <name val="Arial"/>
      <family val="2"/>
    </font>
  </fonts>
  <fills count="8">
    <fill>
      <patternFill patternType="none"/>
    </fill>
    <fill>
      <patternFill patternType="gray125"/>
    </fill>
    <fill>
      <patternFill patternType="solid">
        <fgColor theme="1"/>
        <bgColor theme="1"/>
      </patternFill>
    </fill>
    <fill>
      <patternFill patternType="solid">
        <fgColor rgb="FF009999"/>
        <bgColor rgb="FF009999"/>
      </patternFill>
    </fill>
    <fill>
      <patternFill patternType="solid">
        <fgColor rgb="FFFEF2CB"/>
        <bgColor rgb="FFFEF2CB"/>
      </patternFill>
    </fill>
    <fill>
      <patternFill patternType="solid">
        <fgColor rgb="FFDEEAF6"/>
        <bgColor rgb="FFDEEAF6"/>
      </patternFill>
    </fill>
    <fill>
      <patternFill patternType="solid">
        <fgColor rgb="FFD9E2F3"/>
        <bgColor rgb="FFD9E2F3"/>
      </patternFill>
    </fill>
    <fill>
      <patternFill patternType="solid">
        <fgColor rgb="FF00B050"/>
        <bgColor rgb="FF00B050"/>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38">
    <xf numFmtId="0" fontId="0" fillId="0" borderId="0" xfId="0" applyFont="1" applyAlignment="1"/>
    <xf numFmtId="0" fontId="1" fillId="0" borderId="0" xfId="0" applyFont="1" applyAlignment="1"/>
    <xf numFmtId="0" fontId="2" fillId="0" borderId="0" xfId="0" applyFont="1"/>
    <xf numFmtId="0" fontId="3" fillId="2" borderId="1" xfId="0" applyFont="1" applyFill="1" applyBorder="1"/>
    <xf numFmtId="0" fontId="4" fillId="3" borderId="1" xfId="0" applyFont="1" applyFill="1" applyBorder="1"/>
    <xf numFmtId="164" fontId="2" fillId="4" borderId="2" xfId="0" applyNumberFormat="1" applyFont="1" applyFill="1" applyBorder="1"/>
    <xf numFmtId="0" fontId="5" fillId="2" borderId="1" xfId="0" applyFont="1" applyFill="1" applyBorder="1"/>
    <xf numFmtId="0" fontId="6" fillId="3" borderId="1" xfId="0" applyFont="1" applyFill="1" applyBorder="1"/>
    <xf numFmtId="0" fontId="7" fillId="0" borderId="2" xfId="0" applyFont="1" applyBorder="1" applyAlignment="1"/>
    <xf numFmtId="0" fontId="8" fillId="0" borderId="2" xfId="0" applyFont="1" applyBorder="1"/>
    <xf numFmtId="0" fontId="9" fillId="0" borderId="0" xfId="0" applyFont="1"/>
    <xf numFmtId="165" fontId="10" fillId="4" borderId="2" xfId="0" applyNumberFormat="1" applyFont="1" applyFill="1" applyBorder="1"/>
    <xf numFmtId="164" fontId="10" fillId="0" borderId="0" xfId="0" applyNumberFormat="1" applyFont="1"/>
    <xf numFmtId="0" fontId="2" fillId="0" borderId="5" xfId="0" applyFont="1" applyBorder="1"/>
    <xf numFmtId="165" fontId="3" fillId="0" borderId="5" xfId="0" applyNumberFormat="1" applyFont="1" applyBorder="1"/>
    <xf numFmtId="0" fontId="2" fillId="0" borderId="2" xfId="0" applyFont="1" applyBorder="1"/>
    <xf numFmtId="165" fontId="3" fillId="0" borderId="2" xfId="0" applyNumberFormat="1" applyFont="1" applyBorder="1"/>
    <xf numFmtId="0" fontId="12" fillId="0" borderId="0" xfId="0" applyFont="1"/>
    <xf numFmtId="0" fontId="13" fillId="0" borderId="0" xfId="0" applyFont="1" applyAlignment="1"/>
    <xf numFmtId="0" fontId="12" fillId="0" borderId="0" xfId="0" applyFont="1" applyAlignment="1">
      <alignment horizontal="center"/>
    </xf>
    <xf numFmtId="49" fontId="2" fillId="0" borderId="0" xfId="0" applyNumberFormat="1" applyFont="1"/>
    <xf numFmtId="10" fontId="3" fillId="0" borderId="0" xfId="0" applyNumberFormat="1" applyFont="1"/>
    <xf numFmtId="166" fontId="2" fillId="0" borderId="0" xfId="0" applyNumberFormat="1" applyFont="1"/>
    <xf numFmtId="165" fontId="2" fillId="5" borderId="1" xfId="0" applyNumberFormat="1" applyFont="1" applyFill="1" applyBorder="1"/>
    <xf numFmtId="10" fontId="2" fillId="5" borderId="1" xfId="0" applyNumberFormat="1" applyFont="1" applyFill="1" applyBorder="1"/>
    <xf numFmtId="0" fontId="2" fillId="6" borderId="1" xfId="0" applyFont="1" applyFill="1" applyBorder="1"/>
    <xf numFmtId="0" fontId="14" fillId="7" borderId="1" xfId="0" applyFont="1" applyFill="1" applyBorder="1"/>
    <xf numFmtId="0" fontId="6" fillId="7" borderId="1" xfId="0" applyFont="1" applyFill="1" applyBorder="1"/>
    <xf numFmtId="0" fontId="15" fillId="0" borderId="0" xfId="0" applyFont="1"/>
    <xf numFmtId="0" fontId="10" fillId="0" borderId="3" xfId="0" applyFont="1" applyBorder="1" applyAlignment="1">
      <alignment horizontal="center"/>
    </xf>
    <xf numFmtId="0" fontId="11" fillId="0" borderId="4" xfId="0" applyFont="1" applyBorder="1"/>
    <xf numFmtId="0" fontId="10" fillId="0" borderId="6" xfId="0" applyFont="1" applyBorder="1" applyAlignment="1">
      <alignment horizontal="center"/>
    </xf>
    <xf numFmtId="0" fontId="11" fillId="0" borderId="6" xfId="0" applyFont="1" applyBorder="1"/>
    <xf numFmtId="14" fontId="2" fillId="0" borderId="0" xfId="0" applyNumberFormat="1" applyFont="1"/>
    <xf numFmtId="0" fontId="3" fillId="0" borderId="0" xfId="0" applyFont="1" applyAlignment="1"/>
    <xf numFmtId="0" fontId="16" fillId="0" borderId="0" xfId="0" applyFont="1" applyAlignment="1"/>
    <xf numFmtId="0" fontId="0" fillId="0" borderId="1" xfId="0" applyBorder="1"/>
    <xf numFmtId="0" fontId="17" fillId="0" borderId="1" xfId="0" applyFont="1" applyBorder="1"/>
  </cellXfs>
  <cellStyles count="1">
    <cellStyle name="Normal" xfId="0" builtinId="0"/>
  </cellStyles>
  <dxfs count="29">
    <dxf>
      <font>
        <b val="0"/>
        <i val="0"/>
        <strike val="0"/>
        <condense val="0"/>
        <extend val="0"/>
        <outline val="0"/>
        <shadow val="0"/>
        <u val="none"/>
        <vertAlign val="baseline"/>
        <sz val="12"/>
        <color theme="1"/>
        <name val="Calibri"/>
        <scheme val="none"/>
      </font>
      <numFmt numFmtId="0" formatCode="General"/>
    </dxf>
    <dxf>
      <font>
        <b val="0"/>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2"/>
        <color theme="1"/>
        <name val="Calibri"/>
        <scheme val="none"/>
      </font>
    </dxf>
    <dxf>
      <font>
        <b val="0"/>
        <i val="0"/>
        <strike val="0"/>
        <condense val="0"/>
        <extend val="0"/>
        <outline val="0"/>
        <shadow val="0"/>
        <u val="none"/>
        <vertAlign val="baseline"/>
        <sz val="11"/>
        <color theme="1"/>
        <name val="Calibri"/>
        <scheme val="none"/>
      </font>
      <numFmt numFmtId="0" formatCode="General"/>
    </dxf>
    <dxf>
      <font>
        <b val="0"/>
        <i val="0"/>
        <strike val="0"/>
        <condense val="0"/>
        <extend val="0"/>
        <outline val="0"/>
        <shadow val="0"/>
        <u val="none"/>
        <vertAlign val="baseline"/>
        <sz val="11"/>
        <color theme="1"/>
        <name val="Calibri"/>
        <scheme val="none"/>
      </font>
      <numFmt numFmtId="0" formatCode="General"/>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numFmt numFmtId="0" formatCode="General"/>
    </dxf>
    <dxf>
      <font>
        <b val="0"/>
        <i val="0"/>
        <strike val="0"/>
        <condense val="0"/>
        <extend val="0"/>
        <outline val="0"/>
        <shadow val="0"/>
        <u val="none"/>
        <vertAlign val="baseline"/>
        <sz val="11"/>
        <color theme="1"/>
        <name val="Calibri"/>
        <scheme val="none"/>
      </font>
      <numFmt numFmtId="0" formatCode="General"/>
    </dxf>
    <dxf>
      <font>
        <b val="0"/>
        <i val="0"/>
        <strike val="0"/>
        <condense val="0"/>
        <extend val="0"/>
        <outline val="0"/>
        <shadow val="0"/>
        <u val="none"/>
        <vertAlign val="baseline"/>
        <sz val="11"/>
        <color theme="1"/>
        <name val="Calibri"/>
        <scheme val="none"/>
      </font>
      <numFmt numFmtId="0" formatCode="General"/>
    </dxf>
    <dxf>
      <font>
        <b val="0"/>
        <i val="0"/>
        <strike val="0"/>
        <condense val="0"/>
        <extend val="0"/>
        <outline val="0"/>
        <shadow val="0"/>
        <u val="none"/>
        <vertAlign val="baseline"/>
        <sz val="11"/>
        <color theme="1"/>
        <name val="Calibri"/>
        <scheme val="none"/>
      </font>
      <numFmt numFmtId="19" formatCode="yyyy/mm/dd"/>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i val="0"/>
        <strike val="0"/>
        <condense val="0"/>
        <extend val="0"/>
        <outline val="0"/>
        <shadow val="0"/>
        <u val="none"/>
        <vertAlign val="baseline"/>
        <sz val="11"/>
        <color theme="1"/>
        <name val="Calibri"/>
        <scheme val="none"/>
      </font>
      <numFmt numFmtId="164" formatCode="0.0"/>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CA"/>
              <a:t>Salary</a:t>
            </a:r>
            <a:r>
              <a:rPr lang="en-CA" baseline="0"/>
              <a:t> Cost and Variance per Dept.</a:t>
            </a:r>
            <a:endParaRPr lang="en-CA"/>
          </a:p>
        </c:rich>
      </c:tx>
      <c:layout>
        <c:manualLayout>
          <c:xMode val="edge"/>
          <c:yMode val="edge"/>
          <c:x val="0.3053809843848872"/>
          <c:y val="2.6370000698182103E-2"/>
        </c:manualLayout>
      </c:layout>
      <c:overlay val="1"/>
    </c:title>
    <c:autoTitleDeleted val="0"/>
    <c:plotArea>
      <c:layout/>
      <c:barChart>
        <c:barDir val="bar"/>
        <c:grouping val="stacked"/>
        <c:varyColors val="0"/>
        <c:ser>
          <c:idx val="0"/>
          <c:order val="0"/>
          <c:tx>
            <c:strRef>
              <c:f>Output!$B$1</c:f>
              <c:strCache>
                <c:ptCount val="1"/>
                <c:pt idx="0">
                  <c:v>Total Cost</c:v>
                </c:pt>
              </c:strCache>
            </c:strRef>
          </c:tx>
          <c:invertIfNegative val="0"/>
          <c:cat>
            <c:strRef>
              <c:f>Output!$A$2:$A$13</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Output!$B$2:$B$13</c:f>
              <c:numCache>
                <c:formatCode>General</c:formatCode>
                <c:ptCount val="12"/>
                <c:pt idx="0">
                  <c:v>8032370</c:v>
                </c:pt>
                <c:pt idx="1">
                  <c:v>8418689</c:v>
                </c:pt>
                <c:pt idx="2">
                  <c:v>8337024</c:v>
                </c:pt>
                <c:pt idx="3">
                  <c:v>9140204</c:v>
                </c:pt>
                <c:pt idx="4">
                  <c:v>7150636</c:v>
                </c:pt>
                <c:pt idx="5">
                  <c:v>6496742</c:v>
                </c:pt>
                <c:pt idx="6">
                  <c:v>9707769</c:v>
                </c:pt>
                <c:pt idx="7">
                  <c:v>8609745</c:v>
                </c:pt>
                <c:pt idx="8">
                  <c:v>7332941</c:v>
                </c:pt>
                <c:pt idx="9">
                  <c:v>7723244</c:v>
                </c:pt>
                <c:pt idx="10">
                  <c:v>7295684</c:v>
                </c:pt>
                <c:pt idx="11">
                  <c:v>6532756</c:v>
                </c:pt>
              </c:numCache>
            </c:numRef>
          </c:val>
        </c:ser>
        <c:ser>
          <c:idx val="1"/>
          <c:order val="1"/>
          <c:tx>
            <c:strRef>
              <c:f>Output!$C$1</c:f>
              <c:strCache>
                <c:ptCount val="1"/>
                <c:pt idx="0">
                  <c:v>Total Variance</c:v>
                </c:pt>
              </c:strCache>
            </c:strRef>
          </c:tx>
          <c:invertIfNegative val="0"/>
          <c:cat>
            <c:strRef>
              <c:f>Output!$A$2:$A$13</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Output!$C$2:$C$13</c:f>
              <c:numCache>
                <c:formatCode>General</c:formatCode>
                <c:ptCount val="12"/>
                <c:pt idx="0">
                  <c:v>39093</c:v>
                </c:pt>
                <c:pt idx="1">
                  <c:v>34262</c:v>
                </c:pt>
                <c:pt idx="2">
                  <c:v>40736</c:v>
                </c:pt>
                <c:pt idx="3">
                  <c:v>47751</c:v>
                </c:pt>
                <c:pt idx="4">
                  <c:v>34108</c:v>
                </c:pt>
                <c:pt idx="5">
                  <c:v>32809</c:v>
                </c:pt>
                <c:pt idx="6">
                  <c:v>44513</c:v>
                </c:pt>
                <c:pt idx="7">
                  <c:v>45731</c:v>
                </c:pt>
                <c:pt idx="8">
                  <c:v>37251</c:v>
                </c:pt>
                <c:pt idx="9">
                  <c:v>40483</c:v>
                </c:pt>
                <c:pt idx="10">
                  <c:v>39274</c:v>
                </c:pt>
                <c:pt idx="11">
                  <c:v>36035</c:v>
                </c:pt>
              </c:numCache>
            </c:numRef>
          </c:val>
        </c:ser>
        <c:dLbls>
          <c:showLegendKey val="0"/>
          <c:showVal val="0"/>
          <c:showCatName val="0"/>
          <c:showSerName val="0"/>
          <c:showPercent val="0"/>
          <c:showBubbleSize val="0"/>
        </c:dLbls>
        <c:gapWidth val="150"/>
        <c:overlap val="100"/>
        <c:axId val="260166400"/>
        <c:axId val="260168704"/>
      </c:barChart>
      <c:catAx>
        <c:axId val="260166400"/>
        <c:scaling>
          <c:orientation val="minMax"/>
        </c:scaling>
        <c:delete val="0"/>
        <c:axPos val="l"/>
        <c:majorTickMark val="out"/>
        <c:minorTickMark val="none"/>
        <c:tickLblPos val="nextTo"/>
        <c:crossAx val="260168704"/>
        <c:crosses val="autoZero"/>
        <c:auto val="1"/>
        <c:lblAlgn val="ctr"/>
        <c:lblOffset val="100"/>
        <c:noMultiLvlLbl val="0"/>
      </c:catAx>
      <c:valAx>
        <c:axId val="260168704"/>
        <c:scaling>
          <c:orientation val="minMax"/>
          <c:max val="10000000"/>
          <c:min val="6000000"/>
        </c:scaling>
        <c:delete val="0"/>
        <c:axPos val="b"/>
        <c:majorGridlines/>
        <c:numFmt formatCode="General" sourceLinked="1"/>
        <c:majorTickMark val="out"/>
        <c:minorTickMark val="none"/>
        <c:tickLblPos val="nextTo"/>
        <c:crossAx val="260166400"/>
        <c:crosses val="autoZero"/>
        <c:crossBetween val="between"/>
        <c:majorUnit val="1000000"/>
      </c:valAx>
    </c:plotArea>
    <c:legend>
      <c:legendPos val="r"/>
      <c:layout>
        <c:manualLayout>
          <c:xMode val="edge"/>
          <c:yMode val="edge"/>
          <c:x val="0.87699029892849101"/>
          <c:y val="0.44039406540019721"/>
          <c:w val="0.11570631683615962"/>
          <c:h val="0.12428122528376905"/>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847850" cy="11239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7</xdr:row>
      <xdr:rowOff>0</xdr:rowOff>
    </xdr:from>
    <xdr:ext cx="5467350" cy="3067050"/>
    <xdr:pic>
      <xdr:nvPicPr>
        <xdr:cNvPr id="3" name="image2.png" descr="Image result for bch bootcamps"/>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-9525</xdr:colOff>
      <xdr:row>4</xdr:row>
      <xdr:rowOff>-9525</xdr:rowOff>
    </xdr:from>
    <xdr:ext cx="9801225" cy="1447800"/>
    <xdr:sp macro="" textlink="">
      <xdr:nvSpPr>
        <xdr:cNvPr id="3" name="Shape 3"/>
        <xdr:cNvSpPr txBox="1"/>
      </xdr:nvSpPr>
      <xdr:spPr>
        <a:xfrm>
          <a:off x="454913" y="3070388"/>
          <a:ext cx="9782175" cy="1419225"/>
        </a:xfrm>
        <a:prstGeom prst="rect">
          <a:avLst/>
        </a:prstGeom>
        <a:solidFill>
          <a:schemeClr val="lt1"/>
        </a:solidFill>
        <a:ln w="28575" cap="flat" cmpd="sng">
          <a:solidFill>
            <a:srgbClr val="00B050"/>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0">
              <a:solidFill>
                <a:schemeClr val="dk1"/>
              </a:solidFill>
              <a:latin typeface="Calibri"/>
              <a:ea typeface="Calibri"/>
              <a:cs typeface="Calibri"/>
              <a:sym typeface="Calibri"/>
            </a:rPr>
            <a:t>You are a business analyst at Big-N-Stuff Incorporated.  Your boss has asked you to analyze the company's HR data in order to determine the total cost of salaries for the company, broken down by department.  Additionally, you will need to calculate the variance of salary costs per department.  (Refresher: variance is the difference between the budgeted costs and the actual costs.  For example, an employee might have a budgeted salary of $80,000.  But, they ended up taking more home that year because of overtime, totalling $5,000 extra.  This $5,000 is the cost variance.)</a:t>
          </a:r>
          <a:endParaRPr sz="1400"/>
        </a:p>
        <a:p>
          <a:pPr marL="0" lvl="0" indent="0" algn="l" rtl="0">
            <a:spcBef>
              <a:spcPts val="0"/>
            </a:spcBef>
            <a:spcAft>
              <a:spcPts val="0"/>
            </a:spcAft>
            <a:buNone/>
          </a:pPr>
          <a:endParaRPr sz="1100" b="0"/>
        </a:p>
        <a:p>
          <a:pPr marL="0" lvl="0" indent="0" algn="l" rtl="0">
            <a:spcBef>
              <a:spcPts val="0"/>
            </a:spcBef>
            <a:spcAft>
              <a:spcPts val="0"/>
            </a:spcAft>
            <a:buNone/>
          </a:pPr>
          <a:r>
            <a:rPr lang="en-US" sz="1100" b="0">
              <a:solidFill>
                <a:schemeClr val="dk1"/>
              </a:solidFill>
              <a:latin typeface="Calibri"/>
              <a:ea typeface="Calibri"/>
              <a:cs typeface="Calibri"/>
              <a:sym typeface="Calibri"/>
            </a:rPr>
            <a:t>Prepare a chart to present the departmental data, including variances.  </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twoCellAnchor>
    <xdr:from>
      <xdr:col>4</xdr:col>
      <xdr:colOff>28575</xdr:colOff>
      <xdr:row>3</xdr:row>
      <xdr:rowOff>38100</xdr:rowOff>
    </xdr:from>
    <xdr:to>
      <xdr:col>14</xdr:col>
      <xdr:colOff>676274</xdr:colOff>
      <xdr:row>22</xdr:row>
      <xdr:rowOff>114299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Table1" displayName="Table1" ref="A8:L263" totalsRowShown="0" headerRowDxfId="24" dataDxfId="25">
  <autoFilter ref="A8:L263"/>
  <tableColumns count="12">
    <tableColumn id="1" name="Entry No." dataDxfId="22"/>
    <tableColumn id="2" name="Date:" dataDxfId="20"/>
    <tableColumn id="3" name="Shirts" dataDxfId="21"/>
    <tableColumn id="4" name="Pants" dataDxfId="28"/>
    <tableColumn id="5" name="Shoes" dataDxfId="27"/>
    <tableColumn id="6" name="Jackets" dataDxfId="26"/>
    <tableColumn id="7" name="Total Items:" dataDxfId="23">
      <calculatedColumnFormula>SUM(Table1[[#This Row],[Shirts]:[Jackets]])</calculatedColumnFormula>
    </tableColumn>
    <tableColumn id="8" name="Month:" dataDxfId="19">
      <calculatedColumnFormula>MONTH(Table1[[#This Row],[Date:]])</calculatedColumnFormula>
    </tableColumn>
    <tableColumn id="9" name="Sales Rep" dataDxfId="18">
      <calculatedColumnFormula>LEFT(Table1[[#This Row],[Entry No.]],1)</calculatedColumnFormula>
    </tableColumn>
    <tableColumn id="10" name="Sales Rep (VALUE)" dataDxfId="17">
      <calculatedColumnFormula>VALUE(Table1[[#This Row],[Sales Rep]])</calculatedColumnFormula>
    </tableColumn>
    <tableColumn id="11" name="Name" dataDxfId="12">
      <calculatedColumnFormula>VLOOKUP(Table1[[#This Row],[Sales Rep (VALUE)]],Table2[#All],2,0)</calculatedColumnFormula>
    </tableColumn>
    <tableColumn id="12" name="Prod. No." dataDxfId="11">
      <calculatedColumnFormula>RIGHT(Table1[[#This Row],[Entry No.]],5)</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B10" totalsRowShown="0" headerRowDxfId="13" dataDxfId="14">
  <autoFilter ref="A1:B10"/>
  <tableColumns count="2">
    <tableColumn id="1" name="Sales Rep." dataDxfId="16"/>
    <tableColumn id="2" name="Name" dataDxfId="15"/>
  </tableColumns>
  <tableStyleInfo name="TableStyleMedium2" showFirstColumn="0" showLastColumn="0" showRowStripes="1" showColumnStripes="0"/>
</table>
</file>

<file path=xl/tables/table3.xml><?xml version="1.0" encoding="utf-8"?>
<table xmlns="http://schemas.openxmlformats.org/spreadsheetml/2006/main" id="3" name="HRData" displayName="HRData" ref="A1:I1001" totalsRowShown="0" headerRowDxfId="1" dataDxfId="2">
  <autoFilter ref="A1:I1001"/>
  <tableColumns count="9">
    <tableColumn id="1" name="id" dataDxfId="10"/>
    <tableColumn id="2" name="first_name" dataDxfId="9"/>
    <tableColumn id="3" name="last_name" dataDxfId="8"/>
    <tableColumn id="4" name="email" dataDxfId="7"/>
    <tableColumn id="5" name="gender" dataDxfId="6"/>
    <tableColumn id="6" name="department" dataDxfId="5"/>
    <tableColumn id="7" name="salary_budgeted" dataDxfId="4"/>
    <tableColumn id="8" name="salary_actual" dataDxfId="3"/>
    <tableColumn id="9" name="salary_variance" dataDxfId="0">
      <calculatedColumnFormula>HRData[[#This Row],[salary_actual]]-HRData[[#This Row],[salary_budgeted]]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A3AD"/>
  </sheetPr>
  <dimension ref="A1:N1000"/>
  <sheetViews>
    <sheetView workbookViewId="0"/>
  </sheetViews>
  <sheetFormatPr defaultColWidth="11.21875" defaultRowHeight="15" customHeight="1" x14ac:dyDescent="0.2"/>
  <cols>
    <col min="1" max="1" width="2.6640625" customWidth="1"/>
    <col min="2" max="3" width="10.77734375" customWidth="1"/>
    <col min="4" max="4" width="2.6640625" customWidth="1"/>
    <col min="5" max="13" width="10.77734375" customWidth="1"/>
    <col min="14" max="14" width="2.6640625" customWidth="1"/>
    <col min="15" max="26" width="10.77734375" customWidth="1"/>
  </cols>
  <sheetData>
    <row r="1" spans="1:14" ht="15.75" customHeight="1" x14ac:dyDescent="0.25">
      <c r="A1" s="3"/>
      <c r="B1" s="3"/>
      <c r="C1" s="3"/>
      <c r="D1" s="3"/>
      <c r="E1" s="3"/>
      <c r="F1" s="3"/>
      <c r="G1" s="3"/>
      <c r="H1" s="3"/>
      <c r="I1" s="3"/>
      <c r="J1" s="3"/>
      <c r="K1" s="3"/>
      <c r="L1" s="3"/>
      <c r="M1" s="3"/>
      <c r="N1" s="3"/>
    </row>
    <row r="2" spans="1:14" ht="15.75" customHeight="1" x14ac:dyDescent="0.4">
      <c r="A2" s="3"/>
      <c r="B2" s="3"/>
      <c r="C2" s="3"/>
      <c r="D2" s="3"/>
      <c r="E2" s="6" t="s">
        <v>3</v>
      </c>
      <c r="F2" s="3"/>
      <c r="G2" s="3"/>
      <c r="H2" s="3"/>
      <c r="I2" s="3"/>
      <c r="J2" s="3"/>
      <c r="K2" s="3"/>
      <c r="L2" s="3"/>
      <c r="M2" s="3"/>
      <c r="N2" s="3"/>
    </row>
    <row r="3" spans="1:14" ht="15.75" customHeight="1" x14ac:dyDescent="0.4">
      <c r="A3" s="3"/>
      <c r="B3" s="3"/>
      <c r="C3" s="3"/>
      <c r="D3" s="3"/>
      <c r="E3" s="6"/>
      <c r="F3" s="3"/>
      <c r="G3" s="3"/>
      <c r="H3" s="3"/>
      <c r="I3" s="3"/>
      <c r="J3" s="3"/>
      <c r="K3" s="3"/>
      <c r="L3" s="3"/>
      <c r="M3" s="3"/>
      <c r="N3" s="3"/>
    </row>
    <row r="4" spans="1:14" ht="15.75" customHeight="1" x14ac:dyDescent="0.4">
      <c r="A4" s="3"/>
      <c r="B4" s="3"/>
      <c r="C4" s="3"/>
      <c r="D4" s="3"/>
      <c r="E4" s="6" t="s">
        <v>7</v>
      </c>
      <c r="F4" s="3"/>
      <c r="G4" s="3"/>
      <c r="H4" s="3"/>
      <c r="I4" s="3"/>
      <c r="J4" s="3"/>
      <c r="K4" s="3"/>
      <c r="L4" s="3"/>
      <c r="M4" s="3"/>
      <c r="N4" s="3"/>
    </row>
    <row r="5" spans="1:14" ht="15.75" customHeight="1" x14ac:dyDescent="0.4">
      <c r="A5" s="3"/>
      <c r="B5" s="3"/>
      <c r="C5" s="3"/>
      <c r="D5" s="3"/>
      <c r="E5" s="6"/>
      <c r="F5" s="3"/>
      <c r="G5" s="3"/>
      <c r="H5" s="3"/>
      <c r="I5" s="3"/>
      <c r="J5" s="3"/>
      <c r="K5" s="3"/>
      <c r="L5" s="3"/>
      <c r="M5" s="3"/>
      <c r="N5" s="3"/>
    </row>
    <row r="6" spans="1:14" ht="15.75" customHeight="1" x14ac:dyDescent="0.4">
      <c r="A6" s="3"/>
      <c r="B6" s="3"/>
      <c r="C6" s="3"/>
      <c r="D6" s="3"/>
      <c r="E6" s="6" t="s">
        <v>13</v>
      </c>
      <c r="F6" s="3"/>
      <c r="G6" s="3"/>
      <c r="H6" s="3"/>
      <c r="I6" s="3"/>
      <c r="J6" s="3"/>
      <c r="K6" s="3"/>
      <c r="L6" s="3"/>
      <c r="M6" s="3"/>
      <c r="N6" s="3"/>
    </row>
    <row r="7" spans="1:14" ht="15.75" customHeight="1" x14ac:dyDescent="0.25">
      <c r="A7" s="3"/>
      <c r="B7" s="3"/>
      <c r="C7" s="3"/>
      <c r="D7" s="3"/>
      <c r="E7" s="3"/>
      <c r="F7" s="3"/>
      <c r="G7" s="3"/>
      <c r="H7" s="3"/>
      <c r="I7" s="3"/>
      <c r="J7" s="3"/>
      <c r="K7" s="3"/>
      <c r="L7" s="3"/>
      <c r="M7" s="3"/>
      <c r="N7" s="3"/>
    </row>
    <row r="8" spans="1:14" ht="15.75" customHeight="1" x14ac:dyDescent="0.25">
      <c r="A8" s="3"/>
      <c r="B8" s="3"/>
      <c r="C8" s="3"/>
      <c r="D8" s="3"/>
      <c r="E8" s="3"/>
      <c r="F8" s="3"/>
      <c r="G8" s="3"/>
      <c r="H8" s="3"/>
      <c r="I8" s="3"/>
      <c r="J8" s="3"/>
      <c r="K8" s="3"/>
      <c r="L8" s="3"/>
      <c r="M8" s="3"/>
      <c r="N8" s="3"/>
    </row>
    <row r="9" spans="1:14" ht="15.75" customHeight="1" x14ac:dyDescent="0.25">
      <c r="A9" s="3"/>
      <c r="B9" s="3"/>
      <c r="C9" s="3"/>
      <c r="D9" s="3"/>
      <c r="E9" s="3"/>
      <c r="F9" s="3"/>
      <c r="G9" s="3"/>
      <c r="H9" s="3"/>
      <c r="I9" s="3"/>
      <c r="J9" s="3"/>
      <c r="K9" s="3"/>
      <c r="L9" s="3"/>
      <c r="M9" s="3"/>
      <c r="N9" s="3"/>
    </row>
    <row r="10" spans="1:14" ht="15.75" customHeight="1" x14ac:dyDescent="0.25">
      <c r="A10" s="3"/>
      <c r="B10" s="3"/>
      <c r="C10" s="3"/>
      <c r="D10" s="3"/>
      <c r="E10" s="3"/>
      <c r="F10" s="3"/>
      <c r="G10" s="3"/>
      <c r="H10" s="3"/>
      <c r="I10" s="3"/>
      <c r="J10" s="3"/>
      <c r="K10" s="3"/>
      <c r="L10" s="3"/>
      <c r="M10" s="3"/>
      <c r="N10" s="3"/>
    </row>
    <row r="11" spans="1:14" ht="15.75" customHeight="1" x14ac:dyDescent="0.25">
      <c r="A11" s="3"/>
      <c r="B11" s="3"/>
      <c r="C11" s="3"/>
      <c r="D11" s="3"/>
      <c r="E11" s="3"/>
      <c r="F11" s="3"/>
      <c r="G11" s="3"/>
      <c r="H11" s="3"/>
      <c r="I11" s="3"/>
      <c r="J11" s="3"/>
      <c r="K11" s="3"/>
      <c r="L11" s="3"/>
      <c r="M11" s="3"/>
      <c r="N11" s="3"/>
    </row>
    <row r="12" spans="1:14" ht="15.75" customHeight="1" x14ac:dyDescent="0.25">
      <c r="A12" s="3"/>
      <c r="B12" s="3"/>
      <c r="C12" s="3"/>
      <c r="D12" s="3"/>
      <c r="E12" s="3"/>
      <c r="F12" s="3"/>
      <c r="G12" s="3"/>
      <c r="H12" s="3"/>
      <c r="I12" s="3"/>
      <c r="J12" s="3"/>
      <c r="K12" s="3"/>
      <c r="L12" s="3"/>
      <c r="M12" s="3"/>
      <c r="N12" s="3"/>
    </row>
    <row r="13" spans="1:14" ht="15.75" customHeight="1" x14ac:dyDescent="0.25">
      <c r="A13" s="3"/>
      <c r="B13" s="3"/>
      <c r="C13" s="3"/>
      <c r="D13" s="3"/>
      <c r="E13" s="3"/>
      <c r="F13" s="3"/>
      <c r="G13" s="3"/>
      <c r="H13" s="3"/>
      <c r="I13" s="3"/>
      <c r="J13" s="3"/>
      <c r="K13" s="3"/>
      <c r="L13" s="3"/>
      <c r="M13" s="3"/>
      <c r="N13" s="3"/>
    </row>
    <row r="14" spans="1:14" ht="15.75" customHeight="1" x14ac:dyDescent="0.25">
      <c r="A14" s="3"/>
      <c r="B14" s="3"/>
      <c r="C14" s="3"/>
      <c r="D14" s="3"/>
      <c r="E14" s="3"/>
      <c r="F14" s="3"/>
      <c r="G14" s="3"/>
      <c r="H14" s="3"/>
      <c r="I14" s="3"/>
      <c r="J14" s="3"/>
      <c r="K14" s="3"/>
      <c r="L14" s="3"/>
      <c r="M14" s="3"/>
      <c r="N14" s="3"/>
    </row>
    <row r="15" spans="1:14" ht="15.75" customHeight="1" x14ac:dyDescent="0.25">
      <c r="A15" s="3"/>
      <c r="B15" s="3"/>
      <c r="C15" s="3"/>
      <c r="D15" s="3"/>
      <c r="E15" s="3"/>
      <c r="F15" s="3"/>
      <c r="G15" s="3"/>
      <c r="H15" s="3"/>
      <c r="I15" s="3"/>
      <c r="J15" s="3"/>
      <c r="K15" s="3"/>
      <c r="L15" s="3"/>
      <c r="M15" s="3"/>
      <c r="N15" s="3"/>
    </row>
    <row r="16" spans="1:14" ht="15.75" customHeight="1" x14ac:dyDescent="0.25">
      <c r="A16" s="3"/>
      <c r="B16" s="3"/>
      <c r="C16" s="3"/>
      <c r="D16" s="3"/>
      <c r="E16" s="3"/>
      <c r="F16" s="3"/>
      <c r="G16" s="3"/>
      <c r="H16" s="3"/>
      <c r="I16" s="3"/>
      <c r="J16" s="3"/>
      <c r="K16" s="3"/>
      <c r="L16" s="3"/>
      <c r="M16" s="3"/>
      <c r="N16" s="3"/>
    </row>
    <row r="17" spans="1:14" ht="15.75" customHeight="1" x14ac:dyDescent="0.25">
      <c r="A17" s="3"/>
      <c r="B17" s="3"/>
      <c r="C17" s="3"/>
      <c r="D17" s="3"/>
      <c r="E17" s="3"/>
      <c r="F17" s="3"/>
      <c r="G17" s="3"/>
      <c r="H17" s="3"/>
      <c r="I17" s="3"/>
      <c r="J17" s="3"/>
      <c r="K17" s="3"/>
      <c r="L17" s="3"/>
      <c r="M17" s="3"/>
      <c r="N17" s="3"/>
    </row>
    <row r="18" spans="1:14" ht="15.75" customHeight="1" x14ac:dyDescent="0.25">
      <c r="A18" s="3"/>
      <c r="B18" s="3"/>
      <c r="C18" s="3"/>
      <c r="D18" s="3"/>
      <c r="E18" s="3"/>
      <c r="F18" s="3"/>
      <c r="G18" s="3"/>
      <c r="H18" s="3"/>
      <c r="I18" s="3"/>
      <c r="J18" s="3"/>
      <c r="K18" s="3"/>
      <c r="L18" s="3"/>
      <c r="M18" s="3"/>
      <c r="N18" s="3"/>
    </row>
    <row r="19" spans="1:14" ht="15.75" customHeight="1" x14ac:dyDescent="0.25">
      <c r="A19" s="3"/>
      <c r="B19" s="3"/>
      <c r="C19" s="3"/>
      <c r="D19" s="3"/>
      <c r="E19" s="3"/>
      <c r="F19" s="3"/>
      <c r="G19" s="3"/>
      <c r="H19" s="3"/>
      <c r="I19" s="3"/>
      <c r="J19" s="3"/>
      <c r="K19" s="3"/>
      <c r="L19" s="3"/>
      <c r="M19" s="3"/>
      <c r="N19" s="3"/>
    </row>
    <row r="20" spans="1:14" ht="15.75" customHeight="1" x14ac:dyDescent="0.25">
      <c r="A20" s="3"/>
      <c r="B20" s="3"/>
      <c r="C20" s="3"/>
      <c r="D20" s="3"/>
      <c r="E20" s="3"/>
      <c r="F20" s="3"/>
      <c r="G20" s="3"/>
      <c r="H20" s="3"/>
      <c r="I20" s="3"/>
      <c r="J20" s="3"/>
      <c r="K20" s="3"/>
      <c r="L20" s="3"/>
      <c r="M20" s="3"/>
      <c r="N20" s="3"/>
    </row>
    <row r="21" spans="1:14" ht="15.75" customHeight="1" x14ac:dyDescent="0.25">
      <c r="A21" s="3"/>
      <c r="B21" s="3"/>
      <c r="C21" s="3"/>
      <c r="D21" s="3"/>
      <c r="E21" s="3"/>
      <c r="F21" s="3"/>
      <c r="G21" s="3"/>
      <c r="H21" s="3"/>
      <c r="I21" s="3"/>
      <c r="J21" s="3"/>
      <c r="K21" s="3"/>
      <c r="L21" s="3"/>
      <c r="M21" s="3"/>
      <c r="N21" s="3"/>
    </row>
    <row r="22" spans="1:14" ht="15.75" customHeight="1" x14ac:dyDescent="0.25">
      <c r="A22" s="3"/>
      <c r="B22" s="3"/>
      <c r="C22" s="3"/>
      <c r="D22" s="3"/>
      <c r="E22" s="3"/>
      <c r="F22" s="3"/>
      <c r="G22" s="3"/>
      <c r="H22" s="3"/>
      <c r="I22" s="3"/>
      <c r="J22" s="3"/>
      <c r="K22" s="3"/>
      <c r="L22" s="3"/>
      <c r="M22" s="3"/>
      <c r="N22" s="3"/>
    </row>
    <row r="23" spans="1:14" ht="15.75" customHeight="1" x14ac:dyDescent="0.25">
      <c r="A23" s="3"/>
      <c r="B23" s="3"/>
      <c r="C23" s="3"/>
      <c r="D23" s="3"/>
      <c r="E23" s="3"/>
      <c r="F23" s="3"/>
      <c r="G23" s="3"/>
      <c r="H23" s="3"/>
      <c r="I23" s="3"/>
      <c r="J23" s="3"/>
      <c r="K23" s="3"/>
      <c r="L23" s="3"/>
      <c r="M23" s="3"/>
      <c r="N23" s="3"/>
    </row>
    <row r="24" spans="1:14" ht="15.75" customHeight="1" x14ac:dyDescent="0.2"/>
    <row r="25" spans="1:14" ht="15.75" customHeight="1" x14ac:dyDescent="0.2"/>
    <row r="26" spans="1:14" ht="15.75" customHeight="1" x14ac:dyDescent="0.2"/>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F6000"/>
  </sheetPr>
  <dimension ref="A1:Z1000"/>
  <sheetViews>
    <sheetView topLeftCell="A3" zoomScaleNormal="100" workbookViewId="0">
      <selection activeCell="K11" sqref="K11"/>
    </sheetView>
  </sheetViews>
  <sheetFormatPr defaultColWidth="11.21875" defaultRowHeight="15" customHeight="1" x14ac:dyDescent="0.2"/>
  <cols>
    <col min="1" max="1" width="18" customWidth="1"/>
    <col min="2" max="2" width="11.6640625" customWidth="1"/>
    <col min="3" max="3" width="11.44140625" customWidth="1"/>
    <col min="4" max="6" width="11.6640625" customWidth="1"/>
    <col min="7" max="9" width="8.77734375" customWidth="1"/>
    <col min="10" max="10" width="20.44140625" customWidth="1"/>
    <col min="11" max="11" width="18.44140625" customWidth="1"/>
    <col min="12" max="26" width="8.77734375" customWidth="1"/>
  </cols>
  <sheetData>
    <row r="1" spans="1:26" ht="15.75" x14ac:dyDescent="0.25">
      <c r="A1" s="4" t="s">
        <v>1</v>
      </c>
      <c r="B1" s="7"/>
      <c r="C1" s="7"/>
      <c r="D1" s="7"/>
      <c r="E1" s="7"/>
      <c r="F1" s="7"/>
      <c r="G1" s="7"/>
      <c r="H1" s="7"/>
      <c r="I1" s="7"/>
      <c r="J1" s="7"/>
      <c r="K1" s="7"/>
      <c r="L1" s="7"/>
      <c r="M1" s="7"/>
      <c r="N1" s="7"/>
      <c r="O1" s="7"/>
      <c r="P1" s="7"/>
      <c r="Q1" s="7"/>
      <c r="R1" s="7"/>
      <c r="S1" s="7"/>
      <c r="T1" s="7"/>
      <c r="U1" s="7"/>
      <c r="V1" s="7"/>
      <c r="W1" s="7"/>
      <c r="X1" s="7"/>
      <c r="Y1" s="7"/>
      <c r="Z1" s="7"/>
    </row>
    <row r="2" spans="1:26" ht="15.75" x14ac:dyDescent="0.25">
      <c r="A2" s="10"/>
      <c r="B2" s="2"/>
      <c r="C2" s="2"/>
      <c r="D2" s="2"/>
      <c r="E2" s="2"/>
      <c r="F2" s="2"/>
      <c r="G2" s="2"/>
      <c r="H2" s="2"/>
      <c r="I2" s="2"/>
      <c r="J2" s="2"/>
      <c r="K2" s="2"/>
      <c r="L2" s="2"/>
      <c r="M2" s="2"/>
      <c r="N2" s="2"/>
      <c r="O2" s="2"/>
      <c r="P2" s="2"/>
      <c r="Q2" s="2"/>
      <c r="R2" s="2"/>
      <c r="S2" s="2"/>
      <c r="T2" s="2"/>
      <c r="U2" s="2"/>
      <c r="V2" s="2"/>
      <c r="W2" s="2"/>
      <c r="X2" s="2"/>
      <c r="Y2" s="2"/>
      <c r="Z2" s="2"/>
    </row>
    <row r="3" spans="1:26" ht="15.75" x14ac:dyDescent="0.25">
      <c r="A3" s="2"/>
      <c r="B3" s="2"/>
      <c r="C3" s="2"/>
      <c r="D3" s="29" t="s">
        <v>10</v>
      </c>
      <c r="E3" s="30"/>
      <c r="F3" s="2"/>
      <c r="G3" s="2"/>
      <c r="H3" s="2"/>
      <c r="I3" s="2"/>
      <c r="J3" s="2"/>
      <c r="K3" s="2"/>
      <c r="L3" s="2"/>
      <c r="M3" s="2"/>
      <c r="N3" s="2"/>
      <c r="O3" s="2"/>
      <c r="P3" s="2"/>
      <c r="Q3" s="2"/>
      <c r="R3" s="2"/>
      <c r="S3" s="2"/>
      <c r="T3" s="2"/>
      <c r="U3" s="2"/>
      <c r="V3" s="2"/>
      <c r="W3" s="2"/>
      <c r="X3" s="2"/>
      <c r="Y3" s="2"/>
      <c r="Z3" s="2"/>
    </row>
    <row r="4" spans="1:26" ht="15.75" x14ac:dyDescent="0.25">
      <c r="A4" s="2" t="s">
        <v>24</v>
      </c>
      <c r="B4" s="11">
        <f>AVERAGE(F10:F59)</f>
        <v>0.51469757606913291</v>
      </c>
      <c r="C4" s="2"/>
      <c r="D4" s="13" t="s">
        <v>26</v>
      </c>
      <c r="E4" s="14">
        <v>0.2</v>
      </c>
      <c r="F4" s="2"/>
      <c r="G4" s="2"/>
      <c r="H4" s="2"/>
      <c r="I4" s="2"/>
      <c r="J4" s="2"/>
      <c r="K4" s="2"/>
      <c r="L4" s="2"/>
      <c r="M4" s="2"/>
      <c r="N4" s="2"/>
      <c r="O4" s="2"/>
      <c r="P4" s="2"/>
      <c r="Q4" s="2"/>
      <c r="R4" s="2"/>
      <c r="S4" s="2"/>
      <c r="T4" s="2"/>
      <c r="U4" s="2"/>
      <c r="V4" s="2"/>
      <c r="W4" s="2"/>
      <c r="X4" s="2"/>
      <c r="Y4" s="2"/>
      <c r="Z4" s="2"/>
    </row>
    <row r="5" spans="1:26" ht="15.75" x14ac:dyDescent="0.25">
      <c r="A5" s="2" t="s">
        <v>29</v>
      </c>
      <c r="B5" s="11">
        <f>MEDIAN(F10:F59)</f>
        <v>0.50562828737054355</v>
      </c>
      <c r="C5" s="2"/>
      <c r="D5" s="15" t="s">
        <v>30</v>
      </c>
      <c r="E5" s="16">
        <v>0.3</v>
      </c>
      <c r="F5" s="2"/>
      <c r="G5" s="2"/>
      <c r="H5" s="2"/>
      <c r="I5" s="2"/>
      <c r="J5" s="2"/>
      <c r="K5" s="2"/>
      <c r="L5" s="2"/>
      <c r="M5" s="2"/>
      <c r="N5" s="2"/>
      <c r="O5" s="2"/>
      <c r="P5" s="2"/>
      <c r="Q5" s="2"/>
      <c r="R5" s="2"/>
      <c r="S5" s="2"/>
      <c r="T5" s="2"/>
      <c r="U5" s="2"/>
      <c r="V5" s="2"/>
      <c r="W5" s="2"/>
      <c r="X5" s="2"/>
      <c r="Y5" s="2"/>
      <c r="Z5" s="2"/>
    </row>
    <row r="6" spans="1:26" ht="15.75" x14ac:dyDescent="0.25">
      <c r="A6" s="2" t="s">
        <v>34</v>
      </c>
      <c r="B6" s="11">
        <f>MAX(F10:F59)</f>
        <v>0.89560930050743182</v>
      </c>
      <c r="C6" s="2"/>
      <c r="D6" s="15" t="s">
        <v>35</v>
      </c>
      <c r="E6" s="16">
        <v>0.1</v>
      </c>
      <c r="F6" s="2"/>
      <c r="G6" s="2"/>
      <c r="H6" s="2"/>
      <c r="I6" s="2"/>
      <c r="J6" s="2"/>
      <c r="K6" s="2"/>
      <c r="L6" s="2"/>
      <c r="M6" s="2"/>
      <c r="N6" s="2"/>
      <c r="O6" s="2"/>
      <c r="P6" s="2"/>
      <c r="Q6" s="2"/>
      <c r="R6" s="2"/>
      <c r="S6" s="2"/>
      <c r="T6" s="2"/>
      <c r="U6" s="2"/>
      <c r="V6" s="2"/>
      <c r="W6" s="2"/>
      <c r="X6" s="2"/>
      <c r="Y6" s="2"/>
      <c r="Z6" s="2"/>
    </row>
    <row r="7" spans="1:26" ht="15.75" x14ac:dyDescent="0.25">
      <c r="A7" s="2" t="s">
        <v>37</v>
      </c>
      <c r="B7" s="11">
        <f>MIN(F10:F59)</f>
        <v>0.10950545452422776</v>
      </c>
      <c r="C7" s="2"/>
      <c r="D7" s="15" t="s">
        <v>38</v>
      </c>
      <c r="E7" s="16">
        <v>0.4</v>
      </c>
      <c r="F7" s="2"/>
      <c r="G7" s="2"/>
      <c r="H7" s="2"/>
      <c r="I7" s="2"/>
      <c r="J7" s="2"/>
      <c r="K7" s="2"/>
      <c r="L7" s="2"/>
      <c r="M7" s="2"/>
      <c r="N7" s="2"/>
      <c r="O7" s="2"/>
      <c r="P7" s="2"/>
      <c r="Q7" s="2"/>
      <c r="R7" s="2"/>
      <c r="S7" s="2"/>
      <c r="T7" s="2"/>
      <c r="U7" s="2"/>
      <c r="V7" s="2"/>
      <c r="W7" s="2"/>
      <c r="X7" s="2"/>
      <c r="Y7" s="2"/>
      <c r="Z7" s="2"/>
    </row>
    <row r="8" spans="1:26" ht="15.75" x14ac:dyDescent="0.25">
      <c r="A8" s="2"/>
      <c r="B8" s="2"/>
      <c r="C8" s="2"/>
      <c r="D8" s="2"/>
      <c r="E8" s="2"/>
      <c r="F8" s="2"/>
      <c r="G8" s="31" t="s">
        <v>41</v>
      </c>
      <c r="H8" s="32"/>
      <c r="I8" s="32"/>
      <c r="J8" s="31" t="s">
        <v>43</v>
      </c>
      <c r="K8" s="32"/>
      <c r="L8" s="2"/>
      <c r="M8" s="2"/>
      <c r="N8" s="2"/>
      <c r="O8" s="2"/>
      <c r="P8" s="2"/>
      <c r="Q8" s="2"/>
      <c r="R8" s="2"/>
      <c r="S8" s="2"/>
      <c r="T8" s="2"/>
      <c r="U8" s="2"/>
      <c r="V8" s="2"/>
      <c r="W8" s="2"/>
      <c r="X8" s="2"/>
      <c r="Y8" s="2"/>
      <c r="Z8" s="2"/>
    </row>
    <row r="9" spans="1:26" ht="15.75" x14ac:dyDescent="0.25">
      <c r="A9" s="17" t="s">
        <v>45</v>
      </c>
      <c r="B9" s="18" t="s">
        <v>47</v>
      </c>
      <c r="C9" s="17" t="s">
        <v>48</v>
      </c>
      <c r="D9" s="17" t="s">
        <v>49</v>
      </c>
      <c r="E9" s="17" t="s">
        <v>50</v>
      </c>
      <c r="F9" s="17" t="s">
        <v>51</v>
      </c>
      <c r="G9" s="19" t="s">
        <v>52</v>
      </c>
      <c r="H9" s="19" t="s">
        <v>54</v>
      </c>
      <c r="I9" s="19" t="s">
        <v>55</v>
      </c>
      <c r="J9" s="19" t="s">
        <v>56</v>
      </c>
      <c r="K9" s="19" t="s">
        <v>57</v>
      </c>
      <c r="L9" s="2"/>
      <c r="M9" s="2"/>
      <c r="N9" s="2"/>
      <c r="O9" s="2"/>
      <c r="P9" s="2"/>
      <c r="Q9" s="2"/>
      <c r="R9" s="2"/>
      <c r="S9" s="2"/>
      <c r="T9" s="2"/>
      <c r="U9" s="2"/>
      <c r="V9" s="2"/>
      <c r="W9" s="2"/>
      <c r="X9" s="2"/>
      <c r="Y9" s="2"/>
      <c r="Z9" s="2"/>
    </row>
    <row r="10" spans="1:26" ht="15.75" x14ac:dyDescent="0.25">
      <c r="A10" s="20" t="s">
        <v>59</v>
      </c>
      <c r="B10" s="21">
        <v>0.28883721291058501</v>
      </c>
      <c r="C10" s="21">
        <v>0.32051070876826793</v>
      </c>
      <c r="D10" s="21">
        <v>0.23581117044411115</v>
      </c>
      <c r="E10" s="21">
        <v>6.2991323476453753E-2</v>
      </c>
      <c r="F10" s="22">
        <f t="array" ref="F10">SUMPRODUCT(B10:E10,TRANSPOSE($E$4:$E$7))</f>
        <v>0.20269830164759001</v>
      </c>
      <c r="G10" s="23">
        <f>ROUND(F10,2)</f>
        <v>0.2</v>
      </c>
      <c r="H10" s="24">
        <f>ROUNDUP(F10,2)</f>
        <v>0.21000000000000002</v>
      </c>
      <c r="I10" s="24">
        <f>ROUNDDOWN(F10,2)</f>
        <v>0.2</v>
      </c>
      <c r="J10" s="25" t="str">
        <f>UPPER(A10)</f>
        <v>AVERY FISLER</v>
      </c>
      <c r="K10" s="25" t="str">
        <f>LOWER(A10)</f>
        <v>avery fisler</v>
      </c>
      <c r="L10" s="2"/>
      <c r="M10" s="2"/>
      <c r="N10" s="2"/>
      <c r="O10" s="2"/>
      <c r="P10" s="2"/>
      <c r="Q10" s="2"/>
      <c r="R10" s="2"/>
      <c r="S10" s="2"/>
      <c r="T10" s="2"/>
      <c r="U10" s="2"/>
      <c r="V10" s="2"/>
      <c r="W10" s="2"/>
      <c r="X10" s="2"/>
      <c r="Y10" s="2"/>
      <c r="Z10" s="2"/>
    </row>
    <row r="11" spans="1:26" ht="15.75" x14ac:dyDescent="0.25">
      <c r="A11" s="20" t="s">
        <v>70</v>
      </c>
      <c r="B11" s="21">
        <v>0.1243231114321931</v>
      </c>
      <c r="C11" s="21">
        <v>0.64565081679514347</v>
      </c>
      <c r="D11" s="21">
        <v>0.26361611888702108</v>
      </c>
      <c r="E11" s="21">
        <v>0.4297938787353055</v>
      </c>
      <c r="F11" s="22">
        <f t="array" ref="F11">SUMPRODUCT(B11:E11,TRANSPOSE($E$4:$E$7))</f>
        <v>0.41683903070780604</v>
      </c>
      <c r="G11" s="23">
        <f t="shared" ref="G11:G59" si="0">ROUND(F11,2)</f>
        <v>0.42</v>
      </c>
      <c r="H11" s="24">
        <f t="shared" ref="H11:H59" si="1">ROUNDUP(F11,2)</f>
        <v>0.42</v>
      </c>
      <c r="I11" s="24">
        <f t="shared" ref="I11:I59" si="2">ROUNDDOWN(F11,2)</f>
        <v>0.41</v>
      </c>
      <c r="J11" s="25" t="str">
        <f t="shared" ref="J11:J59" si="3">UPPER(A11)</f>
        <v>CHRISTIAN FLOCK</v>
      </c>
      <c r="K11" s="25" t="str">
        <f t="shared" ref="K11:K59" si="4">LOWER(A11)</f>
        <v>christian flock</v>
      </c>
      <c r="L11" s="2"/>
      <c r="M11" s="2"/>
      <c r="N11" s="2"/>
      <c r="O11" s="2"/>
      <c r="P11" s="2"/>
      <c r="Q11" s="2"/>
      <c r="R11" s="2"/>
      <c r="S11" s="2"/>
      <c r="T11" s="2"/>
      <c r="U11" s="2"/>
      <c r="V11" s="2"/>
      <c r="W11" s="2"/>
      <c r="X11" s="2"/>
      <c r="Y11" s="2"/>
      <c r="Z11" s="2"/>
    </row>
    <row r="12" spans="1:26" ht="15.75" x14ac:dyDescent="0.25">
      <c r="A12" s="20" t="s">
        <v>73</v>
      </c>
      <c r="B12" s="21">
        <v>0.94117855541095163</v>
      </c>
      <c r="C12" s="21">
        <v>0.3108747966147748</v>
      </c>
      <c r="D12" s="21">
        <v>0.47453610447649541</v>
      </c>
      <c r="E12" s="21">
        <v>0.73254779031732198</v>
      </c>
      <c r="F12" s="22">
        <f t="array" ref="F12">SUMPRODUCT(B12:E12,TRANSPOSE($E$4:$E$7))</f>
        <v>0.6219708766412011</v>
      </c>
      <c r="G12" s="23">
        <f t="shared" si="0"/>
        <v>0.62</v>
      </c>
      <c r="H12" s="24">
        <f t="shared" si="1"/>
        <v>0.63</v>
      </c>
      <c r="I12" s="24">
        <f t="shared" si="2"/>
        <v>0.62</v>
      </c>
      <c r="J12" s="25" t="str">
        <f t="shared" si="3"/>
        <v>ZETTA SYED</v>
      </c>
      <c r="K12" s="25" t="str">
        <f t="shared" si="4"/>
        <v>zetta syed</v>
      </c>
      <c r="L12" s="2"/>
      <c r="M12" s="2"/>
      <c r="N12" s="2"/>
      <c r="O12" s="2"/>
      <c r="P12" s="2"/>
      <c r="Q12" s="2"/>
      <c r="R12" s="2"/>
      <c r="S12" s="2"/>
      <c r="T12" s="2"/>
      <c r="U12" s="2"/>
      <c r="V12" s="2"/>
      <c r="W12" s="2"/>
      <c r="X12" s="2"/>
      <c r="Y12" s="2"/>
      <c r="Z12" s="2"/>
    </row>
    <row r="13" spans="1:26" ht="15.75" x14ac:dyDescent="0.25">
      <c r="A13" s="20" t="s">
        <v>76</v>
      </c>
      <c r="B13" s="21">
        <v>0.81552538554563747</v>
      </c>
      <c r="C13" s="21">
        <v>0.36977319718753299</v>
      </c>
      <c r="D13" s="21">
        <v>0.90493475217967634</v>
      </c>
      <c r="E13" s="21">
        <v>0.45173347436235101</v>
      </c>
      <c r="F13" s="22">
        <f t="array" ref="F13">SUMPRODUCT(B13:E13,TRANSPOSE($E$4:$E$7))</f>
        <v>0.54522390122829545</v>
      </c>
      <c r="G13" s="23">
        <f t="shared" si="0"/>
        <v>0.55000000000000004</v>
      </c>
      <c r="H13" s="24">
        <f t="shared" si="1"/>
        <v>0.55000000000000004</v>
      </c>
      <c r="I13" s="24">
        <f t="shared" si="2"/>
        <v>0.54</v>
      </c>
      <c r="J13" s="25" t="str">
        <f t="shared" si="3"/>
        <v>BARRETT DITTMAR</v>
      </c>
      <c r="K13" s="25" t="str">
        <f t="shared" si="4"/>
        <v>barrett dittmar</v>
      </c>
      <c r="L13" s="2"/>
      <c r="M13" s="2"/>
      <c r="N13" s="2"/>
      <c r="O13" s="2"/>
      <c r="P13" s="2"/>
      <c r="Q13" s="2"/>
      <c r="R13" s="2"/>
      <c r="S13" s="2"/>
      <c r="T13" s="2"/>
      <c r="U13" s="2"/>
      <c r="V13" s="2"/>
      <c r="W13" s="2"/>
      <c r="X13" s="2"/>
      <c r="Y13" s="2"/>
      <c r="Z13" s="2"/>
    </row>
    <row r="14" spans="1:26" ht="15.75" x14ac:dyDescent="0.25">
      <c r="A14" s="20" t="s">
        <v>79</v>
      </c>
      <c r="B14" s="21">
        <v>2.0786772102736828E-2</v>
      </c>
      <c r="C14" s="21">
        <v>0.65938614793090988</v>
      </c>
      <c r="D14" s="21">
        <v>0.63895204508923942</v>
      </c>
      <c r="E14" s="21">
        <v>0.67881239707395857</v>
      </c>
      <c r="F14" s="22">
        <f t="array" ref="F14">SUMPRODUCT(B14:E14,TRANSPOSE($E$4:$E$7))</f>
        <v>0.53739336213832778</v>
      </c>
      <c r="G14" s="23">
        <f t="shared" si="0"/>
        <v>0.54</v>
      </c>
      <c r="H14" s="24">
        <f t="shared" si="1"/>
        <v>0.54</v>
      </c>
      <c r="I14" s="24">
        <f t="shared" si="2"/>
        <v>0.53</v>
      </c>
      <c r="J14" s="25" t="str">
        <f t="shared" si="3"/>
        <v>JOLENE HARRINGTON</v>
      </c>
      <c r="K14" s="25" t="str">
        <f t="shared" si="4"/>
        <v>jolene harrington</v>
      </c>
      <c r="L14" s="2"/>
      <c r="M14" s="2"/>
      <c r="N14" s="2"/>
      <c r="O14" s="2"/>
      <c r="P14" s="2"/>
      <c r="Q14" s="2"/>
      <c r="R14" s="2"/>
      <c r="S14" s="2"/>
      <c r="T14" s="2"/>
      <c r="U14" s="2"/>
      <c r="V14" s="2"/>
      <c r="W14" s="2"/>
      <c r="X14" s="2"/>
      <c r="Y14" s="2"/>
      <c r="Z14" s="2"/>
    </row>
    <row r="15" spans="1:26" ht="15.75" x14ac:dyDescent="0.25">
      <c r="A15" s="20" t="s">
        <v>81</v>
      </c>
      <c r="B15" s="21">
        <v>0.55949856470006321</v>
      </c>
      <c r="C15" s="21">
        <v>0.13765122008099495</v>
      </c>
      <c r="D15" s="21">
        <v>0.96354012637483677</v>
      </c>
      <c r="E15" s="21">
        <v>2.9822485336603033E-2</v>
      </c>
      <c r="F15" s="22">
        <f t="array" ref="F15">SUMPRODUCT(B15:E15,TRANSPOSE($E$4:$E$7))</f>
        <v>0.26147808573643605</v>
      </c>
      <c r="G15" s="23">
        <f t="shared" si="0"/>
        <v>0.26</v>
      </c>
      <c r="H15" s="24">
        <f t="shared" si="1"/>
        <v>0.27</v>
      </c>
      <c r="I15" s="24">
        <f t="shared" si="2"/>
        <v>0.26</v>
      </c>
      <c r="J15" s="25" t="str">
        <f t="shared" si="3"/>
        <v>ARDELLE ACRE</v>
      </c>
      <c r="K15" s="25" t="str">
        <f t="shared" si="4"/>
        <v>ardelle acre</v>
      </c>
      <c r="L15" s="2"/>
      <c r="M15" s="2"/>
      <c r="N15" s="2"/>
      <c r="O15" s="2"/>
      <c r="P15" s="2"/>
      <c r="Q15" s="2"/>
      <c r="R15" s="2"/>
      <c r="S15" s="2"/>
      <c r="T15" s="2"/>
      <c r="U15" s="2"/>
      <c r="V15" s="2"/>
      <c r="W15" s="2"/>
      <c r="X15" s="2"/>
      <c r="Y15" s="2"/>
      <c r="Z15" s="2"/>
    </row>
    <row r="16" spans="1:26" ht="15.75" x14ac:dyDescent="0.25">
      <c r="A16" s="20" t="s">
        <v>84</v>
      </c>
      <c r="B16" s="21">
        <v>0.81215033533084979</v>
      </c>
      <c r="C16" s="21">
        <v>0.16913752639288859</v>
      </c>
      <c r="D16" s="21">
        <v>0.79738961126621055</v>
      </c>
      <c r="E16" s="21">
        <v>0.11257053735117017</v>
      </c>
      <c r="F16" s="22">
        <f t="array" ref="F16">SUMPRODUCT(B16:E16,TRANSPOSE($E$4:$E$7))</f>
        <v>0.33793850105112566</v>
      </c>
      <c r="G16" s="23">
        <f t="shared" si="0"/>
        <v>0.34</v>
      </c>
      <c r="H16" s="24">
        <f t="shared" si="1"/>
        <v>0.34</v>
      </c>
      <c r="I16" s="24">
        <f t="shared" si="2"/>
        <v>0.33</v>
      </c>
      <c r="J16" s="25" t="str">
        <f t="shared" si="3"/>
        <v>NATHAN MART</v>
      </c>
      <c r="K16" s="25" t="str">
        <f t="shared" si="4"/>
        <v>nathan mart</v>
      </c>
      <c r="L16" s="2"/>
      <c r="M16" s="2"/>
      <c r="N16" s="2"/>
      <c r="O16" s="2"/>
      <c r="P16" s="2"/>
      <c r="Q16" s="2"/>
      <c r="R16" s="2"/>
      <c r="S16" s="2"/>
      <c r="T16" s="2"/>
      <c r="U16" s="2"/>
      <c r="V16" s="2"/>
      <c r="W16" s="2"/>
      <c r="X16" s="2"/>
      <c r="Y16" s="2"/>
      <c r="Z16" s="2"/>
    </row>
    <row r="17" spans="1:26" ht="15.75" x14ac:dyDescent="0.25">
      <c r="A17" s="20" t="s">
        <v>86</v>
      </c>
      <c r="B17" s="21">
        <v>0.68341693236806023</v>
      </c>
      <c r="C17" s="21">
        <v>0.13536336989779529</v>
      </c>
      <c r="D17" s="21">
        <v>0.52668545003103362</v>
      </c>
      <c r="E17" s="21">
        <v>0.56641580575579198</v>
      </c>
      <c r="F17" s="22">
        <f t="array" ref="F17">SUMPRODUCT(B17:E17,TRANSPOSE($E$4:$E$7))</f>
        <v>0.4565272647483708</v>
      </c>
      <c r="G17" s="23">
        <f t="shared" si="0"/>
        <v>0.46</v>
      </c>
      <c r="H17" s="24">
        <f t="shared" si="1"/>
        <v>0.46</v>
      </c>
      <c r="I17" s="24">
        <f t="shared" si="2"/>
        <v>0.45</v>
      </c>
      <c r="J17" s="25" t="str">
        <f t="shared" si="3"/>
        <v>ORALIA CUPPS</v>
      </c>
      <c r="K17" s="25" t="str">
        <f t="shared" si="4"/>
        <v>oralia cupps</v>
      </c>
      <c r="L17" s="2"/>
      <c r="M17" s="2"/>
      <c r="N17" s="2"/>
      <c r="O17" s="2"/>
      <c r="P17" s="2"/>
      <c r="Q17" s="2"/>
      <c r="R17" s="2"/>
      <c r="S17" s="2"/>
      <c r="T17" s="2"/>
      <c r="U17" s="2"/>
      <c r="V17" s="2"/>
      <c r="W17" s="2"/>
      <c r="X17" s="2"/>
      <c r="Y17" s="2"/>
      <c r="Z17" s="2"/>
    </row>
    <row r="18" spans="1:26" ht="15.75" x14ac:dyDescent="0.25">
      <c r="A18" s="20" t="s">
        <v>90</v>
      </c>
      <c r="B18" s="21">
        <v>4.309775180218467E-2</v>
      </c>
      <c r="C18" s="21">
        <v>0.99438294389133008</v>
      </c>
      <c r="D18" s="21">
        <v>6.0198945746332444E-2</v>
      </c>
      <c r="E18" s="21">
        <v>0.4169196103384385</v>
      </c>
      <c r="F18" s="22">
        <f t="array" ref="F18">SUMPRODUCT(B18:E18,TRANSPOSE($E$4:$E$7))</f>
        <v>0.47972217223784464</v>
      </c>
      <c r="G18" s="23">
        <f t="shared" si="0"/>
        <v>0.48</v>
      </c>
      <c r="H18" s="24">
        <f t="shared" si="1"/>
        <v>0.48</v>
      </c>
      <c r="I18" s="24">
        <f t="shared" si="2"/>
        <v>0.47</v>
      </c>
      <c r="J18" s="25" t="str">
        <f t="shared" si="3"/>
        <v>HERIBERTO OCALLAGHAN</v>
      </c>
      <c r="K18" s="25" t="str">
        <f t="shared" si="4"/>
        <v>heriberto ocallaghan</v>
      </c>
      <c r="L18" s="2"/>
      <c r="M18" s="2"/>
      <c r="N18" s="2"/>
      <c r="O18" s="2"/>
      <c r="P18" s="2"/>
      <c r="Q18" s="2"/>
      <c r="R18" s="2"/>
      <c r="S18" s="2"/>
      <c r="T18" s="2"/>
      <c r="U18" s="2"/>
      <c r="V18" s="2"/>
      <c r="W18" s="2"/>
      <c r="X18" s="2"/>
      <c r="Y18" s="2"/>
      <c r="Z18" s="2"/>
    </row>
    <row r="19" spans="1:26" ht="15.75" x14ac:dyDescent="0.25">
      <c r="A19" s="20" t="s">
        <v>93</v>
      </c>
      <c r="B19" s="21">
        <v>0.65845824938415443</v>
      </c>
      <c r="C19" s="21">
        <v>0.54318865360008028</v>
      </c>
      <c r="D19" s="21">
        <v>0.3730853406704232</v>
      </c>
      <c r="E19" s="21">
        <v>1.4008559668551634E-2</v>
      </c>
      <c r="F19" s="22">
        <f t="array" ref="F19">SUMPRODUCT(B19:E19,TRANSPOSE($E$4:$E$7))</f>
        <v>0.33756020389131791</v>
      </c>
      <c r="G19" s="23">
        <f t="shared" si="0"/>
        <v>0.34</v>
      </c>
      <c r="H19" s="24">
        <f t="shared" si="1"/>
        <v>0.34</v>
      </c>
      <c r="I19" s="24">
        <f t="shared" si="2"/>
        <v>0.33</v>
      </c>
      <c r="J19" s="25" t="str">
        <f t="shared" si="3"/>
        <v>ERWIN RUARK</v>
      </c>
      <c r="K19" s="25" t="str">
        <f t="shared" si="4"/>
        <v>erwin ruark</v>
      </c>
      <c r="L19" s="2"/>
      <c r="M19" s="2"/>
      <c r="N19" s="2"/>
      <c r="O19" s="2"/>
      <c r="P19" s="2"/>
      <c r="Q19" s="2"/>
      <c r="R19" s="2"/>
      <c r="S19" s="2"/>
      <c r="T19" s="2"/>
      <c r="U19" s="2"/>
      <c r="V19" s="2"/>
      <c r="W19" s="2"/>
      <c r="X19" s="2"/>
      <c r="Y19" s="2"/>
      <c r="Z19" s="2"/>
    </row>
    <row r="20" spans="1:26" ht="15.75" x14ac:dyDescent="0.25">
      <c r="A20" s="20" t="s">
        <v>96</v>
      </c>
      <c r="B20" s="21">
        <v>0.79204729496647819</v>
      </c>
      <c r="C20" s="21">
        <v>0.81869854116491203</v>
      </c>
      <c r="D20" s="21">
        <v>0.75712644062069412</v>
      </c>
      <c r="E20" s="21">
        <v>0.50804886899958857</v>
      </c>
      <c r="F20" s="22">
        <f t="array" ref="F20">SUMPRODUCT(B20:E20,TRANSPOSE($E$4:$E$7))</f>
        <v>0.6829512130046741</v>
      </c>
      <c r="G20" s="23">
        <f t="shared" si="0"/>
        <v>0.68</v>
      </c>
      <c r="H20" s="24">
        <f t="shared" si="1"/>
        <v>0.69000000000000006</v>
      </c>
      <c r="I20" s="24">
        <f t="shared" si="2"/>
        <v>0.68</v>
      </c>
      <c r="J20" s="25" t="str">
        <f t="shared" si="3"/>
        <v>JUDITH BINGHAM</v>
      </c>
      <c r="K20" s="25" t="str">
        <f t="shared" si="4"/>
        <v>judith bingham</v>
      </c>
      <c r="L20" s="2"/>
      <c r="M20" s="2"/>
      <c r="N20" s="2"/>
      <c r="O20" s="2"/>
      <c r="P20" s="2"/>
      <c r="Q20" s="2"/>
      <c r="R20" s="2"/>
      <c r="S20" s="2"/>
      <c r="T20" s="2"/>
      <c r="U20" s="2"/>
      <c r="V20" s="2"/>
      <c r="W20" s="2"/>
      <c r="X20" s="2"/>
      <c r="Y20" s="2"/>
      <c r="Z20" s="2"/>
    </row>
    <row r="21" spans="1:26" ht="15.75" customHeight="1" x14ac:dyDescent="0.25">
      <c r="A21" s="20" t="s">
        <v>99</v>
      </c>
      <c r="B21" s="21">
        <v>8.325749868775123E-2</v>
      </c>
      <c r="C21" s="21">
        <v>0.40288136308583933</v>
      </c>
      <c r="D21" s="21">
        <v>0.26517936112168716</v>
      </c>
      <c r="E21" s="21">
        <v>0.60175009845317196</v>
      </c>
      <c r="F21" s="22">
        <f t="array" ref="F21">SUMPRODUCT(B21:E21,TRANSPOSE($E$4:$E$7))</f>
        <v>0.40473388415673955</v>
      </c>
      <c r="G21" s="23">
        <f t="shared" si="0"/>
        <v>0.4</v>
      </c>
      <c r="H21" s="24">
        <f t="shared" si="1"/>
        <v>0.41000000000000003</v>
      </c>
      <c r="I21" s="24">
        <f t="shared" si="2"/>
        <v>0.4</v>
      </c>
      <c r="J21" s="25" t="str">
        <f t="shared" si="3"/>
        <v>DINAH BIVONA</v>
      </c>
      <c r="K21" s="25" t="str">
        <f t="shared" si="4"/>
        <v>dinah bivona</v>
      </c>
      <c r="L21" s="2"/>
      <c r="M21" s="2"/>
      <c r="N21" s="2"/>
      <c r="O21" s="2"/>
      <c r="P21" s="2"/>
      <c r="Q21" s="2"/>
      <c r="R21" s="2"/>
      <c r="S21" s="2"/>
      <c r="T21" s="2"/>
      <c r="U21" s="2"/>
      <c r="V21" s="2"/>
      <c r="W21" s="2"/>
      <c r="X21" s="2"/>
      <c r="Y21" s="2"/>
      <c r="Z21" s="2"/>
    </row>
    <row r="22" spans="1:26" ht="15.75" customHeight="1" x14ac:dyDescent="0.25">
      <c r="A22" s="20" t="s">
        <v>103</v>
      </c>
      <c r="B22" s="21">
        <v>0.66007675721717707</v>
      </c>
      <c r="C22" s="21">
        <v>0.92580944415948763</v>
      </c>
      <c r="D22" s="21">
        <v>0.12325917092971517</v>
      </c>
      <c r="E22" s="21">
        <v>0.6711170354562237</v>
      </c>
      <c r="F22" s="22">
        <f t="array" ref="F22">SUMPRODUCT(B22:E22,TRANSPOSE($E$4:$E$7))</f>
        <v>0.69053091596674276</v>
      </c>
      <c r="G22" s="23">
        <f t="shared" si="0"/>
        <v>0.69</v>
      </c>
      <c r="H22" s="24">
        <f t="shared" si="1"/>
        <v>0.7</v>
      </c>
      <c r="I22" s="24">
        <f t="shared" si="2"/>
        <v>0.69</v>
      </c>
      <c r="J22" s="25" t="str">
        <f t="shared" si="3"/>
        <v>CLARIBEL MEEK</v>
      </c>
      <c r="K22" s="25" t="str">
        <f t="shared" si="4"/>
        <v>claribel meek</v>
      </c>
      <c r="L22" s="2"/>
      <c r="M22" s="2"/>
      <c r="N22" s="2"/>
      <c r="O22" s="2"/>
      <c r="P22" s="2"/>
      <c r="Q22" s="2"/>
      <c r="R22" s="2"/>
      <c r="S22" s="2"/>
      <c r="T22" s="2"/>
      <c r="U22" s="2"/>
      <c r="V22" s="2"/>
      <c r="W22" s="2"/>
      <c r="X22" s="2"/>
      <c r="Y22" s="2"/>
      <c r="Z22" s="2"/>
    </row>
    <row r="23" spans="1:26" ht="15.75" customHeight="1" x14ac:dyDescent="0.25">
      <c r="A23" s="20" t="s">
        <v>108</v>
      </c>
      <c r="B23" s="21">
        <v>0.65382161648828996</v>
      </c>
      <c r="C23" s="21">
        <v>0.720917301960454</v>
      </c>
      <c r="D23" s="21">
        <v>8.6698709772666804E-2</v>
      </c>
      <c r="E23" s="21">
        <v>0.28122587044044434</v>
      </c>
      <c r="F23" s="22">
        <f t="array" ref="F23">SUMPRODUCT(B23:E23,TRANSPOSE($E$4:$E$7))</f>
        <v>0.46819973303923862</v>
      </c>
      <c r="G23" s="23">
        <f t="shared" si="0"/>
        <v>0.47</v>
      </c>
      <c r="H23" s="24">
        <f t="shared" si="1"/>
        <v>0.47000000000000003</v>
      </c>
      <c r="I23" s="24">
        <f t="shared" si="2"/>
        <v>0.46</v>
      </c>
      <c r="J23" s="25" t="str">
        <f t="shared" si="3"/>
        <v>SONA BLUNK</v>
      </c>
      <c r="K23" s="25" t="str">
        <f t="shared" si="4"/>
        <v>sona blunk</v>
      </c>
      <c r="L23" s="2"/>
      <c r="M23" s="2"/>
      <c r="N23" s="2"/>
      <c r="O23" s="2"/>
      <c r="P23" s="2"/>
      <c r="Q23" s="2"/>
      <c r="R23" s="2"/>
      <c r="S23" s="2"/>
      <c r="T23" s="2"/>
      <c r="U23" s="2"/>
      <c r="V23" s="2"/>
      <c r="W23" s="2"/>
      <c r="X23" s="2"/>
      <c r="Y23" s="2"/>
      <c r="Z23" s="2"/>
    </row>
    <row r="24" spans="1:26" ht="15.75" customHeight="1" x14ac:dyDescent="0.25">
      <c r="A24" s="20" t="s">
        <v>113</v>
      </c>
      <c r="B24" s="21">
        <v>8.0100443947939026E-2</v>
      </c>
      <c r="C24" s="21">
        <v>0.13870837891886434</v>
      </c>
      <c r="D24" s="21">
        <v>8.8958538404333209E-2</v>
      </c>
      <c r="E24" s="21">
        <v>0.93105586319132083</v>
      </c>
      <c r="F24" s="22">
        <f t="array" ref="F24">SUMPRODUCT(B24:E24,TRANSPOSE($E$4:$E$7))</f>
        <v>0.43895080158220878</v>
      </c>
      <c r="G24" s="23">
        <f t="shared" si="0"/>
        <v>0.44</v>
      </c>
      <c r="H24" s="24">
        <f t="shared" si="1"/>
        <v>0.44</v>
      </c>
      <c r="I24" s="24">
        <f t="shared" si="2"/>
        <v>0.43</v>
      </c>
      <c r="J24" s="25" t="str">
        <f t="shared" si="3"/>
        <v>RAYLENE PAKELE</v>
      </c>
      <c r="K24" s="25" t="str">
        <f t="shared" si="4"/>
        <v>raylene pakele</v>
      </c>
      <c r="L24" s="2"/>
      <c r="M24" s="2"/>
      <c r="N24" s="2"/>
      <c r="O24" s="2"/>
      <c r="P24" s="2"/>
      <c r="Q24" s="2"/>
      <c r="R24" s="2"/>
      <c r="S24" s="2"/>
      <c r="T24" s="2"/>
      <c r="U24" s="2"/>
      <c r="V24" s="2"/>
      <c r="W24" s="2"/>
      <c r="X24" s="2"/>
      <c r="Y24" s="2"/>
      <c r="Z24" s="2"/>
    </row>
    <row r="25" spans="1:26" ht="15.75" customHeight="1" x14ac:dyDescent="0.25">
      <c r="A25" s="20" t="s">
        <v>118</v>
      </c>
      <c r="B25" s="21">
        <v>6.3123631612396425E-2</v>
      </c>
      <c r="C25" s="21">
        <v>0.82600099578581976</v>
      </c>
      <c r="D25" s="21">
        <v>0.90122096294237042</v>
      </c>
      <c r="E25" s="21">
        <v>0.44835079426118996</v>
      </c>
      <c r="F25" s="22">
        <f t="array" ref="F25">SUMPRODUCT(B25:E25,TRANSPOSE($E$4:$E$7))</f>
        <v>0.52988743905693825</v>
      </c>
      <c r="G25" s="23">
        <f t="shared" si="0"/>
        <v>0.53</v>
      </c>
      <c r="H25" s="24">
        <f t="shared" si="1"/>
        <v>0.53</v>
      </c>
      <c r="I25" s="24">
        <f t="shared" si="2"/>
        <v>0.52</v>
      </c>
      <c r="J25" s="25" t="str">
        <f t="shared" si="3"/>
        <v>JORDAN CRISP</v>
      </c>
      <c r="K25" s="25" t="str">
        <f t="shared" si="4"/>
        <v>jordan crisp</v>
      </c>
      <c r="L25" s="2"/>
      <c r="M25" s="2"/>
      <c r="N25" s="2"/>
      <c r="O25" s="2"/>
      <c r="P25" s="2"/>
      <c r="Q25" s="2"/>
      <c r="R25" s="2"/>
      <c r="S25" s="2"/>
      <c r="T25" s="2"/>
      <c r="U25" s="2"/>
      <c r="V25" s="2"/>
      <c r="W25" s="2"/>
      <c r="X25" s="2"/>
      <c r="Y25" s="2"/>
      <c r="Z25" s="2"/>
    </row>
    <row r="26" spans="1:26" ht="15.75" customHeight="1" x14ac:dyDescent="0.25">
      <c r="A26" s="20" t="s">
        <v>123</v>
      </c>
      <c r="B26" s="21">
        <v>0.31496708260249362</v>
      </c>
      <c r="C26" s="21">
        <v>0.98234377960751318</v>
      </c>
      <c r="D26" s="21">
        <v>0.84392663948995328</v>
      </c>
      <c r="E26" s="21">
        <v>0.13970899262306735</v>
      </c>
      <c r="F26" s="22">
        <f t="array" ref="F26">SUMPRODUCT(B26:E26,TRANSPOSE($E$4:$E$7))</f>
        <v>0.49797281140097494</v>
      </c>
      <c r="G26" s="23">
        <f t="shared" si="0"/>
        <v>0.5</v>
      </c>
      <c r="H26" s="24">
        <f t="shared" si="1"/>
        <v>0.5</v>
      </c>
      <c r="I26" s="24">
        <f t="shared" si="2"/>
        <v>0.49</v>
      </c>
      <c r="J26" s="25" t="str">
        <f t="shared" si="3"/>
        <v>LURA MEDINA</v>
      </c>
      <c r="K26" s="25" t="str">
        <f t="shared" si="4"/>
        <v>lura medina</v>
      </c>
      <c r="L26" s="2"/>
      <c r="M26" s="2"/>
      <c r="N26" s="2"/>
      <c r="O26" s="2"/>
      <c r="P26" s="2"/>
      <c r="Q26" s="2"/>
      <c r="R26" s="2"/>
      <c r="S26" s="2"/>
      <c r="T26" s="2"/>
      <c r="U26" s="2"/>
      <c r="V26" s="2"/>
      <c r="W26" s="2"/>
      <c r="X26" s="2"/>
      <c r="Y26" s="2"/>
      <c r="Z26" s="2"/>
    </row>
    <row r="27" spans="1:26" ht="15.75" customHeight="1" x14ac:dyDescent="0.25">
      <c r="A27" s="20" t="s">
        <v>126</v>
      </c>
      <c r="B27" s="21">
        <v>0.95206917439632632</v>
      </c>
      <c r="C27" s="21">
        <v>0.69372984450834208</v>
      </c>
      <c r="D27" s="21">
        <v>0.28016923761331458</v>
      </c>
      <c r="E27" s="21">
        <v>0.43795788690841408</v>
      </c>
      <c r="F27" s="22">
        <f t="array" ref="F27">SUMPRODUCT(B27:E27,TRANSPOSE($E$4:$E$7))</f>
        <v>0.60173286675646498</v>
      </c>
      <c r="G27" s="23">
        <f t="shared" si="0"/>
        <v>0.6</v>
      </c>
      <c r="H27" s="24">
        <f t="shared" si="1"/>
        <v>0.61</v>
      </c>
      <c r="I27" s="24">
        <f t="shared" si="2"/>
        <v>0.6</v>
      </c>
      <c r="J27" s="25" t="str">
        <f t="shared" si="3"/>
        <v>ODELIA GALATI</v>
      </c>
      <c r="K27" s="25" t="str">
        <f t="shared" si="4"/>
        <v>odelia galati</v>
      </c>
      <c r="L27" s="2"/>
      <c r="M27" s="2"/>
      <c r="N27" s="2"/>
      <c r="O27" s="2"/>
      <c r="P27" s="2"/>
      <c r="Q27" s="2"/>
      <c r="R27" s="2"/>
      <c r="S27" s="2"/>
      <c r="T27" s="2"/>
      <c r="U27" s="2"/>
      <c r="V27" s="2"/>
      <c r="W27" s="2"/>
      <c r="X27" s="2"/>
      <c r="Y27" s="2"/>
      <c r="Z27" s="2"/>
    </row>
    <row r="28" spans="1:26" ht="15.75" customHeight="1" x14ac:dyDescent="0.25">
      <c r="A28" s="20" t="s">
        <v>129</v>
      </c>
      <c r="B28" s="21">
        <v>4.7026353630616358E-2</v>
      </c>
      <c r="C28" s="21">
        <v>0.14250314625726712</v>
      </c>
      <c r="D28" s="21">
        <v>0.74023137252100057</v>
      </c>
      <c r="E28" s="21">
        <v>0.58523688601074508</v>
      </c>
      <c r="F28" s="22">
        <f t="array" ref="F28">SUMPRODUCT(B28:E28,TRANSPOSE($E$4:$E$7))</f>
        <v>0.36027410625970152</v>
      </c>
      <c r="G28" s="23">
        <f t="shared" si="0"/>
        <v>0.36</v>
      </c>
      <c r="H28" s="24">
        <f t="shared" si="1"/>
        <v>0.37</v>
      </c>
      <c r="I28" s="24">
        <f t="shared" si="2"/>
        <v>0.36</v>
      </c>
      <c r="J28" s="25" t="str">
        <f t="shared" si="3"/>
        <v>STARR AVALLONE</v>
      </c>
      <c r="K28" s="25" t="str">
        <f t="shared" si="4"/>
        <v>starr avallone</v>
      </c>
      <c r="L28" s="2"/>
      <c r="M28" s="2"/>
      <c r="N28" s="2"/>
      <c r="O28" s="2"/>
      <c r="P28" s="2"/>
      <c r="Q28" s="2"/>
      <c r="R28" s="2"/>
      <c r="S28" s="2"/>
      <c r="T28" s="2"/>
      <c r="U28" s="2"/>
      <c r="V28" s="2"/>
      <c r="W28" s="2"/>
      <c r="X28" s="2"/>
      <c r="Y28" s="2"/>
      <c r="Z28" s="2"/>
    </row>
    <row r="29" spans="1:26" ht="15.75" customHeight="1" x14ac:dyDescent="0.25">
      <c r="A29" s="20" t="s">
        <v>132</v>
      </c>
      <c r="B29" s="21">
        <v>0.3337190756483035</v>
      </c>
      <c r="C29" s="21">
        <v>0.86636536958572019</v>
      </c>
      <c r="D29" s="21">
        <v>0.20893044612737888</v>
      </c>
      <c r="E29" s="21">
        <v>0.99578801787346871</v>
      </c>
      <c r="F29" s="22">
        <f t="array" ref="F29">SUMPRODUCT(B29:E29,TRANSPOSE($E$4:$E$7))</f>
        <v>0.74586167776750223</v>
      </c>
      <c r="G29" s="23">
        <f t="shared" si="0"/>
        <v>0.75</v>
      </c>
      <c r="H29" s="24">
        <f t="shared" si="1"/>
        <v>0.75</v>
      </c>
      <c r="I29" s="24">
        <f t="shared" si="2"/>
        <v>0.74</v>
      </c>
      <c r="J29" s="25" t="str">
        <f t="shared" si="3"/>
        <v>LETHA LEHOUX</v>
      </c>
      <c r="K29" s="25" t="str">
        <f t="shared" si="4"/>
        <v>letha lehoux</v>
      </c>
      <c r="L29" s="2"/>
      <c r="M29" s="2"/>
      <c r="N29" s="2"/>
      <c r="O29" s="2"/>
      <c r="P29" s="2"/>
      <c r="Q29" s="2"/>
      <c r="R29" s="2"/>
      <c r="S29" s="2"/>
      <c r="T29" s="2"/>
      <c r="U29" s="2"/>
      <c r="V29" s="2"/>
      <c r="W29" s="2"/>
      <c r="X29" s="2"/>
      <c r="Y29" s="2"/>
      <c r="Z29" s="2"/>
    </row>
    <row r="30" spans="1:26" ht="15.75" customHeight="1" x14ac:dyDescent="0.25">
      <c r="A30" s="20" t="s">
        <v>134</v>
      </c>
      <c r="B30" s="21">
        <v>0.12190253487093883</v>
      </c>
      <c r="C30" s="21">
        <v>0.33878828750960288</v>
      </c>
      <c r="D30" s="21">
        <v>0.92110740036794614</v>
      </c>
      <c r="E30" s="21">
        <v>0.41940174019947019</v>
      </c>
      <c r="F30" s="22">
        <f t="array" ref="F30">SUMPRODUCT(B30:E30,TRANSPOSE($E$4:$E$7))</f>
        <v>0.38588842934365131</v>
      </c>
      <c r="G30" s="23">
        <f t="shared" si="0"/>
        <v>0.39</v>
      </c>
      <c r="H30" s="24">
        <f t="shared" si="1"/>
        <v>0.39</v>
      </c>
      <c r="I30" s="24">
        <f t="shared" si="2"/>
        <v>0.38</v>
      </c>
      <c r="J30" s="25" t="str">
        <f t="shared" si="3"/>
        <v>ESMERALDA VOIGHT</v>
      </c>
      <c r="K30" s="25" t="str">
        <f t="shared" si="4"/>
        <v>esmeralda voight</v>
      </c>
      <c r="L30" s="2"/>
      <c r="M30" s="2"/>
      <c r="N30" s="2"/>
      <c r="O30" s="2"/>
      <c r="P30" s="2"/>
      <c r="Q30" s="2"/>
      <c r="R30" s="2"/>
      <c r="S30" s="2"/>
      <c r="T30" s="2"/>
      <c r="U30" s="2"/>
      <c r="V30" s="2"/>
      <c r="W30" s="2"/>
      <c r="X30" s="2"/>
      <c r="Y30" s="2"/>
      <c r="Z30" s="2"/>
    </row>
    <row r="31" spans="1:26" ht="15.75" customHeight="1" x14ac:dyDescent="0.25">
      <c r="A31" s="20" t="s">
        <v>137</v>
      </c>
      <c r="B31" s="21">
        <v>0.91438541152038078</v>
      </c>
      <c r="C31" s="21">
        <v>0.91789713430166353</v>
      </c>
      <c r="D31" s="21">
        <v>7.8439584678620888E-2</v>
      </c>
      <c r="E31" s="21">
        <v>0.77335593214735865</v>
      </c>
      <c r="F31" s="22">
        <f t="array" ref="F31">SUMPRODUCT(B31:E31,TRANSPOSE($E$4:$E$7))</f>
        <v>0.77543255392138077</v>
      </c>
      <c r="G31" s="23">
        <f t="shared" si="0"/>
        <v>0.78</v>
      </c>
      <c r="H31" s="24">
        <f t="shared" si="1"/>
        <v>0.78</v>
      </c>
      <c r="I31" s="24">
        <f t="shared" si="2"/>
        <v>0.77</v>
      </c>
      <c r="J31" s="25" t="str">
        <f t="shared" si="3"/>
        <v>HENRY QUINTON</v>
      </c>
      <c r="K31" s="25" t="str">
        <f t="shared" si="4"/>
        <v>henry quinton</v>
      </c>
      <c r="L31" s="2"/>
      <c r="M31" s="2"/>
      <c r="N31" s="2"/>
      <c r="O31" s="2"/>
      <c r="P31" s="2"/>
      <c r="Q31" s="2"/>
      <c r="R31" s="2"/>
      <c r="S31" s="2"/>
      <c r="T31" s="2"/>
      <c r="U31" s="2"/>
      <c r="V31" s="2"/>
      <c r="W31" s="2"/>
      <c r="X31" s="2"/>
      <c r="Y31" s="2"/>
      <c r="Z31" s="2"/>
    </row>
    <row r="32" spans="1:26" ht="15.75" customHeight="1" x14ac:dyDescent="0.25">
      <c r="A32" s="20" t="s">
        <v>141</v>
      </c>
      <c r="B32" s="21">
        <v>0.68064676133083446</v>
      </c>
      <c r="C32" s="21">
        <v>0.45469835784075174</v>
      </c>
      <c r="D32" s="21">
        <v>0.9456033412358863</v>
      </c>
      <c r="E32" s="21">
        <v>0.80598913003634109</v>
      </c>
      <c r="F32" s="22">
        <f t="array" ref="F32">SUMPRODUCT(B32:E32,TRANSPOSE($E$4:$E$7))</f>
        <v>0.68949484575651754</v>
      </c>
      <c r="G32" s="23">
        <f t="shared" si="0"/>
        <v>0.69</v>
      </c>
      <c r="H32" s="24">
        <f t="shared" si="1"/>
        <v>0.69000000000000006</v>
      </c>
      <c r="I32" s="24">
        <f t="shared" si="2"/>
        <v>0.68</v>
      </c>
      <c r="J32" s="25" t="str">
        <f t="shared" si="3"/>
        <v>WANETA DAILY</v>
      </c>
      <c r="K32" s="25" t="str">
        <f t="shared" si="4"/>
        <v>waneta daily</v>
      </c>
      <c r="L32" s="2"/>
      <c r="M32" s="2"/>
      <c r="N32" s="2"/>
      <c r="O32" s="2"/>
      <c r="P32" s="2"/>
      <c r="Q32" s="2"/>
      <c r="R32" s="2"/>
      <c r="S32" s="2"/>
      <c r="T32" s="2"/>
      <c r="U32" s="2"/>
      <c r="V32" s="2"/>
      <c r="W32" s="2"/>
      <c r="X32" s="2"/>
      <c r="Y32" s="2"/>
      <c r="Z32" s="2"/>
    </row>
    <row r="33" spans="1:26" ht="15.75" customHeight="1" x14ac:dyDescent="0.25">
      <c r="A33" s="20" t="s">
        <v>143</v>
      </c>
      <c r="B33" s="21">
        <v>0.92601024018267697</v>
      </c>
      <c r="C33" s="21">
        <v>0.74476852127603699</v>
      </c>
      <c r="D33" s="21">
        <v>4.5698354214334547E-2</v>
      </c>
      <c r="E33" s="21">
        <v>0.52481484028418268</v>
      </c>
      <c r="F33" s="22">
        <f t="array" ref="F33">SUMPRODUCT(B33:E33,TRANSPOSE($E$4:$E$7))</f>
        <v>0.62312837595445303</v>
      </c>
      <c r="G33" s="23">
        <f t="shared" si="0"/>
        <v>0.62</v>
      </c>
      <c r="H33" s="24">
        <f t="shared" si="1"/>
        <v>0.63</v>
      </c>
      <c r="I33" s="24">
        <f t="shared" si="2"/>
        <v>0.62</v>
      </c>
      <c r="J33" s="25" t="str">
        <f t="shared" si="3"/>
        <v>BLANCA COUGHLAN</v>
      </c>
      <c r="K33" s="25" t="str">
        <f t="shared" si="4"/>
        <v>blanca coughlan</v>
      </c>
      <c r="L33" s="2"/>
      <c r="M33" s="2"/>
      <c r="N33" s="2"/>
      <c r="O33" s="2"/>
      <c r="P33" s="2"/>
      <c r="Q33" s="2"/>
      <c r="R33" s="2"/>
      <c r="S33" s="2"/>
      <c r="T33" s="2"/>
      <c r="U33" s="2"/>
      <c r="V33" s="2"/>
      <c r="W33" s="2"/>
      <c r="X33" s="2"/>
      <c r="Y33" s="2"/>
      <c r="Z33" s="2"/>
    </row>
    <row r="34" spans="1:26" ht="15.75" customHeight="1" x14ac:dyDescent="0.25">
      <c r="A34" s="20" t="s">
        <v>146</v>
      </c>
      <c r="B34" s="21">
        <v>0.98472692022489205</v>
      </c>
      <c r="C34" s="21">
        <v>0.90790272378244175</v>
      </c>
      <c r="D34" s="21">
        <v>0.26987257416397314</v>
      </c>
      <c r="E34" s="21">
        <v>0.99826460477830903</v>
      </c>
      <c r="F34" s="22">
        <f t="array" ref="F34">SUMPRODUCT(B34:E34,TRANSPOSE($E$4:$E$7))</f>
        <v>0.89560930050743182</v>
      </c>
      <c r="G34" s="23">
        <f t="shared" si="0"/>
        <v>0.9</v>
      </c>
      <c r="H34" s="24">
        <f t="shared" si="1"/>
        <v>0.9</v>
      </c>
      <c r="I34" s="24">
        <f t="shared" si="2"/>
        <v>0.89</v>
      </c>
      <c r="J34" s="25" t="str">
        <f t="shared" si="3"/>
        <v>BELLE BOURDEAU</v>
      </c>
      <c r="K34" s="25" t="str">
        <f t="shared" si="4"/>
        <v>belle bourdeau</v>
      </c>
      <c r="L34" s="2"/>
      <c r="M34" s="2"/>
      <c r="N34" s="2"/>
      <c r="O34" s="2"/>
      <c r="P34" s="2"/>
      <c r="Q34" s="2"/>
      <c r="R34" s="2"/>
      <c r="S34" s="2"/>
      <c r="T34" s="2"/>
      <c r="U34" s="2"/>
      <c r="V34" s="2"/>
      <c r="W34" s="2"/>
      <c r="X34" s="2"/>
      <c r="Y34" s="2"/>
      <c r="Z34" s="2"/>
    </row>
    <row r="35" spans="1:26" ht="15.75" customHeight="1" x14ac:dyDescent="0.25">
      <c r="A35" s="20" t="s">
        <v>149</v>
      </c>
      <c r="B35" s="21">
        <v>0.25246758219516785</v>
      </c>
      <c r="C35" s="21">
        <v>1.2336902379875503E-2</v>
      </c>
      <c r="D35" s="21">
        <v>1.8861469878871273E-2</v>
      </c>
      <c r="E35" s="21">
        <v>0.13356180095836101</v>
      </c>
      <c r="F35" s="22">
        <f t="array" ref="F35">SUMPRODUCT(B35:E35,TRANSPOSE($E$4:$E$7))</f>
        <v>0.10950545452422776</v>
      </c>
      <c r="G35" s="23">
        <f t="shared" si="0"/>
        <v>0.11</v>
      </c>
      <c r="H35" s="24">
        <f t="shared" si="1"/>
        <v>0.11</v>
      </c>
      <c r="I35" s="24">
        <f t="shared" si="2"/>
        <v>0.1</v>
      </c>
      <c r="J35" s="25" t="str">
        <f t="shared" si="3"/>
        <v>KRISTAN CRONE</v>
      </c>
      <c r="K35" s="25" t="str">
        <f t="shared" si="4"/>
        <v>kristan crone</v>
      </c>
      <c r="L35" s="2"/>
      <c r="M35" s="2"/>
      <c r="N35" s="2"/>
      <c r="O35" s="2"/>
      <c r="P35" s="2"/>
      <c r="Q35" s="2"/>
      <c r="R35" s="2"/>
      <c r="S35" s="2"/>
      <c r="T35" s="2"/>
      <c r="U35" s="2"/>
      <c r="V35" s="2"/>
      <c r="W35" s="2"/>
      <c r="X35" s="2"/>
      <c r="Y35" s="2"/>
      <c r="Z35" s="2"/>
    </row>
    <row r="36" spans="1:26" ht="15.75" customHeight="1" x14ac:dyDescent="0.25">
      <c r="A36" s="20" t="s">
        <v>152</v>
      </c>
      <c r="B36" s="21">
        <v>0.68162197340420316</v>
      </c>
      <c r="C36" s="21">
        <v>0.66471115921932633</v>
      </c>
      <c r="D36" s="21">
        <v>0.84005900242928144</v>
      </c>
      <c r="E36" s="21">
        <v>0.30245443157661844</v>
      </c>
      <c r="F36" s="22">
        <f t="array" ref="F36">SUMPRODUCT(B36:E36,TRANSPOSE($E$4:$E$7))</f>
        <v>0.54072541532021412</v>
      </c>
      <c r="G36" s="23">
        <f t="shared" si="0"/>
        <v>0.54</v>
      </c>
      <c r="H36" s="24">
        <f t="shared" si="1"/>
        <v>0.55000000000000004</v>
      </c>
      <c r="I36" s="24">
        <f t="shared" si="2"/>
        <v>0.54</v>
      </c>
      <c r="J36" s="25" t="str">
        <f t="shared" si="3"/>
        <v>ELENOR VOISINE</v>
      </c>
      <c r="K36" s="25" t="str">
        <f t="shared" si="4"/>
        <v>elenor voisine</v>
      </c>
      <c r="L36" s="2"/>
      <c r="M36" s="2"/>
      <c r="N36" s="2"/>
      <c r="O36" s="2"/>
      <c r="P36" s="2"/>
      <c r="Q36" s="2"/>
      <c r="R36" s="2"/>
      <c r="S36" s="2"/>
      <c r="T36" s="2"/>
      <c r="U36" s="2"/>
      <c r="V36" s="2"/>
      <c r="W36" s="2"/>
      <c r="X36" s="2"/>
      <c r="Y36" s="2"/>
      <c r="Z36" s="2"/>
    </row>
    <row r="37" spans="1:26" ht="15.75" customHeight="1" x14ac:dyDescent="0.25">
      <c r="A37" s="20" t="s">
        <v>154</v>
      </c>
      <c r="B37" s="21">
        <v>0.36046210555731051</v>
      </c>
      <c r="C37" s="21">
        <v>0.38831450894542729</v>
      </c>
      <c r="D37" s="21">
        <v>0.5252429314746665</v>
      </c>
      <c r="E37" s="21">
        <v>0.17926600738096843</v>
      </c>
      <c r="F37" s="22">
        <f t="array" ref="F37">SUMPRODUCT(B37:E37,TRANSPOSE($E$4:$E$7))</f>
        <v>0.3128174698949443</v>
      </c>
      <c r="G37" s="23">
        <f t="shared" si="0"/>
        <v>0.31</v>
      </c>
      <c r="H37" s="24">
        <f t="shared" si="1"/>
        <v>0.32</v>
      </c>
      <c r="I37" s="24">
        <f t="shared" si="2"/>
        <v>0.31</v>
      </c>
      <c r="J37" s="25" t="str">
        <f t="shared" si="3"/>
        <v>LIZZIE SABAT</v>
      </c>
      <c r="K37" s="25" t="str">
        <f t="shared" si="4"/>
        <v>lizzie sabat</v>
      </c>
      <c r="L37" s="2"/>
      <c r="M37" s="2"/>
      <c r="N37" s="2"/>
      <c r="O37" s="2"/>
      <c r="P37" s="2"/>
      <c r="Q37" s="2"/>
      <c r="R37" s="2"/>
      <c r="S37" s="2"/>
      <c r="T37" s="2"/>
      <c r="U37" s="2"/>
      <c r="V37" s="2"/>
      <c r="W37" s="2"/>
      <c r="X37" s="2"/>
      <c r="Y37" s="2"/>
      <c r="Z37" s="2"/>
    </row>
    <row r="38" spans="1:26" ht="15.75" customHeight="1" x14ac:dyDescent="0.25">
      <c r="A38" s="20" t="s">
        <v>157</v>
      </c>
      <c r="B38" s="21">
        <v>0.61711667179048935</v>
      </c>
      <c r="C38" s="21">
        <v>0.89567891396178978</v>
      </c>
      <c r="D38" s="21">
        <v>0.20743350470270694</v>
      </c>
      <c r="E38" s="21">
        <v>0.31265069134487333</v>
      </c>
      <c r="F38" s="22">
        <f t="array" ref="F38">SUMPRODUCT(B38:E38,TRANSPOSE($E$4:$E$7))</f>
        <v>0.53793063555485487</v>
      </c>
      <c r="G38" s="23">
        <f t="shared" si="0"/>
        <v>0.54</v>
      </c>
      <c r="H38" s="24">
        <f t="shared" si="1"/>
        <v>0.54</v>
      </c>
      <c r="I38" s="24">
        <f t="shared" si="2"/>
        <v>0.53</v>
      </c>
      <c r="J38" s="25" t="str">
        <f t="shared" si="3"/>
        <v>SYBLE WHISNANT</v>
      </c>
      <c r="K38" s="25" t="str">
        <f t="shared" si="4"/>
        <v>syble whisnant</v>
      </c>
      <c r="L38" s="2"/>
      <c r="M38" s="2"/>
      <c r="N38" s="2"/>
      <c r="O38" s="2"/>
      <c r="P38" s="2"/>
      <c r="Q38" s="2"/>
      <c r="R38" s="2"/>
      <c r="S38" s="2"/>
      <c r="T38" s="2"/>
      <c r="U38" s="2"/>
      <c r="V38" s="2"/>
      <c r="W38" s="2"/>
      <c r="X38" s="2"/>
      <c r="Y38" s="2"/>
      <c r="Z38" s="2"/>
    </row>
    <row r="39" spans="1:26" ht="15.75" customHeight="1" x14ac:dyDescent="0.25">
      <c r="A39" s="20" t="s">
        <v>160</v>
      </c>
      <c r="B39" s="21">
        <v>0.17035861200853875</v>
      </c>
      <c r="C39" s="21">
        <v>0.59549814291612291</v>
      </c>
      <c r="D39" s="21">
        <v>0.34294679024093278</v>
      </c>
      <c r="E39" s="21">
        <v>0.65120180971901931</v>
      </c>
      <c r="F39" s="22">
        <f t="array" ref="F39">SUMPRODUCT(B39:E39,TRANSPOSE($E$4:$E$7))</f>
        <v>0.50749656818824562</v>
      </c>
      <c r="G39" s="23">
        <f t="shared" si="0"/>
        <v>0.51</v>
      </c>
      <c r="H39" s="24">
        <f t="shared" si="1"/>
        <v>0.51</v>
      </c>
      <c r="I39" s="24">
        <f t="shared" si="2"/>
        <v>0.5</v>
      </c>
      <c r="J39" s="25" t="str">
        <f t="shared" si="3"/>
        <v>MICHELINE PHILLIPPI</v>
      </c>
      <c r="K39" s="25" t="str">
        <f t="shared" si="4"/>
        <v>micheline phillippi</v>
      </c>
      <c r="L39" s="2"/>
      <c r="M39" s="2"/>
      <c r="N39" s="2"/>
      <c r="O39" s="2"/>
      <c r="P39" s="2"/>
      <c r="Q39" s="2"/>
      <c r="R39" s="2"/>
      <c r="S39" s="2"/>
      <c r="T39" s="2"/>
      <c r="U39" s="2"/>
      <c r="V39" s="2"/>
      <c r="W39" s="2"/>
      <c r="X39" s="2"/>
      <c r="Y39" s="2"/>
      <c r="Z39" s="2"/>
    </row>
    <row r="40" spans="1:26" ht="15.75" customHeight="1" x14ac:dyDescent="0.25">
      <c r="A40" s="20" t="s">
        <v>163</v>
      </c>
      <c r="B40" s="21">
        <v>4.6915308835743019E-2</v>
      </c>
      <c r="C40" s="21">
        <v>0.12939673472344715</v>
      </c>
      <c r="D40" s="21">
        <v>0.6454610241274179</v>
      </c>
      <c r="E40" s="21">
        <v>0.96329055453583978</v>
      </c>
      <c r="F40" s="22">
        <f t="array" ref="F40">SUMPRODUCT(B40:E40,TRANSPOSE($E$4:$E$7))</f>
        <v>0.49806440641126049</v>
      </c>
      <c r="G40" s="23">
        <f t="shared" si="0"/>
        <v>0.5</v>
      </c>
      <c r="H40" s="24">
        <f t="shared" si="1"/>
        <v>0.5</v>
      </c>
      <c r="I40" s="24">
        <f t="shared" si="2"/>
        <v>0.49</v>
      </c>
      <c r="J40" s="25" t="str">
        <f t="shared" si="3"/>
        <v>FLOY LOACH</v>
      </c>
      <c r="K40" s="25" t="str">
        <f t="shared" si="4"/>
        <v>floy loach</v>
      </c>
      <c r="L40" s="2"/>
      <c r="M40" s="2"/>
      <c r="N40" s="2"/>
      <c r="O40" s="2"/>
      <c r="P40" s="2"/>
      <c r="Q40" s="2"/>
      <c r="R40" s="2"/>
      <c r="S40" s="2"/>
      <c r="T40" s="2"/>
      <c r="U40" s="2"/>
      <c r="V40" s="2"/>
      <c r="W40" s="2"/>
      <c r="X40" s="2"/>
      <c r="Y40" s="2"/>
      <c r="Z40" s="2"/>
    </row>
    <row r="41" spans="1:26" ht="15.75" customHeight="1" x14ac:dyDescent="0.25">
      <c r="A41" s="20" t="s">
        <v>165</v>
      </c>
      <c r="B41" s="21">
        <v>0.51921619416692122</v>
      </c>
      <c r="C41" s="21">
        <v>0.12857785887372453</v>
      </c>
      <c r="D41" s="21">
        <v>0.392047121255928</v>
      </c>
      <c r="E41" s="21">
        <v>0.80534674482936752</v>
      </c>
      <c r="F41" s="22">
        <f t="array" ref="F41">SUMPRODUCT(B41:E41,TRANSPOSE($E$4:$E$7))</f>
        <v>0.50376000655284148</v>
      </c>
      <c r="G41" s="23">
        <f t="shared" si="0"/>
        <v>0.5</v>
      </c>
      <c r="H41" s="24">
        <f t="shared" si="1"/>
        <v>0.51</v>
      </c>
      <c r="I41" s="24">
        <f t="shared" si="2"/>
        <v>0.5</v>
      </c>
      <c r="J41" s="25" t="str">
        <f t="shared" si="3"/>
        <v>ALBERTO STOOPS</v>
      </c>
      <c r="K41" s="25" t="str">
        <f t="shared" si="4"/>
        <v>alberto stoops</v>
      </c>
      <c r="L41" s="2"/>
      <c r="M41" s="2"/>
      <c r="N41" s="2"/>
      <c r="O41" s="2"/>
      <c r="P41" s="2"/>
      <c r="Q41" s="2"/>
      <c r="R41" s="2"/>
      <c r="S41" s="2"/>
      <c r="T41" s="2"/>
      <c r="U41" s="2"/>
      <c r="V41" s="2"/>
      <c r="W41" s="2"/>
      <c r="X41" s="2"/>
      <c r="Y41" s="2"/>
      <c r="Z41" s="2"/>
    </row>
    <row r="42" spans="1:26" ht="15.75" customHeight="1" x14ac:dyDescent="0.25">
      <c r="A42" s="20" t="s">
        <v>168</v>
      </c>
      <c r="B42" s="21">
        <v>0.92795645072661037</v>
      </c>
      <c r="C42" s="21">
        <v>0.69550303182914652</v>
      </c>
      <c r="D42" s="21">
        <v>0.65937821949923381</v>
      </c>
      <c r="E42" s="21">
        <v>0.9361857418106595</v>
      </c>
      <c r="F42" s="22">
        <f t="array" ref="F42">SUMPRODUCT(B42:E42,TRANSPOSE($E$4:$E$7))</f>
        <v>0.83465431836825321</v>
      </c>
      <c r="G42" s="23">
        <f t="shared" si="0"/>
        <v>0.83</v>
      </c>
      <c r="H42" s="24">
        <f t="shared" si="1"/>
        <v>0.84</v>
      </c>
      <c r="I42" s="24">
        <f t="shared" si="2"/>
        <v>0.83</v>
      </c>
      <c r="J42" s="25" t="str">
        <f t="shared" si="3"/>
        <v>HARRIET ALBRECHT</v>
      </c>
      <c r="K42" s="25" t="str">
        <f t="shared" si="4"/>
        <v>harriet albrecht</v>
      </c>
      <c r="L42" s="2"/>
      <c r="M42" s="2"/>
      <c r="N42" s="2"/>
      <c r="O42" s="2"/>
      <c r="P42" s="2"/>
      <c r="Q42" s="2"/>
      <c r="R42" s="2"/>
      <c r="S42" s="2"/>
      <c r="T42" s="2"/>
      <c r="U42" s="2"/>
      <c r="V42" s="2"/>
      <c r="W42" s="2"/>
      <c r="X42" s="2"/>
      <c r="Y42" s="2"/>
      <c r="Z42" s="2"/>
    </row>
    <row r="43" spans="1:26" ht="15.75" customHeight="1" x14ac:dyDescent="0.25">
      <c r="A43" s="20" t="s">
        <v>170</v>
      </c>
      <c r="B43" s="21">
        <v>0.37309423367225636</v>
      </c>
      <c r="C43" s="21">
        <v>0.92561583276382531</v>
      </c>
      <c r="D43" s="21">
        <v>0.60048837053645876</v>
      </c>
      <c r="E43" s="21">
        <v>0.58726891620445387</v>
      </c>
      <c r="F43" s="22">
        <f t="array" ref="F43">SUMPRODUCT(B43:E43,TRANSPOSE($E$4:$E$7))</f>
        <v>0.64726000009902629</v>
      </c>
      <c r="G43" s="23">
        <f t="shared" si="0"/>
        <v>0.65</v>
      </c>
      <c r="H43" s="24">
        <f t="shared" si="1"/>
        <v>0.65</v>
      </c>
      <c r="I43" s="24">
        <f t="shared" si="2"/>
        <v>0.64</v>
      </c>
      <c r="J43" s="25" t="str">
        <f t="shared" si="3"/>
        <v>BROOK CLINGAN</v>
      </c>
      <c r="K43" s="25" t="str">
        <f t="shared" si="4"/>
        <v>brook clingan</v>
      </c>
      <c r="L43" s="2"/>
      <c r="M43" s="2"/>
      <c r="N43" s="2"/>
      <c r="O43" s="2"/>
      <c r="P43" s="2"/>
      <c r="Q43" s="2"/>
      <c r="R43" s="2"/>
      <c r="S43" s="2"/>
      <c r="T43" s="2"/>
      <c r="U43" s="2"/>
      <c r="V43" s="2"/>
      <c r="W43" s="2"/>
      <c r="X43" s="2"/>
      <c r="Y43" s="2"/>
      <c r="Z43" s="2"/>
    </row>
    <row r="44" spans="1:26" ht="15.75" customHeight="1" x14ac:dyDescent="0.25">
      <c r="A44" s="20" t="s">
        <v>172</v>
      </c>
      <c r="B44" s="21">
        <v>0.93033257204971753</v>
      </c>
      <c r="C44" s="21">
        <v>0.71164150738930698</v>
      </c>
      <c r="D44" s="21">
        <v>5.36229582773321E-2</v>
      </c>
      <c r="E44" s="21">
        <v>0.41173406421788461</v>
      </c>
      <c r="F44" s="22">
        <f t="array" ref="F44">SUMPRODUCT(B44:E44,TRANSPOSE($E$4:$E$7))</f>
        <v>0.56961488814162275</v>
      </c>
      <c r="G44" s="23">
        <f t="shared" si="0"/>
        <v>0.56999999999999995</v>
      </c>
      <c r="H44" s="24">
        <f t="shared" si="1"/>
        <v>0.57000000000000006</v>
      </c>
      <c r="I44" s="24">
        <f t="shared" si="2"/>
        <v>0.56000000000000005</v>
      </c>
      <c r="J44" s="25" t="str">
        <f t="shared" si="3"/>
        <v>ANGIE RUTH</v>
      </c>
      <c r="K44" s="25" t="str">
        <f t="shared" si="4"/>
        <v>angie ruth</v>
      </c>
      <c r="L44" s="2"/>
      <c r="M44" s="2"/>
      <c r="N44" s="2"/>
      <c r="O44" s="2"/>
      <c r="P44" s="2"/>
      <c r="Q44" s="2"/>
      <c r="R44" s="2"/>
      <c r="S44" s="2"/>
      <c r="T44" s="2"/>
      <c r="U44" s="2"/>
      <c r="V44" s="2"/>
      <c r="W44" s="2"/>
      <c r="X44" s="2"/>
      <c r="Y44" s="2"/>
      <c r="Z44" s="2"/>
    </row>
    <row r="45" spans="1:26" ht="15.75" customHeight="1" x14ac:dyDescent="0.25">
      <c r="A45" s="20" t="s">
        <v>174</v>
      </c>
      <c r="B45" s="21">
        <v>0.25211206212064374</v>
      </c>
      <c r="C45" s="21">
        <v>0.50704369707889385</v>
      </c>
      <c r="D45" s="21">
        <v>0.38891179451426283</v>
      </c>
      <c r="E45" s="21">
        <v>0.60313039229269305</v>
      </c>
      <c r="F45" s="22">
        <f t="array" ref="F45">SUMPRODUCT(B45:E45,TRANSPOSE($E$4:$E$7))</f>
        <v>0.48267885791630044</v>
      </c>
      <c r="G45" s="23">
        <f t="shared" si="0"/>
        <v>0.48</v>
      </c>
      <c r="H45" s="24">
        <f t="shared" si="1"/>
        <v>0.49</v>
      </c>
      <c r="I45" s="24">
        <f t="shared" si="2"/>
        <v>0.48</v>
      </c>
      <c r="J45" s="25" t="str">
        <f t="shared" si="3"/>
        <v>MERRILL MANGUM</v>
      </c>
      <c r="K45" s="25" t="str">
        <f t="shared" si="4"/>
        <v>merrill mangum</v>
      </c>
      <c r="L45" s="2"/>
      <c r="M45" s="2"/>
      <c r="N45" s="2"/>
      <c r="O45" s="2"/>
      <c r="P45" s="2"/>
      <c r="Q45" s="2"/>
      <c r="R45" s="2"/>
      <c r="S45" s="2"/>
      <c r="T45" s="2"/>
      <c r="U45" s="2"/>
      <c r="V45" s="2"/>
      <c r="W45" s="2"/>
      <c r="X45" s="2"/>
      <c r="Y45" s="2"/>
      <c r="Z45" s="2"/>
    </row>
    <row r="46" spans="1:26" ht="15.75" customHeight="1" x14ac:dyDescent="0.25">
      <c r="A46" s="20" t="s">
        <v>177</v>
      </c>
      <c r="B46" s="21">
        <v>0.27364301798946411</v>
      </c>
      <c r="C46" s="21">
        <v>0.6845451093213536</v>
      </c>
      <c r="D46" s="21">
        <v>0.43074549440564402</v>
      </c>
      <c r="E46" s="21">
        <v>0.74421526991864018</v>
      </c>
      <c r="F46" s="22">
        <f t="array" ref="F46">SUMPRODUCT(B46:E46,TRANSPOSE($E$4:$E$7))</f>
        <v>0.60085279380231937</v>
      </c>
      <c r="G46" s="23">
        <f t="shared" si="0"/>
        <v>0.6</v>
      </c>
      <c r="H46" s="24">
        <f t="shared" si="1"/>
        <v>0.61</v>
      </c>
      <c r="I46" s="24">
        <f t="shared" si="2"/>
        <v>0.6</v>
      </c>
      <c r="J46" s="25" t="str">
        <f t="shared" si="3"/>
        <v>ALETHEA HEADLEY</v>
      </c>
      <c r="K46" s="25" t="str">
        <f t="shared" si="4"/>
        <v>alethea headley</v>
      </c>
      <c r="L46" s="2"/>
      <c r="M46" s="2"/>
      <c r="N46" s="2"/>
      <c r="O46" s="2"/>
      <c r="P46" s="2"/>
      <c r="Q46" s="2"/>
      <c r="R46" s="2"/>
      <c r="S46" s="2"/>
      <c r="T46" s="2"/>
      <c r="U46" s="2"/>
      <c r="V46" s="2"/>
      <c r="W46" s="2"/>
      <c r="X46" s="2"/>
      <c r="Y46" s="2"/>
      <c r="Z46" s="2"/>
    </row>
    <row r="47" spans="1:26" ht="15.75" customHeight="1" x14ac:dyDescent="0.25">
      <c r="A47" s="20" t="s">
        <v>180</v>
      </c>
      <c r="B47" s="21">
        <v>0.10869390972684945</v>
      </c>
      <c r="C47" s="21">
        <v>0.48667323095637349</v>
      </c>
      <c r="D47" s="21">
        <v>0.80100945398866141</v>
      </c>
      <c r="E47" s="21">
        <v>0.78810400505633538</v>
      </c>
      <c r="F47" s="22">
        <f t="array" ref="F47">SUMPRODUCT(B47:E47,TRANSPOSE($E$4:$E$7))</f>
        <v>0.56308329865368223</v>
      </c>
      <c r="G47" s="23">
        <f t="shared" si="0"/>
        <v>0.56000000000000005</v>
      </c>
      <c r="H47" s="24">
        <f t="shared" si="1"/>
        <v>0.57000000000000006</v>
      </c>
      <c r="I47" s="24">
        <f t="shared" si="2"/>
        <v>0.56000000000000005</v>
      </c>
      <c r="J47" s="25" t="str">
        <f t="shared" si="3"/>
        <v>LOREE LUEBKE</v>
      </c>
      <c r="K47" s="25" t="str">
        <f t="shared" si="4"/>
        <v>loree luebke</v>
      </c>
      <c r="L47" s="2"/>
      <c r="M47" s="2"/>
      <c r="N47" s="2"/>
      <c r="O47" s="2"/>
      <c r="P47" s="2"/>
      <c r="Q47" s="2"/>
      <c r="R47" s="2"/>
      <c r="S47" s="2"/>
      <c r="T47" s="2"/>
      <c r="U47" s="2"/>
      <c r="V47" s="2"/>
      <c r="W47" s="2"/>
      <c r="X47" s="2"/>
      <c r="Y47" s="2"/>
      <c r="Z47" s="2"/>
    </row>
    <row r="48" spans="1:26" ht="15.75" customHeight="1" x14ac:dyDescent="0.25">
      <c r="A48" s="20" t="s">
        <v>183</v>
      </c>
      <c r="B48" s="21">
        <v>0.11874831803838148</v>
      </c>
      <c r="C48" s="21">
        <v>0.5786113142037872</v>
      </c>
      <c r="D48" s="21">
        <v>0.44712298911111936</v>
      </c>
      <c r="E48" s="21">
        <v>0.5314619480852848</v>
      </c>
      <c r="F48" s="22">
        <f t="array" ref="F48">SUMPRODUCT(B48:E48,TRANSPOSE($E$4:$E$7))</f>
        <v>0.45463013601403834</v>
      </c>
      <c r="G48" s="23">
        <f t="shared" si="0"/>
        <v>0.45</v>
      </c>
      <c r="H48" s="24">
        <f t="shared" si="1"/>
        <v>0.46</v>
      </c>
      <c r="I48" s="24">
        <f t="shared" si="2"/>
        <v>0.45</v>
      </c>
      <c r="J48" s="25" t="str">
        <f t="shared" si="3"/>
        <v>ASHLI HOFSTETTER</v>
      </c>
      <c r="K48" s="25" t="str">
        <f t="shared" si="4"/>
        <v>ashli hofstetter</v>
      </c>
      <c r="L48" s="2"/>
      <c r="M48" s="2"/>
      <c r="N48" s="2"/>
      <c r="O48" s="2"/>
      <c r="P48" s="2"/>
      <c r="Q48" s="2"/>
      <c r="R48" s="2"/>
      <c r="S48" s="2"/>
      <c r="T48" s="2"/>
      <c r="U48" s="2"/>
      <c r="V48" s="2"/>
      <c r="W48" s="2"/>
      <c r="X48" s="2"/>
      <c r="Y48" s="2"/>
      <c r="Z48" s="2"/>
    </row>
    <row r="49" spans="1:26" ht="15.75" customHeight="1" x14ac:dyDescent="0.25">
      <c r="A49" s="20" t="s">
        <v>186</v>
      </c>
      <c r="B49" s="21">
        <v>0.58923611798669828</v>
      </c>
      <c r="C49" s="21">
        <v>0.93303687178303096</v>
      </c>
      <c r="D49" s="21">
        <v>0.65453400008001394</v>
      </c>
      <c r="E49" s="21">
        <v>0.45393194842586537</v>
      </c>
      <c r="F49" s="22">
        <f t="array" ref="F49">SUMPRODUCT(B49:E49,TRANSPOSE($E$4:$E$7))</f>
        <v>0.64478446451059646</v>
      </c>
      <c r="G49" s="23">
        <f t="shared" si="0"/>
        <v>0.64</v>
      </c>
      <c r="H49" s="24">
        <f t="shared" si="1"/>
        <v>0.65</v>
      </c>
      <c r="I49" s="24">
        <f t="shared" si="2"/>
        <v>0.64</v>
      </c>
      <c r="J49" s="25" t="str">
        <f t="shared" si="3"/>
        <v>ZADA BONDS</v>
      </c>
      <c r="K49" s="25" t="str">
        <f t="shared" si="4"/>
        <v>zada bonds</v>
      </c>
      <c r="L49" s="2"/>
      <c r="M49" s="2"/>
      <c r="N49" s="2"/>
      <c r="O49" s="2"/>
      <c r="P49" s="2"/>
      <c r="Q49" s="2"/>
      <c r="R49" s="2"/>
      <c r="S49" s="2"/>
      <c r="T49" s="2"/>
      <c r="U49" s="2"/>
      <c r="V49" s="2"/>
      <c r="W49" s="2"/>
      <c r="X49" s="2"/>
      <c r="Y49" s="2"/>
      <c r="Z49" s="2"/>
    </row>
    <row r="50" spans="1:26" ht="15.75" customHeight="1" x14ac:dyDescent="0.25">
      <c r="A50" s="20" t="s">
        <v>189</v>
      </c>
      <c r="B50" s="21">
        <v>0.42200715345383633</v>
      </c>
      <c r="C50" s="21">
        <v>0.3611750204443579</v>
      </c>
      <c r="D50" s="21">
        <v>0.40880166573478471</v>
      </c>
      <c r="E50" s="21">
        <v>0.2823573516104928</v>
      </c>
      <c r="F50" s="22">
        <f t="array" ref="F50">SUMPRODUCT(B50:E50,TRANSPOSE($E$4:$E$7))</f>
        <v>0.34657704404175027</v>
      </c>
      <c r="G50" s="23">
        <f t="shared" si="0"/>
        <v>0.35</v>
      </c>
      <c r="H50" s="24">
        <f t="shared" si="1"/>
        <v>0.35000000000000003</v>
      </c>
      <c r="I50" s="24">
        <f t="shared" si="2"/>
        <v>0.34</v>
      </c>
      <c r="J50" s="25" t="str">
        <f t="shared" si="3"/>
        <v>VIOLETTE HAWORTH</v>
      </c>
      <c r="K50" s="25" t="str">
        <f t="shared" si="4"/>
        <v>violette haworth</v>
      </c>
      <c r="L50" s="2"/>
      <c r="M50" s="2"/>
      <c r="N50" s="2"/>
      <c r="O50" s="2"/>
      <c r="P50" s="2"/>
      <c r="Q50" s="2"/>
      <c r="R50" s="2"/>
      <c r="S50" s="2"/>
      <c r="T50" s="2"/>
      <c r="U50" s="2"/>
      <c r="V50" s="2"/>
      <c r="W50" s="2"/>
      <c r="X50" s="2"/>
      <c r="Y50" s="2"/>
      <c r="Z50" s="2"/>
    </row>
    <row r="51" spans="1:26" ht="15.75" customHeight="1" x14ac:dyDescent="0.25">
      <c r="A51" s="20" t="s">
        <v>192</v>
      </c>
      <c r="B51" s="21">
        <v>0.75117740885445727</v>
      </c>
      <c r="C51" s="21">
        <v>0.13390500422523999</v>
      </c>
      <c r="D51" s="21">
        <v>0.31677707879365868</v>
      </c>
      <c r="E51" s="21">
        <v>0.44072083135959317</v>
      </c>
      <c r="F51" s="22">
        <f t="array" ref="F51">SUMPRODUCT(B51:E51,TRANSPOSE($E$4:$E$7))</f>
        <v>0.39837302346166659</v>
      </c>
      <c r="G51" s="23">
        <f t="shared" si="0"/>
        <v>0.4</v>
      </c>
      <c r="H51" s="24">
        <f t="shared" si="1"/>
        <v>0.4</v>
      </c>
      <c r="I51" s="24">
        <f t="shared" si="2"/>
        <v>0.39</v>
      </c>
      <c r="J51" s="25" t="str">
        <f t="shared" si="3"/>
        <v>TARRA RUSS</v>
      </c>
      <c r="K51" s="25" t="str">
        <f t="shared" si="4"/>
        <v>tarra russ</v>
      </c>
      <c r="L51" s="2"/>
      <c r="M51" s="2"/>
      <c r="N51" s="2"/>
      <c r="O51" s="2"/>
      <c r="P51" s="2"/>
      <c r="Q51" s="2"/>
      <c r="R51" s="2"/>
      <c r="S51" s="2"/>
      <c r="T51" s="2"/>
      <c r="U51" s="2"/>
      <c r="V51" s="2"/>
      <c r="W51" s="2"/>
      <c r="X51" s="2"/>
      <c r="Y51" s="2"/>
      <c r="Z51" s="2"/>
    </row>
    <row r="52" spans="1:26" ht="15.75" customHeight="1" x14ac:dyDescent="0.25">
      <c r="A52" s="20" t="s">
        <v>195</v>
      </c>
      <c r="B52" s="21">
        <v>0.69151004257410098</v>
      </c>
      <c r="C52" s="21">
        <v>0.84295646935577129</v>
      </c>
      <c r="D52" s="21">
        <v>0.7928018007924732</v>
      </c>
      <c r="E52" s="21">
        <v>0.75283959952205637</v>
      </c>
      <c r="F52" s="22">
        <f t="array" ref="F52">SUMPRODUCT(B52:E52,TRANSPOSE($E$4:$E$7))</f>
        <v>0.77160496920962141</v>
      </c>
      <c r="G52" s="23">
        <f t="shared" si="0"/>
        <v>0.77</v>
      </c>
      <c r="H52" s="24">
        <f t="shared" si="1"/>
        <v>0.78</v>
      </c>
      <c r="I52" s="24">
        <f t="shared" si="2"/>
        <v>0.77</v>
      </c>
      <c r="J52" s="25" t="str">
        <f t="shared" si="3"/>
        <v>MILLARD GODLEWSKI</v>
      </c>
      <c r="K52" s="25" t="str">
        <f t="shared" si="4"/>
        <v>millard godlewski</v>
      </c>
      <c r="L52" s="2"/>
      <c r="M52" s="2"/>
      <c r="N52" s="2"/>
      <c r="O52" s="2"/>
      <c r="P52" s="2"/>
      <c r="Q52" s="2"/>
      <c r="R52" s="2"/>
      <c r="S52" s="2"/>
      <c r="T52" s="2"/>
      <c r="U52" s="2"/>
      <c r="V52" s="2"/>
      <c r="W52" s="2"/>
      <c r="X52" s="2"/>
      <c r="Y52" s="2"/>
      <c r="Z52" s="2"/>
    </row>
    <row r="53" spans="1:26" ht="15.75" customHeight="1" x14ac:dyDescent="0.25">
      <c r="A53" s="20" t="s">
        <v>197</v>
      </c>
      <c r="B53" s="21">
        <v>0.98467633681628841</v>
      </c>
      <c r="C53" s="21">
        <v>0.19563784145059904</v>
      </c>
      <c r="D53" s="21">
        <v>0.16121556756355926</v>
      </c>
      <c r="E53" s="21">
        <v>0.87932523502175097</v>
      </c>
      <c r="F53" s="22">
        <f t="array" ref="F53">SUMPRODUCT(B53:E53,TRANSPOSE($E$4:$E$7))</f>
        <v>0.62347827056349381</v>
      </c>
      <c r="G53" s="23">
        <f t="shared" si="0"/>
        <v>0.62</v>
      </c>
      <c r="H53" s="24">
        <f t="shared" si="1"/>
        <v>0.63</v>
      </c>
      <c r="I53" s="24">
        <f t="shared" si="2"/>
        <v>0.62</v>
      </c>
      <c r="J53" s="25" t="str">
        <f t="shared" si="3"/>
        <v>HOLLI EBBERT</v>
      </c>
      <c r="K53" s="25" t="str">
        <f t="shared" si="4"/>
        <v>holli ebbert</v>
      </c>
      <c r="L53" s="2"/>
      <c r="M53" s="2"/>
      <c r="N53" s="2"/>
      <c r="O53" s="2"/>
      <c r="P53" s="2"/>
      <c r="Q53" s="2"/>
      <c r="R53" s="2"/>
      <c r="S53" s="2"/>
      <c r="T53" s="2"/>
      <c r="U53" s="2"/>
      <c r="V53" s="2"/>
      <c r="W53" s="2"/>
      <c r="X53" s="2"/>
      <c r="Y53" s="2"/>
      <c r="Z53" s="2"/>
    </row>
    <row r="54" spans="1:26" ht="15.75" customHeight="1" x14ac:dyDescent="0.25">
      <c r="A54" s="20" t="s">
        <v>201</v>
      </c>
      <c r="B54" s="21">
        <v>2.8070713939381875E-2</v>
      </c>
      <c r="C54" s="21">
        <v>0.65864118491185408</v>
      </c>
      <c r="D54" s="21">
        <v>0.76836856098599526</v>
      </c>
      <c r="E54" s="21">
        <v>0.33627352177381975</v>
      </c>
      <c r="F54" s="22">
        <f t="array" ref="F54">SUMPRODUCT(B54:E54,TRANSPOSE($E$4:$E$7))</f>
        <v>0.41455276306956002</v>
      </c>
      <c r="G54" s="23">
        <f t="shared" si="0"/>
        <v>0.41</v>
      </c>
      <c r="H54" s="24">
        <f t="shared" si="1"/>
        <v>0.42</v>
      </c>
      <c r="I54" s="24">
        <f t="shared" si="2"/>
        <v>0.41</v>
      </c>
      <c r="J54" s="25" t="str">
        <f t="shared" si="3"/>
        <v>KATHERINE LINZ</v>
      </c>
      <c r="K54" s="25" t="str">
        <f t="shared" si="4"/>
        <v>katherine linz</v>
      </c>
      <c r="L54" s="2"/>
      <c r="M54" s="2"/>
      <c r="N54" s="2"/>
      <c r="O54" s="2"/>
      <c r="P54" s="2"/>
      <c r="Q54" s="2"/>
      <c r="R54" s="2"/>
      <c r="S54" s="2"/>
      <c r="T54" s="2"/>
      <c r="U54" s="2"/>
      <c r="V54" s="2"/>
      <c r="W54" s="2"/>
      <c r="X54" s="2"/>
      <c r="Y54" s="2"/>
      <c r="Z54" s="2"/>
    </row>
    <row r="55" spans="1:26" ht="15.75" customHeight="1" x14ac:dyDescent="0.25">
      <c r="A55" s="20" t="s">
        <v>204</v>
      </c>
      <c r="B55" s="21">
        <v>0.49389003157784828</v>
      </c>
      <c r="C55" s="21">
        <v>0.27756466721331374</v>
      </c>
      <c r="D55" s="21">
        <v>0.54159403666491601</v>
      </c>
      <c r="E55" s="21">
        <v>0.41342879240910202</v>
      </c>
      <c r="F55" s="22">
        <f t="array" ref="F55">SUMPRODUCT(B55:E55,TRANSPOSE($E$4:$E$7))</f>
        <v>0.40157832710969621</v>
      </c>
      <c r="G55" s="23">
        <f t="shared" si="0"/>
        <v>0.4</v>
      </c>
      <c r="H55" s="24">
        <f t="shared" si="1"/>
        <v>0.41000000000000003</v>
      </c>
      <c r="I55" s="24">
        <f t="shared" si="2"/>
        <v>0.4</v>
      </c>
      <c r="J55" s="25" t="str">
        <f t="shared" si="3"/>
        <v>NIKKI TROXELL</v>
      </c>
      <c r="K55" s="25" t="str">
        <f t="shared" si="4"/>
        <v>nikki troxell</v>
      </c>
      <c r="L55" s="2"/>
      <c r="M55" s="2"/>
      <c r="N55" s="2"/>
      <c r="O55" s="2"/>
      <c r="P55" s="2"/>
      <c r="Q55" s="2"/>
      <c r="R55" s="2"/>
      <c r="S55" s="2"/>
      <c r="T55" s="2"/>
      <c r="U55" s="2"/>
      <c r="V55" s="2"/>
      <c r="W55" s="2"/>
      <c r="X55" s="2"/>
      <c r="Y55" s="2"/>
      <c r="Z55" s="2"/>
    </row>
    <row r="56" spans="1:26" ht="15.75" customHeight="1" x14ac:dyDescent="0.25">
      <c r="A56" s="20" t="s">
        <v>207</v>
      </c>
      <c r="B56" s="21">
        <v>0.77452214708673361</v>
      </c>
      <c r="C56" s="21">
        <v>0.45804717878618328</v>
      </c>
      <c r="D56" s="21">
        <v>3.7327077680778586E-2</v>
      </c>
      <c r="E56" s="21">
        <v>0.1488137567826977</v>
      </c>
      <c r="F56" s="22">
        <f t="array" ref="F56">SUMPRODUCT(B56:E56,TRANSPOSE($E$4:$E$7))</f>
        <v>0.35557679353435867</v>
      </c>
      <c r="G56" s="23">
        <f t="shared" si="0"/>
        <v>0.36</v>
      </c>
      <c r="H56" s="24">
        <f t="shared" si="1"/>
        <v>0.36</v>
      </c>
      <c r="I56" s="24">
        <f t="shared" si="2"/>
        <v>0.35</v>
      </c>
      <c r="J56" s="25" t="str">
        <f t="shared" si="3"/>
        <v>ERINN EVETT</v>
      </c>
      <c r="K56" s="25" t="str">
        <f t="shared" si="4"/>
        <v>erinn evett</v>
      </c>
      <c r="L56" s="2"/>
      <c r="M56" s="2"/>
      <c r="N56" s="2"/>
      <c r="O56" s="2"/>
      <c r="P56" s="2"/>
      <c r="Q56" s="2"/>
      <c r="R56" s="2"/>
      <c r="S56" s="2"/>
      <c r="T56" s="2"/>
      <c r="U56" s="2"/>
      <c r="V56" s="2"/>
      <c r="W56" s="2"/>
      <c r="X56" s="2"/>
      <c r="Y56" s="2"/>
      <c r="Z56" s="2"/>
    </row>
    <row r="57" spans="1:26" ht="15.75" customHeight="1" x14ac:dyDescent="0.25">
      <c r="A57" s="20" t="s">
        <v>211</v>
      </c>
      <c r="B57" s="21">
        <v>0.21795423498831756</v>
      </c>
      <c r="C57" s="21">
        <v>0.51981809698070802</v>
      </c>
      <c r="D57" s="21">
        <v>2.6016267917806757E-2</v>
      </c>
      <c r="E57" s="21">
        <v>0.21160480585883512</v>
      </c>
      <c r="F57" s="22">
        <f t="array" ref="F57">SUMPRODUCT(B57:E57,TRANSPOSE($E$4:$E$7))</f>
        <v>0.28677982522719064</v>
      </c>
      <c r="G57" s="23">
        <f t="shared" si="0"/>
        <v>0.28999999999999998</v>
      </c>
      <c r="H57" s="24">
        <f t="shared" si="1"/>
        <v>0.29000000000000004</v>
      </c>
      <c r="I57" s="24">
        <f t="shared" si="2"/>
        <v>0.28000000000000003</v>
      </c>
      <c r="J57" s="25" t="str">
        <f t="shared" si="3"/>
        <v>ALISA BURGAMY</v>
      </c>
      <c r="K57" s="25" t="str">
        <f t="shared" si="4"/>
        <v>alisa burgamy</v>
      </c>
      <c r="L57" s="2"/>
      <c r="M57" s="2"/>
      <c r="N57" s="2"/>
      <c r="O57" s="2"/>
      <c r="P57" s="2"/>
      <c r="Q57" s="2"/>
      <c r="R57" s="2"/>
      <c r="S57" s="2"/>
      <c r="T57" s="2"/>
      <c r="U57" s="2"/>
      <c r="V57" s="2"/>
      <c r="W57" s="2"/>
      <c r="X57" s="2"/>
      <c r="Y57" s="2"/>
      <c r="Z57" s="2"/>
    </row>
    <row r="58" spans="1:26" ht="15.75" customHeight="1" x14ac:dyDescent="0.25">
      <c r="A58" s="20" t="s">
        <v>215</v>
      </c>
      <c r="B58" s="21">
        <v>0.22199493024540473</v>
      </c>
      <c r="C58" s="21">
        <v>0.78042938119581862</v>
      </c>
      <c r="D58" s="21">
        <v>0.73161413776984052</v>
      </c>
      <c r="E58" s="21">
        <v>0.9193044342830835</v>
      </c>
      <c r="F58" s="22">
        <f t="array" ref="F58">SUMPRODUCT(B58:E58,TRANSPOSE($E$4:$E$7))</f>
        <v>0.71941098789804403</v>
      </c>
      <c r="G58" s="23">
        <f t="shared" si="0"/>
        <v>0.72</v>
      </c>
      <c r="H58" s="24">
        <f t="shared" si="1"/>
        <v>0.72</v>
      </c>
      <c r="I58" s="24">
        <f t="shared" si="2"/>
        <v>0.71</v>
      </c>
      <c r="J58" s="25" t="str">
        <f t="shared" si="3"/>
        <v>OZELL YOW</v>
      </c>
      <c r="K58" s="25" t="str">
        <f t="shared" si="4"/>
        <v>ozell yow</v>
      </c>
      <c r="L58" s="2"/>
      <c r="M58" s="2"/>
      <c r="N58" s="2"/>
      <c r="O58" s="2"/>
      <c r="P58" s="2"/>
      <c r="Q58" s="2"/>
      <c r="R58" s="2"/>
      <c r="S58" s="2"/>
      <c r="T58" s="2"/>
      <c r="U58" s="2"/>
      <c r="V58" s="2"/>
      <c r="W58" s="2"/>
      <c r="X58" s="2"/>
      <c r="Y58" s="2"/>
      <c r="Z58" s="2"/>
    </row>
    <row r="59" spans="1:26" ht="15.75" customHeight="1" x14ac:dyDescent="0.25">
      <c r="A59" s="20" t="s">
        <v>218</v>
      </c>
      <c r="B59" s="21">
        <v>4.8226634517995803E-2</v>
      </c>
      <c r="C59" s="21">
        <v>0.9895354385560744</v>
      </c>
      <c r="D59" s="21">
        <v>0.36343141574026183</v>
      </c>
      <c r="E59" s="21">
        <v>0.69559582710362877</v>
      </c>
      <c r="F59" s="22">
        <f t="array" ref="F59">SUMPRODUCT(B59:E59,TRANSPOSE($E$4:$E$7))</f>
        <v>0.62108743088589913</v>
      </c>
      <c r="G59" s="23">
        <f t="shared" si="0"/>
        <v>0.62</v>
      </c>
      <c r="H59" s="24">
        <f t="shared" si="1"/>
        <v>0.63</v>
      </c>
      <c r="I59" s="24">
        <f t="shared" si="2"/>
        <v>0.62</v>
      </c>
      <c r="J59" s="25" t="str">
        <f t="shared" si="3"/>
        <v>LOYD DESCHAMPS</v>
      </c>
      <c r="K59" s="25" t="str">
        <f t="shared" si="4"/>
        <v>loyd deschamps</v>
      </c>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D3:E3"/>
    <mergeCell ref="G8:I8"/>
    <mergeCell ref="J8:K8"/>
  </mergeCells>
  <conditionalFormatting sqref="F10:F59">
    <cfRule type="colorScale" priority="1">
      <colorScale>
        <cfvo type="min"/>
        <cfvo type="percentile" val="50"/>
        <cfvo type="max"/>
        <color rgb="FFF8696B"/>
        <color rgb="FFFFEB84"/>
        <color rgb="FF63BE7B"/>
      </colorScale>
    </cfRule>
  </conditionalFormatting>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Z1000"/>
  <sheetViews>
    <sheetView topLeftCell="B1" zoomScale="115" zoomScaleNormal="115" workbookViewId="0">
      <selection activeCell="J13" sqref="J13"/>
    </sheetView>
  </sheetViews>
  <sheetFormatPr defaultColWidth="11.21875" defaultRowHeight="15" customHeight="1" x14ac:dyDescent="0.2"/>
  <cols>
    <col min="1" max="1" width="17.44140625" customWidth="1"/>
    <col min="2" max="2" width="16.33203125" customWidth="1"/>
    <col min="3" max="3" width="8.44140625" customWidth="1"/>
    <col min="4" max="4" width="8.33203125" customWidth="1"/>
    <col min="5" max="5" width="8.44140625" customWidth="1"/>
    <col min="6" max="6" width="9.44140625" customWidth="1"/>
    <col min="7" max="7" width="12.33203125" customWidth="1"/>
    <col min="8" max="8" width="9.33203125" customWidth="1"/>
    <col min="9" max="9" width="10.77734375" customWidth="1"/>
    <col min="10" max="10" width="15" customWidth="1"/>
    <col min="11" max="11" width="8.44140625" customWidth="1"/>
    <col min="12" max="12" width="10.44140625" customWidth="1"/>
    <col min="13" max="26" width="8.77734375" customWidth="1"/>
  </cols>
  <sheetData>
    <row r="1" spans="1:26" ht="15.75"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ht="15.75" x14ac:dyDescent="0.25">
      <c r="A2" s="2"/>
      <c r="B2" s="2"/>
      <c r="C2" s="2"/>
      <c r="D2" s="2"/>
      <c r="E2" s="2"/>
      <c r="F2" s="2"/>
      <c r="G2" s="2"/>
      <c r="H2" s="2"/>
      <c r="I2" s="2"/>
      <c r="J2" s="2"/>
      <c r="K2" s="2"/>
      <c r="L2" s="2"/>
      <c r="M2" s="2"/>
      <c r="N2" s="2"/>
      <c r="O2" s="2"/>
      <c r="P2" s="2"/>
      <c r="Q2" s="2"/>
      <c r="R2" s="2"/>
      <c r="S2" s="2"/>
      <c r="T2" s="2"/>
      <c r="U2" s="2"/>
      <c r="V2" s="2"/>
      <c r="W2" s="2"/>
      <c r="X2" s="2"/>
      <c r="Y2" s="2"/>
      <c r="Z2" s="2"/>
    </row>
    <row r="3" spans="1:26" ht="15.75" x14ac:dyDescent="0.25">
      <c r="A3" s="2" t="s">
        <v>2</v>
      </c>
      <c r="B3" s="5">
        <f>SUM(C9:C263)</f>
        <v>29525</v>
      </c>
      <c r="C3" s="2"/>
      <c r="F3" s="8" t="s">
        <v>4</v>
      </c>
      <c r="G3" s="8" t="s">
        <v>5</v>
      </c>
      <c r="H3" s="2"/>
      <c r="I3" s="2"/>
      <c r="J3" s="2"/>
      <c r="K3" s="2"/>
      <c r="L3" s="2"/>
      <c r="M3" s="2"/>
      <c r="N3" s="2"/>
      <c r="O3" s="2"/>
      <c r="P3" s="2"/>
      <c r="Q3" s="2"/>
      <c r="R3" s="2"/>
      <c r="S3" s="2"/>
      <c r="T3" s="2"/>
      <c r="U3" s="2"/>
      <c r="V3" s="2"/>
      <c r="W3" s="2"/>
      <c r="X3" s="2"/>
      <c r="Y3" s="2"/>
      <c r="Z3" s="2"/>
    </row>
    <row r="4" spans="1:26" ht="15.75" x14ac:dyDescent="0.25">
      <c r="A4" s="2" t="s">
        <v>6</v>
      </c>
      <c r="B4" s="5">
        <f>SUM(Table1[Pants])</f>
        <v>20187</v>
      </c>
      <c r="C4" s="2"/>
      <c r="D4" s="2"/>
      <c r="E4" s="2"/>
      <c r="F4" s="9" t="s">
        <v>120</v>
      </c>
      <c r="G4" s="9">
        <f>SUMIF(Table1[Name],F4,Table1[Total Items:])</f>
        <v>5756</v>
      </c>
      <c r="H4" s="2"/>
      <c r="I4" s="2"/>
      <c r="J4" s="2"/>
      <c r="K4" s="2"/>
      <c r="L4" s="2"/>
      <c r="M4" s="2"/>
      <c r="N4" s="2"/>
      <c r="O4" s="2"/>
      <c r="P4" s="2"/>
      <c r="Q4" s="2"/>
      <c r="R4" s="2"/>
      <c r="S4" s="2"/>
      <c r="T4" s="2"/>
      <c r="U4" s="2"/>
      <c r="V4" s="2"/>
      <c r="W4" s="2"/>
      <c r="X4" s="2"/>
      <c r="Y4" s="2"/>
      <c r="Z4" s="2"/>
    </row>
    <row r="5" spans="1:26" ht="15.75" x14ac:dyDescent="0.25">
      <c r="A5" s="2" t="s">
        <v>8</v>
      </c>
      <c r="B5" s="5">
        <f>SUM(Table1[Shoes])</f>
        <v>5999</v>
      </c>
      <c r="C5" s="2"/>
      <c r="D5" s="2"/>
      <c r="E5" s="2"/>
      <c r="F5" s="2"/>
      <c r="G5" s="2"/>
      <c r="H5" s="2"/>
      <c r="I5" s="2"/>
      <c r="J5" s="2"/>
      <c r="K5" s="2"/>
      <c r="L5" s="2"/>
      <c r="M5" s="2"/>
      <c r="N5" s="2"/>
      <c r="O5" s="2"/>
      <c r="P5" s="2"/>
      <c r="Q5" s="2"/>
      <c r="R5" s="2"/>
      <c r="S5" s="2"/>
      <c r="T5" s="2"/>
      <c r="U5" s="2"/>
      <c r="V5" s="2"/>
      <c r="W5" s="2"/>
      <c r="X5" s="2"/>
      <c r="Y5" s="2"/>
      <c r="Z5" s="2"/>
    </row>
    <row r="6" spans="1:26" ht="15.75" x14ac:dyDescent="0.25">
      <c r="A6" s="2" t="s">
        <v>9</v>
      </c>
      <c r="B6" s="5">
        <f>SUM(Table1[Jackets])</f>
        <v>7206</v>
      </c>
      <c r="C6" s="2"/>
      <c r="D6" s="2"/>
      <c r="E6" s="2"/>
      <c r="F6" s="2"/>
      <c r="G6" s="2"/>
      <c r="H6" s="2"/>
      <c r="I6" s="2"/>
      <c r="J6" s="2"/>
      <c r="K6" s="2"/>
      <c r="L6" s="2"/>
      <c r="M6" s="2"/>
      <c r="N6" s="2"/>
      <c r="O6" s="2"/>
      <c r="P6" s="2"/>
      <c r="Q6" s="2"/>
      <c r="R6" s="2"/>
      <c r="S6" s="2"/>
      <c r="T6" s="2"/>
      <c r="U6" s="2"/>
      <c r="V6" s="2"/>
      <c r="W6" s="2"/>
      <c r="X6" s="2"/>
      <c r="Y6" s="2"/>
      <c r="Z6" s="2"/>
    </row>
    <row r="7" spans="1:26" ht="15.75" x14ac:dyDescent="0.25">
      <c r="A7" s="2"/>
      <c r="B7" s="2"/>
      <c r="C7" s="2"/>
      <c r="D7" s="2"/>
      <c r="E7" s="2"/>
      <c r="F7" s="2"/>
      <c r="G7" s="2"/>
      <c r="H7" s="2"/>
      <c r="I7" s="2"/>
      <c r="J7" s="2"/>
      <c r="K7" s="2"/>
      <c r="L7" s="2"/>
      <c r="M7" s="2"/>
      <c r="N7" s="2"/>
      <c r="O7" s="2"/>
      <c r="P7" s="2"/>
      <c r="Q7" s="2"/>
      <c r="R7" s="2"/>
      <c r="S7" s="2"/>
      <c r="T7" s="2"/>
      <c r="U7" s="2"/>
      <c r="V7" s="2"/>
      <c r="W7" s="2"/>
      <c r="X7" s="2"/>
      <c r="Y7" s="2"/>
      <c r="Z7" s="2"/>
    </row>
    <row r="8" spans="1:26" ht="15.75" x14ac:dyDescent="0.25">
      <c r="A8" s="2" t="s">
        <v>11</v>
      </c>
      <c r="B8" s="2" t="s">
        <v>12</v>
      </c>
      <c r="C8" s="2" t="s">
        <v>14</v>
      </c>
      <c r="D8" s="2" t="s">
        <v>15</v>
      </c>
      <c r="E8" s="2" t="s">
        <v>16</v>
      </c>
      <c r="F8" s="2" t="s">
        <v>17</v>
      </c>
      <c r="G8" s="2" t="s">
        <v>18</v>
      </c>
      <c r="H8" s="2" t="s">
        <v>19</v>
      </c>
      <c r="I8" s="2" t="s">
        <v>20</v>
      </c>
      <c r="J8" s="2" t="s">
        <v>21</v>
      </c>
      <c r="K8" s="2" t="s">
        <v>22</v>
      </c>
      <c r="L8" s="2" t="s">
        <v>23</v>
      </c>
      <c r="M8" s="2"/>
      <c r="N8" s="2"/>
      <c r="O8" s="2"/>
      <c r="P8" s="2"/>
      <c r="Q8" s="2"/>
      <c r="R8" s="2"/>
      <c r="S8" s="2"/>
      <c r="T8" s="2"/>
      <c r="U8" s="2"/>
      <c r="V8" s="2"/>
      <c r="W8" s="2"/>
      <c r="X8" s="2"/>
      <c r="Y8" s="2"/>
      <c r="Z8" s="2"/>
    </row>
    <row r="9" spans="1:26" ht="15.75" x14ac:dyDescent="0.25">
      <c r="A9" s="2" t="s">
        <v>25</v>
      </c>
      <c r="B9" s="33">
        <v>42655</v>
      </c>
      <c r="C9" s="2">
        <v>167</v>
      </c>
      <c r="D9" s="2">
        <v>117</v>
      </c>
      <c r="E9" s="2">
        <v>16</v>
      </c>
      <c r="F9" s="2">
        <v>37</v>
      </c>
      <c r="G9" s="12">
        <f>SUM(Table1[[#This Row],[Shirts]:[Jackets]])</f>
        <v>337</v>
      </c>
      <c r="H9" s="2">
        <f>MONTH(Table1[[#This Row],[Date:]])</f>
        <v>10</v>
      </c>
      <c r="I9" s="2" t="str">
        <f>LEFT(Table1[[#This Row],[Entry No.]],1)</f>
        <v>9</v>
      </c>
      <c r="J9" s="2">
        <f>VALUE(Table1[[#This Row],[Sales Rep]])</f>
        <v>9</v>
      </c>
      <c r="K9" s="2" t="str">
        <f>VLOOKUP(Table1[[#This Row],[Sales Rep (VALUE)]],Table2[#All],2,0)</f>
        <v>Evonne Liu</v>
      </c>
      <c r="L9" s="2" t="str">
        <f>RIGHT(Table1[[#This Row],[Entry No.]],5)</f>
        <v>17186</v>
      </c>
      <c r="M9" s="2"/>
      <c r="N9" s="2"/>
      <c r="O9" s="2"/>
      <c r="P9" s="2"/>
      <c r="Q9" s="2"/>
      <c r="R9" s="2"/>
      <c r="S9" s="2"/>
      <c r="T9" s="2"/>
      <c r="U9" s="2"/>
      <c r="V9" s="2"/>
      <c r="W9" s="2"/>
      <c r="X9" s="2"/>
      <c r="Y9" s="2"/>
      <c r="Z9" s="2"/>
    </row>
    <row r="10" spans="1:26" ht="15.75" x14ac:dyDescent="0.25">
      <c r="A10" s="2" t="s">
        <v>27</v>
      </c>
      <c r="B10" s="33">
        <v>42656</v>
      </c>
      <c r="C10" s="2">
        <v>114</v>
      </c>
      <c r="D10" s="2">
        <v>98</v>
      </c>
      <c r="E10" s="2">
        <v>15</v>
      </c>
      <c r="F10" s="2">
        <v>32</v>
      </c>
      <c r="G10" s="12">
        <f>SUM(Table1[[#This Row],[Shirts]:[Jackets]])</f>
        <v>259</v>
      </c>
      <c r="H10" s="2">
        <f>MONTH(Table1[[#This Row],[Date:]])</f>
        <v>10</v>
      </c>
      <c r="I10" s="2" t="str">
        <f>LEFT(Table1[[#This Row],[Entry No.]],1)</f>
        <v>9</v>
      </c>
      <c r="J10" s="2">
        <f>VALUE(Table1[[#This Row],[Sales Rep]])</f>
        <v>9</v>
      </c>
      <c r="K10" s="2" t="str">
        <f>VLOOKUP(Table1[[#This Row],[Sales Rep (VALUE)]],Table2[#All],2,0)</f>
        <v>Evonne Liu</v>
      </c>
      <c r="L10" s="2" t="str">
        <f>RIGHT(Table1[[#This Row],[Entry No.]],5)</f>
        <v>15111</v>
      </c>
      <c r="M10" s="2"/>
      <c r="N10" s="2"/>
      <c r="O10" s="2"/>
      <c r="P10" s="2"/>
      <c r="Q10" s="2"/>
      <c r="R10" s="2"/>
      <c r="S10" s="2"/>
      <c r="T10" s="2"/>
      <c r="U10" s="2"/>
      <c r="V10" s="2"/>
      <c r="W10" s="2"/>
      <c r="X10" s="2"/>
      <c r="Y10" s="2"/>
      <c r="Z10" s="2"/>
    </row>
    <row r="11" spans="1:26" ht="15.75" x14ac:dyDescent="0.25">
      <c r="A11" s="2" t="s">
        <v>28</v>
      </c>
      <c r="B11" s="33">
        <v>42657</v>
      </c>
      <c r="C11" s="2">
        <v>152</v>
      </c>
      <c r="D11" s="2">
        <v>89</v>
      </c>
      <c r="E11" s="2">
        <v>13</v>
      </c>
      <c r="F11" s="2">
        <v>31</v>
      </c>
      <c r="G11" s="12">
        <f>SUM(Table1[[#This Row],[Shirts]:[Jackets]])</f>
        <v>285</v>
      </c>
      <c r="H11" s="2">
        <f>MONTH(Table1[[#This Row],[Date:]])</f>
        <v>10</v>
      </c>
      <c r="I11" s="2" t="str">
        <f>LEFT(Table1[[#This Row],[Entry No.]],1)</f>
        <v>8</v>
      </c>
      <c r="J11" s="2">
        <f>VALUE(Table1[[#This Row],[Sales Rep]])</f>
        <v>8</v>
      </c>
      <c r="K11" s="2" t="str">
        <f>VLOOKUP(Table1[[#This Row],[Sales Rep (VALUE)]],Table2[#All],2,0)</f>
        <v>Patrick Sochar</v>
      </c>
      <c r="L11" s="2" t="str">
        <f>RIGHT(Table1[[#This Row],[Entry No.]],5)</f>
        <v>12970</v>
      </c>
      <c r="M11" s="2"/>
      <c r="N11" s="2"/>
      <c r="O11" s="2"/>
      <c r="P11" s="2"/>
      <c r="Q11" s="2"/>
      <c r="R11" s="2"/>
      <c r="S11" s="2"/>
      <c r="T11" s="2"/>
      <c r="U11" s="2"/>
      <c r="V11" s="2"/>
      <c r="W11" s="2"/>
      <c r="X11" s="2"/>
      <c r="Y11" s="2"/>
      <c r="Z11" s="2"/>
    </row>
    <row r="12" spans="1:26" ht="15.75" x14ac:dyDescent="0.25">
      <c r="A12" s="2" t="s">
        <v>31</v>
      </c>
      <c r="B12" s="33">
        <v>42658</v>
      </c>
      <c r="C12" s="2">
        <v>130</v>
      </c>
      <c r="D12" s="2">
        <v>118</v>
      </c>
      <c r="E12" s="2">
        <v>35</v>
      </c>
      <c r="F12" s="2">
        <v>18</v>
      </c>
      <c r="G12" s="12">
        <f>SUM(Table1[[#This Row],[Shirts]:[Jackets]])</f>
        <v>301</v>
      </c>
      <c r="H12" s="2">
        <f>MONTH(Table1[[#This Row],[Date:]])</f>
        <v>10</v>
      </c>
      <c r="I12" s="2" t="str">
        <f>LEFT(Table1[[#This Row],[Entry No.]],1)</f>
        <v>1</v>
      </c>
      <c r="J12" s="2">
        <f>VALUE(Table1[[#This Row],[Sales Rep]])</f>
        <v>1</v>
      </c>
      <c r="K12" s="2" t="str">
        <f>VLOOKUP(Table1[[#This Row],[Sales Rep (VALUE)]],Table2[#All],2,0)</f>
        <v>Alex Prudenko</v>
      </c>
      <c r="L12" s="2" t="str">
        <f>RIGHT(Table1[[#This Row],[Entry No.]],5)</f>
        <v>10422</v>
      </c>
      <c r="M12" s="2"/>
      <c r="N12" s="2"/>
      <c r="O12" s="2"/>
      <c r="P12" s="2"/>
      <c r="Q12" s="2"/>
      <c r="R12" s="2"/>
      <c r="S12" s="2"/>
      <c r="T12" s="2"/>
      <c r="U12" s="2"/>
      <c r="V12" s="2"/>
      <c r="W12" s="2"/>
      <c r="X12" s="2"/>
      <c r="Y12" s="2"/>
      <c r="Z12" s="2"/>
    </row>
    <row r="13" spans="1:26" ht="15.75" x14ac:dyDescent="0.25">
      <c r="A13" s="2" t="s">
        <v>32</v>
      </c>
      <c r="B13" s="33">
        <v>42659</v>
      </c>
      <c r="C13" s="2">
        <v>77</v>
      </c>
      <c r="D13" s="2">
        <v>57</v>
      </c>
      <c r="E13" s="2">
        <v>41</v>
      </c>
      <c r="F13" s="2">
        <v>47</v>
      </c>
      <c r="G13" s="12">
        <f>SUM(Table1[[#This Row],[Shirts]:[Jackets]])</f>
        <v>222</v>
      </c>
      <c r="H13" s="2">
        <f>MONTH(Table1[[#This Row],[Date:]])</f>
        <v>10</v>
      </c>
      <c r="I13" s="2" t="str">
        <f>LEFT(Table1[[#This Row],[Entry No.]],1)</f>
        <v>6</v>
      </c>
      <c r="J13" s="2">
        <f>VALUE(Table1[[#This Row],[Sales Rep]])</f>
        <v>6</v>
      </c>
      <c r="K13" s="2" t="str">
        <f>VLOOKUP(Table1[[#This Row],[Sales Rep (VALUE)]],Table2[#All],2,0)</f>
        <v>Yana Ovoya</v>
      </c>
      <c r="L13" s="2" t="str">
        <f>RIGHT(Table1[[#This Row],[Entry No.]],5)</f>
        <v>13028</v>
      </c>
      <c r="M13" s="2"/>
      <c r="N13" s="2"/>
      <c r="O13" s="2"/>
      <c r="P13" s="2"/>
      <c r="Q13" s="2"/>
      <c r="R13" s="2"/>
      <c r="S13" s="2"/>
      <c r="T13" s="2"/>
      <c r="U13" s="2"/>
      <c r="V13" s="2"/>
      <c r="W13" s="2"/>
      <c r="X13" s="2"/>
      <c r="Y13" s="2"/>
      <c r="Z13" s="2"/>
    </row>
    <row r="14" spans="1:26" ht="15.75" x14ac:dyDescent="0.25">
      <c r="A14" s="2" t="s">
        <v>33</v>
      </c>
      <c r="B14" s="33">
        <v>42660</v>
      </c>
      <c r="C14" s="2">
        <v>96</v>
      </c>
      <c r="D14" s="2">
        <v>62</v>
      </c>
      <c r="E14" s="2">
        <v>11</v>
      </c>
      <c r="F14" s="2">
        <v>16</v>
      </c>
      <c r="G14" s="12">
        <f>SUM(Table1[[#This Row],[Shirts]:[Jackets]])</f>
        <v>185</v>
      </c>
      <c r="H14" s="2">
        <f>MONTH(Table1[[#This Row],[Date:]])</f>
        <v>10</v>
      </c>
      <c r="I14" s="2" t="str">
        <f>LEFT(Table1[[#This Row],[Entry No.]],1)</f>
        <v>1</v>
      </c>
      <c r="J14" s="2">
        <f>VALUE(Table1[[#This Row],[Sales Rep]])</f>
        <v>1</v>
      </c>
      <c r="K14" s="2" t="str">
        <f>VLOOKUP(Table1[[#This Row],[Sales Rep (VALUE)]],Table2[#All],2,0)</f>
        <v>Alex Prudenko</v>
      </c>
      <c r="L14" s="2" t="str">
        <f>RIGHT(Table1[[#This Row],[Entry No.]],5)</f>
        <v>11642</v>
      </c>
      <c r="M14" s="2"/>
      <c r="N14" s="2"/>
      <c r="O14" s="2"/>
      <c r="P14" s="2"/>
      <c r="Q14" s="2"/>
      <c r="R14" s="2"/>
      <c r="S14" s="2"/>
      <c r="T14" s="2"/>
      <c r="U14" s="2"/>
      <c r="V14" s="2"/>
      <c r="W14" s="2"/>
      <c r="X14" s="2"/>
      <c r="Y14" s="2"/>
      <c r="Z14" s="2"/>
    </row>
    <row r="15" spans="1:26" ht="15.75" x14ac:dyDescent="0.25">
      <c r="A15" s="2" t="s">
        <v>36</v>
      </c>
      <c r="B15" s="33">
        <v>42661</v>
      </c>
      <c r="C15" s="2">
        <v>84</v>
      </c>
      <c r="D15" s="2">
        <v>43</v>
      </c>
      <c r="E15" s="2">
        <v>29</v>
      </c>
      <c r="F15" s="2">
        <v>30</v>
      </c>
      <c r="G15" s="12">
        <f>SUM(Table1[[#This Row],[Shirts]:[Jackets]])</f>
        <v>186</v>
      </c>
      <c r="H15" s="2">
        <f>MONTH(Table1[[#This Row],[Date:]])</f>
        <v>10</v>
      </c>
      <c r="I15" s="2" t="str">
        <f>LEFT(Table1[[#This Row],[Entry No.]],1)</f>
        <v>1</v>
      </c>
      <c r="J15" s="2">
        <f>VALUE(Table1[[#This Row],[Sales Rep]])</f>
        <v>1</v>
      </c>
      <c r="K15" s="2" t="str">
        <f>VLOOKUP(Table1[[#This Row],[Sales Rep (VALUE)]],Table2[#All],2,0)</f>
        <v>Alex Prudenko</v>
      </c>
      <c r="L15" s="2" t="str">
        <f>RIGHT(Table1[[#This Row],[Entry No.]],5)</f>
        <v>14852</v>
      </c>
      <c r="M15" s="2"/>
      <c r="N15" s="2"/>
      <c r="O15" s="2"/>
      <c r="P15" s="2"/>
      <c r="Q15" s="2"/>
      <c r="R15" s="2"/>
      <c r="S15" s="2"/>
      <c r="T15" s="2"/>
      <c r="U15" s="2"/>
      <c r="V15" s="2"/>
      <c r="W15" s="2"/>
      <c r="X15" s="2"/>
      <c r="Y15" s="2"/>
      <c r="Z15" s="2"/>
    </row>
    <row r="16" spans="1:26" ht="15.75" x14ac:dyDescent="0.25">
      <c r="A16" s="2" t="s">
        <v>39</v>
      </c>
      <c r="B16" s="33">
        <v>42662</v>
      </c>
      <c r="C16" s="2">
        <v>78</v>
      </c>
      <c r="D16" s="2">
        <v>57</v>
      </c>
      <c r="E16" s="2">
        <v>29</v>
      </c>
      <c r="F16" s="2">
        <v>24</v>
      </c>
      <c r="G16" s="12">
        <f>SUM(Table1[[#This Row],[Shirts]:[Jackets]])</f>
        <v>188</v>
      </c>
      <c r="H16" s="2">
        <f>MONTH(Table1[[#This Row],[Date:]])</f>
        <v>10</v>
      </c>
      <c r="I16" s="2" t="str">
        <f>LEFT(Table1[[#This Row],[Entry No.]],1)</f>
        <v>1</v>
      </c>
      <c r="J16" s="2">
        <f>VALUE(Table1[[#This Row],[Sales Rep]])</f>
        <v>1</v>
      </c>
      <c r="K16" s="2" t="str">
        <f>VLOOKUP(Table1[[#This Row],[Sales Rep (VALUE)]],Table2[#All],2,0)</f>
        <v>Alex Prudenko</v>
      </c>
      <c r="L16" s="2" t="str">
        <f>RIGHT(Table1[[#This Row],[Entry No.]],5)</f>
        <v>13654</v>
      </c>
      <c r="M16" s="2"/>
      <c r="N16" s="2"/>
      <c r="O16" s="2"/>
      <c r="P16" s="2"/>
      <c r="Q16" s="2"/>
      <c r="R16" s="2"/>
      <c r="S16" s="2"/>
      <c r="T16" s="2"/>
      <c r="U16" s="2"/>
      <c r="V16" s="2"/>
      <c r="W16" s="2"/>
      <c r="X16" s="2"/>
      <c r="Y16" s="2"/>
      <c r="Z16" s="2"/>
    </row>
    <row r="17" spans="1:26" ht="15.75" x14ac:dyDescent="0.25">
      <c r="A17" s="2" t="s">
        <v>40</v>
      </c>
      <c r="B17" s="33">
        <v>42663</v>
      </c>
      <c r="C17" s="2">
        <v>113</v>
      </c>
      <c r="D17" s="2">
        <v>104</v>
      </c>
      <c r="E17" s="2">
        <v>29</v>
      </c>
      <c r="F17" s="2">
        <v>8</v>
      </c>
      <c r="G17" s="12">
        <f>SUM(Table1[[#This Row],[Shirts]:[Jackets]])</f>
        <v>254</v>
      </c>
      <c r="H17" s="2">
        <f>MONTH(Table1[[#This Row],[Date:]])</f>
        <v>10</v>
      </c>
      <c r="I17" s="2" t="str">
        <f>LEFT(Table1[[#This Row],[Entry No.]],1)</f>
        <v>9</v>
      </c>
      <c r="J17" s="2">
        <f>VALUE(Table1[[#This Row],[Sales Rep]])</f>
        <v>9</v>
      </c>
      <c r="K17" s="2" t="str">
        <f>VLOOKUP(Table1[[#This Row],[Sales Rep (VALUE)]],Table2[#All],2,0)</f>
        <v>Evonne Liu</v>
      </c>
      <c r="L17" s="2" t="str">
        <f>RIGHT(Table1[[#This Row],[Entry No.]],5)</f>
        <v>18484</v>
      </c>
      <c r="M17" s="2"/>
      <c r="N17" s="2"/>
      <c r="O17" s="2"/>
      <c r="P17" s="2"/>
      <c r="Q17" s="2"/>
      <c r="R17" s="2"/>
      <c r="S17" s="2"/>
      <c r="T17" s="2"/>
      <c r="U17" s="2"/>
      <c r="V17" s="2"/>
      <c r="W17" s="2"/>
      <c r="X17" s="2"/>
      <c r="Y17" s="2"/>
      <c r="Z17" s="2"/>
    </row>
    <row r="18" spans="1:26" ht="15.75" x14ac:dyDescent="0.25">
      <c r="A18" s="2" t="s">
        <v>42</v>
      </c>
      <c r="B18" s="33">
        <v>42664</v>
      </c>
      <c r="C18" s="2">
        <v>150</v>
      </c>
      <c r="D18" s="2">
        <v>59</v>
      </c>
      <c r="E18" s="2">
        <v>20</v>
      </c>
      <c r="F18" s="2">
        <v>35</v>
      </c>
      <c r="G18" s="12">
        <f>SUM(Table1[[#This Row],[Shirts]:[Jackets]])</f>
        <v>264</v>
      </c>
      <c r="H18" s="2">
        <f>MONTH(Table1[[#This Row],[Date:]])</f>
        <v>10</v>
      </c>
      <c r="I18" s="2" t="str">
        <f>LEFT(Table1[[#This Row],[Entry No.]],1)</f>
        <v>8</v>
      </c>
      <c r="J18" s="2">
        <f>VALUE(Table1[[#This Row],[Sales Rep]])</f>
        <v>8</v>
      </c>
      <c r="K18" s="2" t="str">
        <f>VLOOKUP(Table1[[#This Row],[Sales Rep (VALUE)]],Table2[#All],2,0)</f>
        <v>Patrick Sochar</v>
      </c>
      <c r="L18" s="2" t="str">
        <f>RIGHT(Table1[[#This Row],[Entry No.]],5)</f>
        <v>12428</v>
      </c>
      <c r="M18" s="2"/>
      <c r="N18" s="2"/>
      <c r="O18" s="2"/>
      <c r="P18" s="2"/>
      <c r="Q18" s="2"/>
      <c r="R18" s="2"/>
      <c r="S18" s="2"/>
      <c r="T18" s="2"/>
      <c r="U18" s="2"/>
      <c r="V18" s="2"/>
      <c r="W18" s="2"/>
      <c r="X18" s="2"/>
      <c r="Y18" s="2"/>
      <c r="Z18" s="2"/>
    </row>
    <row r="19" spans="1:26" ht="15.75" x14ac:dyDescent="0.25">
      <c r="A19" s="2" t="s">
        <v>44</v>
      </c>
      <c r="B19" s="33">
        <v>42665</v>
      </c>
      <c r="C19" s="2">
        <v>164</v>
      </c>
      <c r="D19" s="2">
        <v>110</v>
      </c>
      <c r="E19" s="2">
        <v>13</v>
      </c>
      <c r="F19" s="2">
        <v>48</v>
      </c>
      <c r="G19" s="12">
        <f>SUM(Table1[[#This Row],[Shirts]:[Jackets]])</f>
        <v>335</v>
      </c>
      <c r="H19" s="2">
        <f>MONTH(Table1[[#This Row],[Date:]])</f>
        <v>10</v>
      </c>
      <c r="I19" s="2" t="str">
        <f>LEFT(Table1[[#This Row],[Entry No.]],1)</f>
        <v>2</v>
      </c>
      <c r="J19" s="2">
        <f>VALUE(Table1[[#This Row],[Sales Rep]])</f>
        <v>2</v>
      </c>
      <c r="K19" s="2" t="str">
        <f>VLOOKUP(Table1[[#This Row],[Sales Rep (VALUE)]],Table2[#All],2,0)</f>
        <v>Year Choi</v>
      </c>
      <c r="L19" s="2" t="str">
        <f>RIGHT(Table1[[#This Row],[Entry No.]],5)</f>
        <v>18140</v>
      </c>
      <c r="M19" s="2"/>
      <c r="N19" s="2"/>
      <c r="O19" s="2"/>
      <c r="P19" s="2"/>
      <c r="Q19" s="2"/>
      <c r="R19" s="2"/>
      <c r="S19" s="2"/>
      <c r="T19" s="2"/>
      <c r="U19" s="2"/>
      <c r="V19" s="2"/>
      <c r="W19" s="2"/>
      <c r="X19" s="2"/>
      <c r="Y19" s="2"/>
      <c r="Z19" s="2"/>
    </row>
    <row r="20" spans="1:26" ht="15.75" x14ac:dyDescent="0.25">
      <c r="A20" s="2" t="s">
        <v>46</v>
      </c>
      <c r="B20" s="33">
        <v>42666</v>
      </c>
      <c r="C20" s="2">
        <v>87</v>
      </c>
      <c r="D20" s="2">
        <v>46</v>
      </c>
      <c r="E20" s="2">
        <v>16</v>
      </c>
      <c r="F20" s="2">
        <v>29</v>
      </c>
      <c r="G20" s="12">
        <f>SUM(Table1[[#This Row],[Shirts]:[Jackets]])</f>
        <v>178</v>
      </c>
      <c r="H20" s="2">
        <f>MONTH(Table1[[#This Row],[Date:]])</f>
        <v>10</v>
      </c>
      <c r="I20" s="2" t="str">
        <f>LEFT(Table1[[#This Row],[Entry No.]],1)</f>
        <v>3</v>
      </c>
      <c r="J20" s="2">
        <f>VALUE(Table1[[#This Row],[Sales Rep]])</f>
        <v>3</v>
      </c>
      <c r="K20" s="2" t="str">
        <f>VLOOKUP(Table1[[#This Row],[Sales Rep (VALUE)]],Table2[#All],2,0)</f>
        <v>Felix Mandeet</v>
      </c>
      <c r="L20" s="2" t="str">
        <f>RIGHT(Table1[[#This Row],[Entry No.]],5)</f>
        <v>10467</v>
      </c>
      <c r="M20" s="2"/>
      <c r="N20" s="2"/>
      <c r="O20" s="2"/>
      <c r="P20" s="2"/>
      <c r="Q20" s="2"/>
      <c r="R20" s="2"/>
      <c r="S20" s="2"/>
      <c r="T20" s="2"/>
      <c r="U20" s="2"/>
      <c r="V20" s="2"/>
      <c r="W20" s="2"/>
      <c r="X20" s="2"/>
      <c r="Y20" s="2"/>
      <c r="Z20" s="2"/>
    </row>
    <row r="21" spans="1:26" ht="15.75" customHeight="1" x14ac:dyDescent="0.25">
      <c r="A21" s="2" t="s">
        <v>53</v>
      </c>
      <c r="B21" s="33">
        <v>42667</v>
      </c>
      <c r="C21" s="2">
        <v>153</v>
      </c>
      <c r="D21" s="2">
        <v>57</v>
      </c>
      <c r="E21" s="2">
        <v>2</v>
      </c>
      <c r="F21" s="2">
        <v>50</v>
      </c>
      <c r="G21" s="12">
        <f>SUM(Table1[[#This Row],[Shirts]:[Jackets]])</f>
        <v>262</v>
      </c>
      <c r="H21" s="2">
        <f>MONTH(Table1[[#This Row],[Date:]])</f>
        <v>10</v>
      </c>
      <c r="I21" s="2" t="str">
        <f>LEFT(Table1[[#This Row],[Entry No.]],1)</f>
        <v>6</v>
      </c>
      <c r="J21" s="2">
        <f>VALUE(Table1[[#This Row],[Sales Rep]])</f>
        <v>6</v>
      </c>
      <c r="K21" s="2" t="str">
        <f>VLOOKUP(Table1[[#This Row],[Sales Rep (VALUE)]],Table2[#All],2,0)</f>
        <v>Yana Ovoya</v>
      </c>
      <c r="L21" s="2" t="str">
        <f>RIGHT(Table1[[#This Row],[Entry No.]],5)</f>
        <v>10913</v>
      </c>
      <c r="M21" s="2"/>
      <c r="N21" s="2"/>
      <c r="O21" s="2"/>
      <c r="P21" s="2"/>
      <c r="Q21" s="2"/>
      <c r="R21" s="2"/>
      <c r="S21" s="2"/>
      <c r="T21" s="2"/>
      <c r="U21" s="2"/>
      <c r="V21" s="2"/>
      <c r="W21" s="2"/>
      <c r="X21" s="2"/>
      <c r="Y21" s="2"/>
      <c r="Z21" s="2"/>
    </row>
    <row r="22" spans="1:26" ht="15.75" customHeight="1" x14ac:dyDescent="0.25">
      <c r="A22" s="2" t="s">
        <v>58</v>
      </c>
      <c r="B22" s="33">
        <v>42668</v>
      </c>
      <c r="C22" s="2">
        <v>117</v>
      </c>
      <c r="D22" s="2">
        <v>53</v>
      </c>
      <c r="E22" s="2">
        <v>21</v>
      </c>
      <c r="F22" s="2">
        <v>14</v>
      </c>
      <c r="G22" s="12">
        <f>SUM(Table1[[#This Row],[Shirts]:[Jackets]])</f>
        <v>205</v>
      </c>
      <c r="H22" s="2">
        <f>MONTH(Table1[[#This Row],[Date:]])</f>
        <v>10</v>
      </c>
      <c r="I22" s="2" t="str">
        <f>LEFT(Table1[[#This Row],[Entry No.]],1)</f>
        <v>1</v>
      </c>
      <c r="J22" s="2">
        <f>VALUE(Table1[[#This Row],[Sales Rep]])</f>
        <v>1</v>
      </c>
      <c r="K22" s="2" t="str">
        <f>VLOOKUP(Table1[[#This Row],[Sales Rep (VALUE)]],Table2[#All],2,0)</f>
        <v>Alex Prudenko</v>
      </c>
      <c r="L22" s="2" t="str">
        <f>RIGHT(Table1[[#This Row],[Entry No.]],5)</f>
        <v>10942</v>
      </c>
      <c r="M22" s="2"/>
      <c r="N22" s="2"/>
      <c r="O22" s="2"/>
      <c r="P22" s="2"/>
      <c r="Q22" s="2"/>
      <c r="R22" s="2"/>
      <c r="S22" s="2"/>
      <c r="T22" s="2"/>
      <c r="U22" s="2"/>
      <c r="V22" s="2"/>
      <c r="W22" s="2"/>
      <c r="X22" s="2"/>
      <c r="Y22" s="2"/>
      <c r="Z22" s="2"/>
    </row>
    <row r="23" spans="1:26" ht="15.75" customHeight="1" x14ac:dyDescent="0.25">
      <c r="A23" s="2" t="s">
        <v>60</v>
      </c>
      <c r="B23" s="33">
        <v>42669</v>
      </c>
      <c r="C23" s="2">
        <v>77</v>
      </c>
      <c r="D23" s="2">
        <v>53</v>
      </c>
      <c r="E23" s="2">
        <v>8</v>
      </c>
      <c r="F23" s="2">
        <v>20</v>
      </c>
      <c r="G23" s="12">
        <f>SUM(Table1[[#This Row],[Shirts]:[Jackets]])</f>
        <v>158</v>
      </c>
      <c r="H23" s="2">
        <f>MONTH(Table1[[#This Row],[Date:]])</f>
        <v>10</v>
      </c>
      <c r="I23" s="2" t="str">
        <f>LEFT(Table1[[#This Row],[Entry No.]],1)</f>
        <v>1</v>
      </c>
      <c r="J23" s="2">
        <f>VALUE(Table1[[#This Row],[Sales Rep]])</f>
        <v>1</v>
      </c>
      <c r="K23" s="2" t="str">
        <f>VLOOKUP(Table1[[#This Row],[Sales Rep (VALUE)]],Table2[#All],2,0)</f>
        <v>Alex Prudenko</v>
      </c>
      <c r="L23" s="2" t="str">
        <f>RIGHT(Table1[[#This Row],[Entry No.]],5)</f>
        <v>17312</v>
      </c>
      <c r="M23" s="2"/>
      <c r="N23" s="2"/>
      <c r="O23" s="2"/>
      <c r="P23" s="2"/>
      <c r="Q23" s="2"/>
      <c r="R23" s="2"/>
      <c r="S23" s="2"/>
      <c r="T23" s="2"/>
      <c r="U23" s="2"/>
      <c r="V23" s="2"/>
      <c r="W23" s="2"/>
      <c r="X23" s="2"/>
      <c r="Y23" s="2"/>
      <c r="Z23" s="2"/>
    </row>
    <row r="24" spans="1:26" ht="15.75" customHeight="1" x14ac:dyDescent="0.25">
      <c r="A24" s="2" t="s">
        <v>61</v>
      </c>
      <c r="B24" s="33">
        <v>42670</v>
      </c>
      <c r="C24" s="2">
        <v>100</v>
      </c>
      <c r="D24" s="2">
        <v>42</v>
      </c>
      <c r="E24" s="2">
        <v>13</v>
      </c>
      <c r="F24" s="2">
        <v>25</v>
      </c>
      <c r="G24" s="12">
        <f>SUM(Table1[[#This Row],[Shirts]:[Jackets]])</f>
        <v>180</v>
      </c>
      <c r="H24" s="2">
        <f>MONTH(Table1[[#This Row],[Date:]])</f>
        <v>10</v>
      </c>
      <c r="I24" s="2" t="str">
        <f>LEFT(Table1[[#This Row],[Entry No.]],1)</f>
        <v>6</v>
      </c>
      <c r="J24" s="2">
        <f>VALUE(Table1[[#This Row],[Sales Rep]])</f>
        <v>6</v>
      </c>
      <c r="K24" s="2" t="str">
        <f>VLOOKUP(Table1[[#This Row],[Sales Rep (VALUE)]],Table2[#All],2,0)</f>
        <v>Yana Ovoya</v>
      </c>
      <c r="L24" s="2" t="str">
        <f>RIGHT(Table1[[#This Row],[Entry No.]],5)</f>
        <v>18074</v>
      </c>
      <c r="M24" s="2"/>
      <c r="N24" s="2"/>
      <c r="O24" s="2"/>
      <c r="P24" s="2"/>
      <c r="Q24" s="2"/>
      <c r="R24" s="2"/>
      <c r="S24" s="2"/>
      <c r="T24" s="2"/>
      <c r="U24" s="2"/>
      <c r="V24" s="2"/>
      <c r="W24" s="2"/>
      <c r="X24" s="2"/>
      <c r="Y24" s="2"/>
      <c r="Z24" s="2"/>
    </row>
    <row r="25" spans="1:26" ht="15.75" customHeight="1" x14ac:dyDescent="0.25">
      <c r="A25" s="2" t="s">
        <v>62</v>
      </c>
      <c r="B25" s="33">
        <v>42671</v>
      </c>
      <c r="C25" s="2">
        <v>72</v>
      </c>
      <c r="D25" s="2">
        <v>72</v>
      </c>
      <c r="E25" s="2">
        <v>29</v>
      </c>
      <c r="F25" s="2">
        <v>33</v>
      </c>
      <c r="G25" s="12">
        <f>SUM(Table1[[#This Row],[Shirts]:[Jackets]])</f>
        <v>206</v>
      </c>
      <c r="H25" s="2">
        <f>MONTH(Table1[[#This Row],[Date:]])</f>
        <v>10</v>
      </c>
      <c r="I25" s="2" t="str">
        <f>LEFT(Table1[[#This Row],[Entry No.]],1)</f>
        <v>1</v>
      </c>
      <c r="J25" s="2">
        <f>VALUE(Table1[[#This Row],[Sales Rep]])</f>
        <v>1</v>
      </c>
      <c r="K25" s="2" t="str">
        <f>VLOOKUP(Table1[[#This Row],[Sales Rep (VALUE)]],Table2[#All],2,0)</f>
        <v>Alex Prudenko</v>
      </c>
      <c r="L25" s="2" t="str">
        <f>RIGHT(Table1[[#This Row],[Entry No.]],5)</f>
        <v>10882</v>
      </c>
      <c r="M25" s="2"/>
      <c r="N25" s="2"/>
      <c r="O25" s="2"/>
      <c r="P25" s="2"/>
      <c r="Q25" s="2"/>
      <c r="R25" s="2"/>
      <c r="S25" s="2"/>
      <c r="T25" s="2"/>
      <c r="U25" s="2"/>
      <c r="V25" s="2"/>
      <c r="W25" s="2"/>
      <c r="X25" s="2"/>
      <c r="Y25" s="2"/>
      <c r="Z25" s="2"/>
    </row>
    <row r="26" spans="1:26" ht="15.75" customHeight="1" x14ac:dyDescent="0.25">
      <c r="A26" s="2" t="s">
        <v>63</v>
      </c>
      <c r="B26" s="33">
        <v>42672</v>
      </c>
      <c r="C26" s="2">
        <v>121</v>
      </c>
      <c r="D26" s="2">
        <v>64</v>
      </c>
      <c r="E26" s="2">
        <v>16</v>
      </c>
      <c r="F26" s="2">
        <v>9</v>
      </c>
      <c r="G26" s="12">
        <f>SUM(Table1[[#This Row],[Shirts]:[Jackets]])</f>
        <v>210</v>
      </c>
      <c r="H26" s="2">
        <f>MONTH(Table1[[#This Row],[Date:]])</f>
        <v>10</v>
      </c>
      <c r="I26" s="2" t="str">
        <f>LEFT(Table1[[#This Row],[Entry No.]],1)</f>
        <v>1</v>
      </c>
      <c r="J26" s="2">
        <f>VALUE(Table1[[#This Row],[Sales Rep]])</f>
        <v>1</v>
      </c>
      <c r="K26" s="2" t="str">
        <f>VLOOKUP(Table1[[#This Row],[Sales Rep (VALUE)]],Table2[#All],2,0)</f>
        <v>Alex Prudenko</v>
      </c>
      <c r="L26" s="2" t="str">
        <f>RIGHT(Table1[[#This Row],[Entry No.]],5)</f>
        <v>10519</v>
      </c>
      <c r="M26" s="2"/>
      <c r="N26" s="2"/>
      <c r="O26" s="2"/>
      <c r="P26" s="2"/>
      <c r="Q26" s="2"/>
      <c r="R26" s="2"/>
      <c r="S26" s="2"/>
      <c r="T26" s="2"/>
      <c r="U26" s="2"/>
      <c r="V26" s="2"/>
      <c r="W26" s="2"/>
      <c r="X26" s="2"/>
      <c r="Y26" s="2"/>
      <c r="Z26" s="2"/>
    </row>
    <row r="27" spans="1:26" ht="15.75" customHeight="1" x14ac:dyDescent="0.25">
      <c r="A27" s="2" t="s">
        <v>64</v>
      </c>
      <c r="B27" s="33">
        <v>42673</v>
      </c>
      <c r="C27" s="2">
        <v>63</v>
      </c>
      <c r="D27" s="2">
        <v>102</v>
      </c>
      <c r="E27" s="2">
        <v>44</v>
      </c>
      <c r="F27" s="2">
        <v>9</v>
      </c>
      <c r="G27" s="12">
        <f>SUM(Table1[[#This Row],[Shirts]:[Jackets]])</f>
        <v>218</v>
      </c>
      <c r="H27" s="2">
        <f>MONTH(Table1[[#This Row],[Date:]])</f>
        <v>10</v>
      </c>
      <c r="I27" s="2" t="str">
        <f>LEFT(Table1[[#This Row],[Entry No.]],1)</f>
        <v>1</v>
      </c>
      <c r="J27" s="2">
        <f>VALUE(Table1[[#This Row],[Sales Rep]])</f>
        <v>1</v>
      </c>
      <c r="K27" s="2" t="str">
        <f>VLOOKUP(Table1[[#This Row],[Sales Rep (VALUE)]],Table2[#All],2,0)</f>
        <v>Alex Prudenko</v>
      </c>
      <c r="L27" s="2" t="str">
        <f>RIGHT(Table1[[#This Row],[Entry No.]],5)</f>
        <v>19345</v>
      </c>
      <c r="M27" s="2"/>
      <c r="N27" s="2"/>
      <c r="O27" s="2"/>
      <c r="P27" s="2"/>
      <c r="Q27" s="2"/>
      <c r="R27" s="2"/>
      <c r="S27" s="2"/>
      <c r="T27" s="2"/>
      <c r="U27" s="2"/>
      <c r="V27" s="2"/>
      <c r="W27" s="2"/>
      <c r="X27" s="2"/>
      <c r="Y27" s="2"/>
      <c r="Z27" s="2"/>
    </row>
    <row r="28" spans="1:26" ht="15.75" customHeight="1" x14ac:dyDescent="0.25">
      <c r="A28" s="2" t="s">
        <v>65</v>
      </c>
      <c r="B28" s="33">
        <v>42674</v>
      </c>
      <c r="C28" s="2">
        <v>165</v>
      </c>
      <c r="D28" s="2">
        <v>118</v>
      </c>
      <c r="E28" s="2">
        <v>6</v>
      </c>
      <c r="F28" s="2">
        <v>31</v>
      </c>
      <c r="G28" s="12">
        <f>SUM(Table1[[#This Row],[Shirts]:[Jackets]])</f>
        <v>320</v>
      </c>
      <c r="H28" s="2">
        <f>MONTH(Table1[[#This Row],[Date:]])</f>
        <v>10</v>
      </c>
      <c r="I28" s="2" t="str">
        <f>LEFT(Table1[[#This Row],[Entry No.]],1)</f>
        <v>8</v>
      </c>
      <c r="J28" s="2">
        <f>VALUE(Table1[[#This Row],[Sales Rep]])</f>
        <v>8</v>
      </c>
      <c r="K28" s="2" t="str">
        <f>VLOOKUP(Table1[[#This Row],[Sales Rep (VALUE)]],Table2[#All],2,0)</f>
        <v>Patrick Sochar</v>
      </c>
      <c r="L28" s="2" t="str">
        <f>RIGHT(Table1[[#This Row],[Entry No.]],5)</f>
        <v>11345</v>
      </c>
      <c r="M28" s="2"/>
      <c r="N28" s="2"/>
      <c r="O28" s="2"/>
      <c r="P28" s="2"/>
      <c r="Q28" s="2"/>
      <c r="R28" s="2"/>
      <c r="S28" s="2"/>
      <c r="T28" s="2"/>
      <c r="U28" s="2"/>
      <c r="V28" s="2"/>
      <c r="W28" s="2"/>
      <c r="X28" s="2"/>
      <c r="Y28" s="2"/>
      <c r="Z28" s="2"/>
    </row>
    <row r="29" spans="1:26" ht="15.75" customHeight="1" x14ac:dyDescent="0.25">
      <c r="A29" s="2" t="s">
        <v>66</v>
      </c>
      <c r="B29" s="33">
        <v>42675</v>
      </c>
      <c r="C29" s="2">
        <v>159</v>
      </c>
      <c r="D29" s="2">
        <v>78</v>
      </c>
      <c r="E29" s="2">
        <v>26</v>
      </c>
      <c r="F29" s="2">
        <v>47</v>
      </c>
      <c r="G29" s="12">
        <f>SUM(Table1[[#This Row],[Shirts]:[Jackets]])</f>
        <v>310</v>
      </c>
      <c r="H29" s="2">
        <f>MONTH(Table1[[#This Row],[Date:]])</f>
        <v>11</v>
      </c>
      <c r="I29" s="2" t="str">
        <f>LEFT(Table1[[#This Row],[Entry No.]],1)</f>
        <v>2</v>
      </c>
      <c r="J29" s="2">
        <f>VALUE(Table1[[#This Row],[Sales Rep]])</f>
        <v>2</v>
      </c>
      <c r="K29" s="2" t="str">
        <f>VLOOKUP(Table1[[#This Row],[Sales Rep (VALUE)]],Table2[#All],2,0)</f>
        <v>Year Choi</v>
      </c>
      <c r="L29" s="2" t="str">
        <f>RIGHT(Table1[[#This Row],[Entry No.]],5)</f>
        <v>18834</v>
      </c>
      <c r="M29" s="2"/>
      <c r="N29" s="2"/>
      <c r="O29" s="2"/>
      <c r="P29" s="2"/>
      <c r="Q29" s="2"/>
      <c r="R29" s="2"/>
      <c r="S29" s="2"/>
      <c r="T29" s="2"/>
      <c r="U29" s="2"/>
      <c r="V29" s="2"/>
      <c r="W29" s="2"/>
      <c r="X29" s="2"/>
      <c r="Y29" s="2"/>
      <c r="Z29" s="2"/>
    </row>
    <row r="30" spans="1:26" ht="15.75" customHeight="1" x14ac:dyDescent="0.25">
      <c r="A30" s="2" t="s">
        <v>67</v>
      </c>
      <c r="B30" s="33">
        <v>42676</v>
      </c>
      <c r="C30" s="2">
        <v>74</v>
      </c>
      <c r="D30" s="2">
        <v>93</v>
      </c>
      <c r="E30" s="2">
        <v>41</v>
      </c>
      <c r="F30" s="2">
        <v>43</v>
      </c>
      <c r="G30" s="12">
        <f>SUM(Table1[[#This Row],[Shirts]:[Jackets]])</f>
        <v>251</v>
      </c>
      <c r="H30" s="2">
        <f>MONTH(Table1[[#This Row],[Date:]])</f>
        <v>11</v>
      </c>
      <c r="I30" s="2" t="str">
        <f>LEFT(Table1[[#This Row],[Entry No.]],1)</f>
        <v>1</v>
      </c>
      <c r="J30" s="2">
        <f>VALUE(Table1[[#This Row],[Sales Rep]])</f>
        <v>1</v>
      </c>
      <c r="K30" s="2" t="str">
        <f>VLOOKUP(Table1[[#This Row],[Sales Rep (VALUE)]],Table2[#All],2,0)</f>
        <v>Alex Prudenko</v>
      </c>
      <c r="L30" s="2" t="str">
        <f>RIGHT(Table1[[#This Row],[Entry No.]],5)</f>
        <v>11788</v>
      </c>
      <c r="M30" s="2"/>
      <c r="N30" s="2"/>
      <c r="O30" s="2"/>
      <c r="P30" s="2"/>
      <c r="Q30" s="2"/>
      <c r="R30" s="2"/>
      <c r="S30" s="2"/>
      <c r="T30" s="2"/>
      <c r="U30" s="2"/>
      <c r="V30" s="2"/>
      <c r="W30" s="2"/>
      <c r="X30" s="2"/>
      <c r="Y30" s="2"/>
      <c r="Z30" s="2"/>
    </row>
    <row r="31" spans="1:26" ht="15.75" customHeight="1" x14ac:dyDescent="0.25">
      <c r="A31" s="2" t="s">
        <v>68</v>
      </c>
      <c r="B31" s="33">
        <v>42677</v>
      </c>
      <c r="C31" s="2">
        <v>126</v>
      </c>
      <c r="D31" s="2">
        <v>75</v>
      </c>
      <c r="E31" s="2">
        <v>31</v>
      </c>
      <c r="F31" s="2">
        <v>48</v>
      </c>
      <c r="G31" s="12">
        <f>SUM(Table1[[#This Row],[Shirts]:[Jackets]])</f>
        <v>280</v>
      </c>
      <c r="H31" s="2">
        <f>MONTH(Table1[[#This Row],[Date:]])</f>
        <v>11</v>
      </c>
      <c r="I31" s="2" t="str">
        <f>LEFT(Table1[[#This Row],[Entry No.]],1)</f>
        <v>5</v>
      </c>
      <c r="J31" s="2">
        <f>VALUE(Table1[[#This Row],[Sales Rep]])</f>
        <v>5</v>
      </c>
      <c r="K31" s="2" t="str">
        <f>VLOOKUP(Table1[[#This Row],[Sales Rep (VALUE)]],Table2[#All],2,0)</f>
        <v>Avery Fisher</v>
      </c>
      <c r="L31" s="2" t="str">
        <f>RIGHT(Table1[[#This Row],[Entry No.]],5)</f>
        <v>15515</v>
      </c>
      <c r="M31" s="2"/>
      <c r="N31" s="2"/>
      <c r="O31" s="2"/>
      <c r="P31" s="2"/>
      <c r="Q31" s="2"/>
      <c r="R31" s="2"/>
      <c r="S31" s="2"/>
      <c r="T31" s="2"/>
      <c r="U31" s="2"/>
      <c r="V31" s="2"/>
      <c r="W31" s="2"/>
      <c r="X31" s="2"/>
      <c r="Y31" s="2"/>
      <c r="Z31" s="2"/>
    </row>
    <row r="32" spans="1:26" ht="15.75" customHeight="1" x14ac:dyDescent="0.25">
      <c r="A32" s="2" t="s">
        <v>69</v>
      </c>
      <c r="B32" s="33">
        <v>42678</v>
      </c>
      <c r="C32" s="2">
        <v>165</v>
      </c>
      <c r="D32" s="2">
        <v>45</v>
      </c>
      <c r="E32" s="2">
        <v>5</v>
      </c>
      <c r="F32" s="2">
        <v>44</v>
      </c>
      <c r="G32" s="12">
        <f>SUM(Table1[[#This Row],[Shirts]:[Jackets]])</f>
        <v>259</v>
      </c>
      <c r="H32" s="2">
        <f>MONTH(Table1[[#This Row],[Date:]])</f>
        <v>11</v>
      </c>
      <c r="I32" s="2" t="str">
        <f>LEFT(Table1[[#This Row],[Entry No.]],1)</f>
        <v>7</v>
      </c>
      <c r="J32" s="2">
        <f>VALUE(Table1[[#This Row],[Sales Rep]])</f>
        <v>7</v>
      </c>
      <c r="K32" s="2" t="str">
        <f>VLOOKUP(Table1[[#This Row],[Sales Rep (VALUE)]],Table2[#All],2,0)</f>
        <v>Terry Yen</v>
      </c>
      <c r="L32" s="2" t="str">
        <f>RIGHT(Table1[[#This Row],[Entry No.]],5)</f>
        <v>18123</v>
      </c>
      <c r="M32" s="2"/>
      <c r="N32" s="2"/>
      <c r="O32" s="2"/>
      <c r="P32" s="2"/>
      <c r="Q32" s="2"/>
      <c r="R32" s="2"/>
      <c r="S32" s="2"/>
      <c r="T32" s="2"/>
      <c r="U32" s="2"/>
      <c r="V32" s="2"/>
      <c r="W32" s="2"/>
      <c r="X32" s="2"/>
      <c r="Y32" s="2"/>
      <c r="Z32" s="2"/>
    </row>
    <row r="33" spans="1:26" ht="15.75" customHeight="1" x14ac:dyDescent="0.25">
      <c r="A33" s="2" t="s">
        <v>71</v>
      </c>
      <c r="B33" s="33">
        <v>42679</v>
      </c>
      <c r="C33" s="2">
        <v>93</v>
      </c>
      <c r="D33" s="2">
        <v>44</v>
      </c>
      <c r="E33" s="2">
        <v>6</v>
      </c>
      <c r="F33" s="2">
        <v>12</v>
      </c>
      <c r="G33" s="12">
        <f>SUM(Table1[[#This Row],[Shirts]:[Jackets]])</f>
        <v>155</v>
      </c>
      <c r="H33" s="2">
        <f>MONTH(Table1[[#This Row],[Date:]])</f>
        <v>11</v>
      </c>
      <c r="I33" s="2" t="str">
        <f>LEFT(Table1[[#This Row],[Entry No.]],1)</f>
        <v>9</v>
      </c>
      <c r="J33" s="2">
        <f>VALUE(Table1[[#This Row],[Sales Rep]])</f>
        <v>9</v>
      </c>
      <c r="K33" s="2" t="str">
        <f>VLOOKUP(Table1[[#This Row],[Sales Rep (VALUE)]],Table2[#All],2,0)</f>
        <v>Evonne Liu</v>
      </c>
      <c r="L33" s="2" t="str">
        <f>RIGHT(Table1[[#This Row],[Entry No.]],5)</f>
        <v>10417</v>
      </c>
      <c r="M33" s="2"/>
      <c r="N33" s="2"/>
      <c r="O33" s="2"/>
      <c r="P33" s="2"/>
      <c r="Q33" s="2"/>
      <c r="R33" s="2"/>
      <c r="S33" s="2"/>
      <c r="T33" s="2"/>
      <c r="U33" s="2"/>
      <c r="V33" s="2"/>
      <c r="W33" s="2"/>
      <c r="X33" s="2"/>
      <c r="Y33" s="2"/>
      <c r="Z33" s="2"/>
    </row>
    <row r="34" spans="1:26" ht="15.75" customHeight="1" x14ac:dyDescent="0.25">
      <c r="A34" s="2" t="s">
        <v>72</v>
      </c>
      <c r="B34" s="33">
        <v>42680</v>
      </c>
      <c r="C34" s="2">
        <v>103</v>
      </c>
      <c r="D34" s="2">
        <v>109</v>
      </c>
      <c r="E34" s="2">
        <v>38</v>
      </c>
      <c r="F34" s="2">
        <v>9</v>
      </c>
      <c r="G34" s="12">
        <f>SUM(Table1[[#This Row],[Shirts]:[Jackets]])</f>
        <v>259</v>
      </c>
      <c r="H34" s="2">
        <f>MONTH(Table1[[#This Row],[Date:]])</f>
        <v>11</v>
      </c>
      <c r="I34" s="2" t="str">
        <f>LEFT(Table1[[#This Row],[Entry No.]],1)</f>
        <v>1</v>
      </c>
      <c r="J34" s="2">
        <f>VALUE(Table1[[#This Row],[Sales Rep]])</f>
        <v>1</v>
      </c>
      <c r="K34" s="2" t="str">
        <f>VLOOKUP(Table1[[#This Row],[Sales Rep (VALUE)]],Table2[#All],2,0)</f>
        <v>Alex Prudenko</v>
      </c>
      <c r="L34" s="2" t="str">
        <f>RIGHT(Table1[[#This Row],[Entry No.]],5)</f>
        <v>17607</v>
      </c>
      <c r="M34" s="2"/>
      <c r="N34" s="2"/>
      <c r="O34" s="2"/>
      <c r="P34" s="2"/>
      <c r="Q34" s="2"/>
      <c r="R34" s="2"/>
      <c r="S34" s="2"/>
      <c r="T34" s="2"/>
      <c r="U34" s="2"/>
      <c r="V34" s="2"/>
      <c r="W34" s="2"/>
      <c r="X34" s="2"/>
      <c r="Y34" s="2"/>
      <c r="Z34" s="2"/>
    </row>
    <row r="35" spans="1:26" ht="15.75" customHeight="1" x14ac:dyDescent="0.25">
      <c r="A35" s="2" t="s">
        <v>74</v>
      </c>
      <c r="B35" s="33">
        <v>42681</v>
      </c>
      <c r="C35" s="2">
        <v>106</v>
      </c>
      <c r="D35" s="2">
        <v>119</v>
      </c>
      <c r="E35" s="2">
        <v>11</v>
      </c>
      <c r="F35" s="2">
        <v>49</v>
      </c>
      <c r="G35" s="12">
        <f>SUM(Table1[[#This Row],[Shirts]:[Jackets]])</f>
        <v>285</v>
      </c>
      <c r="H35" s="2">
        <f>MONTH(Table1[[#This Row],[Date:]])</f>
        <v>11</v>
      </c>
      <c r="I35" s="2" t="str">
        <f>LEFT(Table1[[#This Row],[Entry No.]],1)</f>
        <v>3</v>
      </c>
      <c r="J35" s="2">
        <f>VALUE(Table1[[#This Row],[Sales Rep]])</f>
        <v>3</v>
      </c>
      <c r="K35" s="2" t="str">
        <f>VLOOKUP(Table1[[#This Row],[Sales Rep (VALUE)]],Table2[#All],2,0)</f>
        <v>Felix Mandeet</v>
      </c>
      <c r="L35" s="2" t="str">
        <f>RIGHT(Table1[[#This Row],[Entry No.]],5)</f>
        <v>15020</v>
      </c>
      <c r="M35" s="2"/>
      <c r="N35" s="2"/>
      <c r="O35" s="2"/>
      <c r="P35" s="2"/>
      <c r="Q35" s="2"/>
      <c r="R35" s="2"/>
      <c r="S35" s="2"/>
      <c r="T35" s="2"/>
      <c r="U35" s="2"/>
      <c r="V35" s="2"/>
      <c r="W35" s="2"/>
      <c r="X35" s="2"/>
      <c r="Y35" s="2"/>
      <c r="Z35" s="2"/>
    </row>
    <row r="36" spans="1:26" ht="15.75" customHeight="1" x14ac:dyDescent="0.25">
      <c r="A36" s="2" t="s">
        <v>75</v>
      </c>
      <c r="B36" s="33">
        <v>42682</v>
      </c>
      <c r="C36" s="2">
        <v>158</v>
      </c>
      <c r="D36" s="2">
        <v>57</v>
      </c>
      <c r="E36" s="2">
        <v>19</v>
      </c>
      <c r="F36" s="2">
        <v>21</v>
      </c>
      <c r="G36" s="12">
        <f>SUM(Table1[[#This Row],[Shirts]:[Jackets]])</f>
        <v>255</v>
      </c>
      <c r="H36" s="2">
        <f>MONTH(Table1[[#This Row],[Date:]])</f>
        <v>11</v>
      </c>
      <c r="I36" s="2" t="str">
        <f>LEFT(Table1[[#This Row],[Entry No.]],1)</f>
        <v>1</v>
      </c>
      <c r="J36" s="2">
        <f>VALUE(Table1[[#This Row],[Sales Rep]])</f>
        <v>1</v>
      </c>
      <c r="K36" s="2" t="str">
        <f>VLOOKUP(Table1[[#This Row],[Sales Rep (VALUE)]],Table2[#All],2,0)</f>
        <v>Alex Prudenko</v>
      </c>
      <c r="L36" s="2" t="str">
        <f>RIGHT(Table1[[#This Row],[Entry No.]],5)</f>
        <v>11424</v>
      </c>
      <c r="M36" s="2"/>
      <c r="N36" s="2"/>
      <c r="O36" s="2"/>
      <c r="P36" s="2"/>
      <c r="Q36" s="2"/>
      <c r="R36" s="2"/>
      <c r="S36" s="2"/>
      <c r="T36" s="2"/>
      <c r="U36" s="2"/>
      <c r="V36" s="2"/>
      <c r="W36" s="2"/>
      <c r="X36" s="2"/>
      <c r="Y36" s="2"/>
      <c r="Z36" s="2"/>
    </row>
    <row r="37" spans="1:26" ht="15.75" customHeight="1" x14ac:dyDescent="0.25">
      <c r="A37" s="2" t="s">
        <v>77</v>
      </c>
      <c r="B37" s="33">
        <v>42683</v>
      </c>
      <c r="C37" s="2">
        <v>126</v>
      </c>
      <c r="D37" s="2">
        <v>105</v>
      </c>
      <c r="E37" s="2">
        <v>22</v>
      </c>
      <c r="F37" s="2">
        <v>38</v>
      </c>
      <c r="G37" s="12">
        <f>SUM(Table1[[#This Row],[Shirts]:[Jackets]])</f>
        <v>291</v>
      </c>
      <c r="H37" s="2">
        <f>MONTH(Table1[[#This Row],[Date:]])</f>
        <v>11</v>
      </c>
      <c r="I37" s="2" t="str">
        <f>LEFT(Table1[[#This Row],[Entry No.]],1)</f>
        <v>2</v>
      </c>
      <c r="J37" s="2">
        <f>VALUE(Table1[[#This Row],[Sales Rep]])</f>
        <v>2</v>
      </c>
      <c r="K37" s="2" t="str">
        <f>VLOOKUP(Table1[[#This Row],[Sales Rep (VALUE)]],Table2[#All],2,0)</f>
        <v>Year Choi</v>
      </c>
      <c r="L37" s="2" t="str">
        <f>RIGHT(Table1[[#This Row],[Entry No.]],5)</f>
        <v>18368</v>
      </c>
      <c r="M37" s="2"/>
      <c r="N37" s="2"/>
      <c r="O37" s="2"/>
      <c r="P37" s="2"/>
      <c r="Q37" s="2"/>
      <c r="R37" s="2"/>
      <c r="S37" s="2"/>
      <c r="T37" s="2"/>
      <c r="U37" s="2"/>
      <c r="V37" s="2"/>
      <c r="W37" s="2"/>
      <c r="X37" s="2"/>
      <c r="Y37" s="2"/>
      <c r="Z37" s="2"/>
    </row>
    <row r="38" spans="1:26" ht="15.75" customHeight="1" x14ac:dyDescent="0.25">
      <c r="A38" s="2" t="s">
        <v>78</v>
      </c>
      <c r="B38" s="33">
        <v>42684</v>
      </c>
      <c r="C38" s="2">
        <v>154</v>
      </c>
      <c r="D38" s="2">
        <v>118</v>
      </c>
      <c r="E38" s="2">
        <v>29</v>
      </c>
      <c r="F38" s="2">
        <v>17</v>
      </c>
      <c r="G38" s="12">
        <f>SUM(Table1[[#This Row],[Shirts]:[Jackets]])</f>
        <v>318</v>
      </c>
      <c r="H38" s="2">
        <f>MONTH(Table1[[#This Row],[Date:]])</f>
        <v>11</v>
      </c>
      <c r="I38" s="2" t="str">
        <f>LEFT(Table1[[#This Row],[Entry No.]],1)</f>
        <v>8</v>
      </c>
      <c r="J38" s="2">
        <f>VALUE(Table1[[#This Row],[Sales Rep]])</f>
        <v>8</v>
      </c>
      <c r="K38" s="2" t="str">
        <f>VLOOKUP(Table1[[#This Row],[Sales Rep (VALUE)]],Table2[#All],2,0)</f>
        <v>Patrick Sochar</v>
      </c>
      <c r="L38" s="2" t="str">
        <f>RIGHT(Table1[[#This Row],[Entry No.]],5)</f>
        <v>16556</v>
      </c>
      <c r="M38" s="2"/>
      <c r="N38" s="2"/>
      <c r="O38" s="2"/>
      <c r="P38" s="2"/>
      <c r="Q38" s="2"/>
      <c r="R38" s="2"/>
      <c r="S38" s="2"/>
      <c r="T38" s="2"/>
      <c r="U38" s="2"/>
      <c r="V38" s="2"/>
      <c r="W38" s="2"/>
      <c r="X38" s="2"/>
      <c r="Y38" s="2"/>
      <c r="Z38" s="2"/>
    </row>
    <row r="39" spans="1:26" ht="15.75" customHeight="1" x14ac:dyDescent="0.25">
      <c r="A39" s="2" t="s">
        <v>80</v>
      </c>
      <c r="B39" s="33">
        <v>42685</v>
      </c>
      <c r="C39" s="2">
        <v>147</v>
      </c>
      <c r="D39" s="2">
        <v>113</v>
      </c>
      <c r="E39" s="2">
        <v>4</v>
      </c>
      <c r="F39" s="2">
        <v>21</v>
      </c>
      <c r="G39" s="12">
        <f>SUM(Table1[[#This Row],[Shirts]:[Jackets]])</f>
        <v>285</v>
      </c>
      <c r="H39" s="2">
        <f>MONTH(Table1[[#This Row],[Date:]])</f>
        <v>11</v>
      </c>
      <c r="I39" s="2" t="str">
        <f>LEFT(Table1[[#This Row],[Entry No.]],1)</f>
        <v>9</v>
      </c>
      <c r="J39" s="2">
        <f>VALUE(Table1[[#This Row],[Sales Rep]])</f>
        <v>9</v>
      </c>
      <c r="K39" s="2" t="str">
        <f>VLOOKUP(Table1[[#This Row],[Sales Rep (VALUE)]],Table2[#All],2,0)</f>
        <v>Evonne Liu</v>
      </c>
      <c r="L39" s="2" t="str">
        <f>RIGHT(Table1[[#This Row],[Entry No.]],5)</f>
        <v>19126</v>
      </c>
      <c r="M39" s="2"/>
      <c r="N39" s="2"/>
      <c r="O39" s="2"/>
      <c r="P39" s="2"/>
      <c r="Q39" s="2"/>
      <c r="R39" s="2"/>
      <c r="S39" s="2"/>
      <c r="T39" s="2"/>
      <c r="U39" s="2"/>
      <c r="V39" s="2"/>
      <c r="W39" s="2"/>
      <c r="X39" s="2"/>
      <c r="Y39" s="2"/>
      <c r="Z39" s="2"/>
    </row>
    <row r="40" spans="1:26" ht="15.75" customHeight="1" x14ac:dyDescent="0.25">
      <c r="A40" s="2" t="s">
        <v>82</v>
      </c>
      <c r="B40" s="33">
        <v>42686</v>
      </c>
      <c r="C40" s="2">
        <v>135</v>
      </c>
      <c r="D40" s="2">
        <v>115</v>
      </c>
      <c r="E40" s="2">
        <v>31</v>
      </c>
      <c r="F40" s="2">
        <v>27</v>
      </c>
      <c r="G40" s="12">
        <f>SUM(Table1[[#This Row],[Shirts]:[Jackets]])</f>
        <v>308</v>
      </c>
      <c r="H40" s="2">
        <f>MONTH(Table1[[#This Row],[Date:]])</f>
        <v>11</v>
      </c>
      <c r="I40" s="2" t="str">
        <f>LEFT(Table1[[#This Row],[Entry No.]],1)</f>
        <v>2</v>
      </c>
      <c r="J40" s="2">
        <f>VALUE(Table1[[#This Row],[Sales Rep]])</f>
        <v>2</v>
      </c>
      <c r="K40" s="2" t="str">
        <f>VLOOKUP(Table1[[#This Row],[Sales Rep (VALUE)]],Table2[#All],2,0)</f>
        <v>Year Choi</v>
      </c>
      <c r="L40" s="2" t="str">
        <f>RIGHT(Table1[[#This Row],[Entry No.]],5)</f>
        <v>17130</v>
      </c>
      <c r="M40" s="2"/>
      <c r="N40" s="2"/>
      <c r="O40" s="2"/>
      <c r="P40" s="2"/>
      <c r="Q40" s="2"/>
      <c r="R40" s="2"/>
      <c r="S40" s="2"/>
      <c r="T40" s="2"/>
      <c r="U40" s="2"/>
      <c r="V40" s="2"/>
      <c r="W40" s="2"/>
      <c r="X40" s="2"/>
      <c r="Y40" s="2"/>
      <c r="Z40" s="2"/>
    </row>
    <row r="41" spans="1:26" ht="15.75" customHeight="1" x14ac:dyDescent="0.25">
      <c r="A41" s="2" t="s">
        <v>83</v>
      </c>
      <c r="B41" s="33">
        <v>42687</v>
      </c>
      <c r="C41" s="2">
        <v>100</v>
      </c>
      <c r="D41" s="2">
        <v>120</v>
      </c>
      <c r="E41" s="2">
        <v>33</v>
      </c>
      <c r="F41" s="2">
        <v>45</v>
      </c>
      <c r="G41" s="12">
        <f>SUM(Table1[[#This Row],[Shirts]:[Jackets]])</f>
        <v>298</v>
      </c>
      <c r="H41" s="2">
        <f>MONTH(Table1[[#This Row],[Date:]])</f>
        <v>11</v>
      </c>
      <c r="I41" s="2" t="str">
        <f>LEFT(Table1[[#This Row],[Entry No.]],1)</f>
        <v>2</v>
      </c>
      <c r="J41" s="2">
        <f>VALUE(Table1[[#This Row],[Sales Rep]])</f>
        <v>2</v>
      </c>
      <c r="K41" s="2" t="str">
        <f>VLOOKUP(Table1[[#This Row],[Sales Rep (VALUE)]],Table2[#All],2,0)</f>
        <v>Year Choi</v>
      </c>
      <c r="L41" s="2" t="str">
        <f>RIGHT(Table1[[#This Row],[Entry No.]],5)</f>
        <v>15869</v>
      </c>
      <c r="M41" s="2"/>
      <c r="N41" s="2"/>
      <c r="O41" s="2"/>
      <c r="P41" s="2"/>
      <c r="Q41" s="2"/>
      <c r="R41" s="2"/>
      <c r="S41" s="2"/>
      <c r="T41" s="2"/>
      <c r="U41" s="2"/>
      <c r="V41" s="2"/>
      <c r="W41" s="2"/>
      <c r="X41" s="2"/>
      <c r="Y41" s="2"/>
      <c r="Z41" s="2"/>
    </row>
    <row r="42" spans="1:26" ht="15.75" customHeight="1" x14ac:dyDescent="0.25">
      <c r="A42" s="2" t="s">
        <v>85</v>
      </c>
      <c r="B42" s="33">
        <v>42688</v>
      </c>
      <c r="C42" s="2">
        <v>72</v>
      </c>
      <c r="D42" s="2">
        <v>119</v>
      </c>
      <c r="E42" s="2">
        <v>39</v>
      </c>
      <c r="F42" s="2">
        <v>30</v>
      </c>
      <c r="G42" s="12">
        <f>SUM(Table1[[#This Row],[Shirts]:[Jackets]])</f>
        <v>260</v>
      </c>
      <c r="H42" s="2">
        <f>MONTH(Table1[[#This Row],[Date:]])</f>
        <v>11</v>
      </c>
      <c r="I42" s="2" t="str">
        <f>LEFT(Table1[[#This Row],[Entry No.]],1)</f>
        <v>5</v>
      </c>
      <c r="J42" s="2">
        <f>VALUE(Table1[[#This Row],[Sales Rep]])</f>
        <v>5</v>
      </c>
      <c r="K42" s="2" t="str">
        <f>VLOOKUP(Table1[[#This Row],[Sales Rep (VALUE)]],Table2[#All],2,0)</f>
        <v>Avery Fisher</v>
      </c>
      <c r="L42" s="2" t="str">
        <f>RIGHT(Table1[[#This Row],[Entry No.]],5)</f>
        <v>15250</v>
      </c>
      <c r="M42" s="2"/>
      <c r="N42" s="2"/>
      <c r="O42" s="2"/>
      <c r="P42" s="2"/>
      <c r="Q42" s="2"/>
      <c r="R42" s="2"/>
      <c r="S42" s="2"/>
      <c r="T42" s="2"/>
      <c r="U42" s="2"/>
      <c r="V42" s="2"/>
      <c r="W42" s="2"/>
      <c r="X42" s="2"/>
      <c r="Y42" s="2"/>
      <c r="Z42" s="2"/>
    </row>
    <row r="43" spans="1:26" ht="15.75" customHeight="1" x14ac:dyDescent="0.25">
      <c r="A43" s="2" t="s">
        <v>87</v>
      </c>
      <c r="B43" s="33">
        <v>42689</v>
      </c>
      <c r="C43" s="2">
        <v>97</v>
      </c>
      <c r="D43" s="2">
        <v>73</v>
      </c>
      <c r="E43" s="2">
        <v>23</v>
      </c>
      <c r="F43" s="2">
        <v>15</v>
      </c>
      <c r="G43" s="12">
        <f>SUM(Table1[[#This Row],[Shirts]:[Jackets]])</f>
        <v>208</v>
      </c>
      <c r="H43" s="2">
        <f>MONTH(Table1[[#This Row],[Date:]])</f>
        <v>11</v>
      </c>
      <c r="I43" s="2" t="str">
        <f>LEFT(Table1[[#This Row],[Entry No.]],1)</f>
        <v>1</v>
      </c>
      <c r="J43" s="2">
        <f>VALUE(Table1[[#This Row],[Sales Rep]])</f>
        <v>1</v>
      </c>
      <c r="K43" s="2" t="str">
        <f>VLOOKUP(Table1[[#This Row],[Sales Rep (VALUE)]],Table2[#All],2,0)</f>
        <v>Alex Prudenko</v>
      </c>
      <c r="L43" s="2" t="str">
        <f>RIGHT(Table1[[#This Row],[Entry No.]],5)</f>
        <v>11383</v>
      </c>
      <c r="M43" s="2"/>
      <c r="N43" s="2"/>
      <c r="O43" s="2"/>
      <c r="P43" s="2"/>
      <c r="Q43" s="2"/>
      <c r="R43" s="2"/>
      <c r="S43" s="2"/>
      <c r="T43" s="2"/>
      <c r="U43" s="2"/>
      <c r="V43" s="2"/>
      <c r="W43" s="2"/>
      <c r="X43" s="2"/>
      <c r="Y43" s="2"/>
      <c r="Z43" s="2"/>
    </row>
    <row r="44" spans="1:26" ht="15.75" customHeight="1" x14ac:dyDescent="0.25">
      <c r="A44" s="2" t="s">
        <v>88</v>
      </c>
      <c r="B44" s="33">
        <v>42690</v>
      </c>
      <c r="C44" s="2">
        <v>141</v>
      </c>
      <c r="D44" s="2">
        <v>86</v>
      </c>
      <c r="E44" s="2">
        <v>40</v>
      </c>
      <c r="F44" s="2">
        <v>17</v>
      </c>
      <c r="G44" s="12">
        <f>SUM(Table1[[#This Row],[Shirts]:[Jackets]])</f>
        <v>284</v>
      </c>
      <c r="H44" s="2">
        <f>MONTH(Table1[[#This Row],[Date:]])</f>
        <v>11</v>
      </c>
      <c r="I44" s="2" t="str">
        <f>LEFT(Table1[[#This Row],[Entry No.]],1)</f>
        <v>6</v>
      </c>
      <c r="J44" s="2">
        <f>VALUE(Table1[[#This Row],[Sales Rep]])</f>
        <v>6</v>
      </c>
      <c r="K44" s="2" t="str">
        <f>VLOOKUP(Table1[[#This Row],[Sales Rep (VALUE)]],Table2[#All],2,0)</f>
        <v>Yana Ovoya</v>
      </c>
      <c r="L44" s="2" t="str">
        <f>RIGHT(Table1[[#This Row],[Entry No.]],5)</f>
        <v>12902</v>
      </c>
      <c r="M44" s="2"/>
      <c r="N44" s="2"/>
      <c r="O44" s="2"/>
      <c r="P44" s="2"/>
      <c r="Q44" s="2"/>
      <c r="R44" s="2"/>
      <c r="S44" s="2"/>
      <c r="T44" s="2"/>
      <c r="U44" s="2"/>
      <c r="V44" s="2"/>
      <c r="W44" s="2"/>
      <c r="X44" s="2"/>
      <c r="Y44" s="2"/>
      <c r="Z44" s="2"/>
    </row>
    <row r="45" spans="1:26" ht="15.75" customHeight="1" x14ac:dyDescent="0.25">
      <c r="A45" s="2" t="s">
        <v>89</v>
      </c>
      <c r="B45" s="33">
        <v>42691</v>
      </c>
      <c r="C45" s="2">
        <v>140</v>
      </c>
      <c r="D45" s="2">
        <v>55</v>
      </c>
      <c r="E45" s="2">
        <v>19</v>
      </c>
      <c r="F45" s="2">
        <v>44</v>
      </c>
      <c r="G45" s="12">
        <f>SUM(Table1[[#This Row],[Shirts]:[Jackets]])</f>
        <v>258</v>
      </c>
      <c r="H45" s="2">
        <f>MONTH(Table1[[#This Row],[Date:]])</f>
        <v>11</v>
      </c>
      <c r="I45" s="2" t="str">
        <f>LEFT(Table1[[#This Row],[Entry No.]],1)</f>
        <v>5</v>
      </c>
      <c r="J45" s="2">
        <f>VALUE(Table1[[#This Row],[Sales Rep]])</f>
        <v>5</v>
      </c>
      <c r="K45" s="2" t="str">
        <f>VLOOKUP(Table1[[#This Row],[Sales Rep (VALUE)]],Table2[#All],2,0)</f>
        <v>Avery Fisher</v>
      </c>
      <c r="L45" s="2" t="str">
        <f>RIGHT(Table1[[#This Row],[Entry No.]],5)</f>
        <v>14365</v>
      </c>
      <c r="M45" s="2"/>
      <c r="N45" s="2"/>
      <c r="O45" s="2"/>
      <c r="P45" s="2"/>
      <c r="Q45" s="2"/>
      <c r="R45" s="2"/>
      <c r="S45" s="2"/>
      <c r="T45" s="2"/>
      <c r="U45" s="2"/>
      <c r="V45" s="2"/>
      <c r="W45" s="2"/>
      <c r="X45" s="2"/>
      <c r="Y45" s="2"/>
      <c r="Z45" s="2"/>
    </row>
    <row r="46" spans="1:26" ht="15.75" customHeight="1" x14ac:dyDescent="0.25">
      <c r="A46" s="2" t="s">
        <v>91</v>
      </c>
      <c r="B46" s="33">
        <v>42692</v>
      </c>
      <c r="C46" s="2">
        <v>120</v>
      </c>
      <c r="D46" s="2">
        <v>77</v>
      </c>
      <c r="E46" s="2">
        <v>5</v>
      </c>
      <c r="F46" s="2">
        <v>29</v>
      </c>
      <c r="G46" s="12">
        <f>SUM(Table1[[#This Row],[Shirts]:[Jackets]])</f>
        <v>231</v>
      </c>
      <c r="H46" s="2">
        <f>MONTH(Table1[[#This Row],[Date:]])</f>
        <v>11</v>
      </c>
      <c r="I46" s="2" t="str">
        <f>LEFT(Table1[[#This Row],[Entry No.]],1)</f>
        <v>1</v>
      </c>
      <c r="J46" s="2">
        <f>VALUE(Table1[[#This Row],[Sales Rep]])</f>
        <v>1</v>
      </c>
      <c r="K46" s="2" t="str">
        <f>VLOOKUP(Table1[[#This Row],[Sales Rep (VALUE)]],Table2[#All],2,0)</f>
        <v>Alex Prudenko</v>
      </c>
      <c r="L46" s="2" t="str">
        <f>RIGHT(Table1[[#This Row],[Entry No.]],5)</f>
        <v>10079</v>
      </c>
      <c r="M46" s="2"/>
      <c r="N46" s="2"/>
      <c r="O46" s="2"/>
      <c r="P46" s="2"/>
      <c r="Q46" s="2"/>
      <c r="R46" s="2"/>
      <c r="S46" s="2"/>
      <c r="T46" s="2"/>
      <c r="U46" s="2"/>
      <c r="V46" s="2"/>
      <c r="W46" s="2"/>
      <c r="X46" s="2"/>
      <c r="Y46" s="2"/>
      <c r="Z46" s="2"/>
    </row>
    <row r="47" spans="1:26" ht="15.75" customHeight="1" x14ac:dyDescent="0.25">
      <c r="A47" s="2" t="s">
        <v>92</v>
      </c>
      <c r="B47" s="33">
        <v>42693</v>
      </c>
      <c r="C47" s="2">
        <v>79</v>
      </c>
      <c r="D47" s="2">
        <v>57</v>
      </c>
      <c r="E47" s="2">
        <v>30</v>
      </c>
      <c r="F47" s="2">
        <v>46</v>
      </c>
      <c r="G47" s="12">
        <f>SUM(Table1[[#This Row],[Shirts]:[Jackets]])</f>
        <v>212</v>
      </c>
      <c r="H47" s="2">
        <f>MONTH(Table1[[#This Row],[Date:]])</f>
        <v>11</v>
      </c>
      <c r="I47" s="2" t="str">
        <f>LEFT(Table1[[#This Row],[Entry No.]],1)</f>
        <v>4</v>
      </c>
      <c r="J47" s="2">
        <f>VALUE(Table1[[#This Row],[Sales Rep]])</f>
        <v>4</v>
      </c>
      <c r="K47" s="2" t="str">
        <f>VLOOKUP(Table1[[#This Row],[Sales Rep (VALUE)]],Table2[#All],2,0)</f>
        <v>Robert Steinway</v>
      </c>
      <c r="L47" s="2" t="str">
        <f>RIGHT(Table1[[#This Row],[Entry No.]],5)</f>
        <v>16895</v>
      </c>
      <c r="M47" s="2"/>
      <c r="N47" s="2"/>
      <c r="O47" s="2"/>
      <c r="P47" s="2"/>
      <c r="Q47" s="2"/>
      <c r="R47" s="2"/>
      <c r="S47" s="2"/>
      <c r="T47" s="2"/>
      <c r="U47" s="2"/>
      <c r="V47" s="2"/>
      <c r="W47" s="2"/>
      <c r="X47" s="2"/>
      <c r="Y47" s="2"/>
      <c r="Z47" s="2"/>
    </row>
    <row r="48" spans="1:26" ht="15.75" customHeight="1" x14ac:dyDescent="0.25">
      <c r="A48" s="2" t="s">
        <v>94</v>
      </c>
      <c r="B48" s="33">
        <v>42694</v>
      </c>
      <c r="C48" s="2">
        <v>161</v>
      </c>
      <c r="D48" s="2">
        <v>77</v>
      </c>
      <c r="E48" s="2">
        <v>2</v>
      </c>
      <c r="F48" s="2">
        <v>26</v>
      </c>
      <c r="G48" s="12">
        <f>SUM(Table1[[#This Row],[Shirts]:[Jackets]])</f>
        <v>266</v>
      </c>
      <c r="H48" s="2">
        <f>MONTH(Table1[[#This Row],[Date:]])</f>
        <v>11</v>
      </c>
      <c r="I48" s="2" t="str">
        <f>LEFT(Table1[[#This Row],[Entry No.]],1)</f>
        <v>9</v>
      </c>
      <c r="J48" s="2">
        <f>VALUE(Table1[[#This Row],[Sales Rep]])</f>
        <v>9</v>
      </c>
      <c r="K48" s="2" t="str">
        <f>VLOOKUP(Table1[[#This Row],[Sales Rep (VALUE)]],Table2[#All],2,0)</f>
        <v>Evonne Liu</v>
      </c>
      <c r="L48" s="2" t="str">
        <f>RIGHT(Table1[[#This Row],[Entry No.]],5)</f>
        <v>14979</v>
      </c>
      <c r="M48" s="2"/>
      <c r="N48" s="2"/>
      <c r="O48" s="2"/>
      <c r="P48" s="2"/>
      <c r="Q48" s="2"/>
      <c r="R48" s="2"/>
      <c r="S48" s="2"/>
      <c r="T48" s="2"/>
      <c r="U48" s="2"/>
      <c r="V48" s="2"/>
      <c r="W48" s="2"/>
      <c r="X48" s="2"/>
      <c r="Y48" s="2"/>
      <c r="Z48" s="2"/>
    </row>
    <row r="49" spans="1:26" ht="15.75" customHeight="1" x14ac:dyDescent="0.25">
      <c r="A49" s="2" t="s">
        <v>95</v>
      </c>
      <c r="B49" s="33">
        <v>42695</v>
      </c>
      <c r="C49" s="2">
        <v>178</v>
      </c>
      <c r="D49" s="2">
        <v>63</v>
      </c>
      <c r="E49" s="2">
        <v>25</v>
      </c>
      <c r="F49" s="2">
        <v>22</v>
      </c>
      <c r="G49" s="12">
        <f>SUM(Table1[[#This Row],[Shirts]:[Jackets]])</f>
        <v>288</v>
      </c>
      <c r="H49" s="2">
        <f>MONTH(Table1[[#This Row],[Date:]])</f>
        <v>11</v>
      </c>
      <c r="I49" s="2" t="str">
        <f>LEFT(Table1[[#This Row],[Entry No.]],1)</f>
        <v>9</v>
      </c>
      <c r="J49" s="2">
        <f>VALUE(Table1[[#This Row],[Sales Rep]])</f>
        <v>9</v>
      </c>
      <c r="K49" s="2" t="str">
        <f>VLOOKUP(Table1[[#This Row],[Sales Rep (VALUE)]],Table2[#All],2,0)</f>
        <v>Evonne Liu</v>
      </c>
      <c r="L49" s="2" t="str">
        <f>RIGHT(Table1[[#This Row],[Entry No.]],5)</f>
        <v>16765</v>
      </c>
      <c r="M49" s="2"/>
      <c r="N49" s="2"/>
      <c r="O49" s="2"/>
      <c r="P49" s="2"/>
      <c r="Q49" s="2"/>
      <c r="R49" s="2"/>
      <c r="S49" s="2"/>
      <c r="T49" s="2"/>
      <c r="U49" s="2"/>
      <c r="V49" s="2"/>
      <c r="W49" s="2"/>
      <c r="X49" s="2"/>
      <c r="Y49" s="2"/>
      <c r="Z49" s="2"/>
    </row>
    <row r="50" spans="1:26" ht="15.75" customHeight="1" x14ac:dyDescent="0.25">
      <c r="A50" s="2" t="s">
        <v>97</v>
      </c>
      <c r="B50" s="33">
        <v>42696</v>
      </c>
      <c r="C50" s="2">
        <v>105</v>
      </c>
      <c r="D50" s="2">
        <v>109</v>
      </c>
      <c r="E50" s="2">
        <v>8</v>
      </c>
      <c r="F50" s="2">
        <v>41</v>
      </c>
      <c r="G50" s="12">
        <f>SUM(Table1[[#This Row],[Shirts]:[Jackets]])</f>
        <v>263</v>
      </c>
      <c r="H50" s="2">
        <f>MONTH(Table1[[#This Row],[Date:]])</f>
        <v>11</v>
      </c>
      <c r="I50" s="2" t="str">
        <f>LEFT(Table1[[#This Row],[Entry No.]],1)</f>
        <v>5</v>
      </c>
      <c r="J50" s="2">
        <f>VALUE(Table1[[#This Row],[Sales Rep]])</f>
        <v>5</v>
      </c>
      <c r="K50" s="2" t="str">
        <f>VLOOKUP(Table1[[#This Row],[Sales Rep (VALUE)]],Table2[#All],2,0)</f>
        <v>Avery Fisher</v>
      </c>
      <c r="L50" s="2" t="str">
        <f>RIGHT(Table1[[#This Row],[Entry No.]],5)</f>
        <v>18598</v>
      </c>
      <c r="M50" s="2"/>
      <c r="N50" s="2"/>
      <c r="O50" s="2"/>
      <c r="P50" s="2"/>
      <c r="Q50" s="2"/>
      <c r="R50" s="2"/>
      <c r="S50" s="2"/>
      <c r="T50" s="2"/>
      <c r="U50" s="2"/>
      <c r="V50" s="2"/>
      <c r="W50" s="2"/>
      <c r="X50" s="2"/>
      <c r="Y50" s="2"/>
      <c r="Z50" s="2"/>
    </row>
    <row r="51" spans="1:26" ht="15.75" customHeight="1" x14ac:dyDescent="0.25">
      <c r="A51" s="2" t="s">
        <v>98</v>
      </c>
      <c r="B51" s="33">
        <v>42697</v>
      </c>
      <c r="C51" s="2">
        <v>142</v>
      </c>
      <c r="D51" s="2">
        <v>120</v>
      </c>
      <c r="E51" s="2">
        <v>43</v>
      </c>
      <c r="F51" s="2">
        <v>22</v>
      </c>
      <c r="G51" s="12">
        <f>SUM(Table1[[#This Row],[Shirts]:[Jackets]])</f>
        <v>327</v>
      </c>
      <c r="H51" s="2">
        <f>MONTH(Table1[[#This Row],[Date:]])</f>
        <v>11</v>
      </c>
      <c r="I51" s="2" t="str">
        <f>LEFT(Table1[[#This Row],[Entry No.]],1)</f>
        <v>1</v>
      </c>
      <c r="J51" s="2">
        <f>VALUE(Table1[[#This Row],[Sales Rep]])</f>
        <v>1</v>
      </c>
      <c r="K51" s="2" t="str">
        <f>VLOOKUP(Table1[[#This Row],[Sales Rep (VALUE)]],Table2[#All],2,0)</f>
        <v>Alex Prudenko</v>
      </c>
      <c r="L51" s="2" t="str">
        <f>RIGHT(Table1[[#This Row],[Entry No.]],5)</f>
        <v>18165</v>
      </c>
      <c r="M51" s="2"/>
      <c r="N51" s="2"/>
      <c r="O51" s="2"/>
      <c r="P51" s="2"/>
      <c r="Q51" s="2"/>
      <c r="R51" s="2"/>
      <c r="S51" s="2"/>
      <c r="T51" s="2"/>
      <c r="U51" s="2"/>
      <c r="V51" s="2"/>
      <c r="W51" s="2"/>
      <c r="X51" s="2"/>
      <c r="Y51" s="2"/>
      <c r="Z51" s="2"/>
    </row>
    <row r="52" spans="1:26" ht="15.75" customHeight="1" x14ac:dyDescent="0.25">
      <c r="A52" s="2" t="s">
        <v>100</v>
      </c>
      <c r="B52" s="33">
        <v>42698</v>
      </c>
      <c r="C52" s="2">
        <v>77</v>
      </c>
      <c r="D52" s="2">
        <v>110</v>
      </c>
      <c r="E52" s="2">
        <v>17</v>
      </c>
      <c r="F52" s="2">
        <v>17</v>
      </c>
      <c r="G52" s="12">
        <f>SUM(Table1[[#This Row],[Shirts]:[Jackets]])</f>
        <v>221</v>
      </c>
      <c r="H52" s="2">
        <f>MONTH(Table1[[#This Row],[Date:]])</f>
        <v>11</v>
      </c>
      <c r="I52" s="2" t="str">
        <f>LEFT(Table1[[#This Row],[Entry No.]],1)</f>
        <v>2</v>
      </c>
      <c r="J52" s="2">
        <f>VALUE(Table1[[#This Row],[Sales Rep]])</f>
        <v>2</v>
      </c>
      <c r="K52" s="2" t="str">
        <f>VLOOKUP(Table1[[#This Row],[Sales Rep (VALUE)]],Table2[#All],2,0)</f>
        <v>Year Choi</v>
      </c>
      <c r="L52" s="2" t="str">
        <f>RIGHT(Table1[[#This Row],[Entry No.]],5)</f>
        <v>12798</v>
      </c>
      <c r="M52" s="2"/>
      <c r="N52" s="2"/>
      <c r="O52" s="2"/>
      <c r="P52" s="2"/>
      <c r="Q52" s="2"/>
      <c r="R52" s="2"/>
      <c r="S52" s="2"/>
      <c r="T52" s="2"/>
      <c r="U52" s="2"/>
      <c r="V52" s="2"/>
      <c r="W52" s="2"/>
      <c r="X52" s="2"/>
      <c r="Y52" s="2"/>
      <c r="Z52" s="2"/>
    </row>
    <row r="53" spans="1:26" ht="15.75" customHeight="1" x14ac:dyDescent="0.25">
      <c r="A53" s="2" t="s">
        <v>101</v>
      </c>
      <c r="B53" s="33">
        <v>42699</v>
      </c>
      <c r="C53" s="2">
        <v>169</v>
      </c>
      <c r="D53" s="2">
        <v>90</v>
      </c>
      <c r="E53" s="2">
        <v>15</v>
      </c>
      <c r="F53" s="2">
        <v>9</v>
      </c>
      <c r="G53" s="12">
        <f>SUM(Table1[[#This Row],[Shirts]:[Jackets]])</f>
        <v>283</v>
      </c>
      <c r="H53" s="2">
        <f>MONTH(Table1[[#This Row],[Date:]])</f>
        <v>11</v>
      </c>
      <c r="I53" s="2" t="str">
        <f>LEFT(Table1[[#This Row],[Entry No.]],1)</f>
        <v>5</v>
      </c>
      <c r="J53" s="2">
        <f>VALUE(Table1[[#This Row],[Sales Rep]])</f>
        <v>5</v>
      </c>
      <c r="K53" s="2" t="str">
        <f>VLOOKUP(Table1[[#This Row],[Sales Rep (VALUE)]],Table2[#All],2,0)</f>
        <v>Avery Fisher</v>
      </c>
      <c r="L53" s="2" t="str">
        <f>RIGHT(Table1[[#This Row],[Entry No.]],5)</f>
        <v>14334</v>
      </c>
      <c r="M53" s="2"/>
      <c r="N53" s="2"/>
      <c r="O53" s="2"/>
      <c r="P53" s="2"/>
      <c r="Q53" s="2"/>
      <c r="R53" s="2"/>
      <c r="S53" s="2"/>
      <c r="T53" s="2"/>
      <c r="U53" s="2"/>
      <c r="V53" s="2"/>
      <c r="W53" s="2"/>
      <c r="X53" s="2"/>
      <c r="Y53" s="2"/>
      <c r="Z53" s="2"/>
    </row>
    <row r="54" spans="1:26" ht="15.75" customHeight="1" x14ac:dyDescent="0.25">
      <c r="A54" s="2" t="s">
        <v>104</v>
      </c>
      <c r="B54" s="33">
        <v>42700</v>
      </c>
      <c r="C54" s="2">
        <v>170</v>
      </c>
      <c r="D54" s="2">
        <v>43</v>
      </c>
      <c r="E54" s="2">
        <v>2</v>
      </c>
      <c r="F54" s="2">
        <v>16</v>
      </c>
      <c r="G54" s="12">
        <f>SUM(Table1[[#This Row],[Shirts]:[Jackets]])</f>
        <v>231</v>
      </c>
      <c r="H54" s="2">
        <f>MONTH(Table1[[#This Row],[Date:]])</f>
        <v>11</v>
      </c>
      <c r="I54" s="2" t="str">
        <f>LEFT(Table1[[#This Row],[Entry No.]],1)</f>
        <v>2</v>
      </c>
      <c r="J54" s="2">
        <f>VALUE(Table1[[#This Row],[Sales Rep]])</f>
        <v>2</v>
      </c>
      <c r="K54" s="2" t="str">
        <f>VLOOKUP(Table1[[#This Row],[Sales Rep (VALUE)]],Table2[#All],2,0)</f>
        <v>Year Choi</v>
      </c>
      <c r="L54" s="2" t="str">
        <f>RIGHT(Table1[[#This Row],[Entry No.]],5)</f>
        <v>10555</v>
      </c>
      <c r="M54" s="2"/>
      <c r="N54" s="2"/>
      <c r="O54" s="2"/>
      <c r="P54" s="2"/>
      <c r="Q54" s="2"/>
      <c r="R54" s="2"/>
      <c r="S54" s="2"/>
      <c r="T54" s="2"/>
      <c r="U54" s="2"/>
      <c r="V54" s="2"/>
      <c r="W54" s="2"/>
      <c r="X54" s="2"/>
      <c r="Y54" s="2"/>
      <c r="Z54" s="2"/>
    </row>
    <row r="55" spans="1:26" ht="15.75" customHeight="1" x14ac:dyDescent="0.25">
      <c r="A55" s="2" t="s">
        <v>106</v>
      </c>
      <c r="B55" s="33">
        <v>42701</v>
      </c>
      <c r="C55" s="2">
        <v>89</v>
      </c>
      <c r="D55" s="2">
        <v>114</v>
      </c>
      <c r="E55" s="2">
        <v>34</v>
      </c>
      <c r="F55" s="2">
        <v>29</v>
      </c>
      <c r="G55" s="12">
        <f>SUM(Table1[[#This Row],[Shirts]:[Jackets]])</f>
        <v>266</v>
      </c>
      <c r="H55" s="2">
        <f>MONTH(Table1[[#This Row],[Date:]])</f>
        <v>11</v>
      </c>
      <c r="I55" s="2" t="str">
        <f>LEFT(Table1[[#This Row],[Entry No.]],1)</f>
        <v>9</v>
      </c>
      <c r="J55" s="2">
        <f>VALUE(Table1[[#This Row],[Sales Rep]])</f>
        <v>9</v>
      </c>
      <c r="K55" s="2" t="str">
        <f>VLOOKUP(Table1[[#This Row],[Sales Rep (VALUE)]],Table2[#All],2,0)</f>
        <v>Evonne Liu</v>
      </c>
      <c r="L55" s="2" t="str">
        <f>RIGHT(Table1[[#This Row],[Entry No.]],5)</f>
        <v>16883</v>
      </c>
      <c r="M55" s="2"/>
      <c r="N55" s="2"/>
      <c r="O55" s="2"/>
      <c r="P55" s="2"/>
      <c r="Q55" s="2"/>
      <c r="R55" s="2"/>
      <c r="S55" s="2"/>
      <c r="T55" s="2"/>
      <c r="U55" s="2"/>
      <c r="V55" s="2"/>
      <c r="W55" s="2"/>
      <c r="X55" s="2"/>
      <c r="Y55" s="2"/>
      <c r="Z55" s="2"/>
    </row>
    <row r="56" spans="1:26" ht="15.75" customHeight="1" x14ac:dyDescent="0.25">
      <c r="A56" s="2" t="s">
        <v>109</v>
      </c>
      <c r="B56" s="33">
        <v>42702</v>
      </c>
      <c r="C56" s="2">
        <v>162</v>
      </c>
      <c r="D56" s="2">
        <v>50</v>
      </c>
      <c r="E56" s="2">
        <v>23</v>
      </c>
      <c r="F56" s="2">
        <v>15</v>
      </c>
      <c r="G56" s="12">
        <f>SUM(Table1[[#This Row],[Shirts]:[Jackets]])</f>
        <v>250</v>
      </c>
      <c r="H56" s="2">
        <f>MONTH(Table1[[#This Row],[Date:]])</f>
        <v>11</v>
      </c>
      <c r="I56" s="2" t="str">
        <f>LEFT(Table1[[#This Row],[Entry No.]],1)</f>
        <v>8</v>
      </c>
      <c r="J56" s="2">
        <f>VALUE(Table1[[#This Row],[Sales Rep]])</f>
        <v>8</v>
      </c>
      <c r="K56" s="2" t="str">
        <f>VLOOKUP(Table1[[#This Row],[Sales Rep (VALUE)]],Table2[#All],2,0)</f>
        <v>Patrick Sochar</v>
      </c>
      <c r="L56" s="2" t="str">
        <f>RIGHT(Table1[[#This Row],[Entry No.]],5)</f>
        <v>12830</v>
      </c>
      <c r="M56" s="2"/>
      <c r="N56" s="2"/>
      <c r="O56" s="2"/>
      <c r="P56" s="2"/>
      <c r="Q56" s="2"/>
      <c r="R56" s="2"/>
      <c r="S56" s="2"/>
      <c r="T56" s="2"/>
      <c r="U56" s="2"/>
      <c r="V56" s="2"/>
      <c r="W56" s="2"/>
      <c r="X56" s="2"/>
      <c r="Y56" s="2"/>
      <c r="Z56" s="2"/>
    </row>
    <row r="57" spans="1:26" ht="15.75" customHeight="1" x14ac:dyDescent="0.25">
      <c r="A57" s="2" t="s">
        <v>111</v>
      </c>
      <c r="B57" s="33">
        <v>42703</v>
      </c>
      <c r="C57" s="2">
        <v>177</v>
      </c>
      <c r="D57" s="2">
        <v>85</v>
      </c>
      <c r="E57" s="2">
        <v>5</v>
      </c>
      <c r="F57" s="2">
        <v>36</v>
      </c>
      <c r="G57" s="12">
        <f>SUM(Table1[[#This Row],[Shirts]:[Jackets]])</f>
        <v>303</v>
      </c>
      <c r="H57" s="2">
        <f>MONTH(Table1[[#This Row],[Date:]])</f>
        <v>11</v>
      </c>
      <c r="I57" s="2" t="str">
        <f>LEFT(Table1[[#This Row],[Entry No.]],1)</f>
        <v>3</v>
      </c>
      <c r="J57" s="2">
        <f>VALUE(Table1[[#This Row],[Sales Rep]])</f>
        <v>3</v>
      </c>
      <c r="K57" s="2" t="str">
        <f>VLOOKUP(Table1[[#This Row],[Sales Rep (VALUE)]],Table2[#All],2,0)</f>
        <v>Felix Mandeet</v>
      </c>
      <c r="L57" s="2" t="str">
        <f>RIGHT(Table1[[#This Row],[Entry No.]],5)</f>
        <v>13937</v>
      </c>
      <c r="M57" s="2"/>
      <c r="N57" s="2"/>
      <c r="O57" s="2"/>
      <c r="P57" s="2"/>
      <c r="Q57" s="2"/>
      <c r="R57" s="2"/>
      <c r="S57" s="2"/>
      <c r="T57" s="2"/>
      <c r="U57" s="2"/>
      <c r="V57" s="2"/>
      <c r="W57" s="2"/>
      <c r="X57" s="2"/>
      <c r="Y57" s="2"/>
      <c r="Z57" s="2"/>
    </row>
    <row r="58" spans="1:26" ht="15.75" customHeight="1" x14ac:dyDescent="0.25">
      <c r="A58" s="2" t="s">
        <v>114</v>
      </c>
      <c r="B58" s="33">
        <v>42704</v>
      </c>
      <c r="C58" s="2">
        <v>154</v>
      </c>
      <c r="D58" s="2">
        <v>63</v>
      </c>
      <c r="E58" s="2">
        <v>38</v>
      </c>
      <c r="F58" s="2">
        <v>27</v>
      </c>
      <c r="G58" s="12">
        <f>SUM(Table1[[#This Row],[Shirts]:[Jackets]])</f>
        <v>282</v>
      </c>
      <c r="H58" s="2">
        <f>MONTH(Table1[[#This Row],[Date:]])</f>
        <v>11</v>
      </c>
      <c r="I58" s="2" t="str">
        <f>LEFT(Table1[[#This Row],[Entry No.]],1)</f>
        <v>1</v>
      </c>
      <c r="J58" s="2">
        <f>VALUE(Table1[[#This Row],[Sales Rep]])</f>
        <v>1</v>
      </c>
      <c r="K58" s="2" t="str">
        <f>VLOOKUP(Table1[[#This Row],[Sales Rep (VALUE)]],Table2[#All],2,0)</f>
        <v>Alex Prudenko</v>
      </c>
      <c r="L58" s="2" t="str">
        <f>RIGHT(Table1[[#This Row],[Entry No.]],5)</f>
        <v>11345</v>
      </c>
      <c r="M58" s="2"/>
      <c r="N58" s="2"/>
      <c r="O58" s="2"/>
      <c r="P58" s="2"/>
      <c r="Q58" s="2"/>
      <c r="R58" s="2"/>
      <c r="S58" s="2"/>
      <c r="T58" s="2"/>
      <c r="U58" s="2"/>
      <c r="V58" s="2"/>
      <c r="W58" s="2"/>
      <c r="X58" s="2"/>
      <c r="Y58" s="2"/>
      <c r="Z58" s="2"/>
    </row>
    <row r="59" spans="1:26" ht="15.75" customHeight="1" x14ac:dyDescent="0.25">
      <c r="A59" s="2" t="s">
        <v>116</v>
      </c>
      <c r="B59" s="33">
        <v>42705</v>
      </c>
      <c r="C59" s="2">
        <v>136</v>
      </c>
      <c r="D59" s="2">
        <v>95</v>
      </c>
      <c r="E59" s="2">
        <v>36</v>
      </c>
      <c r="F59" s="2">
        <v>27</v>
      </c>
      <c r="G59" s="12">
        <f>SUM(Table1[[#This Row],[Shirts]:[Jackets]])</f>
        <v>294</v>
      </c>
      <c r="H59" s="2">
        <f>MONTH(Table1[[#This Row],[Date:]])</f>
        <v>12</v>
      </c>
      <c r="I59" s="2" t="str">
        <f>LEFT(Table1[[#This Row],[Entry No.]],1)</f>
        <v>4</v>
      </c>
      <c r="J59" s="2">
        <f>VALUE(Table1[[#This Row],[Sales Rep]])</f>
        <v>4</v>
      </c>
      <c r="K59" s="2" t="str">
        <f>VLOOKUP(Table1[[#This Row],[Sales Rep (VALUE)]],Table2[#All],2,0)</f>
        <v>Robert Steinway</v>
      </c>
      <c r="L59" s="2" t="str">
        <f>RIGHT(Table1[[#This Row],[Entry No.]],5)</f>
        <v>12368</v>
      </c>
      <c r="M59" s="2"/>
      <c r="N59" s="2"/>
      <c r="O59" s="2"/>
      <c r="P59" s="2"/>
      <c r="Q59" s="2"/>
      <c r="R59" s="2"/>
      <c r="S59" s="2"/>
      <c r="T59" s="2"/>
      <c r="U59" s="2"/>
      <c r="V59" s="2"/>
      <c r="W59" s="2"/>
      <c r="X59" s="2"/>
      <c r="Y59" s="2"/>
      <c r="Z59" s="2"/>
    </row>
    <row r="60" spans="1:26" ht="15.75" customHeight="1" x14ac:dyDescent="0.25">
      <c r="A60" s="2" t="s">
        <v>119</v>
      </c>
      <c r="B60" s="33">
        <v>42706</v>
      </c>
      <c r="C60" s="2">
        <v>86</v>
      </c>
      <c r="D60" s="2">
        <v>45</v>
      </c>
      <c r="E60" s="2">
        <v>18</v>
      </c>
      <c r="F60" s="2">
        <v>29</v>
      </c>
      <c r="G60" s="12">
        <f>SUM(Table1[[#This Row],[Shirts]:[Jackets]])</f>
        <v>178</v>
      </c>
      <c r="H60" s="2">
        <f>MONTH(Table1[[#This Row],[Date:]])</f>
        <v>12</v>
      </c>
      <c r="I60" s="2" t="str">
        <f>LEFT(Table1[[#This Row],[Entry No.]],1)</f>
        <v>3</v>
      </c>
      <c r="J60" s="2">
        <f>VALUE(Table1[[#This Row],[Sales Rep]])</f>
        <v>3</v>
      </c>
      <c r="K60" s="2" t="str">
        <f>VLOOKUP(Table1[[#This Row],[Sales Rep (VALUE)]],Table2[#All],2,0)</f>
        <v>Felix Mandeet</v>
      </c>
      <c r="L60" s="2" t="str">
        <f>RIGHT(Table1[[#This Row],[Entry No.]],5)</f>
        <v>17091</v>
      </c>
      <c r="M60" s="2"/>
      <c r="N60" s="2"/>
      <c r="O60" s="2"/>
      <c r="P60" s="2"/>
      <c r="Q60" s="2"/>
      <c r="R60" s="2"/>
      <c r="S60" s="2"/>
      <c r="T60" s="2"/>
      <c r="U60" s="2"/>
      <c r="V60" s="2"/>
      <c r="W60" s="2"/>
      <c r="X60" s="2"/>
      <c r="Y60" s="2"/>
      <c r="Z60" s="2"/>
    </row>
    <row r="61" spans="1:26" ht="15.75" customHeight="1" x14ac:dyDescent="0.25">
      <c r="A61" s="2" t="s">
        <v>122</v>
      </c>
      <c r="B61" s="33">
        <v>42707</v>
      </c>
      <c r="C61" s="2">
        <v>147</v>
      </c>
      <c r="D61" s="2">
        <v>46</v>
      </c>
      <c r="E61" s="2">
        <v>11</v>
      </c>
      <c r="F61" s="2">
        <v>17</v>
      </c>
      <c r="G61" s="12">
        <f>SUM(Table1[[#This Row],[Shirts]:[Jackets]])</f>
        <v>221</v>
      </c>
      <c r="H61" s="2">
        <f>MONTH(Table1[[#This Row],[Date:]])</f>
        <v>12</v>
      </c>
      <c r="I61" s="2" t="str">
        <f>LEFT(Table1[[#This Row],[Entry No.]],1)</f>
        <v>9</v>
      </c>
      <c r="J61" s="2">
        <f>VALUE(Table1[[#This Row],[Sales Rep]])</f>
        <v>9</v>
      </c>
      <c r="K61" s="2" t="str">
        <f>VLOOKUP(Table1[[#This Row],[Sales Rep (VALUE)]],Table2[#All],2,0)</f>
        <v>Evonne Liu</v>
      </c>
      <c r="L61" s="2" t="str">
        <f>RIGHT(Table1[[#This Row],[Entry No.]],5)</f>
        <v>15079</v>
      </c>
      <c r="M61" s="2"/>
      <c r="N61" s="2"/>
      <c r="O61" s="2"/>
      <c r="P61" s="2"/>
      <c r="Q61" s="2"/>
      <c r="R61" s="2"/>
      <c r="S61" s="2"/>
      <c r="T61" s="2"/>
      <c r="U61" s="2"/>
      <c r="V61" s="2"/>
      <c r="W61" s="2"/>
      <c r="X61" s="2"/>
      <c r="Y61" s="2"/>
      <c r="Z61" s="2"/>
    </row>
    <row r="62" spans="1:26" ht="15.75" customHeight="1" x14ac:dyDescent="0.25">
      <c r="A62" s="2" t="s">
        <v>125</v>
      </c>
      <c r="B62" s="33">
        <v>42708</v>
      </c>
      <c r="C62" s="2">
        <v>117</v>
      </c>
      <c r="D62" s="2">
        <v>95</v>
      </c>
      <c r="E62" s="2">
        <v>37</v>
      </c>
      <c r="F62" s="2">
        <v>24</v>
      </c>
      <c r="G62" s="12">
        <f>SUM(Table1[[#This Row],[Shirts]:[Jackets]])</f>
        <v>273</v>
      </c>
      <c r="H62" s="2">
        <f>MONTH(Table1[[#This Row],[Date:]])</f>
        <v>12</v>
      </c>
      <c r="I62" s="2" t="str">
        <f>LEFT(Table1[[#This Row],[Entry No.]],1)</f>
        <v>6</v>
      </c>
      <c r="J62" s="2">
        <f>VALUE(Table1[[#This Row],[Sales Rep]])</f>
        <v>6</v>
      </c>
      <c r="K62" s="2" t="str">
        <f>VLOOKUP(Table1[[#This Row],[Sales Rep (VALUE)]],Table2[#All],2,0)</f>
        <v>Yana Ovoya</v>
      </c>
      <c r="L62" s="2" t="str">
        <f>RIGHT(Table1[[#This Row],[Entry No.]],5)</f>
        <v>19187</v>
      </c>
      <c r="M62" s="2"/>
      <c r="N62" s="2"/>
      <c r="O62" s="2"/>
      <c r="P62" s="2"/>
      <c r="Q62" s="2"/>
      <c r="R62" s="2"/>
      <c r="S62" s="2"/>
      <c r="T62" s="2"/>
      <c r="U62" s="2"/>
      <c r="V62" s="2"/>
      <c r="W62" s="2"/>
      <c r="X62" s="2"/>
      <c r="Y62" s="2"/>
      <c r="Z62" s="2"/>
    </row>
    <row r="63" spans="1:26" ht="15.75" customHeight="1" x14ac:dyDescent="0.25">
      <c r="A63" s="2" t="s">
        <v>127</v>
      </c>
      <c r="B63" s="33">
        <v>42709</v>
      </c>
      <c r="C63" s="2">
        <v>134</v>
      </c>
      <c r="D63" s="2">
        <v>66</v>
      </c>
      <c r="E63" s="2">
        <v>7</v>
      </c>
      <c r="F63" s="2">
        <v>27</v>
      </c>
      <c r="G63" s="12">
        <f>SUM(Table1[[#This Row],[Shirts]:[Jackets]])</f>
        <v>234</v>
      </c>
      <c r="H63" s="2">
        <f>MONTH(Table1[[#This Row],[Date:]])</f>
        <v>12</v>
      </c>
      <c r="I63" s="2" t="str">
        <f>LEFT(Table1[[#This Row],[Entry No.]],1)</f>
        <v>6</v>
      </c>
      <c r="J63" s="2">
        <f>VALUE(Table1[[#This Row],[Sales Rep]])</f>
        <v>6</v>
      </c>
      <c r="K63" s="2" t="str">
        <f>VLOOKUP(Table1[[#This Row],[Sales Rep (VALUE)]],Table2[#All],2,0)</f>
        <v>Yana Ovoya</v>
      </c>
      <c r="L63" s="2" t="str">
        <f>RIGHT(Table1[[#This Row],[Entry No.]],5)</f>
        <v>11512</v>
      </c>
      <c r="M63" s="2"/>
      <c r="N63" s="2"/>
      <c r="O63" s="2"/>
      <c r="P63" s="2"/>
      <c r="Q63" s="2"/>
      <c r="R63" s="2"/>
      <c r="S63" s="2"/>
      <c r="T63" s="2"/>
      <c r="U63" s="2"/>
      <c r="V63" s="2"/>
      <c r="W63" s="2"/>
      <c r="X63" s="2"/>
      <c r="Y63" s="2"/>
      <c r="Z63" s="2"/>
    </row>
    <row r="64" spans="1:26" ht="15.75" customHeight="1" x14ac:dyDescent="0.25">
      <c r="A64" s="2" t="s">
        <v>128</v>
      </c>
      <c r="B64" s="33">
        <v>42710</v>
      </c>
      <c r="C64" s="2">
        <v>91</v>
      </c>
      <c r="D64" s="2">
        <v>95</v>
      </c>
      <c r="E64" s="2">
        <v>35</v>
      </c>
      <c r="F64" s="2">
        <v>10</v>
      </c>
      <c r="G64" s="12">
        <f>SUM(Table1[[#This Row],[Shirts]:[Jackets]])</f>
        <v>231</v>
      </c>
      <c r="H64" s="2">
        <f>MONTH(Table1[[#This Row],[Date:]])</f>
        <v>12</v>
      </c>
      <c r="I64" s="2" t="str">
        <f>LEFT(Table1[[#This Row],[Entry No.]],1)</f>
        <v>5</v>
      </c>
      <c r="J64" s="2">
        <f>VALUE(Table1[[#This Row],[Sales Rep]])</f>
        <v>5</v>
      </c>
      <c r="K64" s="2" t="str">
        <f>VLOOKUP(Table1[[#This Row],[Sales Rep (VALUE)]],Table2[#All],2,0)</f>
        <v>Avery Fisher</v>
      </c>
      <c r="L64" s="2" t="str">
        <f>RIGHT(Table1[[#This Row],[Entry No.]],5)</f>
        <v>12952</v>
      </c>
      <c r="M64" s="2"/>
      <c r="N64" s="2"/>
      <c r="O64" s="2"/>
      <c r="P64" s="2"/>
      <c r="Q64" s="2"/>
      <c r="R64" s="2"/>
      <c r="S64" s="2"/>
      <c r="T64" s="2"/>
      <c r="U64" s="2"/>
      <c r="V64" s="2"/>
      <c r="W64" s="2"/>
      <c r="X64" s="2"/>
      <c r="Y64" s="2"/>
      <c r="Z64" s="2"/>
    </row>
    <row r="65" spans="1:26" ht="15.75" customHeight="1" x14ac:dyDescent="0.25">
      <c r="A65" s="2" t="s">
        <v>130</v>
      </c>
      <c r="B65" s="33">
        <v>42711</v>
      </c>
      <c r="C65" s="2">
        <v>123</v>
      </c>
      <c r="D65" s="2">
        <v>69</v>
      </c>
      <c r="E65" s="2">
        <v>31</v>
      </c>
      <c r="F65" s="2">
        <v>25</v>
      </c>
      <c r="G65" s="12">
        <f>SUM(Table1[[#This Row],[Shirts]:[Jackets]])</f>
        <v>248</v>
      </c>
      <c r="H65" s="2">
        <f>MONTH(Table1[[#This Row],[Date:]])</f>
        <v>12</v>
      </c>
      <c r="I65" s="2" t="str">
        <f>LEFT(Table1[[#This Row],[Entry No.]],1)</f>
        <v>1</v>
      </c>
      <c r="J65" s="2">
        <f>VALUE(Table1[[#This Row],[Sales Rep]])</f>
        <v>1</v>
      </c>
      <c r="K65" s="2" t="str">
        <f>VLOOKUP(Table1[[#This Row],[Sales Rep (VALUE)]],Table2[#All],2,0)</f>
        <v>Alex Prudenko</v>
      </c>
      <c r="L65" s="2" t="str">
        <f>RIGHT(Table1[[#This Row],[Entry No.]],5)</f>
        <v>14219</v>
      </c>
      <c r="M65" s="2"/>
      <c r="N65" s="2"/>
      <c r="O65" s="2"/>
      <c r="P65" s="2"/>
      <c r="Q65" s="2"/>
      <c r="R65" s="2"/>
      <c r="S65" s="2"/>
      <c r="T65" s="2"/>
      <c r="U65" s="2"/>
      <c r="V65" s="2"/>
      <c r="W65" s="2"/>
      <c r="X65" s="2"/>
      <c r="Y65" s="2"/>
      <c r="Z65" s="2"/>
    </row>
    <row r="66" spans="1:26" ht="15.75" customHeight="1" x14ac:dyDescent="0.25">
      <c r="A66" s="2" t="s">
        <v>131</v>
      </c>
      <c r="B66" s="33">
        <v>42712</v>
      </c>
      <c r="C66" s="2">
        <v>173</v>
      </c>
      <c r="D66" s="2">
        <v>108</v>
      </c>
      <c r="E66" s="2">
        <v>24</v>
      </c>
      <c r="F66" s="2">
        <v>36</v>
      </c>
      <c r="G66" s="12">
        <f>SUM(Table1[[#This Row],[Shirts]:[Jackets]])</f>
        <v>341</v>
      </c>
      <c r="H66" s="2">
        <f>MONTH(Table1[[#This Row],[Date:]])</f>
        <v>12</v>
      </c>
      <c r="I66" s="2" t="str">
        <f>LEFT(Table1[[#This Row],[Entry No.]],1)</f>
        <v>8</v>
      </c>
      <c r="J66" s="2">
        <f>VALUE(Table1[[#This Row],[Sales Rep]])</f>
        <v>8</v>
      </c>
      <c r="K66" s="2" t="str">
        <f>VLOOKUP(Table1[[#This Row],[Sales Rep (VALUE)]],Table2[#All],2,0)</f>
        <v>Patrick Sochar</v>
      </c>
      <c r="L66" s="2" t="str">
        <f>RIGHT(Table1[[#This Row],[Entry No.]],5)</f>
        <v>19007</v>
      </c>
      <c r="M66" s="2"/>
      <c r="N66" s="2"/>
      <c r="O66" s="2"/>
      <c r="P66" s="2"/>
      <c r="Q66" s="2"/>
      <c r="R66" s="2"/>
      <c r="S66" s="2"/>
      <c r="T66" s="2"/>
      <c r="U66" s="2"/>
      <c r="V66" s="2"/>
      <c r="W66" s="2"/>
      <c r="X66" s="2"/>
      <c r="Y66" s="2"/>
      <c r="Z66" s="2"/>
    </row>
    <row r="67" spans="1:26" ht="15.75" customHeight="1" x14ac:dyDescent="0.25">
      <c r="A67" s="2" t="s">
        <v>133</v>
      </c>
      <c r="B67" s="33">
        <v>42713</v>
      </c>
      <c r="C67" s="2">
        <v>144</v>
      </c>
      <c r="D67" s="2">
        <v>48</v>
      </c>
      <c r="E67" s="2">
        <v>9</v>
      </c>
      <c r="F67" s="2">
        <v>30</v>
      </c>
      <c r="G67" s="12">
        <f>SUM(Table1[[#This Row],[Shirts]:[Jackets]])</f>
        <v>231</v>
      </c>
      <c r="H67" s="2">
        <f>MONTH(Table1[[#This Row],[Date:]])</f>
        <v>12</v>
      </c>
      <c r="I67" s="2" t="str">
        <f>LEFT(Table1[[#This Row],[Entry No.]],1)</f>
        <v>6</v>
      </c>
      <c r="J67" s="2">
        <f>VALUE(Table1[[#This Row],[Sales Rep]])</f>
        <v>6</v>
      </c>
      <c r="K67" s="2" t="str">
        <f>VLOOKUP(Table1[[#This Row],[Sales Rep (VALUE)]],Table2[#All],2,0)</f>
        <v>Yana Ovoya</v>
      </c>
      <c r="L67" s="2" t="str">
        <f>RIGHT(Table1[[#This Row],[Entry No.]],5)</f>
        <v>17448</v>
      </c>
      <c r="M67" s="2"/>
      <c r="N67" s="2"/>
      <c r="O67" s="2"/>
      <c r="P67" s="2"/>
      <c r="Q67" s="2"/>
      <c r="R67" s="2"/>
      <c r="S67" s="2"/>
      <c r="T67" s="2"/>
      <c r="U67" s="2"/>
      <c r="V67" s="2"/>
      <c r="W67" s="2"/>
      <c r="X67" s="2"/>
      <c r="Y67" s="2"/>
      <c r="Z67" s="2"/>
    </row>
    <row r="68" spans="1:26" ht="15.75" customHeight="1" x14ac:dyDescent="0.25">
      <c r="A68" s="2" t="s">
        <v>135</v>
      </c>
      <c r="B68" s="33">
        <v>42714</v>
      </c>
      <c r="C68" s="2">
        <v>98</v>
      </c>
      <c r="D68" s="2">
        <v>97</v>
      </c>
      <c r="E68" s="2">
        <v>34</v>
      </c>
      <c r="F68" s="2">
        <v>24</v>
      </c>
      <c r="G68" s="12">
        <f>SUM(Table1[[#This Row],[Shirts]:[Jackets]])</f>
        <v>253</v>
      </c>
      <c r="H68" s="2">
        <f>MONTH(Table1[[#This Row],[Date:]])</f>
        <v>12</v>
      </c>
      <c r="I68" s="2" t="str">
        <f>LEFT(Table1[[#This Row],[Entry No.]],1)</f>
        <v>4</v>
      </c>
      <c r="J68" s="2">
        <f>VALUE(Table1[[#This Row],[Sales Rep]])</f>
        <v>4</v>
      </c>
      <c r="K68" s="2" t="str">
        <f>VLOOKUP(Table1[[#This Row],[Sales Rep (VALUE)]],Table2[#All],2,0)</f>
        <v>Robert Steinway</v>
      </c>
      <c r="L68" s="2" t="str">
        <f>RIGHT(Table1[[#This Row],[Entry No.]],5)</f>
        <v>18131</v>
      </c>
      <c r="M68" s="2"/>
      <c r="N68" s="2"/>
      <c r="O68" s="2"/>
      <c r="P68" s="2"/>
      <c r="Q68" s="2"/>
      <c r="R68" s="2"/>
      <c r="S68" s="2"/>
      <c r="T68" s="2"/>
      <c r="U68" s="2"/>
      <c r="V68" s="2"/>
      <c r="W68" s="2"/>
      <c r="X68" s="2"/>
      <c r="Y68" s="2"/>
      <c r="Z68" s="2"/>
    </row>
    <row r="69" spans="1:26" ht="15.75" customHeight="1" x14ac:dyDescent="0.25">
      <c r="A69" s="2" t="s">
        <v>136</v>
      </c>
      <c r="B69" s="33">
        <v>42715</v>
      </c>
      <c r="C69" s="2">
        <v>119</v>
      </c>
      <c r="D69" s="2">
        <v>71</v>
      </c>
      <c r="E69" s="2">
        <v>38</v>
      </c>
      <c r="F69" s="2">
        <v>39</v>
      </c>
      <c r="G69" s="12">
        <f>SUM(Table1[[#This Row],[Shirts]:[Jackets]])</f>
        <v>267</v>
      </c>
      <c r="H69" s="2">
        <f>MONTH(Table1[[#This Row],[Date:]])</f>
        <v>12</v>
      </c>
      <c r="I69" s="2" t="str">
        <f>LEFT(Table1[[#This Row],[Entry No.]],1)</f>
        <v>7</v>
      </c>
      <c r="J69" s="2">
        <f>VALUE(Table1[[#This Row],[Sales Rep]])</f>
        <v>7</v>
      </c>
      <c r="K69" s="2" t="str">
        <f>VLOOKUP(Table1[[#This Row],[Sales Rep (VALUE)]],Table2[#All],2,0)</f>
        <v>Terry Yen</v>
      </c>
      <c r="L69" s="2" t="str">
        <f>RIGHT(Table1[[#This Row],[Entry No.]],5)</f>
        <v>13757</v>
      </c>
      <c r="M69" s="2"/>
      <c r="N69" s="2"/>
      <c r="O69" s="2"/>
      <c r="P69" s="2"/>
      <c r="Q69" s="2"/>
      <c r="R69" s="2"/>
      <c r="S69" s="2"/>
      <c r="T69" s="2"/>
      <c r="U69" s="2"/>
      <c r="V69" s="2"/>
      <c r="W69" s="2"/>
      <c r="X69" s="2"/>
      <c r="Y69" s="2"/>
      <c r="Z69" s="2"/>
    </row>
    <row r="70" spans="1:26" ht="15.75" customHeight="1" x14ac:dyDescent="0.25">
      <c r="A70" s="2" t="s">
        <v>138</v>
      </c>
      <c r="B70" s="33">
        <v>42716</v>
      </c>
      <c r="C70" s="2">
        <v>68</v>
      </c>
      <c r="D70" s="2">
        <v>42</v>
      </c>
      <c r="E70" s="2">
        <v>40</v>
      </c>
      <c r="F70" s="2">
        <v>12</v>
      </c>
      <c r="G70" s="12">
        <f>SUM(Table1[[#This Row],[Shirts]:[Jackets]])</f>
        <v>162</v>
      </c>
      <c r="H70" s="2">
        <f>MONTH(Table1[[#This Row],[Date:]])</f>
        <v>12</v>
      </c>
      <c r="I70" s="2" t="str">
        <f>LEFT(Table1[[#This Row],[Entry No.]],1)</f>
        <v>4</v>
      </c>
      <c r="J70" s="2">
        <f>VALUE(Table1[[#This Row],[Sales Rep]])</f>
        <v>4</v>
      </c>
      <c r="K70" s="2" t="str">
        <f>VLOOKUP(Table1[[#This Row],[Sales Rep (VALUE)]],Table2[#All],2,0)</f>
        <v>Robert Steinway</v>
      </c>
      <c r="L70" s="2" t="str">
        <f>RIGHT(Table1[[#This Row],[Entry No.]],5)</f>
        <v>12773</v>
      </c>
      <c r="M70" s="2"/>
      <c r="N70" s="2"/>
      <c r="O70" s="2"/>
      <c r="P70" s="2"/>
      <c r="Q70" s="2"/>
      <c r="R70" s="2"/>
      <c r="S70" s="2"/>
      <c r="T70" s="2"/>
      <c r="U70" s="2"/>
      <c r="V70" s="2"/>
      <c r="W70" s="2"/>
      <c r="X70" s="2"/>
      <c r="Y70" s="2"/>
      <c r="Z70" s="2"/>
    </row>
    <row r="71" spans="1:26" ht="15.75" customHeight="1" x14ac:dyDescent="0.25">
      <c r="A71" s="2" t="s">
        <v>139</v>
      </c>
      <c r="B71" s="33">
        <v>42717</v>
      </c>
      <c r="C71" s="2">
        <v>89</v>
      </c>
      <c r="D71" s="2">
        <v>63</v>
      </c>
      <c r="E71" s="2">
        <v>38</v>
      </c>
      <c r="F71" s="2">
        <v>17</v>
      </c>
      <c r="G71" s="12">
        <f>SUM(Table1[[#This Row],[Shirts]:[Jackets]])</f>
        <v>207</v>
      </c>
      <c r="H71" s="2">
        <f>MONTH(Table1[[#This Row],[Date:]])</f>
        <v>12</v>
      </c>
      <c r="I71" s="2" t="str">
        <f>LEFT(Table1[[#This Row],[Entry No.]],1)</f>
        <v>9</v>
      </c>
      <c r="J71" s="2">
        <f>VALUE(Table1[[#This Row],[Sales Rep]])</f>
        <v>9</v>
      </c>
      <c r="K71" s="2" t="str">
        <f>VLOOKUP(Table1[[#This Row],[Sales Rep (VALUE)]],Table2[#All],2,0)</f>
        <v>Evonne Liu</v>
      </c>
      <c r="L71" s="2" t="str">
        <f>RIGHT(Table1[[#This Row],[Entry No.]],5)</f>
        <v>17746</v>
      </c>
      <c r="M71" s="2"/>
      <c r="N71" s="2"/>
      <c r="O71" s="2"/>
      <c r="P71" s="2"/>
      <c r="Q71" s="2"/>
      <c r="R71" s="2"/>
      <c r="S71" s="2"/>
      <c r="T71" s="2"/>
      <c r="U71" s="2"/>
      <c r="V71" s="2"/>
      <c r="W71" s="2"/>
      <c r="X71" s="2"/>
      <c r="Y71" s="2"/>
      <c r="Z71" s="2"/>
    </row>
    <row r="72" spans="1:26" ht="15.75" customHeight="1" x14ac:dyDescent="0.25">
      <c r="A72" s="2" t="s">
        <v>140</v>
      </c>
      <c r="B72" s="33">
        <v>42718</v>
      </c>
      <c r="C72" s="2">
        <v>120</v>
      </c>
      <c r="D72" s="2">
        <v>96</v>
      </c>
      <c r="E72" s="2">
        <v>12</v>
      </c>
      <c r="F72" s="2">
        <v>22</v>
      </c>
      <c r="G72" s="12">
        <f>SUM(Table1[[#This Row],[Shirts]:[Jackets]])</f>
        <v>250</v>
      </c>
      <c r="H72" s="2">
        <f>MONTH(Table1[[#This Row],[Date:]])</f>
        <v>12</v>
      </c>
      <c r="I72" s="2" t="str">
        <f>LEFT(Table1[[#This Row],[Entry No.]],1)</f>
        <v>7</v>
      </c>
      <c r="J72" s="2">
        <f>VALUE(Table1[[#This Row],[Sales Rep]])</f>
        <v>7</v>
      </c>
      <c r="K72" s="2" t="str">
        <f>VLOOKUP(Table1[[#This Row],[Sales Rep (VALUE)]],Table2[#All],2,0)</f>
        <v>Terry Yen</v>
      </c>
      <c r="L72" s="2" t="str">
        <f>RIGHT(Table1[[#This Row],[Entry No.]],5)</f>
        <v>13707</v>
      </c>
      <c r="M72" s="2"/>
      <c r="N72" s="2"/>
      <c r="O72" s="2"/>
      <c r="P72" s="2"/>
      <c r="Q72" s="2"/>
      <c r="R72" s="2"/>
      <c r="S72" s="2"/>
      <c r="T72" s="2"/>
      <c r="U72" s="2"/>
      <c r="V72" s="2"/>
      <c r="W72" s="2"/>
      <c r="X72" s="2"/>
      <c r="Y72" s="2"/>
      <c r="Z72" s="2"/>
    </row>
    <row r="73" spans="1:26" ht="15.75" customHeight="1" x14ac:dyDescent="0.25">
      <c r="A73" s="2" t="s">
        <v>142</v>
      </c>
      <c r="B73" s="33">
        <v>42719</v>
      </c>
      <c r="C73" s="2">
        <v>175</v>
      </c>
      <c r="D73" s="2">
        <v>91</v>
      </c>
      <c r="E73" s="2">
        <v>38</v>
      </c>
      <c r="F73" s="2">
        <v>14</v>
      </c>
      <c r="G73" s="12">
        <f>SUM(Table1[[#This Row],[Shirts]:[Jackets]])</f>
        <v>318</v>
      </c>
      <c r="H73" s="2">
        <f>MONTH(Table1[[#This Row],[Date:]])</f>
        <v>12</v>
      </c>
      <c r="I73" s="2" t="str">
        <f>LEFT(Table1[[#This Row],[Entry No.]],1)</f>
        <v>9</v>
      </c>
      <c r="J73" s="2">
        <f>VALUE(Table1[[#This Row],[Sales Rep]])</f>
        <v>9</v>
      </c>
      <c r="K73" s="2" t="str">
        <f>VLOOKUP(Table1[[#This Row],[Sales Rep (VALUE)]],Table2[#All],2,0)</f>
        <v>Evonne Liu</v>
      </c>
      <c r="L73" s="2" t="str">
        <f>RIGHT(Table1[[#This Row],[Entry No.]],5)</f>
        <v>17803</v>
      </c>
      <c r="M73" s="2"/>
      <c r="N73" s="2"/>
      <c r="O73" s="2"/>
      <c r="P73" s="2"/>
      <c r="Q73" s="2"/>
      <c r="R73" s="2"/>
      <c r="S73" s="2"/>
      <c r="T73" s="2"/>
      <c r="U73" s="2"/>
      <c r="V73" s="2"/>
      <c r="W73" s="2"/>
      <c r="X73" s="2"/>
      <c r="Y73" s="2"/>
      <c r="Z73" s="2"/>
    </row>
    <row r="74" spans="1:26" ht="15.75" customHeight="1" x14ac:dyDescent="0.25">
      <c r="A74" s="2" t="s">
        <v>144</v>
      </c>
      <c r="B74" s="33">
        <v>42720</v>
      </c>
      <c r="C74" s="2">
        <v>64</v>
      </c>
      <c r="D74" s="2">
        <v>97</v>
      </c>
      <c r="E74" s="2">
        <v>18</v>
      </c>
      <c r="F74" s="2">
        <v>22</v>
      </c>
      <c r="G74" s="12">
        <f>SUM(Table1[[#This Row],[Shirts]:[Jackets]])</f>
        <v>201</v>
      </c>
      <c r="H74" s="2">
        <f>MONTH(Table1[[#This Row],[Date:]])</f>
        <v>12</v>
      </c>
      <c r="I74" s="2" t="str">
        <f>LEFT(Table1[[#This Row],[Entry No.]],1)</f>
        <v>6</v>
      </c>
      <c r="J74" s="2">
        <f>VALUE(Table1[[#This Row],[Sales Rep]])</f>
        <v>6</v>
      </c>
      <c r="K74" s="2" t="str">
        <f>VLOOKUP(Table1[[#This Row],[Sales Rep (VALUE)]],Table2[#All],2,0)</f>
        <v>Yana Ovoya</v>
      </c>
      <c r="L74" s="2" t="str">
        <f>RIGHT(Table1[[#This Row],[Entry No.]],5)</f>
        <v>14619</v>
      </c>
      <c r="M74" s="2"/>
      <c r="N74" s="2"/>
      <c r="O74" s="2"/>
      <c r="P74" s="2"/>
      <c r="Q74" s="2"/>
      <c r="R74" s="2"/>
      <c r="S74" s="2"/>
      <c r="T74" s="2"/>
      <c r="U74" s="2"/>
      <c r="V74" s="2"/>
      <c r="W74" s="2"/>
      <c r="X74" s="2"/>
      <c r="Y74" s="2"/>
      <c r="Z74" s="2"/>
    </row>
    <row r="75" spans="1:26" ht="15.75" customHeight="1" x14ac:dyDescent="0.25">
      <c r="A75" s="2" t="s">
        <v>145</v>
      </c>
      <c r="B75" s="33">
        <v>42721</v>
      </c>
      <c r="C75" s="2">
        <v>55</v>
      </c>
      <c r="D75" s="2">
        <v>102</v>
      </c>
      <c r="E75" s="2">
        <v>2</v>
      </c>
      <c r="F75" s="2">
        <v>28</v>
      </c>
      <c r="G75" s="12">
        <f>SUM(Table1[[#This Row],[Shirts]:[Jackets]])</f>
        <v>187</v>
      </c>
      <c r="H75" s="2">
        <f>MONTH(Table1[[#This Row],[Date:]])</f>
        <v>12</v>
      </c>
      <c r="I75" s="2" t="str">
        <f>LEFT(Table1[[#This Row],[Entry No.]],1)</f>
        <v>2</v>
      </c>
      <c r="J75" s="2">
        <f>VALUE(Table1[[#This Row],[Sales Rep]])</f>
        <v>2</v>
      </c>
      <c r="K75" s="2" t="str">
        <f>VLOOKUP(Table1[[#This Row],[Sales Rep (VALUE)]],Table2[#All],2,0)</f>
        <v>Year Choi</v>
      </c>
      <c r="L75" s="2" t="str">
        <f>RIGHT(Table1[[#This Row],[Entry No.]],5)</f>
        <v>15297</v>
      </c>
      <c r="M75" s="2"/>
      <c r="N75" s="2"/>
      <c r="O75" s="2"/>
      <c r="P75" s="2"/>
      <c r="Q75" s="2"/>
      <c r="R75" s="2"/>
      <c r="S75" s="2"/>
      <c r="T75" s="2"/>
      <c r="U75" s="2"/>
      <c r="V75" s="2"/>
      <c r="W75" s="2"/>
      <c r="X75" s="2"/>
      <c r="Y75" s="2"/>
      <c r="Z75" s="2"/>
    </row>
    <row r="76" spans="1:26" ht="15.75" customHeight="1" x14ac:dyDescent="0.25">
      <c r="A76" s="2" t="s">
        <v>147</v>
      </c>
      <c r="B76" s="33">
        <v>42722</v>
      </c>
      <c r="C76" s="2">
        <v>160</v>
      </c>
      <c r="D76" s="2">
        <v>84</v>
      </c>
      <c r="E76" s="2">
        <v>35</v>
      </c>
      <c r="F76" s="2">
        <v>26</v>
      </c>
      <c r="G76" s="12">
        <f>SUM(Table1[[#This Row],[Shirts]:[Jackets]])</f>
        <v>305</v>
      </c>
      <c r="H76" s="2">
        <f>MONTH(Table1[[#This Row],[Date:]])</f>
        <v>12</v>
      </c>
      <c r="I76" s="2" t="str">
        <f>LEFT(Table1[[#This Row],[Entry No.]],1)</f>
        <v>1</v>
      </c>
      <c r="J76" s="2">
        <f>VALUE(Table1[[#This Row],[Sales Rep]])</f>
        <v>1</v>
      </c>
      <c r="K76" s="2" t="str">
        <f>VLOOKUP(Table1[[#This Row],[Sales Rep (VALUE)]],Table2[#All],2,0)</f>
        <v>Alex Prudenko</v>
      </c>
      <c r="L76" s="2" t="str">
        <f>RIGHT(Table1[[#This Row],[Entry No.]],5)</f>
        <v>13433</v>
      </c>
      <c r="M76" s="2"/>
      <c r="N76" s="2"/>
      <c r="O76" s="2"/>
      <c r="P76" s="2"/>
      <c r="Q76" s="2"/>
      <c r="R76" s="2"/>
      <c r="S76" s="2"/>
      <c r="T76" s="2"/>
      <c r="U76" s="2"/>
      <c r="V76" s="2"/>
      <c r="W76" s="2"/>
      <c r="X76" s="2"/>
      <c r="Y76" s="2"/>
      <c r="Z76" s="2"/>
    </row>
    <row r="77" spans="1:26" ht="15.75" customHeight="1" x14ac:dyDescent="0.25">
      <c r="A77" s="2" t="s">
        <v>148</v>
      </c>
      <c r="B77" s="33">
        <v>42723</v>
      </c>
      <c r="C77" s="2">
        <v>172</v>
      </c>
      <c r="D77" s="2">
        <v>66</v>
      </c>
      <c r="E77" s="2">
        <v>27</v>
      </c>
      <c r="F77" s="2">
        <v>50</v>
      </c>
      <c r="G77" s="12">
        <f>SUM(Table1[[#This Row],[Shirts]:[Jackets]])</f>
        <v>315</v>
      </c>
      <c r="H77" s="2">
        <f>MONTH(Table1[[#This Row],[Date:]])</f>
        <v>12</v>
      </c>
      <c r="I77" s="2" t="str">
        <f>LEFT(Table1[[#This Row],[Entry No.]],1)</f>
        <v>9</v>
      </c>
      <c r="J77" s="2">
        <f>VALUE(Table1[[#This Row],[Sales Rep]])</f>
        <v>9</v>
      </c>
      <c r="K77" s="2" t="str">
        <f>VLOOKUP(Table1[[#This Row],[Sales Rep (VALUE)]],Table2[#All],2,0)</f>
        <v>Evonne Liu</v>
      </c>
      <c r="L77" s="2" t="str">
        <f>RIGHT(Table1[[#This Row],[Entry No.]],5)</f>
        <v>18795</v>
      </c>
      <c r="M77" s="2"/>
      <c r="N77" s="2"/>
      <c r="O77" s="2"/>
      <c r="P77" s="2"/>
      <c r="Q77" s="2"/>
      <c r="R77" s="2"/>
      <c r="S77" s="2"/>
      <c r="T77" s="2"/>
      <c r="U77" s="2"/>
      <c r="V77" s="2"/>
      <c r="W77" s="2"/>
      <c r="X77" s="2"/>
      <c r="Y77" s="2"/>
      <c r="Z77" s="2"/>
    </row>
    <row r="78" spans="1:26" ht="15.75" customHeight="1" x14ac:dyDescent="0.25">
      <c r="A78" s="2" t="s">
        <v>150</v>
      </c>
      <c r="B78" s="33">
        <v>42724</v>
      </c>
      <c r="C78" s="2">
        <v>140</v>
      </c>
      <c r="D78" s="2">
        <v>73</v>
      </c>
      <c r="E78" s="2">
        <v>37</v>
      </c>
      <c r="F78" s="2">
        <v>15</v>
      </c>
      <c r="G78" s="12">
        <f>SUM(Table1[[#This Row],[Shirts]:[Jackets]])</f>
        <v>265</v>
      </c>
      <c r="H78" s="2">
        <f>MONTH(Table1[[#This Row],[Date:]])</f>
        <v>12</v>
      </c>
      <c r="I78" s="2" t="str">
        <f>LEFT(Table1[[#This Row],[Entry No.]],1)</f>
        <v>4</v>
      </c>
      <c r="J78" s="2">
        <f>VALUE(Table1[[#This Row],[Sales Rep]])</f>
        <v>4</v>
      </c>
      <c r="K78" s="2" t="str">
        <f>VLOOKUP(Table1[[#This Row],[Sales Rep (VALUE)]],Table2[#All],2,0)</f>
        <v>Robert Steinway</v>
      </c>
      <c r="L78" s="2" t="str">
        <f>RIGHT(Table1[[#This Row],[Entry No.]],5)</f>
        <v>18502</v>
      </c>
      <c r="M78" s="2"/>
      <c r="N78" s="2"/>
      <c r="O78" s="2"/>
      <c r="P78" s="2"/>
      <c r="Q78" s="2"/>
      <c r="R78" s="2"/>
      <c r="S78" s="2"/>
      <c r="T78" s="2"/>
      <c r="U78" s="2"/>
      <c r="V78" s="2"/>
      <c r="W78" s="2"/>
      <c r="X78" s="2"/>
      <c r="Y78" s="2"/>
      <c r="Z78" s="2"/>
    </row>
    <row r="79" spans="1:26" ht="15.75" customHeight="1" x14ac:dyDescent="0.25">
      <c r="A79" s="2" t="s">
        <v>151</v>
      </c>
      <c r="B79" s="33">
        <v>42725</v>
      </c>
      <c r="C79" s="2">
        <v>174</v>
      </c>
      <c r="D79" s="2">
        <v>50</v>
      </c>
      <c r="E79" s="2">
        <v>11</v>
      </c>
      <c r="F79" s="2">
        <v>38</v>
      </c>
      <c r="G79" s="12">
        <f>SUM(Table1[[#This Row],[Shirts]:[Jackets]])</f>
        <v>273</v>
      </c>
      <c r="H79" s="2">
        <f>MONTH(Table1[[#This Row],[Date:]])</f>
        <v>12</v>
      </c>
      <c r="I79" s="2" t="str">
        <f>LEFT(Table1[[#This Row],[Entry No.]],1)</f>
        <v>5</v>
      </c>
      <c r="J79" s="2">
        <f>VALUE(Table1[[#This Row],[Sales Rep]])</f>
        <v>5</v>
      </c>
      <c r="K79" s="2" t="str">
        <f>VLOOKUP(Table1[[#This Row],[Sales Rep (VALUE)]],Table2[#All],2,0)</f>
        <v>Avery Fisher</v>
      </c>
      <c r="L79" s="2" t="str">
        <f>RIGHT(Table1[[#This Row],[Entry No.]],5)</f>
        <v>14837</v>
      </c>
      <c r="M79" s="2"/>
      <c r="N79" s="2"/>
      <c r="O79" s="2"/>
      <c r="P79" s="2"/>
      <c r="Q79" s="2"/>
      <c r="R79" s="2"/>
      <c r="S79" s="2"/>
      <c r="T79" s="2"/>
      <c r="U79" s="2"/>
      <c r="V79" s="2"/>
      <c r="W79" s="2"/>
      <c r="X79" s="2"/>
      <c r="Y79" s="2"/>
      <c r="Z79" s="2"/>
    </row>
    <row r="80" spans="1:26" ht="15.75" customHeight="1" x14ac:dyDescent="0.25">
      <c r="A80" s="2" t="s">
        <v>153</v>
      </c>
      <c r="B80" s="33">
        <v>42726</v>
      </c>
      <c r="C80" s="2">
        <v>52</v>
      </c>
      <c r="D80" s="2">
        <v>80</v>
      </c>
      <c r="E80" s="2">
        <v>45</v>
      </c>
      <c r="F80" s="2">
        <v>32</v>
      </c>
      <c r="G80" s="12">
        <f>SUM(Table1[[#This Row],[Shirts]:[Jackets]])</f>
        <v>209</v>
      </c>
      <c r="H80" s="2">
        <f>MONTH(Table1[[#This Row],[Date:]])</f>
        <v>12</v>
      </c>
      <c r="I80" s="2" t="str">
        <f>LEFT(Table1[[#This Row],[Entry No.]],1)</f>
        <v>8</v>
      </c>
      <c r="J80" s="2">
        <f>VALUE(Table1[[#This Row],[Sales Rep]])</f>
        <v>8</v>
      </c>
      <c r="K80" s="2" t="str">
        <f>VLOOKUP(Table1[[#This Row],[Sales Rep (VALUE)]],Table2[#All],2,0)</f>
        <v>Patrick Sochar</v>
      </c>
      <c r="L80" s="2" t="str">
        <f>RIGHT(Table1[[#This Row],[Entry No.]],5)</f>
        <v>14185</v>
      </c>
      <c r="M80" s="2"/>
      <c r="N80" s="2"/>
      <c r="O80" s="2"/>
      <c r="P80" s="2"/>
      <c r="Q80" s="2"/>
      <c r="R80" s="2"/>
      <c r="S80" s="2"/>
      <c r="T80" s="2"/>
      <c r="U80" s="2"/>
      <c r="V80" s="2"/>
      <c r="W80" s="2"/>
      <c r="X80" s="2"/>
      <c r="Y80" s="2"/>
      <c r="Z80" s="2"/>
    </row>
    <row r="81" spans="1:26" ht="15.75" customHeight="1" x14ac:dyDescent="0.25">
      <c r="A81" s="2" t="s">
        <v>155</v>
      </c>
      <c r="B81" s="33">
        <v>42727</v>
      </c>
      <c r="C81" s="2">
        <v>123</v>
      </c>
      <c r="D81" s="2">
        <v>57</v>
      </c>
      <c r="E81" s="2">
        <v>37</v>
      </c>
      <c r="F81" s="2">
        <v>22</v>
      </c>
      <c r="G81" s="12">
        <f>SUM(Table1[[#This Row],[Shirts]:[Jackets]])</f>
        <v>239</v>
      </c>
      <c r="H81" s="2">
        <f>MONTH(Table1[[#This Row],[Date:]])</f>
        <v>12</v>
      </c>
      <c r="I81" s="2" t="str">
        <f>LEFT(Table1[[#This Row],[Entry No.]],1)</f>
        <v>8</v>
      </c>
      <c r="J81" s="2">
        <f>VALUE(Table1[[#This Row],[Sales Rep]])</f>
        <v>8</v>
      </c>
      <c r="K81" s="2" t="str">
        <f>VLOOKUP(Table1[[#This Row],[Sales Rep (VALUE)]],Table2[#All],2,0)</f>
        <v>Patrick Sochar</v>
      </c>
      <c r="L81" s="2" t="str">
        <f>RIGHT(Table1[[#This Row],[Entry No.]],5)</f>
        <v>14673</v>
      </c>
      <c r="M81" s="2"/>
      <c r="N81" s="2"/>
      <c r="O81" s="2"/>
      <c r="P81" s="2"/>
      <c r="Q81" s="2"/>
      <c r="R81" s="2"/>
      <c r="S81" s="2"/>
      <c r="T81" s="2"/>
      <c r="U81" s="2"/>
      <c r="V81" s="2"/>
      <c r="W81" s="2"/>
      <c r="X81" s="2"/>
      <c r="Y81" s="2"/>
      <c r="Z81" s="2"/>
    </row>
    <row r="82" spans="1:26" ht="15.75" customHeight="1" x14ac:dyDescent="0.25">
      <c r="A82" s="2" t="s">
        <v>156</v>
      </c>
      <c r="B82" s="33">
        <v>42728</v>
      </c>
      <c r="C82" s="2">
        <v>143</v>
      </c>
      <c r="D82" s="2">
        <v>55</v>
      </c>
      <c r="E82" s="2">
        <v>4</v>
      </c>
      <c r="F82" s="2">
        <v>23</v>
      </c>
      <c r="G82" s="12">
        <f>SUM(Table1[[#This Row],[Shirts]:[Jackets]])</f>
        <v>225</v>
      </c>
      <c r="H82" s="2">
        <f>MONTH(Table1[[#This Row],[Date:]])</f>
        <v>12</v>
      </c>
      <c r="I82" s="2" t="str">
        <f>LEFT(Table1[[#This Row],[Entry No.]],1)</f>
        <v>8</v>
      </c>
      <c r="J82" s="2">
        <f>VALUE(Table1[[#This Row],[Sales Rep]])</f>
        <v>8</v>
      </c>
      <c r="K82" s="2" t="str">
        <f>VLOOKUP(Table1[[#This Row],[Sales Rep (VALUE)]],Table2[#All],2,0)</f>
        <v>Patrick Sochar</v>
      </c>
      <c r="L82" s="2" t="str">
        <f>RIGHT(Table1[[#This Row],[Entry No.]],5)</f>
        <v>12579</v>
      </c>
      <c r="M82" s="2"/>
      <c r="N82" s="2"/>
      <c r="O82" s="2"/>
      <c r="P82" s="2"/>
      <c r="Q82" s="2"/>
      <c r="R82" s="2"/>
      <c r="S82" s="2"/>
      <c r="T82" s="2"/>
      <c r="U82" s="2"/>
      <c r="V82" s="2"/>
      <c r="W82" s="2"/>
      <c r="X82" s="2"/>
      <c r="Y82" s="2"/>
      <c r="Z82" s="2"/>
    </row>
    <row r="83" spans="1:26" ht="15.75" customHeight="1" x14ac:dyDescent="0.25">
      <c r="A83" s="2" t="s">
        <v>158</v>
      </c>
      <c r="B83" s="33">
        <v>42729</v>
      </c>
      <c r="C83" s="2">
        <v>168</v>
      </c>
      <c r="D83" s="2">
        <v>74</v>
      </c>
      <c r="E83" s="2">
        <v>31</v>
      </c>
      <c r="F83" s="2">
        <v>43</v>
      </c>
      <c r="G83" s="12">
        <f>SUM(Table1[[#This Row],[Shirts]:[Jackets]])</f>
        <v>316</v>
      </c>
      <c r="H83" s="2">
        <f>MONTH(Table1[[#This Row],[Date:]])</f>
        <v>12</v>
      </c>
      <c r="I83" s="2" t="str">
        <f>LEFT(Table1[[#This Row],[Entry No.]],1)</f>
        <v>5</v>
      </c>
      <c r="J83" s="2">
        <f>VALUE(Table1[[#This Row],[Sales Rep]])</f>
        <v>5</v>
      </c>
      <c r="K83" s="2" t="str">
        <f>VLOOKUP(Table1[[#This Row],[Sales Rep (VALUE)]],Table2[#All],2,0)</f>
        <v>Avery Fisher</v>
      </c>
      <c r="L83" s="2" t="str">
        <f>RIGHT(Table1[[#This Row],[Entry No.]],5)</f>
        <v>10186</v>
      </c>
      <c r="M83" s="2"/>
      <c r="N83" s="2"/>
      <c r="O83" s="2"/>
      <c r="P83" s="2"/>
      <c r="Q83" s="2"/>
      <c r="R83" s="2"/>
      <c r="S83" s="2"/>
      <c r="T83" s="2"/>
      <c r="U83" s="2"/>
      <c r="V83" s="2"/>
      <c r="W83" s="2"/>
      <c r="X83" s="2"/>
      <c r="Y83" s="2"/>
      <c r="Z83" s="2"/>
    </row>
    <row r="84" spans="1:26" ht="15.75" customHeight="1" x14ac:dyDescent="0.25">
      <c r="A84" s="2" t="s">
        <v>159</v>
      </c>
      <c r="B84" s="33">
        <v>42730</v>
      </c>
      <c r="C84" s="2">
        <v>161</v>
      </c>
      <c r="D84" s="2">
        <v>80</v>
      </c>
      <c r="E84" s="2">
        <v>6</v>
      </c>
      <c r="F84" s="2">
        <v>44</v>
      </c>
      <c r="G84" s="12">
        <f>SUM(Table1[[#This Row],[Shirts]:[Jackets]])</f>
        <v>291</v>
      </c>
      <c r="H84" s="2">
        <f>MONTH(Table1[[#This Row],[Date:]])</f>
        <v>12</v>
      </c>
      <c r="I84" s="2" t="str">
        <f>LEFT(Table1[[#This Row],[Entry No.]],1)</f>
        <v>5</v>
      </c>
      <c r="J84" s="2">
        <f>VALUE(Table1[[#This Row],[Sales Rep]])</f>
        <v>5</v>
      </c>
      <c r="K84" s="2" t="str">
        <f>VLOOKUP(Table1[[#This Row],[Sales Rep (VALUE)]],Table2[#All],2,0)</f>
        <v>Avery Fisher</v>
      </c>
      <c r="L84" s="2" t="str">
        <f>RIGHT(Table1[[#This Row],[Entry No.]],5)</f>
        <v>12853</v>
      </c>
      <c r="M84" s="2"/>
      <c r="N84" s="2"/>
      <c r="O84" s="2"/>
      <c r="P84" s="2"/>
      <c r="Q84" s="2"/>
      <c r="R84" s="2"/>
      <c r="S84" s="2"/>
      <c r="T84" s="2"/>
      <c r="U84" s="2"/>
      <c r="V84" s="2"/>
      <c r="W84" s="2"/>
      <c r="X84" s="2"/>
      <c r="Y84" s="2"/>
      <c r="Z84" s="2"/>
    </row>
    <row r="85" spans="1:26" ht="15.75" customHeight="1" x14ac:dyDescent="0.25">
      <c r="A85" s="2" t="s">
        <v>161</v>
      </c>
      <c r="B85" s="33">
        <v>42731</v>
      </c>
      <c r="C85" s="2">
        <v>126</v>
      </c>
      <c r="D85" s="2">
        <v>83</v>
      </c>
      <c r="E85" s="2">
        <v>24</v>
      </c>
      <c r="F85" s="2">
        <v>14</v>
      </c>
      <c r="G85" s="12">
        <f>SUM(Table1[[#This Row],[Shirts]:[Jackets]])</f>
        <v>247</v>
      </c>
      <c r="H85" s="2">
        <f>MONTH(Table1[[#This Row],[Date:]])</f>
        <v>12</v>
      </c>
      <c r="I85" s="2" t="str">
        <f>LEFT(Table1[[#This Row],[Entry No.]],1)</f>
        <v>5</v>
      </c>
      <c r="J85" s="2">
        <f>VALUE(Table1[[#This Row],[Sales Rep]])</f>
        <v>5</v>
      </c>
      <c r="K85" s="2" t="str">
        <f>VLOOKUP(Table1[[#This Row],[Sales Rep (VALUE)]],Table2[#All],2,0)</f>
        <v>Avery Fisher</v>
      </c>
      <c r="L85" s="2" t="str">
        <f>RIGHT(Table1[[#This Row],[Entry No.]],5)</f>
        <v>18826</v>
      </c>
      <c r="M85" s="2"/>
      <c r="N85" s="2"/>
      <c r="O85" s="2"/>
      <c r="P85" s="2"/>
      <c r="Q85" s="2"/>
      <c r="R85" s="2"/>
      <c r="S85" s="2"/>
      <c r="T85" s="2"/>
      <c r="U85" s="2"/>
      <c r="V85" s="2"/>
      <c r="W85" s="2"/>
      <c r="X85" s="2"/>
      <c r="Y85" s="2"/>
      <c r="Z85" s="2"/>
    </row>
    <row r="86" spans="1:26" ht="15.75" customHeight="1" x14ac:dyDescent="0.25">
      <c r="A86" s="2" t="s">
        <v>162</v>
      </c>
      <c r="B86" s="33">
        <v>42732</v>
      </c>
      <c r="C86" s="2">
        <v>150</v>
      </c>
      <c r="D86" s="2">
        <v>79</v>
      </c>
      <c r="E86" s="2">
        <v>33</v>
      </c>
      <c r="F86" s="2">
        <v>9</v>
      </c>
      <c r="G86" s="12">
        <f>SUM(Table1[[#This Row],[Shirts]:[Jackets]])</f>
        <v>271</v>
      </c>
      <c r="H86" s="2">
        <f>MONTH(Table1[[#This Row],[Date:]])</f>
        <v>12</v>
      </c>
      <c r="I86" s="2" t="str">
        <f>LEFT(Table1[[#This Row],[Entry No.]],1)</f>
        <v>1</v>
      </c>
      <c r="J86" s="2">
        <f>VALUE(Table1[[#This Row],[Sales Rep]])</f>
        <v>1</v>
      </c>
      <c r="K86" s="2" t="str">
        <f>VLOOKUP(Table1[[#This Row],[Sales Rep (VALUE)]],Table2[#All],2,0)</f>
        <v>Alex Prudenko</v>
      </c>
      <c r="L86" s="2" t="str">
        <f>RIGHT(Table1[[#This Row],[Entry No.]],5)</f>
        <v>16253</v>
      </c>
      <c r="M86" s="2"/>
      <c r="N86" s="2"/>
      <c r="O86" s="2"/>
      <c r="P86" s="2"/>
      <c r="Q86" s="2"/>
      <c r="R86" s="2"/>
      <c r="S86" s="2"/>
      <c r="T86" s="2"/>
      <c r="U86" s="2"/>
      <c r="V86" s="2"/>
      <c r="W86" s="2"/>
      <c r="X86" s="2"/>
      <c r="Y86" s="2"/>
      <c r="Z86" s="2"/>
    </row>
    <row r="87" spans="1:26" ht="15.75" customHeight="1" x14ac:dyDescent="0.25">
      <c r="A87" s="2" t="s">
        <v>164</v>
      </c>
      <c r="B87" s="33">
        <v>42733</v>
      </c>
      <c r="C87" s="2">
        <v>63</v>
      </c>
      <c r="D87" s="2">
        <v>98</v>
      </c>
      <c r="E87" s="2">
        <v>5</v>
      </c>
      <c r="F87" s="2">
        <v>17</v>
      </c>
      <c r="G87" s="12">
        <f>SUM(Table1[[#This Row],[Shirts]:[Jackets]])</f>
        <v>183</v>
      </c>
      <c r="H87" s="2">
        <f>MONTH(Table1[[#This Row],[Date:]])</f>
        <v>12</v>
      </c>
      <c r="I87" s="2" t="str">
        <f>LEFT(Table1[[#This Row],[Entry No.]],1)</f>
        <v>3</v>
      </c>
      <c r="J87" s="2">
        <f>VALUE(Table1[[#This Row],[Sales Rep]])</f>
        <v>3</v>
      </c>
      <c r="K87" s="2" t="str">
        <f>VLOOKUP(Table1[[#This Row],[Sales Rep (VALUE)]],Table2[#All],2,0)</f>
        <v>Felix Mandeet</v>
      </c>
      <c r="L87" s="2" t="str">
        <f>RIGHT(Table1[[#This Row],[Entry No.]],5)</f>
        <v>15019</v>
      </c>
      <c r="M87" s="2"/>
      <c r="N87" s="2"/>
      <c r="O87" s="2"/>
      <c r="P87" s="2"/>
      <c r="Q87" s="2"/>
      <c r="R87" s="2"/>
      <c r="S87" s="2"/>
      <c r="T87" s="2"/>
      <c r="U87" s="2"/>
      <c r="V87" s="2"/>
      <c r="W87" s="2"/>
      <c r="X87" s="2"/>
      <c r="Y87" s="2"/>
      <c r="Z87" s="2"/>
    </row>
    <row r="88" spans="1:26" ht="15.75" customHeight="1" x14ac:dyDescent="0.25">
      <c r="A88" s="2" t="s">
        <v>166</v>
      </c>
      <c r="B88" s="33">
        <v>42734</v>
      </c>
      <c r="C88" s="2">
        <v>86</v>
      </c>
      <c r="D88" s="2">
        <v>77</v>
      </c>
      <c r="E88" s="2">
        <v>38</v>
      </c>
      <c r="F88" s="2">
        <v>35</v>
      </c>
      <c r="G88" s="12">
        <f>SUM(Table1[[#This Row],[Shirts]:[Jackets]])</f>
        <v>236</v>
      </c>
      <c r="H88" s="2">
        <f>MONTH(Table1[[#This Row],[Date:]])</f>
        <v>12</v>
      </c>
      <c r="I88" s="2" t="str">
        <f>LEFT(Table1[[#This Row],[Entry No.]],1)</f>
        <v>1</v>
      </c>
      <c r="J88" s="2">
        <f>VALUE(Table1[[#This Row],[Sales Rep]])</f>
        <v>1</v>
      </c>
      <c r="K88" s="2" t="str">
        <f>VLOOKUP(Table1[[#This Row],[Sales Rep (VALUE)]],Table2[#All],2,0)</f>
        <v>Alex Prudenko</v>
      </c>
      <c r="L88" s="2" t="str">
        <f>RIGHT(Table1[[#This Row],[Entry No.]],5)</f>
        <v>12544</v>
      </c>
      <c r="M88" s="2"/>
      <c r="N88" s="2"/>
      <c r="O88" s="2"/>
      <c r="P88" s="2"/>
      <c r="Q88" s="2"/>
      <c r="R88" s="2"/>
      <c r="S88" s="2"/>
      <c r="T88" s="2"/>
      <c r="U88" s="2"/>
      <c r="V88" s="2"/>
      <c r="W88" s="2"/>
      <c r="X88" s="2"/>
      <c r="Y88" s="2"/>
      <c r="Z88" s="2"/>
    </row>
    <row r="89" spans="1:26" ht="15.75" customHeight="1" x14ac:dyDescent="0.25">
      <c r="A89" s="2" t="s">
        <v>167</v>
      </c>
      <c r="B89" s="33">
        <v>42735</v>
      </c>
      <c r="C89" s="2">
        <v>88</v>
      </c>
      <c r="D89" s="2">
        <v>48</v>
      </c>
      <c r="E89" s="2">
        <v>21</v>
      </c>
      <c r="F89" s="2">
        <v>25</v>
      </c>
      <c r="G89" s="12">
        <f>SUM(Table1[[#This Row],[Shirts]:[Jackets]])</f>
        <v>182</v>
      </c>
      <c r="H89" s="2">
        <f>MONTH(Table1[[#This Row],[Date:]])</f>
        <v>12</v>
      </c>
      <c r="I89" s="2" t="str">
        <f>LEFT(Table1[[#This Row],[Entry No.]],1)</f>
        <v>2</v>
      </c>
      <c r="J89" s="2">
        <f>VALUE(Table1[[#This Row],[Sales Rep]])</f>
        <v>2</v>
      </c>
      <c r="K89" s="2" t="str">
        <f>VLOOKUP(Table1[[#This Row],[Sales Rep (VALUE)]],Table2[#All],2,0)</f>
        <v>Year Choi</v>
      </c>
      <c r="L89" s="2" t="str">
        <f>RIGHT(Table1[[#This Row],[Entry No.]],5)</f>
        <v>10843</v>
      </c>
      <c r="M89" s="2"/>
      <c r="N89" s="2"/>
      <c r="O89" s="2"/>
      <c r="P89" s="2"/>
      <c r="Q89" s="2"/>
      <c r="R89" s="2"/>
      <c r="S89" s="2"/>
      <c r="T89" s="2"/>
      <c r="U89" s="2"/>
      <c r="V89" s="2"/>
      <c r="W89" s="2"/>
      <c r="X89" s="2"/>
      <c r="Y89" s="2"/>
      <c r="Z89" s="2"/>
    </row>
    <row r="90" spans="1:26" ht="15.75" customHeight="1" x14ac:dyDescent="0.25">
      <c r="A90" s="2" t="s">
        <v>169</v>
      </c>
      <c r="B90" s="33">
        <v>42736</v>
      </c>
      <c r="C90" s="2">
        <v>69</v>
      </c>
      <c r="D90" s="2">
        <v>101</v>
      </c>
      <c r="E90" s="2">
        <v>33</v>
      </c>
      <c r="F90" s="2">
        <v>47</v>
      </c>
      <c r="G90" s="12">
        <f>SUM(Table1[[#This Row],[Shirts]:[Jackets]])</f>
        <v>250</v>
      </c>
      <c r="H90" s="2">
        <f>MONTH(Table1[[#This Row],[Date:]])</f>
        <v>1</v>
      </c>
      <c r="I90" s="2" t="str">
        <f>LEFT(Table1[[#This Row],[Entry No.]],1)</f>
        <v>3</v>
      </c>
      <c r="J90" s="2">
        <f>VALUE(Table1[[#This Row],[Sales Rep]])</f>
        <v>3</v>
      </c>
      <c r="K90" s="2" t="str">
        <f>VLOOKUP(Table1[[#This Row],[Sales Rep (VALUE)]],Table2[#All],2,0)</f>
        <v>Felix Mandeet</v>
      </c>
      <c r="L90" s="2" t="str">
        <f>RIGHT(Table1[[#This Row],[Entry No.]],5)</f>
        <v>12086</v>
      </c>
      <c r="M90" s="2"/>
      <c r="N90" s="2"/>
      <c r="O90" s="2"/>
      <c r="P90" s="2"/>
      <c r="Q90" s="2"/>
      <c r="R90" s="2"/>
      <c r="S90" s="2"/>
      <c r="T90" s="2"/>
      <c r="U90" s="2"/>
      <c r="V90" s="2"/>
      <c r="W90" s="2"/>
      <c r="X90" s="2"/>
      <c r="Y90" s="2"/>
      <c r="Z90" s="2"/>
    </row>
    <row r="91" spans="1:26" ht="15.75" customHeight="1" x14ac:dyDescent="0.25">
      <c r="A91" s="2" t="s">
        <v>171</v>
      </c>
      <c r="B91" s="33">
        <v>42737</v>
      </c>
      <c r="C91" s="2">
        <v>128</v>
      </c>
      <c r="D91" s="2">
        <v>53</v>
      </c>
      <c r="E91" s="2">
        <v>24</v>
      </c>
      <c r="F91" s="2">
        <v>43</v>
      </c>
      <c r="G91" s="12">
        <f>SUM(Table1[[#This Row],[Shirts]:[Jackets]])</f>
        <v>248</v>
      </c>
      <c r="H91" s="2">
        <f>MONTH(Table1[[#This Row],[Date:]])</f>
        <v>1</v>
      </c>
      <c r="I91" s="2" t="str">
        <f>LEFT(Table1[[#This Row],[Entry No.]],1)</f>
        <v>9</v>
      </c>
      <c r="J91" s="2">
        <f>VALUE(Table1[[#This Row],[Sales Rep]])</f>
        <v>9</v>
      </c>
      <c r="K91" s="2" t="str">
        <f>VLOOKUP(Table1[[#This Row],[Sales Rep (VALUE)]],Table2[#All],2,0)</f>
        <v>Evonne Liu</v>
      </c>
      <c r="L91" s="2" t="str">
        <f>RIGHT(Table1[[#This Row],[Entry No.]],5)</f>
        <v>11974</v>
      </c>
      <c r="M91" s="2"/>
      <c r="N91" s="2"/>
      <c r="O91" s="2"/>
      <c r="P91" s="2"/>
      <c r="Q91" s="2"/>
      <c r="R91" s="2"/>
      <c r="S91" s="2"/>
      <c r="T91" s="2"/>
      <c r="U91" s="2"/>
      <c r="V91" s="2"/>
      <c r="W91" s="2"/>
      <c r="X91" s="2"/>
      <c r="Y91" s="2"/>
      <c r="Z91" s="2"/>
    </row>
    <row r="92" spans="1:26" ht="15.75" customHeight="1" x14ac:dyDescent="0.25">
      <c r="A92" s="2" t="s">
        <v>173</v>
      </c>
      <c r="B92" s="33">
        <v>42738</v>
      </c>
      <c r="C92" s="2">
        <v>130</v>
      </c>
      <c r="D92" s="2">
        <v>93</v>
      </c>
      <c r="E92" s="2">
        <v>33</v>
      </c>
      <c r="F92" s="2">
        <v>42</v>
      </c>
      <c r="G92" s="12">
        <f>SUM(Table1[[#This Row],[Shirts]:[Jackets]])</f>
        <v>298</v>
      </c>
      <c r="H92" s="2">
        <f>MONTH(Table1[[#This Row],[Date:]])</f>
        <v>1</v>
      </c>
      <c r="I92" s="2" t="str">
        <f>LEFT(Table1[[#This Row],[Entry No.]],1)</f>
        <v>3</v>
      </c>
      <c r="J92" s="2">
        <f>VALUE(Table1[[#This Row],[Sales Rep]])</f>
        <v>3</v>
      </c>
      <c r="K92" s="2" t="str">
        <f>VLOOKUP(Table1[[#This Row],[Sales Rep (VALUE)]],Table2[#All],2,0)</f>
        <v>Felix Mandeet</v>
      </c>
      <c r="L92" s="2" t="str">
        <f>RIGHT(Table1[[#This Row],[Entry No.]],5)</f>
        <v>16990</v>
      </c>
      <c r="M92" s="2"/>
      <c r="N92" s="2"/>
      <c r="O92" s="2"/>
      <c r="P92" s="2"/>
      <c r="Q92" s="2"/>
      <c r="R92" s="2"/>
      <c r="S92" s="2"/>
      <c r="T92" s="2"/>
      <c r="U92" s="2"/>
      <c r="V92" s="2"/>
      <c r="W92" s="2"/>
      <c r="X92" s="2"/>
      <c r="Y92" s="2"/>
      <c r="Z92" s="2"/>
    </row>
    <row r="93" spans="1:26" ht="15.75" customHeight="1" x14ac:dyDescent="0.25">
      <c r="A93" s="2" t="s">
        <v>175</v>
      </c>
      <c r="B93" s="33">
        <v>42739</v>
      </c>
      <c r="C93" s="2">
        <v>106</v>
      </c>
      <c r="D93" s="2">
        <v>61</v>
      </c>
      <c r="E93" s="2">
        <v>19</v>
      </c>
      <c r="F93" s="2">
        <v>10</v>
      </c>
      <c r="G93" s="12">
        <f>SUM(Table1[[#This Row],[Shirts]:[Jackets]])</f>
        <v>196</v>
      </c>
      <c r="H93" s="2">
        <f>MONTH(Table1[[#This Row],[Date:]])</f>
        <v>1</v>
      </c>
      <c r="I93" s="2" t="str">
        <f>LEFT(Table1[[#This Row],[Entry No.]],1)</f>
        <v>1</v>
      </c>
      <c r="J93" s="2">
        <f>VALUE(Table1[[#This Row],[Sales Rep]])</f>
        <v>1</v>
      </c>
      <c r="K93" s="2" t="str">
        <f>VLOOKUP(Table1[[#This Row],[Sales Rep (VALUE)]],Table2[#All],2,0)</f>
        <v>Alex Prudenko</v>
      </c>
      <c r="L93" s="2" t="str">
        <f>RIGHT(Table1[[#This Row],[Entry No.]],5)</f>
        <v>13322</v>
      </c>
      <c r="M93" s="2"/>
      <c r="N93" s="2"/>
      <c r="O93" s="2"/>
      <c r="P93" s="2"/>
      <c r="Q93" s="2"/>
      <c r="R93" s="2"/>
      <c r="S93" s="2"/>
      <c r="T93" s="2"/>
      <c r="U93" s="2"/>
      <c r="V93" s="2"/>
      <c r="W93" s="2"/>
      <c r="X93" s="2"/>
      <c r="Y93" s="2"/>
      <c r="Z93" s="2"/>
    </row>
    <row r="94" spans="1:26" ht="15.75" customHeight="1" x14ac:dyDescent="0.25">
      <c r="A94" s="2" t="s">
        <v>176</v>
      </c>
      <c r="B94" s="33">
        <v>42740</v>
      </c>
      <c r="C94" s="2">
        <v>79</v>
      </c>
      <c r="D94" s="2">
        <v>64</v>
      </c>
      <c r="E94" s="2">
        <v>12</v>
      </c>
      <c r="F94" s="2">
        <v>40</v>
      </c>
      <c r="G94" s="12">
        <f>SUM(Table1[[#This Row],[Shirts]:[Jackets]])</f>
        <v>195</v>
      </c>
      <c r="H94" s="2">
        <f>MONTH(Table1[[#This Row],[Date:]])</f>
        <v>1</v>
      </c>
      <c r="I94" s="2" t="str">
        <f>LEFT(Table1[[#This Row],[Entry No.]],1)</f>
        <v>7</v>
      </c>
      <c r="J94" s="2">
        <f>VALUE(Table1[[#This Row],[Sales Rep]])</f>
        <v>7</v>
      </c>
      <c r="K94" s="2" t="str">
        <f>VLOOKUP(Table1[[#This Row],[Sales Rep (VALUE)]],Table2[#All],2,0)</f>
        <v>Terry Yen</v>
      </c>
      <c r="L94" s="2" t="str">
        <f>RIGHT(Table1[[#This Row],[Entry No.]],5)</f>
        <v>15653</v>
      </c>
      <c r="M94" s="2"/>
      <c r="N94" s="2"/>
      <c r="O94" s="2"/>
      <c r="P94" s="2"/>
      <c r="Q94" s="2"/>
      <c r="R94" s="2"/>
      <c r="S94" s="2"/>
      <c r="T94" s="2"/>
      <c r="U94" s="2"/>
      <c r="V94" s="2"/>
      <c r="W94" s="2"/>
      <c r="X94" s="2"/>
      <c r="Y94" s="2"/>
      <c r="Z94" s="2"/>
    </row>
    <row r="95" spans="1:26" ht="15.75" customHeight="1" x14ac:dyDescent="0.25">
      <c r="A95" s="2" t="s">
        <v>178</v>
      </c>
      <c r="B95" s="33">
        <v>42741</v>
      </c>
      <c r="C95" s="2">
        <v>174</v>
      </c>
      <c r="D95" s="2">
        <v>59</v>
      </c>
      <c r="E95" s="2">
        <v>26</v>
      </c>
      <c r="F95" s="2">
        <v>8</v>
      </c>
      <c r="G95" s="12">
        <f>SUM(Table1[[#This Row],[Shirts]:[Jackets]])</f>
        <v>267</v>
      </c>
      <c r="H95" s="2">
        <f>MONTH(Table1[[#This Row],[Date:]])</f>
        <v>1</v>
      </c>
      <c r="I95" s="2" t="str">
        <f>LEFT(Table1[[#This Row],[Entry No.]],1)</f>
        <v>2</v>
      </c>
      <c r="J95" s="2">
        <f>VALUE(Table1[[#This Row],[Sales Rep]])</f>
        <v>2</v>
      </c>
      <c r="K95" s="2" t="str">
        <f>VLOOKUP(Table1[[#This Row],[Sales Rep (VALUE)]],Table2[#All],2,0)</f>
        <v>Year Choi</v>
      </c>
      <c r="L95" s="2" t="str">
        <f>RIGHT(Table1[[#This Row],[Entry No.]],5)</f>
        <v>13209</v>
      </c>
      <c r="M95" s="2"/>
      <c r="N95" s="2"/>
      <c r="O95" s="2"/>
      <c r="P95" s="2"/>
      <c r="Q95" s="2"/>
      <c r="R95" s="2"/>
      <c r="S95" s="2"/>
      <c r="T95" s="2"/>
      <c r="U95" s="2"/>
      <c r="V95" s="2"/>
      <c r="W95" s="2"/>
      <c r="X95" s="2"/>
      <c r="Y95" s="2"/>
      <c r="Z95" s="2"/>
    </row>
    <row r="96" spans="1:26" ht="15.75" customHeight="1" x14ac:dyDescent="0.25">
      <c r="A96" s="2" t="s">
        <v>179</v>
      </c>
      <c r="B96" s="33">
        <v>42742</v>
      </c>
      <c r="C96" s="2">
        <v>51</v>
      </c>
      <c r="D96" s="2">
        <v>100</v>
      </c>
      <c r="E96" s="2">
        <v>13</v>
      </c>
      <c r="F96" s="2">
        <v>22</v>
      </c>
      <c r="G96" s="12">
        <f>SUM(Table1[[#This Row],[Shirts]:[Jackets]])</f>
        <v>186</v>
      </c>
      <c r="H96" s="2">
        <f>MONTH(Table1[[#This Row],[Date:]])</f>
        <v>1</v>
      </c>
      <c r="I96" s="2" t="str">
        <f>LEFT(Table1[[#This Row],[Entry No.]],1)</f>
        <v>4</v>
      </c>
      <c r="J96" s="2">
        <f>VALUE(Table1[[#This Row],[Sales Rep]])</f>
        <v>4</v>
      </c>
      <c r="K96" s="2" t="str">
        <f>VLOOKUP(Table1[[#This Row],[Sales Rep (VALUE)]],Table2[#All],2,0)</f>
        <v>Robert Steinway</v>
      </c>
      <c r="L96" s="2" t="str">
        <f>RIGHT(Table1[[#This Row],[Entry No.]],5)</f>
        <v>10246</v>
      </c>
      <c r="M96" s="2"/>
      <c r="N96" s="2"/>
      <c r="O96" s="2"/>
      <c r="P96" s="2"/>
      <c r="Q96" s="2"/>
      <c r="R96" s="2"/>
      <c r="S96" s="2"/>
      <c r="T96" s="2"/>
      <c r="U96" s="2"/>
      <c r="V96" s="2"/>
      <c r="W96" s="2"/>
      <c r="X96" s="2"/>
      <c r="Y96" s="2"/>
      <c r="Z96" s="2"/>
    </row>
    <row r="97" spans="1:26" ht="15.75" customHeight="1" x14ac:dyDescent="0.25">
      <c r="A97" s="2" t="s">
        <v>181</v>
      </c>
      <c r="B97" s="33">
        <v>42743</v>
      </c>
      <c r="C97" s="2">
        <v>100</v>
      </c>
      <c r="D97" s="2">
        <v>62</v>
      </c>
      <c r="E97" s="2">
        <v>18</v>
      </c>
      <c r="F97" s="2">
        <v>41</v>
      </c>
      <c r="G97" s="12">
        <f>SUM(Table1[[#This Row],[Shirts]:[Jackets]])</f>
        <v>221</v>
      </c>
      <c r="H97" s="2">
        <f>MONTH(Table1[[#This Row],[Date:]])</f>
        <v>1</v>
      </c>
      <c r="I97" s="2" t="str">
        <f>LEFT(Table1[[#This Row],[Entry No.]],1)</f>
        <v>2</v>
      </c>
      <c r="J97" s="2">
        <f>VALUE(Table1[[#This Row],[Sales Rep]])</f>
        <v>2</v>
      </c>
      <c r="K97" s="2" t="str">
        <f>VLOOKUP(Table1[[#This Row],[Sales Rep (VALUE)]],Table2[#All],2,0)</f>
        <v>Year Choi</v>
      </c>
      <c r="L97" s="2" t="str">
        <f>RIGHT(Table1[[#This Row],[Entry No.]],5)</f>
        <v>15588</v>
      </c>
      <c r="M97" s="2"/>
      <c r="N97" s="2"/>
      <c r="O97" s="2"/>
      <c r="P97" s="2"/>
      <c r="Q97" s="2"/>
      <c r="R97" s="2"/>
      <c r="S97" s="2"/>
      <c r="T97" s="2"/>
      <c r="U97" s="2"/>
      <c r="V97" s="2"/>
      <c r="W97" s="2"/>
      <c r="X97" s="2"/>
      <c r="Y97" s="2"/>
      <c r="Z97" s="2"/>
    </row>
    <row r="98" spans="1:26" ht="15.75" customHeight="1" x14ac:dyDescent="0.25">
      <c r="A98" s="2" t="s">
        <v>182</v>
      </c>
      <c r="B98" s="33">
        <v>42744</v>
      </c>
      <c r="C98" s="2">
        <v>71</v>
      </c>
      <c r="D98" s="2">
        <v>95</v>
      </c>
      <c r="E98" s="2">
        <v>18</v>
      </c>
      <c r="F98" s="2">
        <v>37</v>
      </c>
      <c r="G98" s="12">
        <f>SUM(Table1[[#This Row],[Shirts]:[Jackets]])</f>
        <v>221</v>
      </c>
      <c r="H98" s="2">
        <f>MONTH(Table1[[#This Row],[Date:]])</f>
        <v>1</v>
      </c>
      <c r="I98" s="2" t="str">
        <f>LEFT(Table1[[#This Row],[Entry No.]],1)</f>
        <v>9</v>
      </c>
      <c r="J98" s="2">
        <f>VALUE(Table1[[#This Row],[Sales Rep]])</f>
        <v>9</v>
      </c>
      <c r="K98" s="2" t="str">
        <f>VLOOKUP(Table1[[#This Row],[Sales Rep (VALUE)]],Table2[#All],2,0)</f>
        <v>Evonne Liu</v>
      </c>
      <c r="L98" s="2" t="str">
        <f>RIGHT(Table1[[#This Row],[Entry No.]],5)</f>
        <v>10651</v>
      </c>
      <c r="M98" s="2"/>
      <c r="N98" s="2"/>
      <c r="O98" s="2"/>
      <c r="P98" s="2"/>
      <c r="Q98" s="2"/>
      <c r="R98" s="2"/>
      <c r="S98" s="2"/>
      <c r="T98" s="2"/>
      <c r="U98" s="2"/>
      <c r="V98" s="2"/>
      <c r="W98" s="2"/>
      <c r="X98" s="2"/>
      <c r="Y98" s="2"/>
      <c r="Z98" s="2"/>
    </row>
    <row r="99" spans="1:26" ht="15.75" customHeight="1" x14ac:dyDescent="0.25">
      <c r="A99" s="2" t="s">
        <v>184</v>
      </c>
      <c r="B99" s="33">
        <v>42745</v>
      </c>
      <c r="C99" s="2">
        <v>141</v>
      </c>
      <c r="D99" s="2">
        <v>103</v>
      </c>
      <c r="E99" s="2">
        <v>38</v>
      </c>
      <c r="F99" s="2">
        <v>21</v>
      </c>
      <c r="G99" s="12">
        <f>SUM(Table1[[#This Row],[Shirts]:[Jackets]])</f>
        <v>303</v>
      </c>
      <c r="H99" s="2">
        <f>MONTH(Table1[[#This Row],[Date:]])</f>
        <v>1</v>
      </c>
      <c r="I99" s="2" t="str">
        <f>LEFT(Table1[[#This Row],[Entry No.]],1)</f>
        <v>2</v>
      </c>
      <c r="J99" s="2">
        <f>VALUE(Table1[[#This Row],[Sales Rep]])</f>
        <v>2</v>
      </c>
      <c r="K99" s="2" t="str">
        <f>VLOOKUP(Table1[[#This Row],[Sales Rep (VALUE)]],Table2[#All],2,0)</f>
        <v>Year Choi</v>
      </c>
      <c r="L99" s="2" t="str">
        <f>RIGHT(Table1[[#This Row],[Entry No.]],5)</f>
        <v>17465</v>
      </c>
      <c r="M99" s="2"/>
      <c r="N99" s="2"/>
      <c r="O99" s="2"/>
      <c r="P99" s="2"/>
      <c r="Q99" s="2"/>
      <c r="R99" s="2"/>
      <c r="S99" s="2"/>
      <c r="T99" s="2"/>
      <c r="U99" s="2"/>
      <c r="V99" s="2"/>
      <c r="W99" s="2"/>
      <c r="X99" s="2"/>
      <c r="Y99" s="2"/>
      <c r="Z99" s="2"/>
    </row>
    <row r="100" spans="1:26" ht="15.75" customHeight="1" x14ac:dyDescent="0.25">
      <c r="A100" s="2" t="s">
        <v>185</v>
      </c>
      <c r="B100" s="33">
        <v>42746</v>
      </c>
      <c r="C100" s="2">
        <v>157</v>
      </c>
      <c r="D100" s="2">
        <v>83</v>
      </c>
      <c r="E100" s="2">
        <v>22</v>
      </c>
      <c r="F100" s="2">
        <v>39</v>
      </c>
      <c r="G100" s="12">
        <f>SUM(Table1[[#This Row],[Shirts]:[Jackets]])</f>
        <v>301</v>
      </c>
      <c r="H100" s="2">
        <f>MONTH(Table1[[#This Row],[Date:]])</f>
        <v>1</v>
      </c>
      <c r="I100" s="2" t="str">
        <f>LEFT(Table1[[#This Row],[Entry No.]],1)</f>
        <v>8</v>
      </c>
      <c r="J100" s="2">
        <f>VALUE(Table1[[#This Row],[Sales Rep]])</f>
        <v>8</v>
      </c>
      <c r="K100" s="2" t="str">
        <f>VLOOKUP(Table1[[#This Row],[Sales Rep (VALUE)]],Table2[#All],2,0)</f>
        <v>Patrick Sochar</v>
      </c>
      <c r="L100" s="2" t="str">
        <f>RIGHT(Table1[[#This Row],[Entry No.]],5)</f>
        <v>19854</v>
      </c>
      <c r="M100" s="2"/>
      <c r="N100" s="2"/>
      <c r="O100" s="2"/>
      <c r="P100" s="2"/>
      <c r="Q100" s="2"/>
      <c r="R100" s="2"/>
      <c r="S100" s="2"/>
      <c r="T100" s="2"/>
      <c r="U100" s="2"/>
      <c r="V100" s="2"/>
      <c r="W100" s="2"/>
      <c r="X100" s="2"/>
      <c r="Y100" s="2"/>
      <c r="Z100" s="2"/>
    </row>
    <row r="101" spans="1:26" ht="15.75" customHeight="1" x14ac:dyDescent="0.25">
      <c r="A101" s="2" t="s">
        <v>187</v>
      </c>
      <c r="B101" s="33">
        <v>42747</v>
      </c>
      <c r="C101" s="2">
        <v>91</v>
      </c>
      <c r="D101" s="2">
        <v>53</v>
      </c>
      <c r="E101" s="2">
        <v>10</v>
      </c>
      <c r="F101" s="2">
        <v>32</v>
      </c>
      <c r="G101" s="12">
        <f>SUM(Table1[[#This Row],[Shirts]:[Jackets]])</f>
        <v>186</v>
      </c>
      <c r="H101" s="2">
        <f>MONTH(Table1[[#This Row],[Date:]])</f>
        <v>1</v>
      </c>
      <c r="I101" s="2" t="str">
        <f>LEFT(Table1[[#This Row],[Entry No.]],1)</f>
        <v>6</v>
      </c>
      <c r="J101" s="2">
        <f>VALUE(Table1[[#This Row],[Sales Rep]])</f>
        <v>6</v>
      </c>
      <c r="K101" s="2" t="str">
        <f>VLOOKUP(Table1[[#This Row],[Sales Rep (VALUE)]],Table2[#All],2,0)</f>
        <v>Yana Ovoya</v>
      </c>
      <c r="L101" s="2" t="str">
        <f>RIGHT(Table1[[#This Row],[Entry No.]],5)</f>
        <v>15908</v>
      </c>
      <c r="M101" s="2"/>
      <c r="N101" s="2"/>
      <c r="O101" s="2"/>
      <c r="P101" s="2"/>
      <c r="Q101" s="2"/>
      <c r="R101" s="2"/>
      <c r="S101" s="2"/>
      <c r="T101" s="2"/>
      <c r="U101" s="2"/>
      <c r="V101" s="2"/>
      <c r="W101" s="2"/>
      <c r="X101" s="2"/>
      <c r="Y101" s="2"/>
      <c r="Z101" s="2"/>
    </row>
    <row r="102" spans="1:26" ht="15.75" customHeight="1" x14ac:dyDescent="0.25">
      <c r="A102" s="2" t="s">
        <v>188</v>
      </c>
      <c r="B102" s="33">
        <v>42748</v>
      </c>
      <c r="C102" s="2">
        <v>84</v>
      </c>
      <c r="D102" s="2">
        <v>91</v>
      </c>
      <c r="E102" s="2">
        <v>14</v>
      </c>
      <c r="F102" s="2">
        <v>45</v>
      </c>
      <c r="G102" s="12">
        <f>SUM(Table1[[#This Row],[Shirts]:[Jackets]])</f>
        <v>234</v>
      </c>
      <c r="H102" s="2">
        <f>MONTH(Table1[[#This Row],[Date:]])</f>
        <v>1</v>
      </c>
      <c r="I102" s="2" t="str">
        <f>LEFT(Table1[[#This Row],[Entry No.]],1)</f>
        <v>1</v>
      </c>
      <c r="J102" s="2">
        <f>VALUE(Table1[[#This Row],[Sales Rep]])</f>
        <v>1</v>
      </c>
      <c r="K102" s="2" t="str">
        <f>VLOOKUP(Table1[[#This Row],[Sales Rep (VALUE)]],Table2[#All],2,0)</f>
        <v>Alex Prudenko</v>
      </c>
      <c r="L102" s="2" t="str">
        <f>RIGHT(Table1[[#This Row],[Entry No.]],5)</f>
        <v>11550</v>
      </c>
      <c r="M102" s="2"/>
      <c r="N102" s="2"/>
      <c r="O102" s="2"/>
      <c r="P102" s="2"/>
      <c r="Q102" s="2"/>
      <c r="R102" s="2"/>
      <c r="S102" s="2"/>
      <c r="T102" s="2"/>
      <c r="U102" s="2"/>
      <c r="V102" s="2"/>
      <c r="W102" s="2"/>
      <c r="X102" s="2"/>
      <c r="Y102" s="2"/>
      <c r="Z102" s="2"/>
    </row>
    <row r="103" spans="1:26" ht="15.75" customHeight="1" x14ac:dyDescent="0.25">
      <c r="A103" s="2" t="s">
        <v>190</v>
      </c>
      <c r="B103" s="33">
        <v>42749</v>
      </c>
      <c r="C103" s="2">
        <v>69</v>
      </c>
      <c r="D103" s="2">
        <v>46</v>
      </c>
      <c r="E103" s="2">
        <v>28</v>
      </c>
      <c r="F103" s="2">
        <v>20</v>
      </c>
      <c r="G103" s="12">
        <f>SUM(Table1[[#This Row],[Shirts]:[Jackets]])</f>
        <v>163</v>
      </c>
      <c r="H103" s="2">
        <f>MONTH(Table1[[#This Row],[Date:]])</f>
        <v>1</v>
      </c>
      <c r="I103" s="2" t="str">
        <f>LEFT(Table1[[#This Row],[Entry No.]],1)</f>
        <v>5</v>
      </c>
      <c r="J103" s="2">
        <f>VALUE(Table1[[#This Row],[Sales Rep]])</f>
        <v>5</v>
      </c>
      <c r="K103" s="2" t="str">
        <f>VLOOKUP(Table1[[#This Row],[Sales Rep (VALUE)]],Table2[#All],2,0)</f>
        <v>Avery Fisher</v>
      </c>
      <c r="L103" s="2" t="str">
        <f>RIGHT(Table1[[#This Row],[Entry No.]],5)</f>
        <v>15094</v>
      </c>
      <c r="M103" s="2"/>
      <c r="N103" s="2"/>
      <c r="O103" s="2"/>
      <c r="P103" s="2"/>
      <c r="Q103" s="2"/>
      <c r="R103" s="2"/>
      <c r="S103" s="2"/>
      <c r="T103" s="2"/>
      <c r="U103" s="2"/>
      <c r="V103" s="2"/>
      <c r="W103" s="2"/>
      <c r="X103" s="2"/>
      <c r="Y103" s="2"/>
      <c r="Z103" s="2"/>
    </row>
    <row r="104" spans="1:26" ht="15.75" customHeight="1" x14ac:dyDescent="0.25">
      <c r="A104" s="2" t="s">
        <v>191</v>
      </c>
      <c r="B104" s="33">
        <v>42750</v>
      </c>
      <c r="C104" s="2">
        <v>152</v>
      </c>
      <c r="D104" s="2">
        <v>120</v>
      </c>
      <c r="E104" s="2">
        <v>34</v>
      </c>
      <c r="F104" s="2">
        <v>10</v>
      </c>
      <c r="G104" s="12">
        <f>SUM(Table1[[#This Row],[Shirts]:[Jackets]])</f>
        <v>316</v>
      </c>
      <c r="H104" s="2">
        <f>MONTH(Table1[[#This Row],[Date:]])</f>
        <v>1</v>
      </c>
      <c r="I104" s="2" t="str">
        <f>LEFT(Table1[[#This Row],[Entry No.]],1)</f>
        <v>1</v>
      </c>
      <c r="J104" s="2">
        <f>VALUE(Table1[[#This Row],[Sales Rep]])</f>
        <v>1</v>
      </c>
      <c r="K104" s="2" t="str">
        <f>VLOOKUP(Table1[[#This Row],[Sales Rep (VALUE)]],Table2[#All],2,0)</f>
        <v>Alex Prudenko</v>
      </c>
      <c r="L104" s="2" t="str">
        <f>RIGHT(Table1[[#This Row],[Entry No.]],5)</f>
        <v>14577</v>
      </c>
      <c r="M104" s="2"/>
      <c r="N104" s="2"/>
      <c r="O104" s="2"/>
      <c r="P104" s="2"/>
      <c r="Q104" s="2"/>
      <c r="R104" s="2"/>
      <c r="S104" s="2"/>
      <c r="T104" s="2"/>
      <c r="U104" s="2"/>
      <c r="V104" s="2"/>
      <c r="W104" s="2"/>
      <c r="X104" s="2"/>
      <c r="Y104" s="2"/>
      <c r="Z104" s="2"/>
    </row>
    <row r="105" spans="1:26" ht="15.75" customHeight="1" x14ac:dyDescent="0.25">
      <c r="A105" s="2" t="s">
        <v>193</v>
      </c>
      <c r="B105" s="33">
        <v>42751</v>
      </c>
      <c r="C105" s="2">
        <v>61</v>
      </c>
      <c r="D105" s="2">
        <v>115</v>
      </c>
      <c r="E105" s="2">
        <v>7</v>
      </c>
      <c r="F105" s="2">
        <v>42</v>
      </c>
      <c r="G105" s="12">
        <f>SUM(Table1[[#This Row],[Shirts]:[Jackets]])</f>
        <v>225</v>
      </c>
      <c r="H105" s="2">
        <f>MONTH(Table1[[#This Row],[Date:]])</f>
        <v>1</v>
      </c>
      <c r="I105" s="2" t="str">
        <f>LEFT(Table1[[#This Row],[Entry No.]],1)</f>
        <v>6</v>
      </c>
      <c r="J105" s="2">
        <f>VALUE(Table1[[#This Row],[Sales Rep]])</f>
        <v>6</v>
      </c>
      <c r="K105" s="2" t="str">
        <f>VLOOKUP(Table1[[#This Row],[Sales Rep (VALUE)]],Table2[#All],2,0)</f>
        <v>Yana Ovoya</v>
      </c>
      <c r="L105" s="2" t="str">
        <f>RIGHT(Table1[[#This Row],[Entry No.]],5)</f>
        <v>19744</v>
      </c>
      <c r="M105" s="2"/>
      <c r="N105" s="2"/>
      <c r="O105" s="2"/>
      <c r="P105" s="2"/>
      <c r="Q105" s="2"/>
      <c r="R105" s="2"/>
      <c r="S105" s="2"/>
      <c r="T105" s="2"/>
      <c r="U105" s="2"/>
      <c r="V105" s="2"/>
      <c r="W105" s="2"/>
      <c r="X105" s="2"/>
      <c r="Y105" s="2"/>
      <c r="Z105" s="2"/>
    </row>
    <row r="106" spans="1:26" ht="15.75" customHeight="1" x14ac:dyDescent="0.25">
      <c r="A106" s="2" t="s">
        <v>194</v>
      </c>
      <c r="B106" s="33">
        <v>42752</v>
      </c>
      <c r="C106" s="2">
        <v>168</v>
      </c>
      <c r="D106" s="2">
        <v>43</v>
      </c>
      <c r="E106" s="2">
        <v>23</v>
      </c>
      <c r="F106" s="2">
        <v>8</v>
      </c>
      <c r="G106" s="12">
        <f>SUM(Table1[[#This Row],[Shirts]:[Jackets]])</f>
        <v>242</v>
      </c>
      <c r="H106" s="2">
        <f>MONTH(Table1[[#This Row],[Date:]])</f>
        <v>1</v>
      </c>
      <c r="I106" s="2" t="str">
        <f>LEFT(Table1[[#This Row],[Entry No.]],1)</f>
        <v>9</v>
      </c>
      <c r="J106" s="2">
        <f>VALUE(Table1[[#This Row],[Sales Rep]])</f>
        <v>9</v>
      </c>
      <c r="K106" s="2" t="str">
        <f>VLOOKUP(Table1[[#This Row],[Sales Rep (VALUE)]],Table2[#All],2,0)</f>
        <v>Evonne Liu</v>
      </c>
      <c r="L106" s="2" t="str">
        <f>RIGHT(Table1[[#This Row],[Entry No.]],5)</f>
        <v>17844</v>
      </c>
      <c r="M106" s="2"/>
      <c r="N106" s="2"/>
      <c r="O106" s="2"/>
      <c r="P106" s="2"/>
      <c r="Q106" s="2"/>
      <c r="R106" s="2"/>
      <c r="S106" s="2"/>
      <c r="T106" s="2"/>
      <c r="U106" s="2"/>
      <c r="V106" s="2"/>
      <c r="W106" s="2"/>
      <c r="X106" s="2"/>
      <c r="Y106" s="2"/>
      <c r="Z106" s="2"/>
    </row>
    <row r="107" spans="1:26" ht="15.75" customHeight="1" x14ac:dyDescent="0.25">
      <c r="A107" s="2" t="s">
        <v>196</v>
      </c>
      <c r="B107" s="33">
        <v>42753</v>
      </c>
      <c r="C107" s="2">
        <v>86</v>
      </c>
      <c r="D107" s="2">
        <v>93</v>
      </c>
      <c r="E107" s="2">
        <v>9</v>
      </c>
      <c r="F107" s="2">
        <v>20</v>
      </c>
      <c r="G107" s="12">
        <f>SUM(Table1[[#This Row],[Shirts]:[Jackets]])</f>
        <v>208</v>
      </c>
      <c r="H107" s="2">
        <f>MONTH(Table1[[#This Row],[Date:]])</f>
        <v>1</v>
      </c>
      <c r="I107" s="2" t="str">
        <f>LEFT(Table1[[#This Row],[Entry No.]],1)</f>
        <v>1</v>
      </c>
      <c r="J107" s="2">
        <f>VALUE(Table1[[#This Row],[Sales Rep]])</f>
        <v>1</v>
      </c>
      <c r="K107" s="2" t="str">
        <f>VLOOKUP(Table1[[#This Row],[Sales Rep (VALUE)]],Table2[#All],2,0)</f>
        <v>Alex Prudenko</v>
      </c>
      <c r="L107" s="2" t="str">
        <f>RIGHT(Table1[[#This Row],[Entry No.]],5)</f>
        <v>19406</v>
      </c>
      <c r="M107" s="2"/>
      <c r="N107" s="2"/>
      <c r="O107" s="2"/>
      <c r="P107" s="2"/>
      <c r="Q107" s="2"/>
      <c r="R107" s="2"/>
      <c r="S107" s="2"/>
      <c r="T107" s="2"/>
      <c r="U107" s="2"/>
      <c r="V107" s="2"/>
      <c r="W107" s="2"/>
      <c r="X107" s="2"/>
      <c r="Y107" s="2"/>
      <c r="Z107" s="2"/>
    </row>
    <row r="108" spans="1:26" ht="15.75" customHeight="1" x14ac:dyDescent="0.25">
      <c r="A108" s="2" t="s">
        <v>198</v>
      </c>
      <c r="B108" s="33">
        <v>42754</v>
      </c>
      <c r="C108" s="2">
        <v>66</v>
      </c>
      <c r="D108" s="2">
        <v>104</v>
      </c>
      <c r="E108" s="2">
        <v>45</v>
      </c>
      <c r="F108" s="2">
        <v>31</v>
      </c>
      <c r="G108" s="12">
        <f>SUM(Table1[[#This Row],[Shirts]:[Jackets]])</f>
        <v>246</v>
      </c>
      <c r="H108" s="2">
        <f>MONTH(Table1[[#This Row],[Date:]])</f>
        <v>1</v>
      </c>
      <c r="I108" s="2" t="str">
        <f>LEFT(Table1[[#This Row],[Entry No.]],1)</f>
        <v>4</v>
      </c>
      <c r="J108" s="2">
        <f>VALUE(Table1[[#This Row],[Sales Rep]])</f>
        <v>4</v>
      </c>
      <c r="K108" s="2" t="str">
        <f>VLOOKUP(Table1[[#This Row],[Sales Rep (VALUE)]],Table2[#All],2,0)</f>
        <v>Robert Steinway</v>
      </c>
      <c r="L108" s="2" t="str">
        <f>RIGHT(Table1[[#This Row],[Entry No.]],5)</f>
        <v>19649</v>
      </c>
      <c r="M108" s="2"/>
      <c r="N108" s="2"/>
      <c r="O108" s="2"/>
      <c r="P108" s="2"/>
      <c r="Q108" s="2"/>
      <c r="R108" s="2"/>
      <c r="S108" s="2"/>
      <c r="T108" s="2"/>
      <c r="U108" s="2"/>
      <c r="V108" s="2"/>
      <c r="W108" s="2"/>
      <c r="X108" s="2"/>
      <c r="Y108" s="2"/>
      <c r="Z108" s="2"/>
    </row>
    <row r="109" spans="1:26" ht="15.75" customHeight="1" x14ac:dyDescent="0.25">
      <c r="A109" s="2" t="s">
        <v>199</v>
      </c>
      <c r="B109" s="33">
        <v>42755</v>
      </c>
      <c r="C109" s="2">
        <v>53</v>
      </c>
      <c r="D109" s="2">
        <v>68</v>
      </c>
      <c r="E109" s="2">
        <v>19</v>
      </c>
      <c r="F109" s="2">
        <v>15</v>
      </c>
      <c r="G109" s="12">
        <f>SUM(Table1[[#This Row],[Shirts]:[Jackets]])</f>
        <v>155</v>
      </c>
      <c r="H109" s="2">
        <f>MONTH(Table1[[#This Row],[Date:]])</f>
        <v>1</v>
      </c>
      <c r="I109" s="2" t="str">
        <f>LEFT(Table1[[#This Row],[Entry No.]],1)</f>
        <v>7</v>
      </c>
      <c r="J109" s="2">
        <f>VALUE(Table1[[#This Row],[Sales Rep]])</f>
        <v>7</v>
      </c>
      <c r="K109" s="2" t="str">
        <f>VLOOKUP(Table1[[#This Row],[Sales Rep (VALUE)]],Table2[#All],2,0)</f>
        <v>Terry Yen</v>
      </c>
      <c r="L109" s="2" t="str">
        <f>RIGHT(Table1[[#This Row],[Entry No.]],5)</f>
        <v>13767</v>
      </c>
      <c r="M109" s="2"/>
      <c r="N109" s="2"/>
      <c r="O109" s="2"/>
      <c r="P109" s="2"/>
      <c r="Q109" s="2"/>
      <c r="R109" s="2"/>
      <c r="S109" s="2"/>
      <c r="T109" s="2"/>
      <c r="U109" s="2"/>
      <c r="V109" s="2"/>
      <c r="W109" s="2"/>
      <c r="X109" s="2"/>
      <c r="Y109" s="2"/>
      <c r="Z109" s="2"/>
    </row>
    <row r="110" spans="1:26" ht="15.75" customHeight="1" x14ac:dyDescent="0.25">
      <c r="A110" s="2" t="s">
        <v>200</v>
      </c>
      <c r="B110" s="33">
        <v>42756</v>
      </c>
      <c r="C110" s="2">
        <v>101</v>
      </c>
      <c r="D110" s="2">
        <v>102</v>
      </c>
      <c r="E110" s="2">
        <v>29</v>
      </c>
      <c r="F110" s="2">
        <v>24</v>
      </c>
      <c r="G110" s="12">
        <f>SUM(Table1[[#This Row],[Shirts]:[Jackets]])</f>
        <v>256</v>
      </c>
      <c r="H110" s="2">
        <f>MONTH(Table1[[#This Row],[Date:]])</f>
        <v>1</v>
      </c>
      <c r="I110" s="2" t="str">
        <f>LEFT(Table1[[#This Row],[Entry No.]],1)</f>
        <v>8</v>
      </c>
      <c r="J110" s="2">
        <f>VALUE(Table1[[#This Row],[Sales Rep]])</f>
        <v>8</v>
      </c>
      <c r="K110" s="2" t="str">
        <f>VLOOKUP(Table1[[#This Row],[Sales Rep (VALUE)]],Table2[#All],2,0)</f>
        <v>Patrick Sochar</v>
      </c>
      <c r="L110" s="2" t="str">
        <f>RIGHT(Table1[[#This Row],[Entry No.]],5)</f>
        <v>10581</v>
      </c>
      <c r="M110" s="2"/>
      <c r="N110" s="2"/>
      <c r="O110" s="2"/>
      <c r="P110" s="2"/>
      <c r="Q110" s="2"/>
      <c r="R110" s="2"/>
      <c r="S110" s="2"/>
      <c r="T110" s="2"/>
      <c r="U110" s="2"/>
      <c r="V110" s="2"/>
      <c r="W110" s="2"/>
      <c r="X110" s="2"/>
      <c r="Y110" s="2"/>
      <c r="Z110" s="2"/>
    </row>
    <row r="111" spans="1:26" ht="15.75" customHeight="1" x14ac:dyDescent="0.25">
      <c r="A111" s="2" t="s">
        <v>202</v>
      </c>
      <c r="B111" s="33">
        <v>42757</v>
      </c>
      <c r="C111" s="2">
        <v>159</v>
      </c>
      <c r="D111" s="2">
        <v>73</v>
      </c>
      <c r="E111" s="2">
        <v>3</v>
      </c>
      <c r="F111" s="2">
        <v>23</v>
      </c>
      <c r="G111" s="12">
        <f>SUM(Table1[[#This Row],[Shirts]:[Jackets]])</f>
        <v>258</v>
      </c>
      <c r="H111" s="2">
        <f>MONTH(Table1[[#This Row],[Date:]])</f>
        <v>1</v>
      </c>
      <c r="I111" s="2" t="str">
        <f>LEFT(Table1[[#This Row],[Entry No.]],1)</f>
        <v>3</v>
      </c>
      <c r="J111" s="2">
        <f>VALUE(Table1[[#This Row],[Sales Rep]])</f>
        <v>3</v>
      </c>
      <c r="K111" s="2" t="str">
        <f>VLOOKUP(Table1[[#This Row],[Sales Rep (VALUE)]],Table2[#All],2,0)</f>
        <v>Felix Mandeet</v>
      </c>
      <c r="L111" s="2" t="str">
        <f>RIGHT(Table1[[#This Row],[Entry No.]],5)</f>
        <v>15748</v>
      </c>
      <c r="M111" s="2"/>
      <c r="N111" s="2"/>
      <c r="O111" s="2"/>
      <c r="P111" s="2"/>
      <c r="Q111" s="2"/>
      <c r="R111" s="2"/>
      <c r="S111" s="2"/>
      <c r="T111" s="2"/>
      <c r="U111" s="2"/>
      <c r="V111" s="2"/>
      <c r="W111" s="2"/>
      <c r="X111" s="2"/>
      <c r="Y111" s="2"/>
      <c r="Z111" s="2"/>
    </row>
    <row r="112" spans="1:26" ht="15.75" customHeight="1" x14ac:dyDescent="0.25">
      <c r="A112" s="2" t="s">
        <v>203</v>
      </c>
      <c r="B112" s="33">
        <v>42758</v>
      </c>
      <c r="C112" s="2">
        <v>147</v>
      </c>
      <c r="D112" s="2">
        <v>80</v>
      </c>
      <c r="E112" s="2">
        <v>40</v>
      </c>
      <c r="F112" s="2">
        <v>46</v>
      </c>
      <c r="G112" s="12">
        <f>SUM(Table1[[#This Row],[Shirts]:[Jackets]])</f>
        <v>313</v>
      </c>
      <c r="H112" s="2">
        <f>MONTH(Table1[[#This Row],[Date:]])</f>
        <v>1</v>
      </c>
      <c r="I112" s="2" t="str">
        <f>LEFT(Table1[[#This Row],[Entry No.]],1)</f>
        <v>6</v>
      </c>
      <c r="J112" s="2">
        <f>VALUE(Table1[[#This Row],[Sales Rep]])</f>
        <v>6</v>
      </c>
      <c r="K112" s="2" t="str">
        <f>VLOOKUP(Table1[[#This Row],[Sales Rep (VALUE)]],Table2[#All],2,0)</f>
        <v>Yana Ovoya</v>
      </c>
      <c r="L112" s="2" t="str">
        <f>RIGHT(Table1[[#This Row],[Entry No.]],5)</f>
        <v>19489</v>
      </c>
      <c r="M112" s="2"/>
      <c r="N112" s="2"/>
      <c r="O112" s="2"/>
      <c r="P112" s="2"/>
      <c r="Q112" s="2"/>
      <c r="R112" s="2"/>
      <c r="S112" s="2"/>
      <c r="T112" s="2"/>
      <c r="U112" s="2"/>
      <c r="V112" s="2"/>
      <c r="W112" s="2"/>
      <c r="X112" s="2"/>
      <c r="Y112" s="2"/>
      <c r="Z112" s="2"/>
    </row>
    <row r="113" spans="1:26" ht="15.75" customHeight="1" x14ac:dyDescent="0.25">
      <c r="A113" s="2" t="s">
        <v>205</v>
      </c>
      <c r="B113" s="33">
        <v>42759</v>
      </c>
      <c r="C113" s="2">
        <v>63</v>
      </c>
      <c r="D113" s="2">
        <v>52</v>
      </c>
      <c r="E113" s="2">
        <v>34</v>
      </c>
      <c r="F113" s="2">
        <v>32</v>
      </c>
      <c r="G113" s="12">
        <f>SUM(Table1[[#This Row],[Shirts]:[Jackets]])</f>
        <v>181</v>
      </c>
      <c r="H113" s="2">
        <f>MONTH(Table1[[#This Row],[Date:]])</f>
        <v>1</v>
      </c>
      <c r="I113" s="2" t="str">
        <f>LEFT(Table1[[#This Row],[Entry No.]],1)</f>
        <v>9</v>
      </c>
      <c r="J113" s="2">
        <f>VALUE(Table1[[#This Row],[Sales Rep]])</f>
        <v>9</v>
      </c>
      <c r="K113" s="2" t="str">
        <f>VLOOKUP(Table1[[#This Row],[Sales Rep (VALUE)]],Table2[#All],2,0)</f>
        <v>Evonne Liu</v>
      </c>
      <c r="L113" s="2" t="str">
        <f>RIGHT(Table1[[#This Row],[Entry No.]],5)</f>
        <v>15091</v>
      </c>
      <c r="M113" s="2"/>
      <c r="N113" s="2"/>
      <c r="O113" s="2"/>
      <c r="P113" s="2"/>
      <c r="Q113" s="2"/>
      <c r="R113" s="2"/>
      <c r="S113" s="2"/>
      <c r="T113" s="2"/>
      <c r="U113" s="2"/>
      <c r="V113" s="2"/>
      <c r="W113" s="2"/>
      <c r="X113" s="2"/>
      <c r="Y113" s="2"/>
      <c r="Z113" s="2"/>
    </row>
    <row r="114" spans="1:26" ht="15.75" customHeight="1" x14ac:dyDescent="0.25">
      <c r="A114" s="2" t="s">
        <v>206</v>
      </c>
      <c r="B114" s="33">
        <v>42760</v>
      </c>
      <c r="C114" s="2">
        <v>176</v>
      </c>
      <c r="D114" s="2">
        <v>47</v>
      </c>
      <c r="E114" s="2">
        <v>5</v>
      </c>
      <c r="F114" s="2">
        <v>47</v>
      </c>
      <c r="G114" s="12">
        <f>SUM(Table1[[#This Row],[Shirts]:[Jackets]])</f>
        <v>275</v>
      </c>
      <c r="H114" s="2">
        <f>MONTH(Table1[[#This Row],[Date:]])</f>
        <v>1</v>
      </c>
      <c r="I114" s="2" t="str">
        <f>LEFT(Table1[[#This Row],[Entry No.]],1)</f>
        <v>2</v>
      </c>
      <c r="J114" s="2">
        <f>VALUE(Table1[[#This Row],[Sales Rep]])</f>
        <v>2</v>
      </c>
      <c r="K114" s="2" t="str">
        <f>VLOOKUP(Table1[[#This Row],[Sales Rep (VALUE)]],Table2[#All],2,0)</f>
        <v>Year Choi</v>
      </c>
      <c r="L114" s="2" t="str">
        <f>RIGHT(Table1[[#This Row],[Entry No.]],5)</f>
        <v>12345</v>
      </c>
      <c r="M114" s="2"/>
      <c r="N114" s="2"/>
      <c r="O114" s="2"/>
      <c r="P114" s="2"/>
      <c r="Q114" s="2"/>
      <c r="R114" s="2"/>
      <c r="S114" s="2"/>
      <c r="T114" s="2"/>
      <c r="U114" s="2"/>
      <c r="V114" s="2"/>
      <c r="W114" s="2"/>
      <c r="X114" s="2"/>
      <c r="Y114" s="2"/>
      <c r="Z114" s="2"/>
    </row>
    <row r="115" spans="1:26" ht="15.75" customHeight="1" x14ac:dyDescent="0.25">
      <c r="A115" s="2" t="s">
        <v>208</v>
      </c>
      <c r="B115" s="33">
        <v>42761</v>
      </c>
      <c r="C115" s="2">
        <v>131</v>
      </c>
      <c r="D115" s="2">
        <v>100</v>
      </c>
      <c r="E115" s="2">
        <v>25</v>
      </c>
      <c r="F115" s="2">
        <v>26</v>
      </c>
      <c r="G115" s="12">
        <f>SUM(Table1[[#This Row],[Shirts]:[Jackets]])</f>
        <v>282</v>
      </c>
      <c r="H115" s="2">
        <f>MONTH(Table1[[#This Row],[Date:]])</f>
        <v>1</v>
      </c>
      <c r="I115" s="2" t="str">
        <f>LEFT(Table1[[#This Row],[Entry No.]],1)</f>
        <v>7</v>
      </c>
      <c r="J115" s="2">
        <f>VALUE(Table1[[#This Row],[Sales Rep]])</f>
        <v>7</v>
      </c>
      <c r="K115" s="2" t="str">
        <f>VLOOKUP(Table1[[#This Row],[Sales Rep (VALUE)]],Table2[#All],2,0)</f>
        <v>Terry Yen</v>
      </c>
      <c r="L115" s="2" t="str">
        <f>RIGHT(Table1[[#This Row],[Entry No.]],5)</f>
        <v>15127</v>
      </c>
      <c r="M115" s="2"/>
      <c r="N115" s="2"/>
      <c r="O115" s="2"/>
      <c r="P115" s="2"/>
      <c r="Q115" s="2"/>
      <c r="R115" s="2"/>
      <c r="S115" s="2"/>
      <c r="T115" s="2"/>
      <c r="U115" s="2"/>
      <c r="V115" s="2"/>
      <c r="W115" s="2"/>
      <c r="X115" s="2"/>
      <c r="Y115" s="2"/>
      <c r="Z115" s="2"/>
    </row>
    <row r="116" spans="1:26" ht="15.75" customHeight="1" x14ac:dyDescent="0.25">
      <c r="A116" s="2" t="s">
        <v>209</v>
      </c>
      <c r="B116" s="33">
        <v>42762</v>
      </c>
      <c r="C116" s="2">
        <v>116</v>
      </c>
      <c r="D116" s="2">
        <v>57</v>
      </c>
      <c r="E116" s="2">
        <v>7</v>
      </c>
      <c r="F116" s="2">
        <v>45</v>
      </c>
      <c r="G116" s="12">
        <f>SUM(Table1[[#This Row],[Shirts]:[Jackets]])</f>
        <v>225</v>
      </c>
      <c r="H116" s="2">
        <f>MONTH(Table1[[#This Row],[Date:]])</f>
        <v>1</v>
      </c>
      <c r="I116" s="2" t="str">
        <f>LEFT(Table1[[#This Row],[Entry No.]],1)</f>
        <v>2</v>
      </c>
      <c r="J116" s="2">
        <f>VALUE(Table1[[#This Row],[Sales Rep]])</f>
        <v>2</v>
      </c>
      <c r="K116" s="2" t="str">
        <f>VLOOKUP(Table1[[#This Row],[Sales Rep (VALUE)]],Table2[#All],2,0)</f>
        <v>Year Choi</v>
      </c>
      <c r="L116" s="2" t="str">
        <f>RIGHT(Table1[[#This Row],[Entry No.]],5)</f>
        <v>19165</v>
      </c>
      <c r="M116" s="2"/>
      <c r="N116" s="2"/>
      <c r="O116" s="2"/>
      <c r="P116" s="2"/>
      <c r="Q116" s="2"/>
      <c r="R116" s="2"/>
      <c r="S116" s="2"/>
      <c r="T116" s="2"/>
      <c r="U116" s="2"/>
      <c r="V116" s="2"/>
      <c r="W116" s="2"/>
      <c r="X116" s="2"/>
      <c r="Y116" s="2"/>
      <c r="Z116" s="2"/>
    </row>
    <row r="117" spans="1:26" ht="15.75" customHeight="1" x14ac:dyDescent="0.25">
      <c r="A117" s="2" t="s">
        <v>210</v>
      </c>
      <c r="B117" s="33">
        <v>42763</v>
      </c>
      <c r="C117" s="2">
        <v>96</v>
      </c>
      <c r="D117" s="2">
        <v>76</v>
      </c>
      <c r="E117" s="2">
        <v>34</v>
      </c>
      <c r="F117" s="2">
        <v>8</v>
      </c>
      <c r="G117" s="12">
        <f>SUM(Table1[[#This Row],[Shirts]:[Jackets]])</f>
        <v>214</v>
      </c>
      <c r="H117" s="2">
        <f>MONTH(Table1[[#This Row],[Date:]])</f>
        <v>1</v>
      </c>
      <c r="I117" s="2" t="str">
        <f>LEFT(Table1[[#This Row],[Entry No.]],1)</f>
        <v>6</v>
      </c>
      <c r="J117" s="2">
        <f>VALUE(Table1[[#This Row],[Sales Rep]])</f>
        <v>6</v>
      </c>
      <c r="K117" s="2" t="str">
        <f>VLOOKUP(Table1[[#This Row],[Sales Rep (VALUE)]],Table2[#All],2,0)</f>
        <v>Yana Ovoya</v>
      </c>
      <c r="L117" s="2" t="str">
        <f>RIGHT(Table1[[#This Row],[Entry No.]],5)</f>
        <v>10212</v>
      </c>
      <c r="M117" s="2"/>
      <c r="N117" s="2"/>
      <c r="O117" s="2"/>
      <c r="P117" s="2"/>
      <c r="Q117" s="2"/>
      <c r="R117" s="2"/>
      <c r="S117" s="2"/>
      <c r="T117" s="2"/>
      <c r="U117" s="2"/>
      <c r="V117" s="2"/>
      <c r="W117" s="2"/>
      <c r="X117" s="2"/>
      <c r="Y117" s="2"/>
      <c r="Z117" s="2"/>
    </row>
    <row r="118" spans="1:26" ht="15.75" customHeight="1" x14ac:dyDescent="0.25">
      <c r="A118" s="2" t="s">
        <v>212</v>
      </c>
      <c r="B118" s="33">
        <v>42764</v>
      </c>
      <c r="C118" s="2">
        <v>93</v>
      </c>
      <c r="D118" s="2">
        <v>77</v>
      </c>
      <c r="E118" s="2">
        <v>41</v>
      </c>
      <c r="F118" s="2">
        <v>19</v>
      </c>
      <c r="G118" s="12">
        <f>SUM(Table1[[#This Row],[Shirts]:[Jackets]])</f>
        <v>230</v>
      </c>
      <c r="H118" s="2">
        <f>MONTH(Table1[[#This Row],[Date:]])</f>
        <v>1</v>
      </c>
      <c r="I118" s="2" t="str">
        <f>LEFT(Table1[[#This Row],[Entry No.]],1)</f>
        <v>4</v>
      </c>
      <c r="J118" s="2">
        <f>VALUE(Table1[[#This Row],[Sales Rep]])</f>
        <v>4</v>
      </c>
      <c r="K118" s="2" t="str">
        <f>VLOOKUP(Table1[[#This Row],[Sales Rep (VALUE)]],Table2[#All],2,0)</f>
        <v>Robert Steinway</v>
      </c>
      <c r="L118" s="2" t="str">
        <f>RIGHT(Table1[[#This Row],[Entry No.]],5)</f>
        <v>13697</v>
      </c>
      <c r="M118" s="2"/>
      <c r="N118" s="2"/>
      <c r="O118" s="2"/>
      <c r="P118" s="2"/>
      <c r="Q118" s="2"/>
      <c r="R118" s="2"/>
      <c r="S118" s="2"/>
      <c r="T118" s="2"/>
      <c r="U118" s="2"/>
      <c r="V118" s="2"/>
      <c r="W118" s="2"/>
      <c r="X118" s="2"/>
      <c r="Y118" s="2"/>
      <c r="Z118" s="2"/>
    </row>
    <row r="119" spans="1:26" ht="15.75" customHeight="1" x14ac:dyDescent="0.25">
      <c r="A119" s="2" t="s">
        <v>213</v>
      </c>
      <c r="B119" s="33">
        <v>42765</v>
      </c>
      <c r="C119" s="2">
        <v>83</v>
      </c>
      <c r="D119" s="2">
        <v>115</v>
      </c>
      <c r="E119" s="2">
        <v>25</v>
      </c>
      <c r="F119" s="2">
        <v>28</v>
      </c>
      <c r="G119" s="12">
        <f>SUM(Table1[[#This Row],[Shirts]:[Jackets]])</f>
        <v>251</v>
      </c>
      <c r="H119" s="2">
        <f>MONTH(Table1[[#This Row],[Date:]])</f>
        <v>1</v>
      </c>
      <c r="I119" s="2" t="str">
        <f>LEFT(Table1[[#This Row],[Entry No.]],1)</f>
        <v>1</v>
      </c>
      <c r="J119" s="2">
        <f>VALUE(Table1[[#This Row],[Sales Rep]])</f>
        <v>1</v>
      </c>
      <c r="K119" s="2" t="str">
        <f>VLOOKUP(Table1[[#This Row],[Sales Rep (VALUE)]],Table2[#All],2,0)</f>
        <v>Alex Prudenko</v>
      </c>
      <c r="L119" s="2" t="str">
        <f>RIGHT(Table1[[#This Row],[Entry No.]],5)</f>
        <v>14289</v>
      </c>
      <c r="M119" s="2"/>
      <c r="N119" s="2"/>
      <c r="O119" s="2"/>
      <c r="P119" s="2"/>
      <c r="Q119" s="2"/>
      <c r="R119" s="2"/>
      <c r="S119" s="2"/>
      <c r="T119" s="2"/>
      <c r="U119" s="2"/>
      <c r="V119" s="2"/>
      <c r="W119" s="2"/>
      <c r="X119" s="2"/>
      <c r="Y119" s="2"/>
      <c r="Z119" s="2"/>
    </row>
    <row r="120" spans="1:26" ht="15.75" customHeight="1" x14ac:dyDescent="0.25">
      <c r="A120" s="2" t="s">
        <v>214</v>
      </c>
      <c r="B120" s="33">
        <v>42766</v>
      </c>
      <c r="C120" s="2">
        <v>159</v>
      </c>
      <c r="D120" s="2">
        <v>97</v>
      </c>
      <c r="E120" s="2">
        <v>11</v>
      </c>
      <c r="F120" s="2">
        <v>32</v>
      </c>
      <c r="G120" s="12">
        <f>SUM(Table1[[#This Row],[Shirts]:[Jackets]])</f>
        <v>299</v>
      </c>
      <c r="H120" s="2">
        <f>MONTH(Table1[[#This Row],[Date:]])</f>
        <v>1</v>
      </c>
      <c r="I120" s="2" t="str">
        <f>LEFT(Table1[[#This Row],[Entry No.]],1)</f>
        <v>1</v>
      </c>
      <c r="J120" s="2">
        <f>VALUE(Table1[[#This Row],[Sales Rep]])</f>
        <v>1</v>
      </c>
      <c r="K120" s="2" t="str">
        <f>VLOOKUP(Table1[[#This Row],[Sales Rep (VALUE)]],Table2[#All],2,0)</f>
        <v>Alex Prudenko</v>
      </c>
      <c r="L120" s="2" t="str">
        <f>RIGHT(Table1[[#This Row],[Entry No.]],5)</f>
        <v>10902</v>
      </c>
      <c r="M120" s="2"/>
      <c r="N120" s="2"/>
      <c r="O120" s="2"/>
      <c r="P120" s="2"/>
      <c r="Q120" s="2"/>
      <c r="R120" s="2"/>
      <c r="S120" s="2"/>
      <c r="T120" s="2"/>
      <c r="U120" s="2"/>
      <c r="V120" s="2"/>
      <c r="W120" s="2"/>
      <c r="X120" s="2"/>
      <c r="Y120" s="2"/>
      <c r="Z120" s="2"/>
    </row>
    <row r="121" spans="1:26" ht="15.75" customHeight="1" x14ac:dyDescent="0.25">
      <c r="A121" s="2" t="s">
        <v>216</v>
      </c>
      <c r="B121" s="33">
        <v>42767</v>
      </c>
      <c r="C121" s="2">
        <v>94</v>
      </c>
      <c r="D121" s="2">
        <v>68</v>
      </c>
      <c r="E121" s="2">
        <v>25</v>
      </c>
      <c r="F121" s="2">
        <v>50</v>
      </c>
      <c r="G121" s="12">
        <f>SUM(Table1[[#This Row],[Shirts]:[Jackets]])</f>
        <v>237</v>
      </c>
      <c r="H121" s="2">
        <f>MONTH(Table1[[#This Row],[Date:]])</f>
        <v>2</v>
      </c>
      <c r="I121" s="2" t="str">
        <f>LEFT(Table1[[#This Row],[Entry No.]],1)</f>
        <v>9</v>
      </c>
      <c r="J121" s="2">
        <f>VALUE(Table1[[#This Row],[Sales Rep]])</f>
        <v>9</v>
      </c>
      <c r="K121" s="2" t="str">
        <f>VLOOKUP(Table1[[#This Row],[Sales Rep (VALUE)]],Table2[#All],2,0)</f>
        <v>Evonne Liu</v>
      </c>
      <c r="L121" s="2" t="str">
        <f>RIGHT(Table1[[#This Row],[Entry No.]],5)</f>
        <v>16784</v>
      </c>
      <c r="M121" s="2"/>
      <c r="N121" s="2"/>
      <c r="O121" s="2"/>
      <c r="P121" s="2"/>
      <c r="Q121" s="2"/>
      <c r="R121" s="2"/>
      <c r="S121" s="2"/>
      <c r="T121" s="2"/>
      <c r="U121" s="2"/>
      <c r="V121" s="2"/>
      <c r="W121" s="2"/>
      <c r="X121" s="2"/>
      <c r="Y121" s="2"/>
      <c r="Z121" s="2"/>
    </row>
    <row r="122" spans="1:26" ht="15.75" customHeight="1" x14ac:dyDescent="0.25">
      <c r="A122" s="2" t="s">
        <v>217</v>
      </c>
      <c r="B122" s="33">
        <v>42768</v>
      </c>
      <c r="C122" s="2">
        <v>87</v>
      </c>
      <c r="D122" s="2">
        <v>63</v>
      </c>
      <c r="E122" s="2">
        <v>40</v>
      </c>
      <c r="F122" s="2">
        <v>30</v>
      </c>
      <c r="G122" s="12">
        <f>SUM(Table1[[#This Row],[Shirts]:[Jackets]])</f>
        <v>220</v>
      </c>
      <c r="H122" s="2">
        <f>MONTH(Table1[[#This Row],[Date:]])</f>
        <v>2</v>
      </c>
      <c r="I122" s="2" t="str">
        <f>LEFT(Table1[[#This Row],[Entry No.]],1)</f>
        <v>2</v>
      </c>
      <c r="J122" s="2">
        <f>VALUE(Table1[[#This Row],[Sales Rep]])</f>
        <v>2</v>
      </c>
      <c r="K122" s="2" t="str">
        <f>VLOOKUP(Table1[[#This Row],[Sales Rep (VALUE)]],Table2[#All],2,0)</f>
        <v>Year Choi</v>
      </c>
      <c r="L122" s="2" t="str">
        <f>RIGHT(Table1[[#This Row],[Entry No.]],5)</f>
        <v>10373</v>
      </c>
      <c r="M122" s="2"/>
      <c r="N122" s="2"/>
      <c r="O122" s="2"/>
      <c r="P122" s="2"/>
      <c r="Q122" s="2"/>
      <c r="R122" s="2"/>
      <c r="S122" s="2"/>
      <c r="T122" s="2"/>
      <c r="U122" s="2"/>
      <c r="V122" s="2"/>
      <c r="W122" s="2"/>
      <c r="X122" s="2"/>
      <c r="Y122" s="2"/>
      <c r="Z122" s="2"/>
    </row>
    <row r="123" spans="1:26" ht="15.75" customHeight="1" x14ac:dyDescent="0.25">
      <c r="A123" s="2" t="s">
        <v>219</v>
      </c>
      <c r="B123" s="33">
        <v>42769</v>
      </c>
      <c r="C123" s="2">
        <v>179</v>
      </c>
      <c r="D123" s="2">
        <v>105</v>
      </c>
      <c r="E123" s="2">
        <v>13</v>
      </c>
      <c r="F123" s="2">
        <v>15</v>
      </c>
      <c r="G123" s="12">
        <f>SUM(Table1[[#This Row],[Shirts]:[Jackets]])</f>
        <v>312</v>
      </c>
      <c r="H123" s="2">
        <f>MONTH(Table1[[#This Row],[Date:]])</f>
        <v>2</v>
      </c>
      <c r="I123" s="2" t="str">
        <f>LEFT(Table1[[#This Row],[Entry No.]],1)</f>
        <v>1</v>
      </c>
      <c r="J123" s="2">
        <f>VALUE(Table1[[#This Row],[Sales Rep]])</f>
        <v>1</v>
      </c>
      <c r="K123" s="2" t="str">
        <f>VLOOKUP(Table1[[#This Row],[Sales Rep (VALUE)]],Table2[#All],2,0)</f>
        <v>Alex Prudenko</v>
      </c>
      <c r="L123" s="2" t="str">
        <f>RIGHT(Table1[[#This Row],[Entry No.]],5)</f>
        <v>10305</v>
      </c>
      <c r="M123" s="2"/>
      <c r="N123" s="2"/>
      <c r="O123" s="2"/>
      <c r="P123" s="2"/>
      <c r="Q123" s="2"/>
      <c r="R123" s="2"/>
      <c r="S123" s="2"/>
      <c r="T123" s="2"/>
      <c r="U123" s="2"/>
      <c r="V123" s="2"/>
      <c r="W123" s="2"/>
      <c r="X123" s="2"/>
      <c r="Y123" s="2"/>
      <c r="Z123" s="2"/>
    </row>
    <row r="124" spans="1:26" ht="15.75" customHeight="1" x14ac:dyDescent="0.25">
      <c r="A124" s="2" t="s">
        <v>220</v>
      </c>
      <c r="B124" s="33">
        <v>42770</v>
      </c>
      <c r="C124" s="2">
        <v>69</v>
      </c>
      <c r="D124" s="2">
        <v>55</v>
      </c>
      <c r="E124" s="2">
        <v>27</v>
      </c>
      <c r="F124" s="2">
        <v>13</v>
      </c>
      <c r="G124" s="12">
        <f>SUM(Table1[[#This Row],[Shirts]:[Jackets]])</f>
        <v>164</v>
      </c>
      <c r="H124" s="2">
        <f>MONTH(Table1[[#This Row],[Date:]])</f>
        <v>2</v>
      </c>
      <c r="I124" s="2" t="str">
        <f>LEFT(Table1[[#This Row],[Entry No.]],1)</f>
        <v>6</v>
      </c>
      <c r="J124" s="2">
        <f>VALUE(Table1[[#This Row],[Sales Rep]])</f>
        <v>6</v>
      </c>
      <c r="K124" s="2" t="str">
        <f>VLOOKUP(Table1[[#This Row],[Sales Rep (VALUE)]],Table2[#All],2,0)</f>
        <v>Yana Ovoya</v>
      </c>
      <c r="L124" s="2" t="str">
        <f>RIGHT(Table1[[#This Row],[Entry No.]],5)</f>
        <v>15862</v>
      </c>
      <c r="M124" s="2"/>
      <c r="N124" s="2"/>
      <c r="O124" s="2"/>
      <c r="P124" s="2"/>
      <c r="Q124" s="2"/>
      <c r="R124" s="2"/>
      <c r="S124" s="2"/>
      <c r="T124" s="2"/>
      <c r="U124" s="2"/>
      <c r="V124" s="2"/>
      <c r="W124" s="2"/>
      <c r="X124" s="2"/>
      <c r="Y124" s="2"/>
      <c r="Z124" s="2"/>
    </row>
    <row r="125" spans="1:26" ht="15.75" customHeight="1" x14ac:dyDescent="0.25">
      <c r="A125" s="2" t="s">
        <v>221</v>
      </c>
      <c r="B125" s="33">
        <v>42771</v>
      </c>
      <c r="C125" s="2">
        <v>144</v>
      </c>
      <c r="D125" s="2">
        <v>96</v>
      </c>
      <c r="E125" s="2">
        <v>10</v>
      </c>
      <c r="F125" s="2">
        <v>41</v>
      </c>
      <c r="G125" s="12">
        <f>SUM(Table1[[#This Row],[Shirts]:[Jackets]])</f>
        <v>291</v>
      </c>
      <c r="H125" s="2">
        <f>MONTH(Table1[[#This Row],[Date:]])</f>
        <v>2</v>
      </c>
      <c r="I125" s="2" t="str">
        <f>LEFT(Table1[[#This Row],[Entry No.]],1)</f>
        <v>1</v>
      </c>
      <c r="J125" s="2">
        <f>VALUE(Table1[[#This Row],[Sales Rep]])</f>
        <v>1</v>
      </c>
      <c r="K125" s="2" t="str">
        <f>VLOOKUP(Table1[[#This Row],[Sales Rep (VALUE)]],Table2[#All],2,0)</f>
        <v>Alex Prudenko</v>
      </c>
      <c r="L125" s="2" t="str">
        <f>RIGHT(Table1[[#This Row],[Entry No.]],5)</f>
        <v>14216</v>
      </c>
      <c r="M125" s="2"/>
      <c r="N125" s="2"/>
      <c r="O125" s="2"/>
      <c r="P125" s="2"/>
      <c r="Q125" s="2"/>
      <c r="R125" s="2"/>
      <c r="S125" s="2"/>
      <c r="T125" s="2"/>
      <c r="U125" s="2"/>
      <c r="V125" s="2"/>
      <c r="W125" s="2"/>
      <c r="X125" s="2"/>
      <c r="Y125" s="2"/>
      <c r="Z125" s="2"/>
    </row>
    <row r="126" spans="1:26" ht="15.75" customHeight="1" x14ac:dyDescent="0.25">
      <c r="A126" s="2" t="s">
        <v>222</v>
      </c>
      <c r="B126" s="33">
        <v>42772</v>
      </c>
      <c r="C126" s="2">
        <v>70</v>
      </c>
      <c r="D126" s="2">
        <v>78</v>
      </c>
      <c r="E126" s="2">
        <v>24</v>
      </c>
      <c r="F126" s="2">
        <v>34</v>
      </c>
      <c r="G126" s="12">
        <f>SUM(Table1[[#This Row],[Shirts]:[Jackets]])</f>
        <v>206</v>
      </c>
      <c r="H126" s="2">
        <f>MONTH(Table1[[#This Row],[Date:]])</f>
        <v>2</v>
      </c>
      <c r="I126" s="2" t="str">
        <f>LEFT(Table1[[#This Row],[Entry No.]],1)</f>
        <v>1</v>
      </c>
      <c r="J126" s="2">
        <f>VALUE(Table1[[#This Row],[Sales Rep]])</f>
        <v>1</v>
      </c>
      <c r="K126" s="2" t="str">
        <f>VLOOKUP(Table1[[#This Row],[Sales Rep (VALUE)]],Table2[#All],2,0)</f>
        <v>Alex Prudenko</v>
      </c>
      <c r="L126" s="2" t="str">
        <f>RIGHT(Table1[[#This Row],[Entry No.]],5)</f>
        <v>12808</v>
      </c>
      <c r="M126" s="2"/>
      <c r="N126" s="2"/>
      <c r="O126" s="2"/>
      <c r="P126" s="2"/>
      <c r="Q126" s="2"/>
      <c r="R126" s="2"/>
      <c r="S126" s="2"/>
      <c r="T126" s="2"/>
      <c r="U126" s="2"/>
      <c r="V126" s="2"/>
      <c r="W126" s="2"/>
      <c r="X126" s="2"/>
      <c r="Y126" s="2"/>
      <c r="Z126" s="2"/>
    </row>
    <row r="127" spans="1:26" ht="15.75" customHeight="1" x14ac:dyDescent="0.25">
      <c r="A127" s="2" t="s">
        <v>223</v>
      </c>
      <c r="B127" s="33">
        <v>42773</v>
      </c>
      <c r="C127" s="2">
        <v>156</v>
      </c>
      <c r="D127" s="2">
        <v>75</v>
      </c>
      <c r="E127" s="2">
        <v>28</v>
      </c>
      <c r="F127" s="2">
        <v>16</v>
      </c>
      <c r="G127" s="12">
        <f>SUM(Table1[[#This Row],[Shirts]:[Jackets]])</f>
        <v>275</v>
      </c>
      <c r="H127" s="2">
        <f>MONTH(Table1[[#This Row],[Date:]])</f>
        <v>2</v>
      </c>
      <c r="I127" s="2" t="str">
        <f>LEFT(Table1[[#This Row],[Entry No.]],1)</f>
        <v>4</v>
      </c>
      <c r="J127" s="2">
        <f>VALUE(Table1[[#This Row],[Sales Rep]])</f>
        <v>4</v>
      </c>
      <c r="K127" s="2" t="str">
        <f>VLOOKUP(Table1[[#This Row],[Sales Rep (VALUE)]],Table2[#All],2,0)</f>
        <v>Robert Steinway</v>
      </c>
      <c r="L127" s="2" t="str">
        <f>RIGHT(Table1[[#This Row],[Entry No.]],5)</f>
        <v>11889</v>
      </c>
      <c r="M127" s="2"/>
      <c r="N127" s="2"/>
      <c r="O127" s="2"/>
      <c r="P127" s="2"/>
      <c r="Q127" s="2"/>
      <c r="R127" s="2"/>
      <c r="S127" s="2"/>
      <c r="T127" s="2"/>
      <c r="U127" s="2"/>
      <c r="V127" s="2"/>
      <c r="W127" s="2"/>
      <c r="X127" s="2"/>
      <c r="Y127" s="2"/>
      <c r="Z127" s="2"/>
    </row>
    <row r="128" spans="1:26" ht="15.75" customHeight="1" x14ac:dyDescent="0.25">
      <c r="A128" s="2" t="s">
        <v>224</v>
      </c>
      <c r="B128" s="33">
        <v>42774</v>
      </c>
      <c r="C128" s="2">
        <v>154</v>
      </c>
      <c r="D128" s="2">
        <v>54</v>
      </c>
      <c r="E128" s="2">
        <v>15</v>
      </c>
      <c r="F128" s="2">
        <v>36</v>
      </c>
      <c r="G128" s="12">
        <f>SUM(Table1[[#This Row],[Shirts]:[Jackets]])</f>
        <v>259</v>
      </c>
      <c r="H128" s="2">
        <f>MONTH(Table1[[#This Row],[Date:]])</f>
        <v>2</v>
      </c>
      <c r="I128" s="2" t="str">
        <f>LEFT(Table1[[#This Row],[Entry No.]],1)</f>
        <v>1</v>
      </c>
      <c r="J128" s="2">
        <f>VALUE(Table1[[#This Row],[Sales Rep]])</f>
        <v>1</v>
      </c>
      <c r="K128" s="2" t="str">
        <f>VLOOKUP(Table1[[#This Row],[Sales Rep (VALUE)]],Table2[#All],2,0)</f>
        <v>Alex Prudenko</v>
      </c>
      <c r="L128" s="2" t="str">
        <f>RIGHT(Table1[[#This Row],[Entry No.]],5)</f>
        <v>17015</v>
      </c>
      <c r="M128" s="2"/>
      <c r="N128" s="2"/>
      <c r="O128" s="2"/>
      <c r="P128" s="2"/>
      <c r="Q128" s="2"/>
      <c r="R128" s="2"/>
      <c r="S128" s="2"/>
      <c r="T128" s="2"/>
      <c r="U128" s="2"/>
      <c r="V128" s="2"/>
      <c r="W128" s="2"/>
      <c r="X128" s="2"/>
      <c r="Y128" s="2"/>
      <c r="Z128" s="2"/>
    </row>
    <row r="129" spans="1:26" ht="15.75" customHeight="1" x14ac:dyDescent="0.25">
      <c r="A129" s="2" t="s">
        <v>225</v>
      </c>
      <c r="B129" s="33">
        <v>42775</v>
      </c>
      <c r="C129" s="2">
        <v>113</v>
      </c>
      <c r="D129" s="2">
        <v>119</v>
      </c>
      <c r="E129" s="2">
        <v>10</v>
      </c>
      <c r="F129" s="2">
        <v>50</v>
      </c>
      <c r="G129" s="12">
        <f>SUM(Table1[[#This Row],[Shirts]:[Jackets]])</f>
        <v>292</v>
      </c>
      <c r="H129" s="2">
        <f>MONTH(Table1[[#This Row],[Date:]])</f>
        <v>2</v>
      </c>
      <c r="I129" s="2" t="str">
        <f>LEFT(Table1[[#This Row],[Entry No.]],1)</f>
        <v>5</v>
      </c>
      <c r="J129" s="2">
        <f>VALUE(Table1[[#This Row],[Sales Rep]])</f>
        <v>5</v>
      </c>
      <c r="K129" s="2" t="str">
        <f>VLOOKUP(Table1[[#This Row],[Sales Rep (VALUE)]],Table2[#All],2,0)</f>
        <v>Avery Fisher</v>
      </c>
      <c r="L129" s="2" t="str">
        <f>RIGHT(Table1[[#This Row],[Entry No.]],5)</f>
        <v>13968</v>
      </c>
      <c r="M129" s="2"/>
      <c r="N129" s="2"/>
      <c r="O129" s="2"/>
      <c r="P129" s="2"/>
      <c r="Q129" s="2"/>
      <c r="R129" s="2"/>
      <c r="S129" s="2"/>
      <c r="T129" s="2"/>
      <c r="U129" s="2"/>
      <c r="V129" s="2"/>
      <c r="W129" s="2"/>
      <c r="X129" s="2"/>
      <c r="Y129" s="2"/>
      <c r="Z129" s="2"/>
    </row>
    <row r="130" spans="1:26" ht="15.75" customHeight="1" x14ac:dyDescent="0.25">
      <c r="A130" s="2" t="s">
        <v>226</v>
      </c>
      <c r="B130" s="33">
        <v>42776</v>
      </c>
      <c r="C130" s="2">
        <v>131</v>
      </c>
      <c r="D130" s="2">
        <v>73</v>
      </c>
      <c r="E130" s="2">
        <v>26</v>
      </c>
      <c r="F130" s="2">
        <v>21</v>
      </c>
      <c r="G130" s="12">
        <f>SUM(Table1[[#This Row],[Shirts]:[Jackets]])</f>
        <v>251</v>
      </c>
      <c r="H130" s="2">
        <f>MONTH(Table1[[#This Row],[Date:]])</f>
        <v>2</v>
      </c>
      <c r="I130" s="2" t="str">
        <f>LEFT(Table1[[#This Row],[Entry No.]],1)</f>
        <v>2</v>
      </c>
      <c r="J130" s="2">
        <f>VALUE(Table1[[#This Row],[Sales Rep]])</f>
        <v>2</v>
      </c>
      <c r="K130" s="2" t="str">
        <f>VLOOKUP(Table1[[#This Row],[Sales Rep (VALUE)]],Table2[#All],2,0)</f>
        <v>Year Choi</v>
      </c>
      <c r="L130" s="2" t="str">
        <f>RIGHT(Table1[[#This Row],[Entry No.]],5)</f>
        <v>11292</v>
      </c>
      <c r="M130" s="2"/>
      <c r="N130" s="2"/>
      <c r="O130" s="2"/>
      <c r="P130" s="2"/>
      <c r="Q130" s="2"/>
      <c r="R130" s="2"/>
      <c r="S130" s="2"/>
      <c r="T130" s="2"/>
      <c r="U130" s="2"/>
      <c r="V130" s="2"/>
      <c r="W130" s="2"/>
      <c r="X130" s="2"/>
      <c r="Y130" s="2"/>
      <c r="Z130" s="2"/>
    </row>
    <row r="131" spans="1:26" ht="15.75" customHeight="1" x14ac:dyDescent="0.25">
      <c r="A131" s="2" t="s">
        <v>227</v>
      </c>
      <c r="B131" s="33">
        <v>42777</v>
      </c>
      <c r="C131" s="2">
        <v>91</v>
      </c>
      <c r="D131" s="2">
        <v>56</v>
      </c>
      <c r="E131" s="2">
        <v>34</v>
      </c>
      <c r="F131" s="2">
        <v>27</v>
      </c>
      <c r="G131" s="12">
        <f>SUM(Table1[[#This Row],[Shirts]:[Jackets]])</f>
        <v>208</v>
      </c>
      <c r="H131" s="2">
        <f>MONTH(Table1[[#This Row],[Date:]])</f>
        <v>2</v>
      </c>
      <c r="I131" s="2" t="str">
        <f>LEFT(Table1[[#This Row],[Entry No.]],1)</f>
        <v>5</v>
      </c>
      <c r="J131" s="2">
        <f>VALUE(Table1[[#This Row],[Sales Rep]])</f>
        <v>5</v>
      </c>
      <c r="K131" s="2" t="str">
        <f>VLOOKUP(Table1[[#This Row],[Sales Rep (VALUE)]],Table2[#All],2,0)</f>
        <v>Avery Fisher</v>
      </c>
      <c r="L131" s="2" t="str">
        <f>RIGHT(Table1[[#This Row],[Entry No.]],5)</f>
        <v>14892</v>
      </c>
      <c r="M131" s="2"/>
      <c r="N131" s="2"/>
      <c r="O131" s="2"/>
      <c r="P131" s="2"/>
      <c r="Q131" s="2"/>
      <c r="R131" s="2"/>
      <c r="S131" s="2"/>
      <c r="T131" s="2"/>
      <c r="U131" s="2"/>
      <c r="V131" s="2"/>
      <c r="W131" s="2"/>
      <c r="X131" s="2"/>
      <c r="Y131" s="2"/>
      <c r="Z131" s="2"/>
    </row>
    <row r="132" spans="1:26" ht="15.75" customHeight="1" x14ac:dyDescent="0.25">
      <c r="A132" s="2" t="s">
        <v>228</v>
      </c>
      <c r="B132" s="33">
        <v>42778</v>
      </c>
      <c r="C132" s="2">
        <v>97</v>
      </c>
      <c r="D132" s="2">
        <v>85</v>
      </c>
      <c r="E132" s="2">
        <v>45</v>
      </c>
      <c r="F132" s="2">
        <v>34</v>
      </c>
      <c r="G132" s="12">
        <f>SUM(Table1[[#This Row],[Shirts]:[Jackets]])</f>
        <v>261</v>
      </c>
      <c r="H132" s="2">
        <f>MONTH(Table1[[#This Row],[Date:]])</f>
        <v>2</v>
      </c>
      <c r="I132" s="2" t="str">
        <f>LEFT(Table1[[#This Row],[Entry No.]],1)</f>
        <v>2</v>
      </c>
      <c r="J132" s="2">
        <f>VALUE(Table1[[#This Row],[Sales Rep]])</f>
        <v>2</v>
      </c>
      <c r="K132" s="2" t="str">
        <f>VLOOKUP(Table1[[#This Row],[Sales Rep (VALUE)]],Table2[#All],2,0)</f>
        <v>Year Choi</v>
      </c>
      <c r="L132" s="2" t="str">
        <f>RIGHT(Table1[[#This Row],[Entry No.]],5)</f>
        <v>18007</v>
      </c>
      <c r="M132" s="2"/>
      <c r="N132" s="2"/>
      <c r="O132" s="2"/>
      <c r="P132" s="2"/>
      <c r="Q132" s="2"/>
      <c r="R132" s="2"/>
      <c r="S132" s="2"/>
      <c r="T132" s="2"/>
      <c r="U132" s="2"/>
      <c r="V132" s="2"/>
      <c r="W132" s="2"/>
      <c r="X132" s="2"/>
      <c r="Y132" s="2"/>
      <c r="Z132" s="2"/>
    </row>
    <row r="133" spans="1:26" ht="15.75" customHeight="1" x14ac:dyDescent="0.25">
      <c r="A133" s="2" t="s">
        <v>229</v>
      </c>
      <c r="B133" s="33">
        <v>42779</v>
      </c>
      <c r="C133" s="2">
        <v>65</v>
      </c>
      <c r="D133" s="2">
        <v>67</v>
      </c>
      <c r="E133" s="2">
        <v>38</v>
      </c>
      <c r="F133" s="2">
        <v>15</v>
      </c>
      <c r="G133" s="12">
        <f>SUM(Table1[[#This Row],[Shirts]:[Jackets]])</f>
        <v>185</v>
      </c>
      <c r="H133" s="2">
        <f>MONTH(Table1[[#This Row],[Date:]])</f>
        <v>2</v>
      </c>
      <c r="I133" s="2" t="str">
        <f>LEFT(Table1[[#This Row],[Entry No.]],1)</f>
        <v>3</v>
      </c>
      <c r="J133" s="2">
        <f>VALUE(Table1[[#This Row],[Sales Rep]])</f>
        <v>3</v>
      </c>
      <c r="K133" s="2" t="str">
        <f>VLOOKUP(Table1[[#This Row],[Sales Rep (VALUE)]],Table2[#All],2,0)</f>
        <v>Felix Mandeet</v>
      </c>
      <c r="L133" s="2" t="str">
        <f>RIGHT(Table1[[#This Row],[Entry No.]],5)</f>
        <v>18521</v>
      </c>
      <c r="M133" s="2"/>
      <c r="N133" s="2"/>
      <c r="O133" s="2"/>
      <c r="P133" s="2"/>
      <c r="Q133" s="2"/>
      <c r="R133" s="2"/>
      <c r="S133" s="2"/>
      <c r="T133" s="2"/>
      <c r="U133" s="2"/>
      <c r="V133" s="2"/>
      <c r="W133" s="2"/>
      <c r="X133" s="2"/>
      <c r="Y133" s="2"/>
      <c r="Z133" s="2"/>
    </row>
    <row r="134" spans="1:26" ht="15.75" customHeight="1" x14ac:dyDescent="0.25">
      <c r="A134" s="2" t="s">
        <v>230</v>
      </c>
      <c r="B134" s="33">
        <v>42780</v>
      </c>
      <c r="C134" s="2">
        <v>120</v>
      </c>
      <c r="D134" s="2">
        <v>86</v>
      </c>
      <c r="E134" s="2">
        <v>38</v>
      </c>
      <c r="F134" s="2">
        <v>9</v>
      </c>
      <c r="G134" s="12">
        <f>SUM(Table1[[#This Row],[Shirts]:[Jackets]])</f>
        <v>253</v>
      </c>
      <c r="H134" s="2">
        <f>MONTH(Table1[[#This Row],[Date:]])</f>
        <v>2</v>
      </c>
      <c r="I134" s="2" t="str">
        <f>LEFT(Table1[[#This Row],[Entry No.]],1)</f>
        <v>1</v>
      </c>
      <c r="J134" s="2">
        <f>VALUE(Table1[[#This Row],[Sales Rep]])</f>
        <v>1</v>
      </c>
      <c r="K134" s="2" t="str">
        <f>VLOOKUP(Table1[[#This Row],[Sales Rep (VALUE)]],Table2[#All],2,0)</f>
        <v>Alex Prudenko</v>
      </c>
      <c r="L134" s="2" t="str">
        <f>RIGHT(Table1[[#This Row],[Entry No.]],5)</f>
        <v>16967</v>
      </c>
      <c r="M134" s="2"/>
      <c r="N134" s="2"/>
      <c r="O134" s="2"/>
      <c r="P134" s="2"/>
      <c r="Q134" s="2"/>
      <c r="R134" s="2"/>
      <c r="S134" s="2"/>
      <c r="T134" s="2"/>
      <c r="U134" s="2"/>
      <c r="V134" s="2"/>
      <c r="W134" s="2"/>
      <c r="X134" s="2"/>
      <c r="Y134" s="2"/>
      <c r="Z134" s="2"/>
    </row>
    <row r="135" spans="1:26" ht="15.75" customHeight="1" x14ac:dyDescent="0.25">
      <c r="A135" s="2" t="s">
        <v>231</v>
      </c>
      <c r="B135" s="33">
        <v>42781</v>
      </c>
      <c r="C135" s="2">
        <v>149</v>
      </c>
      <c r="D135" s="2">
        <v>106</v>
      </c>
      <c r="E135" s="2">
        <v>38</v>
      </c>
      <c r="F135" s="2">
        <v>36</v>
      </c>
      <c r="G135" s="12">
        <f>SUM(Table1[[#This Row],[Shirts]:[Jackets]])</f>
        <v>329</v>
      </c>
      <c r="H135" s="2">
        <f>MONTH(Table1[[#This Row],[Date:]])</f>
        <v>2</v>
      </c>
      <c r="I135" s="2" t="str">
        <f>LEFT(Table1[[#This Row],[Entry No.]],1)</f>
        <v>1</v>
      </c>
      <c r="J135" s="2">
        <f>VALUE(Table1[[#This Row],[Sales Rep]])</f>
        <v>1</v>
      </c>
      <c r="K135" s="2" t="str">
        <f>VLOOKUP(Table1[[#This Row],[Sales Rep (VALUE)]],Table2[#All],2,0)</f>
        <v>Alex Prudenko</v>
      </c>
      <c r="L135" s="2" t="str">
        <f>RIGHT(Table1[[#This Row],[Entry No.]],5)</f>
        <v>15705</v>
      </c>
      <c r="M135" s="2"/>
      <c r="N135" s="2"/>
      <c r="O135" s="2"/>
      <c r="P135" s="2"/>
      <c r="Q135" s="2"/>
      <c r="R135" s="2"/>
      <c r="S135" s="2"/>
      <c r="T135" s="2"/>
      <c r="U135" s="2"/>
      <c r="V135" s="2"/>
      <c r="W135" s="2"/>
      <c r="X135" s="2"/>
      <c r="Y135" s="2"/>
      <c r="Z135" s="2"/>
    </row>
    <row r="136" spans="1:26" ht="15.75" customHeight="1" x14ac:dyDescent="0.25">
      <c r="A136" s="2" t="s">
        <v>232</v>
      </c>
      <c r="B136" s="33">
        <v>42782</v>
      </c>
      <c r="C136" s="2">
        <v>117</v>
      </c>
      <c r="D136" s="2">
        <v>63</v>
      </c>
      <c r="E136" s="2">
        <v>33</v>
      </c>
      <c r="F136" s="2">
        <v>31</v>
      </c>
      <c r="G136" s="12">
        <f>SUM(Table1[[#This Row],[Shirts]:[Jackets]])</f>
        <v>244</v>
      </c>
      <c r="H136" s="2">
        <f>MONTH(Table1[[#This Row],[Date:]])</f>
        <v>2</v>
      </c>
      <c r="I136" s="2" t="str">
        <f>LEFT(Table1[[#This Row],[Entry No.]],1)</f>
        <v>2</v>
      </c>
      <c r="J136" s="2">
        <f>VALUE(Table1[[#This Row],[Sales Rep]])</f>
        <v>2</v>
      </c>
      <c r="K136" s="2" t="str">
        <f>VLOOKUP(Table1[[#This Row],[Sales Rep (VALUE)]],Table2[#All],2,0)</f>
        <v>Year Choi</v>
      </c>
      <c r="L136" s="2" t="str">
        <f>RIGHT(Table1[[#This Row],[Entry No.]],5)</f>
        <v>14385</v>
      </c>
      <c r="M136" s="2"/>
      <c r="N136" s="2"/>
      <c r="O136" s="2"/>
      <c r="P136" s="2"/>
      <c r="Q136" s="2"/>
      <c r="R136" s="2"/>
      <c r="S136" s="2"/>
      <c r="T136" s="2"/>
      <c r="U136" s="2"/>
      <c r="V136" s="2"/>
      <c r="W136" s="2"/>
      <c r="X136" s="2"/>
      <c r="Y136" s="2"/>
      <c r="Z136" s="2"/>
    </row>
    <row r="137" spans="1:26" ht="15.75" customHeight="1" x14ac:dyDescent="0.25">
      <c r="A137" s="2" t="s">
        <v>233</v>
      </c>
      <c r="B137" s="33">
        <v>42783</v>
      </c>
      <c r="C137" s="2">
        <v>133</v>
      </c>
      <c r="D137" s="2">
        <v>111</v>
      </c>
      <c r="E137" s="2">
        <v>24</v>
      </c>
      <c r="F137" s="2">
        <v>12</v>
      </c>
      <c r="G137" s="12">
        <f>SUM(Table1[[#This Row],[Shirts]:[Jackets]])</f>
        <v>280</v>
      </c>
      <c r="H137" s="2">
        <f>MONTH(Table1[[#This Row],[Date:]])</f>
        <v>2</v>
      </c>
      <c r="I137" s="2" t="str">
        <f>LEFT(Table1[[#This Row],[Entry No.]],1)</f>
        <v>8</v>
      </c>
      <c r="J137" s="2">
        <f>VALUE(Table1[[#This Row],[Sales Rep]])</f>
        <v>8</v>
      </c>
      <c r="K137" s="2" t="str">
        <f>VLOOKUP(Table1[[#This Row],[Sales Rep (VALUE)]],Table2[#All],2,0)</f>
        <v>Patrick Sochar</v>
      </c>
      <c r="L137" s="2" t="str">
        <f>RIGHT(Table1[[#This Row],[Entry No.]],5)</f>
        <v>17318</v>
      </c>
      <c r="M137" s="2"/>
      <c r="N137" s="2"/>
      <c r="O137" s="2"/>
      <c r="P137" s="2"/>
      <c r="Q137" s="2"/>
      <c r="R137" s="2"/>
      <c r="S137" s="2"/>
      <c r="T137" s="2"/>
      <c r="U137" s="2"/>
      <c r="V137" s="2"/>
      <c r="W137" s="2"/>
      <c r="X137" s="2"/>
      <c r="Y137" s="2"/>
      <c r="Z137" s="2"/>
    </row>
    <row r="138" spans="1:26" ht="15.75" customHeight="1" x14ac:dyDescent="0.25">
      <c r="A138" s="2" t="s">
        <v>234</v>
      </c>
      <c r="B138" s="33">
        <v>42784</v>
      </c>
      <c r="C138" s="2">
        <v>56</v>
      </c>
      <c r="D138" s="2">
        <v>65</v>
      </c>
      <c r="E138" s="2">
        <v>44</v>
      </c>
      <c r="F138" s="2">
        <v>13</v>
      </c>
      <c r="G138" s="12">
        <f>SUM(Table1[[#This Row],[Shirts]:[Jackets]])</f>
        <v>178</v>
      </c>
      <c r="H138" s="2">
        <f>MONTH(Table1[[#This Row],[Date:]])</f>
        <v>2</v>
      </c>
      <c r="I138" s="2" t="str">
        <f>LEFT(Table1[[#This Row],[Entry No.]],1)</f>
        <v>4</v>
      </c>
      <c r="J138" s="2">
        <f>VALUE(Table1[[#This Row],[Sales Rep]])</f>
        <v>4</v>
      </c>
      <c r="K138" s="2" t="str">
        <f>VLOOKUP(Table1[[#This Row],[Sales Rep (VALUE)]],Table2[#All],2,0)</f>
        <v>Robert Steinway</v>
      </c>
      <c r="L138" s="2" t="str">
        <f>RIGHT(Table1[[#This Row],[Entry No.]],5)</f>
        <v>16492</v>
      </c>
      <c r="M138" s="2"/>
      <c r="N138" s="2"/>
      <c r="O138" s="2"/>
      <c r="P138" s="2"/>
      <c r="Q138" s="2"/>
      <c r="R138" s="2"/>
      <c r="S138" s="2"/>
      <c r="T138" s="2"/>
      <c r="U138" s="2"/>
      <c r="V138" s="2"/>
      <c r="W138" s="2"/>
      <c r="X138" s="2"/>
      <c r="Y138" s="2"/>
      <c r="Z138" s="2"/>
    </row>
    <row r="139" spans="1:26" ht="15.75" customHeight="1" x14ac:dyDescent="0.25">
      <c r="A139" s="2" t="s">
        <v>235</v>
      </c>
      <c r="B139" s="33">
        <v>42785</v>
      </c>
      <c r="C139" s="2">
        <v>106</v>
      </c>
      <c r="D139" s="2">
        <v>77</v>
      </c>
      <c r="E139" s="2">
        <v>22</v>
      </c>
      <c r="F139" s="2">
        <v>35</v>
      </c>
      <c r="G139" s="12">
        <f>SUM(Table1[[#This Row],[Shirts]:[Jackets]])</f>
        <v>240</v>
      </c>
      <c r="H139" s="2">
        <f>MONTH(Table1[[#This Row],[Date:]])</f>
        <v>2</v>
      </c>
      <c r="I139" s="2" t="str">
        <f>LEFT(Table1[[#This Row],[Entry No.]],1)</f>
        <v>7</v>
      </c>
      <c r="J139" s="2">
        <f>VALUE(Table1[[#This Row],[Sales Rep]])</f>
        <v>7</v>
      </c>
      <c r="K139" s="2" t="str">
        <f>VLOOKUP(Table1[[#This Row],[Sales Rep (VALUE)]],Table2[#All],2,0)</f>
        <v>Terry Yen</v>
      </c>
      <c r="L139" s="2" t="str">
        <f>RIGHT(Table1[[#This Row],[Entry No.]],5)</f>
        <v>14753</v>
      </c>
      <c r="M139" s="2"/>
      <c r="N139" s="2"/>
      <c r="O139" s="2"/>
      <c r="P139" s="2"/>
      <c r="Q139" s="2"/>
      <c r="R139" s="2"/>
      <c r="S139" s="2"/>
      <c r="T139" s="2"/>
      <c r="U139" s="2"/>
      <c r="V139" s="2"/>
      <c r="W139" s="2"/>
      <c r="X139" s="2"/>
      <c r="Y139" s="2"/>
      <c r="Z139" s="2"/>
    </row>
    <row r="140" spans="1:26" ht="15.75" customHeight="1" x14ac:dyDescent="0.25">
      <c r="A140" s="2" t="s">
        <v>236</v>
      </c>
      <c r="B140" s="33">
        <v>42786</v>
      </c>
      <c r="C140" s="2">
        <v>50</v>
      </c>
      <c r="D140" s="2">
        <v>114</v>
      </c>
      <c r="E140" s="2">
        <v>45</v>
      </c>
      <c r="F140" s="2">
        <v>34</v>
      </c>
      <c r="G140" s="12">
        <f>SUM(Table1[[#This Row],[Shirts]:[Jackets]])</f>
        <v>243</v>
      </c>
      <c r="H140" s="2">
        <f>MONTH(Table1[[#This Row],[Date:]])</f>
        <v>2</v>
      </c>
      <c r="I140" s="2" t="str">
        <f>LEFT(Table1[[#This Row],[Entry No.]],1)</f>
        <v>9</v>
      </c>
      <c r="J140" s="2">
        <f>VALUE(Table1[[#This Row],[Sales Rep]])</f>
        <v>9</v>
      </c>
      <c r="K140" s="2" t="str">
        <f>VLOOKUP(Table1[[#This Row],[Sales Rep (VALUE)]],Table2[#All],2,0)</f>
        <v>Evonne Liu</v>
      </c>
      <c r="L140" s="2" t="str">
        <f>RIGHT(Table1[[#This Row],[Entry No.]],5)</f>
        <v>14980</v>
      </c>
      <c r="M140" s="2"/>
      <c r="N140" s="2"/>
      <c r="O140" s="2"/>
      <c r="P140" s="2"/>
      <c r="Q140" s="2"/>
      <c r="R140" s="2"/>
      <c r="S140" s="2"/>
      <c r="T140" s="2"/>
      <c r="U140" s="2"/>
      <c r="V140" s="2"/>
      <c r="W140" s="2"/>
      <c r="X140" s="2"/>
      <c r="Y140" s="2"/>
      <c r="Z140" s="2"/>
    </row>
    <row r="141" spans="1:26" ht="15.75" customHeight="1" x14ac:dyDescent="0.25">
      <c r="A141" s="2" t="s">
        <v>237</v>
      </c>
      <c r="B141" s="33">
        <v>42787</v>
      </c>
      <c r="C141" s="2">
        <v>138</v>
      </c>
      <c r="D141" s="2">
        <v>107</v>
      </c>
      <c r="E141" s="2">
        <v>44</v>
      </c>
      <c r="F141" s="2">
        <v>21</v>
      </c>
      <c r="G141" s="12">
        <f>SUM(Table1[[#This Row],[Shirts]:[Jackets]])</f>
        <v>310</v>
      </c>
      <c r="H141" s="2">
        <f>MONTH(Table1[[#This Row],[Date:]])</f>
        <v>2</v>
      </c>
      <c r="I141" s="2" t="str">
        <f>LEFT(Table1[[#This Row],[Entry No.]],1)</f>
        <v>9</v>
      </c>
      <c r="J141" s="2">
        <f>VALUE(Table1[[#This Row],[Sales Rep]])</f>
        <v>9</v>
      </c>
      <c r="K141" s="2" t="str">
        <f>VLOOKUP(Table1[[#This Row],[Sales Rep (VALUE)]],Table2[#All],2,0)</f>
        <v>Evonne Liu</v>
      </c>
      <c r="L141" s="2" t="str">
        <f>RIGHT(Table1[[#This Row],[Entry No.]],5)</f>
        <v>19103</v>
      </c>
      <c r="M141" s="2"/>
      <c r="N141" s="2"/>
      <c r="O141" s="2"/>
      <c r="P141" s="2"/>
      <c r="Q141" s="2"/>
      <c r="R141" s="2"/>
      <c r="S141" s="2"/>
      <c r="T141" s="2"/>
      <c r="U141" s="2"/>
      <c r="V141" s="2"/>
      <c r="W141" s="2"/>
      <c r="X141" s="2"/>
      <c r="Y141" s="2"/>
      <c r="Z141" s="2"/>
    </row>
    <row r="142" spans="1:26" ht="15.75" customHeight="1" x14ac:dyDescent="0.25">
      <c r="A142" s="2" t="s">
        <v>238</v>
      </c>
      <c r="B142" s="33">
        <v>42788</v>
      </c>
      <c r="C142" s="2">
        <v>71</v>
      </c>
      <c r="D142" s="2">
        <v>43</v>
      </c>
      <c r="E142" s="2">
        <v>9</v>
      </c>
      <c r="F142" s="2">
        <v>21</v>
      </c>
      <c r="G142" s="12">
        <f>SUM(Table1[[#This Row],[Shirts]:[Jackets]])</f>
        <v>144</v>
      </c>
      <c r="H142" s="2">
        <f>MONTH(Table1[[#This Row],[Date:]])</f>
        <v>2</v>
      </c>
      <c r="I142" s="2" t="str">
        <f>LEFT(Table1[[#This Row],[Entry No.]],1)</f>
        <v>3</v>
      </c>
      <c r="J142" s="2">
        <f>VALUE(Table1[[#This Row],[Sales Rep]])</f>
        <v>3</v>
      </c>
      <c r="K142" s="2" t="str">
        <f>VLOOKUP(Table1[[#This Row],[Sales Rep (VALUE)]],Table2[#All],2,0)</f>
        <v>Felix Mandeet</v>
      </c>
      <c r="L142" s="2" t="str">
        <f>RIGHT(Table1[[#This Row],[Entry No.]],5)</f>
        <v>11161</v>
      </c>
      <c r="M142" s="2"/>
      <c r="N142" s="2"/>
      <c r="O142" s="2"/>
      <c r="P142" s="2"/>
      <c r="Q142" s="2"/>
      <c r="R142" s="2"/>
      <c r="S142" s="2"/>
      <c r="T142" s="2"/>
      <c r="U142" s="2"/>
      <c r="V142" s="2"/>
      <c r="W142" s="2"/>
      <c r="X142" s="2"/>
      <c r="Y142" s="2"/>
      <c r="Z142" s="2"/>
    </row>
    <row r="143" spans="1:26" ht="15.75" customHeight="1" x14ac:dyDescent="0.25">
      <c r="A143" s="2" t="s">
        <v>239</v>
      </c>
      <c r="B143" s="33">
        <v>42789</v>
      </c>
      <c r="C143" s="2">
        <v>103</v>
      </c>
      <c r="D143" s="2">
        <v>41</v>
      </c>
      <c r="E143" s="2">
        <v>16</v>
      </c>
      <c r="F143" s="2">
        <v>9</v>
      </c>
      <c r="G143" s="12">
        <f>SUM(Table1[[#This Row],[Shirts]:[Jackets]])</f>
        <v>169</v>
      </c>
      <c r="H143" s="2">
        <f>MONTH(Table1[[#This Row],[Date:]])</f>
        <v>2</v>
      </c>
      <c r="I143" s="2" t="str">
        <f>LEFT(Table1[[#This Row],[Entry No.]],1)</f>
        <v>9</v>
      </c>
      <c r="J143" s="2">
        <f>VALUE(Table1[[#This Row],[Sales Rep]])</f>
        <v>9</v>
      </c>
      <c r="K143" s="2" t="str">
        <f>VLOOKUP(Table1[[#This Row],[Sales Rep (VALUE)]],Table2[#All],2,0)</f>
        <v>Evonne Liu</v>
      </c>
      <c r="L143" s="2" t="str">
        <f>RIGHT(Table1[[#This Row],[Entry No.]],5)</f>
        <v>18049</v>
      </c>
      <c r="M143" s="2"/>
      <c r="N143" s="2"/>
      <c r="O143" s="2"/>
      <c r="P143" s="2"/>
      <c r="Q143" s="2"/>
      <c r="R143" s="2"/>
      <c r="S143" s="2"/>
      <c r="T143" s="2"/>
      <c r="U143" s="2"/>
      <c r="V143" s="2"/>
      <c r="W143" s="2"/>
      <c r="X143" s="2"/>
      <c r="Y143" s="2"/>
      <c r="Z143" s="2"/>
    </row>
    <row r="144" spans="1:26" ht="15.75" customHeight="1" x14ac:dyDescent="0.25">
      <c r="A144" s="2" t="s">
        <v>240</v>
      </c>
      <c r="B144" s="33">
        <v>42790</v>
      </c>
      <c r="C144" s="2">
        <v>127</v>
      </c>
      <c r="D144" s="2">
        <v>58</v>
      </c>
      <c r="E144" s="2">
        <v>6</v>
      </c>
      <c r="F144" s="2">
        <v>29</v>
      </c>
      <c r="G144" s="12">
        <f>SUM(Table1[[#This Row],[Shirts]:[Jackets]])</f>
        <v>220</v>
      </c>
      <c r="H144" s="2">
        <f>MONTH(Table1[[#This Row],[Date:]])</f>
        <v>2</v>
      </c>
      <c r="I144" s="2" t="str">
        <f>LEFT(Table1[[#This Row],[Entry No.]],1)</f>
        <v>4</v>
      </c>
      <c r="J144" s="2">
        <f>VALUE(Table1[[#This Row],[Sales Rep]])</f>
        <v>4</v>
      </c>
      <c r="K144" s="2" t="str">
        <f>VLOOKUP(Table1[[#This Row],[Sales Rep (VALUE)]],Table2[#All],2,0)</f>
        <v>Robert Steinway</v>
      </c>
      <c r="L144" s="2" t="str">
        <f>RIGHT(Table1[[#This Row],[Entry No.]],5)</f>
        <v>10764</v>
      </c>
      <c r="M144" s="2"/>
      <c r="N144" s="2"/>
      <c r="O144" s="2"/>
      <c r="P144" s="2"/>
      <c r="Q144" s="2"/>
      <c r="R144" s="2"/>
      <c r="S144" s="2"/>
      <c r="T144" s="2"/>
      <c r="U144" s="2"/>
      <c r="V144" s="2"/>
      <c r="W144" s="2"/>
      <c r="X144" s="2"/>
      <c r="Y144" s="2"/>
      <c r="Z144" s="2"/>
    </row>
    <row r="145" spans="1:26" ht="15.75" customHeight="1" x14ac:dyDescent="0.25">
      <c r="A145" s="2" t="s">
        <v>241</v>
      </c>
      <c r="B145" s="33">
        <v>42791</v>
      </c>
      <c r="C145" s="2">
        <v>72</v>
      </c>
      <c r="D145" s="2">
        <v>43</v>
      </c>
      <c r="E145" s="2">
        <v>44</v>
      </c>
      <c r="F145" s="2">
        <v>33</v>
      </c>
      <c r="G145" s="12">
        <f>SUM(Table1[[#This Row],[Shirts]:[Jackets]])</f>
        <v>192</v>
      </c>
      <c r="H145" s="2">
        <f>MONTH(Table1[[#This Row],[Date:]])</f>
        <v>2</v>
      </c>
      <c r="I145" s="2" t="str">
        <f>LEFT(Table1[[#This Row],[Entry No.]],1)</f>
        <v>2</v>
      </c>
      <c r="J145" s="2">
        <f>VALUE(Table1[[#This Row],[Sales Rep]])</f>
        <v>2</v>
      </c>
      <c r="K145" s="2" t="str">
        <f>VLOOKUP(Table1[[#This Row],[Sales Rep (VALUE)]],Table2[#All],2,0)</f>
        <v>Year Choi</v>
      </c>
      <c r="L145" s="2" t="str">
        <f>RIGHT(Table1[[#This Row],[Entry No.]],5)</f>
        <v>17048</v>
      </c>
      <c r="M145" s="2"/>
      <c r="N145" s="2"/>
      <c r="O145" s="2"/>
      <c r="P145" s="2"/>
      <c r="Q145" s="2"/>
      <c r="R145" s="2"/>
      <c r="S145" s="2"/>
      <c r="T145" s="2"/>
      <c r="U145" s="2"/>
      <c r="V145" s="2"/>
      <c r="W145" s="2"/>
      <c r="X145" s="2"/>
      <c r="Y145" s="2"/>
      <c r="Z145" s="2"/>
    </row>
    <row r="146" spans="1:26" ht="15.75" customHeight="1" x14ac:dyDescent="0.25">
      <c r="A146" s="2" t="s">
        <v>242</v>
      </c>
      <c r="B146" s="33">
        <v>42792</v>
      </c>
      <c r="C146" s="2">
        <v>84</v>
      </c>
      <c r="D146" s="2">
        <v>111</v>
      </c>
      <c r="E146" s="2">
        <v>8</v>
      </c>
      <c r="F146" s="2">
        <v>41</v>
      </c>
      <c r="G146" s="12">
        <f>SUM(Table1[[#This Row],[Shirts]:[Jackets]])</f>
        <v>244</v>
      </c>
      <c r="H146" s="2">
        <f>MONTH(Table1[[#This Row],[Date:]])</f>
        <v>2</v>
      </c>
      <c r="I146" s="2" t="str">
        <f>LEFT(Table1[[#This Row],[Entry No.]],1)</f>
        <v>2</v>
      </c>
      <c r="J146" s="2">
        <f>VALUE(Table1[[#This Row],[Sales Rep]])</f>
        <v>2</v>
      </c>
      <c r="K146" s="2" t="str">
        <f>VLOOKUP(Table1[[#This Row],[Sales Rep (VALUE)]],Table2[#All],2,0)</f>
        <v>Year Choi</v>
      </c>
      <c r="L146" s="2" t="str">
        <f>RIGHT(Table1[[#This Row],[Entry No.]],5)</f>
        <v>12855</v>
      </c>
      <c r="M146" s="2"/>
      <c r="N146" s="2"/>
      <c r="O146" s="2"/>
      <c r="P146" s="2"/>
      <c r="Q146" s="2"/>
      <c r="R146" s="2"/>
      <c r="S146" s="2"/>
      <c r="T146" s="2"/>
      <c r="U146" s="2"/>
      <c r="V146" s="2"/>
      <c r="W146" s="2"/>
      <c r="X146" s="2"/>
      <c r="Y146" s="2"/>
      <c r="Z146" s="2"/>
    </row>
    <row r="147" spans="1:26" ht="15.75" customHeight="1" x14ac:dyDescent="0.25">
      <c r="A147" s="2" t="s">
        <v>243</v>
      </c>
      <c r="B147" s="33">
        <v>42793</v>
      </c>
      <c r="C147" s="2">
        <v>168</v>
      </c>
      <c r="D147" s="2">
        <v>120</v>
      </c>
      <c r="E147" s="2">
        <v>9</v>
      </c>
      <c r="F147" s="2">
        <v>37</v>
      </c>
      <c r="G147" s="12">
        <f>SUM(Table1[[#This Row],[Shirts]:[Jackets]])</f>
        <v>334</v>
      </c>
      <c r="H147" s="2">
        <f>MONTH(Table1[[#This Row],[Date:]])</f>
        <v>2</v>
      </c>
      <c r="I147" s="2" t="str">
        <f>LEFT(Table1[[#This Row],[Entry No.]],1)</f>
        <v>7</v>
      </c>
      <c r="J147" s="2">
        <f>VALUE(Table1[[#This Row],[Sales Rep]])</f>
        <v>7</v>
      </c>
      <c r="K147" s="2" t="str">
        <f>VLOOKUP(Table1[[#This Row],[Sales Rep (VALUE)]],Table2[#All],2,0)</f>
        <v>Terry Yen</v>
      </c>
      <c r="L147" s="2" t="str">
        <f>RIGHT(Table1[[#This Row],[Entry No.]],5)</f>
        <v>12856</v>
      </c>
      <c r="M147" s="2"/>
      <c r="N147" s="2"/>
      <c r="O147" s="2"/>
      <c r="P147" s="2"/>
      <c r="Q147" s="2"/>
      <c r="R147" s="2"/>
      <c r="S147" s="2"/>
      <c r="T147" s="2"/>
      <c r="U147" s="2"/>
      <c r="V147" s="2"/>
      <c r="W147" s="2"/>
      <c r="X147" s="2"/>
      <c r="Y147" s="2"/>
      <c r="Z147" s="2"/>
    </row>
    <row r="148" spans="1:26" ht="15.75" customHeight="1" x14ac:dyDescent="0.25">
      <c r="A148" s="2" t="s">
        <v>244</v>
      </c>
      <c r="B148" s="33">
        <v>42794</v>
      </c>
      <c r="C148" s="2">
        <v>73</v>
      </c>
      <c r="D148" s="2">
        <v>103</v>
      </c>
      <c r="E148" s="2">
        <v>15</v>
      </c>
      <c r="F148" s="2">
        <v>17</v>
      </c>
      <c r="G148" s="12">
        <f>SUM(Table1[[#This Row],[Shirts]:[Jackets]])</f>
        <v>208</v>
      </c>
      <c r="H148" s="2">
        <f>MONTH(Table1[[#This Row],[Date:]])</f>
        <v>2</v>
      </c>
      <c r="I148" s="2" t="str">
        <f>LEFT(Table1[[#This Row],[Entry No.]],1)</f>
        <v>5</v>
      </c>
      <c r="J148" s="2">
        <f>VALUE(Table1[[#This Row],[Sales Rep]])</f>
        <v>5</v>
      </c>
      <c r="K148" s="2" t="str">
        <f>VLOOKUP(Table1[[#This Row],[Sales Rep (VALUE)]],Table2[#All],2,0)</f>
        <v>Avery Fisher</v>
      </c>
      <c r="L148" s="2" t="str">
        <f>RIGHT(Table1[[#This Row],[Entry No.]],5)</f>
        <v>14383</v>
      </c>
      <c r="M148" s="2"/>
      <c r="N148" s="2"/>
      <c r="O148" s="2"/>
      <c r="P148" s="2"/>
      <c r="Q148" s="2"/>
      <c r="R148" s="2"/>
      <c r="S148" s="2"/>
      <c r="T148" s="2"/>
      <c r="U148" s="2"/>
      <c r="V148" s="2"/>
      <c r="W148" s="2"/>
      <c r="X148" s="2"/>
      <c r="Y148" s="2"/>
      <c r="Z148" s="2"/>
    </row>
    <row r="149" spans="1:26" ht="15.75" customHeight="1" x14ac:dyDescent="0.25">
      <c r="A149" s="2" t="s">
        <v>245</v>
      </c>
      <c r="B149" s="33">
        <v>42795</v>
      </c>
      <c r="C149" s="2">
        <v>155</v>
      </c>
      <c r="D149" s="2">
        <v>58</v>
      </c>
      <c r="E149" s="2">
        <v>39</v>
      </c>
      <c r="F149" s="2">
        <v>37</v>
      </c>
      <c r="G149" s="12">
        <f>SUM(Table1[[#This Row],[Shirts]:[Jackets]])</f>
        <v>289</v>
      </c>
      <c r="H149" s="2">
        <f>MONTH(Table1[[#This Row],[Date:]])</f>
        <v>3</v>
      </c>
      <c r="I149" s="2" t="str">
        <f>LEFT(Table1[[#This Row],[Entry No.]],1)</f>
        <v>7</v>
      </c>
      <c r="J149" s="2">
        <f>VALUE(Table1[[#This Row],[Sales Rep]])</f>
        <v>7</v>
      </c>
      <c r="K149" s="2" t="str">
        <f>VLOOKUP(Table1[[#This Row],[Sales Rep (VALUE)]],Table2[#All],2,0)</f>
        <v>Terry Yen</v>
      </c>
      <c r="L149" s="2" t="str">
        <f>RIGHT(Table1[[#This Row],[Entry No.]],5)</f>
        <v>16104</v>
      </c>
      <c r="M149" s="2"/>
      <c r="N149" s="2"/>
      <c r="O149" s="2"/>
      <c r="P149" s="2"/>
      <c r="Q149" s="2"/>
      <c r="R149" s="2"/>
      <c r="S149" s="2"/>
      <c r="T149" s="2"/>
      <c r="U149" s="2"/>
      <c r="V149" s="2"/>
      <c r="W149" s="2"/>
      <c r="X149" s="2"/>
      <c r="Y149" s="2"/>
      <c r="Z149" s="2"/>
    </row>
    <row r="150" spans="1:26" ht="15.75" customHeight="1" x14ac:dyDescent="0.25">
      <c r="A150" s="2" t="s">
        <v>246</v>
      </c>
      <c r="B150" s="33">
        <v>42796</v>
      </c>
      <c r="C150" s="2">
        <v>140</v>
      </c>
      <c r="D150" s="2">
        <v>49</v>
      </c>
      <c r="E150" s="2">
        <v>33</v>
      </c>
      <c r="F150" s="2">
        <v>43</v>
      </c>
      <c r="G150" s="12">
        <f>SUM(Table1[[#This Row],[Shirts]:[Jackets]])</f>
        <v>265</v>
      </c>
      <c r="H150" s="2">
        <f>MONTH(Table1[[#This Row],[Date:]])</f>
        <v>3</v>
      </c>
      <c r="I150" s="2" t="str">
        <f>LEFT(Table1[[#This Row],[Entry No.]],1)</f>
        <v>9</v>
      </c>
      <c r="J150" s="2">
        <f>VALUE(Table1[[#This Row],[Sales Rep]])</f>
        <v>9</v>
      </c>
      <c r="K150" s="2" t="str">
        <f>VLOOKUP(Table1[[#This Row],[Sales Rep (VALUE)]],Table2[#All],2,0)</f>
        <v>Evonne Liu</v>
      </c>
      <c r="L150" s="2" t="str">
        <f>RIGHT(Table1[[#This Row],[Entry No.]],5)</f>
        <v>16379</v>
      </c>
      <c r="M150" s="2"/>
      <c r="N150" s="2"/>
      <c r="O150" s="2"/>
      <c r="P150" s="2"/>
      <c r="Q150" s="2"/>
      <c r="R150" s="2"/>
      <c r="S150" s="2"/>
      <c r="T150" s="2"/>
      <c r="U150" s="2"/>
      <c r="V150" s="2"/>
      <c r="W150" s="2"/>
      <c r="X150" s="2"/>
      <c r="Y150" s="2"/>
      <c r="Z150" s="2"/>
    </row>
    <row r="151" spans="1:26" ht="15.75" customHeight="1" x14ac:dyDescent="0.25">
      <c r="A151" s="2" t="s">
        <v>247</v>
      </c>
      <c r="B151" s="33">
        <v>42797</v>
      </c>
      <c r="C151" s="2">
        <v>172</v>
      </c>
      <c r="D151" s="2">
        <v>86</v>
      </c>
      <c r="E151" s="2">
        <v>26</v>
      </c>
      <c r="F151" s="2">
        <v>43</v>
      </c>
      <c r="G151" s="12">
        <f>SUM(Table1[[#This Row],[Shirts]:[Jackets]])</f>
        <v>327</v>
      </c>
      <c r="H151" s="2">
        <f>MONTH(Table1[[#This Row],[Date:]])</f>
        <v>3</v>
      </c>
      <c r="I151" s="2" t="str">
        <f>LEFT(Table1[[#This Row],[Entry No.]],1)</f>
        <v>1</v>
      </c>
      <c r="J151" s="2">
        <f>VALUE(Table1[[#This Row],[Sales Rep]])</f>
        <v>1</v>
      </c>
      <c r="K151" s="2" t="str">
        <f>VLOOKUP(Table1[[#This Row],[Sales Rep (VALUE)]],Table2[#All],2,0)</f>
        <v>Alex Prudenko</v>
      </c>
      <c r="L151" s="2" t="str">
        <f>RIGHT(Table1[[#This Row],[Entry No.]],5)</f>
        <v>16652</v>
      </c>
      <c r="M151" s="2"/>
      <c r="N151" s="2"/>
      <c r="O151" s="2"/>
      <c r="P151" s="2"/>
      <c r="Q151" s="2"/>
      <c r="R151" s="2"/>
      <c r="S151" s="2"/>
      <c r="T151" s="2"/>
      <c r="U151" s="2"/>
      <c r="V151" s="2"/>
      <c r="W151" s="2"/>
      <c r="X151" s="2"/>
      <c r="Y151" s="2"/>
      <c r="Z151" s="2"/>
    </row>
    <row r="152" spans="1:26" ht="15.75" customHeight="1" x14ac:dyDescent="0.25">
      <c r="A152" s="2" t="s">
        <v>248</v>
      </c>
      <c r="B152" s="33">
        <v>42798</v>
      </c>
      <c r="C152" s="2">
        <v>123</v>
      </c>
      <c r="D152" s="2">
        <v>106</v>
      </c>
      <c r="E152" s="2">
        <v>5</v>
      </c>
      <c r="F152" s="2">
        <v>28</v>
      </c>
      <c r="G152" s="12">
        <f>SUM(Table1[[#This Row],[Shirts]:[Jackets]])</f>
        <v>262</v>
      </c>
      <c r="H152" s="2">
        <f>MONTH(Table1[[#This Row],[Date:]])</f>
        <v>3</v>
      </c>
      <c r="I152" s="2" t="str">
        <f>LEFT(Table1[[#This Row],[Entry No.]],1)</f>
        <v>1</v>
      </c>
      <c r="J152" s="2">
        <f>VALUE(Table1[[#This Row],[Sales Rep]])</f>
        <v>1</v>
      </c>
      <c r="K152" s="2" t="str">
        <f>VLOOKUP(Table1[[#This Row],[Sales Rep (VALUE)]],Table2[#All],2,0)</f>
        <v>Alex Prudenko</v>
      </c>
      <c r="L152" s="2" t="str">
        <f>RIGHT(Table1[[#This Row],[Entry No.]],5)</f>
        <v>15060</v>
      </c>
      <c r="M152" s="2"/>
      <c r="N152" s="2"/>
      <c r="O152" s="2"/>
      <c r="P152" s="2"/>
      <c r="Q152" s="2"/>
      <c r="R152" s="2"/>
      <c r="S152" s="2"/>
      <c r="T152" s="2"/>
      <c r="U152" s="2"/>
      <c r="V152" s="2"/>
      <c r="W152" s="2"/>
      <c r="X152" s="2"/>
      <c r="Y152" s="2"/>
      <c r="Z152" s="2"/>
    </row>
    <row r="153" spans="1:26" ht="15.75" customHeight="1" x14ac:dyDescent="0.25">
      <c r="A153" s="2" t="s">
        <v>249</v>
      </c>
      <c r="B153" s="33">
        <v>42799</v>
      </c>
      <c r="C153" s="2">
        <v>120</v>
      </c>
      <c r="D153" s="2">
        <v>68</v>
      </c>
      <c r="E153" s="2">
        <v>36</v>
      </c>
      <c r="F153" s="2">
        <v>9</v>
      </c>
      <c r="G153" s="12">
        <f>SUM(Table1[[#This Row],[Shirts]:[Jackets]])</f>
        <v>233</v>
      </c>
      <c r="H153" s="2">
        <f>MONTH(Table1[[#This Row],[Date:]])</f>
        <v>3</v>
      </c>
      <c r="I153" s="2" t="str">
        <f>LEFT(Table1[[#This Row],[Entry No.]],1)</f>
        <v>9</v>
      </c>
      <c r="J153" s="2">
        <f>VALUE(Table1[[#This Row],[Sales Rep]])</f>
        <v>9</v>
      </c>
      <c r="K153" s="2" t="str">
        <f>VLOOKUP(Table1[[#This Row],[Sales Rep (VALUE)]],Table2[#All],2,0)</f>
        <v>Evonne Liu</v>
      </c>
      <c r="L153" s="2" t="str">
        <f>RIGHT(Table1[[#This Row],[Entry No.]],5)</f>
        <v>10630</v>
      </c>
      <c r="M153" s="2"/>
      <c r="N153" s="2"/>
      <c r="O153" s="2"/>
      <c r="P153" s="2"/>
      <c r="Q153" s="2"/>
      <c r="R153" s="2"/>
      <c r="S153" s="2"/>
      <c r="T153" s="2"/>
      <c r="U153" s="2"/>
      <c r="V153" s="2"/>
      <c r="W153" s="2"/>
      <c r="X153" s="2"/>
      <c r="Y153" s="2"/>
      <c r="Z153" s="2"/>
    </row>
    <row r="154" spans="1:26" ht="15.75" customHeight="1" x14ac:dyDescent="0.25">
      <c r="A154" s="2" t="s">
        <v>250</v>
      </c>
      <c r="B154" s="33">
        <v>42800</v>
      </c>
      <c r="C154" s="2">
        <v>178</v>
      </c>
      <c r="D154" s="2">
        <v>62</v>
      </c>
      <c r="E154" s="2">
        <v>33</v>
      </c>
      <c r="F154" s="2">
        <v>27</v>
      </c>
      <c r="G154" s="12">
        <f>SUM(Table1[[#This Row],[Shirts]:[Jackets]])</f>
        <v>300</v>
      </c>
      <c r="H154" s="2">
        <f>MONTH(Table1[[#This Row],[Date:]])</f>
        <v>3</v>
      </c>
      <c r="I154" s="2" t="str">
        <f>LEFT(Table1[[#This Row],[Entry No.]],1)</f>
        <v>8</v>
      </c>
      <c r="J154" s="2">
        <f>VALUE(Table1[[#This Row],[Sales Rep]])</f>
        <v>8</v>
      </c>
      <c r="K154" s="2" t="str">
        <f>VLOOKUP(Table1[[#This Row],[Sales Rep (VALUE)]],Table2[#All],2,0)</f>
        <v>Patrick Sochar</v>
      </c>
      <c r="L154" s="2" t="str">
        <f>RIGHT(Table1[[#This Row],[Entry No.]],5)</f>
        <v>13152</v>
      </c>
      <c r="M154" s="2"/>
      <c r="N154" s="2"/>
      <c r="O154" s="2"/>
      <c r="P154" s="2"/>
      <c r="Q154" s="2"/>
      <c r="R154" s="2"/>
      <c r="S154" s="2"/>
      <c r="T154" s="2"/>
      <c r="U154" s="2"/>
      <c r="V154" s="2"/>
      <c r="W154" s="2"/>
      <c r="X154" s="2"/>
      <c r="Y154" s="2"/>
      <c r="Z154" s="2"/>
    </row>
    <row r="155" spans="1:26" ht="15.75" customHeight="1" x14ac:dyDescent="0.25">
      <c r="A155" s="2" t="s">
        <v>251</v>
      </c>
      <c r="B155" s="33">
        <v>42801</v>
      </c>
      <c r="C155" s="2">
        <v>115</v>
      </c>
      <c r="D155" s="2">
        <v>86</v>
      </c>
      <c r="E155" s="2">
        <v>31</v>
      </c>
      <c r="F155" s="2">
        <v>49</v>
      </c>
      <c r="G155" s="12">
        <f>SUM(Table1[[#This Row],[Shirts]:[Jackets]])</f>
        <v>281</v>
      </c>
      <c r="H155" s="2">
        <f>MONTH(Table1[[#This Row],[Date:]])</f>
        <v>3</v>
      </c>
      <c r="I155" s="2" t="str">
        <f>LEFT(Table1[[#This Row],[Entry No.]],1)</f>
        <v>9</v>
      </c>
      <c r="J155" s="2">
        <f>VALUE(Table1[[#This Row],[Sales Rep]])</f>
        <v>9</v>
      </c>
      <c r="K155" s="2" t="str">
        <f>VLOOKUP(Table1[[#This Row],[Sales Rep (VALUE)]],Table2[#All],2,0)</f>
        <v>Evonne Liu</v>
      </c>
      <c r="L155" s="2" t="str">
        <f>RIGHT(Table1[[#This Row],[Entry No.]],5)</f>
        <v>13304</v>
      </c>
      <c r="M155" s="2"/>
      <c r="N155" s="2"/>
      <c r="O155" s="2"/>
      <c r="P155" s="2"/>
      <c r="Q155" s="2"/>
      <c r="R155" s="2"/>
      <c r="S155" s="2"/>
      <c r="T155" s="2"/>
      <c r="U155" s="2"/>
      <c r="V155" s="2"/>
      <c r="W155" s="2"/>
      <c r="X155" s="2"/>
      <c r="Y155" s="2"/>
      <c r="Z155" s="2"/>
    </row>
    <row r="156" spans="1:26" ht="15.75" customHeight="1" x14ac:dyDescent="0.25">
      <c r="A156" s="2" t="s">
        <v>252</v>
      </c>
      <c r="B156" s="33">
        <v>42802</v>
      </c>
      <c r="C156" s="2">
        <v>177</v>
      </c>
      <c r="D156" s="2">
        <v>44</v>
      </c>
      <c r="E156" s="2">
        <v>43</v>
      </c>
      <c r="F156" s="2">
        <v>45</v>
      </c>
      <c r="G156" s="12">
        <f>SUM(Table1[[#This Row],[Shirts]:[Jackets]])</f>
        <v>309</v>
      </c>
      <c r="H156" s="2">
        <f>MONTH(Table1[[#This Row],[Date:]])</f>
        <v>3</v>
      </c>
      <c r="I156" s="2" t="str">
        <f>LEFT(Table1[[#This Row],[Entry No.]],1)</f>
        <v>1</v>
      </c>
      <c r="J156" s="2">
        <f>VALUE(Table1[[#This Row],[Sales Rep]])</f>
        <v>1</v>
      </c>
      <c r="K156" s="2" t="str">
        <f>VLOOKUP(Table1[[#This Row],[Sales Rep (VALUE)]],Table2[#All],2,0)</f>
        <v>Alex Prudenko</v>
      </c>
      <c r="L156" s="2" t="str">
        <f>RIGHT(Table1[[#This Row],[Entry No.]],5)</f>
        <v>18869</v>
      </c>
      <c r="M156" s="2"/>
      <c r="N156" s="2"/>
      <c r="O156" s="2"/>
      <c r="P156" s="2"/>
      <c r="Q156" s="2"/>
      <c r="R156" s="2"/>
      <c r="S156" s="2"/>
      <c r="T156" s="2"/>
      <c r="U156" s="2"/>
      <c r="V156" s="2"/>
      <c r="W156" s="2"/>
      <c r="X156" s="2"/>
      <c r="Y156" s="2"/>
      <c r="Z156" s="2"/>
    </row>
    <row r="157" spans="1:26" ht="15.75" customHeight="1" x14ac:dyDescent="0.25">
      <c r="A157" s="2" t="s">
        <v>253</v>
      </c>
      <c r="B157" s="33">
        <v>42803</v>
      </c>
      <c r="C157" s="2">
        <v>67</v>
      </c>
      <c r="D157" s="2">
        <v>50</v>
      </c>
      <c r="E157" s="2">
        <v>17</v>
      </c>
      <c r="F157" s="2">
        <v>48</v>
      </c>
      <c r="G157" s="12">
        <f>SUM(Table1[[#This Row],[Shirts]:[Jackets]])</f>
        <v>182</v>
      </c>
      <c r="H157" s="2">
        <f>MONTH(Table1[[#This Row],[Date:]])</f>
        <v>3</v>
      </c>
      <c r="I157" s="2" t="str">
        <f>LEFT(Table1[[#This Row],[Entry No.]],1)</f>
        <v>8</v>
      </c>
      <c r="J157" s="2">
        <f>VALUE(Table1[[#This Row],[Sales Rep]])</f>
        <v>8</v>
      </c>
      <c r="K157" s="2" t="str">
        <f>VLOOKUP(Table1[[#This Row],[Sales Rep (VALUE)]],Table2[#All],2,0)</f>
        <v>Patrick Sochar</v>
      </c>
      <c r="L157" s="2" t="str">
        <f>RIGHT(Table1[[#This Row],[Entry No.]],5)</f>
        <v>12529</v>
      </c>
      <c r="M157" s="2"/>
      <c r="N157" s="2"/>
      <c r="O157" s="2"/>
      <c r="P157" s="2"/>
      <c r="Q157" s="2"/>
      <c r="R157" s="2"/>
      <c r="S157" s="2"/>
      <c r="T157" s="2"/>
      <c r="U157" s="2"/>
      <c r="V157" s="2"/>
      <c r="W157" s="2"/>
      <c r="X157" s="2"/>
      <c r="Y157" s="2"/>
      <c r="Z157" s="2"/>
    </row>
    <row r="158" spans="1:26" ht="15.75" customHeight="1" x14ac:dyDescent="0.25">
      <c r="A158" s="2" t="s">
        <v>254</v>
      </c>
      <c r="B158" s="33">
        <v>42804</v>
      </c>
      <c r="C158" s="2">
        <v>68</v>
      </c>
      <c r="D158" s="2">
        <v>98</v>
      </c>
      <c r="E158" s="2">
        <v>40</v>
      </c>
      <c r="F158" s="2">
        <v>17</v>
      </c>
      <c r="G158" s="12">
        <f>SUM(Table1[[#This Row],[Shirts]:[Jackets]])</f>
        <v>223</v>
      </c>
      <c r="H158" s="2">
        <f>MONTH(Table1[[#This Row],[Date:]])</f>
        <v>3</v>
      </c>
      <c r="I158" s="2" t="str">
        <f>LEFT(Table1[[#This Row],[Entry No.]],1)</f>
        <v>7</v>
      </c>
      <c r="J158" s="2">
        <f>VALUE(Table1[[#This Row],[Sales Rep]])</f>
        <v>7</v>
      </c>
      <c r="K158" s="2" t="str">
        <f>VLOOKUP(Table1[[#This Row],[Sales Rep (VALUE)]],Table2[#All],2,0)</f>
        <v>Terry Yen</v>
      </c>
      <c r="L158" s="2" t="str">
        <f>RIGHT(Table1[[#This Row],[Entry No.]],5)</f>
        <v>18304</v>
      </c>
      <c r="M158" s="2"/>
      <c r="N158" s="2"/>
      <c r="O158" s="2"/>
      <c r="P158" s="2"/>
      <c r="Q158" s="2"/>
      <c r="R158" s="2"/>
      <c r="S158" s="2"/>
      <c r="T158" s="2"/>
      <c r="U158" s="2"/>
      <c r="V158" s="2"/>
      <c r="W158" s="2"/>
      <c r="X158" s="2"/>
      <c r="Y158" s="2"/>
      <c r="Z158" s="2"/>
    </row>
    <row r="159" spans="1:26" ht="15.75" customHeight="1" x14ac:dyDescent="0.25">
      <c r="A159" s="2" t="s">
        <v>255</v>
      </c>
      <c r="B159" s="33">
        <v>42805</v>
      </c>
      <c r="C159" s="2">
        <v>159</v>
      </c>
      <c r="D159" s="2">
        <v>72</v>
      </c>
      <c r="E159" s="2">
        <v>6</v>
      </c>
      <c r="F159" s="2">
        <v>47</v>
      </c>
      <c r="G159" s="12">
        <f>SUM(Table1[[#This Row],[Shirts]:[Jackets]])</f>
        <v>284</v>
      </c>
      <c r="H159" s="2">
        <f>MONTH(Table1[[#This Row],[Date:]])</f>
        <v>3</v>
      </c>
      <c r="I159" s="2" t="str">
        <f>LEFT(Table1[[#This Row],[Entry No.]],1)</f>
        <v>1</v>
      </c>
      <c r="J159" s="2">
        <f>VALUE(Table1[[#This Row],[Sales Rep]])</f>
        <v>1</v>
      </c>
      <c r="K159" s="2" t="str">
        <f>VLOOKUP(Table1[[#This Row],[Sales Rep (VALUE)]],Table2[#All],2,0)</f>
        <v>Alex Prudenko</v>
      </c>
      <c r="L159" s="2" t="str">
        <f>RIGHT(Table1[[#This Row],[Entry No.]],5)</f>
        <v>10794</v>
      </c>
      <c r="M159" s="2"/>
      <c r="N159" s="2"/>
      <c r="O159" s="2"/>
      <c r="P159" s="2"/>
      <c r="Q159" s="2"/>
      <c r="R159" s="2"/>
      <c r="S159" s="2"/>
      <c r="T159" s="2"/>
      <c r="U159" s="2"/>
      <c r="V159" s="2"/>
      <c r="W159" s="2"/>
      <c r="X159" s="2"/>
      <c r="Y159" s="2"/>
      <c r="Z159" s="2"/>
    </row>
    <row r="160" spans="1:26" ht="15.75" customHeight="1" x14ac:dyDescent="0.25">
      <c r="A160" s="2" t="s">
        <v>256</v>
      </c>
      <c r="B160" s="33">
        <v>42806</v>
      </c>
      <c r="C160" s="2">
        <v>133</v>
      </c>
      <c r="D160" s="2">
        <v>72</v>
      </c>
      <c r="E160" s="2">
        <v>40</v>
      </c>
      <c r="F160" s="2">
        <v>10</v>
      </c>
      <c r="G160" s="12">
        <f>SUM(Table1[[#This Row],[Shirts]:[Jackets]])</f>
        <v>255</v>
      </c>
      <c r="H160" s="2">
        <f>MONTH(Table1[[#This Row],[Date:]])</f>
        <v>3</v>
      </c>
      <c r="I160" s="2" t="str">
        <f>LEFT(Table1[[#This Row],[Entry No.]],1)</f>
        <v>5</v>
      </c>
      <c r="J160" s="2">
        <f>VALUE(Table1[[#This Row],[Sales Rep]])</f>
        <v>5</v>
      </c>
      <c r="K160" s="2" t="str">
        <f>VLOOKUP(Table1[[#This Row],[Sales Rep (VALUE)]],Table2[#All],2,0)</f>
        <v>Avery Fisher</v>
      </c>
      <c r="L160" s="2" t="str">
        <f>RIGHT(Table1[[#This Row],[Entry No.]],5)</f>
        <v>13841</v>
      </c>
      <c r="M160" s="2"/>
      <c r="N160" s="2"/>
      <c r="O160" s="2"/>
      <c r="P160" s="2"/>
      <c r="Q160" s="2"/>
      <c r="R160" s="2"/>
      <c r="S160" s="2"/>
      <c r="T160" s="2"/>
      <c r="U160" s="2"/>
      <c r="V160" s="2"/>
      <c r="W160" s="2"/>
      <c r="X160" s="2"/>
      <c r="Y160" s="2"/>
      <c r="Z160" s="2"/>
    </row>
    <row r="161" spans="1:26" ht="15.75" customHeight="1" x14ac:dyDescent="0.25">
      <c r="A161" s="2" t="s">
        <v>257</v>
      </c>
      <c r="B161" s="33">
        <v>42807</v>
      </c>
      <c r="C161" s="2">
        <v>105</v>
      </c>
      <c r="D161" s="2">
        <v>117</v>
      </c>
      <c r="E161" s="2">
        <v>14</v>
      </c>
      <c r="F161" s="2">
        <v>29</v>
      </c>
      <c r="G161" s="12">
        <f>SUM(Table1[[#This Row],[Shirts]:[Jackets]])</f>
        <v>265</v>
      </c>
      <c r="H161" s="2">
        <f>MONTH(Table1[[#This Row],[Date:]])</f>
        <v>3</v>
      </c>
      <c r="I161" s="2" t="str">
        <f>LEFT(Table1[[#This Row],[Entry No.]],1)</f>
        <v>3</v>
      </c>
      <c r="J161" s="2">
        <f>VALUE(Table1[[#This Row],[Sales Rep]])</f>
        <v>3</v>
      </c>
      <c r="K161" s="2" t="str">
        <f>VLOOKUP(Table1[[#This Row],[Sales Rep (VALUE)]],Table2[#All],2,0)</f>
        <v>Felix Mandeet</v>
      </c>
      <c r="L161" s="2" t="str">
        <f>RIGHT(Table1[[#This Row],[Entry No.]],5)</f>
        <v>17695</v>
      </c>
      <c r="M161" s="2"/>
      <c r="N161" s="2"/>
      <c r="O161" s="2"/>
      <c r="P161" s="2"/>
      <c r="Q161" s="2"/>
      <c r="R161" s="2"/>
      <c r="S161" s="2"/>
      <c r="T161" s="2"/>
      <c r="U161" s="2"/>
      <c r="V161" s="2"/>
      <c r="W161" s="2"/>
      <c r="X161" s="2"/>
      <c r="Y161" s="2"/>
      <c r="Z161" s="2"/>
    </row>
    <row r="162" spans="1:26" ht="15.75" customHeight="1" x14ac:dyDescent="0.25">
      <c r="A162" s="2" t="s">
        <v>258</v>
      </c>
      <c r="B162" s="33">
        <v>42808</v>
      </c>
      <c r="C162" s="2">
        <v>102</v>
      </c>
      <c r="D162" s="2">
        <v>93</v>
      </c>
      <c r="E162" s="2">
        <v>20</v>
      </c>
      <c r="F162" s="2">
        <v>33</v>
      </c>
      <c r="G162" s="12">
        <f>SUM(Table1[[#This Row],[Shirts]:[Jackets]])</f>
        <v>248</v>
      </c>
      <c r="H162" s="2">
        <f>MONTH(Table1[[#This Row],[Date:]])</f>
        <v>3</v>
      </c>
      <c r="I162" s="2" t="str">
        <f>LEFT(Table1[[#This Row],[Entry No.]],1)</f>
        <v>2</v>
      </c>
      <c r="J162" s="2">
        <f>VALUE(Table1[[#This Row],[Sales Rep]])</f>
        <v>2</v>
      </c>
      <c r="K162" s="2" t="str">
        <f>VLOOKUP(Table1[[#This Row],[Sales Rep (VALUE)]],Table2[#All],2,0)</f>
        <v>Year Choi</v>
      </c>
      <c r="L162" s="2" t="str">
        <f>RIGHT(Table1[[#This Row],[Entry No.]],5)</f>
        <v>10609</v>
      </c>
      <c r="M162" s="2"/>
      <c r="N162" s="2"/>
      <c r="O162" s="2"/>
      <c r="P162" s="2"/>
      <c r="Q162" s="2"/>
      <c r="R162" s="2"/>
      <c r="S162" s="2"/>
      <c r="T162" s="2"/>
      <c r="U162" s="2"/>
      <c r="V162" s="2"/>
      <c r="W162" s="2"/>
      <c r="X162" s="2"/>
      <c r="Y162" s="2"/>
      <c r="Z162" s="2"/>
    </row>
    <row r="163" spans="1:26" ht="15.75" customHeight="1" x14ac:dyDescent="0.25">
      <c r="A163" s="2" t="s">
        <v>259</v>
      </c>
      <c r="B163" s="33">
        <v>42809</v>
      </c>
      <c r="C163" s="2">
        <v>82</v>
      </c>
      <c r="D163" s="2">
        <v>86</v>
      </c>
      <c r="E163" s="2">
        <v>41</v>
      </c>
      <c r="F163" s="2">
        <v>48</v>
      </c>
      <c r="G163" s="12">
        <f>SUM(Table1[[#This Row],[Shirts]:[Jackets]])</f>
        <v>257</v>
      </c>
      <c r="H163" s="2">
        <f>MONTH(Table1[[#This Row],[Date:]])</f>
        <v>3</v>
      </c>
      <c r="I163" s="2" t="str">
        <f>LEFT(Table1[[#This Row],[Entry No.]],1)</f>
        <v>4</v>
      </c>
      <c r="J163" s="2">
        <f>VALUE(Table1[[#This Row],[Sales Rep]])</f>
        <v>4</v>
      </c>
      <c r="K163" s="2" t="str">
        <f>VLOOKUP(Table1[[#This Row],[Sales Rep (VALUE)]],Table2[#All],2,0)</f>
        <v>Robert Steinway</v>
      </c>
      <c r="L163" s="2" t="str">
        <f>RIGHT(Table1[[#This Row],[Entry No.]],5)</f>
        <v>18624</v>
      </c>
      <c r="M163" s="2"/>
      <c r="N163" s="2"/>
      <c r="O163" s="2"/>
      <c r="P163" s="2"/>
      <c r="Q163" s="2"/>
      <c r="R163" s="2"/>
      <c r="S163" s="2"/>
      <c r="T163" s="2"/>
      <c r="U163" s="2"/>
      <c r="V163" s="2"/>
      <c r="W163" s="2"/>
      <c r="X163" s="2"/>
      <c r="Y163" s="2"/>
      <c r="Z163" s="2"/>
    </row>
    <row r="164" spans="1:26" ht="15.75" customHeight="1" x14ac:dyDescent="0.25">
      <c r="A164" s="2" t="s">
        <v>260</v>
      </c>
      <c r="B164" s="33">
        <v>42810</v>
      </c>
      <c r="C164" s="2">
        <v>148</v>
      </c>
      <c r="D164" s="2">
        <v>92</v>
      </c>
      <c r="E164" s="2">
        <v>31</v>
      </c>
      <c r="F164" s="2">
        <v>14</v>
      </c>
      <c r="G164" s="12">
        <f>SUM(Table1[[#This Row],[Shirts]:[Jackets]])</f>
        <v>285</v>
      </c>
      <c r="H164" s="2">
        <f>MONTH(Table1[[#This Row],[Date:]])</f>
        <v>3</v>
      </c>
      <c r="I164" s="2" t="str">
        <f>LEFT(Table1[[#This Row],[Entry No.]],1)</f>
        <v>7</v>
      </c>
      <c r="J164" s="2">
        <f>VALUE(Table1[[#This Row],[Sales Rep]])</f>
        <v>7</v>
      </c>
      <c r="K164" s="2" t="str">
        <f>VLOOKUP(Table1[[#This Row],[Sales Rep (VALUE)]],Table2[#All],2,0)</f>
        <v>Terry Yen</v>
      </c>
      <c r="L164" s="2" t="str">
        <f>RIGHT(Table1[[#This Row],[Entry No.]],5)</f>
        <v>16270</v>
      </c>
      <c r="M164" s="2"/>
      <c r="N164" s="2"/>
      <c r="O164" s="2"/>
      <c r="P164" s="2"/>
      <c r="Q164" s="2"/>
      <c r="R164" s="2"/>
      <c r="S164" s="2"/>
      <c r="T164" s="2"/>
      <c r="U164" s="2"/>
      <c r="V164" s="2"/>
      <c r="W164" s="2"/>
      <c r="X164" s="2"/>
      <c r="Y164" s="2"/>
      <c r="Z164" s="2"/>
    </row>
    <row r="165" spans="1:26" ht="15.75" customHeight="1" x14ac:dyDescent="0.25">
      <c r="A165" s="2" t="s">
        <v>261</v>
      </c>
      <c r="B165" s="33">
        <v>42811</v>
      </c>
      <c r="C165" s="2">
        <v>91</v>
      </c>
      <c r="D165" s="2">
        <v>106</v>
      </c>
      <c r="E165" s="2">
        <v>25</v>
      </c>
      <c r="F165" s="2">
        <v>44</v>
      </c>
      <c r="G165" s="12">
        <f>SUM(Table1[[#This Row],[Shirts]:[Jackets]])</f>
        <v>266</v>
      </c>
      <c r="H165" s="2">
        <f>MONTH(Table1[[#This Row],[Date:]])</f>
        <v>3</v>
      </c>
      <c r="I165" s="2" t="str">
        <f>LEFT(Table1[[#This Row],[Entry No.]],1)</f>
        <v>1</v>
      </c>
      <c r="J165" s="2">
        <f>VALUE(Table1[[#This Row],[Sales Rep]])</f>
        <v>1</v>
      </c>
      <c r="K165" s="2" t="str">
        <f>VLOOKUP(Table1[[#This Row],[Sales Rep (VALUE)]],Table2[#All],2,0)</f>
        <v>Alex Prudenko</v>
      </c>
      <c r="L165" s="2" t="str">
        <f>RIGHT(Table1[[#This Row],[Entry No.]],5)</f>
        <v>12897</v>
      </c>
      <c r="M165" s="2"/>
      <c r="N165" s="2"/>
      <c r="O165" s="2"/>
      <c r="P165" s="2"/>
      <c r="Q165" s="2"/>
      <c r="R165" s="2"/>
      <c r="S165" s="2"/>
      <c r="T165" s="2"/>
      <c r="U165" s="2"/>
      <c r="V165" s="2"/>
      <c r="W165" s="2"/>
      <c r="X165" s="2"/>
      <c r="Y165" s="2"/>
      <c r="Z165" s="2"/>
    </row>
    <row r="166" spans="1:26" ht="15.75" customHeight="1" x14ac:dyDescent="0.25">
      <c r="A166" s="2" t="s">
        <v>262</v>
      </c>
      <c r="B166" s="33">
        <v>42812</v>
      </c>
      <c r="C166" s="2">
        <v>72</v>
      </c>
      <c r="D166" s="2">
        <v>66</v>
      </c>
      <c r="E166" s="2">
        <v>3</v>
      </c>
      <c r="F166" s="2">
        <v>43</v>
      </c>
      <c r="G166" s="12">
        <f>SUM(Table1[[#This Row],[Shirts]:[Jackets]])</f>
        <v>184</v>
      </c>
      <c r="H166" s="2">
        <f>MONTH(Table1[[#This Row],[Date:]])</f>
        <v>3</v>
      </c>
      <c r="I166" s="2" t="str">
        <f>LEFT(Table1[[#This Row],[Entry No.]],1)</f>
        <v>4</v>
      </c>
      <c r="J166" s="2">
        <f>VALUE(Table1[[#This Row],[Sales Rep]])</f>
        <v>4</v>
      </c>
      <c r="K166" s="2" t="str">
        <f>VLOOKUP(Table1[[#This Row],[Sales Rep (VALUE)]],Table2[#All],2,0)</f>
        <v>Robert Steinway</v>
      </c>
      <c r="L166" s="2" t="str">
        <f>RIGHT(Table1[[#This Row],[Entry No.]],5)</f>
        <v>15017</v>
      </c>
      <c r="M166" s="2"/>
      <c r="N166" s="2"/>
      <c r="O166" s="2"/>
      <c r="P166" s="2"/>
      <c r="Q166" s="2"/>
      <c r="R166" s="2"/>
      <c r="S166" s="2"/>
      <c r="T166" s="2"/>
      <c r="U166" s="2"/>
      <c r="V166" s="2"/>
      <c r="W166" s="2"/>
      <c r="X166" s="2"/>
      <c r="Y166" s="2"/>
      <c r="Z166" s="2"/>
    </row>
    <row r="167" spans="1:26" ht="15.75" customHeight="1" x14ac:dyDescent="0.25">
      <c r="A167" s="2" t="s">
        <v>263</v>
      </c>
      <c r="B167" s="33">
        <v>42813</v>
      </c>
      <c r="C167" s="2">
        <v>76</v>
      </c>
      <c r="D167" s="2">
        <v>116</v>
      </c>
      <c r="E167" s="2">
        <v>10</v>
      </c>
      <c r="F167" s="2">
        <v>9</v>
      </c>
      <c r="G167" s="12">
        <f>SUM(Table1[[#This Row],[Shirts]:[Jackets]])</f>
        <v>211</v>
      </c>
      <c r="H167" s="2">
        <f>MONTH(Table1[[#This Row],[Date:]])</f>
        <v>3</v>
      </c>
      <c r="I167" s="2" t="str">
        <f>LEFT(Table1[[#This Row],[Entry No.]],1)</f>
        <v>8</v>
      </c>
      <c r="J167" s="2">
        <f>VALUE(Table1[[#This Row],[Sales Rep]])</f>
        <v>8</v>
      </c>
      <c r="K167" s="2" t="str">
        <f>VLOOKUP(Table1[[#This Row],[Sales Rep (VALUE)]],Table2[#All],2,0)</f>
        <v>Patrick Sochar</v>
      </c>
      <c r="L167" s="2" t="str">
        <f>RIGHT(Table1[[#This Row],[Entry No.]],5)</f>
        <v>13683</v>
      </c>
      <c r="M167" s="2"/>
      <c r="N167" s="2"/>
      <c r="O167" s="2"/>
      <c r="P167" s="2"/>
      <c r="Q167" s="2"/>
      <c r="R167" s="2"/>
      <c r="S167" s="2"/>
      <c r="T167" s="2"/>
      <c r="U167" s="2"/>
      <c r="V167" s="2"/>
      <c r="W167" s="2"/>
      <c r="X167" s="2"/>
      <c r="Y167" s="2"/>
      <c r="Z167" s="2"/>
    </row>
    <row r="168" spans="1:26" ht="15.75" customHeight="1" x14ac:dyDescent="0.25">
      <c r="A168" s="2" t="s">
        <v>264</v>
      </c>
      <c r="B168" s="33">
        <v>42814</v>
      </c>
      <c r="C168" s="2">
        <v>102</v>
      </c>
      <c r="D168" s="2">
        <v>98</v>
      </c>
      <c r="E168" s="2">
        <v>32</v>
      </c>
      <c r="F168" s="2">
        <v>42</v>
      </c>
      <c r="G168" s="12">
        <f>SUM(Table1[[#This Row],[Shirts]:[Jackets]])</f>
        <v>274</v>
      </c>
      <c r="H168" s="2">
        <f>MONTH(Table1[[#This Row],[Date:]])</f>
        <v>3</v>
      </c>
      <c r="I168" s="2" t="str">
        <f>LEFT(Table1[[#This Row],[Entry No.]],1)</f>
        <v>6</v>
      </c>
      <c r="J168" s="2">
        <f>VALUE(Table1[[#This Row],[Sales Rep]])</f>
        <v>6</v>
      </c>
      <c r="K168" s="2" t="str">
        <f>VLOOKUP(Table1[[#This Row],[Sales Rep (VALUE)]],Table2[#All],2,0)</f>
        <v>Yana Ovoya</v>
      </c>
      <c r="L168" s="2" t="str">
        <f>RIGHT(Table1[[#This Row],[Entry No.]],5)</f>
        <v>16645</v>
      </c>
      <c r="M168" s="2"/>
      <c r="N168" s="2"/>
      <c r="O168" s="2"/>
      <c r="P168" s="2"/>
      <c r="Q168" s="2"/>
      <c r="R168" s="2"/>
      <c r="S168" s="2"/>
      <c r="T168" s="2"/>
      <c r="U168" s="2"/>
      <c r="V168" s="2"/>
      <c r="W168" s="2"/>
      <c r="X168" s="2"/>
      <c r="Y168" s="2"/>
      <c r="Z168" s="2"/>
    </row>
    <row r="169" spans="1:26" ht="15.75" customHeight="1" x14ac:dyDescent="0.25">
      <c r="A169" s="2" t="s">
        <v>265</v>
      </c>
      <c r="B169" s="33">
        <v>42815</v>
      </c>
      <c r="C169" s="2">
        <v>53</v>
      </c>
      <c r="D169" s="2">
        <v>109</v>
      </c>
      <c r="E169" s="2">
        <v>10</v>
      </c>
      <c r="F169" s="2">
        <v>46</v>
      </c>
      <c r="G169" s="12">
        <f>SUM(Table1[[#This Row],[Shirts]:[Jackets]])</f>
        <v>218</v>
      </c>
      <c r="H169" s="2">
        <f>MONTH(Table1[[#This Row],[Date:]])</f>
        <v>3</v>
      </c>
      <c r="I169" s="2" t="str">
        <f>LEFT(Table1[[#This Row],[Entry No.]],1)</f>
        <v>4</v>
      </c>
      <c r="J169" s="2">
        <f>VALUE(Table1[[#This Row],[Sales Rep]])</f>
        <v>4</v>
      </c>
      <c r="K169" s="2" t="str">
        <f>VLOOKUP(Table1[[#This Row],[Sales Rep (VALUE)]],Table2[#All],2,0)</f>
        <v>Robert Steinway</v>
      </c>
      <c r="L169" s="2" t="str">
        <f>RIGHT(Table1[[#This Row],[Entry No.]],5)</f>
        <v>16730</v>
      </c>
      <c r="M169" s="2"/>
      <c r="N169" s="2"/>
      <c r="O169" s="2"/>
      <c r="P169" s="2"/>
      <c r="Q169" s="2"/>
      <c r="R169" s="2"/>
      <c r="S169" s="2"/>
      <c r="T169" s="2"/>
      <c r="U169" s="2"/>
      <c r="V169" s="2"/>
      <c r="W169" s="2"/>
      <c r="X169" s="2"/>
      <c r="Y169" s="2"/>
      <c r="Z169" s="2"/>
    </row>
    <row r="170" spans="1:26" ht="15.75" customHeight="1" x14ac:dyDescent="0.25">
      <c r="A170" s="2" t="s">
        <v>266</v>
      </c>
      <c r="B170" s="33">
        <v>42816</v>
      </c>
      <c r="C170" s="2">
        <v>82</v>
      </c>
      <c r="D170" s="2">
        <v>91</v>
      </c>
      <c r="E170" s="2">
        <v>17</v>
      </c>
      <c r="F170" s="2">
        <v>11</v>
      </c>
      <c r="G170" s="12">
        <f>SUM(Table1[[#This Row],[Shirts]:[Jackets]])</f>
        <v>201</v>
      </c>
      <c r="H170" s="2">
        <f>MONTH(Table1[[#This Row],[Date:]])</f>
        <v>3</v>
      </c>
      <c r="I170" s="2" t="str">
        <f>LEFT(Table1[[#This Row],[Entry No.]],1)</f>
        <v>5</v>
      </c>
      <c r="J170" s="2">
        <f>VALUE(Table1[[#This Row],[Sales Rep]])</f>
        <v>5</v>
      </c>
      <c r="K170" s="2" t="str">
        <f>VLOOKUP(Table1[[#This Row],[Sales Rep (VALUE)]],Table2[#All],2,0)</f>
        <v>Avery Fisher</v>
      </c>
      <c r="L170" s="2" t="str">
        <f>RIGHT(Table1[[#This Row],[Entry No.]],5)</f>
        <v>12413</v>
      </c>
      <c r="M170" s="2"/>
      <c r="N170" s="2"/>
      <c r="O170" s="2"/>
      <c r="P170" s="2"/>
      <c r="Q170" s="2"/>
      <c r="R170" s="2"/>
      <c r="S170" s="2"/>
      <c r="T170" s="2"/>
      <c r="U170" s="2"/>
      <c r="V170" s="2"/>
      <c r="W170" s="2"/>
      <c r="X170" s="2"/>
      <c r="Y170" s="2"/>
      <c r="Z170" s="2"/>
    </row>
    <row r="171" spans="1:26" ht="15.75" customHeight="1" x14ac:dyDescent="0.25">
      <c r="A171" s="2" t="s">
        <v>267</v>
      </c>
      <c r="B171" s="33">
        <v>42817</v>
      </c>
      <c r="C171" s="2">
        <v>155</v>
      </c>
      <c r="D171" s="2">
        <v>62</v>
      </c>
      <c r="E171" s="2">
        <v>4</v>
      </c>
      <c r="F171" s="2">
        <v>15</v>
      </c>
      <c r="G171" s="12">
        <f>SUM(Table1[[#This Row],[Shirts]:[Jackets]])</f>
        <v>236</v>
      </c>
      <c r="H171" s="2">
        <f>MONTH(Table1[[#This Row],[Date:]])</f>
        <v>3</v>
      </c>
      <c r="I171" s="2" t="str">
        <f>LEFT(Table1[[#This Row],[Entry No.]],1)</f>
        <v>4</v>
      </c>
      <c r="J171" s="2">
        <f>VALUE(Table1[[#This Row],[Sales Rep]])</f>
        <v>4</v>
      </c>
      <c r="K171" s="2" t="str">
        <f>VLOOKUP(Table1[[#This Row],[Sales Rep (VALUE)]],Table2[#All],2,0)</f>
        <v>Robert Steinway</v>
      </c>
      <c r="L171" s="2" t="str">
        <f>RIGHT(Table1[[#This Row],[Entry No.]],5)</f>
        <v>17359</v>
      </c>
      <c r="M171" s="2"/>
      <c r="N171" s="2"/>
      <c r="O171" s="2"/>
      <c r="P171" s="2"/>
      <c r="Q171" s="2"/>
      <c r="R171" s="2"/>
      <c r="S171" s="2"/>
      <c r="T171" s="2"/>
      <c r="U171" s="2"/>
      <c r="V171" s="2"/>
      <c r="W171" s="2"/>
      <c r="X171" s="2"/>
      <c r="Y171" s="2"/>
      <c r="Z171" s="2"/>
    </row>
    <row r="172" spans="1:26" ht="15.75" customHeight="1" x14ac:dyDescent="0.25">
      <c r="A172" s="2" t="s">
        <v>268</v>
      </c>
      <c r="B172" s="33">
        <v>42818</v>
      </c>
      <c r="C172" s="2">
        <v>79</v>
      </c>
      <c r="D172" s="2">
        <v>117</v>
      </c>
      <c r="E172" s="2">
        <v>9</v>
      </c>
      <c r="F172" s="2">
        <v>41</v>
      </c>
      <c r="G172" s="12">
        <f>SUM(Table1[[#This Row],[Shirts]:[Jackets]])</f>
        <v>246</v>
      </c>
      <c r="H172" s="2">
        <f>MONTH(Table1[[#This Row],[Date:]])</f>
        <v>3</v>
      </c>
      <c r="I172" s="2" t="str">
        <f>LEFT(Table1[[#This Row],[Entry No.]],1)</f>
        <v>5</v>
      </c>
      <c r="J172" s="2">
        <f>VALUE(Table1[[#This Row],[Sales Rep]])</f>
        <v>5</v>
      </c>
      <c r="K172" s="2" t="str">
        <f>VLOOKUP(Table1[[#This Row],[Sales Rep (VALUE)]],Table2[#All],2,0)</f>
        <v>Avery Fisher</v>
      </c>
      <c r="L172" s="2" t="str">
        <f>RIGHT(Table1[[#This Row],[Entry No.]],5)</f>
        <v>16045</v>
      </c>
      <c r="M172" s="2"/>
      <c r="N172" s="2"/>
      <c r="O172" s="2"/>
      <c r="P172" s="2"/>
      <c r="Q172" s="2"/>
      <c r="R172" s="2"/>
      <c r="S172" s="2"/>
      <c r="T172" s="2"/>
      <c r="U172" s="2"/>
      <c r="V172" s="2"/>
      <c r="W172" s="2"/>
      <c r="X172" s="2"/>
      <c r="Y172" s="2"/>
      <c r="Z172" s="2"/>
    </row>
    <row r="173" spans="1:26" ht="15.75" customHeight="1" x14ac:dyDescent="0.25">
      <c r="A173" s="2" t="s">
        <v>269</v>
      </c>
      <c r="B173" s="33">
        <v>42819</v>
      </c>
      <c r="C173" s="2">
        <v>122</v>
      </c>
      <c r="D173" s="2">
        <v>103</v>
      </c>
      <c r="E173" s="2">
        <v>33</v>
      </c>
      <c r="F173" s="2">
        <v>23</v>
      </c>
      <c r="G173" s="12">
        <f>SUM(Table1[[#This Row],[Shirts]:[Jackets]])</f>
        <v>281</v>
      </c>
      <c r="H173" s="2">
        <f>MONTH(Table1[[#This Row],[Date:]])</f>
        <v>3</v>
      </c>
      <c r="I173" s="2" t="str">
        <f>LEFT(Table1[[#This Row],[Entry No.]],1)</f>
        <v>6</v>
      </c>
      <c r="J173" s="2">
        <f>VALUE(Table1[[#This Row],[Sales Rep]])</f>
        <v>6</v>
      </c>
      <c r="K173" s="2" t="str">
        <f>VLOOKUP(Table1[[#This Row],[Sales Rep (VALUE)]],Table2[#All],2,0)</f>
        <v>Yana Ovoya</v>
      </c>
      <c r="L173" s="2" t="str">
        <f>RIGHT(Table1[[#This Row],[Entry No.]],5)</f>
        <v>19811</v>
      </c>
      <c r="M173" s="2"/>
      <c r="N173" s="2"/>
      <c r="O173" s="2"/>
      <c r="P173" s="2"/>
      <c r="Q173" s="2"/>
      <c r="R173" s="2"/>
      <c r="S173" s="2"/>
      <c r="T173" s="2"/>
      <c r="U173" s="2"/>
      <c r="V173" s="2"/>
      <c r="W173" s="2"/>
      <c r="X173" s="2"/>
      <c r="Y173" s="2"/>
      <c r="Z173" s="2"/>
    </row>
    <row r="174" spans="1:26" ht="15.75" customHeight="1" x14ac:dyDescent="0.25">
      <c r="A174" s="2" t="s">
        <v>270</v>
      </c>
      <c r="B174" s="33">
        <v>42820</v>
      </c>
      <c r="C174" s="2">
        <v>73</v>
      </c>
      <c r="D174" s="2">
        <v>85</v>
      </c>
      <c r="E174" s="2">
        <v>26</v>
      </c>
      <c r="F174" s="2">
        <v>46</v>
      </c>
      <c r="G174" s="12">
        <f>SUM(Table1[[#This Row],[Shirts]:[Jackets]])</f>
        <v>230</v>
      </c>
      <c r="H174" s="2">
        <f>MONTH(Table1[[#This Row],[Date:]])</f>
        <v>3</v>
      </c>
      <c r="I174" s="2" t="str">
        <f>LEFT(Table1[[#This Row],[Entry No.]],1)</f>
        <v>7</v>
      </c>
      <c r="J174" s="2">
        <f>VALUE(Table1[[#This Row],[Sales Rep]])</f>
        <v>7</v>
      </c>
      <c r="K174" s="2" t="str">
        <f>VLOOKUP(Table1[[#This Row],[Sales Rep (VALUE)]],Table2[#All],2,0)</f>
        <v>Terry Yen</v>
      </c>
      <c r="L174" s="2" t="str">
        <f>RIGHT(Table1[[#This Row],[Entry No.]],5)</f>
        <v>11431</v>
      </c>
      <c r="M174" s="2"/>
      <c r="N174" s="2"/>
      <c r="O174" s="2"/>
      <c r="P174" s="2"/>
      <c r="Q174" s="2"/>
      <c r="R174" s="2"/>
      <c r="S174" s="2"/>
      <c r="T174" s="2"/>
      <c r="U174" s="2"/>
      <c r="V174" s="2"/>
      <c r="W174" s="2"/>
      <c r="X174" s="2"/>
      <c r="Y174" s="2"/>
      <c r="Z174" s="2"/>
    </row>
    <row r="175" spans="1:26" ht="15.75" customHeight="1" x14ac:dyDescent="0.25">
      <c r="A175" s="2" t="s">
        <v>271</v>
      </c>
      <c r="B175" s="33">
        <v>42821</v>
      </c>
      <c r="C175" s="2">
        <v>149</v>
      </c>
      <c r="D175" s="2">
        <v>69</v>
      </c>
      <c r="E175" s="2">
        <v>6</v>
      </c>
      <c r="F175" s="2">
        <v>21</v>
      </c>
      <c r="G175" s="12">
        <f>SUM(Table1[[#This Row],[Shirts]:[Jackets]])</f>
        <v>245</v>
      </c>
      <c r="H175" s="2">
        <f>MONTH(Table1[[#This Row],[Date:]])</f>
        <v>3</v>
      </c>
      <c r="I175" s="2" t="str">
        <f>LEFT(Table1[[#This Row],[Entry No.]],1)</f>
        <v>1</v>
      </c>
      <c r="J175" s="2">
        <f>VALUE(Table1[[#This Row],[Sales Rep]])</f>
        <v>1</v>
      </c>
      <c r="K175" s="2" t="str">
        <f>VLOOKUP(Table1[[#This Row],[Sales Rep (VALUE)]],Table2[#All],2,0)</f>
        <v>Alex Prudenko</v>
      </c>
      <c r="L175" s="2" t="str">
        <f>RIGHT(Table1[[#This Row],[Entry No.]],5)</f>
        <v>18255</v>
      </c>
      <c r="M175" s="2"/>
      <c r="N175" s="2"/>
      <c r="O175" s="2"/>
      <c r="P175" s="2"/>
      <c r="Q175" s="2"/>
      <c r="R175" s="2"/>
      <c r="S175" s="2"/>
      <c r="T175" s="2"/>
      <c r="U175" s="2"/>
      <c r="V175" s="2"/>
      <c r="W175" s="2"/>
      <c r="X175" s="2"/>
      <c r="Y175" s="2"/>
      <c r="Z175" s="2"/>
    </row>
    <row r="176" spans="1:26" ht="15.75" customHeight="1" x14ac:dyDescent="0.25">
      <c r="A176" s="2" t="s">
        <v>272</v>
      </c>
      <c r="B176" s="33">
        <v>42822</v>
      </c>
      <c r="C176" s="2">
        <v>88</v>
      </c>
      <c r="D176" s="2">
        <v>79</v>
      </c>
      <c r="E176" s="2">
        <v>16</v>
      </c>
      <c r="F176" s="2">
        <v>23</v>
      </c>
      <c r="G176" s="12">
        <f>SUM(Table1[[#This Row],[Shirts]:[Jackets]])</f>
        <v>206</v>
      </c>
      <c r="H176" s="2">
        <f>MONTH(Table1[[#This Row],[Date:]])</f>
        <v>3</v>
      </c>
      <c r="I176" s="2" t="str">
        <f>LEFT(Table1[[#This Row],[Entry No.]],1)</f>
        <v>1</v>
      </c>
      <c r="J176" s="2">
        <f>VALUE(Table1[[#This Row],[Sales Rep]])</f>
        <v>1</v>
      </c>
      <c r="K176" s="2" t="str">
        <f>VLOOKUP(Table1[[#This Row],[Sales Rep (VALUE)]],Table2[#All],2,0)</f>
        <v>Alex Prudenko</v>
      </c>
      <c r="L176" s="2" t="str">
        <f>RIGHT(Table1[[#This Row],[Entry No.]],5)</f>
        <v>13274</v>
      </c>
      <c r="M176" s="2"/>
      <c r="N176" s="2"/>
      <c r="O176" s="2"/>
      <c r="P176" s="2"/>
      <c r="Q176" s="2"/>
      <c r="R176" s="2"/>
      <c r="S176" s="2"/>
      <c r="T176" s="2"/>
      <c r="U176" s="2"/>
      <c r="V176" s="2"/>
      <c r="W176" s="2"/>
      <c r="X176" s="2"/>
      <c r="Y176" s="2"/>
      <c r="Z176" s="2"/>
    </row>
    <row r="177" spans="1:26" ht="15.75" customHeight="1" x14ac:dyDescent="0.25">
      <c r="A177" s="2" t="s">
        <v>273</v>
      </c>
      <c r="B177" s="33">
        <v>42823</v>
      </c>
      <c r="C177" s="2">
        <v>177</v>
      </c>
      <c r="D177" s="2">
        <v>76</v>
      </c>
      <c r="E177" s="2">
        <v>8</v>
      </c>
      <c r="F177" s="2">
        <v>25</v>
      </c>
      <c r="G177" s="12">
        <f>SUM(Table1[[#This Row],[Shirts]:[Jackets]])</f>
        <v>286</v>
      </c>
      <c r="H177" s="2">
        <f>MONTH(Table1[[#This Row],[Date:]])</f>
        <v>3</v>
      </c>
      <c r="I177" s="2" t="str">
        <f>LEFT(Table1[[#This Row],[Entry No.]],1)</f>
        <v>4</v>
      </c>
      <c r="J177" s="2">
        <f>VALUE(Table1[[#This Row],[Sales Rep]])</f>
        <v>4</v>
      </c>
      <c r="K177" s="2" t="str">
        <f>VLOOKUP(Table1[[#This Row],[Sales Rep (VALUE)]],Table2[#All],2,0)</f>
        <v>Robert Steinway</v>
      </c>
      <c r="L177" s="2" t="str">
        <f>RIGHT(Table1[[#This Row],[Entry No.]],5)</f>
        <v>11726</v>
      </c>
      <c r="M177" s="2"/>
      <c r="N177" s="2"/>
      <c r="O177" s="2"/>
      <c r="P177" s="2"/>
      <c r="Q177" s="2"/>
      <c r="R177" s="2"/>
      <c r="S177" s="2"/>
      <c r="T177" s="2"/>
      <c r="U177" s="2"/>
      <c r="V177" s="2"/>
      <c r="W177" s="2"/>
      <c r="X177" s="2"/>
      <c r="Y177" s="2"/>
      <c r="Z177" s="2"/>
    </row>
    <row r="178" spans="1:26" ht="15.75" customHeight="1" x14ac:dyDescent="0.25">
      <c r="A178" s="2" t="s">
        <v>274</v>
      </c>
      <c r="B178" s="33">
        <v>42824</v>
      </c>
      <c r="C178" s="2">
        <v>116</v>
      </c>
      <c r="D178" s="2">
        <v>53</v>
      </c>
      <c r="E178" s="2">
        <v>7</v>
      </c>
      <c r="F178" s="2">
        <v>14</v>
      </c>
      <c r="G178" s="12">
        <f>SUM(Table1[[#This Row],[Shirts]:[Jackets]])</f>
        <v>190</v>
      </c>
      <c r="H178" s="2">
        <f>MONTH(Table1[[#This Row],[Date:]])</f>
        <v>3</v>
      </c>
      <c r="I178" s="2" t="str">
        <f>LEFT(Table1[[#This Row],[Entry No.]],1)</f>
        <v>2</v>
      </c>
      <c r="J178" s="2">
        <f>VALUE(Table1[[#This Row],[Sales Rep]])</f>
        <v>2</v>
      </c>
      <c r="K178" s="2" t="str">
        <f>VLOOKUP(Table1[[#This Row],[Sales Rep (VALUE)]],Table2[#All],2,0)</f>
        <v>Year Choi</v>
      </c>
      <c r="L178" s="2" t="str">
        <f>RIGHT(Table1[[#This Row],[Entry No.]],5)</f>
        <v>13396</v>
      </c>
      <c r="M178" s="2"/>
      <c r="N178" s="2"/>
      <c r="O178" s="2"/>
      <c r="P178" s="2"/>
      <c r="Q178" s="2"/>
      <c r="R178" s="2"/>
      <c r="S178" s="2"/>
      <c r="T178" s="2"/>
      <c r="U178" s="2"/>
      <c r="V178" s="2"/>
      <c r="W178" s="2"/>
      <c r="X178" s="2"/>
      <c r="Y178" s="2"/>
      <c r="Z178" s="2"/>
    </row>
    <row r="179" spans="1:26" ht="15.75" customHeight="1" x14ac:dyDescent="0.25">
      <c r="A179" s="2" t="s">
        <v>275</v>
      </c>
      <c r="B179" s="33">
        <v>42825</v>
      </c>
      <c r="C179" s="2">
        <v>124</v>
      </c>
      <c r="D179" s="2">
        <v>54</v>
      </c>
      <c r="E179" s="2">
        <v>8</v>
      </c>
      <c r="F179" s="2">
        <v>21</v>
      </c>
      <c r="G179" s="12">
        <f>SUM(Table1[[#This Row],[Shirts]:[Jackets]])</f>
        <v>207</v>
      </c>
      <c r="H179" s="2">
        <f>MONTH(Table1[[#This Row],[Date:]])</f>
        <v>3</v>
      </c>
      <c r="I179" s="2" t="str">
        <f>LEFT(Table1[[#This Row],[Entry No.]],1)</f>
        <v>9</v>
      </c>
      <c r="J179" s="2">
        <f>VALUE(Table1[[#This Row],[Sales Rep]])</f>
        <v>9</v>
      </c>
      <c r="K179" s="2" t="str">
        <f>VLOOKUP(Table1[[#This Row],[Sales Rep (VALUE)]],Table2[#All],2,0)</f>
        <v>Evonne Liu</v>
      </c>
      <c r="L179" s="2" t="str">
        <f>RIGHT(Table1[[#This Row],[Entry No.]],5)</f>
        <v>14222</v>
      </c>
      <c r="M179" s="2"/>
      <c r="N179" s="2"/>
      <c r="O179" s="2"/>
      <c r="P179" s="2"/>
      <c r="Q179" s="2"/>
      <c r="R179" s="2"/>
      <c r="S179" s="2"/>
      <c r="T179" s="2"/>
      <c r="U179" s="2"/>
      <c r="V179" s="2"/>
      <c r="W179" s="2"/>
      <c r="X179" s="2"/>
      <c r="Y179" s="2"/>
      <c r="Z179" s="2"/>
    </row>
    <row r="180" spans="1:26" ht="15.75" customHeight="1" x14ac:dyDescent="0.25">
      <c r="A180" s="2" t="s">
        <v>276</v>
      </c>
      <c r="B180" s="33">
        <v>42826</v>
      </c>
      <c r="C180" s="2">
        <v>135</v>
      </c>
      <c r="D180" s="2">
        <v>117</v>
      </c>
      <c r="E180" s="2">
        <v>27</v>
      </c>
      <c r="F180" s="2">
        <v>29</v>
      </c>
      <c r="G180" s="12">
        <f>SUM(Table1[[#This Row],[Shirts]:[Jackets]])</f>
        <v>308</v>
      </c>
      <c r="H180" s="2">
        <f>MONTH(Table1[[#This Row],[Date:]])</f>
        <v>4</v>
      </c>
      <c r="I180" s="2" t="str">
        <f>LEFT(Table1[[#This Row],[Entry No.]],1)</f>
        <v>9</v>
      </c>
      <c r="J180" s="2">
        <f>VALUE(Table1[[#This Row],[Sales Rep]])</f>
        <v>9</v>
      </c>
      <c r="K180" s="2" t="str">
        <f>VLOOKUP(Table1[[#This Row],[Sales Rep (VALUE)]],Table2[#All],2,0)</f>
        <v>Evonne Liu</v>
      </c>
      <c r="L180" s="2" t="str">
        <f>RIGHT(Table1[[#This Row],[Entry No.]],5)</f>
        <v>10976</v>
      </c>
      <c r="M180" s="2"/>
      <c r="N180" s="2"/>
      <c r="O180" s="2"/>
      <c r="P180" s="2"/>
      <c r="Q180" s="2"/>
      <c r="R180" s="2"/>
      <c r="S180" s="2"/>
      <c r="T180" s="2"/>
      <c r="U180" s="2"/>
      <c r="V180" s="2"/>
      <c r="W180" s="2"/>
      <c r="X180" s="2"/>
      <c r="Y180" s="2"/>
      <c r="Z180" s="2"/>
    </row>
    <row r="181" spans="1:26" ht="15.75" customHeight="1" x14ac:dyDescent="0.25">
      <c r="A181" s="2" t="s">
        <v>277</v>
      </c>
      <c r="B181" s="33">
        <v>42827</v>
      </c>
      <c r="C181" s="2">
        <v>155</v>
      </c>
      <c r="D181" s="2">
        <v>114</v>
      </c>
      <c r="E181" s="2">
        <v>42</v>
      </c>
      <c r="F181" s="2">
        <v>35</v>
      </c>
      <c r="G181" s="12">
        <f>SUM(Table1[[#This Row],[Shirts]:[Jackets]])</f>
        <v>346</v>
      </c>
      <c r="H181" s="2">
        <f>MONTH(Table1[[#This Row],[Date:]])</f>
        <v>4</v>
      </c>
      <c r="I181" s="2" t="str">
        <f>LEFT(Table1[[#This Row],[Entry No.]],1)</f>
        <v>9</v>
      </c>
      <c r="J181" s="2">
        <f>VALUE(Table1[[#This Row],[Sales Rep]])</f>
        <v>9</v>
      </c>
      <c r="K181" s="2" t="str">
        <f>VLOOKUP(Table1[[#This Row],[Sales Rep (VALUE)]],Table2[#All],2,0)</f>
        <v>Evonne Liu</v>
      </c>
      <c r="L181" s="2" t="str">
        <f>RIGHT(Table1[[#This Row],[Entry No.]],5)</f>
        <v>13013</v>
      </c>
      <c r="M181" s="2"/>
      <c r="N181" s="2"/>
      <c r="O181" s="2"/>
      <c r="P181" s="2"/>
      <c r="Q181" s="2"/>
      <c r="R181" s="2"/>
      <c r="S181" s="2"/>
      <c r="T181" s="2"/>
      <c r="U181" s="2"/>
      <c r="V181" s="2"/>
      <c r="W181" s="2"/>
      <c r="X181" s="2"/>
      <c r="Y181" s="2"/>
      <c r="Z181" s="2"/>
    </row>
    <row r="182" spans="1:26" ht="15.75" customHeight="1" x14ac:dyDescent="0.25">
      <c r="A182" s="2" t="s">
        <v>278</v>
      </c>
      <c r="B182" s="33">
        <v>42828</v>
      </c>
      <c r="C182" s="2">
        <v>148</v>
      </c>
      <c r="D182" s="2">
        <v>44</v>
      </c>
      <c r="E182" s="2">
        <v>44</v>
      </c>
      <c r="F182" s="2">
        <v>8</v>
      </c>
      <c r="G182" s="12">
        <f>SUM(Table1[[#This Row],[Shirts]:[Jackets]])</f>
        <v>244</v>
      </c>
      <c r="H182" s="2">
        <f>MONTH(Table1[[#This Row],[Date:]])</f>
        <v>4</v>
      </c>
      <c r="I182" s="2" t="str">
        <f>LEFT(Table1[[#This Row],[Entry No.]],1)</f>
        <v>8</v>
      </c>
      <c r="J182" s="2">
        <f>VALUE(Table1[[#This Row],[Sales Rep]])</f>
        <v>8</v>
      </c>
      <c r="K182" s="2" t="str">
        <f>VLOOKUP(Table1[[#This Row],[Sales Rep (VALUE)]],Table2[#All],2,0)</f>
        <v>Patrick Sochar</v>
      </c>
      <c r="L182" s="2" t="str">
        <f>RIGHT(Table1[[#This Row],[Entry No.]],5)</f>
        <v>11615</v>
      </c>
      <c r="M182" s="2"/>
      <c r="N182" s="2"/>
      <c r="O182" s="2"/>
      <c r="P182" s="2"/>
      <c r="Q182" s="2"/>
      <c r="R182" s="2"/>
      <c r="S182" s="2"/>
      <c r="T182" s="2"/>
      <c r="U182" s="2"/>
      <c r="V182" s="2"/>
      <c r="W182" s="2"/>
      <c r="X182" s="2"/>
      <c r="Y182" s="2"/>
      <c r="Z182" s="2"/>
    </row>
    <row r="183" spans="1:26" ht="15.75" customHeight="1" x14ac:dyDescent="0.25">
      <c r="A183" s="2" t="s">
        <v>279</v>
      </c>
      <c r="B183" s="33">
        <v>42829</v>
      </c>
      <c r="C183" s="2">
        <v>147</v>
      </c>
      <c r="D183" s="2">
        <v>55</v>
      </c>
      <c r="E183" s="2">
        <v>21</v>
      </c>
      <c r="F183" s="2">
        <v>34</v>
      </c>
      <c r="G183" s="12">
        <f>SUM(Table1[[#This Row],[Shirts]:[Jackets]])</f>
        <v>257</v>
      </c>
      <c r="H183" s="2">
        <f>MONTH(Table1[[#This Row],[Date:]])</f>
        <v>4</v>
      </c>
      <c r="I183" s="2" t="str">
        <f>LEFT(Table1[[#This Row],[Entry No.]],1)</f>
        <v>6</v>
      </c>
      <c r="J183" s="2">
        <f>VALUE(Table1[[#This Row],[Sales Rep]])</f>
        <v>6</v>
      </c>
      <c r="K183" s="2" t="str">
        <f>VLOOKUP(Table1[[#This Row],[Sales Rep (VALUE)]],Table2[#All],2,0)</f>
        <v>Yana Ovoya</v>
      </c>
      <c r="L183" s="2" t="str">
        <f>RIGHT(Table1[[#This Row],[Entry No.]],5)</f>
        <v>13301</v>
      </c>
      <c r="M183" s="2"/>
      <c r="N183" s="2"/>
      <c r="O183" s="2"/>
      <c r="P183" s="2"/>
      <c r="Q183" s="2"/>
      <c r="R183" s="2"/>
      <c r="S183" s="2"/>
      <c r="T183" s="2"/>
      <c r="U183" s="2"/>
      <c r="V183" s="2"/>
      <c r="W183" s="2"/>
      <c r="X183" s="2"/>
      <c r="Y183" s="2"/>
      <c r="Z183" s="2"/>
    </row>
    <row r="184" spans="1:26" ht="15.75" customHeight="1" x14ac:dyDescent="0.25">
      <c r="A184" s="2" t="s">
        <v>280</v>
      </c>
      <c r="B184" s="33">
        <v>42830</v>
      </c>
      <c r="C184" s="2">
        <v>57</v>
      </c>
      <c r="D184" s="2">
        <v>60</v>
      </c>
      <c r="E184" s="2">
        <v>31</v>
      </c>
      <c r="F184" s="2">
        <v>37</v>
      </c>
      <c r="G184" s="12">
        <f>SUM(Table1[[#This Row],[Shirts]:[Jackets]])</f>
        <v>185</v>
      </c>
      <c r="H184" s="2">
        <f>MONTH(Table1[[#This Row],[Date:]])</f>
        <v>4</v>
      </c>
      <c r="I184" s="2" t="str">
        <f>LEFT(Table1[[#This Row],[Entry No.]],1)</f>
        <v>8</v>
      </c>
      <c r="J184" s="2">
        <f>VALUE(Table1[[#This Row],[Sales Rep]])</f>
        <v>8</v>
      </c>
      <c r="K184" s="2" t="str">
        <f>VLOOKUP(Table1[[#This Row],[Sales Rep (VALUE)]],Table2[#All],2,0)</f>
        <v>Patrick Sochar</v>
      </c>
      <c r="L184" s="2" t="str">
        <f>RIGHT(Table1[[#This Row],[Entry No.]],5)</f>
        <v>15909</v>
      </c>
      <c r="M184" s="2"/>
      <c r="N184" s="2"/>
      <c r="O184" s="2"/>
      <c r="P184" s="2"/>
      <c r="Q184" s="2"/>
      <c r="R184" s="2"/>
      <c r="S184" s="2"/>
      <c r="T184" s="2"/>
      <c r="U184" s="2"/>
      <c r="V184" s="2"/>
      <c r="W184" s="2"/>
      <c r="X184" s="2"/>
      <c r="Y184" s="2"/>
      <c r="Z184" s="2"/>
    </row>
    <row r="185" spans="1:26" ht="15.75" customHeight="1" x14ac:dyDescent="0.25">
      <c r="A185" s="2" t="s">
        <v>281</v>
      </c>
      <c r="B185" s="33">
        <v>42831</v>
      </c>
      <c r="C185" s="2">
        <v>133</v>
      </c>
      <c r="D185" s="2">
        <v>55</v>
      </c>
      <c r="E185" s="2">
        <v>43</v>
      </c>
      <c r="F185" s="2">
        <v>36</v>
      </c>
      <c r="G185" s="12">
        <f>SUM(Table1[[#This Row],[Shirts]:[Jackets]])</f>
        <v>267</v>
      </c>
      <c r="H185" s="2">
        <f>MONTH(Table1[[#This Row],[Date:]])</f>
        <v>4</v>
      </c>
      <c r="I185" s="2" t="str">
        <f>LEFT(Table1[[#This Row],[Entry No.]],1)</f>
        <v>1</v>
      </c>
      <c r="J185" s="2">
        <f>VALUE(Table1[[#This Row],[Sales Rep]])</f>
        <v>1</v>
      </c>
      <c r="K185" s="2" t="str">
        <f>VLOOKUP(Table1[[#This Row],[Sales Rep (VALUE)]],Table2[#All],2,0)</f>
        <v>Alex Prudenko</v>
      </c>
      <c r="L185" s="2" t="str">
        <f>RIGHT(Table1[[#This Row],[Entry No.]],5)</f>
        <v>16780</v>
      </c>
      <c r="M185" s="2"/>
      <c r="N185" s="2"/>
      <c r="O185" s="2"/>
      <c r="P185" s="2"/>
      <c r="Q185" s="2"/>
      <c r="R185" s="2"/>
      <c r="S185" s="2"/>
      <c r="T185" s="2"/>
      <c r="U185" s="2"/>
      <c r="V185" s="2"/>
      <c r="W185" s="2"/>
      <c r="X185" s="2"/>
      <c r="Y185" s="2"/>
      <c r="Z185" s="2"/>
    </row>
    <row r="186" spans="1:26" ht="15.75" customHeight="1" x14ac:dyDescent="0.25">
      <c r="A186" s="2" t="s">
        <v>282</v>
      </c>
      <c r="B186" s="33">
        <v>42832</v>
      </c>
      <c r="C186" s="2">
        <v>92</v>
      </c>
      <c r="D186" s="2">
        <v>52</v>
      </c>
      <c r="E186" s="2">
        <v>30</v>
      </c>
      <c r="F186" s="2">
        <v>9</v>
      </c>
      <c r="G186" s="12">
        <f>SUM(Table1[[#This Row],[Shirts]:[Jackets]])</f>
        <v>183</v>
      </c>
      <c r="H186" s="2">
        <f>MONTH(Table1[[#This Row],[Date:]])</f>
        <v>4</v>
      </c>
      <c r="I186" s="2" t="str">
        <f>LEFT(Table1[[#This Row],[Entry No.]],1)</f>
        <v>9</v>
      </c>
      <c r="J186" s="2">
        <f>VALUE(Table1[[#This Row],[Sales Rep]])</f>
        <v>9</v>
      </c>
      <c r="K186" s="2" t="str">
        <f>VLOOKUP(Table1[[#This Row],[Sales Rep (VALUE)]],Table2[#All],2,0)</f>
        <v>Evonne Liu</v>
      </c>
      <c r="L186" s="2" t="str">
        <f>RIGHT(Table1[[#This Row],[Entry No.]],5)</f>
        <v>15927</v>
      </c>
      <c r="M186" s="2"/>
      <c r="N186" s="2"/>
      <c r="O186" s="2"/>
      <c r="P186" s="2"/>
      <c r="Q186" s="2"/>
      <c r="R186" s="2"/>
      <c r="S186" s="2"/>
      <c r="T186" s="2"/>
      <c r="U186" s="2"/>
      <c r="V186" s="2"/>
      <c r="W186" s="2"/>
      <c r="X186" s="2"/>
      <c r="Y186" s="2"/>
      <c r="Z186" s="2"/>
    </row>
    <row r="187" spans="1:26" ht="15.75" customHeight="1" x14ac:dyDescent="0.25">
      <c r="A187" s="2" t="s">
        <v>283</v>
      </c>
      <c r="B187" s="33">
        <v>42833</v>
      </c>
      <c r="C187" s="2">
        <v>68</v>
      </c>
      <c r="D187" s="2">
        <v>60</v>
      </c>
      <c r="E187" s="2">
        <v>41</v>
      </c>
      <c r="F187" s="2">
        <v>18</v>
      </c>
      <c r="G187" s="12">
        <f>SUM(Table1[[#This Row],[Shirts]:[Jackets]])</f>
        <v>187</v>
      </c>
      <c r="H187" s="2">
        <f>MONTH(Table1[[#This Row],[Date:]])</f>
        <v>4</v>
      </c>
      <c r="I187" s="2" t="str">
        <f>LEFT(Table1[[#This Row],[Entry No.]],1)</f>
        <v>9</v>
      </c>
      <c r="J187" s="2">
        <f>VALUE(Table1[[#This Row],[Sales Rep]])</f>
        <v>9</v>
      </c>
      <c r="K187" s="2" t="str">
        <f>VLOOKUP(Table1[[#This Row],[Sales Rep (VALUE)]],Table2[#All],2,0)</f>
        <v>Evonne Liu</v>
      </c>
      <c r="L187" s="2" t="str">
        <f>RIGHT(Table1[[#This Row],[Entry No.]],5)</f>
        <v>16450</v>
      </c>
      <c r="M187" s="2"/>
      <c r="N187" s="2"/>
      <c r="O187" s="2"/>
      <c r="P187" s="2"/>
      <c r="Q187" s="2"/>
      <c r="R187" s="2"/>
      <c r="S187" s="2"/>
      <c r="T187" s="2"/>
      <c r="U187" s="2"/>
      <c r="V187" s="2"/>
      <c r="W187" s="2"/>
      <c r="X187" s="2"/>
      <c r="Y187" s="2"/>
      <c r="Z187" s="2"/>
    </row>
    <row r="188" spans="1:26" ht="15.75" customHeight="1" x14ac:dyDescent="0.25">
      <c r="A188" s="2" t="s">
        <v>284</v>
      </c>
      <c r="B188" s="33">
        <v>42834</v>
      </c>
      <c r="C188" s="2">
        <v>83</v>
      </c>
      <c r="D188" s="2">
        <v>65</v>
      </c>
      <c r="E188" s="2">
        <v>8</v>
      </c>
      <c r="F188" s="2">
        <v>45</v>
      </c>
      <c r="G188" s="12">
        <f>SUM(Table1[[#This Row],[Shirts]:[Jackets]])</f>
        <v>201</v>
      </c>
      <c r="H188" s="2">
        <f>MONTH(Table1[[#This Row],[Date:]])</f>
        <v>4</v>
      </c>
      <c r="I188" s="2" t="str">
        <f>LEFT(Table1[[#This Row],[Entry No.]],1)</f>
        <v>6</v>
      </c>
      <c r="J188" s="2">
        <f>VALUE(Table1[[#This Row],[Sales Rep]])</f>
        <v>6</v>
      </c>
      <c r="K188" s="2" t="str">
        <f>VLOOKUP(Table1[[#This Row],[Sales Rep (VALUE)]],Table2[#All],2,0)</f>
        <v>Yana Ovoya</v>
      </c>
      <c r="L188" s="2" t="str">
        <f>RIGHT(Table1[[#This Row],[Entry No.]],5)</f>
        <v>14761</v>
      </c>
      <c r="M188" s="2"/>
      <c r="N188" s="2"/>
      <c r="O188" s="2"/>
      <c r="P188" s="2"/>
      <c r="Q188" s="2"/>
      <c r="R188" s="2"/>
      <c r="S188" s="2"/>
      <c r="T188" s="2"/>
      <c r="U188" s="2"/>
      <c r="V188" s="2"/>
      <c r="W188" s="2"/>
      <c r="X188" s="2"/>
      <c r="Y188" s="2"/>
      <c r="Z188" s="2"/>
    </row>
    <row r="189" spans="1:26" ht="15.75" customHeight="1" x14ac:dyDescent="0.25">
      <c r="A189" s="2" t="s">
        <v>285</v>
      </c>
      <c r="B189" s="33">
        <v>42835</v>
      </c>
      <c r="C189" s="2">
        <v>116</v>
      </c>
      <c r="D189" s="2">
        <v>81</v>
      </c>
      <c r="E189" s="2">
        <v>37</v>
      </c>
      <c r="F189" s="2">
        <v>19</v>
      </c>
      <c r="G189" s="12">
        <f>SUM(Table1[[#This Row],[Shirts]:[Jackets]])</f>
        <v>253</v>
      </c>
      <c r="H189" s="2">
        <f>MONTH(Table1[[#This Row],[Date:]])</f>
        <v>4</v>
      </c>
      <c r="I189" s="2" t="str">
        <f>LEFT(Table1[[#This Row],[Entry No.]],1)</f>
        <v>1</v>
      </c>
      <c r="J189" s="2">
        <f>VALUE(Table1[[#This Row],[Sales Rep]])</f>
        <v>1</v>
      </c>
      <c r="K189" s="2" t="str">
        <f>VLOOKUP(Table1[[#This Row],[Sales Rep (VALUE)]],Table2[#All],2,0)</f>
        <v>Alex Prudenko</v>
      </c>
      <c r="L189" s="2" t="str">
        <f>RIGHT(Table1[[#This Row],[Entry No.]],5)</f>
        <v>13452</v>
      </c>
      <c r="M189" s="2"/>
      <c r="N189" s="2"/>
      <c r="O189" s="2"/>
      <c r="P189" s="2"/>
      <c r="Q189" s="2"/>
      <c r="R189" s="2"/>
      <c r="S189" s="2"/>
      <c r="T189" s="2"/>
      <c r="U189" s="2"/>
      <c r="V189" s="2"/>
      <c r="W189" s="2"/>
      <c r="X189" s="2"/>
      <c r="Y189" s="2"/>
      <c r="Z189" s="2"/>
    </row>
    <row r="190" spans="1:26" ht="15.75" customHeight="1" x14ac:dyDescent="0.25">
      <c r="A190" s="2" t="s">
        <v>286</v>
      </c>
      <c r="B190" s="33">
        <v>42836</v>
      </c>
      <c r="C190" s="2">
        <v>51</v>
      </c>
      <c r="D190" s="2">
        <v>59</v>
      </c>
      <c r="E190" s="2">
        <v>25</v>
      </c>
      <c r="F190" s="2">
        <v>27</v>
      </c>
      <c r="G190" s="12">
        <f>SUM(Table1[[#This Row],[Shirts]:[Jackets]])</f>
        <v>162</v>
      </c>
      <c r="H190" s="2">
        <f>MONTH(Table1[[#This Row],[Date:]])</f>
        <v>4</v>
      </c>
      <c r="I190" s="2" t="str">
        <f>LEFT(Table1[[#This Row],[Entry No.]],1)</f>
        <v>2</v>
      </c>
      <c r="J190" s="2">
        <f>VALUE(Table1[[#This Row],[Sales Rep]])</f>
        <v>2</v>
      </c>
      <c r="K190" s="2" t="str">
        <f>VLOOKUP(Table1[[#This Row],[Sales Rep (VALUE)]],Table2[#All],2,0)</f>
        <v>Year Choi</v>
      </c>
      <c r="L190" s="2" t="str">
        <f>RIGHT(Table1[[#This Row],[Entry No.]],5)</f>
        <v>17820</v>
      </c>
      <c r="M190" s="2"/>
      <c r="N190" s="2"/>
      <c r="O190" s="2"/>
      <c r="P190" s="2"/>
      <c r="Q190" s="2"/>
      <c r="R190" s="2"/>
      <c r="S190" s="2"/>
      <c r="T190" s="2"/>
      <c r="U190" s="2"/>
      <c r="V190" s="2"/>
      <c r="W190" s="2"/>
      <c r="X190" s="2"/>
      <c r="Y190" s="2"/>
      <c r="Z190" s="2"/>
    </row>
    <row r="191" spans="1:26" ht="15.75" customHeight="1" x14ac:dyDescent="0.25">
      <c r="A191" s="2" t="s">
        <v>287</v>
      </c>
      <c r="B191" s="33">
        <v>42837</v>
      </c>
      <c r="C191" s="2">
        <v>134</v>
      </c>
      <c r="D191" s="2">
        <v>57</v>
      </c>
      <c r="E191" s="2">
        <v>32</v>
      </c>
      <c r="F191" s="2">
        <v>19</v>
      </c>
      <c r="G191" s="12">
        <f>SUM(Table1[[#This Row],[Shirts]:[Jackets]])</f>
        <v>242</v>
      </c>
      <c r="H191" s="2">
        <f>MONTH(Table1[[#This Row],[Date:]])</f>
        <v>4</v>
      </c>
      <c r="I191" s="2" t="str">
        <f>LEFT(Table1[[#This Row],[Entry No.]],1)</f>
        <v>6</v>
      </c>
      <c r="J191" s="2">
        <f>VALUE(Table1[[#This Row],[Sales Rep]])</f>
        <v>6</v>
      </c>
      <c r="K191" s="2" t="str">
        <f>VLOOKUP(Table1[[#This Row],[Sales Rep (VALUE)]],Table2[#All],2,0)</f>
        <v>Yana Ovoya</v>
      </c>
      <c r="L191" s="2" t="str">
        <f>RIGHT(Table1[[#This Row],[Entry No.]],5)</f>
        <v>19111</v>
      </c>
      <c r="M191" s="2"/>
      <c r="N191" s="2"/>
      <c r="O191" s="2"/>
      <c r="P191" s="2"/>
      <c r="Q191" s="2"/>
      <c r="R191" s="2"/>
      <c r="S191" s="2"/>
      <c r="T191" s="2"/>
      <c r="U191" s="2"/>
      <c r="V191" s="2"/>
      <c r="W191" s="2"/>
      <c r="X191" s="2"/>
      <c r="Y191" s="2"/>
      <c r="Z191" s="2"/>
    </row>
    <row r="192" spans="1:26" ht="15.75" customHeight="1" x14ac:dyDescent="0.25">
      <c r="A192" s="2" t="s">
        <v>288</v>
      </c>
      <c r="B192" s="33">
        <v>42838</v>
      </c>
      <c r="C192" s="2">
        <v>63</v>
      </c>
      <c r="D192" s="2">
        <v>88</v>
      </c>
      <c r="E192" s="2">
        <v>23</v>
      </c>
      <c r="F192" s="2">
        <v>33</v>
      </c>
      <c r="G192" s="12">
        <f>SUM(Table1[[#This Row],[Shirts]:[Jackets]])</f>
        <v>207</v>
      </c>
      <c r="H192" s="2">
        <f>MONTH(Table1[[#This Row],[Date:]])</f>
        <v>4</v>
      </c>
      <c r="I192" s="2" t="str">
        <f>LEFT(Table1[[#This Row],[Entry No.]],1)</f>
        <v>3</v>
      </c>
      <c r="J192" s="2">
        <f>VALUE(Table1[[#This Row],[Sales Rep]])</f>
        <v>3</v>
      </c>
      <c r="K192" s="2" t="str">
        <f>VLOOKUP(Table1[[#This Row],[Sales Rep (VALUE)]],Table2[#All],2,0)</f>
        <v>Felix Mandeet</v>
      </c>
      <c r="L192" s="2" t="str">
        <f>RIGHT(Table1[[#This Row],[Entry No.]],5)</f>
        <v>13214</v>
      </c>
      <c r="M192" s="2"/>
      <c r="N192" s="2"/>
      <c r="O192" s="2"/>
      <c r="P192" s="2"/>
      <c r="Q192" s="2"/>
      <c r="R192" s="2"/>
      <c r="S192" s="2"/>
      <c r="T192" s="2"/>
      <c r="U192" s="2"/>
      <c r="V192" s="2"/>
      <c r="W192" s="2"/>
      <c r="X192" s="2"/>
      <c r="Y192" s="2"/>
      <c r="Z192" s="2"/>
    </row>
    <row r="193" spans="1:26" ht="15.75" customHeight="1" x14ac:dyDescent="0.25">
      <c r="A193" s="2" t="s">
        <v>289</v>
      </c>
      <c r="B193" s="33">
        <v>42839</v>
      </c>
      <c r="C193" s="2">
        <v>144</v>
      </c>
      <c r="D193" s="2">
        <v>69</v>
      </c>
      <c r="E193" s="2">
        <v>35</v>
      </c>
      <c r="F193" s="2">
        <v>16</v>
      </c>
      <c r="G193" s="12">
        <f>SUM(Table1[[#This Row],[Shirts]:[Jackets]])</f>
        <v>264</v>
      </c>
      <c r="H193" s="2">
        <f>MONTH(Table1[[#This Row],[Date:]])</f>
        <v>4</v>
      </c>
      <c r="I193" s="2" t="str">
        <f>LEFT(Table1[[#This Row],[Entry No.]],1)</f>
        <v>5</v>
      </c>
      <c r="J193" s="2">
        <f>VALUE(Table1[[#This Row],[Sales Rep]])</f>
        <v>5</v>
      </c>
      <c r="K193" s="2" t="str">
        <f>VLOOKUP(Table1[[#This Row],[Sales Rep (VALUE)]],Table2[#All],2,0)</f>
        <v>Avery Fisher</v>
      </c>
      <c r="L193" s="2" t="str">
        <f>RIGHT(Table1[[#This Row],[Entry No.]],5)</f>
        <v>15424</v>
      </c>
      <c r="M193" s="2"/>
      <c r="N193" s="2"/>
      <c r="O193" s="2"/>
      <c r="P193" s="2"/>
      <c r="Q193" s="2"/>
      <c r="R193" s="2"/>
      <c r="S193" s="2"/>
      <c r="T193" s="2"/>
      <c r="U193" s="2"/>
      <c r="V193" s="2"/>
      <c r="W193" s="2"/>
      <c r="X193" s="2"/>
      <c r="Y193" s="2"/>
      <c r="Z193" s="2"/>
    </row>
    <row r="194" spans="1:26" ht="15.75" customHeight="1" x14ac:dyDescent="0.25">
      <c r="A194" s="2" t="s">
        <v>290</v>
      </c>
      <c r="B194" s="33">
        <v>42840</v>
      </c>
      <c r="C194" s="2">
        <v>78</v>
      </c>
      <c r="D194" s="2">
        <v>85</v>
      </c>
      <c r="E194" s="2">
        <v>44</v>
      </c>
      <c r="F194" s="2">
        <v>12</v>
      </c>
      <c r="G194" s="12">
        <f>SUM(Table1[[#This Row],[Shirts]:[Jackets]])</f>
        <v>219</v>
      </c>
      <c r="H194" s="2">
        <f>MONTH(Table1[[#This Row],[Date:]])</f>
        <v>4</v>
      </c>
      <c r="I194" s="2" t="str">
        <f>LEFT(Table1[[#This Row],[Entry No.]],1)</f>
        <v>9</v>
      </c>
      <c r="J194" s="2">
        <f>VALUE(Table1[[#This Row],[Sales Rep]])</f>
        <v>9</v>
      </c>
      <c r="K194" s="2" t="str">
        <f>VLOOKUP(Table1[[#This Row],[Sales Rep (VALUE)]],Table2[#All],2,0)</f>
        <v>Evonne Liu</v>
      </c>
      <c r="L194" s="2" t="str">
        <f>RIGHT(Table1[[#This Row],[Entry No.]],5)</f>
        <v>13437</v>
      </c>
      <c r="M194" s="2"/>
      <c r="N194" s="2"/>
      <c r="O194" s="2"/>
      <c r="P194" s="2"/>
      <c r="Q194" s="2"/>
      <c r="R194" s="2"/>
      <c r="S194" s="2"/>
      <c r="T194" s="2"/>
      <c r="U194" s="2"/>
      <c r="V194" s="2"/>
      <c r="W194" s="2"/>
      <c r="X194" s="2"/>
      <c r="Y194" s="2"/>
      <c r="Z194" s="2"/>
    </row>
    <row r="195" spans="1:26" ht="15.75" customHeight="1" x14ac:dyDescent="0.25">
      <c r="A195" s="2" t="s">
        <v>291</v>
      </c>
      <c r="B195" s="33">
        <v>42841</v>
      </c>
      <c r="C195" s="2">
        <v>117</v>
      </c>
      <c r="D195" s="2">
        <v>53</v>
      </c>
      <c r="E195" s="2">
        <v>30</v>
      </c>
      <c r="F195" s="2">
        <v>39</v>
      </c>
      <c r="G195" s="12">
        <f>SUM(Table1[[#This Row],[Shirts]:[Jackets]])</f>
        <v>239</v>
      </c>
      <c r="H195" s="2">
        <f>MONTH(Table1[[#This Row],[Date:]])</f>
        <v>4</v>
      </c>
      <c r="I195" s="2" t="str">
        <f>LEFT(Table1[[#This Row],[Entry No.]],1)</f>
        <v>7</v>
      </c>
      <c r="J195" s="2">
        <f>VALUE(Table1[[#This Row],[Sales Rep]])</f>
        <v>7</v>
      </c>
      <c r="K195" s="2" t="str">
        <f>VLOOKUP(Table1[[#This Row],[Sales Rep (VALUE)]],Table2[#All],2,0)</f>
        <v>Terry Yen</v>
      </c>
      <c r="L195" s="2" t="str">
        <f>RIGHT(Table1[[#This Row],[Entry No.]],5)</f>
        <v>18927</v>
      </c>
      <c r="M195" s="2"/>
      <c r="N195" s="2"/>
      <c r="O195" s="2"/>
      <c r="P195" s="2"/>
      <c r="Q195" s="2"/>
      <c r="R195" s="2"/>
      <c r="S195" s="2"/>
      <c r="T195" s="2"/>
      <c r="U195" s="2"/>
      <c r="V195" s="2"/>
      <c r="W195" s="2"/>
      <c r="X195" s="2"/>
      <c r="Y195" s="2"/>
      <c r="Z195" s="2"/>
    </row>
    <row r="196" spans="1:26" ht="15.75" customHeight="1" x14ac:dyDescent="0.25">
      <c r="A196" s="2" t="s">
        <v>292</v>
      </c>
      <c r="B196" s="33">
        <v>42842</v>
      </c>
      <c r="C196" s="2">
        <v>129</v>
      </c>
      <c r="D196" s="2">
        <v>51</v>
      </c>
      <c r="E196" s="2">
        <v>32</v>
      </c>
      <c r="F196" s="2">
        <v>48</v>
      </c>
      <c r="G196" s="12">
        <f>SUM(Table1[[#This Row],[Shirts]:[Jackets]])</f>
        <v>260</v>
      </c>
      <c r="H196" s="2">
        <f>MONTH(Table1[[#This Row],[Date:]])</f>
        <v>4</v>
      </c>
      <c r="I196" s="2" t="str">
        <f>LEFT(Table1[[#This Row],[Entry No.]],1)</f>
        <v>3</v>
      </c>
      <c r="J196" s="2">
        <f>VALUE(Table1[[#This Row],[Sales Rep]])</f>
        <v>3</v>
      </c>
      <c r="K196" s="2" t="str">
        <f>VLOOKUP(Table1[[#This Row],[Sales Rep (VALUE)]],Table2[#All],2,0)</f>
        <v>Felix Mandeet</v>
      </c>
      <c r="L196" s="2" t="str">
        <f>RIGHT(Table1[[#This Row],[Entry No.]],5)</f>
        <v>13076</v>
      </c>
      <c r="M196" s="2"/>
      <c r="N196" s="2"/>
      <c r="O196" s="2"/>
      <c r="P196" s="2"/>
      <c r="Q196" s="2"/>
      <c r="R196" s="2"/>
      <c r="S196" s="2"/>
      <c r="T196" s="2"/>
      <c r="U196" s="2"/>
      <c r="V196" s="2"/>
      <c r="W196" s="2"/>
      <c r="X196" s="2"/>
      <c r="Y196" s="2"/>
      <c r="Z196" s="2"/>
    </row>
    <row r="197" spans="1:26" ht="15.75" customHeight="1" x14ac:dyDescent="0.25">
      <c r="A197" s="2" t="s">
        <v>293</v>
      </c>
      <c r="B197" s="33">
        <v>42843</v>
      </c>
      <c r="C197" s="2">
        <v>128</v>
      </c>
      <c r="D197" s="2">
        <v>52</v>
      </c>
      <c r="E197" s="2">
        <v>30</v>
      </c>
      <c r="F197" s="2">
        <v>24</v>
      </c>
      <c r="G197" s="12">
        <f>SUM(Table1[[#This Row],[Shirts]:[Jackets]])</f>
        <v>234</v>
      </c>
      <c r="H197" s="2">
        <f>MONTH(Table1[[#This Row],[Date:]])</f>
        <v>4</v>
      </c>
      <c r="I197" s="2" t="str">
        <f>LEFT(Table1[[#This Row],[Entry No.]],1)</f>
        <v>4</v>
      </c>
      <c r="J197" s="2">
        <f>VALUE(Table1[[#This Row],[Sales Rep]])</f>
        <v>4</v>
      </c>
      <c r="K197" s="2" t="str">
        <f>VLOOKUP(Table1[[#This Row],[Sales Rep (VALUE)]],Table2[#All],2,0)</f>
        <v>Robert Steinway</v>
      </c>
      <c r="L197" s="2" t="str">
        <f>RIGHT(Table1[[#This Row],[Entry No.]],5)</f>
        <v>15823</v>
      </c>
      <c r="M197" s="2"/>
      <c r="N197" s="2"/>
      <c r="O197" s="2"/>
      <c r="P197" s="2"/>
      <c r="Q197" s="2"/>
      <c r="R197" s="2"/>
      <c r="S197" s="2"/>
      <c r="T197" s="2"/>
      <c r="U197" s="2"/>
      <c r="V197" s="2"/>
      <c r="W197" s="2"/>
      <c r="X197" s="2"/>
      <c r="Y197" s="2"/>
      <c r="Z197" s="2"/>
    </row>
    <row r="198" spans="1:26" ht="15.75" customHeight="1" x14ac:dyDescent="0.25">
      <c r="A198" s="2" t="s">
        <v>294</v>
      </c>
      <c r="B198" s="33">
        <v>42844</v>
      </c>
      <c r="C198" s="2">
        <v>107</v>
      </c>
      <c r="D198" s="2">
        <v>111</v>
      </c>
      <c r="E198" s="2">
        <v>42</v>
      </c>
      <c r="F198" s="2">
        <v>16</v>
      </c>
      <c r="G198" s="12">
        <f>SUM(Table1[[#This Row],[Shirts]:[Jackets]])</f>
        <v>276</v>
      </c>
      <c r="H198" s="2">
        <f>MONTH(Table1[[#This Row],[Date:]])</f>
        <v>4</v>
      </c>
      <c r="I198" s="2" t="str">
        <f>LEFT(Table1[[#This Row],[Entry No.]],1)</f>
        <v>1</v>
      </c>
      <c r="J198" s="2">
        <f>VALUE(Table1[[#This Row],[Sales Rep]])</f>
        <v>1</v>
      </c>
      <c r="K198" s="2" t="str">
        <f>VLOOKUP(Table1[[#This Row],[Sales Rep (VALUE)]],Table2[#All],2,0)</f>
        <v>Alex Prudenko</v>
      </c>
      <c r="L198" s="2" t="str">
        <f>RIGHT(Table1[[#This Row],[Entry No.]],5)</f>
        <v>13622</v>
      </c>
      <c r="M198" s="2"/>
      <c r="N198" s="2"/>
      <c r="O198" s="2"/>
      <c r="P198" s="2"/>
      <c r="Q198" s="2"/>
      <c r="R198" s="2"/>
      <c r="S198" s="2"/>
      <c r="T198" s="2"/>
      <c r="U198" s="2"/>
      <c r="V198" s="2"/>
      <c r="W198" s="2"/>
      <c r="X198" s="2"/>
      <c r="Y198" s="2"/>
      <c r="Z198" s="2"/>
    </row>
    <row r="199" spans="1:26" ht="15.75" customHeight="1" x14ac:dyDescent="0.25">
      <c r="A199" s="2" t="s">
        <v>295</v>
      </c>
      <c r="B199" s="33">
        <v>42845</v>
      </c>
      <c r="C199" s="2">
        <v>121</v>
      </c>
      <c r="D199" s="2">
        <v>67</v>
      </c>
      <c r="E199" s="2">
        <v>15</v>
      </c>
      <c r="F199" s="2">
        <v>34</v>
      </c>
      <c r="G199" s="12">
        <f>SUM(Table1[[#This Row],[Shirts]:[Jackets]])</f>
        <v>237</v>
      </c>
      <c r="H199" s="2">
        <f>MONTH(Table1[[#This Row],[Date:]])</f>
        <v>4</v>
      </c>
      <c r="I199" s="2" t="str">
        <f>LEFT(Table1[[#This Row],[Entry No.]],1)</f>
        <v>5</v>
      </c>
      <c r="J199" s="2">
        <f>VALUE(Table1[[#This Row],[Sales Rep]])</f>
        <v>5</v>
      </c>
      <c r="K199" s="2" t="str">
        <f>VLOOKUP(Table1[[#This Row],[Sales Rep (VALUE)]],Table2[#All],2,0)</f>
        <v>Avery Fisher</v>
      </c>
      <c r="L199" s="2" t="str">
        <f>RIGHT(Table1[[#This Row],[Entry No.]],5)</f>
        <v>14025</v>
      </c>
      <c r="M199" s="2"/>
      <c r="N199" s="2"/>
      <c r="O199" s="2"/>
      <c r="P199" s="2"/>
      <c r="Q199" s="2"/>
      <c r="R199" s="2"/>
      <c r="S199" s="2"/>
      <c r="T199" s="2"/>
      <c r="U199" s="2"/>
      <c r="V199" s="2"/>
      <c r="W199" s="2"/>
      <c r="X199" s="2"/>
      <c r="Y199" s="2"/>
      <c r="Z199" s="2"/>
    </row>
    <row r="200" spans="1:26" ht="15.75" customHeight="1" x14ac:dyDescent="0.25">
      <c r="A200" s="2" t="s">
        <v>296</v>
      </c>
      <c r="B200" s="33">
        <v>42846</v>
      </c>
      <c r="C200" s="2">
        <v>130</v>
      </c>
      <c r="D200" s="2">
        <v>118</v>
      </c>
      <c r="E200" s="2">
        <v>21</v>
      </c>
      <c r="F200" s="2">
        <v>14</v>
      </c>
      <c r="G200" s="12">
        <f>SUM(Table1[[#This Row],[Shirts]:[Jackets]])</f>
        <v>283</v>
      </c>
      <c r="H200" s="2">
        <f>MONTH(Table1[[#This Row],[Date:]])</f>
        <v>4</v>
      </c>
      <c r="I200" s="2" t="str">
        <f>LEFT(Table1[[#This Row],[Entry No.]],1)</f>
        <v>1</v>
      </c>
      <c r="J200" s="2">
        <f>VALUE(Table1[[#This Row],[Sales Rep]])</f>
        <v>1</v>
      </c>
      <c r="K200" s="2" t="str">
        <f>VLOOKUP(Table1[[#This Row],[Sales Rep (VALUE)]],Table2[#All],2,0)</f>
        <v>Alex Prudenko</v>
      </c>
      <c r="L200" s="2" t="str">
        <f>RIGHT(Table1[[#This Row],[Entry No.]],5)</f>
        <v>11293</v>
      </c>
      <c r="M200" s="2"/>
      <c r="N200" s="2"/>
      <c r="O200" s="2"/>
      <c r="P200" s="2"/>
      <c r="Q200" s="2"/>
      <c r="R200" s="2"/>
      <c r="S200" s="2"/>
      <c r="T200" s="2"/>
      <c r="U200" s="2"/>
      <c r="V200" s="2"/>
      <c r="W200" s="2"/>
      <c r="X200" s="2"/>
      <c r="Y200" s="2"/>
      <c r="Z200" s="2"/>
    </row>
    <row r="201" spans="1:26" ht="15.75" customHeight="1" x14ac:dyDescent="0.25">
      <c r="A201" s="2" t="s">
        <v>297</v>
      </c>
      <c r="B201" s="33">
        <v>42847</v>
      </c>
      <c r="C201" s="2">
        <v>171</v>
      </c>
      <c r="D201" s="2">
        <v>73</v>
      </c>
      <c r="E201" s="2">
        <v>31</v>
      </c>
      <c r="F201" s="2">
        <v>25</v>
      </c>
      <c r="G201" s="12">
        <f>SUM(Table1[[#This Row],[Shirts]:[Jackets]])</f>
        <v>300</v>
      </c>
      <c r="H201" s="2">
        <f>MONTH(Table1[[#This Row],[Date:]])</f>
        <v>4</v>
      </c>
      <c r="I201" s="2" t="str">
        <f>LEFT(Table1[[#This Row],[Entry No.]],1)</f>
        <v>6</v>
      </c>
      <c r="J201" s="2">
        <f>VALUE(Table1[[#This Row],[Sales Rep]])</f>
        <v>6</v>
      </c>
      <c r="K201" s="2" t="str">
        <f>VLOOKUP(Table1[[#This Row],[Sales Rep (VALUE)]],Table2[#All],2,0)</f>
        <v>Yana Ovoya</v>
      </c>
      <c r="L201" s="2" t="str">
        <f>RIGHT(Table1[[#This Row],[Entry No.]],5)</f>
        <v>17932</v>
      </c>
      <c r="M201" s="2"/>
      <c r="N201" s="2"/>
      <c r="O201" s="2"/>
      <c r="P201" s="2"/>
      <c r="Q201" s="2"/>
      <c r="R201" s="2"/>
      <c r="S201" s="2"/>
      <c r="T201" s="2"/>
      <c r="U201" s="2"/>
      <c r="V201" s="2"/>
      <c r="W201" s="2"/>
      <c r="X201" s="2"/>
      <c r="Y201" s="2"/>
      <c r="Z201" s="2"/>
    </row>
    <row r="202" spans="1:26" ht="15.75" customHeight="1" x14ac:dyDescent="0.25">
      <c r="A202" s="2" t="s">
        <v>298</v>
      </c>
      <c r="B202" s="33">
        <v>42848</v>
      </c>
      <c r="C202" s="2">
        <v>165</v>
      </c>
      <c r="D202" s="2">
        <v>102</v>
      </c>
      <c r="E202" s="2">
        <v>22</v>
      </c>
      <c r="F202" s="2">
        <v>29</v>
      </c>
      <c r="G202" s="12">
        <f>SUM(Table1[[#This Row],[Shirts]:[Jackets]])</f>
        <v>318</v>
      </c>
      <c r="H202" s="2">
        <f>MONTH(Table1[[#This Row],[Date:]])</f>
        <v>4</v>
      </c>
      <c r="I202" s="2" t="str">
        <f>LEFT(Table1[[#This Row],[Entry No.]],1)</f>
        <v>9</v>
      </c>
      <c r="J202" s="2">
        <f>VALUE(Table1[[#This Row],[Sales Rep]])</f>
        <v>9</v>
      </c>
      <c r="K202" s="2" t="str">
        <f>VLOOKUP(Table1[[#This Row],[Sales Rep (VALUE)]],Table2[#All],2,0)</f>
        <v>Evonne Liu</v>
      </c>
      <c r="L202" s="2" t="str">
        <f>RIGHT(Table1[[#This Row],[Entry No.]],5)</f>
        <v>18373</v>
      </c>
      <c r="M202" s="2"/>
      <c r="N202" s="2"/>
      <c r="O202" s="2"/>
      <c r="P202" s="2"/>
      <c r="Q202" s="2"/>
      <c r="R202" s="2"/>
      <c r="S202" s="2"/>
      <c r="T202" s="2"/>
      <c r="U202" s="2"/>
      <c r="V202" s="2"/>
      <c r="W202" s="2"/>
      <c r="X202" s="2"/>
      <c r="Y202" s="2"/>
      <c r="Z202" s="2"/>
    </row>
    <row r="203" spans="1:26" ht="15.75" customHeight="1" x14ac:dyDescent="0.25">
      <c r="A203" s="2" t="s">
        <v>299</v>
      </c>
      <c r="B203" s="33">
        <v>42849</v>
      </c>
      <c r="C203" s="2">
        <v>91</v>
      </c>
      <c r="D203" s="2">
        <v>108</v>
      </c>
      <c r="E203" s="2">
        <v>42</v>
      </c>
      <c r="F203" s="2">
        <v>36</v>
      </c>
      <c r="G203" s="12">
        <f>SUM(Table1[[#This Row],[Shirts]:[Jackets]])</f>
        <v>277</v>
      </c>
      <c r="H203" s="2">
        <f>MONTH(Table1[[#This Row],[Date:]])</f>
        <v>4</v>
      </c>
      <c r="I203" s="2" t="str">
        <f>LEFT(Table1[[#This Row],[Entry No.]],1)</f>
        <v>9</v>
      </c>
      <c r="J203" s="2">
        <f>VALUE(Table1[[#This Row],[Sales Rep]])</f>
        <v>9</v>
      </c>
      <c r="K203" s="2" t="str">
        <f>VLOOKUP(Table1[[#This Row],[Sales Rep (VALUE)]],Table2[#All],2,0)</f>
        <v>Evonne Liu</v>
      </c>
      <c r="L203" s="2" t="str">
        <f>RIGHT(Table1[[#This Row],[Entry No.]],5)</f>
        <v>12602</v>
      </c>
      <c r="M203" s="2"/>
      <c r="N203" s="2"/>
      <c r="O203" s="2"/>
      <c r="P203" s="2"/>
      <c r="Q203" s="2"/>
      <c r="R203" s="2"/>
      <c r="S203" s="2"/>
      <c r="T203" s="2"/>
      <c r="U203" s="2"/>
      <c r="V203" s="2"/>
      <c r="W203" s="2"/>
      <c r="X203" s="2"/>
      <c r="Y203" s="2"/>
      <c r="Z203" s="2"/>
    </row>
    <row r="204" spans="1:26" ht="15.75" customHeight="1" x14ac:dyDescent="0.25">
      <c r="A204" s="2" t="s">
        <v>300</v>
      </c>
      <c r="B204" s="33">
        <v>42850</v>
      </c>
      <c r="C204" s="2">
        <v>56</v>
      </c>
      <c r="D204" s="2">
        <v>120</v>
      </c>
      <c r="E204" s="2">
        <v>18</v>
      </c>
      <c r="F204" s="2">
        <v>15</v>
      </c>
      <c r="G204" s="12">
        <f>SUM(Table1[[#This Row],[Shirts]:[Jackets]])</f>
        <v>209</v>
      </c>
      <c r="H204" s="2">
        <f>MONTH(Table1[[#This Row],[Date:]])</f>
        <v>4</v>
      </c>
      <c r="I204" s="2" t="str">
        <f>LEFT(Table1[[#This Row],[Entry No.]],1)</f>
        <v>1</v>
      </c>
      <c r="J204" s="2">
        <f>VALUE(Table1[[#This Row],[Sales Rep]])</f>
        <v>1</v>
      </c>
      <c r="K204" s="2" t="str">
        <f>VLOOKUP(Table1[[#This Row],[Sales Rep (VALUE)]],Table2[#All],2,0)</f>
        <v>Alex Prudenko</v>
      </c>
      <c r="L204" s="2" t="str">
        <f>RIGHT(Table1[[#This Row],[Entry No.]],5)</f>
        <v>13853</v>
      </c>
      <c r="M204" s="2"/>
      <c r="N204" s="2"/>
      <c r="O204" s="2"/>
      <c r="P204" s="2"/>
      <c r="Q204" s="2"/>
      <c r="R204" s="2"/>
      <c r="S204" s="2"/>
      <c r="T204" s="2"/>
      <c r="U204" s="2"/>
      <c r="V204" s="2"/>
      <c r="W204" s="2"/>
      <c r="X204" s="2"/>
      <c r="Y204" s="2"/>
      <c r="Z204" s="2"/>
    </row>
    <row r="205" spans="1:26" ht="15.75" customHeight="1" x14ac:dyDescent="0.25">
      <c r="A205" s="2" t="s">
        <v>301</v>
      </c>
      <c r="B205" s="33">
        <v>42851</v>
      </c>
      <c r="C205" s="2">
        <v>91</v>
      </c>
      <c r="D205" s="2">
        <v>119</v>
      </c>
      <c r="E205" s="2">
        <v>9</v>
      </c>
      <c r="F205" s="2">
        <v>36</v>
      </c>
      <c r="G205" s="12">
        <f>SUM(Table1[[#This Row],[Shirts]:[Jackets]])</f>
        <v>255</v>
      </c>
      <c r="H205" s="2">
        <f>MONTH(Table1[[#This Row],[Date:]])</f>
        <v>4</v>
      </c>
      <c r="I205" s="2" t="str">
        <f>LEFT(Table1[[#This Row],[Entry No.]],1)</f>
        <v>9</v>
      </c>
      <c r="J205" s="2">
        <f>VALUE(Table1[[#This Row],[Sales Rep]])</f>
        <v>9</v>
      </c>
      <c r="K205" s="2" t="str">
        <f>VLOOKUP(Table1[[#This Row],[Sales Rep (VALUE)]],Table2[#All],2,0)</f>
        <v>Evonne Liu</v>
      </c>
      <c r="L205" s="2" t="str">
        <f>RIGHT(Table1[[#This Row],[Entry No.]],5)</f>
        <v>11049</v>
      </c>
      <c r="M205" s="2"/>
      <c r="N205" s="2"/>
      <c r="O205" s="2"/>
      <c r="P205" s="2"/>
      <c r="Q205" s="2"/>
      <c r="R205" s="2"/>
      <c r="S205" s="2"/>
      <c r="T205" s="2"/>
      <c r="U205" s="2"/>
      <c r="V205" s="2"/>
      <c r="W205" s="2"/>
      <c r="X205" s="2"/>
      <c r="Y205" s="2"/>
      <c r="Z205" s="2"/>
    </row>
    <row r="206" spans="1:26" ht="15.75" customHeight="1" x14ac:dyDescent="0.25">
      <c r="A206" s="2" t="s">
        <v>302</v>
      </c>
      <c r="B206" s="33">
        <v>42852</v>
      </c>
      <c r="C206" s="2">
        <v>131</v>
      </c>
      <c r="D206" s="2">
        <v>69</v>
      </c>
      <c r="E206" s="2">
        <v>7</v>
      </c>
      <c r="F206" s="2">
        <v>45</v>
      </c>
      <c r="G206" s="12">
        <f>SUM(Table1[[#This Row],[Shirts]:[Jackets]])</f>
        <v>252</v>
      </c>
      <c r="H206" s="2">
        <f>MONTH(Table1[[#This Row],[Date:]])</f>
        <v>4</v>
      </c>
      <c r="I206" s="2" t="str">
        <f>LEFT(Table1[[#This Row],[Entry No.]],1)</f>
        <v>2</v>
      </c>
      <c r="J206" s="2">
        <f>VALUE(Table1[[#This Row],[Sales Rep]])</f>
        <v>2</v>
      </c>
      <c r="K206" s="2" t="str">
        <f>VLOOKUP(Table1[[#This Row],[Sales Rep (VALUE)]],Table2[#All],2,0)</f>
        <v>Year Choi</v>
      </c>
      <c r="L206" s="2" t="str">
        <f>RIGHT(Table1[[#This Row],[Entry No.]],5)</f>
        <v>19758</v>
      </c>
      <c r="M206" s="2"/>
      <c r="N206" s="2"/>
      <c r="O206" s="2"/>
      <c r="P206" s="2"/>
      <c r="Q206" s="2"/>
      <c r="R206" s="2"/>
      <c r="S206" s="2"/>
      <c r="T206" s="2"/>
      <c r="U206" s="2"/>
      <c r="V206" s="2"/>
      <c r="W206" s="2"/>
      <c r="X206" s="2"/>
      <c r="Y206" s="2"/>
      <c r="Z206" s="2"/>
    </row>
    <row r="207" spans="1:26" ht="15.75" customHeight="1" x14ac:dyDescent="0.25">
      <c r="A207" s="2" t="s">
        <v>303</v>
      </c>
      <c r="B207" s="33">
        <v>42853</v>
      </c>
      <c r="C207" s="2">
        <v>179</v>
      </c>
      <c r="D207" s="2">
        <v>117</v>
      </c>
      <c r="E207" s="2">
        <v>45</v>
      </c>
      <c r="F207" s="2">
        <v>45</v>
      </c>
      <c r="G207" s="12">
        <f>SUM(Table1[[#This Row],[Shirts]:[Jackets]])</f>
        <v>386</v>
      </c>
      <c r="H207" s="2">
        <f>MONTH(Table1[[#This Row],[Date:]])</f>
        <v>4</v>
      </c>
      <c r="I207" s="2" t="str">
        <f>LEFT(Table1[[#This Row],[Entry No.]],1)</f>
        <v>3</v>
      </c>
      <c r="J207" s="2">
        <f>VALUE(Table1[[#This Row],[Sales Rep]])</f>
        <v>3</v>
      </c>
      <c r="K207" s="2" t="str">
        <f>VLOOKUP(Table1[[#This Row],[Sales Rep (VALUE)]],Table2[#All],2,0)</f>
        <v>Felix Mandeet</v>
      </c>
      <c r="L207" s="2" t="str">
        <f>RIGHT(Table1[[#This Row],[Entry No.]],5)</f>
        <v>13057</v>
      </c>
      <c r="M207" s="2"/>
      <c r="N207" s="2"/>
      <c r="O207" s="2"/>
      <c r="P207" s="2"/>
      <c r="Q207" s="2"/>
      <c r="R207" s="2"/>
      <c r="S207" s="2"/>
      <c r="T207" s="2"/>
      <c r="U207" s="2"/>
      <c r="V207" s="2"/>
      <c r="W207" s="2"/>
      <c r="X207" s="2"/>
      <c r="Y207" s="2"/>
      <c r="Z207" s="2"/>
    </row>
    <row r="208" spans="1:26" ht="15.75" customHeight="1" x14ac:dyDescent="0.25">
      <c r="A208" s="2" t="s">
        <v>304</v>
      </c>
      <c r="B208" s="33">
        <v>42854</v>
      </c>
      <c r="C208" s="2">
        <v>169</v>
      </c>
      <c r="D208" s="2">
        <v>104</v>
      </c>
      <c r="E208" s="2">
        <v>31</v>
      </c>
      <c r="F208" s="2">
        <v>23</v>
      </c>
      <c r="G208" s="12">
        <f>SUM(Table1[[#This Row],[Shirts]:[Jackets]])</f>
        <v>327</v>
      </c>
      <c r="H208" s="2">
        <f>MONTH(Table1[[#This Row],[Date:]])</f>
        <v>4</v>
      </c>
      <c r="I208" s="2" t="str">
        <f>LEFT(Table1[[#This Row],[Entry No.]],1)</f>
        <v>5</v>
      </c>
      <c r="J208" s="2">
        <f>VALUE(Table1[[#This Row],[Sales Rep]])</f>
        <v>5</v>
      </c>
      <c r="K208" s="2" t="str">
        <f>VLOOKUP(Table1[[#This Row],[Sales Rep (VALUE)]],Table2[#All],2,0)</f>
        <v>Avery Fisher</v>
      </c>
      <c r="L208" s="2" t="str">
        <f>RIGHT(Table1[[#This Row],[Entry No.]],5)</f>
        <v>19629</v>
      </c>
      <c r="M208" s="2"/>
      <c r="N208" s="2"/>
      <c r="O208" s="2"/>
      <c r="P208" s="2"/>
      <c r="Q208" s="2"/>
      <c r="R208" s="2"/>
      <c r="S208" s="2"/>
      <c r="T208" s="2"/>
      <c r="U208" s="2"/>
      <c r="V208" s="2"/>
      <c r="W208" s="2"/>
      <c r="X208" s="2"/>
      <c r="Y208" s="2"/>
      <c r="Z208" s="2"/>
    </row>
    <row r="209" spans="1:26" ht="15.75" customHeight="1" x14ac:dyDescent="0.25">
      <c r="A209" s="2" t="s">
        <v>305</v>
      </c>
      <c r="B209" s="33">
        <v>42855</v>
      </c>
      <c r="C209" s="2">
        <v>146</v>
      </c>
      <c r="D209" s="2">
        <v>103</v>
      </c>
      <c r="E209" s="2">
        <v>19</v>
      </c>
      <c r="F209" s="2">
        <v>13</v>
      </c>
      <c r="G209" s="12">
        <f>SUM(Table1[[#This Row],[Shirts]:[Jackets]])</f>
        <v>281</v>
      </c>
      <c r="H209" s="2">
        <f>MONTH(Table1[[#This Row],[Date:]])</f>
        <v>4</v>
      </c>
      <c r="I209" s="2" t="str">
        <f>LEFT(Table1[[#This Row],[Entry No.]],1)</f>
        <v>3</v>
      </c>
      <c r="J209" s="2">
        <f>VALUE(Table1[[#This Row],[Sales Rep]])</f>
        <v>3</v>
      </c>
      <c r="K209" s="2" t="str">
        <f>VLOOKUP(Table1[[#This Row],[Sales Rep (VALUE)]],Table2[#All],2,0)</f>
        <v>Felix Mandeet</v>
      </c>
      <c r="L209" s="2" t="str">
        <f>RIGHT(Table1[[#This Row],[Entry No.]],5)</f>
        <v>19879</v>
      </c>
      <c r="M209" s="2"/>
      <c r="N209" s="2"/>
      <c r="O209" s="2"/>
      <c r="P209" s="2"/>
      <c r="Q209" s="2"/>
      <c r="R209" s="2"/>
      <c r="S209" s="2"/>
      <c r="T209" s="2"/>
      <c r="U209" s="2"/>
      <c r="V209" s="2"/>
      <c r="W209" s="2"/>
      <c r="X209" s="2"/>
      <c r="Y209" s="2"/>
      <c r="Z209" s="2"/>
    </row>
    <row r="210" spans="1:26" ht="15.75" customHeight="1" x14ac:dyDescent="0.25">
      <c r="A210" s="2" t="s">
        <v>306</v>
      </c>
      <c r="B210" s="33">
        <v>42856</v>
      </c>
      <c r="C210" s="2">
        <v>109</v>
      </c>
      <c r="D210" s="2">
        <v>47</v>
      </c>
      <c r="E210" s="2">
        <v>12</v>
      </c>
      <c r="F210" s="2">
        <v>39</v>
      </c>
      <c r="G210" s="12">
        <f>SUM(Table1[[#This Row],[Shirts]:[Jackets]])</f>
        <v>207</v>
      </c>
      <c r="H210" s="2">
        <f>MONTH(Table1[[#This Row],[Date:]])</f>
        <v>5</v>
      </c>
      <c r="I210" s="2" t="str">
        <f>LEFT(Table1[[#This Row],[Entry No.]],1)</f>
        <v>2</v>
      </c>
      <c r="J210" s="2">
        <f>VALUE(Table1[[#This Row],[Sales Rep]])</f>
        <v>2</v>
      </c>
      <c r="K210" s="2" t="str">
        <f>VLOOKUP(Table1[[#This Row],[Sales Rep (VALUE)]],Table2[#All],2,0)</f>
        <v>Year Choi</v>
      </c>
      <c r="L210" s="2" t="str">
        <f>RIGHT(Table1[[#This Row],[Entry No.]],5)</f>
        <v>10835</v>
      </c>
      <c r="M210" s="2"/>
      <c r="N210" s="2"/>
      <c r="O210" s="2"/>
      <c r="P210" s="2"/>
      <c r="Q210" s="2"/>
      <c r="R210" s="2"/>
      <c r="S210" s="2"/>
      <c r="T210" s="2"/>
      <c r="U210" s="2"/>
      <c r="V210" s="2"/>
      <c r="W210" s="2"/>
      <c r="X210" s="2"/>
      <c r="Y210" s="2"/>
      <c r="Z210" s="2"/>
    </row>
    <row r="211" spans="1:26" ht="15.75" customHeight="1" x14ac:dyDescent="0.25">
      <c r="A211" s="2" t="s">
        <v>307</v>
      </c>
      <c r="B211" s="33">
        <v>42857</v>
      </c>
      <c r="C211" s="2">
        <v>54</v>
      </c>
      <c r="D211" s="2">
        <v>92</v>
      </c>
      <c r="E211" s="2">
        <v>23</v>
      </c>
      <c r="F211" s="2">
        <v>50</v>
      </c>
      <c r="G211" s="12">
        <f>SUM(Table1[[#This Row],[Shirts]:[Jackets]])</f>
        <v>219</v>
      </c>
      <c r="H211" s="2">
        <f>MONTH(Table1[[#This Row],[Date:]])</f>
        <v>5</v>
      </c>
      <c r="I211" s="2" t="str">
        <f>LEFT(Table1[[#This Row],[Entry No.]],1)</f>
        <v>4</v>
      </c>
      <c r="J211" s="2">
        <f>VALUE(Table1[[#This Row],[Sales Rep]])</f>
        <v>4</v>
      </c>
      <c r="K211" s="2" t="str">
        <f>VLOOKUP(Table1[[#This Row],[Sales Rep (VALUE)]],Table2[#All],2,0)</f>
        <v>Robert Steinway</v>
      </c>
      <c r="L211" s="2" t="str">
        <f>RIGHT(Table1[[#This Row],[Entry No.]],5)</f>
        <v>19300</v>
      </c>
      <c r="M211" s="2"/>
      <c r="N211" s="2"/>
      <c r="O211" s="2"/>
      <c r="P211" s="2"/>
      <c r="Q211" s="2"/>
      <c r="R211" s="2"/>
      <c r="S211" s="2"/>
      <c r="T211" s="2"/>
      <c r="U211" s="2"/>
      <c r="V211" s="2"/>
      <c r="W211" s="2"/>
      <c r="X211" s="2"/>
      <c r="Y211" s="2"/>
      <c r="Z211" s="2"/>
    </row>
    <row r="212" spans="1:26" ht="15.75" customHeight="1" x14ac:dyDescent="0.25">
      <c r="A212" s="2" t="s">
        <v>308</v>
      </c>
      <c r="B212" s="33">
        <v>42858</v>
      </c>
      <c r="C212" s="2">
        <v>139</v>
      </c>
      <c r="D212" s="2">
        <v>77</v>
      </c>
      <c r="E212" s="2">
        <v>17</v>
      </c>
      <c r="F212" s="2">
        <v>9</v>
      </c>
      <c r="G212" s="12">
        <f>SUM(Table1[[#This Row],[Shirts]:[Jackets]])</f>
        <v>242</v>
      </c>
      <c r="H212" s="2">
        <f>MONTH(Table1[[#This Row],[Date:]])</f>
        <v>5</v>
      </c>
      <c r="I212" s="2" t="str">
        <f>LEFT(Table1[[#This Row],[Entry No.]],1)</f>
        <v>1</v>
      </c>
      <c r="J212" s="2">
        <f>VALUE(Table1[[#This Row],[Sales Rep]])</f>
        <v>1</v>
      </c>
      <c r="K212" s="2" t="str">
        <f>VLOOKUP(Table1[[#This Row],[Sales Rep (VALUE)]],Table2[#All],2,0)</f>
        <v>Alex Prudenko</v>
      </c>
      <c r="L212" s="2" t="str">
        <f>RIGHT(Table1[[#This Row],[Entry No.]],5)</f>
        <v>15806</v>
      </c>
      <c r="M212" s="2"/>
      <c r="N212" s="2"/>
      <c r="O212" s="2"/>
      <c r="P212" s="2"/>
      <c r="Q212" s="2"/>
      <c r="R212" s="2"/>
      <c r="S212" s="2"/>
      <c r="T212" s="2"/>
      <c r="U212" s="2"/>
      <c r="V212" s="2"/>
      <c r="W212" s="2"/>
      <c r="X212" s="2"/>
      <c r="Y212" s="2"/>
      <c r="Z212" s="2"/>
    </row>
    <row r="213" spans="1:26" ht="15.75" customHeight="1" x14ac:dyDescent="0.25">
      <c r="A213" s="2" t="s">
        <v>309</v>
      </c>
      <c r="B213" s="33">
        <v>42859</v>
      </c>
      <c r="C213" s="2">
        <v>72</v>
      </c>
      <c r="D213" s="2">
        <v>40</v>
      </c>
      <c r="E213" s="2">
        <v>32</v>
      </c>
      <c r="F213" s="2">
        <v>45</v>
      </c>
      <c r="G213" s="12">
        <f>SUM(Table1[[#This Row],[Shirts]:[Jackets]])</f>
        <v>189</v>
      </c>
      <c r="H213" s="2">
        <f>MONTH(Table1[[#This Row],[Date:]])</f>
        <v>5</v>
      </c>
      <c r="I213" s="2" t="str">
        <f>LEFT(Table1[[#This Row],[Entry No.]],1)</f>
        <v>5</v>
      </c>
      <c r="J213" s="2">
        <f>VALUE(Table1[[#This Row],[Sales Rep]])</f>
        <v>5</v>
      </c>
      <c r="K213" s="2" t="str">
        <f>VLOOKUP(Table1[[#This Row],[Sales Rep (VALUE)]],Table2[#All],2,0)</f>
        <v>Avery Fisher</v>
      </c>
      <c r="L213" s="2" t="str">
        <f>RIGHT(Table1[[#This Row],[Entry No.]],5)</f>
        <v>11000</v>
      </c>
      <c r="M213" s="2"/>
      <c r="N213" s="2"/>
      <c r="O213" s="2"/>
      <c r="P213" s="2"/>
      <c r="Q213" s="2"/>
      <c r="R213" s="2"/>
      <c r="S213" s="2"/>
      <c r="T213" s="2"/>
      <c r="U213" s="2"/>
      <c r="V213" s="2"/>
      <c r="W213" s="2"/>
      <c r="X213" s="2"/>
      <c r="Y213" s="2"/>
      <c r="Z213" s="2"/>
    </row>
    <row r="214" spans="1:26" ht="15.75" customHeight="1" x14ac:dyDescent="0.25">
      <c r="A214" s="2" t="s">
        <v>310</v>
      </c>
      <c r="B214" s="33">
        <v>42860</v>
      </c>
      <c r="C214" s="2">
        <v>94</v>
      </c>
      <c r="D214" s="2">
        <v>52</v>
      </c>
      <c r="E214" s="2">
        <v>42</v>
      </c>
      <c r="F214" s="2">
        <v>26</v>
      </c>
      <c r="G214" s="12">
        <f>SUM(Table1[[#This Row],[Shirts]:[Jackets]])</f>
        <v>214</v>
      </c>
      <c r="H214" s="2">
        <f>MONTH(Table1[[#This Row],[Date:]])</f>
        <v>5</v>
      </c>
      <c r="I214" s="2" t="str">
        <f>LEFT(Table1[[#This Row],[Entry No.]],1)</f>
        <v>3</v>
      </c>
      <c r="J214" s="2">
        <f>VALUE(Table1[[#This Row],[Sales Rep]])</f>
        <v>3</v>
      </c>
      <c r="K214" s="2" t="str">
        <f>VLOOKUP(Table1[[#This Row],[Sales Rep (VALUE)]],Table2[#All],2,0)</f>
        <v>Felix Mandeet</v>
      </c>
      <c r="L214" s="2" t="str">
        <f>RIGHT(Table1[[#This Row],[Entry No.]],5)</f>
        <v>15186</v>
      </c>
      <c r="M214" s="2"/>
      <c r="N214" s="2"/>
      <c r="O214" s="2"/>
      <c r="P214" s="2"/>
      <c r="Q214" s="2"/>
      <c r="R214" s="2"/>
      <c r="S214" s="2"/>
      <c r="T214" s="2"/>
      <c r="U214" s="2"/>
      <c r="V214" s="2"/>
      <c r="W214" s="2"/>
      <c r="X214" s="2"/>
      <c r="Y214" s="2"/>
      <c r="Z214" s="2"/>
    </row>
    <row r="215" spans="1:26" ht="15.75" customHeight="1" x14ac:dyDescent="0.25">
      <c r="A215" s="2" t="s">
        <v>311</v>
      </c>
      <c r="B215" s="33">
        <v>42861</v>
      </c>
      <c r="C215" s="2">
        <v>171</v>
      </c>
      <c r="D215" s="2">
        <v>40</v>
      </c>
      <c r="E215" s="2">
        <v>25</v>
      </c>
      <c r="F215" s="2">
        <v>21</v>
      </c>
      <c r="G215" s="12">
        <f>SUM(Table1[[#This Row],[Shirts]:[Jackets]])</f>
        <v>257</v>
      </c>
      <c r="H215" s="2">
        <f>MONTH(Table1[[#This Row],[Date:]])</f>
        <v>5</v>
      </c>
      <c r="I215" s="2" t="str">
        <f>LEFT(Table1[[#This Row],[Entry No.]],1)</f>
        <v>7</v>
      </c>
      <c r="J215" s="2">
        <f>VALUE(Table1[[#This Row],[Sales Rep]])</f>
        <v>7</v>
      </c>
      <c r="K215" s="2" t="str">
        <f>VLOOKUP(Table1[[#This Row],[Sales Rep (VALUE)]],Table2[#All],2,0)</f>
        <v>Terry Yen</v>
      </c>
      <c r="L215" s="2" t="str">
        <f>RIGHT(Table1[[#This Row],[Entry No.]],5)</f>
        <v>16144</v>
      </c>
      <c r="M215" s="2"/>
      <c r="N215" s="2"/>
      <c r="O215" s="2"/>
      <c r="P215" s="2"/>
      <c r="Q215" s="2"/>
      <c r="R215" s="2"/>
      <c r="S215" s="2"/>
      <c r="T215" s="2"/>
      <c r="U215" s="2"/>
      <c r="V215" s="2"/>
      <c r="W215" s="2"/>
      <c r="X215" s="2"/>
      <c r="Y215" s="2"/>
      <c r="Z215" s="2"/>
    </row>
    <row r="216" spans="1:26" ht="15.75" customHeight="1" x14ac:dyDescent="0.25">
      <c r="A216" s="2" t="s">
        <v>312</v>
      </c>
      <c r="B216" s="33">
        <v>42862</v>
      </c>
      <c r="C216" s="2">
        <v>93</v>
      </c>
      <c r="D216" s="2">
        <v>84</v>
      </c>
      <c r="E216" s="2">
        <v>43</v>
      </c>
      <c r="F216" s="2">
        <v>16</v>
      </c>
      <c r="G216" s="12">
        <f>SUM(Table1[[#This Row],[Shirts]:[Jackets]])</f>
        <v>236</v>
      </c>
      <c r="H216" s="2">
        <f>MONTH(Table1[[#This Row],[Date:]])</f>
        <v>5</v>
      </c>
      <c r="I216" s="2" t="str">
        <f>LEFT(Table1[[#This Row],[Entry No.]],1)</f>
        <v>8</v>
      </c>
      <c r="J216" s="2">
        <f>VALUE(Table1[[#This Row],[Sales Rep]])</f>
        <v>8</v>
      </c>
      <c r="K216" s="2" t="str">
        <f>VLOOKUP(Table1[[#This Row],[Sales Rep (VALUE)]],Table2[#All],2,0)</f>
        <v>Patrick Sochar</v>
      </c>
      <c r="L216" s="2" t="str">
        <f>RIGHT(Table1[[#This Row],[Entry No.]],5)</f>
        <v>10538</v>
      </c>
      <c r="M216" s="2"/>
      <c r="N216" s="2"/>
      <c r="O216" s="2"/>
      <c r="P216" s="2"/>
      <c r="Q216" s="2"/>
      <c r="R216" s="2"/>
      <c r="S216" s="2"/>
      <c r="T216" s="2"/>
      <c r="U216" s="2"/>
      <c r="V216" s="2"/>
      <c r="W216" s="2"/>
      <c r="X216" s="2"/>
      <c r="Y216" s="2"/>
      <c r="Z216" s="2"/>
    </row>
    <row r="217" spans="1:26" ht="15.75" customHeight="1" x14ac:dyDescent="0.25">
      <c r="A217" s="2" t="s">
        <v>313</v>
      </c>
      <c r="B217" s="33">
        <v>42863</v>
      </c>
      <c r="C217" s="2">
        <v>62</v>
      </c>
      <c r="D217" s="2">
        <v>80</v>
      </c>
      <c r="E217" s="2">
        <v>6</v>
      </c>
      <c r="F217" s="2">
        <v>28</v>
      </c>
      <c r="G217" s="12">
        <f>SUM(Table1[[#This Row],[Shirts]:[Jackets]])</f>
        <v>176</v>
      </c>
      <c r="H217" s="2">
        <f>MONTH(Table1[[#This Row],[Date:]])</f>
        <v>5</v>
      </c>
      <c r="I217" s="2" t="str">
        <f>LEFT(Table1[[#This Row],[Entry No.]],1)</f>
        <v>1</v>
      </c>
      <c r="J217" s="2">
        <f>VALUE(Table1[[#This Row],[Sales Rep]])</f>
        <v>1</v>
      </c>
      <c r="K217" s="2" t="str">
        <f>VLOOKUP(Table1[[#This Row],[Sales Rep (VALUE)]],Table2[#All],2,0)</f>
        <v>Alex Prudenko</v>
      </c>
      <c r="L217" s="2" t="str">
        <f>RIGHT(Table1[[#This Row],[Entry No.]],5)</f>
        <v>11536</v>
      </c>
      <c r="M217" s="2"/>
      <c r="N217" s="2"/>
      <c r="O217" s="2"/>
      <c r="P217" s="2"/>
      <c r="Q217" s="2"/>
      <c r="R217" s="2"/>
      <c r="S217" s="2"/>
      <c r="T217" s="2"/>
      <c r="U217" s="2"/>
      <c r="V217" s="2"/>
      <c r="W217" s="2"/>
      <c r="X217" s="2"/>
      <c r="Y217" s="2"/>
      <c r="Z217" s="2"/>
    </row>
    <row r="218" spans="1:26" ht="15.75" customHeight="1" x14ac:dyDescent="0.25">
      <c r="A218" s="2" t="s">
        <v>314</v>
      </c>
      <c r="B218" s="33">
        <v>42864</v>
      </c>
      <c r="C218" s="2">
        <v>82</v>
      </c>
      <c r="D218" s="2">
        <v>55</v>
      </c>
      <c r="E218" s="2">
        <v>25</v>
      </c>
      <c r="F218" s="2">
        <v>21</v>
      </c>
      <c r="G218" s="12">
        <f>SUM(Table1[[#This Row],[Shirts]:[Jackets]])</f>
        <v>183</v>
      </c>
      <c r="H218" s="2">
        <f>MONTH(Table1[[#This Row],[Date:]])</f>
        <v>5</v>
      </c>
      <c r="I218" s="2" t="str">
        <f>LEFT(Table1[[#This Row],[Entry No.]],1)</f>
        <v>4</v>
      </c>
      <c r="J218" s="2">
        <f>VALUE(Table1[[#This Row],[Sales Rep]])</f>
        <v>4</v>
      </c>
      <c r="K218" s="2" t="str">
        <f>VLOOKUP(Table1[[#This Row],[Sales Rep (VALUE)]],Table2[#All],2,0)</f>
        <v>Robert Steinway</v>
      </c>
      <c r="L218" s="2" t="str">
        <f>RIGHT(Table1[[#This Row],[Entry No.]],5)</f>
        <v>10994</v>
      </c>
      <c r="M218" s="2"/>
      <c r="N218" s="2"/>
      <c r="O218" s="2"/>
      <c r="P218" s="2"/>
      <c r="Q218" s="2"/>
      <c r="R218" s="2"/>
      <c r="S218" s="2"/>
      <c r="T218" s="2"/>
      <c r="U218" s="2"/>
      <c r="V218" s="2"/>
      <c r="W218" s="2"/>
      <c r="X218" s="2"/>
      <c r="Y218" s="2"/>
      <c r="Z218" s="2"/>
    </row>
    <row r="219" spans="1:26" ht="15.75" customHeight="1" x14ac:dyDescent="0.25">
      <c r="A219" s="2" t="s">
        <v>315</v>
      </c>
      <c r="B219" s="33">
        <v>42865</v>
      </c>
      <c r="C219" s="2">
        <v>170</v>
      </c>
      <c r="D219" s="2">
        <v>108</v>
      </c>
      <c r="E219" s="2">
        <v>32</v>
      </c>
      <c r="F219" s="2">
        <v>30</v>
      </c>
      <c r="G219" s="12">
        <f>SUM(Table1[[#This Row],[Shirts]:[Jackets]])</f>
        <v>340</v>
      </c>
      <c r="H219" s="2">
        <f>MONTH(Table1[[#This Row],[Date:]])</f>
        <v>5</v>
      </c>
      <c r="I219" s="2" t="str">
        <f>LEFT(Table1[[#This Row],[Entry No.]],1)</f>
        <v>8</v>
      </c>
      <c r="J219" s="2">
        <f>VALUE(Table1[[#This Row],[Sales Rep]])</f>
        <v>8</v>
      </c>
      <c r="K219" s="2" t="str">
        <f>VLOOKUP(Table1[[#This Row],[Sales Rep (VALUE)]],Table2[#All],2,0)</f>
        <v>Patrick Sochar</v>
      </c>
      <c r="L219" s="2" t="str">
        <f>RIGHT(Table1[[#This Row],[Entry No.]],5)</f>
        <v>19241</v>
      </c>
      <c r="M219" s="2"/>
      <c r="N219" s="2"/>
      <c r="O219" s="2"/>
      <c r="P219" s="2"/>
      <c r="Q219" s="2"/>
      <c r="R219" s="2"/>
      <c r="S219" s="2"/>
      <c r="T219" s="2"/>
      <c r="U219" s="2"/>
      <c r="V219" s="2"/>
      <c r="W219" s="2"/>
      <c r="X219" s="2"/>
      <c r="Y219" s="2"/>
      <c r="Z219" s="2"/>
    </row>
    <row r="220" spans="1:26" ht="15.75" customHeight="1" x14ac:dyDescent="0.25">
      <c r="A220" s="2" t="s">
        <v>316</v>
      </c>
      <c r="B220" s="33">
        <v>42866</v>
      </c>
      <c r="C220" s="2">
        <v>108</v>
      </c>
      <c r="D220" s="2">
        <v>50</v>
      </c>
      <c r="E220" s="2">
        <v>42</v>
      </c>
      <c r="F220" s="2">
        <v>15</v>
      </c>
      <c r="G220" s="12">
        <f>SUM(Table1[[#This Row],[Shirts]:[Jackets]])</f>
        <v>215</v>
      </c>
      <c r="H220" s="2">
        <f>MONTH(Table1[[#This Row],[Date:]])</f>
        <v>5</v>
      </c>
      <c r="I220" s="2" t="str">
        <f>LEFT(Table1[[#This Row],[Entry No.]],1)</f>
        <v>6</v>
      </c>
      <c r="J220" s="2">
        <f>VALUE(Table1[[#This Row],[Sales Rep]])</f>
        <v>6</v>
      </c>
      <c r="K220" s="2" t="str">
        <f>VLOOKUP(Table1[[#This Row],[Sales Rep (VALUE)]],Table2[#All],2,0)</f>
        <v>Yana Ovoya</v>
      </c>
      <c r="L220" s="2" t="str">
        <f>RIGHT(Table1[[#This Row],[Entry No.]],5)</f>
        <v>10180</v>
      </c>
      <c r="M220" s="2"/>
      <c r="N220" s="2"/>
      <c r="O220" s="2"/>
      <c r="P220" s="2"/>
      <c r="Q220" s="2"/>
      <c r="R220" s="2"/>
      <c r="S220" s="2"/>
      <c r="T220" s="2"/>
      <c r="U220" s="2"/>
      <c r="V220" s="2"/>
      <c r="W220" s="2"/>
      <c r="X220" s="2"/>
      <c r="Y220" s="2"/>
      <c r="Z220" s="2"/>
    </row>
    <row r="221" spans="1:26" ht="15.75" customHeight="1" x14ac:dyDescent="0.25">
      <c r="A221" s="2" t="s">
        <v>317</v>
      </c>
      <c r="B221" s="33">
        <v>42867</v>
      </c>
      <c r="C221" s="2">
        <v>90</v>
      </c>
      <c r="D221" s="2">
        <v>102</v>
      </c>
      <c r="E221" s="2">
        <v>29</v>
      </c>
      <c r="F221" s="2">
        <v>12</v>
      </c>
      <c r="G221" s="12">
        <f>SUM(Table1[[#This Row],[Shirts]:[Jackets]])</f>
        <v>233</v>
      </c>
      <c r="H221" s="2">
        <f>MONTH(Table1[[#This Row],[Date:]])</f>
        <v>5</v>
      </c>
      <c r="I221" s="2" t="str">
        <f>LEFT(Table1[[#This Row],[Entry No.]],1)</f>
        <v>2</v>
      </c>
      <c r="J221" s="2">
        <f>VALUE(Table1[[#This Row],[Sales Rep]])</f>
        <v>2</v>
      </c>
      <c r="K221" s="2" t="str">
        <f>VLOOKUP(Table1[[#This Row],[Sales Rep (VALUE)]],Table2[#All],2,0)</f>
        <v>Year Choi</v>
      </c>
      <c r="L221" s="2" t="str">
        <f>RIGHT(Table1[[#This Row],[Entry No.]],5)</f>
        <v>18951</v>
      </c>
      <c r="M221" s="2"/>
      <c r="N221" s="2"/>
      <c r="O221" s="2"/>
      <c r="P221" s="2"/>
      <c r="Q221" s="2"/>
      <c r="R221" s="2"/>
      <c r="S221" s="2"/>
      <c r="T221" s="2"/>
      <c r="U221" s="2"/>
      <c r="V221" s="2"/>
      <c r="W221" s="2"/>
      <c r="X221" s="2"/>
      <c r="Y221" s="2"/>
      <c r="Z221" s="2"/>
    </row>
    <row r="222" spans="1:26" ht="15.75" customHeight="1" x14ac:dyDescent="0.25">
      <c r="A222" s="2" t="s">
        <v>318</v>
      </c>
      <c r="B222" s="33">
        <v>42868</v>
      </c>
      <c r="C222" s="2">
        <v>106</v>
      </c>
      <c r="D222" s="2">
        <v>76</v>
      </c>
      <c r="E222" s="2">
        <v>26</v>
      </c>
      <c r="F222" s="2">
        <v>9</v>
      </c>
      <c r="G222" s="12">
        <f>SUM(Table1[[#This Row],[Shirts]:[Jackets]])</f>
        <v>217</v>
      </c>
      <c r="H222" s="2">
        <f>MONTH(Table1[[#This Row],[Date:]])</f>
        <v>5</v>
      </c>
      <c r="I222" s="2" t="str">
        <f>LEFT(Table1[[#This Row],[Entry No.]],1)</f>
        <v>7</v>
      </c>
      <c r="J222" s="2">
        <f>VALUE(Table1[[#This Row],[Sales Rep]])</f>
        <v>7</v>
      </c>
      <c r="K222" s="2" t="str">
        <f>VLOOKUP(Table1[[#This Row],[Sales Rep (VALUE)]],Table2[#All],2,0)</f>
        <v>Terry Yen</v>
      </c>
      <c r="L222" s="2" t="str">
        <f>RIGHT(Table1[[#This Row],[Entry No.]],5)</f>
        <v>10783</v>
      </c>
      <c r="M222" s="2"/>
      <c r="N222" s="2"/>
      <c r="O222" s="2"/>
      <c r="P222" s="2"/>
      <c r="Q222" s="2"/>
      <c r="R222" s="2"/>
      <c r="S222" s="2"/>
      <c r="T222" s="2"/>
      <c r="U222" s="2"/>
      <c r="V222" s="2"/>
      <c r="W222" s="2"/>
      <c r="X222" s="2"/>
      <c r="Y222" s="2"/>
      <c r="Z222" s="2"/>
    </row>
    <row r="223" spans="1:26" ht="15.75" customHeight="1" x14ac:dyDescent="0.25">
      <c r="A223" s="2" t="s">
        <v>319</v>
      </c>
      <c r="B223" s="33">
        <v>42869</v>
      </c>
      <c r="C223" s="2">
        <v>73</v>
      </c>
      <c r="D223" s="2">
        <v>44</v>
      </c>
      <c r="E223" s="2">
        <v>18</v>
      </c>
      <c r="F223" s="2">
        <v>38</v>
      </c>
      <c r="G223" s="12">
        <f>SUM(Table1[[#This Row],[Shirts]:[Jackets]])</f>
        <v>173</v>
      </c>
      <c r="H223" s="2">
        <f>MONTH(Table1[[#This Row],[Date:]])</f>
        <v>5</v>
      </c>
      <c r="I223" s="2" t="str">
        <f>LEFT(Table1[[#This Row],[Entry No.]],1)</f>
        <v>9</v>
      </c>
      <c r="J223" s="2">
        <f>VALUE(Table1[[#This Row],[Sales Rep]])</f>
        <v>9</v>
      </c>
      <c r="K223" s="2" t="str">
        <f>VLOOKUP(Table1[[#This Row],[Sales Rep (VALUE)]],Table2[#All],2,0)</f>
        <v>Evonne Liu</v>
      </c>
      <c r="L223" s="2" t="str">
        <f>RIGHT(Table1[[#This Row],[Entry No.]],5)</f>
        <v>17331</v>
      </c>
      <c r="M223" s="2"/>
      <c r="N223" s="2"/>
      <c r="O223" s="2"/>
      <c r="P223" s="2"/>
      <c r="Q223" s="2"/>
      <c r="R223" s="2"/>
      <c r="S223" s="2"/>
      <c r="T223" s="2"/>
      <c r="U223" s="2"/>
      <c r="V223" s="2"/>
      <c r="W223" s="2"/>
      <c r="X223" s="2"/>
      <c r="Y223" s="2"/>
      <c r="Z223" s="2"/>
    </row>
    <row r="224" spans="1:26" ht="15.75" customHeight="1" x14ac:dyDescent="0.25">
      <c r="A224" s="2" t="s">
        <v>320</v>
      </c>
      <c r="B224" s="33">
        <v>42870</v>
      </c>
      <c r="C224" s="2">
        <v>104</v>
      </c>
      <c r="D224" s="2">
        <v>88</v>
      </c>
      <c r="E224" s="2">
        <v>16</v>
      </c>
      <c r="F224" s="2">
        <v>14</v>
      </c>
      <c r="G224" s="12">
        <f>SUM(Table1[[#This Row],[Shirts]:[Jackets]])</f>
        <v>222</v>
      </c>
      <c r="H224" s="2">
        <f>MONTH(Table1[[#This Row],[Date:]])</f>
        <v>5</v>
      </c>
      <c r="I224" s="2" t="str">
        <f>LEFT(Table1[[#This Row],[Entry No.]],1)</f>
        <v>3</v>
      </c>
      <c r="J224" s="2">
        <f>VALUE(Table1[[#This Row],[Sales Rep]])</f>
        <v>3</v>
      </c>
      <c r="K224" s="2" t="str">
        <f>VLOOKUP(Table1[[#This Row],[Sales Rep (VALUE)]],Table2[#All],2,0)</f>
        <v>Felix Mandeet</v>
      </c>
      <c r="L224" s="2" t="str">
        <f>RIGHT(Table1[[#This Row],[Entry No.]],5)</f>
        <v>18396</v>
      </c>
      <c r="M224" s="2"/>
      <c r="N224" s="2"/>
      <c r="O224" s="2"/>
      <c r="P224" s="2"/>
      <c r="Q224" s="2"/>
      <c r="R224" s="2"/>
      <c r="S224" s="2"/>
      <c r="T224" s="2"/>
      <c r="U224" s="2"/>
      <c r="V224" s="2"/>
      <c r="W224" s="2"/>
      <c r="X224" s="2"/>
      <c r="Y224" s="2"/>
      <c r="Z224" s="2"/>
    </row>
    <row r="225" spans="1:26" ht="15.75" customHeight="1" x14ac:dyDescent="0.25">
      <c r="A225" s="2" t="s">
        <v>321</v>
      </c>
      <c r="B225" s="33">
        <v>42871</v>
      </c>
      <c r="C225" s="2">
        <v>169</v>
      </c>
      <c r="D225" s="2">
        <v>94</v>
      </c>
      <c r="E225" s="2">
        <v>36</v>
      </c>
      <c r="F225" s="2">
        <v>49</v>
      </c>
      <c r="G225" s="12">
        <f>SUM(Table1[[#This Row],[Shirts]:[Jackets]])</f>
        <v>348</v>
      </c>
      <c r="H225" s="2">
        <f>MONTH(Table1[[#This Row],[Date:]])</f>
        <v>5</v>
      </c>
      <c r="I225" s="2" t="str">
        <f>LEFT(Table1[[#This Row],[Entry No.]],1)</f>
        <v>7</v>
      </c>
      <c r="J225" s="2">
        <f>VALUE(Table1[[#This Row],[Sales Rep]])</f>
        <v>7</v>
      </c>
      <c r="K225" s="2" t="str">
        <f>VLOOKUP(Table1[[#This Row],[Sales Rep (VALUE)]],Table2[#All],2,0)</f>
        <v>Terry Yen</v>
      </c>
      <c r="L225" s="2" t="str">
        <f>RIGHT(Table1[[#This Row],[Entry No.]],5)</f>
        <v>16094</v>
      </c>
      <c r="M225" s="2"/>
      <c r="N225" s="2"/>
      <c r="O225" s="2"/>
      <c r="P225" s="2"/>
      <c r="Q225" s="2"/>
      <c r="R225" s="2"/>
      <c r="S225" s="2"/>
      <c r="T225" s="2"/>
      <c r="U225" s="2"/>
      <c r="V225" s="2"/>
      <c r="W225" s="2"/>
      <c r="X225" s="2"/>
      <c r="Y225" s="2"/>
      <c r="Z225" s="2"/>
    </row>
    <row r="226" spans="1:26" ht="15.75" customHeight="1" x14ac:dyDescent="0.25">
      <c r="A226" s="2" t="s">
        <v>322</v>
      </c>
      <c r="B226" s="33">
        <v>42872</v>
      </c>
      <c r="C226" s="2">
        <v>71</v>
      </c>
      <c r="D226" s="2">
        <v>65</v>
      </c>
      <c r="E226" s="2">
        <v>8</v>
      </c>
      <c r="F226" s="2">
        <v>33</v>
      </c>
      <c r="G226" s="12">
        <f>SUM(Table1[[#This Row],[Shirts]:[Jackets]])</f>
        <v>177</v>
      </c>
      <c r="H226" s="2">
        <f>MONTH(Table1[[#This Row],[Date:]])</f>
        <v>5</v>
      </c>
      <c r="I226" s="2" t="str">
        <f>LEFT(Table1[[#This Row],[Entry No.]],1)</f>
        <v>3</v>
      </c>
      <c r="J226" s="2">
        <f>VALUE(Table1[[#This Row],[Sales Rep]])</f>
        <v>3</v>
      </c>
      <c r="K226" s="2" t="str">
        <f>VLOOKUP(Table1[[#This Row],[Sales Rep (VALUE)]],Table2[#All],2,0)</f>
        <v>Felix Mandeet</v>
      </c>
      <c r="L226" s="2" t="str">
        <f>RIGHT(Table1[[#This Row],[Entry No.]],5)</f>
        <v>12727</v>
      </c>
      <c r="M226" s="2"/>
      <c r="N226" s="2"/>
      <c r="O226" s="2"/>
      <c r="P226" s="2"/>
      <c r="Q226" s="2"/>
      <c r="R226" s="2"/>
      <c r="S226" s="2"/>
      <c r="T226" s="2"/>
      <c r="U226" s="2"/>
      <c r="V226" s="2"/>
      <c r="W226" s="2"/>
      <c r="X226" s="2"/>
      <c r="Y226" s="2"/>
      <c r="Z226" s="2"/>
    </row>
    <row r="227" spans="1:26" ht="15.75" customHeight="1" x14ac:dyDescent="0.25">
      <c r="A227" s="2" t="s">
        <v>323</v>
      </c>
      <c r="B227" s="33">
        <v>42873</v>
      </c>
      <c r="C227" s="2">
        <v>80</v>
      </c>
      <c r="D227" s="2">
        <v>97</v>
      </c>
      <c r="E227" s="2">
        <v>2</v>
      </c>
      <c r="F227" s="2">
        <v>48</v>
      </c>
      <c r="G227" s="12">
        <f>SUM(Table1[[#This Row],[Shirts]:[Jackets]])</f>
        <v>227</v>
      </c>
      <c r="H227" s="2">
        <f>MONTH(Table1[[#This Row],[Date:]])</f>
        <v>5</v>
      </c>
      <c r="I227" s="2" t="str">
        <f>LEFT(Table1[[#This Row],[Entry No.]],1)</f>
        <v>3</v>
      </c>
      <c r="J227" s="2">
        <f>VALUE(Table1[[#This Row],[Sales Rep]])</f>
        <v>3</v>
      </c>
      <c r="K227" s="2" t="str">
        <f>VLOOKUP(Table1[[#This Row],[Sales Rep (VALUE)]],Table2[#All],2,0)</f>
        <v>Felix Mandeet</v>
      </c>
      <c r="L227" s="2" t="str">
        <f>RIGHT(Table1[[#This Row],[Entry No.]],5)</f>
        <v>17601</v>
      </c>
      <c r="M227" s="2"/>
      <c r="N227" s="2"/>
      <c r="O227" s="2"/>
      <c r="P227" s="2"/>
      <c r="Q227" s="2"/>
      <c r="R227" s="2"/>
      <c r="S227" s="2"/>
      <c r="T227" s="2"/>
      <c r="U227" s="2"/>
      <c r="V227" s="2"/>
      <c r="W227" s="2"/>
      <c r="X227" s="2"/>
      <c r="Y227" s="2"/>
      <c r="Z227" s="2"/>
    </row>
    <row r="228" spans="1:26" ht="15.75" customHeight="1" x14ac:dyDescent="0.25">
      <c r="A228" s="2" t="s">
        <v>324</v>
      </c>
      <c r="B228" s="33">
        <v>42874</v>
      </c>
      <c r="C228" s="2">
        <v>165</v>
      </c>
      <c r="D228" s="2">
        <v>90</v>
      </c>
      <c r="E228" s="2">
        <v>6</v>
      </c>
      <c r="F228" s="2">
        <v>46</v>
      </c>
      <c r="G228" s="12">
        <f>SUM(Table1[[#This Row],[Shirts]:[Jackets]])</f>
        <v>307</v>
      </c>
      <c r="H228" s="2">
        <f>MONTH(Table1[[#This Row],[Date:]])</f>
        <v>5</v>
      </c>
      <c r="I228" s="2" t="str">
        <f>LEFT(Table1[[#This Row],[Entry No.]],1)</f>
        <v>7</v>
      </c>
      <c r="J228" s="2">
        <f>VALUE(Table1[[#This Row],[Sales Rep]])</f>
        <v>7</v>
      </c>
      <c r="K228" s="2" t="str">
        <f>VLOOKUP(Table1[[#This Row],[Sales Rep (VALUE)]],Table2[#All],2,0)</f>
        <v>Terry Yen</v>
      </c>
      <c r="L228" s="2" t="str">
        <f>RIGHT(Table1[[#This Row],[Entry No.]],5)</f>
        <v>10123</v>
      </c>
      <c r="M228" s="2"/>
      <c r="N228" s="2"/>
      <c r="O228" s="2"/>
      <c r="P228" s="2"/>
      <c r="Q228" s="2"/>
      <c r="R228" s="2"/>
      <c r="S228" s="2"/>
      <c r="T228" s="2"/>
      <c r="U228" s="2"/>
      <c r="V228" s="2"/>
      <c r="W228" s="2"/>
      <c r="X228" s="2"/>
      <c r="Y228" s="2"/>
      <c r="Z228" s="2"/>
    </row>
    <row r="229" spans="1:26" ht="15.75" customHeight="1" x14ac:dyDescent="0.25">
      <c r="A229" s="2" t="s">
        <v>325</v>
      </c>
      <c r="B229" s="33">
        <v>42875</v>
      </c>
      <c r="C229" s="2">
        <v>173</v>
      </c>
      <c r="D229" s="2">
        <v>44</v>
      </c>
      <c r="E229" s="2">
        <v>6</v>
      </c>
      <c r="F229" s="2">
        <v>50</v>
      </c>
      <c r="G229" s="12">
        <f>SUM(Table1[[#This Row],[Shirts]:[Jackets]])</f>
        <v>273</v>
      </c>
      <c r="H229" s="2">
        <f>MONTH(Table1[[#This Row],[Date:]])</f>
        <v>5</v>
      </c>
      <c r="I229" s="2" t="str">
        <f>LEFT(Table1[[#This Row],[Entry No.]],1)</f>
        <v>5</v>
      </c>
      <c r="J229" s="2">
        <f>VALUE(Table1[[#This Row],[Sales Rep]])</f>
        <v>5</v>
      </c>
      <c r="K229" s="2" t="str">
        <f>VLOOKUP(Table1[[#This Row],[Sales Rep (VALUE)]],Table2[#All],2,0)</f>
        <v>Avery Fisher</v>
      </c>
      <c r="L229" s="2" t="str">
        <f>RIGHT(Table1[[#This Row],[Entry No.]],5)</f>
        <v>13452</v>
      </c>
      <c r="M229" s="2"/>
      <c r="N229" s="2"/>
      <c r="O229" s="2"/>
      <c r="P229" s="2"/>
      <c r="Q229" s="2"/>
      <c r="R229" s="2"/>
      <c r="S229" s="2"/>
      <c r="T229" s="2"/>
      <c r="U229" s="2"/>
      <c r="V229" s="2"/>
      <c r="W229" s="2"/>
      <c r="X229" s="2"/>
      <c r="Y229" s="2"/>
      <c r="Z229" s="2"/>
    </row>
    <row r="230" spans="1:26" ht="15.75" customHeight="1" x14ac:dyDescent="0.25">
      <c r="A230" s="2" t="s">
        <v>326</v>
      </c>
      <c r="B230" s="33">
        <v>42876</v>
      </c>
      <c r="C230" s="2">
        <v>129</v>
      </c>
      <c r="D230" s="2">
        <v>63</v>
      </c>
      <c r="E230" s="2">
        <v>31</v>
      </c>
      <c r="F230" s="2">
        <v>37</v>
      </c>
      <c r="G230" s="12">
        <f>SUM(Table1[[#This Row],[Shirts]:[Jackets]])</f>
        <v>260</v>
      </c>
      <c r="H230" s="2">
        <f>MONTH(Table1[[#This Row],[Date:]])</f>
        <v>5</v>
      </c>
      <c r="I230" s="2" t="str">
        <f>LEFT(Table1[[#This Row],[Entry No.]],1)</f>
        <v>1</v>
      </c>
      <c r="J230" s="2">
        <f>VALUE(Table1[[#This Row],[Sales Rep]])</f>
        <v>1</v>
      </c>
      <c r="K230" s="2" t="str">
        <f>VLOOKUP(Table1[[#This Row],[Sales Rep (VALUE)]],Table2[#All],2,0)</f>
        <v>Alex Prudenko</v>
      </c>
      <c r="L230" s="2" t="str">
        <f>RIGHT(Table1[[#This Row],[Entry No.]],5)</f>
        <v>18099</v>
      </c>
      <c r="M230" s="2"/>
      <c r="N230" s="2"/>
      <c r="O230" s="2"/>
      <c r="P230" s="2"/>
      <c r="Q230" s="2"/>
      <c r="R230" s="2"/>
      <c r="S230" s="2"/>
      <c r="T230" s="2"/>
      <c r="U230" s="2"/>
      <c r="V230" s="2"/>
      <c r="W230" s="2"/>
      <c r="X230" s="2"/>
      <c r="Y230" s="2"/>
      <c r="Z230" s="2"/>
    </row>
    <row r="231" spans="1:26" ht="15.75" customHeight="1" x14ac:dyDescent="0.25">
      <c r="A231" s="2" t="s">
        <v>327</v>
      </c>
      <c r="B231" s="33">
        <v>42877</v>
      </c>
      <c r="C231" s="2">
        <v>65</v>
      </c>
      <c r="D231" s="2">
        <v>102</v>
      </c>
      <c r="E231" s="2">
        <v>35</v>
      </c>
      <c r="F231" s="2">
        <v>18</v>
      </c>
      <c r="G231" s="12">
        <f>SUM(Table1[[#This Row],[Shirts]:[Jackets]])</f>
        <v>220</v>
      </c>
      <c r="H231" s="2">
        <f>MONTH(Table1[[#This Row],[Date:]])</f>
        <v>5</v>
      </c>
      <c r="I231" s="2" t="str">
        <f>LEFT(Table1[[#This Row],[Entry No.]],1)</f>
        <v>1</v>
      </c>
      <c r="J231" s="2">
        <f>VALUE(Table1[[#This Row],[Sales Rep]])</f>
        <v>1</v>
      </c>
      <c r="K231" s="2" t="str">
        <f>VLOOKUP(Table1[[#This Row],[Sales Rep (VALUE)]],Table2[#All],2,0)</f>
        <v>Alex Prudenko</v>
      </c>
      <c r="L231" s="2" t="str">
        <f>RIGHT(Table1[[#This Row],[Entry No.]],5)</f>
        <v>19173</v>
      </c>
      <c r="M231" s="2"/>
      <c r="N231" s="2"/>
      <c r="O231" s="2"/>
      <c r="P231" s="2"/>
      <c r="Q231" s="2"/>
      <c r="R231" s="2"/>
      <c r="S231" s="2"/>
      <c r="T231" s="2"/>
      <c r="U231" s="2"/>
      <c r="V231" s="2"/>
      <c r="W231" s="2"/>
      <c r="X231" s="2"/>
      <c r="Y231" s="2"/>
      <c r="Z231" s="2"/>
    </row>
    <row r="232" spans="1:26" ht="15.75" customHeight="1" x14ac:dyDescent="0.25">
      <c r="A232" s="2" t="s">
        <v>328</v>
      </c>
      <c r="B232" s="33">
        <v>42878</v>
      </c>
      <c r="C232" s="2">
        <v>160</v>
      </c>
      <c r="D232" s="2">
        <v>59</v>
      </c>
      <c r="E232" s="2">
        <v>13</v>
      </c>
      <c r="F232" s="2">
        <v>39</v>
      </c>
      <c r="G232" s="12">
        <f>SUM(Table1[[#This Row],[Shirts]:[Jackets]])</f>
        <v>271</v>
      </c>
      <c r="H232" s="2">
        <f>MONTH(Table1[[#This Row],[Date:]])</f>
        <v>5</v>
      </c>
      <c r="I232" s="2" t="str">
        <f>LEFT(Table1[[#This Row],[Entry No.]],1)</f>
        <v>4</v>
      </c>
      <c r="J232" s="2">
        <f>VALUE(Table1[[#This Row],[Sales Rep]])</f>
        <v>4</v>
      </c>
      <c r="K232" s="2" t="str">
        <f>VLOOKUP(Table1[[#This Row],[Sales Rep (VALUE)]],Table2[#All],2,0)</f>
        <v>Robert Steinway</v>
      </c>
      <c r="L232" s="2" t="str">
        <f>RIGHT(Table1[[#This Row],[Entry No.]],5)</f>
        <v>14753</v>
      </c>
      <c r="M232" s="2"/>
      <c r="N232" s="2"/>
      <c r="O232" s="2"/>
      <c r="P232" s="2"/>
      <c r="Q232" s="2"/>
      <c r="R232" s="2"/>
      <c r="S232" s="2"/>
      <c r="T232" s="2"/>
      <c r="U232" s="2"/>
      <c r="V232" s="2"/>
      <c r="W232" s="2"/>
      <c r="X232" s="2"/>
      <c r="Y232" s="2"/>
      <c r="Z232" s="2"/>
    </row>
    <row r="233" spans="1:26" ht="15.75" customHeight="1" x14ac:dyDescent="0.25">
      <c r="A233" s="2" t="s">
        <v>329</v>
      </c>
      <c r="B233" s="33">
        <v>42879</v>
      </c>
      <c r="C233" s="2">
        <v>140</v>
      </c>
      <c r="D233" s="2">
        <v>98</v>
      </c>
      <c r="E233" s="2">
        <v>33</v>
      </c>
      <c r="F233" s="2">
        <v>46</v>
      </c>
      <c r="G233" s="12">
        <f>SUM(Table1[[#This Row],[Shirts]:[Jackets]])</f>
        <v>317</v>
      </c>
      <c r="H233" s="2">
        <f>MONTH(Table1[[#This Row],[Date:]])</f>
        <v>5</v>
      </c>
      <c r="I233" s="2" t="str">
        <f>LEFT(Table1[[#This Row],[Entry No.]],1)</f>
        <v>7</v>
      </c>
      <c r="J233" s="2">
        <f>VALUE(Table1[[#This Row],[Sales Rep]])</f>
        <v>7</v>
      </c>
      <c r="K233" s="2" t="str">
        <f>VLOOKUP(Table1[[#This Row],[Sales Rep (VALUE)]],Table2[#All],2,0)</f>
        <v>Terry Yen</v>
      </c>
      <c r="L233" s="2" t="str">
        <f>RIGHT(Table1[[#This Row],[Entry No.]],5)</f>
        <v>13793</v>
      </c>
      <c r="M233" s="2"/>
      <c r="N233" s="2"/>
      <c r="O233" s="2"/>
      <c r="P233" s="2"/>
      <c r="Q233" s="2"/>
      <c r="R233" s="2"/>
      <c r="S233" s="2"/>
      <c r="T233" s="2"/>
      <c r="U233" s="2"/>
      <c r="V233" s="2"/>
      <c r="W233" s="2"/>
      <c r="X233" s="2"/>
      <c r="Y233" s="2"/>
      <c r="Z233" s="2"/>
    </row>
    <row r="234" spans="1:26" ht="15.75" customHeight="1" x14ac:dyDescent="0.25">
      <c r="A234" s="2" t="s">
        <v>330</v>
      </c>
      <c r="B234" s="33">
        <v>42880</v>
      </c>
      <c r="C234" s="2">
        <v>54</v>
      </c>
      <c r="D234" s="2">
        <v>102</v>
      </c>
      <c r="E234" s="2">
        <v>9</v>
      </c>
      <c r="F234" s="2">
        <v>32</v>
      </c>
      <c r="G234" s="12">
        <f>SUM(Table1[[#This Row],[Shirts]:[Jackets]])</f>
        <v>197</v>
      </c>
      <c r="H234" s="2">
        <f>MONTH(Table1[[#This Row],[Date:]])</f>
        <v>5</v>
      </c>
      <c r="I234" s="2" t="str">
        <f>LEFT(Table1[[#This Row],[Entry No.]],1)</f>
        <v>7</v>
      </c>
      <c r="J234" s="2">
        <f>VALUE(Table1[[#This Row],[Sales Rep]])</f>
        <v>7</v>
      </c>
      <c r="K234" s="2" t="str">
        <f>VLOOKUP(Table1[[#This Row],[Sales Rep (VALUE)]],Table2[#All],2,0)</f>
        <v>Terry Yen</v>
      </c>
      <c r="L234" s="2" t="str">
        <f>RIGHT(Table1[[#This Row],[Entry No.]],5)</f>
        <v>19279</v>
      </c>
      <c r="M234" s="2"/>
      <c r="N234" s="2"/>
      <c r="O234" s="2"/>
      <c r="P234" s="2"/>
      <c r="Q234" s="2"/>
      <c r="R234" s="2"/>
      <c r="S234" s="2"/>
      <c r="T234" s="2"/>
      <c r="U234" s="2"/>
      <c r="V234" s="2"/>
      <c r="W234" s="2"/>
      <c r="X234" s="2"/>
      <c r="Y234" s="2"/>
      <c r="Z234" s="2"/>
    </row>
    <row r="235" spans="1:26" ht="15.75" customHeight="1" x14ac:dyDescent="0.25">
      <c r="A235" s="2" t="s">
        <v>331</v>
      </c>
      <c r="B235" s="33">
        <v>42881</v>
      </c>
      <c r="C235" s="2">
        <v>77</v>
      </c>
      <c r="D235" s="2">
        <v>51</v>
      </c>
      <c r="E235" s="2">
        <v>12</v>
      </c>
      <c r="F235" s="2">
        <v>10</v>
      </c>
      <c r="G235" s="12">
        <f>SUM(Table1[[#This Row],[Shirts]:[Jackets]])</f>
        <v>150</v>
      </c>
      <c r="H235" s="2">
        <f>MONTH(Table1[[#This Row],[Date:]])</f>
        <v>5</v>
      </c>
      <c r="I235" s="2" t="str">
        <f>LEFT(Table1[[#This Row],[Entry No.]],1)</f>
        <v>4</v>
      </c>
      <c r="J235" s="2">
        <f>VALUE(Table1[[#This Row],[Sales Rep]])</f>
        <v>4</v>
      </c>
      <c r="K235" s="2" t="str">
        <f>VLOOKUP(Table1[[#This Row],[Sales Rep (VALUE)]],Table2[#All],2,0)</f>
        <v>Robert Steinway</v>
      </c>
      <c r="L235" s="2" t="str">
        <f>RIGHT(Table1[[#This Row],[Entry No.]],5)</f>
        <v>17250</v>
      </c>
      <c r="M235" s="2"/>
      <c r="N235" s="2"/>
      <c r="O235" s="2"/>
      <c r="P235" s="2"/>
      <c r="Q235" s="2"/>
      <c r="R235" s="2"/>
      <c r="S235" s="2"/>
      <c r="T235" s="2"/>
      <c r="U235" s="2"/>
      <c r="V235" s="2"/>
      <c r="W235" s="2"/>
      <c r="X235" s="2"/>
      <c r="Y235" s="2"/>
      <c r="Z235" s="2"/>
    </row>
    <row r="236" spans="1:26" ht="15.75" customHeight="1" x14ac:dyDescent="0.25">
      <c r="A236" s="2" t="s">
        <v>332</v>
      </c>
      <c r="B236" s="33">
        <v>42882</v>
      </c>
      <c r="C236" s="2">
        <v>99</v>
      </c>
      <c r="D236" s="2">
        <v>57</v>
      </c>
      <c r="E236" s="2">
        <v>19</v>
      </c>
      <c r="F236" s="2">
        <v>33</v>
      </c>
      <c r="G236" s="12">
        <f>SUM(Table1[[#This Row],[Shirts]:[Jackets]])</f>
        <v>208</v>
      </c>
      <c r="H236" s="2">
        <f>MONTH(Table1[[#This Row],[Date:]])</f>
        <v>5</v>
      </c>
      <c r="I236" s="2" t="str">
        <f>LEFT(Table1[[#This Row],[Entry No.]],1)</f>
        <v>7</v>
      </c>
      <c r="J236" s="2">
        <f>VALUE(Table1[[#This Row],[Sales Rep]])</f>
        <v>7</v>
      </c>
      <c r="K236" s="2" t="str">
        <f>VLOOKUP(Table1[[#This Row],[Sales Rep (VALUE)]],Table2[#All],2,0)</f>
        <v>Terry Yen</v>
      </c>
      <c r="L236" s="2" t="str">
        <f>RIGHT(Table1[[#This Row],[Entry No.]],5)</f>
        <v>14026</v>
      </c>
      <c r="M236" s="2"/>
      <c r="N236" s="2"/>
      <c r="O236" s="2"/>
      <c r="P236" s="2"/>
      <c r="Q236" s="2"/>
      <c r="R236" s="2"/>
      <c r="S236" s="2"/>
      <c r="T236" s="2"/>
      <c r="U236" s="2"/>
      <c r="V236" s="2"/>
      <c r="W236" s="2"/>
      <c r="X236" s="2"/>
      <c r="Y236" s="2"/>
      <c r="Z236" s="2"/>
    </row>
    <row r="237" spans="1:26" ht="15.75" customHeight="1" x14ac:dyDescent="0.25">
      <c r="A237" s="2" t="s">
        <v>333</v>
      </c>
      <c r="B237" s="33">
        <v>42883</v>
      </c>
      <c r="C237" s="2">
        <v>136</v>
      </c>
      <c r="D237" s="2">
        <v>57</v>
      </c>
      <c r="E237" s="2">
        <v>26</v>
      </c>
      <c r="F237" s="2">
        <v>42</v>
      </c>
      <c r="G237" s="12">
        <f>SUM(Table1[[#This Row],[Shirts]:[Jackets]])</f>
        <v>261</v>
      </c>
      <c r="H237" s="2">
        <f>MONTH(Table1[[#This Row],[Date:]])</f>
        <v>5</v>
      </c>
      <c r="I237" s="2" t="str">
        <f>LEFT(Table1[[#This Row],[Entry No.]],1)</f>
        <v>3</v>
      </c>
      <c r="J237" s="2">
        <f>VALUE(Table1[[#This Row],[Sales Rep]])</f>
        <v>3</v>
      </c>
      <c r="K237" s="2" t="str">
        <f>VLOOKUP(Table1[[#This Row],[Sales Rep (VALUE)]],Table2[#All],2,0)</f>
        <v>Felix Mandeet</v>
      </c>
      <c r="L237" s="2" t="str">
        <f>RIGHT(Table1[[#This Row],[Entry No.]],5)</f>
        <v>11794</v>
      </c>
      <c r="M237" s="2"/>
      <c r="N237" s="2"/>
      <c r="O237" s="2"/>
      <c r="P237" s="2"/>
      <c r="Q237" s="2"/>
      <c r="R237" s="2"/>
      <c r="S237" s="2"/>
      <c r="T237" s="2"/>
      <c r="U237" s="2"/>
      <c r="V237" s="2"/>
      <c r="W237" s="2"/>
      <c r="X237" s="2"/>
      <c r="Y237" s="2"/>
      <c r="Z237" s="2"/>
    </row>
    <row r="238" spans="1:26" ht="15.75" customHeight="1" x14ac:dyDescent="0.25">
      <c r="A238" s="2" t="s">
        <v>334</v>
      </c>
      <c r="B238" s="33">
        <v>42884</v>
      </c>
      <c r="C238" s="2">
        <v>82</v>
      </c>
      <c r="D238" s="2">
        <v>119</v>
      </c>
      <c r="E238" s="2">
        <v>22</v>
      </c>
      <c r="F238" s="2">
        <v>34</v>
      </c>
      <c r="G238" s="12">
        <f>SUM(Table1[[#This Row],[Shirts]:[Jackets]])</f>
        <v>257</v>
      </c>
      <c r="H238" s="2">
        <f>MONTH(Table1[[#This Row],[Date:]])</f>
        <v>5</v>
      </c>
      <c r="I238" s="2" t="str">
        <f>LEFT(Table1[[#This Row],[Entry No.]],1)</f>
        <v>2</v>
      </c>
      <c r="J238" s="2">
        <f>VALUE(Table1[[#This Row],[Sales Rep]])</f>
        <v>2</v>
      </c>
      <c r="K238" s="2" t="str">
        <f>VLOOKUP(Table1[[#This Row],[Sales Rep (VALUE)]],Table2[#All],2,0)</f>
        <v>Year Choi</v>
      </c>
      <c r="L238" s="2" t="str">
        <f>RIGHT(Table1[[#This Row],[Entry No.]],5)</f>
        <v>15856</v>
      </c>
      <c r="M238" s="2"/>
      <c r="N238" s="2"/>
      <c r="O238" s="2"/>
      <c r="P238" s="2"/>
      <c r="Q238" s="2"/>
      <c r="R238" s="2"/>
      <c r="S238" s="2"/>
      <c r="T238" s="2"/>
      <c r="U238" s="2"/>
      <c r="V238" s="2"/>
      <c r="W238" s="2"/>
      <c r="X238" s="2"/>
      <c r="Y238" s="2"/>
      <c r="Z238" s="2"/>
    </row>
    <row r="239" spans="1:26" ht="15.75" customHeight="1" x14ac:dyDescent="0.25">
      <c r="A239" s="2" t="s">
        <v>335</v>
      </c>
      <c r="B239" s="33">
        <v>42885</v>
      </c>
      <c r="C239" s="2">
        <v>122</v>
      </c>
      <c r="D239" s="2">
        <v>93</v>
      </c>
      <c r="E239" s="2">
        <v>20</v>
      </c>
      <c r="F239" s="2">
        <v>10</v>
      </c>
      <c r="G239" s="12">
        <f>SUM(Table1[[#This Row],[Shirts]:[Jackets]])</f>
        <v>245</v>
      </c>
      <c r="H239" s="2">
        <f>MONTH(Table1[[#This Row],[Date:]])</f>
        <v>5</v>
      </c>
      <c r="I239" s="2" t="str">
        <f>LEFT(Table1[[#This Row],[Entry No.]],1)</f>
        <v>2</v>
      </c>
      <c r="J239" s="2">
        <f>VALUE(Table1[[#This Row],[Sales Rep]])</f>
        <v>2</v>
      </c>
      <c r="K239" s="2" t="str">
        <f>VLOOKUP(Table1[[#This Row],[Sales Rep (VALUE)]],Table2[#All],2,0)</f>
        <v>Year Choi</v>
      </c>
      <c r="L239" s="2" t="str">
        <f>RIGHT(Table1[[#This Row],[Entry No.]],5)</f>
        <v>18957</v>
      </c>
      <c r="M239" s="2"/>
      <c r="N239" s="2"/>
      <c r="O239" s="2"/>
      <c r="P239" s="2"/>
      <c r="Q239" s="2"/>
      <c r="R239" s="2"/>
      <c r="S239" s="2"/>
      <c r="T239" s="2"/>
      <c r="U239" s="2"/>
      <c r="V239" s="2"/>
      <c r="W239" s="2"/>
      <c r="X239" s="2"/>
      <c r="Y239" s="2"/>
      <c r="Z239" s="2"/>
    </row>
    <row r="240" spans="1:26" ht="15.75" customHeight="1" x14ac:dyDescent="0.25">
      <c r="A240" s="2" t="s">
        <v>336</v>
      </c>
      <c r="B240" s="33">
        <v>42886</v>
      </c>
      <c r="C240" s="2">
        <v>122</v>
      </c>
      <c r="D240" s="2">
        <v>57</v>
      </c>
      <c r="E240" s="2">
        <v>41</v>
      </c>
      <c r="F240" s="2">
        <v>17</v>
      </c>
      <c r="G240" s="12">
        <f>SUM(Table1[[#This Row],[Shirts]:[Jackets]])</f>
        <v>237</v>
      </c>
      <c r="H240" s="2">
        <f>MONTH(Table1[[#This Row],[Date:]])</f>
        <v>5</v>
      </c>
      <c r="I240" s="2" t="str">
        <f>LEFT(Table1[[#This Row],[Entry No.]],1)</f>
        <v>5</v>
      </c>
      <c r="J240" s="2">
        <f>VALUE(Table1[[#This Row],[Sales Rep]])</f>
        <v>5</v>
      </c>
      <c r="K240" s="2" t="str">
        <f>VLOOKUP(Table1[[#This Row],[Sales Rep (VALUE)]],Table2[#All],2,0)</f>
        <v>Avery Fisher</v>
      </c>
      <c r="L240" s="2" t="str">
        <f>RIGHT(Table1[[#This Row],[Entry No.]],5)</f>
        <v>19030</v>
      </c>
      <c r="M240" s="2"/>
      <c r="N240" s="2"/>
      <c r="O240" s="2"/>
      <c r="P240" s="2"/>
      <c r="Q240" s="2"/>
      <c r="R240" s="2"/>
      <c r="S240" s="2"/>
      <c r="T240" s="2"/>
      <c r="U240" s="2"/>
      <c r="V240" s="2"/>
      <c r="W240" s="2"/>
      <c r="X240" s="2"/>
      <c r="Y240" s="2"/>
      <c r="Z240" s="2"/>
    </row>
    <row r="241" spans="1:26" ht="15.75" customHeight="1" x14ac:dyDescent="0.25">
      <c r="A241" s="2" t="s">
        <v>337</v>
      </c>
      <c r="B241" s="33">
        <v>42887</v>
      </c>
      <c r="C241" s="2">
        <v>159</v>
      </c>
      <c r="D241" s="2">
        <v>86</v>
      </c>
      <c r="E241" s="2">
        <v>31</v>
      </c>
      <c r="F241" s="2">
        <v>11</v>
      </c>
      <c r="G241" s="12">
        <f>SUM(Table1[[#This Row],[Shirts]:[Jackets]])</f>
        <v>287</v>
      </c>
      <c r="H241" s="2">
        <f>MONTH(Table1[[#This Row],[Date:]])</f>
        <v>6</v>
      </c>
      <c r="I241" s="2" t="str">
        <f>LEFT(Table1[[#This Row],[Entry No.]],1)</f>
        <v>1</v>
      </c>
      <c r="J241" s="2">
        <f>VALUE(Table1[[#This Row],[Sales Rep]])</f>
        <v>1</v>
      </c>
      <c r="K241" s="2" t="str">
        <f>VLOOKUP(Table1[[#This Row],[Sales Rep (VALUE)]],Table2[#All],2,0)</f>
        <v>Alex Prudenko</v>
      </c>
      <c r="L241" s="2" t="str">
        <f>RIGHT(Table1[[#This Row],[Entry No.]],5)</f>
        <v>15078</v>
      </c>
      <c r="M241" s="2"/>
      <c r="N241" s="2"/>
      <c r="O241" s="2"/>
      <c r="P241" s="2"/>
      <c r="Q241" s="2"/>
      <c r="R241" s="2"/>
      <c r="S241" s="2"/>
      <c r="T241" s="2"/>
      <c r="U241" s="2"/>
      <c r="V241" s="2"/>
      <c r="W241" s="2"/>
      <c r="X241" s="2"/>
      <c r="Y241" s="2"/>
      <c r="Z241" s="2"/>
    </row>
    <row r="242" spans="1:26" ht="15.75" customHeight="1" x14ac:dyDescent="0.25">
      <c r="A242" s="2" t="s">
        <v>338</v>
      </c>
      <c r="B242" s="33">
        <v>42888</v>
      </c>
      <c r="C242" s="2">
        <v>178</v>
      </c>
      <c r="D242" s="2">
        <v>96</v>
      </c>
      <c r="E242" s="2">
        <v>20</v>
      </c>
      <c r="F242" s="2">
        <v>49</v>
      </c>
      <c r="G242" s="12">
        <f>SUM(Table1[[#This Row],[Shirts]:[Jackets]])</f>
        <v>343</v>
      </c>
      <c r="H242" s="2">
        <f>MONTH(Table1[[#This Row],[Date:]])</f>
        <v>6</v>
      </c>
      <c r="I242" s="2" t="str">
        <f>LEFT(Table1[[#This Row],[Entry No.]],1)</f>
        <v>4</v>
      </c>
      <c r="J242" s="2">
        <f>VALUE(Table1[[#This Row],[Sales Rep]])</f>
        <v>4</v>
      </c>
      <c r="K242" s="2" t="str">
        <f>VLOOKUP(Table1[[#This Row],[Sales Rep (VALUE)]],Table2[#All],2,0)</f>
        <v>Robert Steinway</v>
      </c>
      <c r="L242" s="2" t="str">
        <f>RIGHT(Table1[[#This Row],[Entry No.]],5)</f>
        <v>13313</v>
      </c>
      <c r="M242" s="2"/>
      <c r="N242" s="2"/>
      <c r="O242" s="2"/>
      <c r="P242" s="2"/>
      <c r="Q242" s="2"/>
      <c r="R242" s="2"/>
      <c r="S242" s="2"/>
      <c r="T242" s="2"/>
      <c r="U242" s="2"/>
      <c r="V242" s="2"/>
      <c r="W242" s="2"/>
      <c r="X242" s="2"/>
      <c r="Y242" s="2"/>
      <c r="Z242" s="2"/>
    </row>
    <row r="243" spans="1:26" ht="15.75" customHeight="1" x14ac:dyDescent="0.25">
      <c r="A243" s="2" t="s">
        <v>339</v>
      </c>
      <c r="B243" s="33">
        <v>42889</v>
      </c>
      <c r="C243" s="2">
        <v>85</v>
      </c>
      <c r="D243" s="2">
        <v>63</v>
      </c>
      <c r="E243" s="2">
        <v>25</v>
      </c>
      <c r="F243" s="2">
        <v>37</v>
      </c>
      <c r="G243" s="12">
        <f>SUM(Table1[[#This Row],[Shirts]:[Jackets]])</f>
        <v>210</v>
      </c>
      <c r="H243" s="2">
        <f>MONTH(Table1[[#This Row],[Date:]])</f>
        <v>6</v>
      </c>
      <c r="I243" s="2" t="str">
        <f>LEFT(Table1[[#This Row],[Entry No.]],1)</f>
        <v>1</v>
      </c>
      <c r="J243" s="2">
        <f>VALUE(Table1[[#This Row],[Sales Rep]])</f>
        <v>1</v>
      </c>
      <c r="K243" s="2" t="str">
        <f>VLOOKUP(Table1[[#This Row],[Sales Rep (VALUE)]],Table2[#All],2,0)</f>
        <v>Alex Prudenko</v>
      </c>
      <c r="L243" s="2" t="str">
        <f>RIGHT(Table1[[#This Row],[Entry No.]],5)</f>
        <v>13808</v>
      </c>
      <c r="M243" s="2"/>
      <c r="N243" s="2"/>
      <c r="O243" s="2"/>
      <c r="P243" s="2"/>
      <c r="Q243" s="2"/>
      <c r="R243" s="2"/>
      <c r="S243" s="2"/>
      <c r="T243" s="2"/>
      <c r="U243" s="2"/>
      <c r="V243" s="2"/>
      <c r="W243" s="2"/>
      <c r="X243" s="2"/>
      <c r="Y243" s="2"/>
      <c r="Z243" s="2"/>
    </row>
    <row r="244" spans="1:26" ht="15.75" customHeight="1" x14ac:dyDescent="0.25">
      <c r="A244" s="2" t="s">
        <v>340</v>
      </c>
      <c r="B244" s="33">
        <v>42890</v>
      </c>
      <c r="C244" s="2">
        <v>134</v>
      </c>
      <c r="D244" s="2">
        <v>103</v>
      </c>
      <c r="E244" s="2">
        <v>44</v>
      </c>
      <c r="F244" s="2">
        <v>19</v>
      </c>
      <c r="G244" s="12">
        <f>SUM(Table1[[#This Row],[Shirts]:[Jackets]])</f>
        <v>300</v>
      </c>
      <c r="H244" s="2">
        <f>MONTH(Table1[[#This Row],[Date:]])</f>
        <v>6</v>
      </c>
      <c r="I244" s="2" t="str">
        <f>LEFT(Table1[[#This Row],[Entry No.]],1)</f>
        <v>9</v>
      </c>
      <c r="J244" s="2">
        <f>VALUE(Table1[[#This Row],[Sales Rep]])</f>
        <v>9</v>
      </c>
      <c r="K244" s="2" t="str">
        <f>VLOOKUP(Table1[[#This Row],[Sales Rep (VALUE)]],Table2[#All],2,0)</f>
        <v>Evonne Liu</v>
      </c>
      <c r="L244" s="2" t="str">
        <f>RIGHT(Table1[[#This Row],[Entry No.]],5)</f>
        <v>13044</v>
      </c>
      <c r="M244" s="2"/>
      <c r="N244" s="2"/>
      <c r="O244" s="2"/>
      <c r="P244" s="2"/>
      <c r="Q244" s="2"/>
      <c r="R244" s="2"/>
      <c r="S244" s="2"/>
      <c r="T244" s="2"/>
      <c r="U244" s="2"/>
      <c r="V244" s="2"/>
      <c r="W244" s="2"/>
      <c r="X244" s="2"/>
      <c r="Y244" s="2"/>
      <c r="Z244" s="2"/>
    </row>
    <row r="245" spans="1:26" ht="15.75" customHeight="1" x14ac:dyDescent="0.25">
      <c r="A245" s="2" t="s">
        <v>341</v>
      </c>
      <c r="B245" s="33">
        <v>42891</v>
      </c>
      <c r="C245" s="2">
        <v>108</v>
      </c>
      <c r="D245" s="2">
        <v>91</v>
      </c>
      <c r="E245" s="2">
        <v>35</v>
      </c>
      <c r="F245" s="2">
        <v>9</v>
      </c>
      <c r="G245" s="12">
        <f>SUM(Table1[[#This Row],[Shirts]:[Jackets]])</f>
        <v>243</v>
      </c>
      <c r="H245" s="2">
        <f>MONTH(Table1[[#This Row],[Date:]])</f>
        <v>6</v>
      </c>
      <c r="I245" s="2" t="str">
        <f>LEFT(Table1[[#This Row],[Entry No.]],1)</f>
        <v>7</v>
      </c>
      <c r="J245" s="2">
        <f>VALUE(Table1[[#This Row],[Sales Rep]])</f>
        <v>7</v>
      </c>
      <c r="K245" s="2" t="str">
        <f>VLOOKUP(Table1[[#This Row],[Sales Rep (VALUE)]],Table2[#All],2,0)</f>
        <v>Terry Yen</v>
      </c>
      <c r="L245" s="2" t="str">
        <f>RIGHT(Table1[[#This Row],[Entry No.]],5)</f>
        <v>10708</v>
      </c>
      <c r="M245" s="2"/>
      <c r="N245" s="2"/>
      <c r="O245" s="2"/>
      <c r="P245" s="2"/>
      <c r="Q245" s="2"/>
      <c r="R245" s="2"/>
      <c r="S245" s="2"/>
      <c r="T245" s="2"/>
      <c r="U245" s="2"/>
      <c r="V245" s="2"/>
      <c r="W245" s="2"/>
      <c r="X245" s="2"/>
      <c r="Y245" s="2"/>
      <c r="Z245" s="2"/>
    </row>
    <row r="246" spans="1:26" ht="15.75" customHeight="1" x14ac:dyDescent="0.25">
      <c r="A246" s="2" t="s">
        <v>342</v>
      </c>
      <c r="B246" s="33">
        <v>42892</v>
      </c>
      <c r="C246" s="2">
        <v>52</v>
      </c>
      <c r="D246" s="2">
        <v>48</v>
      </c>
      <c r="E246" s="2">
        <v>3</v>
      </c>
      <c r="F246" s="2">
        <v>32</v>
      </c>
      <c r="G246" s="12">
        <f>SUM(Table1[[#This Row],[Shirts]:[Jackets]])</f>
        <v>135</v>
      </c>
      <c r="H246" s="2">
        <f>MONTH(Table1[[#This Row],[Date:]])</f>
        <v>6</v>
      </c>
      <c r="I246" s="2" t="str">
        <f>LEFT(Table1[[#This Row],[Entry No.]],1)</f>
        <v>5</v>
      </c>
      <c r="J246" s="2">
        <f>VALUE(Table1[[#This Row],[Sales Rep]])</f>
        <v>5</v>
      </c>
      <c r="K246" s="2" t="str">
        <f>VLOOKUP(Table1[[#This Row],[Sales Rep (VALUE)]],Table2[#All],2,0)</f>
        <v>Avery Fisher</v>
      </c>
      <c r="L246" s="2" t="str">
        <f>RIGHT(Table1[[#This Row],[Entry No.]],5)</f>
        <v>13464</v>
      </c>
      <c r="M246" s="2"/>
      <c r="N246" s="2"/>
      <c r="O246" s="2"/>
      <c r="P246" s="2"/>
      <c r="Q246" s="2"/>
      <c r="R246" s="2"/>
      <c r="S246" s="2"/>
      <c r="T246" s="2"/>
      <c r="U246" s="2"/>
      <c r="V246" s="2"/>
      <c r="W246" s="2"/>
      <c r="X246" s="2"/>
      <c r="Y246" s="2"/>
      <c r="Z246" s="2"/>
    </row>
    <row r="247" spans="1:26" ht="15.75" customHeight="1" x14ac:dyDescent="0.25">
      <c r="A247" s="2" t="s">
        <v>343</v>
      </c>
      <c r="B247" s="33">
        <v>42893</v>
      </c>
      <c r="C247" s="2">
        <v>72</v>
      </c>
      <c r="D247" s="2">
        <v>59</v>
      </c>
      <c r="E247" s="2">
        <v>18</v>
      </c>
      <c r="F247" s="2">
        <v>12</v>
      </c>
      <c r="G247" s="12">
        <f>SUM(Table1[[#This Row],[Shirts]:[Jackets]])</f>
        <v>161</v>
      </c>
      <c r="H247" s="2">
        <f>MONTH(Table1[[#This Row],[Date:]])</f>
        <v>6</v>
      </c>
      <c r="I247" s="2" t="str">
        <f>LEFT(Table1[[#This Row],[Entry No.]],1)</f>
        <v>7</v>
      </c>
      <c r="J247" s="2">
        <f>VALUE(Table1[[#This Row],[Sales Rep]])</f>
        <v>7</v>
      </c>
      <c r="K247" s="2" t="str">
        <f>VLOOKUP(Table1[[#This Row],[Sales Rep (VALUE)]],Table2[#All],2,0)</f>
        <v>Terry Yen</v>
      </c>
      <c r="L247" s="2" t="str">
        <f>RIGHT(Table1[[#This Row],[Entry No.]],5)</f>
        <v>12017</v>
      </c>
      <c r="M247" s="2"/>
      <c r="N247" s="2"/>
      <c r="O247" s="2"/>
      <c r="P247" s="2"/>
      <c r="Q247" s="2"/>
      <c r="R247" s="2"/>
      <c r="S247" s="2"/>
      <c r="T247" s="2"/>
      <c r="U247" s="2"/>
      <c r="V247" s="2"/>
      <c r="W247" s="2"/>
      <c r="X247" s="2"/>
      <c r="Y247" s="2"/>
      <c r="Z247" s="2"/>
    </row>
    <row r="248" spans="1:26" ht="15.75" customHeight="1" x14ac:dyDescent="0.25">
      <c r="A248" s="2" t="s">
        <v>344</v>
      </c>
      <c r="B248" s="33">
        <v>42894</v>
      </c>
      <c r="C248" s="2">
        <v>118</v>
      </c>
      <c r="D248" s="2">
        <v>47</v>
      </c>
      <c r="E248" s="2">
        <v>43</v>
      </c>
      <c r="F248" s="2">
        <v>36</v>
      </c>
      <c r="G248" s="12">
        <f>SUM(Table1[[#This Row],[Shirts]:[Jackets]])</f>
        <v>244</v>
      </c>
      <c r="H248" s="2">
        <f>MONTH(Table1[[#This Row],[Date:]])</f>
        <v>6</v>
      </c>
      <c r="I248" s="2" t="str">
        <f>LEFT(Table1[[#This Row],[Entry No.]],1)</f>
        <v>1</v>
      </c>
      <c r="J248" s="2">
        <f>VALUE(Table1[[#This Row],[Sales Rep]])</f>
        <v>1</v>
      </c>
      <c r="K248" s="2" t="str">
        <f>VLOOKUP(Table1[[#This Row],[Sales Rep (VALUE)]],Table2[#All],2,0)</f>
        <v>Alex Prudenko</v>
      </c>
      <c r="L248" s="2" t="str">
        <f>RIGHT(Table1[[#This Row],[Entry No.]],5)</f>
        <v>15036</v>
      </c>
      <c r="M248" s="2"/>
      <c r="N248" s="2"/>
      <c r="O248" s="2"/>
      <c r="P248" s="2"/>
      <c r="Q248" s="2"/>
      <c r="R248" s="2"/>
      <c r="S248" s="2"/>
      <c r="T248" s="2"/>
      <c r="U248" s="2"/>
      <c r="V248" s="2"/>
      <c r="W248" s="2"/>
      <c r="X248" s="2"/>
      <c r="Y248" s="2"/>
      <c r="Z248" s="2"/>
    </row>
    <row r="249" spans="1:26" ht="15.75" customHeight="1" x14ac:dyDescent="0.25">
      <c r="A249" s="2" t="s">
        <v>345</v>
      </c>
      <c r="B249" s="33">
        <v>42895</v>
      </c>
      <c r="C249" s="2">
        <v>140</v>
      </c>
      <c r="D249" s="2">
        <v>59</v>
      </c>
      <c r="E249" s="2">
        <v>13</v>
      </c>
      <c r="F249" s="2">
        <v>21</v>
      </c>
      <c r="G249" s="12">
        <f>SUM(Table1[[#This Row],[Shirts]:[Jackets]])</f>
        <v>233</v>
      </c>
      <c r="H249" s="2">
        <f>MONTH(Table1[[#This Row],[Date:]])</f>
        <v>6</v>
      </c>
      <c r="I249" s="2" t="str">
        <f>LEFT(Table1[[#This Row],[Entry No.]],1)</f>
        <v>5</v>
      </c>
      <c r="J249" s="2">
        <f>VALUE(Table1[[#This Row],[Sales Rep]])</f>
        <v>5</v>
      </c>
      <c r="K249" s="2" t="str">
        <f>VLOOKUP(Table1[[#This Row],[Sales Rep (VALUE)]],Table2[#All],2,0)</f>
        <v>Avery Fisher</v>
      </c>
      <c r="L249" s="2" t="str">
        <f>RIGHT(Table1[[#This Row],[Entry No.]],5)</f>
        <v>12785</v>
      </c>
      <c r="M249" s="2"/>
      <c r="N249" s="2"/>
      <c r="O249" s="2"/>
      <c r="P249" s="2"/>
      <c r="Q249" s="2"/>
      <c r="R249" s="2"/>
      <c r="S249" s="2"/>
      <c r="T249" s="2"/>
      <c r="U249" s="2"/>
      <c r="V249" s="2"/>
      <c r="W249" s="2"/>
      <c r="X249" s="2"/>
      <c r="Y249" s="2"/>
      <c r="Z249" s="2"/>
    </row>
    <row r="250" spans="1:26" ht="15.75" customHeight="1" x14ac:dyDescent="0.25">
      <c r="A250" s="2" t="s">
        <v>346</v>
      </c>
      <c r="B250" s="33">
        <v>42896</v>
      </c>
      <c r="C250" s="2">
        <v>127</v>
      </c>
      <c r="D250" s="2">
        <v>80</v>
      </c>
      <c r="E250" s="2">
        <v>20</v>
      </c>
      <c r="F250" s="2">
        <v>28</v>
      </c>
      <c r="G250" s="12">
        <f>SUM(Table1[[#This Row],[Shirts]:[Jackets]])</f>
        <v>255</v>
      </c>
      <c r="H250" s="2">
        <f>MONTH(Table1[[#This Row],[Date:]])</f>
        <v>6</v>
      </c>
      <c r="I250" s="2" t="str">
        <f>LEFT(Table1[[#This Row],[Entry No.]],1)</f>
        <v>2</v>
      </c>
      <c r="J250" s="2">
        <f>VALUE(Table1[[#This Row],[Sales Rep]])</f>
        <v>2</v>
      </c>
      <c r="K250" s="2" t="str">
        <f>VLOOKUP(Table1[[#This Row],[Sales Rep (VALUE)]],Table2[#All],2,0)</f>
        <v>Year Choi</v>
      </c>
      <c r="L250" s="2" t="str">
        <f>RIGHT(Table1[[#This Row],[Entry No.]],5)</f>
        <v>10161</v>
      </c>
      <c r="M250" s="2"/>
      <c r="N250" s="2"/>
      <c r="O250" s="2"/>
      <c r="P250" s="2"/>
      <c r="Q250" s="2"/>
      <c r="R250" s="2"/>
      <c r="S250" s="2"/>
      <c r="T250" s="2"/>
      <c r="U250" s="2"/>
      <c r="V250" s="2"/>
      <c r="W250" s="2"/>
      <c r="X250" s="2"/>
      <c r="Y250" s="2"/>
      <c r="Z250" s="2"/>
    </row>
    <row r="251" spans="1:26" ht="15.75" customHeight="1" x14ac:dyDescent="0.25">
      <c r="A251" s="2" t="s">
        <v>347</v>
      </c>
      <c r="B251" s="33">
        <v>42897</v>
      </c>
      <c r="C251" s="2">
        <v>74</v>
      </c>
      <c r="D251" s="2">
        <v>62</v>
      </c>
      <c r="E251" s="2">
        <v>17</v>
      </c>
      <c r="F251" s="2">
        <v>23</v>
      </c>
      <c r="G251" s="12">
        <f>SUM(Table1[[#This Row],[Shirts]:[Jackets]])</f>
        <v>176</v>
      </c>
      <c r="H251" s="2">
        <f>MONTH(Table1[[#This Row],[Date:]])</f>
        <v>6</v>
      </c>
      <c r="I251" s="2" t="str">
        <f>LEFT(Table1[[#This Row],[Entry No.]],1)</f>
        <v>6</v>
      </c>
      <c r="J251" s="2">
        <f>VALUE(Table1[[#This Row],[Sales Rep]])</f>
        <v>6</v>
      </c>
      <c r="K251" s="2" t="str">
        <f>VLOOKUP(Table1[[#This Row],[Sales Rep (VALUE)]],Table2[#All],2,0)</f>
        <v>Yana Ovoya</v>
      </c>
      <c r="L251" s="2" t="str">
        <f>RIGHT(Table1[[#This Row],[Entry No.]],5)</f>
        <v>12526</v>
      </c>
      <c r="M251" s="2"/>
      <c r="N251" s="2"/>
      <c r="O251" s="2"/>
      <c r="P251" s="2"/>
      <c r="Q251" s="2"/>
      <c r="R251" s="2"/>
      <c r="S251" s="2"/>
      <c r="T251" s="2"/>
      <c r="U251" s="2"/>
      <c r="V251" s="2"/>
      <c r="W251" s="2"/>
      <c r="X251" s="2"/>
      <c r="Y251" s="2"/>
      <c r="Z251" s="2"/>
    </row>
    <row r="252" spans="1:26" ht="15.75" customHeight="1" x14ac:dyDescent="0.25">
      <c r="A252" s="2" t="s">
        <v>348</v>
      </c>
      <c r="B252" s="33">
        <v>42898</v>
      </c>
      <c r="C252" s="2">
        <v>174</v>
      </c>
      <c r="D252" s="2">
        <v>91</v>
      </c>
      <c r="E252" s="2">
        <v>14</v>
      </c>
      <c r="F252" s="2">
        <v>35</v>
      </c>
      <c r="G252" s="12">
        <f>SUM(Table1[[#This Row],[Shirts]:[Jackets]])</f>
        <v>314</v>
      </c>
      <c r="H252" s="2">
        <f>MONTH(Table1[[#This Row],[Date:]])</f>
        <v>6</v>
      </c>
      <c r="I252" s="2" t="str">
        <f>LEFT(Table1[[#This Row],[Entry No.]],1)</f>
        <v>2</v>
      </c>
      <c r="J252" s="2">
        <f>VALUE(Table1[[#This Row],[Sales Rep]])</f>
        <v>2</v>
      </c>
      <c r="K252" s="2" t="str">
        <f>VLOOKUP(Table1[[#This Row],[Sales Rep (VALUE)]],Table2[#All],2,0)</f>
        <v>Year Choi</v>
      </c>
      <c r="L252" s="2" t="str">
        <f>RIGHT(Table1[[#This Row],[Entry No.]],5)</f>
        <v>10040</v>
      </c>
      <c r="M252" s="2"/>
      <c r="N252" s="2"/>
      <c r="O252" s="2"/>
      <c r="P252" s="2"/>
      <c r="Q252" s="2"/>
      <c r="R252" s="2"/>
      <c r="S252" s="2"/>
      <c r="T252" s="2"/>
      <c r="U252" s="2"/>
      <c r="V252" s="2"/>
      <c r="W252" s="2"/>
      <c r="X252" s="2"/>
      <c r="Y252" s="2"/>
      <c r="Z252" s="2"/>
    </row>
    <row r="253" spans="1:26" ht="15.75" customHeight="1" x14ac:dyDescent="0.25">
      <c r="A253" s="2" t="s">
        <v>349</v>
      </c>
      <c r="B253" s="33">
        <v>42899</v>
      </c>
      <c r="C253" s="2">
        <v>175</v>
      </c>
      <c r="D253" s="2">
        <v>114</v>
      </c>
      <c r="E253" s="2">
        <v>10</v>
      </c>
      <c r="F253" s="2">
        <v>29</v>
      </c>
      <c r="G253" s="12">
        <f>SUM(Table1[[#This Row],[Shirts]:[Jackets]])</f>
        <v>328</v>
      </c>
      <c r="H253" s="2">
        <f>MONTH(Table1[[#This Row],[Date:]])</f>
        <v>6</v>
      </c>
      <c r="I253" s="2" t="str">
        <f>LEFT(Table1[[#This Row],[Entry No.]],1)</f>
        <v>3</v>
      </c>
      <c r="J253" s="2">
        <f>VALUE(Table1[[#This Row],[Sales Rep]])</f>
        <v>3</v>
      </c>
      <c r="K253" s="2" t="str">
        <f>VLOOKUP(Table1[[#This Row],[Sales Rep (VALUE)]],Table2[#All],2,0)</f>
        <v>Felix Mandeet</v>
      </c>
      <c r="L253" s="2" t="str">
        <f>RIGHT(Table1[[#This Row],[Entry No.]],5)</f>
        <v>17246</v>
      </c>
      <c r="M253" s="2"/>
      <c r="N253" s="2"/>
      <c r="O253" s="2"/>
      <c r="P253" s="2"/>
      <c r="Q253" s="2"/>
      <c r="R253" s="2"/>
      <c r="S253" s="2"/>
      <c r="T253" s="2"/>
      <c r="U253" s="2"/>
      <c r="V253" s="2"/>
      <c r="W253" s="2"/>
      <c r="X253" s="2"/>
      <c r="Y253" s="2"/>
      <c r="Z253" s="2"/>
    </row>
    <row r="254" spans="1:26" ht="15.75" customHeight="1" x14ac:dyDescent="0.25">
      <c r="A254" s="2" t="s">
        <v>350</v>
      </c>
      <c r="B254" s="33">
        <v>42900</v>
      </c>
      <c r="C254" s="2">
        <v>66</v>
      </c>
      <c r="D254" s="2">
        <v>65</v>
      </c>
      <c r="E254" s="2">
        <v>6</v>
      </c>
      <c r="F254" s="2">
        <v>42</v>
      </c>
      <c r="G254" s="12">
        <f>SUM(Table1[[#This Row],[Shirts]:[Jackets]])</f>
        <v>179</v>
      </c>
      <c r="H254" s="2">
        <f>MONTH(Table1[[#This Row],[Date:]])</f>
        <v>6</v>
      </c>
      <c r="I254" s="2" t="str">
        <f>LEFT(Table1[[#This Row],[Entry No.]],1)</f>
        <v>3</v>
      </c>
      <c r="J254" s="2">
        <f>VALUE(Table1[[#This Row],[Sales Rep]])</f>
        <v>3</v>
      </c>
      <c r="K254" s="2" t="str">
        <f>VLOOKUP(Table1[[#This Row],[Sales Rep (VALUE)]],Table2[#All],2,0)</f>
        <v>Felix Mandeet</v>
      </c>
      <c r="L254" s="2" t="str">
        <f>RIGHT(Table1[[#This Row],[Entry No.]],5)</f>
        <v>19161</v>
      </c>
      <c r="M254" s="2"/>
      <c r="N254" s="2"/>
      <c r="O254" s="2"/>
      <c r="P254" s="2"/>
      <c r="Q254" s="2"/>
      <c r="R254" s="2"/>
      <c r="S254" s="2"/>
      <c r="T254" s="2"/>
      <c r="U254" s="2"/>
      <c r="V254" s="2"/>
      <c r="W254" s="2"/>
      <c r="X254" s="2"/>
      <c r="Y254" s="2"/>
      <c r="Z254" s="2"/>
    </row>
    <row r="255" spans="1:26" ht="15.75" customHeight="1" x14ac:dyDescent="0.25">
      <c r="A255" s="2" t="s">
        <v>351</v>
      </c>
      <c r="B255" s="33">
        <v>42901</v>
      </c>
      <c r="C255" s="2">
        <v>174</v>
      </c>
      <c r="D255" s="2">
        <v>54</v>
      </c>
      <c r="E255" s="2">
        <v>2</v>
      </c>
      <c r="F255" s="2">
        <v>37</v>
      </c>
      <c r="G255" s="12">
        <f>SUM(Table1[[#This Row],[Shirts]:[Jackets]])</f>
        <v>267</v>
      </c>
      <c r="H255" s="2">
        <f>MONTH(Table1[[#This Row],[Date:]])</f>
        <v>6</v>
      </c>
      <c r="I255" s="2" t="str">
        <f>LEFT(Table1[[#This Row],[Entry No.]],1)</f>
        <v>1</v>
      </c>
      <c r="J255" s="2">
        <f>VALUE(Table1[[#This Row],[Sales Rep]])</f>
        <v>1</v>
      </c>
      <c r="K255" s="2" t="str">
        <f>VLOOKUP(Table1[[#This Row],[Sales Rep (VALUE)]],Table2[#All],2,0)</f>
        <v>Alex Prudenko</v>
      </c>
      <c r="L255" s="2" t="str">
        <f>RIGHT(Table1[[#This Row],[Entry No.]],5)</f>
        <v>11303</v>
      </c>
      <c r="M255" s="2"/>
      <c r="N255" s="2"/>
      <c r="O255" s="2"/>
      <c r="P255" s="2"/>
      <c r="Q255" s="2"/>
      <c r="R255" s="2"/>
      <c r="S255" s="2"/>
      <c r="T255" s="2"/>
      <c r="U255" s="2"/>
      <c r="V255" s="2"/>
      <c r="W255" s="2"/>
      <c r="X255" s="2"/>
      <c r="Y255" s="2"/>
      <c r="Z255" s="2"/>
    </row>
    <row r="256" spans="1:26" ht="15.75" customHeight="1" x14ac:dyDescent="0.25">
      <c r="A256" s="2" t="s">
        <v>352</v>
      </c>
      <c r="B256" s="33">
        <v>42902</v>
      </c>
      <c r="C256" s="2">
        <v>122</v>
      </c>
      <c r="D256" s="2">
        <v>77</v>
      </c>
      <c r="E256" s="2">
        <v>11</v>
      </c>
      <c r="F256" s="2">
        <v>43</v>
      </c>
      <c r="G256" s="12">
        <f>SUM(Table1[[#This Row],[Shirts]:[Jackets]])</f>
        <v>253</v>
      </c>
      <c r="H256" s="2">
        <f>MONTH(Table1[[#This Row],[Date:]])</f>
        <v>6</v>
      </c>
      <c r="I256" s="2" t="str">
        <f>LEFT(Table1[[#This Row],[Entry No.]],1)</f>
        <v>6</v>
      </c>
      <c r="J256" s="2">
        <f>VALUE(Table1[[#This Row],[Sales Rep]])</f>
        <v>6</v>
      </c>
      <c r="K256" s="2" t="str">
        <f>VLOOKUP(Table1[[#This Row],[Sales Rep (VALUE)]],Table2[#All],2,0)</f>
        <v>Yana Ovoya</v>
      </c>
      <c r="L256" s="2" t="str">
        <f>RIGHT(Table1[[#This Row],[Entry No.]],5)</f>
        <v>12995</v>
      </c>
      <c r="M256" s="2"/>
      <c r="N256" s="2"/>
      <c r="O256" s="2"/>
      <c r="P256" s="2"/>
      <c r="Q256" s="2"/>
      <c r="R256" s="2"/>
      <c r="S256" s="2"/>
      <c r="T256" s="2"/>
      <c r="U256" s="2"/>
      <c r="V256" s="2"/>
      <c r="W256" s="2"/>
      <c r="X256" s="2"/>
      <c r="Y256" s="2"/>
      <c r="Z256" s="2"/>
    </row>
    <row r="257" spans="1:26" ht="15.75" customHeight="1" x14ac:dyDescent="0.25">
      <c r="A257" s="2" t="s">
        <v>353</v>
      </c>
      <c r="B257" s="33">
        <v>42903</v>
      </c>
      <c r="C257" s="2">
        <v>113</v>
      </c>
      <c r="D257" s="2">
        <v>98</v>
      </c>
      <c r="E257" s="2">
        <v>8</v>
      </c>
      <c r="F257" s="2">
        <v>34</v>
      </c>
      <c r="G257" s="12">
        <f>SUM(Table1[[#This Row],[Shirts]:[Jackets]])</f>
        <v>253</v>
      </c>
      <c r="H257" s="2">
        <f>MONTH(Table1[[#This Row],[Date:]])</f>
        <v>6</v>
      </c>
      <c r="I257" s="2" t="str">
        <f>LEFT(Table1[[#This Row],[Entry No.]],1)</f>
        <v>7</v>
      </c>
      <c r="J257" s="2">
        <f>VALUE(Table1[[#This Row],[Sales Rep]])</f>
        <v>7</v>
      </c>
      <c r="K257" s="2" t="str">
        <f>VLOOKUP(Table1[[#This Row],[Sales Rep (VALUE)]],Table2[#All],2,0)</f>
        <v>Terry Yen</v>
      </c>
      <c r="L257" s="2" t="str">
        <f>RIGHT(Table1[[#This Row],[Entry No.]],5)</f>
        <v>17459</v>
      </c>
      <c r="M257" s="2"/>
      <c r="N257" s="2"/>
      <c r="O257" s="2"/>
      <c r="P257" s="2"/>
      <c r="Q257" s="2"/>
      <c r="R257" s="2"/>
      <c r="S257" s="2"/>
      <c r="T257" s="2"/>
      <c r="U257" s="2"/>
      <c r="V257" s="2"/>
      <c r="W257" s="2"/>
      <c r="X257" s="2"/>
      <c r="Y257" s="2"/>
      <c r="Z257" s="2"/>
    </row>
    <row r="258" spans="1:26" ht="15.75" customHeight="1" x14ac:dyDescent="0.25">
      <c r="A258" s="2" t="s">
        <v>354</v>
      </c>
      <c r="B258" s="33">
        <v>42904</v>
      </c>
      <c r="C258" s="2">
        <v>59</v>
      </c>
      <c r="D258" s="2">
        <v>99</v>
      </c>
      <c r="E258" s="2">
        <v>22</v>
      </c>
      <c r="F258" s="2">
        <v>31</v>
      </c>
      <c r="G258" s="12">
        <f>SUM(Table1[[#This Row],[Shirts]:[Jackets]])</f>
        <v>211</v>
      </c>
      <c r="H258" s="2">
        <f>MONTH(Table1[[#This Row],[Date:]])</f>
        <v>6</v>
      </c>
      <c r="I258" s="2" t="str">
        <f>LEFT(Table1[[#This Row],[Entry No.]],1)</f>
        <v>8</v>
      </c>
      <c r="J258" s="2">
        <f>VALUE(Table1[[#This Row],[Sales Rep]])</f>
        <v>8</v>
      </c>
      <c r="K258" s="2" t="str">
        <f>VLOOKUP(Table1[[#This Row],[Sales Rep (VALUE)]],Table2[#All],2,0)</f>
        <v>Patrick Sochar</v>
      </c>
      <c r="L258" s="2" t="str">
        <f>RIGHT(Table1[[#This Row],[Entry No.]],5)</f>
        <v>15631</v>
      </c>
      <c r="M258" s="2"/>
      <c r="N258" s="2"/>
      <c r="O258" s="2"/>
      <c r="P258" s="2"/>
      <c r="Q258" s="2"/>
      <c r="R258" s="2"/>
      <c r="S258" s="2"/>
      <c r="T258" s="2"/>
      <c r="U258" s="2"/>
      <c r="V258" s="2"/>
      <c r="W258" s="2"/>
      <c r="X258" s="2"/>
      <c r="Y258" s="2"/>
      <c r="Z258" s="2"/>
    </row>
    <row r="259" spans="1:26" ht="15.75" customHeight="1" x14ac:dyDescent="0.25">
      <c r="A259" s="2" t="s">
        <v>355</v>
      </c>
      <c r="B259" s="33">
        <v>42905</v>
      </c>
      <c r="C259" s="2">
        <v>172</v>
      </c>
      <c r="D259" s="2">
        <v>96</v>
      </c>
      <c r="E259" s="2">
        <v>40</v>
      </c>
      <c r="F259" s="2">
        <v>8</v>
      </c>
      <c r="G259" s="12">
        <f>SUM(Table1[[#This Row],[Shirts]:[Jackets]])</f>
        <v>316</v>
      </c>
      <c r="H259" s="2">
        <f>MONTH(Table1[[#This Row],[Date:]])</f>
        <v>6</v>
      </c>
      <c r="I259" s="2" t="str">
        <f>LEFT(Table1[[#This Row],[Entry No.]],1)</f>
        <v>9</v>
      </c>
      <c r="J259" s="2">
        <f>VALUE(Table1[[#This Row],[Sales Rep]])</f>
        <v>9</v>
      </c>
      <c r="K259" s="2" t="str">
        <f>VLOOKUP(Table1[[#This Row],[Sales Rep (VALUE)]],Table2[#All],2,0)</f>
        <v>Evonne Liu</v>
      </c>
      <c r="L259" s="2" t="str">
        <f>RIGHT(Table1[[#This Row],[Entry No.]],5)</f>
        <v>14582</v>
      </c>
      <c r="M259" s="2"/>
      <c r="N259" s="2"/>
      <c r="O259" s="2"/>
      <c r="P259" s="2"/>
      <c r="Q259" s="2"/>
      <c r="R259" s="2"/>
      <c r="S259" s="2"/>
      <c r="T259" s="2"/>
      <c r="U259" s="2"/>
      <c r="V259" s="2"/>
      <c r="W259" s="2"/>
      <c r="X259" s="2"/>
      <c r="Y259" s="2"/>
      <c r="Z259" s="2"/>
    </row>
    <row r="260" spans="1:26" ht="15.75" customHeight="1" x14ac:dyDescent="0.25">
      <c r="A260" s="2" t="s">
        <v>356</v>
      </c>
      <c r="B260" s="33">
        <v>42906</v>
      </c>
      <c r="C260" s="2">
        <v>103</v>
      </c>
      <c r="D260" s="2">
        <v>113</v>
      </c>
      <c r="E260" s="2">
        <v>33</v>
      </c>
      <c r="F260" s="2">
        <v>25</v>
      </c>
      <c r="G260" s="12">
        <f>SUM(Table1[[#This Row],[Shirts]:[Jackets]])</f>
        <v>274</v>
      </c>
      <c r="H260" s="2">
        <f>MONTH(Table1[[#This Row],[Date:]])</f>
        <v>6</v>
      </c>
      <c r="I260" s="2" t="str">
        <f>LEFT(Table1[[#This Row],[Entry No.]],1)</f>
        <v>1</v>
      </c>
      <c r="J260" s="2">
        <f>VALUE(Table1[[#This Row],[Sales Rep]])</f>
        <v>1</v>
      </c>
      <c r="K260" s="2" t="str">
        <f>VLOOKUP(Table1[[#This Row],[Sales Rep (VALUE)]],Table2[#All],2,0)</f>
        <v>Alex Prudenko</v>
      </c>
      <c r="L260" s="2" t="str">
        <f>RIGHT(Table1[[#This Row],[Entry No.]],5)</f>
        <v>12826</v>
      </c>
      <c r="M260" s="2"/>
      <c r="N260" s="2"/>
      <c r="O260" s="2"/>
      <c r="P260" s="2"/>
      <c r="Q260" s="2"/>
      <c r="R260" s="2"/>
      <c r="S260" s="2"/>
      <c r="T260" s="2"/>
      <c r="U260" s="2"/>
      <c r="V260" s="2"/>
      <c r="W260" s="2"/>
      <c r="X260" s="2"/>
      <c r="Y260" s="2"/>
      <c r="Z260" s="2"/>
    </row>
    <row r="261" spans="1:26" ht="15.75" customHeight="1" x14ac:dyDescent="0.25">
      <c r="A261" s="2" t="s">
        <v>357</v>
      </c>
      <c r="B261" s="33">
        <v>42907</v>
      </c>
      <c r="C261" s="2">
        <v>136</v>
      </c>
      <c r="D261" s="2">
        <v>70</v>
      </c>
      <c r="E261" s="2">
        <v>9</v>
      </c>
      <c r="F261" s="2">
        <v>50</v>
      </c>
      <c r="G261" s="12">
        <f>SUM(Table1[[#This Row],[Shirts]:[Jackets]])</f>
        <v>265</v>
      </c>
      <c r="H261" s="2">
        <f>MONTH(Table1[[#This Row],[Date:]])</f>
        <v>6</v>
      </c>
      <c r="I261" s="2" t="str">
        <f>LEFT(Table1[[#This Row],[Entry No.]],1)</f>
        <v>4</v>
      </c>
      <c r="J261" s="2">
        <f>VALUE(Table1[[#This Row],[Sales Rep]])</f>
        <v>4</v>
      </c>
      <c r="K261" s="2" t="str">
        <f>VLOOKUP(Table1[[#This Row],[Sales Rep (VALUE)]],Table2[#All],2,0)</f>
        <v>Robert Steinway</v>
      </c>
      <c r="L261" s="2" t="str">
        <f>RIGHT(Table1[[#This Row],[Entry No.]],5)</f>
        <v>18583</v>
      </c>
      <c r="M261" s="2"/>
      <c r="N261" s="2"/>
      <c r="O261" s="2"/>
      <c r="P261" s="2"/>
      <c r="Q261" s="2"/>
      <c r="R261" s="2"/>
      <c r="S261" s="2"/>
      <c r="T261" s="2"/>
      <c r="U261" s="2"/>
      <c r="V261" s="2"/>
      <c r="W261" s="2"/>
      <c r="X261" s="2"/>
      <c r="Y261" s="2"/>
      <c r="Z261" s="2"/>
    </row>
    <row r="262" spans="1:26" ht="15.75" customHeight="1" x14ac:dyDescent="0.25">
      <c r="A262" s="2" t="s">
        <v>358</v>
      </c>
      <c r="B262" s="33">
        <v>42908</v>
      </c>
      <c r="C262" s="2">
        <v>117</v>
      </c>
      <c r="D262" s="2">
        <v>61</v>
      </c>
      <c r="E262" s="2">
        <v>20</v>
      </c>
      <c r="F262" s="2">
        <v>21</v>
      </c>
      <c r="G262" s="12">
        <f>SUM(Table1[[#This Row],[Shirts]:[Jackets]])</f>
        <v>219</v>
      </c>
      <c r="H262" s="2">
        <f>MONTH(Table1[[#This Row],[Date:]])</f>
        <v>6</v>
      </c>
      <c r="I262" s="2" t="str">
        <f>LEFT(Table1[[#This Row],[Entry No.]],1)</f>
        <v>1</v>
      </c>
      <c r="J262" s="2">
        <f>VALUE(Table1[[#This Row],[Sales Rep]])</f>
        <v>1</v>
      </c>
      <c r="K262" s="2" t="str">
        <f>VLOOKUP(Table1[[#This Row],[Sales Rep (VALUE)]],Table2[#All],2,0)</f>
        <v>Alex Prudenko</v>
      </c>
      <c r="L262" s="2" t="str">
        <f>RIGHT(Table1[[#This Row],[Entry No.]],5)</f>
        <v>15773</v>
      </c>
      <c r="M262" s="2"/>
      <c r="N262" s="2"/>
      <c r="O262" s="2"/>
      <c r="P262" s="2"/>
      <c r="Q262" s="2"/>
      <c r="R262" s="2"/>
      <c r="S262" s="2"/>
      <c r="T262" s="2"/>
      <c r="U262" s="2"/>
      <c r="V262" s="2"/>
      <c r="W262" s="2"/>
      <c r="X262" s="2"/>
      <c r="Y262" s="2"/>
      <c r="Z262" s="2"/>
    </row>
    <row r="263" spans="1:26" ht="15.75" customHeight="1" x14ac:dyDescent="0.25">
      <c r="A263" s="2" t="s">
        <v>359</v>
      </c>
      <c r="B263" s="33">
        <v>42909</v>
      </c>
      <c r="C263" s="2">
        <v>77</v>
      </c>
      <c r="D263" s="2">
        <v>63</v>
      </c>
      <c r="E263" s="2">
        <v>21</v>
      </c>
      <c r="F263" s="2">
        <v>20</v>
      </c>
      <c r="G263" s="12">
        <f>SUM(Table1[[#This Row],[Shirts]:[Jackets]])</f>
        <v>181</v>
      </c>
      <c r="H263" s="2">
        <f>MONTH(Table1[[#This Row],[Date:]])</f>
        <v>6</v>
      </c>
      <c r="I263" s="2" t="str">
        <f>LEFT(Table1[[#This Row],[Entry No.]],1)</f>
        <v>5</v>
      </c>
      <c r="J263" s="2">
        <f>VALUE(Table1[[#This Row],[Sales Rep]])</f>
        <v>5</v>
      </c>
      <c r="K263" s="2" t="str">
        <f>VLOOKUP(Table1[[#This Row],[Sales Rep (VALUE)]],Table2[#All],2,0)</f>
        <v>Avery Fisher</v>
      </c>
      <c r="L263" s="2" t="str">
        <f>RIGHT(Table1[[#This Row],[Entry No.]],5)</f>
        <v>14222</v>
      </c>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conditionalFormatting sqref="B3:B6">
    <cfRule type="dataBar" priority="1">
      <dataBar>
        <cfvo type="min"/>
        <cfvo type="max"/>
        <color rgb="FF008AEF"/>
      </dataBar>
      <extLst>
        <ext xmlns:x14="http://schemas.microsoft.com/office/spreadsheetml/2009/9/main" uri="{B025F937-C7B1-47D3-B67F-A62EFF666E3E}">
          <x14:id>{9CE1B2F5-A0AD-40E0-AFD1-7C621D858E57}</x14:id>
        </ext>
      </extLst>
    </cfRule>
  </conditionalFormatting>
  <pageMargins left="0.7" right="0.7" top="0.75" bottom="0.75" header="0" footer="0"/>
  <pageSetup orientation="portrait"/>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9CE1B2F5-A0AD-40E0-AFD1-7C621D858E57}">
            <x14:dataBar minLength="0" maxLength="100" border="1" negativeBarBorderColorSameAsPositive="0">
              <x14:cfvo type="autoMin"/>
              <x14:cfvo type="autoMax"/>
              <x14:borderColor rgb="FF008AEF"/>
              <x14:negativeFillColor rgb="FFFF0000"/>
              <x14:negativeBorderColor rgb="FFFF0000"/>
              <x14:axisColor rgb="FF000000"/>
            </x14:dataBar>
          </x14:cfRule>
          <xm:sqref>B3:B6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DSalesRep!$B$2:$B$10</xm:f>
          </x14:formula1>
          <xm:sqref>F4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Z1000"/>
  <sheetViews>
    <sheetView workbookViewId="0">
      <selection activeCell="B24" sqref="B24"/>
    </sheetView>
  </sheetViews>
  <sheetFormatPr defaultColWidth="11.21875" defaultRowHeight="15" customHeight="1" x14ac:dyDescent="0.2"/>
  <cols>
    <col min="1" max="1" width="10.6640625" customWidth="1"/>
    <col min="2" max="2" width="15.33203125" customWidth="1"/>
    <col min="3" max="26" width="8.77734375" customWidth="1"/>
  </cols>
  <sheetData>
    <row r="1" spans="1:26" ht="15.75" x14ac:dyDescent="0.25">
      <c r="A1" s="2" t="s">
        <v>102</v>
      </c>
      <c r="B1" s="2" t="s">
        <v>22</v>
      </c>
      <c r="C1" s="2"/>
      <c r="D1" s="2"/>
      <c r="E1" s="2"/>
      <c r="F1" s="2"/>
      <c r="G1" s="2"/>
      <c r="H1" s="2"/>
      <c r="I1" s="2"/>
      <c r="J1" s="2"/>
      <c r="K1" s="2"/>
      <c r="L1" s="2"/>
      <c r="M1" s="2"/>
      <c r="N1" s="2"/>
      <c r="O1" s="2"/>
      <c r="P1" s="2"/>
      <c r="Q1" s="2"/>
      <c r="R1" s="2"/>
      <c r="S1" s="2"/>
      <c r="T1" s="2"/>
      <c r="U1" s="2"/>
      <c r="V1" s="2"/>
      <c r="W1" s="2"/>
      <c r="X1" s="2"/>
      <c r="Y1" s="2"/>
      <c r="Z1" s="2"/>
    </row>
    <row r="2" spans="1:26" ht="15.75" x14ac:dyDescent="0.25">
      <c r="A2" s="2">
        <v>1</v>
      </c>
      <c r="B2" s="2" t="s">
        <v>105</v>
      </c>
      <c r="C2" s="2"/>
      <c r="D2" s="2"/>
      <c r="E2" s="2"/>
      <c r="F2" s="2"/>
      <c r="G2" s="2"/>
      <c r="H2" s="2"/>
      <c r="I2" s="2"/>
      <c r="J2" s="2"/>
      <c r="K2" s="2"/>
      <c r="L2" s="2"/>
      <c r="M2" s="2"/>
      <c r="N2" s="2"/>
      <c r="O2" s="2"/>
      <c r="P2" s="2"/>
      <c r="Q2" s="2"/>
      <c r="R2" s="2"/>
      <c r="S2" s="2"/>
      <c r="T2" s="2"/>
      <c r="U2" s="2"/>
      <c r="V2" s="2"/>
      <c r="W2" s="2"/>
      <c r="X2" s="2"/>
      <c r="Y2" s="2"/>
      <c r="Z2" s="2"/>
    </row>
    <row r="3" spans="1:26" ht="15.75" x14ac:dyDescent="0.25">
      <c r="A3" s="2">
        <v>2</v>
      </c>
      <c r="B3" s="2" t="s">
        <v>107</v>
      </c>
      <c r="C3" s="2"/>
      <c r="D3" s="2"/>
      <c r="E3" s="2"/>
      <c r="F3" s="2"/>
      <c r="G3" s="2"/>
      <c r="H3" s="2"/>
      <c r="I3" s="2"/>
      <c r="J3" s="2"/>
      <c r="K3" s="2"/>
      <c r="L3" s="2"/>
      <c r="M3" s="2"/>
      <c r="N3" s="2"/>
      <c r="O3" s="2"/>
      <c r="P3" s="2"/>
      <c r="Q3" s="2"/>
      <c r="R3" s="2"/>
      <c r="S3" s="2"/>
      <c r="T3" s="2"/>
      <c r="U3" s="2"/>
      <c r="V3" s="2"/>
      <c r="W3" s="2"/>
      <c r="X3" s="2"/>
      <c r="Y3" s="2"/>
      <c r="Z3" s="2"/>
    </row>
    <row r="4" spans="1:26" ht="15.75" x14ac:dyDescent="0.25">
      <c r="A4" s="2">
        <v>3</v>
      </c>
      <c r="B4" s="2" t="s">
        <v>110</v>
      </c>
      <c r="C4" s="2"/>
      <c r="D4" s="2"/>
      <c r="E4" s="2"/>
      <c r="F4" s="2"/>
      <c r="G4" s="2"/>
      <c r="H4" s="2"/>
      <c r="I4" s="2"/>
      <c r="J4" s="2"/>
      <c r="K4" s="2"/>
      <c r="L4" s="2"/>
      <c r="M4" s="2"/>
      <c r="N4" s="2"/>
      <c r="O4" s="2"/>
      <c r="P4" s="2"/>
      <c r="Q4" s="2"/>
      <c r="R4" s="2"/>
      <c r="S4" s="2"/>
      <c r="T4" s="2"/>
      <c r="U4" s="2"/>
      <c r="V4" s="2"/>
      <c r="W4" s="2"/>
      <c r="X4" s="2"/>
      <c r="Y4" s="2"/>
      <c r="Z4" s="2"/>
    </row>
    <row r="5" spans="1:26" ht="15.75" x14ac:dyDescent="0.25">
      <c r="A5" s="2">
        <v>4</v>
      </c>
      <c r="B5" s="2" t="s">
        <v>112</v>
      </c>
      <c r="C5" s="2"/>
      <c r="D5" s="2"/>
      <c r="E5" s="2"/>
      <c r="F5" s="2"/>
      <c r="G5" s="2"/>
      <c r="H5" s="2"/>
      <c r="I5" s="2"/>
      <c r="J5" s="2"/>
      <c r="K5" s="2"/>
      <c r="L5" s="2"/>
      <c r="M5" s="2"/>
      <c r="N5" s="2"/>
      <c r="O5" s="2"/>
      <c r="P5" s="2"/>
      <c r="Q5" s="2"/>
      <c r="R5" s="2"/>
      <c r="S5" s="2"/>
      <c r="T5" s="2"/>
      <c r="U5" s="2"/>
      <c r="V5" s="2"/>
      <c r="W5" s="2"/>
      <c r="X5" s="2"/>
      <c r="Y5" s="2"/>
      <c r="Z5" s="2"/>
    </row>
    <row r="6" spans="1:26" ht="15.75" x14ac:dyDescent="0.25">
      <c r="A6" s="2">
        <v>5</v>
      </c>
      <c r="B6" s="2" t="s">
        <v>115</v>
      </c>
      <c r="C6" s="2"/>
      <c r="D6" s="2"/>
      <c r="E6" s="2"/>
      <c r="F6" s="2"/>
      <c r="G6" s="2"/>
      <c r="H6" s="2"/>
      <c r="I6" s="2"/>
      <c r="J6" s="2"/>
      <c r="K6" s="2"/>
      <c r="L6" s="2"/>
      <c r="M6" s="2"/>
      <c r="N6" s="2"/>
      <c r="O6" s="2"/>
      <c r="P6" s="2"/>
      <c r="Q6" s="2"/>
      <c r="R6" s="2"/>
      <c r="S6" s="2"/>
      <c r="T6" s="2"/>
      <c r="U6" s="2"/>
      <c r="V6" s="2"/>
      <c r="W6" s="2"/>
      <c r="X6" s="2"/>
      <c r="Y6" s="2"/>
      <c r="Z6" s="2"/>
    </row>
    <row r="7" spans="1:26" ht="15.75" x14ac:dyDescent="0.25">
      <c r="A7" s="2">
        <v>6</v>
      </c>
      <c r="B7" s="2" t="s">
        <v>117</v>
      </c>
      <c r="C7" s="2"/>
      <c r="D7" s="2"/>
      <c r="E7" s="2"/>
      <c r="F7" s="2"/>
      <c r="G7" s="2"/>
      <c r="H7" s="2"/>
      <c r="I7" s="2"/>
      <c r="J7" s="2"/>
      <c r="K7" s="2"/>
      <c r="L7" s="2"/>
      <c r="M7" s="2"/>
      <c r="N7" s="2"/>
      <c r="O7" s="2"/>
      <c r="P7" s="2"/>
      <c r="Q7" s="2"/>
      <c r="R7" s="2"/>
      <c r="S7" s="2"/>
      <c r="T7" s="2"/>
      <c r="U7" s="2"/>
      <c r="V7" s="2"/>
      <c r="W7" s="2"/>
      <c r="X7" s="2"/>
      <c r="Y7" s="2"/>
      <c r="Z7" s="2"/>
    </row>
    <row r="8" spans="1:26" ht="15.75" x14ac:dyDescent="0.25">
      <c r="A8" s="2">
        <v>7</v>
      </c>
      <c r="B8" s="2" t="s">
        <v>120</v>
      </c>
      <c r="C8" s="2"/>
      <c r="D8" s="2"/>
      <c r="E8" s="2"/>
      <c r="F8" s="2"/>
      <c r="G8" s="2"/>
      <c r="H8" s="2"/>
      <c r="I8" s="2"/>
      <c r="J8" s="2"/>
      <c r="K8" s="2"/>
      <c r="L8" s="2"/>
      <c r="M8" s="2"/>
      <c r="N8" s="2"/>
      <c r="O8" s="2"/>
      <c r="P8" s="2"/>
      <c r="Q8" s="2"/>
      <c r="R8" s="2"/>
      <c r="S8" s="2"/>
      <c r="T8" s="2"/>
      <c r="U8" s="2"/>
      <c r="V8" s="2"/>
      <c r="W8" s="2"/>
      <c r="X8" s="2"/>
      <c r="Y8" s="2"/>
      <c r="Z8" s="2"/>
    </row>
    <row r="9" spans="1:26" ht="15.75" x14ac:dyDescent="0.25">
      <c r="A9" s="2">
        <v>8</v>
      </c>
      <c r="B9" s="2" t="s">
        <v>121</v>
      </c>
      <c r="C9" s="2"/>
      <c r="D9" s="2"/>
      <c r="E9" s="2"/>
      <c r="F9" s="2"/>
      <c r="G9" s="2"/>
      <c r="H9" s="2"/>
      <c r="I9" s="2"/>
      <c r="J9" s="2"/>
      <c r="K9" s="2"/>
      <c r="L9" s="2"/>
      <c r="M9" s="2"/>
      <c r="N9" s="2"/>
      <c r="O9" s="2"/>
      <c r="P9" s="2"/>
      <c r="Q9" s="2"/>
      <c r="R9" s="2"/>
      <c r="S9" s="2"/>
      <c r="T9" s="2"/>
      <c r="U9" s="2"/>
      <c r="V9" s="2"/>
      <c r="W9" s="2"/>
      <c r="X9" s="2"/>
      <c r="Y9" s="2"/>
      <c r="Z9" s="2"/>
    </row>
    <row r="10" spans="1:26" ht="15.75" x14ac:dyDescent="0.25">
      <c r="A10" s="2">
        <v>9</v>
      </c>
      <c r="B10" s="2" t="s">
        <v>124</v>
      </c>
      <c r="C10" s="2"/>
      <c r="D10" s="2"/>
      <c r="E10" s="2"/>
      <c r="F10" s="2"/>
      <c r="G10" s="2"/>
      <c r="H10" s="2"/>
      <c r="I10" s="2"/>
      <c r="J10" s="2"/>
      <c r="K10" s="2"/>
      <c r="L10" s="2"/>
      <c r="M10" s="2"/>
      <c r="N10" s="2"/>
      <c r="O10" s="2"/>
      <c r="P10" s="2"/>
      <c r="Q10" s="2"/>
      <c r="R10" s="2"/>
      <c r="S10" s="2"/>
      <c r="T10" s="2"/>
      <c r="U10" s="2"/>
      <c r="V10" s="2"/>
      <c r="W10" s="2"/>
      <c r="X10" s="2"/>
      <c r="Y10" s="2"/>
      <c r="Z10" s="2"/>
    </row>
    <row r="11" spans="1:26" ht="15.75"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Z1000"/>
  <sheetViews>
    <sheetView showGridLines="0" workbookViewId="0">
      <selection activeCell="D13" sqref="D13"/>
    </sheetView>
  </sheetViews>
  <sheetFormatPr defaultColWidth="11.21875" defaultRowHeight="15" customHeight="1" x14ac:dyDescent="0.2"/>
  <cols>
    <col min="1" max="26" width="8.77734375" customWidth="1"/>
  </cols>
  <sheetData>
    <row r="1" spans="1:26" ht="15.75" x14ac:dyDescent="0.25">
      <c r="A1" s="26" t="s">
        <v>360</v>
      </c>
      <c r="B1" s="27"/>
      <c r="C1" s="27"/>
      <c r="D1" s="27"/>
      <c r="E1" s="27"/>
      <c r="F1" s="27"/>
      <c r="G1" s="27"/>
      <c r="H1" s="27"/>
      <c r="I1" s="27"/>
      <c r="J1" s="27"/>
      <c r="K1" s="27"/>
      <c r="L1" s="27"/>
      <c r="M1" s="27"/>
      <c r="N1" s="27"/>
      <c r="O1" s="27"/>
      <c r="P1" s="27"/>
      <c r="Q1" s="2"/>
      <c r="R1" s="2"/>
      <c r="S1" s="2"/>
      <c r="T1" s="2"/>
      <c r="U1" s="2"/>
      <c r="V1" s="2"/>
      <c r="W1" s="2"/>
      <c r="X1" s="2"/>
      <c r="Y1" s="2"/>
      <c r="Z1" s="2"/>
    </row>
    <row r="2" spans="1:26" ht="15.75" x14ac:dyDescent="0.25">
      <c r="A2" s="2"/>
      <c r="B2" s="2"/>
      <c r="C2" s="2"/>
      <c r="D2" s="2"/>
      <c r="E2" s="2"/>
      <c r="F2" s="2"/>
      <c r="G2" s="2"/>
      <c r="H2" s="2"/>
      <c r="I2" s="2"/>
      <c r="J2" s="2"/>
      <c r="K2" s="2"/>
      <c r="L2" s="2"/>
      <c r="M2" s="2"/>
      <c r="N2" s="2"/>
      <c r="O2" s="2"/>
      <c r="P2" s="2"/>
      <c r="Q2" s="2"/>
      <c r="R2" s="2"/>
      <c r="S2" s="2"/>
      <c r="T2" s="2"/>
      <c r="U2" s="2"/>
      <c r="V2" s="2"/>
      <c r="W2" s="2"/>
      <c r="X2" s="2"/>
      <c r="Y2" s="2"/>
      <c r="Z2" s="2"/>
    </row>
    <row r="3" spans="1:26" ht="15.75" x14ac:dyDescent="0.25">
      <c r="A3" s="2" t="s">
        <v>361</v>
      </c>
      <c r="B3" s="2"/>
      <c r="C3" s="2"/>
      <c r="D3" s="2"/>
      <c r="E3" s="2"/>
      <c r="F3" s="2"/>
      <c r="G3" s="2"/>
      <c r="H3" s="2"/>
      <c r="I3" s="2"/>
      <c r="J3" s="2"/>
      <c r="K3" s="2"/>
      <c r="L3" s="2"/>
      <c r="M3" s="2"/>
      <c r="N3" s="2"/>
      <c r="O3" s="2"/>
      <c r="P3" s="2"/>
      <c r="Q3" s="2"/>
      <c r="R3" s="2"/>
      <c r="S3" s="2"/>
      <c r="T3" s="2"/>
      <c r="U3" s="2"/>
      <c r="V3" s="2"/>
      <c r="W3" s="2"/>
      <c r="X3" s="2"/>
      <c r="Y3" s="2"/>
      <c r="Z3" s="2"/>
    </row>
    <row r="4" spans="1:26" ht="15.75" x14ac:dyDescent="0.25">
      <c r="A4" s="2"/>
      <c r="B4" s="2"/>
      <c r="C4" s="2"/>
      <c r="D4" s="2"/>
      <c r="E4" s="2"/>
      <c r="F4" s="2"/>
      <c r="G4" s="2"/>
      <c r="H4" s="2"/>
      <c r="I4" s="2"/>
      <c r="J4" s="2"/>
      <c r="K4" s="2"/>
      <c r="L4" s="2"/>
      <c r="M4" s="2"/>
      <c r="N4" s="2"/>
      <c r="O4" s="2"/>
      <c r="P4" s="2"/>
      <c r="Q4" s="2"/>
      <c r="R4" s="2"/>
      <c r="S4" s="2"/>
      <c r="T4" s="2"/>
      <c r="U4" s="2"/>
      <c r="V4" s="2"/>
      <c r="W4" s="2"/>
      <c r="X4" s="2"/>
      <c r="Y4" s="2"/>
      <c r="Z4" s="2"/>
    </row>
    <row r="5" spans="1:26" ht="15.75" x14ac:dyDescent="0.25">
      <c r="A5" s="2"/>
      <c r="B5" s="2"/>
      <c r="C5" s="2"/>
      <c r="D5" s="2"/>
      <c r="E5" s="2"/>
      <c r="F5" s="2"/>
      <c r="G5" s="2"/>
      <c r="H5" s="2"/>
      <c r="I5" s="2"/>
      <c r="J5" s="2"/>
      <c r="K5" s="2"/>
      <c r="L5" s="2"/>
      <c r="M5" s="2"/>
      <c r="N5" s="2"/>
      <c r="O5" s="2"/>
      <c r="P5" s="2"/>
      <c r="Q5" s="2"/>
      <c r="R5" s="2"/>
      <c r="S5" s="2"/>
      <c r="T5" s="2"/>
      <c r="U5" s="2"/>
      <c r="V5" s="2"/>
      <c r="W5" s="2"/>
      <c r="X5" s="2"/>
      <c r="Y5" s="2"/>
      <c r="Z5" s="2"/>
    </row>
    <row r="6" spans="1:26" ht="15.75" x14ac:dyDescent="0.25">
      <c r="A6" s="2"/>
      <c r="B6" s="2"/>
      <c r="C6" s="2"/>
      <c r="D6" s="2"/>
      <c r="E6" s="2"/>
      <c r="F6" s="2"/>
      <c r="G6" s="2"/>
      <c r="H6" s="2"/>
      <c r="I6" s="2"/>
      <c r="J6" s="2"/>
      <c r="K6" s="2"/>
      <c r="L6" s="2"/>
      <c r="M6" s="2"/>
      <c r="N6" s="2"/>
      <c r="O6" s="2"/>
      <c r="P6" s="2"/>
      <c r="Q6" s="2"/>
      <c r="R6" s="2"/>
      <c r="S6" s="2"/>
      <c r="T6" s="2"/>
      <c r="U6" s="2"/>
      <c r="V6" s="2"/>
      <c r="W6" s="2"/>
      <c r="X6" s="2"/>
      <c r="Y6" s="2"/>
      <c r="Z6" s="2"/>
    </row>
    <row r="7" spans="1:26" ht="15.75" x14ac:dyDescent="0.25">
      <c r="A7" s="2"/>
      <c r="B7" s="2"/>
      <c r="C7" s="2"/>
      <c r="D7" s="2"/>
      <c r="E7" s="2"/>
      <c r="F7" s="2"/>
      <c r="G7" s="2"/>
      <c r="H7" s="2"/>
      <c r="I7" s="2"/>
      <c r="J7" s="2"/>
      <c r="K7" s="2"/>
      <c r="L7" s="2"/>
      <c r="M7" s="2"/>
      <c r="N7" s="2"/>
      <c r="O7" s="2"/>
      <c r="P7" s="2"/>
      <c r="Q7" s="2"/>
      <c r="R7" s="2"/>
      <c r="S7" s="2"/>
      <c r="T7" s="2"/>
      <c r="U7" s="2"/>
      <c r="V7" s="2"/>
      <c r="W7" s="2"/>
      <c r="X7" s="2"/>
      <c r="Y7" s="2"/>
      <c r="Z7" s="2"/>
    </row>
    <row r="8" spans="1:26" ht="15.75" x14ac:dyDescent="0.25">
      <c r="A8" s="2"/>
      <c r="B8" s="2"/>
      <c r="C8" s="2"/>
      <c r="D8" s="2"/>
      <c r="E8" s="2"/>
      <c r="F8" s="2"/>
      <c r="G8" s="2"/>
      <c r="H8" s="2"/>
      <c r="I8" s="2"/>
      <c r="J8" s="2"/>
      <c r="K8" s="2"/>
      <c r="L8" s="2"/>
      <c r="M8" s="2"/>
      <c r="N8" s="2"/>
      <c r="O8" s="2"/>
      <c r="P8" s="2"/>
      <c r="Q8" s="2"/>
      <c r="R8" s="2"/>
      <c r="S8" s="2"/>
      <c r="T8" s="2"/>
      <c r="U8" s="2"/>
      <c r="V8" s="2"/>
      <c r="W8" s="2"/>
      <c r="X8" s="2"/>
      <c r="Y8" s="2"/>
      <c r="Z8" s="2"/>
    </row>
    <row r="9" spans="1:26" ht="15.75" x14ac:dyDescent="0.25">
      <c r="A9" s="2"/>
      <c r="B9" s="2"/>
      <c r="C9" s="2"/>
      <c r="D9" s="2"/>
      <c r="E9" s="2"/>
      <c r="F9" s="2"/>
      <c r="G9" s="2"/>
      <c r="H9" s="2"/>
      <c r="I9" s="2"/>
      <c r="J9" s="2"/>
      <c r="K9" s="2"/>
      <c r="L9" s="2"/>
      <c r="M9" s="2"/>
      <c r="N9" s="2"/>
      <c r="O9" s="2"/>
      <c r="P9" s="2"/>
      <c r="Q9" s="2"/>
      <c r="R9" s="2"/>
      <c r="S9" s="2"/>
      <c r="T9" s="2"/>
      <c r="U9" s="2"/>
      <c r="V9" s="2"/>
      <c r="W9" s="2"/>
      <c r="X9" s="2"/>
      <c r="Y9" s="2"/>
      <c r="Z9" s="2"/>
    </row>
    <row r="10" spans="1:26" ht="15.75"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1001"/>
  <sheetViews>
    <sheetView topLeftCell="E1" workbookViewId="0">
      <selection activeCell="H5" sqref="H5"/>
    </sheetView>
  </sheetViews>
  <sheetFormatPr defaultColWidth="11.21875" defaultRowHeight="15" customHeight="1" x14ac:dyDescent="0.2"/>
  <cols>
    <col min="1" max="5" width="11" customWidth="1"/>
    <col min="6" max="6" width="11.5546875" customWidth="1"/>
    <col min="7" max="7" width="15.109375" customWidth="1"/>
    <col min="8" max="8" width="12.44140625" customWidth="1"/>
    <col min="9" max="26" width="11" customWidth="1"/>
  </cols>
  <sheetData>
    <row r="1" spans="1:9" ht="15.75" customHeight="1" x14ac:dyDescent="0.25">
      <c r="A1" s="28" t="s">
        <v>362</v>
      </c>
      <c r="B1" s="28" t="s">
        <v>363</v>
      </c>
      <c r="C1" s="28" t="s">
        <v>364</v>
      </c>
      <c r="D1" s="28" t="s">
        <v>365</v>
      </c>
      <c r="E1" s="28" t="s">
        <v>366</v>
      </c>
      <c r="F1" s="28" t="s">
        <v>367</v>
      </c>
      <c r="G1" s="28" t="s">
        <v>368</v>
      </c>
      <c r="H1" s="28" t="s">
        <v>369</v>
      </c>
      <c r="I1" s="34" t="s">
        <v>3310</v>
      </c>
    </row>
    <row r="2" spans="1:9" ht="15.75" customHeight="1" x14ac:dyDescent="0.25">
      <c r="A2" s="28">
        <v>1</v>
      </c>
      <c r="B2" s="28" t="s">
        <v>370</v>
      </c>
      <c r="C2" s="28" t="s">
        <v>371</v>
      </c>
      <c r="D2" s="28" t="s">
        <v>372</v>
      </c>
      <c r="E2" s="28" t="s">
        <v>373</v>
      </c>
      <c r="F2" s="28" t="s">
        <v>374</v>
      </c>
      <c r="G2" s="28">
        <v>122959</v>
      </c>
      <c r="H2" s="28">
        <v>123937</v>
      </c>
      <c r="I2" s="34">
        <f>HRData[[#This Row],[salary_actual]]-HRData[[#This Row],[salary_budgeted]]</f>
        <v>978</v>
      </c>
    </row>
    <row r="3" spans="1:9" ht="15.75" customHeight="1" x14ac:dyDescent="0.25">
      <c r="A3" s="28">
        <v>2</v>
      </c>
      <c r="B3" s="28" t="s">
        <v>375</v>
      </c>
      <c r="C3" s="28" t="s">
        <v>376</v>
      </c>
      <c r="D3" s="28" t="s">
        <v>377</v>
      </c>
      <c r="E3" s="28" t="s">
        <v>378</v>
      </c>
      <c r="F3" s="28" t="s">
        <v>379</v>
      </c>
      <c r="G3" s="28">
        <v>103310</v>
      </c>
      <c r="H3" s="28">
        <v>103941</v>
      </c>
      <c r="I3" s="34">
        <f>HRData[[#This Row],[salary_actual]]-HRData[[#This Row],[salary_budgeted]]</f>
        <v>631</v>
      </c>
    </row>
    <row r="4" spans="1:9" ht="15.75" customHeight="1" x14ac:dyDescent="0.25">
      <c r="A4" s="28">
        <v>3</v>
      </c>
      <c r="B4" s="28" t="s">
        <v>380</v>
      </c>
      <c r="C4" s="28" t="s">
        <v>381</v>
      </c>
      <c r="D4" s="28" t="s">
        <v>382</v>
      </c>
      <c r="E4" s="28" t="s">
        <v>378</v>
      </c>
      <c r="F4" s="28" t="s">
        <v>383</v>
      </c>
      <c r="G4" s="28">
        <v>83972</v>
      </c>
      <c r="H4" s="28">
        <v>84376</v>
      </c>
      <c r="I4" s="34">
        <f>HRData[[#This Row],[salary_actual]]-HRData[[#This Row],[salary_budgeted]]</f>
        <v>404</v>
      </c>
    </row>
    <row r="5" spans="1:9" ht="15.75" customHeight="1" x14ac:dyDescent="0.25">
      <c r="A5" s="28">
        <v>4</v>
      </c>
      <c r="B5" s="28" t="s">
        <v>384</v>
      </c>
      <c r="C5" s="28" t="s">
        <v>385</v>
      </c>
      <c r="D5" s="28" t="s">
        <v>386</v>
      </c>
      <c r="E5" s="28" t="s">
        <v>373</v>
      </c>
      <c r="F5" s="28" t="s">
        <v>383</v>
      </c>
      <c r="G5" s="28">
        <v>132920</v>
      </c>
      <c r="H5" s="28">
        <v>133880</v>
      </c>
      <c r="I5" s="34">
        <f>HRData[[#This Row],[salary_actual]]-HRData[[#This Row],[salary_budgeted]]</f>
        <v>960</v>
      </c>
    </row>
    <row r="6" spans="1:9" ht="15.75" customHeight="1" x14ac:dyDescent="0.25">
      <c r="A6" s="28">
        <v>5</v>
      </c>
      <c r="B6" s="28" t="s">
        <v>387</v>
      </c>
      <c r="C6" s="28" t="s">
        <v>388</v>
      </c>
      <c r="D6" s="28" t="s">
        <v>389</v>
      </c>
      <c r="E6" s="28" t="s">
        <v>373</v>
      </c>
      <c r="F6" s="28" t="s">
        <v>390</v>
      </c>
      <c r="G6" s="28">
        <v>41199</v>
      </c>
      <c r="H6" s="28">
        <v>41352</v>
      </c>
      <c r="I6" s="34">
        <f>HRData[[#This Row],[salary_actual]]-HRData[[#This Row],[salary_budgeted]]</f>
        <v>153</v>
      </c>
    </row>
    <row r="7" spans="1:9" ht="15.75" customHeight="1" x14ac:dyDescent="0.25">
      <c r="A7" s="28">
        <v>6</v>
      </c>
      <c r="B7" s="28" t="s">
        <v>391</v>
      </c>
      <c r="C7" s="28" t="s">
        <v>392</v>
      </c>
      <c r="D7" s="28" t="s">
        <v>393</v>
      </c>
      <c r="E7" s="28" t="s">
        <v>373</v>
      </c>
      <c r="F7" s="28" t="s">
        <v>394</v>
      </c>
      <c r="G7" s="28">
        <v>67468</v>
      </c>
      <c r="H7" s="28">
        <v>67472</v>
      </c>
      <c r="I7" s="34">
        <f>HRData[[#This Row],[salary_actual]]-HRData[[#This Row],[salary_budgeted]]</f>
        <v>4</v>
      </c>
    </row>
    <row r="8" spans="1:9" ht="15.75" customHeight="1" x14ac:dyDescent="0.25">
      <c r="A8" s="28">
        <v>7</v>
      </c>
      <c r="B8" s="28" t="s">
        <v>395</v>
      </c>
      <c r="C8" s="28" t="s">
        <v>396</v>
      </c>
      <c r="D8" s="28" t="s">
        <v>397</v>
      </c>
      <c r="E8" s="28" t="s">
        <v>373</v>
      </c>
      <c r="F8" s="28" t="s">
        <v>394</v>
      </c>
      <c r="G8" s="28">
        <v>88780</v>
      </c>
      <c r="H8" s="28">
        <v>89403</v>
      </c>
      <c r="I8" s="34">
        <f>HRData[[#This Row],[salary_actual]]-HRData[[#This Row],[salary_budgeted]]</f>
        <v>623</v>
      </c>
    </row>
    <row r="9" spans="1:9" ht="15.75" customHeight="1" x14ac:dyDescent="0.25">
      <c r="A9" s="28">
        <v>8</v>
      </c>
      <c r="B9" s="28" t="s">
        <v>398</v>
      </c>
      <c r="C9" s="28" t="s">
        <v>399</v>
      </c>
      <c r="D9" s="28" t="s">
        <v>400</v>
      </c>
      <c r="E9" s="28" t="s">
        <v>378</v>
      </c>
      <c r="F9" s="28" t="s">
        <v>401</v>
      </c>
      <c r="G9" s="28">
        <v>105709</v>
      </c>
      <c r="H9" s="28">
        <v>106506</v>
      </c>
      <c r="I9" s="34">
        <f>HRData[[#This Row],[salary_actual]]-HRData[[#This Row],[salary_budgeted]]</f>
        <v>797</v>
      </c>
    </row>
    <row r="10" spans="1:9" ht="15.75" customHeight="1" x14ac:dyDescent="0.25">
      <c r="A10" s="28">
        <v>9</v>
      </c>
      <c r="B10" s="28" t="s">
        <v>402</v>
      </c>
      <c r="C10" s="28" t="s">
        <v>403</v>
      </c>
      <c r="D10" s="28" t="s">
        <v>404</v>
      </c>
      <c r="E10" s="28" t="s">
        <v>373</v>
      </c>
      <c r="F10" s="28" t="s">
        <v>383</v>
      </c>
      <c r="G10" s="28">
        <v>142523</v>
      </c>
      <c r="H10" s="28">
        <v>143269</v>
      </c>
      <c r="I10" s="34">
        <f>HRData[[#This Row],[salary_actual]]-HRData[[#This Row],[salary_budgeted]]</f>
        <v>746</v>
      </c>
    </row>
    <row r="11" spans="1:9" ht="15.75" customHeight="1" x14ac:dyDescent="0.25">
      <c r="A11" s="28">
        <v>10</v>
      </c>
      <c r="B11" s="28" t="s">
        <v>405</v>
      </c>
      <c r="C11" s="28" t="s">
        <v>406</v>
      </c>
      <c r="D11" s="28" t="s">
        <v>407</v>
      </c>
      <c r="E11" s="28" t="s">
        <v>378</v>
      </c>
      <c r="F11" s="28" t="s">
        <v>408</v>
      </c>
      <c r="G11" s="28">
        <v>54297</v>
      </c>
      <c r="H11" s="28">
        <v>54460</v>
      </c>
      <c r="I11" s="34">
        <f>HRData[[#This Row],[salary_actual]]-HRData[[#This Row],[salary_budgeted]]</f>
        <v>163</v>
      </c>
    </row>
    <row r="12" spans="1:9" ht="15.75" customHeight="1" x14ac:dyDescent="0.25">
      <c r="A12" s="28">
        <v>11</v>
      </c>
      <c r="B12" s="28" t="s">
        <v>409</v>
      </c>
      <c r="C12" s="28" t="s">
        <v>410</v>
      </c>
      <c r="D12" s="28" t="s">
        <v>411</v>
      </c>
      <c r="E12" s="28" t="s">
        <v>378</v>
      </c>
      <c r="F12" s="28" t="s">
        <v>394</v>
      </c>
      <c r="G12" s="28">
        <v>124264</v>
      </c>
      <c r="H12" s="28">
        <v>124391</v>
      </c>
      <c r="I12" s="34">
        <f>HRData[[#This Row],[salary_actual]]-HRData[[#This Row],[salary_budgeted]]</f>
        <v>127</v>
      </c>
    </row>
    <row r="13" spans="1:9" ht="15.75" customHeight="1" x14ac:dyDescent="0.25">
      <c r="A13" s="28">
        <v>12</v>
      </c>
      <c r="B13" s="28" t="s">
        <v>412</v>
      </c>
      <c r="C13" s="28" t="s">
        <v>413</v>
      </c>
      <c r="D13" s="28" t="s">
        <v>414</v>
      </c>
      <c r="E13" s="28" t="s">
        <v>378</v>
      </c>
      <c r="F13" s="28" t="s">
        <v>415</v>
      </c>
      <c r="G13" s="28">
        <v>124866</v>
      </c>
      <c r="H13" s="28">
        <v>125885</v>
      </c>
      <c r="I13" s="34">
        <f>HRData[[#This Row],[salary_actual]]-HRData[[#This Row],[salary_budgeted]]</f>
        <v>1019</v>
      </c>
    </row>
    <row r="14" spans="1:9" ht="15.75" customHeight="1" x14ac:dyDescent="0.25">
      <c r="A14" s="28">
        <v>13</v>
      </c>
      <c r="B14" s="28" t="s">
        <v>416</v>
      </c>
      <c r="C14" s="28" t="s">
        <v>417</v>
      </c>
      <c r="D14" s="28" t="s">
        <v>418</v>
      </c>
      <c r="E14" s="28" t="s">
        <v>373</v>
      </c>
      <c r="F14" s="28" t="s">
        <v>408</v>
      </c>
      <c r="G14" s="28">
        <v>49091</v>
      </c>
      <c r="H14" s="28">
        <v>49142</v>
      </c>
      <c r="I14" s="34">
        <f>HRData[[#This Row],[salary_actual]]-HRData[[#This Row],[salary_budgeted]]</f>
        <v>51</v>
      </c>
    </row>
    <row r="15" spans="1:9" ht="15.75" customHeight="1" x14ac:dyDescent="0.25">
      <c r="A15" s="28">
        <v>14</v>
      </c>
      <c r="B15" s="28" t="s">
        <v>419</v>
      </c>
      <c r="C15" s="28" t="s">
        <v>420</v>
      </c>
      <c r="D15" s="28" t="s">
        <v>421</v>
      </c>
      <c r="E15" s="28" t="s">
        <v>373</v>
      </c>
      <c r="F15" s="28" t="s">
        <v>383</v>
      </c>
      <c r="G15" s="28">
        <v>99160</v>
      </c>
      <c r="H15" s="28">
        <v>99555</v>
      </c>
      <c r="I15" s="34">
        <f>HRData[[#This Row],[salary_actual]]-HRData[[#This Row],[salary_budgeted]]</f>
        <v>395</v>
      </c>
    </row>
    <row r="16" spans="1:9" ht="15.75" customHeight="1" x14ac:dyDescent="0.25">
      <c r="A16" s="28">
        <v>15</v>
      </c>
      <c r="B16" s="28" t="s">
        <v>422</v>
      </c>
      <c r="C16" s="28" t="s">
        <v>423</v>
      </c>
      <c r="D16" s="28" t="s">
        <v>424</v>
      </c>
      <c r="E16" s="28" t="s">
        <v>373</v>
      </c>
      <c r="F16" s="28" t="s">
        <v>425</v>
      </c>
      <c r="G16" s="28">
        <v>129938</v>
      </c>
      <c r="H16" s="28">
        <v>130880</v>
      </c>
      <c r="I16" s="34">
        <f>HRData[[#This Row],[salary_actual]]-HRData[[#This Row],[salary_budgeted]]</f>
        <v>942</v>
      </c>
    </row>
    <row r="17" spans="1:9" ht="15.75" customHeight="1" x14ac:dyDescent="0.25">
      <c r="A17" s="28">
        <v>16</v>
      </c>
      <c r="B17" s="28" t="s">
        <v>426</v>
      </c>
      <c r="C17" s="28" t="s">
        <v>427</v>
      </c>
      <c r="D17" s="28" t="s">
        <v>428</v>
      </c>
      <c r="E17" s="28" t="s">
        <v>373</v>
      </c>
      <c r="F17" s="28" t="s">
        <v>429</v>
      </c>
      <c r="G17" s="28">
        <v>76604</v>
      </c>
      <c r="H17" s="28">
        <v>77282</v>
      </c>
      <c r="I17" s="34">
        <f>HRData[[#This Row],[salary_actual]]-HRData[[#This Row],[salary_budgeted]]</f>
        <v>678</v>
      </c>
    </row>
    <row r="18" spans="1:9" ht="15.75" customHeight="1" x14ac:dyDescent="0.25">
      <c r="A18" s="28">
        <v>17</v>
      </c>
      <c r="B18" s="28" t="s">
        <v>430</v>
      </c>
      <c r="C18" s="28" t="s">
        <v>431</v>
      </c>
      <c r="D18" s="28" t="s">
        <v>432</v>
      </c>
      <c r="E18" s="28" t="s">
        <v>373</v>
      </c>
      <c r="F18" s="28" t="s">
        <v>433</v>
      </c>
      <c r="G18" s="28">
        <v>81767</v>
      </c>
      <c r="H18" s="28">
        <v>82447</v>
      </c>
      <c r="I18" s="34">
        <f>HRData[[#This Row],[salary_actual]]-HRData[[#This Row],[salary_budgeted]]</f>
        <v>680</v>
      </c>
    </row>
    <row r="19" spans="1:9" ht="15.75" customHeight="1" x14ac:dyDescent="0.25">
      <c r="A19" s="28">
        <v>18</v>
      </c>
      <c r="B19" s="28" t="s">
        <v>434</v>
      </c>
      <c r="C19" s="28" t="s">
        <v>435</v>
      </c>
      <c r="D19" s="28" t="s">
        <v>436</v>
      </c>
      <c r="E19" s="28" t="s">
        <v>373</v>
      </c>
      <c r="F19" s="28" t="s">
        <v>394</v>
      </c>
      <c r="G19" s="28">
        <v>107624</v>
      </c>
      <c r="H19" s="28">
        <v>107935</v>
      </c>
      <c r="I19" s="34">
        <f>HRData[[#This Row],[salary_actual]]-HRData[[#This Row],[salary_budgeted]]</f>
        <v>311</v>
      </c>
    </row>
    <row r="20" spans="1:9" ht="15.75" customHeight="1" x14ac:dyDescent="0.25">
      <c r="A20" s="28">
        <v>19</v>
      </c>
      <c r="B20" s="28" t="s">
        <v>437</v>
      </c>
      <c r="C20" s="28" t="s">
        <v>438</v>
      </c>
      <c r="D20" s="28" t="s">
        <v>439</v>
      </c>
      <c r="E20" s="28" t="s">
        <v>373</v>
      </c>
      <c r="F20" s="28" t="s">
        <v>383</v>
      </c>
      <c r="G20" s="28">
        <v>101968</v>
      </c>
      <c r="H20" s="28">
        <v>102889</v>
      </c>
      <c r="I20" s="34">
        <f>HRData[[#This Row],[salary_actual]]-HRData[[#This Row],[salary_budgeted]]</f>
        <v>921</v>
      </c>
    </row>
    <row r="21" spans="1:9" ht="15.75" customHeight="1" x14ac:dyDescent="0.25">
      <c r="A21" s="28">
        <v>20</v>
      </c>
      <c r="B21" s="28" t="s">
        <v>440</v>
      </c>
      <c r="C21" s="28" t="s">
        <v>441</v>
      </c>
      <c r="D21" s="28" t="s">
        <v>442</v>
      </c>
      <c r="E21" s="28" t="s">
        <v>373</v>
      </c>
      <c r="F21" s="28" t="s">
        <v>415</v>
      </c>
      <c r="G21" s="28">
        <v>96183</v>
      </c>
      <c r="H21" s="28">
        <v>96708</v>
      </c>
      <c r="I21" s="34">
        <f>HRData[[#This Row],[salary_actual]]-HRData[[#This Row],[salary_budgeted]]</f>
        <v>525</v>
      </c>
    </row>
    <row r="22" spans="1:9" ht="15.75" customHeight="1" x14ac:dyDescent="0.25">
      <c r="A22" s="28">
        <v>21</v>
      </c>
      <c r="B22" s="28" t="s">
        <v>443</v>
      </c>
      <c r="C22" s="28" t="s">
        <v>444</v>
      </c>
      <c r="D22" s="28" t="s">
        <v>445</v>
      </c>
      <c r="E22" s="28" t="s">
        <v>378</v>
      </c>
      <c r="F22" s="28" t="s">
        <v>446</v>
      </c>
      <c r="G22" s="28">
        <v>131644</v>
      </c>
      <c r="H22" s="28">
        <v>131855</v>
      </c>
      <c r="I22" s="34">
        <f>HRData[[#This Row],[salary_actual]]-HRData[[#This Row],[salary_budgeted]]</f>
        <v>211</v>
      </c>
    </row>
    <row r="23" spans="1:9" ht="15.75" customHeight="1" x14ac:dyDescent="0.25">
      <c r="A23" s="28">
        <v>22</v>
      </c>
      <c r="B23" s="28" t="s">
        <v>447</v>
      </c>
      <c r="C23" s="28" t="s">
        <v>448</v>
      </c>
      <c r="D23" s="28" t="s">
        <v>449</v>
      </c>
      <c r="E23" s="28" t="s">
        <v>373</v>
      </c>
      <c r="F23" s="28" t="s">
        <v>429</v>
      </c>
      <c r="G23" s="28">
        <v>100249</v>
      </c>
      <c r="H23" s="28">
        <v>100838</v>
      </c>
      <c r="I23" s="34">
        <f>HRData[[#This Row],[salary_actual]]-HRData[[#This Row],[salary_budgeted]]</f>
        <v>589</v>
      </c>
    </row>
    <row r="24" spans="1:9" ht="15.75" customHeight="1" x14ac:dyDescent="0.25">
      <c r="A24" s="28">
        <v>23</v>
      </c>
      <c r="B24" s="28" t="s">
        <v>450</v>
      </c>
      <c r="C24" s="28" t="s">
        <v>451</v>
      </c>
      <c r="D24" s="28" t="s">
        <v>452</v>
      </c>
      <c r="E24" s="28" t="s">
        <v>378</v>
      </c>
      <c r="F24" s="28" t="s">
        <v>446</v>
      </c>
      <c r="G24" s="28">
        <v>96782</v>
      </c>
      <c r="H24" s="28">
        <v>97048</v>
      </c>
      <c r="I24" s="34">
        <f>HRData[[#This Row],[salary_actual]]-HRData[[#This Row],[salary_budgeted]]</f>
        <v>266</v>
      </c>
    </row>
    <row r="25" spans="1:9" ht="15.75" customHeight="1" x14ac:dyDescent="0.25">
      <c r="A25" s="28">
        <v>24</v>
      </c>
      <c r="B25" s="28" t="s">
        <v>453</v>
      </c>
      <c r="C25" s="28" t="s">
        <v>454</v>
      </c>
      <c r="D25" s="28" t="s">
        <v>455</v>
      </c>
      <c r="E25" s="28" t="s">
        <v>373</v>
      </c>
      <c r="F25" s="28" t="s">
        <v>374</v>
      </c>
      <c r="G25" s="28">
        <v>59765</v>
      </c>
      <c r="H25" s="28">
        <v>60293</v>
      </c>
      <c r="I25" s="34">
        <f>HRData[[#This Row],[salary_actual]]-HRData[[#This Row],[salary_budgeted]]</f>
        <v>528</v>
      </c>
    </row>
    <row r="26" spans="1:9" ht="15.75" customHeight="1" x14ac:dyDescent="0.25">
      <c r="A26" s="28">
        <v>25</v>
      </c>
      <c r="B26" s="28" t="s">
        <v>456</v>
      </c>
      <c r="C26" s="28" t="s">
        <v>457</v>
      </c>
      <c r="D26" s="28" t="s">
        <v>458</v>
      </c>
      <c r="E26" s="28" t="s">
        <v>373</v>
      </c>
      <c r="F26" s="28" t="s">
        <v>446</v>
      </c>
      <c r="G26" s="28">
        <v>62363</v>
      </c>
      <c r="H26" s="28">
        <v>62470</v>
      </c>
      <c r="I26" s="34">
        <f>HRData[[#This Row],[salary_actual]]-HRData[[#This Row],[salary_budgeted]]</f>
        <v>107</v>
      </c>
    </row>
    <row r="27" spans="1:9" ht="15.75" customHeight="1" x14ac:dyDescent="0.25">
      <c r="A27" s="28">
        <v>26</v>
      </c>
      <c r="B27" s="28" t="s">
        <v>459</v>
      </c>
      <c r="C27" s="28" t="s">
        <v>460</v>
      </c>
      <c r="D27" s="28" t="s">
        <v>461</v>
      </c>
      <c r="E27" s="28" t="s">
        <v>373</v>
      </c>
      <c r="F27" s="28" t="s">
        <v>433</v>
      </c>
      <c r="G27" s="28">
        <v>46107</v>
      </c>
      <c r="H27" s="28">
        <v>46187</v>
      </c>
      <c r="I27" s="34">
        <f>HRData[[#This Row],[salary_actual]]-HRData[[#This Row],[salary_budgeted]]</f>
        <v>80</v>
      </c>
    </row>
    <row r="28" spans="1:9" ht="15.75" customHeight="1" x14ac:dyDescent="0.25">
      <c r="A28" s="28">
        <v>27</v>
      </c>
      <c r="B28" s="28" t="s">
        <v>462</v>
      </c>
      <c r="C28" s="28" t="s">
        <v>463</v>
      </c>
      <c r="D28" s="28" t="s">
        <v>464</v>
      </c>
      <c r="E28" s="28" t="s">
        <v>373</v>
      </c>
      <c r="F28" s="28" t="s">
        <v>374</v>
      </c>
      <c r="G28" s="28">
        <v>148754</v>
      </c>
      <c r="H28" s="28">
        <v>149976</v>
      </c>
      <c r="I28" s="34">
        <f>HRData[[#This Row],[salary_actual]]-HRData[[#This Row],[salary_budgeted]]</f>
        <v>1222</v>
      </c>
    </row>
    <row r="29" spans="1:9" ht="15.75" customHeight="1" x14ac:dyDescent="0.25">
      <c r="A29" s="28">
        <v>28</v>
      </c>
      <c r="B29" s="28" t="s">
        <v>465</v>
      </c>
      <c r="C29" s="28" t="s">
        <v>466</v>
      </c>
      <c r="D29" s="28" t="s">
        <v>467</v>
      </c>
      <c r="E29" s="28" t="s">
        <v>378</v>
      </c>
      <c r="F29" s="28" t="s">
        <v>401</v>
      </c>
      <c r="G29" s="28">
        <v>52582</v>
      </c>
      <c r="H29" s="28">
        <v>52639</v>
      </c>
      <c r="I29" s="34">
        <f>HRData[[#This Row],[salary_actual]]-HRData[[#This Row],[salary_budgeted]]</f>
        <v>57</v>
      </c>
    </row>
    <row r="30" spans="1:9" ht="15.75" customHeight="1" x14ac:dyDescent="0.25">
      <c r="A30" s="28">
        <v>29</v>
      </c>
      <c r="B30" s="28" t="s">
        <v>468</v>
      </c>
      <c r="C30" s="28" t="s">
        <v>469</v>
      </c>
      <c r="D30" s="28" t="s">
        <v>470</v>
      </c>
      <c r="E30" s="28" t="s">
        <v>373</v>
      </c>
      <c r="F30" s="28" t="s">
        <v>429</v>
      </c>
      <c r="G30" s="28">
        <v>139046</v>
      </c>
      <c r="H30" s="28">
        <v>140435</v>
      </c>
      <c r="I30" s="34">
        <f>HRData[[#This Row],[salary_actual]]-HRData[[#This Row],[salary_budgeted]]</f>
        <v>1389</v>
      </c>
    </row>
    <row r="31" spans="1:9" ht="15.75" customHeight="1" x14ac:dyDescent="0.25">
      <c r="A31" s="28">
        <v>30</v>
      </c>
      <c r="B31" s="28" t="s">
        <v>471</v>
      </c>
      <c r="C31" s="28" t="s">
        <v>472</v>
      </c>
      <c r="D31" s="28" t="s">
        <v>473</v>
      </c>
      <c r="E31" s="28" t="s">
        <v>378</v>
      </c>
      <c r="F31" s="28" t="s">
        <v>408</v>
      </c>
      <c r="G31" s="28">
        <v>137603</v>
      </c>
      <c r="H31" s="28">
        <v>138008</v>
      </c>
      <c r="I31" s="34">
        <f>HRData[[#This Row],[salary_actual]]-HRData[[#This Row],[salary_budgeted]]</f>
        <v>405</v>
      </c>
    </row>
    <row r="32" spans="1:9" ht="15.75" customHeight="1" x14ac:dyDescent="0.25">
      <c r="A32" s="28">
        <v>31</v>
      </c>
      <c r="B32" s="28" t="s">
        <v>474</v>
      </c>
      <c r="C32" s="28" t="s">
        <v>475</v>
      </c>
      <c r="D32" s="28" t="s">
        <v>476</v>
      </c>
      <c r="E32" s="28" t="s">
        <v>378</v>
      </c>
      <c r="F32" s="28" t="s">
        <v>383</v>
      </c>
      <c r="G32" s="28">
        <v>82204</v>
      </c>
      <c r="H32" s="28">
        <v>82902</v>
      </c>
      <c r="I32" s="34">
        <f>HRData[[#This Row],[salary_actual]]-HRData[[#This Row],[salary_budgeted]]</f>
        <v>698</v>
      </c>
    </row>
    <row r="33" spans="1:9" ht="15.75" customHeight="1" x14ac:dyDescent="0.25">
      <c r="A33" s="28">
        <v>32</v>
      </c>
      <c r="B33" s="28" t="s">
        <v>477</v>
      </c>
      <c r="C33" s="28" t="s">
        <v>478</v>
      </c>
      <c r="D33" s="28" t="s">
        <v>479</v>
      </c>
      <c r="E33" s="28" t="s">
        <v>373</v>
      </c>
      <c r="F33" s="28" t="s">
        <v>390</v>
      </c>
      <c r="G33" s="28">
        <v>66619</v>
      </c>
      <c r="H33" s="28">
        <v>66627</v>
      </c>
      <c r="I33" s="34">
        <f>HRData[[#This Row],[salary_actual]]-HRData[[#This Row],[salary_budgeted]]</f>
        <v>8</v>
      </c>
    </row>
    <row r="34" spans="1:9" ht="15.75" customHeight="1" x14ac:dyDescent="0.25">
      <c r="A34" s="28">
        <v>33</v>
      </c>
      <c r="B34" s="28" t="s">
        <v>480</v>
      </c>
      <c r="C34" s="28" t="s">
        <v>481</v>
      </c>
      <c r="D34" s="28" t="s">
        <v>482</v>
      </c>
      <c r="E34" s="28" t="s">
        <v>378</v>
      </c>
      <c r="F34" s="28" t="s">
        <v>433</v>
      </c>
      <c r="G34" s="28">
        <v>117346</v>
      </c>
      <c r="H34" s="28">
        <v>117792</v>
      </c>
      <c r="I34" s="34">
        <f>HRData[[#This Row],[salary_actual]]-HRData[[#This Row],[salary_budgeted]]</f>
        <v>446</v>
      </c>
    </row>
    <row r="35" spans="1:9" ht="15.75" customHeight="1" x14ac:dyDescent="0.25">
      <c r="A35" s="28">
        <v>34</v>
      </c>
      <c r="B35" s="28" t="s">
        <v>483</v>
      </c>
      <c r="C35" s="28" t="s">
        <v>484</v>
      </c>
      <c r="D35" s="28" t="s">
        <v>485</v>
      </c>
      <c r="E35" s="28" t="s">
        <v>373</v>
      </c>
      <c r="F35" s="28" t="s">
        <v>390</v>
      </c>
      <c r="G35" s="28">
        <v>121914</v>
      </c>
      <c r="H35" s="28">
        <v>123002</v>
      </c>
      <c r="I35" s="34">
        <f>HRData[[#This Row],[salary_actual]]-HRData[[#This Row],[salary_budgeted]]</f>
        <v>1088</v>
      </c>
    </row>
    <row r="36" spans="1:9" ht="15.75" customHeight="1" x14ac:dyDescent="0.25">
      <c r="A36" s="28">
        <v>35</v>
      </c>
      <c r="B36" s="28" t="s">
        <v>486</v>
      </c>
      <c r="C36" s="28" t="s">
        <v>487</v>
      </c>
      <c r="D36" s="28" t="s">
        <v>488</v>
      </c>
      <c r="E36" s="28" t="s">
        <v>373</v>
      </c>
      <c r="F36" s="28" t="s">
        <v>379</v>
      </c>
      <c r="G36" s="28">
        <v>140342</v>
      </c>
      <c r="H36" s="28">
        <v>141207</v>
      </c>
      <c r="I36" s="34">
        <f>HRData[[#This Row],[salary_actual]]-HRData[[#This Row],[salary_budgeted]]</f>
        <v>865</v>
      </c>
    </row>
    <row r="37" spans="1:9" ht="15.75" customHeight="1" x14ac:dyDescent="0.25">
      <c r="A37" s="28">
        <v>36</v>
      </c>
      <c r="B37" s="28" t="s">
        <v>489</v>
      </c>
      <c r="C37" s="28" t="s">
        <v>490</v>
      </c>
      <c r="D37" s="28" t="s">
        <v>491</v>
      </c>
      <c r="E37" s="28" t="s">
        <v>378</v>
      </c>
      <c r="F37" s="28" t="s">
        <v>446</v>
      </c>
      <c r="G37" s="28">
        <v>111019</v>
      </c>
      <c r="H37" s="28">
        <v>111223</v>
      </c>
      <c r="I37" s="34">
        <f>HRData[[#This Row],[salary_actual]]-HRData[[#This Row],[salary_budgeted]]</f>
        <v>204</v>
      </c>
    </row>
    <row r="38" spans="1:9" ht="15.75" customHeight="1" x14ac:dyDescent="0.25">
      <c r="A38" s="28">
        <v>37</v>
      </c>
      <c r="B38" s="28" t="s">
        <v>492</v>
      </c>
      <c r="C38" s="28" t="s">
        <v>493</v>
      </c>
      <c r="D38" s="28" t="s">
        <v>494</v>
      </c>
      <c r="E38" s="28" t="s">
        <v>378</v>
      </c>
      <c r="F38" s="28" t="s">
        <v>433</v>
      </c>
      <c r="G38" s="28">
        <v>80843</v>
      </c>
      <c r="H38" s="28">
        <v>81483</v>
      </c>
      <c r="I38" s="34">
        <f>HRData[[#This Row],[salary_actual]]-HRData[[#This Row],[salary_budgeted]]</f>
        <v>640</v>
      </c>
    </row>
    <row r="39" spans="1:9" ht="15.75" customHeight="1" x14ac:dyDescent="0.25">
      <c r="A39" s="28">
        <v>38</v>
      </c>
      <c r="B39" s="28" t="s">
        <v>495</v>
      </c>
      <c r="C39" s="28" t="s">
        <v>496</v>
      </c>
      <c r="D39" s="28" t="s">
        <v>497</v>
      </c>
      <c r="E39" s="28" t="s">
        <v>378</v>
      </c>
      <c r="F39" s="28" t="s">
        <v>390</v>
      </c>
      <c r="G39" s="28">
        <v>128122</v>
      </c>
      <c r="H39" s="28">
        <v>128123</v>
      </c>
      <c r="I39" s="34">
        <f>HRData[[#This Row],[salary_actual]]-HRData[[#This Row],[salary_budgeted]]</f>
        <v>1</v>
      </c>
    </row>
    <row r="40" spans="1:9" ht="15.75" customHeight="1" x14ac:dyDescent="0.25">
      <c r="A40" s="28">
        <v>39</v>
      </c>
      <c r="B40" s="28" t="s">
        <v>498</v>
      </c>
      <c r="C40" s="28" t="s">
        <v>499</v>
      </c>
      <c r="D40" s="28" t="s">
        <v>500</v>
      </c>
      <c r="E40" s="28" t="s">
        <v>378</v>
      </c>
      <c r="F40" s="28" t="s">
        <v>429</v>
      </c>
      <c r="G40" s="28">
        <v>40749</v>
      </c>
      <c r="H40" s="28">
        <v>41034</v>
      </c>
      <c r="I40" s="34">
        <f>HRData[[#This Row],[salary_actual]]-HRData[[#This Row],[salary_budgeted]]</f>
        <v>285</v>
      </c>
    </row>
    <row r="41" spans="1:9" ht="15.75" customHeight="1" x14ac:dyDescent="0.25">
      <c r="A41" s="28">
        <v>40</v>
      </c>
      <c r="B41" s="28" t="s">
        <v>501</v>
      </c>
      <c r="C41" s="28" t="s">
        <v>502</v>
      </c>
      <c r="D41" s="28" t="s">
        <v>503</v>
      </c>
      <c r="E41" s="28" t="s">
        <v>373</v>
      </c>
      <c r="F41" s="28" t="s">
        <v>429</v>
      </c>
      <c r="G41" s="28">
        <v>119549</v>
      </c>
      <c r="H41" s="28">
        <v>120287</v>
      </c>
      <c r="I41" s="34">
        <f>HRData[[#This Row],[salary_actual]]-HRData[[#This Row],[salary_budgeted]]</f>
        <v>738</v>
      </c>
    </row>
    <row r="42" spans="1:9" ht="15.75" customHeight="1" x14ac:dyDescent="0.25">
      <c r="A42" s="28">
        <v>41</v>
      </c>
      <c r="B42" s="28" t="s">
        <v>504</v>
      </c>
      <c r="C42" s="28" t="s">
        <v>505</v>
      </c>
      <c r="D42" s="28" t="s">
        <v>506</v>
      </c>
      <c r="E42" s="28" t="s">
        <v>378</v>
      </c>
      <c r="F42" s="28" t="s">
        <v>383</v>
      </c>
      <c r="G42" s="28">
        <v>126402</v>
      </c>
      <c r="H42" s="28">
        <v>127644</v>
      </c>
      <c r="I42" s="34">
        <f>HRData[[#This Row],[salary_actual]]-HRData[[#This Row],[salary_budgeted]]</f>
        <v>1242</v>
      </c>
    </row>
    <row r="43" spans="1:9" ht="15.75" customHeight="1" x14ac:dyDescent="0.25">
      <c r="A43" s="28">
        <v>42</v>
      </c>
      <c r="B43" s="28" t="s">
        <v>507</v>
      </c>
      <c r="C43" s="28" t="s">
        <v>508</v>
      </c>
      <c r="D43" s="28" t="s">
        <v>509</v>
      </c>
      <c r="E43" s="28" t="s">
        <v>378</v>
      </c>
      <c r="F43" s="28" t="s">
        <v>408</v>
      </c>
      <c r="G43" s="28">
        <v>72714</v>
      </c>
      <c r="H43" s="28">
        <v>73391</v>
      </c>
      <c r="I43" s="34">
        <f>HRData[[#This Row],[salary_actual]]-HRData[[#This Row],[salary_budgeted]]</f>
        <v>677</v>
      </c>
    </row>
    <row r="44" spans="1:9" ht="15.75" customHeight="1" x14ac:dyDescent="0.25">
      <c r="A44" s="28">
        <v>43</v>
      </c>
      <c r="B44" s="28" t="s">
        <v>510</v>
      </c>
      <c r="C44" s="28" t="s">
        <v>511</v>
      </c>
      <c r="D44" s="28" t="s">
        <v>512</v>
      </c>
      <c r="E44" s="28" t="s">
        <v>378</v>
      </c>
      <c r="F44" s="28" t="s">
        <v>415</v>
      </c>
      <c r="G44" s="28">
        <v>127338</v>
      </c>
      <c r="H44" s="28">
        <v>128508</v>
      </c>
      <c r="I44" s="34">
        <f>HRData[[#This Row],[salary_actual]]-HRData[[#This Row],[salary_budgeted]]</f>
        <v>1170</v>
      </c>
    </row>
    <row r="45" spans="1:9" ht="15.75" customHeight="1" x14ac:dyDescent="0.25">
      <c r="A45" s="28">
        <v>44</v>
      </c>
      <c r="B45" s="28" t="s">
        <v>513</v>
      </c>
      <c r="C45" s="28" t="s">
        <v>514</v>
      </c>
      <c r="D45" s="28" t="s">
        <v>515</v>
      </c>
      <c r="E45" s="28" t="s">
        <v>373</v>
      </c>
      <c r="F45" s="28" t="s">
        <v>415</v>
      </c>
      <c r="G45" s="28">
        <v>127323</v>
      </c>
      <c r="H45" s="28">
        <v>127372</v>
      </c>
      <c r="I45" s="34">
        <f>HRData[[#This Row],[salary_actual]]-HRData[[#This Row],[salary_budgeted]]</f>
        <v>49</v>
      </c>
    </row>
    <row r="46" spans="1:9" ht="15.75" customHeight="1" x14ac:dyDescent="0.25">
      <c r="A46" s="28">
        <v>45</v>
      </c>
      <c r="B46" s="28" t="s">
        <v>516</v>
      </c>
      <c r="C46" s="28" t="s">
        <v>517</v>
      </c>
      <c r="D46" s="28" t="s">
        <v>518</v>
      </c>
      <c r="E46" s="28" t="s">
        <v>373</v>
      </c>
      <c r="F46" s="28" t="s">
        <v>408</v>
      </c>
      <c r="G46" s="28">
        <v>56627</v>
      </c>
      <c r="H46" s="28">
        <v>56759</v>
      </c>
      <c r="I46" s="34">
        <f>HRData[[#This Row],[salary_actual]]-HRData[[#This Row],[salary_budgeted]]</f>
        <v>132</v>
      </c>
    </row>
    <row r="47" spans="1:9" ht="15.75" customHeight="1" x14ac:dyDescent="0.25">
      <c r="A47" s="28">
        <v>46</v>
      </c>
      <c r="B47" s="28" t="s">
        <v>519</v>
      </c>
      <c r="C47" s="28" t="s">
        <v>520</v>
      </c>
      <c r="D47" s="28" t="s">
        <v>521</v>
      </c>
      <c r="E47" s="28" t="s">
        <v>373</v>
      </c>
      <c r="F47" s="28" t="s">
        <v>425</v>
      </c>
      <c r="G47" s="28">
        <v>97035</v>
      </c>
      <c r="H47" s="28">
        <v>97506</v>
      </c>
      <c r="I47" s="34">
        <f>HRData[[#This Row],[salary_actual]]-HRData[[#This Row],[salary_budgeted]]</f>
        <v>471</v>
      </c>
    </row>
    <row r="48" spans="1:9" ht="15.75" customHeight="1" x14ac:dyDescent="0.25">
      <c r="A48" s="28">
        <v>47</v>
      </c>
      <c r="B48" s="28" t="s">
        <v>522</v>
      </c>
      <c r="C48" s="28" t="s">
        <v>523</v>
      </c>
      <c r="D48" s="28" t="s">
        <v>524</v>
      </c>
      <c r="E48" s="28" t="s">
        <v>373</v>
      </c>
      <c r="F48" s="28" t="s">
        <v>379</v>
      </c>
      <c r="G48" s="28">
        <v>58097</v>
      </c>
      <c r="H48" s="28">
        <v>58558</v>
      </c>
      <c r="I48" s="34">
        <f>HRData[[#This Row],[salary_actual]]-HRData[[#This Row],[salary_budgeted]]</f>
        <v>461</v>
      </c>
    </row>
    <row r="49" spans="1:9" ht="15.75" customHeight="1" x14ac:dyDescent="0.25">
      <c r="A49" s="28">
        <v>48</v>
      </c>
      <c r="B49" s="28" t="s">
        <v>525</v>
      </c>
      <c r="C49" s="28" t="s">
        <v>526</v>
      </c>
      <c r="D49" s="28" t="s">
        <v>527</v>
      </c>
      <c r="E49" s="28" t="s">
        <v>373</v>
      </c>
      <c r="F49" s="28" t="s">
        <v>415</v>
      </c>
      <c r="G49" s="28">
        <v>84401</v>
      </c>
      <c r="H49" s="28">
        <v>84961</v>
      </c>
      <c r="I49" s="34">
        <f>HRData[[#This Row],[salary_actual]]-HRData[[#This Row],[salary_budgeted]]</f>
        <v>560</v>
      </c>
    </row>
    <row r="50" spans="1:9" ht="15.75" customHeight="1" x14ac:dyDescent="0.25">
      <c r="A50" s="28">
        <v>49</v>
      </c>
      <c r="B50" s="28" t="s">
        <v>528</v>
      </c>
      <c r="C50" s="28" t="s">
        <v>529</v>
      </c>
      <c r="D50" s="28" t="s">
        <v>530</v>
      </c>
      <c r="E50" s="28" t="s">
        <v>378</v>
      </c>
      <c r="F50" s="28" t="s">
        <v>429</v>
      </c>
      <c r="G50" s="28">
        <v>77544</v>
      </c>
      <c r="H50" s="28">
        <v>78115</v>
      </c>
      <c r="I50" s="34">
        <f>HRData[[#This Row],[salary_actual]]-HRData[[#This Row],[salary_budgeted]]</f>
        <v>571</v>
      </c>
    </row>
    <row r="51" spans="1:9" ht="15.75" customHeight="1" x14ac:dyDescent="0.25">
      <c r="A51" s="28">
        <v>50</v>
      </c>
      <c r="B51" s="28" t="s">
        <v>531</v>
      </c>
      <c r="C51" s="28" t="s">
        <v>532</v>
      </c>
      <c r="D51" s="28" t="s">
        <v>533</v>
      </c>
      <c r="E51" s="28" t="s">
        <v>378</v>
      </c>
      <c r="F51" s="28" t="s">
        <v>408</v>
      </c>
      <c r="G51" s="28">
        <v>149319</v>
      </c>
      <c r="H51" s="28">
        <v>149880</v>
      </c>
      <c r="I51" s="34">
        <f>HRData[[#This Row],[salary_actual]]-HRData[[#This Row],[salary_budgeted]]</f>
        <v>561</v>
      </c>
    </row>
    <row r="52" spans="1:9" ht="15.75" customHeight="1" x14ac:dyDescent="0.25">
      <c r="A52" s="28">
        <v>51</v>
      </c>
      <c r="B52" s="28" t="s">
        <v>534</v>
      </c>
      <c r="C52" s="28" t="s">
        <v>535</v>
      </c>
      <c r="D52" s="28" t="s">
        <v>536</v>
      </c>
      <c r="E52" s="28" t="s">
        <v>373</v>
      </c>
      <c r="F52" s="28" t="s">
        <v>383</v>
      </c>
      <c r="G52" s="28">
        <v>96516</v>
      </c>
      <c r="H52" s="28">
        <v>96550</v>
      </c>
      <c r="I52" s="34">
        <f>HRData[[#This Row],[salary_actual]]-HRData[[#This Row],[salary_budgeted]]</f>
        <v>34</v>
      </c>
    </row>
    <row r="53" spans="1:9" ht="15.75" customHeight="1" x14ac:dyDescent="0.25">
      <c r="A53" s="28">
        <v>52</v>
      </c>
      <c r="B53" s="28" t="s">
        <v>537</v>
      </c>
      <c r="C53" s="28" t="s">
        <v>538</v>
      </c>
      <c r="D53" s="28" t="s">
        <v>539</v>
      </c>
      <c r="E53" s="28" t="s">
        <v>378</v>
      </c>
      <c r="F53" s="28" t="s">
        <v>374</v>
      </c>
      <c r="G53" s="28">
        <v>68360</v>
      </c>
      <c r="H53" s="28">
        <v>68517</v>
      </c>
      <c r="I53" s="34">
        <f>HRData[[#This Row],[salary_actual]]-HRData[[#This Row],[salary_budgeted]]</f>
        <v>157</v>
      </c>
    </row>
    <row r="54" spans="1:9" ht="15.75" customHeight="1" x14ac:dyDescent="0.25">
      <c r="A54" s="28">
        <v>53</v>
      </c>
      <c r="B54" s="28" t="s">
        <v>540</v>
      </c>
      <c r="C54" s="28" t="s">
        <v>541</v>
      </c>
      <c r="D54" s="28" t="s">
        <v>542</v>
      </c>
      <c r="E54" s="28" t="s">
        <v>378</v>
      </c>
      <c r="F54" s="28" t="s">
        <v>394</v>
      </c>
      <c r="G54" s="28">
        <v>88510</v>
      </c>
      <c r="H54" s="28">
        <v>88989</v>
      </c>
      <c r="I54" s="34">
        <f>HRData[[#This Row],[salary_actual]]-HRData[[#This Row],[salary_budgeted]]</f>
        <v>479</v>
      </c>
    </row>
    <row r="55" spans="1:9" ht="15.75" customHeight="1" x14ac:dyDescent="0.25">
      <c r="A55" s="28">
        <v>54</v>
      </c>
      <c r="B55" s="28" t="s">
        <v>543</v>
      </c>
      <c r="C55" s="28" t="s">
        <v>544</v>
      </c>
      <c r="D55" s="28" t="s">
        <v>545</v>
      </c>
      <c r="E55" s="28" t="s">
        <v>378</v>
      </c>
      <c r="F55" s="28" t="s">
        <v>408</v>
      </c>
      <c r="G55" s="28">
        <v>55308</v>
      </c>
      <c r="H55" s="28">
        <v>55704</v>
      </c>
      <c r="I55" s="34">
        <f>HRData[[#This Row],[salary_actual]]-HRData[[#This Row],[salary_budgeted]]</f>
        <v>396</v>
      </c>
    </row>
    <row r="56" spans="1:9" ht="15.75" customHeight="1" x14ac:dyDescent="0.25">
      <c r="A56" s="28">
        <v>55</v>
      </c>
      <c r="B56" s="28" t="s">
        <v>546</v>
      </c>
      <c r="C56" s="28" t="s">
        <v>547</v>
      </c>
      <c r="D56" s="28" t="s">
        <v>548</v>
      </c>
      <c r="E56" s="28" t="s">
        <v>378</v>
      </c>
      <c r="F56" s="28" t="s">
        <v>390</v>
      </c>
      <c r="G56" s="28">
        <v>112880</v>
      </c>
      <c r="H56" s="28">
        <v>112985</v>
      </c>
      <c r="I56" s="34">
        <f>HRData[[#This Row],[salary_actual]]-HRData[[#This Row],[salary_budgeted]]</f>
        <v>105</v>
      </c>
    </row>
    <row r="57" spans="1:9" ht="15.75" customHeight="1" x14ac:dyDescent="0.25">
      <c r="A57" s="28">
        <v>56</v>
      </c>
      <c r="B57" s="28" t="s">
        <v>549</v>
      </c>
      <c r="C57" s="28" t="s">
        <v>550</v>
      </c>
      <c r="D57" s="28" t="s">
        <v>551</v>
      </c>
      <c r="E57" s="28" t="s">
        <v>373</v>
      </c>
      <c r="F57" s="28" t="s">
        <v>379</v>
      </c>
      <c r="G57" s="28">
        <v>141817</v>
      </c>
      <c r="H57" s="28">
        <v>143144</v>
      </c>
      <c r="I57" s="34">
        <f>HRData[[#This Row],[salary_actual]]-HRData[[#This Row],[salary_budgeted]]</f>
        <v>1327</v>
      </c>
    </row>
    <row r="58" spans="1:9" ht="15.75" customHeight="1" x14ac:dyDescent="0.25">
      <c r="A58" s="28">
        <v>57</v>
      </c>
      <c r="B58" s="28" t="s">
        <v>552</v>
      </c>
      <c r="C58" s="28" t="s">
        <v>553</v>
      </c>
      <c r="D58" s="28" t="s">
        <v>554</v>
      </c>
      <c r="E58" s="28" t="s">
        <v>378</v>
      </c>
      <c r="F58" s="28" t="s">
        <v>379</v>
      </c>
      <c r="G58" s="28">
        <v>115455</v>
      </c>
      <c r="H58" s="28">
        <v>116544</v>
      </c>
      <c r="I58" s="34">
        <f>HRData[[#This Row],[salary_actual]]-HRData[[#This Row],[salary_budgeted]]</f>
        <v>1089</v>
      </c>
    </row>
    <row r="59" spans="1:9" ht="15.75" customHeight="1" x14ac:dyDescent="0.25">
      <c r="A59" s="28">
        <v>58</v>
      </c>
      <c r="B59" s="28" t="s">
        <v>555</v>
      </c>
      <c r="C59" s="28" t="s">
        <v>556</v>
      </c>
      <c r="D59" s="28" t="s">
        <v>557</v>
      </c>
      <c r="E59" s="28" t="s">
        <v>378</v>
      </c>
      <c r="F59" s="28" t="s">
        <v>415</v>
      </c>
      <c r="G59" s="28">
        <v>123417</v>
      </c>
      <c r="H59" s="28">
        <v>124402</v>
      </c>
      <c r="I59" s="34">
        <f>HRData[[#This Row],[salary_actual]]-HRData[[#This Row],[salary_budgeted]]</f>
        <v>985</v>
      </c>
    </row>
    <row r="60" spans="1:9" ht="15.75" customHeight="1" x14ac:dyDescent="0.25">
      <c r="A60" s="28">
        <v>59</v>
      </c>
      <c r="B60" s="28" t="s">
        <v>558</v>
      </c>
      <c r="C60" s="28" t="s">
        <v>559</v>
      </c>
      <c r="D60" s="28" t="s">
        <v>560</v>
      </c>
      <c r="E60" s="28" t="s">
        <v>373</v>
      </c>
      <c r="F60" s="28" t="s">
        <v>415</v>
      </c>
      <c r="G60" s="28">
        <v>139271</v>
      </c>
      <c r="H60" s="28">
        <v>140121</v>
      </c>
      <c r="I60" s="34">
        <f>HRData[[#This Row],[salary_actual]]-HRData[[#This Row],[salary_budgeted]]</f>
        <v>850</v>
      </c>
    </row>
    <row r="61" spans="1:9" ht="15.75" customHeight="1" x14ac:dyDescent="0.25">
      <c r="A61" s="28">
        <v>60</v>
      </c>
      <c r="B61" s="28" t="s">
        <v>561</v>
      </c>
      <c r="C61" s="28" t="s">
        <v>562</v>
      </c>
      <c r="D61" s="28" t="s">
        <v>563</v>
      </c>
      <c r="E61" s="28" t="s">
        <v>373</v>
      </c>
      <c r="F61" s="28" t="s">
        <v>401</v>
      </c>
      <c r="G61" s="28">
        <v>134713</v>
      </c>
      <c r="H61" s="28">
        <v>135725</v>
      </c>
      <c r="I61" s="34">
        <f>HRData[[#This Row],[salary_actual]]-HRData[[#This Row],[salary_budgeted]]</f>
        <v>1012</v>
      </c>
    </row>
    <row r="62" spans="1:9" ht="15.75" customHeight="1" x14ac:dyDescent="0.25">
      <c r="A62" s="28">
        <v>61</v>
      </c>
      <c r="B62" s="28" t="s">
        <v>564</v>
      </c>
      <c r="C62" s="28" t="s">
        <v>565</v>
      </c>
      <c r="D62" s="28" t="s">
        <v>566</v>
      </c>
      <c r="E62" s="28" t="s">
        <v>373</v>
      </c>
      <c r="F62" s="28" t="s">
        <v>383</v>
      </c>
      <c r="G62" s="28">
        <v>65842</v>
      </c>
      <c r="H62" s="28">
        <v>66316</v>
      </c>
      <c r="I62" s="34">
        <f>HRData[[#This Row],[salary_actual]]-HRData[[#This Row],[salary_budgeted]]</f>
        <v>474</v>
      </c>
    </row>
    <row r="63" spans="1:9" ht="15.75" customHeight="1" x14ac:dyDescent="0.25">
      <c r="A63" s="28">
        <v>62</v>
      </c>
      <c r="B63" s="28" t="s">
        <v>567</v>
      </c>
      <c r="C63" s="28" t="s">
        <v>568</v>
      </c>
      <c r="D63" s="28" t="s">
        <v>569</v>
      </c>
      <c r="E63" s="28" t="s">
        <v>378</v>
      </c>
      <c r="F63" s="28" t="s">
        <v>415</v>
      </c>
      <c r="G63" s="28">
        <v>129583</v>
      </c>
      <c r="H63" s="28">
        <v>130659</v>
      </c>
      <c r="I63" s="34">
        <f>HRData[[#This Row],[salary_actual]]-HRData[[#This Row],[salary_budgeted]]</f>
        <v>1076</v>
      </c>
    </row>
    <row r="64" spans="1:9" ht="15.75" customHeight="1" x14ac:dyDescent="0.25">
      <c r="A64" s="28">
        <v>63</v>
      </c>
      <c r="B64" s="28" t="s">
        <v>570</v>
      </c>
      <c r="C64" s="28" t="s">
        <v>571</v>
      </c>
      <c r="D64" s="28" t="s">
        <v>572</v>
      </c>
      <c r="E64" s="28" t="s">
        <v>378</v>
      </c>
      <c r="F64" s="28" t="s">
        <v>383</v>
      </c>
      <c r="G64" s="28">
        <v>138997</v>
      </c>
      <c r="H64" s="28">
        <v>139720</v>
      </c>
      <c r="I64" s="34">
        <f>HRData[[#This Row],[salary_actual]]-HRData[[#This Row],[salary_budgeted]]</f>
        <v>723</v>
      </c>
    </row>
    <row r="65" spans="1:9" ht="15.75" customHeight="1" x14ac:dyDescent="0.25">
      <c r="A65" s="28">
        <v>64</v>
      </c>
      <c r="B65" s="28" t="s">
        <v>573</v>
      </c>
      <c r="C65" s="28" t="s">
        <v>574</v>
      </c>
      <c r="D65" s="28" t="s">
        <v>575</v>
      </c>
      <c r="E65" s="28" t="s">
        <v>373</v>
      </c>
      <c r="F65" s="28" t="s">
        <v>429</v>
      </c>
      <c r="G65" s="28">
        <v>58933</v>
      </c>
      <c r="H65" s="28">
        <v>59132</v>
      </c>
      <c r="I65" s="34">
        <f>HRData[[#This Row],[salary_actual]]-HRData[[#This Row],[salary_budgeted]]</f>
        <v>199</v>
      </c>
    </row>
    <row r="66" spans="1:9" ht="15.75" customHeight="1" x14ac:dyDescent="0.25">
      <c r="A66" s="28">
        <v>65</v>
      </c>
      <c r="B66" s="28" t="s">
        <v>576</v>
      </c>
      <c r="C66" s="28" t="s">
        <v>577</v>
      </c>
      <c r="D66" s="28" t="s">
        <v>578</v>
      </c>
      <c r="E66" s="28" t="s">
        <v>378</v>
      </c>
      <c r="F66" s="28" t="s">
        <v>425</v>
      </c>
      <c r="G66" s="28">
        <v>118564</v>
      </c>
      <c r="H66" s="28">
        <v>118783</v>
      </c>
      <c r="I66" s="34">
        <f>HRData[[#This Row],[salary_actual]]-HRData[[#This Row],[salary_budgeted]]</f>
        <v>219</v>
      </c>
    </row>
    <row r="67" spans="1:9" ht="15.75" customHeight="1" x14ac:dyDescent="0.25">
      <c r="A67" s="28">
        <v>66</v>
      </c>
      <c r="B67" s="28" t="s">
        <v>579</v>
      </c>
      <c r="C67" s="28" t="s">
        <v>580</v>
      </c>
      <c r="D67" s="28" t="s">
        <v>581</v>
      </c>
      <c r="E67" s="28" t="s">
        <v>378</v>
      </c>
      <c r="F67" s="28" t="s">
        <v>390</v>
      </c>
      <c r="G67" s="28">
        <v>43342</v>
      </c>
      <c r="H67" s="28">
        <v>43597</v>
      </c>
      <c r="I67" s="34">
        <f>HRData[[#This Row],[salary_actual]]-HRData[[#This Row],[salary_budgeted]]</f>
        <v>255</v>
      </c>
    </row>
    <row r="68" spans="1:9" ht="15.75" customHeight="1" x14ac:dyDescent="0.25">
      <c r="A68" s="28">
        <v>67</v>
      </c>
      <c r="B68" s="28" t="s">
        <v>582</v>
      </c>
      <c r="C68" s="28" t="s">
        <v>583</v>
      </c>
      <c r="D68" s="28" t="s">
        <v>584</v>
      </c>
      <c r="E68" s="28" t="s">
        <v>373</v>
      </c>
      <c r="F68" s="28" t="s">
        <v>390</v>
      </c>
      <c r="G68" s="28">
        <v>117364</v>
      </c>
      <c r="H68" s="28">
        <v>117403</v>
      </c>
      <c r="I68" s="34">
        <f>HRData[[#This Row],[salary_actual]]-HRData[[#This Row],[salary_budgeted]]</f>
        <v>39</v>
      </c>
    </row>
    <row r="69" spans="1:9" ht="15.75" customHeight="1" x14ac:dyDescent="0.25">
      <c r="A69" s="28">
        <v>68</v>
      </c>
      <c r="B69" s="28" t="s">
        <v>585</v>
      </c>
      <c r="C69" s="28" t="s">
        <v>586</v>
      </c>
      <c r="D69" s="28" t="s">
        <v>587</v>
      </c>
      <c r="E69" s="28" t="s">
        <v>373</v>
      </c>
      <c r="F69" s="28" t="s">
        <v>408</v>
      </c>
      <c r="G69" s="28">
        <v>60921</v>
      </c>
      <c r="H69" s="28">
        <v>60954</v>
      </c>
      <c r="I69" s="34">
        <f>HRData[[#This Row],[salary_actual]]-HRData[[#This Row],[salary_budgeted]]</f>
        <v>33</v>
      </c>
    </row>
    <row r="70" spans="1:9" ht="15.75" customHeight="1" x14ac:dyDescent="0.25">
      <c r="A70" s="28">
        <v>69</v>
      </c>
      <c r="B70" s="28" t="s">
        <v>588</v>
      </c>
      <c r="C70" s="28" t="s">
        <v>589</v>
      </c>
      <c r="D70" s="28" t="s">
        <v>590</v>
      </c>
      <c r="E70" s="28" t="s">
        <v>378</v>
      </c>
      <c r="F70" s="28" t="s">
        <v>433</v>
      </c>
      <c r="G70" s="28">
        <v>82781</v>
      </c>
      <c r="H70" s="28">
        <v>83041</v>
      </c>
      <c r="I70" s="34">
        <f>HRData[[#This Row],[salary_actual]]-HRData[[#This Row],[salary_budgeted]]</f>
        <v>260</v>
      </c>
    </row>
    <row r="71" spans="1:9" ht="15.75" customHeight="1" x14ac:dyDescent="0.25">
      <c r="A71" s="28">
        <v>70</v>
      </c>
      <c r="B71" s="28" t="s">
        <v>591</v>
      </c>
      <c r="C71" s="28" t="s">
        <v>592</v>
      </c>
      <c r="D71" s="28" t="s">
        <v>593</v>
      </c>
      <c r="E71" s="28" t="s">
        <v>378</v>
      </c>
      <c r="F71" s="28" t="s">
        <v>429</v>
      </c>
      <c r="G71" s="28">
        <v>62352</v>
      </c>
      <c r="H71" s="28">
        <v>62969</v>
      </c>
      <c r="I71" s="34">
        <f>HRData[[#This Row],[salary_actual]]-HRData[[#This Row],[salary_budgeted]]</f>
        <v>617</v>
      </c>
    </row>
    <row r="72" spans="1:9" ht="15.75" customHeight="1" x14ac:dyDescent="0.25">
      <c r="A72" s="28">
        <v>71</v>
      </c>
      <c r="B72" s="28" t="s">
        <v>594</v>
      </c>
      <c r="C72" s="28" t="s">
        <v>595</v>
      </c>
      <c r="D72" s="28" t="s">
        <v>596</v>
      </c>
      <c r="E72" s="28" t="s">
        <v>373</v>
      </c>
      <c r="F72" s="28" t="s">
        <v>408</v>
      </c>
      <c r="G72" s="28">
        <v>96023</v>
      </c>
      <c r="H72" s="28">
        <v>96781</v>
      </c>
      <c r="I72" s="34">
        <f>HRData[[#This Row],[salary_actual]]-HRData[[#This Row],[salary_budgeted]]</f>
        <v>758</v>
      </c>
    </row>
    <row r="73" spans="1:9" ht="15.75" customHeight="1" x14ac:dyDescent="0.25">
      <c r="A73" s="28">
        <v>72</v>
      </c>
      <c r="B73" s="28" t="s">
        <v>597</v>
      </c>
      <c r="C73" s="28" t="s">
        <v>598</v>
      </c>
      <c r="D73" s="28" t="s">
        <v>599</v>
      </c>
      <c r="E73" s="28" t="s">
        <v>378</v>
      </c>
      <c r="F73" s="28" t="s">
        <v>379</v>
      </c>
      <c r="G73" s="28">
        <v>98580</v>
      </c>
      <c r="H73" s="28">
        <v>98754</v>
      </c>
      <c r="I73" s="34">
        <f>HRData[[#This Row],[salary_actual]]-HRData[[#This Row],[salary_budgeted]]</f>
        <v>174</v>
      </c>
    </row>
    <row r="74" spans="1:9" ht="15.75" customHeight="1" x14ac:dyDescent="0.25">
      <c r="A74" s="28">
        <v>73</v>
      </c>
      <c r="B74" s="28" t="s">
        <v>600</v>
      </c>
      <c r="C74" s="28" t="s">
        <v>601</v>
      </c>
      <c r="D74" s="28" t="s">
        <v>602</v>
      </c>
      <c r="E74" s="28" t="s">
        <v>373</v>
      </c>
      <c r="F74" s="28" t="s">
        <v>374</v>
      </c>
      <c r="G74" s="28">
        <v>52845</v>
      </c>
      <c r="H74" s="28">
        <v>53020</v>
      </c>
      <c r="I74" s="34">
        <f>HRData[[#This Row],[salary_actual]]-HRData[[#This Row],[salary_budgeted]]</f>
        <v>175</v>
      </c>
    </row>
    <row r="75" spans="1:9" ht="15.75" customHeight="1" x14ac:dyDescent="0.25">
      <c r="A75" s="28">
        <v>74</v>
      </c>
      <c r="B75" s="28" t="s">
        <v>603</v>
      </c>
      <c r="C75" s="28" t="s">
        <v>604</v>
      </c>
      <c r="D75" s="28" t="s">
        <v>605</v>
      </c>
      <c r="E75" s="28" t="s">
        <v>378</v>
      </c>
      <c r="F75" s="28" t="s">
        <v>379</v>
      </c>
      <c r="G75" s="28">
        <v>47921</v>
      </c>
      <c r="H75" s="28">
        <v>47989</v>
      </c>
      <c r="I75" s="34">
        <f>HRData[[#This Row],[salary_actual]]-HRData[[#This Row],[salary_budgeted]]</f>
        <v>68</v>
      </c>
    </row>
    <row r="76" spans="1:9" ht="15.75" customHeight="1" x14ac:dyDescent="0.25">
      <c r="A76" s="28">
        <v>75</v>
      </c>
      <c r="B76" s="28" t="s">
        <v>606</v>
      </c>
      <c r="C76" s="28" t="s">
        <v>607</v>
      </c>
      <c r="D76" s="28" t="s">
        <v>608</v>
      </c>
      <c r="E76" s="28" t="s">
        <v>378</v>
      </c>
      <c r="F76" s="28" t="s">
        <v>379</v>
      </c>
      <c r="G76" s="28">
        <v>43139</v>
      </c>
      <c r="H76" s="28">
        <v>43240</v>
      </c>
      <c r="I76" s="34">
        <f>HRData[[#This Row],[salary_actual]]-HRData[[#This Row],[salary_budgeted]]</f>
        <v>101</v>
      </c>
    </row>
    <row r="77" spans="1:9" ht="15.75" customHeight="1" x14ac:dyDescent="0.25">
      <c r="A77" s="28">
        <v>76</v>
      </c>
      <c r="B77" s="28" t="s">
        <v>609</v>
      </c>
      <c r="C77" s="28" t="s">
        <v>610</v>
      </c>
      <c r="D77" s="28" t="s">
        <v>611</v>
      </c>
      <c r="E77" s="28" t="s">
        <v>373</v>
      </c>
      <c r="F77" s="28" t="s">
        <v>425</v>
      </c>
      <c r="G77" s="28">
        <v>112263</v>
      </c>
      <c r="H77" s="28">
        <v>113327</v>
      </c>
      <c r="I77" s="34">
        <f>HRData[[#This Row],[salary_actual]]-HRData[[#This Row],[salary_budgeted]]</f>
        <v>1064</v>
      </c>
    </row>
    <row r="78" spans="1:9" ht="15.75" customHeight="1" x14ac:dyDescent="0.25">
      <c r="A78" s="28">
        <v>77</v>
      </c>
      <c r="B78" s="28" t="s">
        <v>612</v>
      </c>
      <c r="C78" s="28" t="s">
        <v>613</v>
      </c>
      <c r="D78" s="28" t="s">
        <v>614</v>
      </c>
      <c r="E78" s="28" t="s">
        <v>373</v>
      </c>
      <c r="F78" s="28" t="s">
        <v>429</v>
      </c>
      <c r="G78" s="28">
        <v>115322</v>
      </c>
      <c r="H78" s="28">
        <v>116339</v>
      </c>
      <c r="I78" s="34">
        <f>HRData[[#This Row],[salary_actual]]-HRData[[#This Row],[salary_budgeted]]</f>
        <v>1017</v>
      </c>
    </row>
    <row r="79" spans="1:9" ht="15.75" customHeight="1" x14ac:dyDescent="0.25">
      <c r="A79" s="28">
        <v>78</v>
      </c>
      <c r="B79" s="28" t="s">
        <v>615</v>
      </c>
      <c r="C79" s="28" t="s">
        <v>616</v>
      </c>
      <c r="D79" s="28" t="s">
        <v>617</v>
      </c>
      <c r="E79" s="28" t="s">
        <v>373</v>
      </c>
      <c r="F79" s="28" t="s">
        <v>446</v>
      </c>
      <c r="G79" s="28">
        <v>74915</v>
      </c>
      <c r="H79" s="28">
        <v>75022</v>
      </c>
      <c r="I79" s="34">
        <f>HRData[[#This Row],[salary_actual]]-HRData[[#This Row],[salary_budgeted]]</f>
        <v>107</v>
      </c>
    </row>
    <row r="80" spans="1:9" ht="15.75" customHeight="1" x14ac:dyDescent="0.25">
      <c r="A80" s="28">
        <v>79</v>
      </c>
      <c r="B80" s="28" t="s">
        <v>618</v>
      </c>
      <c r="C80" s="28" t="s">
        <v>619</v>
      </c>
      <c r="D80" s="28" t="s">
        <v>620</v>
      </c>
      <c r="E80" s="28" t="s">
        <v>373</v>
      </c>
      <c r="F80" s="28" t="s">
        <v>433</v>
      </c>
      <c r="G80" s="28">
        <v>49852</v>
      </c>
      <c r="H80" s="28">
        <v>50075</v>
      </c>
      <c r="I80" s="34">
        <f>HRData[[#This Row],[salary_actual]]-HRData[[#This Row],[salary_budgeted]]</f>
        <v>223</v>
      </c>
    </row>
    <row r="81" spans="1:9" ht="15.75" customHeight="1" x14ac:dyDescent="0.25">
      <c r="A81" s="28">
        <v>80</v>
      </c>
      <c r="B81" s="28" t="s">
        <v>621</v>
      </c>
      <c r="C81" s="28" t="s">
        <v>622</v>
      </c>
      <c r="D81" s="28" t="s">
        <v>623</v>
      </c>
      <c r="E81" s="28" t="s">
        <v>378</v>
      </c>
      <c r="F81" s="28" t="s">
        <v>429</v>
      </c>
      <c r="G81" s="28">
        <v>50746</v>
      </c>
      <c r="H81" s="28">
        <v>51179</v>
      </c>
      <c r="I81" s="34">
        <f>HRData[[#This Row],[salary_actual]]-HRData[[#This Row],[salary_budgeted]]</f>
        <v>433</v>
      </c>
    </row>
    <row r="82" spans="1:9" ht="15.75" customHeight="1" x14ac:dyDescent="0.25">
      <c r="A82" s="28">
        <v>81</v>
      </c>
      <c r="B82" s="28" t="s">
        <v>624</v>
      </c>
      <c r="C82" s="28" t="s">
        <v>625</v>
      </c>
      <c r="D82" s="28" t="s">
        <v>626</v>
      </c>
      <c r="E82" s="28" t="s">
        <v>378</v>
      </c>
      <c r="F82" s="28" t="s">
        <v>425</v>
      </c>
      <c r="G82" s="28">
        <v>55077</v>
      </c>
      <c r="H82" s="28">
        <v>55406</v>
      </c>
      <c r="I82" s="34">
        <f>HRData[[#This Row],[salary_actual]]-HRData[[#This Row],[salary_budgeted]]</f>
        <v>329</v>
      </c>
    </row>
    <row r="83" spans="1:9" ht="15.75" customHeight="1" x14ac:dyDescent="0.25">
      <c r="A83" s="28">
        <v>82</v>
      </c>
      <c r="B83" s="28" t="s">
        <v>627</v>
      </c>
      <c r="C83" s="28" t="s">
        <v>628</v>
      </c>
      <c r="D83" s="28" t="s">
        <v>629</v>
      </c>
      <c r="E83" s="28" t="s">
        <v>378</v>
      </c>
      <c r="F83" s="28" t="s">
        <v>429</v>
      </c>
      <c r="G83" s="28">
        <v>117308</v>
      </c>
      <c r="H83" s="28">
        <v>117841</v>
      </c>
      <c r="I83" s="34">
        <f>HRData[[#This Row],[salary_actual]]-HRData[[#This Row],[salary_budgeted]]</f>
        <v>533</v>
      </c>
    </row>
    <row r="84" spans="1:9" ht="15.75" customHeight="1" x14ac:dyDescent="0.25">
      <c r="A84" s="28">
        <v>83</v>
      </c>
      <c r="B84" s="28" t="s">
        <v>630</v>
      </c>
      <c r="C84" s="28" t="s">
        <v>631</v>
      </c>
      <c r="D84" s="28" t="s">
        <v>632</v>
      </c>
      <c r="E84" s="28" t="s">
        <v>373</v>
      </c>
      <c r="F84" s="28" t="s">
        <v>446</v>
      </c>
      <c r="G84" s="28">
        <v>121600</v>
      </c>
      <c r="H84" s="28">
        <v>122229</v>
      </c>
      <c r="I84" s="34">
        <f>HRData[[#This Row],[salary_actual]]-HRData[[#This Row],[salary_budgeted]]</f>
        <v>629</v>
      </c>
    </row>
    <row r="85" spans="1:9" ht="15.75" customHeight="1" x14ac:dyDescent="0.25">
      <c r="A85" s="28">
        <v>84</v>
      </c>
      <c r="B85" s="28" t="s">
        <v>633</v>
      </c>
      <c r="C85" s="28" t="s">
        <v>634</v>
      </c>
      <c r="D85" s="28" t="s">
        <v>635</v>
      </c>
      <c r="E85" s="28" t="s">
        <v>378</v>
      </c>
      <c r="F85" s="28" t="s">
        <v>390</v>
      </c>
      <c r="G85" s="28">
        <v>48613</v>
      </c>
      <c r="H85" s="28">
        <v>48820</v>
      </c>
      <c r="I85" s="34">
        <f>HRData[[#This Row],[salary_actual]]-HRData[[#This Row],[salary_budgeted]]</f>
        <v>207</v>
      </c>
    </row>
    <row r="86" spans="1:9" ht="15.75" customHeight="1" x14ac:dyDescent="0.25">
      <c r="A86" s="28">
        <v>85</v>
      </c>
      <c r="B86" s="28" t="s">
        <v>636</v>
      </c>
      <c r="C86" s="28" t="s">
        <v>637</v>
      </c>
      <c r="D86" s="28" t="s">
        <v>638</v>
      </c>
      <c r="E86" s="28" t="s">
        <v>373</v>
      </c>
      <c r="F86" s="28" t="s">
        <v>379</v>
      </c>
      <c r="G86" s="28">
        <v>110780</v>
      </c>
      <c r="H86" s="28">
        <v>111364</v>
      </c>
      <c r="I86" s="34">
        <f>HRData[[#This Row],[salary_actual]]-HRData[[#This Row],[salary_budgeted]]</f>
        <v>584</v>
      </c>
    </row>
    <row r="87" spans="1:9" ht="15.75" customHeight="1" x14ac:dyDescent="0.25">
      <c r="A87" s="28">
        <v>86</v>
      </c>
      <c r="B87" s="28" t="s">
        <v>639</v>
      </c>
      <c r="C87" s="28" t="s">
        <v>640</v>
      </c>
      <c r="D87" s="28" t="s">
        <v>641</v>
      </c>
      <c r="E87" s="28" t="s">
        <v>373</v>
      </c>
      <c r="F87" s="28" t="s">
        <v>425</v>
      </c>
      <c r="G87" s="28">
        <v>48188</v>
      </c>
      <c r="H87" s="28">
        <v>48495</v>
      </c>
      <c r="I87" s="34">
        <f>HRData[[#This Row],[salary_actual]]-HRData[[#This Row],[salary_budgeted]]</f>
        <v>307</v>
      </c>
    </row>
    <row r="88" spans="1:9" ht="15.75" customHeight="1" x14ac:dyDescent="0.25">
      <c r="A88" s="28">
        <v>87</v>
      </c>
      <c r="B88" s="28" t="s">
        <v>642</v>
      </c>
      <c r="C88" s="28" t="s">
        <v>643</v>
      </c>
      <c r="D88" s="28" t="s">
        <v>644</v>
      </c>
      <c r="E88" s="28" t="s">
        <v>373</v>
      </c>
      <c r="F88" s="28" t="s">
        <v>379</v>
      </c>
      <c r="G88" s="28">
        <v>65063</v>
      </c>
      <c r="H88" s="28">
        <v>65332</v>
      </c>
      <c r="I88" s="34">
        <f>HRData[[#This Row],[salary_actual]]-HRData[[#This Row],[salary_budgeted]]</f>
        <v>269</v>
      </c>
    </row>
    <row r="89" spans="1:9" ht="15.75" customHeight="1" x14ac:dyDescent="0.25">
      <c r="A89" s="28">
        <v>88</v>
      </c>
      <c r="B89" s="28" t="s">
        <v>645</v>
      </c>
      <c r="C89" s="28" t="s">
        <v>646</v>
      </c>
      <c r="D89" s="28" t="s">
        <v>647</v>
      </c>
      <c r="E89" s="28" t="s">
        <v>378</v>
      </c>
      <c r="F89" s="28" t="s">
        <v>433</v>
      </c>
      <c r="G89" s="28">
        <v>105687</v>
      </c>
      <c r="H89" s="28">
        <v>106442</v>
      </c>
      <c r="I89" s="34">
        <f>HRData[[#This Row],[salary_actual]]-HRData[[#This Row],[salary_budgeted]]</f>
        <v>755</v>
      </c>
    </row>
    <row r="90" spans="1:9" ht="15.75" customHeight="1" x14ac:dyDescent="0.25">
      <c r="A90" s="28">
        <v>89</v>
      </c>
      <c r="B90" s="28" t="s">
        <v>648</v>
      </c>
      <c r="C90" s="28" t="s">
        <v>649</v>
      </c>
      <c r="D90" s="28" t="s">
        <v>650</v>
      </c>
      <c r="E90" s="28" t="s">
        <v>378</v>
      </c>
      <c r="F90" s="28" t="s">
        <v>415</v>
      </c>
      <c r="G90" s="28">
        <v>42406</v>
      </c>
      <c r="H90" s="28">
        <v>42647</v>
      </c>
      <c r="I90" s="34">
        <f>HRData[[#This Row],[salary_actual]]-HRData[[#This Row],[salary_budgeted]]</f>
        <v>241</v>
      </c>
    </row>
    <row r="91" spans="1:9" ht="15.75" customHeight="1" x14ac:dyDescent="0.25">
      <c r="A91" s="28">
        <v>90</v>
      </c>
      <c r="B91" s="28" t="s">
        <v>651</v>
      </c>
      <c r="C91" s="28" t="s">
        <v>652</v>
      </c>
      <c r="D91" s="28" t="s">
        <v>653</v>
      </c>
      <c r="E91" s="28" t="s">
        <v>373</v>
      </c>
      <c r="F91" s="28" t="s">
        <v>379</v>
      </c>
      <c r="G91" s="28">
        <v>119349</v>
      </c>
      <c r="H91" s="28">
        <v>119358</v>
      </c>
      <c r="I91" s="34">
        <f>HRData[[#This Row],[salary_actual]]-HRData[[#This Row],[salary_budgeted]]</f>
        <v>9</v>
      </c>
    </row>
    <row r="92" spans="1:9" ht="15.75" customHeight="1" x14ac:dyDescent="0.25">
      <c r="A92" s="28">
        <v>91</v>
      </c>
      <c r="B92" s="28" t="s">
        <v>654</v>
      </c>
      <c r="C92" s="28" t="s">
        <v>655</v>
      </c>
      <c r="D92" s="28" t="s">
        <v>656</v>
      </c>
      <c r="E92" s="28" t="s">
        <v>378</v>
      </c>
      <c r="F92" s="28" t="s">
        <v>429</v>
      </c>
      <c r="G92" s="28">
        <v>104122</v>
      </c>
      <c r="H92" s="28">
        <v>105119</v>
      </c>
      <c r="I92" s="34">
        <f>HRData[[#This Row],[salary_actual]]-HRData[[#This Row],[salary_budgeted]]</f>
        <v>997</v>
      </c>
    </row>
    <row r="93" spans="1:9" ht="15.75" customHeight="1" x14ac:dyDescent="0.25">
      <c r="A93" s="28">
        <v>92</v>
      </c>
      <c r="B93" s="28" t="s">
        <v>657</v>
      </c>
      <c r="C93" s="28" t="s">
        <v>658</v>
      </c>
      <c r="D93" s="28" t="s">
        <v>659</v>
      </c>
      <c r="E93" s="28" t="s">
        <v>373</v>
      </c>
      <c r="F93" s="28" t="s">
        <v>390</v>
      </c>
      <c r="G93" s="28">
        <v>146931</v>
      </c>
      <c r="H93" s="28">
        <v>148357</v>
      </c>
      <c r="I93" s="34">
        <f>HRData[[#This Row],[salary_actual]]-HRData[[#This Row],[salary_budgeted]]</f>
        <v>1426</v>
      </c>
    </row>
    <row r="94" spans="1:9" ht="15.75" customHeight="1" x14ac:dyDescent="0.25">
      <c r="A94" s="28">
        <v>93</v>
      </c>
      <c r="B94" s="28" t="s">
        <v>660</v>
      </c>
      <c r="C94" s="28" t="s">
        <v>661</v>
      </c>
      <c r="D94" s="28" t="s">
        <v>662</v>
      </c>
      <c r="E94" s="28" t="s">
        <v>373</v>
      </c>
      <c r="F94" s="28" t="s">
        <v>425</v>
      </c>
      <c r="G94" s="28">
        <v>97169</v>
      </c>
      <c r="H94" s="28">
        <v>97941</v>
      </c>
      <c r="I94" s="34">
        <f>HRData[[#This Row],[salary_actual]]-HRData[[#This Row],[salary_budgeted]]</f>
        <v>772</v>
      </c>
    </row>
    <row r="95" spans="1:9" ht="15.75" customHeight="1" x14ac:dyDescent="0.25">
      <c r="A95" s="28">
        <v>94</v>
      </c>
      <c r="B95" s="28" t="s">
        <v>663</v>
      </c>
      <c r="C95" s="28" t="s">
        <v>664</v>
      </c>
      <c r="D95" s="28" t="s">
        <v>665</v>
      </c>
      <c r="E95" s="28" t="s">
        <v>373</v>
      </c>
      <c r="F95" s="28" t="s">
        <v>390</v>
      </c>
      <c r="G95" s="28">
        <v>136805</v>
      </c>
      <c r="H95" s="28">
        <v>137597</v>
      </c>
      <c r="I95" s="34">
        <f>HRData[[#This Row],[salary_actual]]-HRData[[#This Row],[salary_budgeted]]</f>
        <v>792</v>
      </c>
    </row>
    <row r="96" spans="1:9" ht="15.75" customHeight="1" x14ac:dyDescent="0.25">
      <c r="A96" s="28">
        <v>95</v>
      </c>
      <c r="B96" s="28" t="s">
        <v>666</v>
      </c>
      <c r="C96" s="28" t="s">
        <v>667</v>
      </c>
      <c r="D96" s="28" t="s">
        <v>668</v>
      </c>
      <c r="E96" s="28" t="s">
        <v>373</v>
      </c>
      <c r="F96" s="28" t="s">
        <v>401</v>
      </c>
      <c r="G96" s="28">
        <v>63644</v>
      </c>
      <c r="H96" s="28">
        <v>64090</v>
      </c>
      <c r="I96" s="34">
        <f>HRData[[#This Row],[salary_actual]]-HRData[[#This Row],[salary_budgeted]]</f>
        <v>446</v>
      </c>
    </row>
    <row r="97" spans="1:9" ht="15.75" customHeight="1" x14ac:dyDescent="0.25">
      <c r="A97" s="28">
        <v>96</v>
      </c>
      <c r="B97" s="28" t="s">
        <v>669</v>
      </c>
      <c r="C97" s="28" t="s">
        <v>670</v>
      </c>
      <c r="D97" s="28" t="s">
        <v>671</v>
      </c>
      <c r="E97" s="28" t="s">
        <v>373</v>
      </c>
      <c r="F97" s="28" t="s">
        <v>374</v>
      </c>
      <c r="G97" s="28">
        <v>50607</v>
      </c>
      <c r="H97" s="28">
        <v>50883</v>
      </c>
      <c r="I97" s="34">
        <f>HRData[[#This Row],[salary_actual]]-HRData[[#This Row],[salary_budgeted]]</f>
        <v>276</v>
      </c>
    </row>
    <row r="98" spans="1:9" ht="15.75" customHeight="1" x14ac:dyDescent="0.25">
      <c r="A98" s="28">
        <v>97</v>
      </c>
      <c r="B98" s="28" t="s">
        <v>672</v>
      </c>
      <c r="C98" s="28" t="s">
        <v>673</v>
      </c>
      <c r="D98" s="28" t="s">
        <v>674</v>
      </c>
      <c r="E98" s="28" t="s">
        <v>378</v>
      </c>
      <c r="F98" s="28" t="s">
        <v>379</v>
      </c>
      <c r="G98" s="28">
        <v>90266</v>
      </c>
      <c r="H98" s="28">
        <v>90557</v>
      </c>
      <c r="I98" s="34">
        <f>HRData[[#This Row],[salary_actual]]-HRData[[#This Row],[salary_budgeted]]</f>
        <v>291</v>
      </c>
    </row>
    <row r="99" spans="1:9" ht="15.75" customHeight="1" x14ac:dyDescent="0.25">
      <c r="A99" s="28">
        <v>98</v>
      </c>
      <c r="B99" s="28" t="s">
        <v>675</v>
      </c>
      <c r="C99" s="28" t="s">
        <v>676</v>
      </c>
      <c r="D99" s="28" t="s">
        <v>677</v>
      </c>
      <c r="E99" s="28" t="s">
        <v>378</v>
      </c>
      <c r="F99" s="28" t="s">
        <v>383</v>
      </c>
      <c r="G99" s="28">
        <v>50481</v>
      </c>
      <c r="H99" s="28">
        <v>50509</v>
      </c>
      <c r="I99" s="34">
        <f>HRData[[#This Row],[salary_actual]]-HRData[[#This Row],[salary_budgeted]]</f>
        <v>28</v>
      </c>
    </row>
    <row r="100" spans="1:9" ht="15.75" customHeight="1" x14ac:dyDescent="0.25">
      <c r="A100" s="28">
        <v>99</v>
      </c>
      <c r="B100" s="28" t="s">
        <v>678</v>
      </c>
      <c r="C100" s="28" t="s">
        <v>679</v>
      </c>
      <c r="D100" s="28" t="s">
        <v>680</v>
      </c>
      <c r="E100" s="28" t="s">
        <v>373</v>
      </c>
      <c r="F100" s="28" t="s">
        <v>401</v>
      </c>
      <c r="G100" s="28">
        <v>61249</v>
      </c>
      <c r="H100" s="28">
        <v>61814</v>
      </c>
      <c r="I100" s="34">
        <f>HRData[[#This Row],[salary_actual]]-HRData[[#This Row],[salary_budgeted]]</f>
        <v>565</v>
      </c>
    </row>
    <row r="101" spans="1:9" ht="15.75" customHeight="1" x14ac:dyDescent="0.25">
      <c r="A101" s="28">
        <v>100</v>
      </c>
      <c r="B101" s="28" t="s">
        <v>681</v>
      </c>
      <c r="C101" s="28" t="s">
        <v>682</v>
      </c>
      <c r="D101" s="28" t="s">
        <v>683</v>
      </c>
      <c r="E101" s="28" t="s">
        <v>378</v>
      </c>
      <c r="F101" s="28" t="s">
        <v>408</v>
      </c>
      <c r="G101" s="28">
        <v>112605</v>
      </c>
      <c r="H101" s="28">
        <v>113672</v>
      </c>
      <c r="I101" s="34">
        <f>HRData[[#This Row],[salary_actual]]-HRData[[#This Row],[salary_budgeted]]</f>
        <v>1067</v>
      </c>
    </row>
    <row r="102" spans="1:9" ht="15.75" customHeight="1" x14ac:dyDescent="0.25">
      <c r="A102" s="28">
        <v>101</v>
      </c>
      <c r="B102" s="28" t="s">
        <v>684</v>
      </c>
      <c r="C102" s="28" t="s">
        <v>685</v>
      </c>
      <c r="D102" s="28" t="s">
        <v>686</v>
      </c>
      <c r="E102" s="28" t="s">
        <v>373</v>
      </c>
      <c r="F102" s="28" t="s">
        <v>433</v>
      </c>
      <c r="G102" s="28">
        <v>93089</v>
      </c>
      <c r="H102" s="28">
        <v>93547</v>
      </c>
      <c r="I102" s="34">
        <f>HRData[[#This Row],[salary_actual]]-HRData[[#This Row],[salary_budgeted]]</f>
        <v>458</v>
      </c>
    </row>
    <row r="103" spans="1:9" ht="15.75" customHeight="1" x14ac:dyDescent="0.25">
      <c r="A103" s="28">
        <v>102</v>
      </c>
      <c r="B103" s="28" t="s">
        <v>687</v>
      </c>
      <c r="C103" s="28" t="s">
        <v>688</v>
      </c>
      <c r="D103" s="28" t="s">
        <v>689</v>
      </c>
      <c r="E103" s="28" t="s">
        <v>378</v>
      </c>
      <c r="F103" s="28" t="s">
        <v>383</v>
      </c>
      <c r="G103" s="28">
        <v>104659</v>
      </c>
      <c r="H103" s="28">
        <v>105289</v>
      </c>
      <c r="I103" s="34">
        <f>HRData[[#This Row],[salary_actual]]-HRData[[#This Row],[salary_budgeted]]</f>
        <v>630</v>
      </c>
    </row>
    <row r="104" spans="1:9" ht="15.75" customHeight="1" x14ac:dyDescent="0.25">
      <c r="A104" s="28">
        <v>103</v>
      </c>
      <c r="B104" s="28" t="s">
        <v>690</v>
      </c>
      <c r="C104" s="28" t="s">
        <v>691</v>
      </c>
      <c r="D104" s="28" t="s">
        <v>692</v>
      </c>
      <c r="E104" s="28" t="s">
        <v>373</v>
      </c>
      <c r="F104" s="28" t="s">
        <v>415</v>
      </c>
      <c r="G104" s="28">
        <v>43251</v>
      </c>
      <c r="H104" s="28">
        <v>43552</v>
      </c>
      <c r="I104" s="34">
        <f>HRData[[#This Row],[salary_actual]]-HRData[[#This Row],[salary_budgeted]]</f>
        <v>301</v>
      </c>
    </row>
    <row r="105" spans="1:9" ht="15.75" customHeight="1" x14ac:dyDescent="0.25">
      <c r="A105" s="28">
        <v>104</v>
      </c>
      <c r="B105" s="28" t="s">
        <v>693</v>
      </c>
      <c r="C105" s="28" t="s">
        <v>694</v>
      </c>
      <c r="D105" s="28" t="s">
        <v>695</v>
      </c>
      <c r="E105" s="28" t="s">
        <v>373</v>
      </c>
      <c r="F105" s="28" t="s">
        <v>415</v>
      </c>
      <c r="G105" s="28">
        <v>130579</v>
      </c>
      <c r="H105" s="28">
        <v>131595</v>
      </c>
      <c r="I105" s="34">
        <f>HRData[[#This Row],[salary_actual]]-HRData[[#This Row],[salary_budgeted]]</f>
        <v>1016</v>
      </c>
    </row>
    <row r="106" spans="1:9" ht="15.75" customHeight="1" x14ac:dyDescent="0.25">
      <c r="A106" s="28">
        <v>105</v>
      </c>
      <c r="B106" s="28" t="s">
        <v>696</v>
      </c>
      <c r="C106" s="28" t="s">
        <v>697</v>
      </c>
      <c r="D106" s="28" t="s">
        <v>698</v>
      </c>
      <c r="E106" s="28" t="s">
        <v>378</v>
      </c>
      <c r="F106" s="28" t="s">
        <v>394</v>
      </c>
      <c r="G106" s="28">
        <v>148256</v>
      </c>
      <c r="H106" s="28">
        <v>149223</v>
      </c>
      <c r="I106" s="34">
        <f>HRData[[#This Row],[salary_actual]]-HRData[[#This Row],[salary_budgeted]]</f>
        <v>967</v>
      </c>
    </row>
    <row r="107" spans="1:9" ht="15.75" customHeight="1" x14ac:dyDescent="0.25">
      <c r="A107" s="28">
        <v>106</v>
      </c>
      <c r="B107" s="28" t="s">
        <v>699</v>
      </c>
      <c r="C107" s="28" t="s">
        <v>700</v>
      </c>
      <c r="D107" s="28" t="s">
        <v>701</v>
      </c>
      <c r="E107" s="28" t="s">
        <v>373</v>
      </c>
      <c r="F107" s="28" t="s">
        <v>433</v>
      </c>
      <c r="G107" s="28">
        <v>97842</v>
      </c>
      <c r="H107" s="28">
        <v>98785</v>
      </c>
      <c r="I107" s="34">
        <f>HRData[[#This Row],[salary_actual]]-HRData[[#This Row],[salary_budgeted]]</f>
        <v>943</v>
      </c>
    </row>
    <row r="108" spans="1:9" ht="15.75" customHeight="1" x14ac:dyDescent="0.25">
      <c r="A108" s="28">
        <v>107</v>
      </c>
      <c r="B108" s="28" t="s">
        <v>702</v>
      </c>
      <c r="C108" s="28" t="s">
        <v>703</v>
      </c>
      <c r="D108" s="28" t="s">
        <v>704</v>
      </c>
      <c r="E108" s="28" t="s">
        <v>373</v>
      </c>
      <c r="F108" s="28" t="s">
        <v>379</v>
      </c>
      <c r="G108" s="28">
        <v>95880</v>
      </c>
      <c r="H108" s="28">
        <v>95917</v>
      </c>
      <c r="I108" s="34">
        <f>HRData[[#This Row],[salary_actual]]-HRData[[#This Row],[salary_budgeted]]</f>
        <v>37</v>
      </c>
    </row>
    <row r="109" spans="1:9" ht="15.75" customHeight="1" x14ac:dyDescent="0.25">
      <c r="A109" s="28">
        <v>108</v>
      </c>
      <c r="B109" s="28" t="s">
        <v>705</v>
      </c>
      <c r="C109" s="28" t="s">
        <v>706</v>
      </c>
      <c r="D109" s="28" t="s">
        <v>707</v>
      </c>
      <c r="E109" s="28" t="s">
        <v>373</v>
      </c>
      <c r="F109" s="28" t="s">
        <v>379</v>
      </c>
      <c r="G109" s="28">
        <v>67585</v>
      </c>
      <c r="H109" s="28">
        <v>67781</v>
      </c>
      <c r="I109" s="34">
        <f>HRData[[#This Row],[salary_actual]]-HRData[[#This Row],[salary_budgeted]]</f>
        <v>196</v>
      </c>
    </row>
    <row r="110" spans="1:9" ht="15.75" customHeight="1" x14ac:dyDescent="0.25">
      <c r="A110" s="28">
        <v>109</v>
      </c>
      <c r="B110" s="28" t="s">
        <v>708</v>
      </c>
      <c r="C110" s="28" t="s">
        <v>709</v>
      </c>
      <c r="D110" s="28" t="s">
        <v>710</v>
      </c>
      <c r="E110" s="28" t="s">
        <v>378</v>
      </c>
      <c r="F110" s="28" t="s">
        <v>446</v>
      </c>
      <c r="G110" s="28">
        <v>146501</v>
      </c>
      <c r="H110" s="28">
        <v>146520</v>
      </c>
      <c r="I110" s="34">
        <f>HRData[[#This Row],[salary_actual]]-HRData[[#This Row],[salary_budgeted]]</f>
        <v>19</v>
      </c>
    </row>
    <row r="111" spans="1:9" ht="15.75" customHeight="1" x14ac:dyDescent="0.25">
      <c r="A111" s="28">
        <v>110</v>
      </c>
      <c r="B111" s="28" t="s">
        <v>711</v>
      </c>
      <c r="C111" s="28" t="s">
        <v>712</v>
      </c>
      <c r="D111" s="28" t="s">
        <v>713</v>
      </c>
      <c r="E111" s="28" t="s">
        <v>378</v>
      </c>
      <c r="F111" s="28" t="s">
        <v>379</v>
      </c>
      <c r="G111" s="28">
        <v>68454</v>
      </c>
      <c r="H111" s="28">
        <v>68901</v>
      </c>
      <c r="I111" s="34">
        <f>HRData[[#This Row],[salary_actual]]-HRData[[#This Row],[salary_budgeted]]</f>
        <v>447</v>
      </c>
    </row>
    <row r="112" spans="1:9" ht="15.75" customHeight="1" x14ac:dyDescent="0.25">
      <c r="A112" s="28">
        <v>111</v>
      </c>
      <c r="B112" s="28" t="s">
        <v>714</v>
      </c>
      <c r="C112" s="28" t="s">
        <v>715</v>
      </c>
      <c r="D112" s="28" t="s">
        <v>716</v>
      </c>
      <c r="E112" s="28" t="s">
        <v>378</v>
      </c>
      <c r="F112" s="28" t="s">
        <v>415</v>
      </c>
      <c r="G112" s="28">
        <v>127637</v>
      </c>
      <c r="H112" s="28">
        <v>128170</v>
      </c>
      <c r="I112" s="34">
        <f>HRData[[#This Row],[salary_actual]]-HRData[[#This Row],[salary_budgeted]]</f>
        <v>533</v>
      </c>
    </row>
    <row r="113" spans="1:9" ht="15.75" customHeight="1" x14ac:dyDescent="0.25">
      <c r="A113" s="28">
        <v>112</v>
      </c>
      <c r="B113" s="28" t="s">
        <v>717</v>
      </c>
      <c r="C113" s="28" t="s">
        <v>718</v>
      </c>
      <c r="D113" s="28" t="s">
        <v>719</v>
      </c>
      <c r="E113" s="28" t="s">
        <v>378</v>
      </c>
      <c r="F113" s="28" t="s">
        <v>383</v>
      </c>
      <c r="G113" s="28">
        <v>44620</v>
      </c>
      <c r="H113" s="28">
        <v>44930</v>
      </c>
      <c r="I113" s="34">
        <f>HRData[[#This Row],[salary_actual]]-HRData[[#This Row],[salary_budgeted]]</f>
        <v>310</v>
      </c>
    </row>
    <row r="114" spans="1:9" ht="15.75" customHeight="1" x14ac:dyDescent="0.25">
      <c r="A114" s="28">
        <v>113</v>
      </c>
      <c r="B114" s="28" t="s">
        <v>720</v>
      </c>
      <c r="C114" s="28" t="s">
        <v>721</v>
      </c>
      <c r="D114" s="28" t="s">
        <v>722</v>
      </c>
      <c r="E114" s="28" t="s">
        <v>378</v>
      </c>
      <c r="F114" s="28" t="s">
        <v>401</v>
      </c>
      <c r="G114" s="28">
        <v>57621</v>
      </c>
      <c r="H114" s="28">
        <v>58116</v>
      </c>
      <c r="I114" s="34">
        <f>HRData[[#This Row],[salary_actual]]-HRData[[#This Row],[salary_budgeted]]</f>
        <v>495</v>
      </c>
    </row>
    <row r="115" spans="1:9" ht="15.75" customHeight="1" x14ac:dyDescent="0.25">
      <c r="A115" s="28">
        <v>114</v>
      </c>
      <c r="B115" s="28" t="s">
        <v>723</v>
      </c>
      <c r="C115" s="28" t="s">
        <v>724</v>
      </c>
      <c r="D115" s="28" t="s">
        <v>725</v>
      </c>
      <c r="E115" s="28" t="s">
        <v>373</v>
      </c>
      <c r="F115" s="28" t="s">
        <v>408</v>
      </c>
      <c r="G115" s="28">
        <v>47524</v>
      </c>
      <c r="H115" s="28">
        <v>47868</v>
      </c>
      <c r="I115" s="34">
        <f>HRData[[#This Row],[salary_actual]]-HRData[[#This Row],[salary_budgeted]]</f>
        <v>344</v>
      </c>
    </row>
    <row r="116" spans="1:9" ht="15.75" customHeight="1" x14ac:dyDescent="0.25">
      <c r="A116" s="28">
        <v>115</v>
      </c>
      <c r="B116" s="28" t="s">
        <v>726</v>
      </c>
      <c r="C116" s="28" t="s">
        <v>727</v>
      </c>
      <c r="D116" s="28" t="s">
        <v>728</v>
      </c>
      <c r="E116" s="28" t="s">
        <v>373</v>
      </c>
      <c r="F116" s="28" t="s">
        <v>390</v>
      </c>
      <c r="G116" s="28">
        <v>98989</v>
      </c>
      <c r="H116" s="28">
        <v>99058</v>
      </c>
      <c r="I116" s="34">
        <f>HRData[[#This Row],[salary_actual]]-HRData[[#This Row],[salary_budgeted]]</f>
        <v>69</v>
      </c>
    </row>
    <row r="117" spans="1:9" ht="15.75" customHeight="1" x14ac:dyDescent="0.25">
      <c r="A117" s="28">
        <v>116</v>
      </c>
      <c r="B117" s="28" t="s">
        <v>729</v>
      </c>
      <c r="C117" s="28" t="s">
        <v>730</v>
      </c>
      <c r="D117" s="28" t="s">
        <v>731</v>
      </c>
      <c r="E117" s="28" t="s">
        <v>373</v>
      </c>
      <c r="F117" s="28" t="s">
        <v>374</v>
      </c>
      <c r="G117" s="28">
        <v>101152</v>
      </c>
      <c r="H117" s="28">
        <v>101158</v>
      </c>
      <c r="I117" s="34">
        <f>HRData[[#This Row],[salary_actual]]-HRData[[#This Row],[salary_budgeted]]</f>
        <v>6</v>
      </c>
    </row>
    <row r="118" spans="1:9" ht="15.75" customHeight="1" x14ac:dyDescent="0.25">
      <c r="A118" s="28">
        <v>117</v>
      </c>
      <c r="B118" s="28" t="s">
        <v>732</v>
      </c>
      <c r="C118" s="28" t="s">
        <v>733</v>
      </c>
      <c r="D118" s="28" t="s">
        <v>734</v>
      </c>
      <c r="E118" s="28" t="s">
        <v>373</v>
      </c>
      <c r="F118" s="28" t="s">
        <v>425</v>
      </c>
      <c r="G118" s="28">
        <v>44438</v>
      </c>
      <c r="H118" s="28">
        <v>44467</v>
      </c>
      <c r="I118" s="34">
        <f>HRData[[#This Row],[salary_actual]]-HRData[[#This Row],[salary_budgeted]]</f>
        <v>29</v>
      </c>
    </row>
    <row r="119" spans="1:9" ht="15.75" customHeight="1" x14ac:dyDescent="0.25">
      <c r="A119" s="28">
        <v>118</v>
      </c>
      <c r="B119" s="28" t="s">
        <v>735</v>
      </c>
      <c r="C119" s="28" t="s">
        <v>736</v>
      </c>
      <c r="D119" s="28" t="s">
        <v>737</v>
      </c>
      <c r="E119" s="28" t="s">
        <v>373</v>
      </c>
      <c r="F119" s="28" t="s">
        <v>401</v>
      </c>
      <c r="G119" s="28">
        <v>123172</v>
      </c>
      <c r="H119" s="28">
        <v>124064</v>
      </c>
      <c r="I119" s="34">
        <f>HRData[[#This Row],[salary_actual]]-HRData[[#This Row],[salary_budgeted]]</f>
        <v>892</v>
      </c>
    </row>
    <row r="120" spans="1:9" ht="15.75" customHeight="1" x14ac:dyDescent="0.25">
      <c r="A120" s="28">
        <v>119</v>
      </c>
      <c r="B120" s="28" t="s">
        <v>738</v>
      </c>
      <c r="C120" s="28" t="s">
        <v>739</v>
      </c>
      <c r="D120" s="28" t="s">
        <v>740</v>
      </c>
      <c r="E120" s="28" t="s">
        <v>373</v>
      </c>
      <c r="F120" s="28" t="s">
        <v>383</v>
      </c>
      <c r="G120" s="28">
        <v>48120</v>
      </c>
      <c r="H120" s="28">
        <v>48425</v>
      </c>
      <c r="I120" s="34">
        <f>HRData[[#This Row],[salary_actual]]-HRData[[#This Row],[salary_budgeted]]</f>
        <v>305</v>
      </c>
    </row>
    <row r="121" spans="1:9" ht="15.75" customHeight="1" x14ac:dyDescent="0.25">
      <c r="A121" s="28">
        <v>120</v>
      </c>
      <c r="B121" s="28" t="s">
        <v>741</v>
      </c>
      <c r="C121" s="28" t="s">
        <v>742</v>
      </c>
      <c r="D121" s="28" t="s">
        <v>743</v>
      </c>
      <c r="E121" s="28" t="s">
        <v>378</v>
      </c>
      <c r="F121" s="28" t="s">
        <v>408</v>
      </c>
      <c r="G121" s="28">
        <v>57798</v>
      </c>
      <c r="H121" s="28">
        <v>58060</v>
      </c>
      <c r="I121" s="34">
        <f>HRData[[#This Row],[salary_actual]]-HRData[[#This Row],[salary_budgeted]]</f>
        <v>262</v>
      </c>
    </row>
    <row r="122" spans="1:9" ht="15.75" customHeight="1" x14ac:dyDescent="0.25">
      <c r="A122" s="28">
        <v>121</v>
      </c>
      <c r="B122" s="28" t="s">
        <v>744</v>
      </c>
      <c r="C122" s="28" t="s">
        <v>745</v>
      </c>
      <c r="D122" s="28" t="s">
        <v>746</v>
      </c>
      <c r="E122" s="28" t="s">
        <v>373</v>
      </c>
      <c r="F122" s="28" t="s">
        <v>374</v>
      </c>
      <c r="G122" s="28">
        <v>110255</v>
      </c>
      <c r="H122" s="28">
        <v>110356</v>
      </c>
      <c r="I122" s="34">
        <f>HRData[[#This Row],[salary_actual]]-HRData[[#This Row],[salary_budgeted]]</f>
        <v>101</v>
      </c>
    </row>
    <row r="123" spans="1:9" ht="15.75" customHeight="1" x14ac:dyDescent="0.25">
      <c r="A123" s="28">
        <v>122</v>
      </c>
      <c r="B123" s="28" t="s">
        <v>747</v>
      </c>
      <c r="C123" s="28" t="s">
        <v>748</v>
      </c>
      <c r="D123" s="28" t="s">
        <v>749</v>
      </c>
      <c r="E123" s="28" t="s">
        <v>373</v>
      </c>
      <c r="F123" s="28" t="s">
        <v>415</v>
      </c>
      <c r="G123" s="28">
        <v>91151</v>
      </c>
      <c r="H123" s="28">
        <v>91413</v>
      </c>
      <c r="I123" s="34">
        <f>HRData[[#This Row],[salary_actual]]-HRData[[#This Row],[salary_budgeted]]</f>
        <v>262</v>
      </c>
    </row>
    <row r="124" spans="1:9" ht="15.75" customHeight="1" x14ac:dyDescent="0.25">
      <c r="A124" s="28">
        <v>123</v>
      </c>
      <c r="B124" s="28" t="s">
        <v>750</v>
      </c>
      <c r="C124" s="28" t="s">
        <v>751</v>
      </c>
      <c r="D124" s="28" t="s">
        <v>752</v>
      </c>
      <c r="E124" s="28" t="s">
        <v>373</v>
      </c>
      <c r="F124" s="28" t="s">
        <v>390</v>
      </c>
      <c r="G124" s="28">
        <v>131027</v>
      </c>
      <c r="H124" s="28">
        <v>131042</v>
      </c>
      <c r="I124" s="34">
        <f>HRData[[#This Row],[salary_actual]]-HRData[[#This Row],[salary_budgeted]]</f>
        <v>15</v>
      </c>
    </row>
    <row r="125" spans="1:9" ht="15.75" customHeight="1" x14ac:dyDescent="0.25">
      <c r="A125" s="28">
        <v>124</v>
      </c>
      <c r="B125" s="28" t="s">
        <v>753</v>
      </c>
      <c r="C125" s="28" t="s">
        <v>754</v>
      </c>
      <c r="D125" s="28" t="s">
        <v>755</v>
      </c>
      <c r="E125" s="28" t="s">
        <v>373</v>
      </c>
      <c r="F125" s="28" t="s">
        <v>394</v>
      </c>
      <c r="G125" s="28">
        <v>103971</v>
      </c>
      <c r="H125" s="28">
        <v>104412</v>
      </c>
      <c r="I125" s="34">
        <f>HRData[[#This Row],[salary_actual]]-HRData[[#This Row],[salary_budgeted]]</f>
        <v>441</v>
      </c>
    </row>
    <row r="126" spans="1:9" ht="15.75" customHeight="1" x14ac:dyDescent="0.25">
      <c r="A126" s="28">
        <v>125</v>
      </c>
      <c r="B126" s="28" t="s">
        <v>756</v>
      </c>
      <c r="C126" s="28" t="s">
        <v>757</v>
      </c>
      <c r="D126" s="28" t="s">
        <v>758</v>
      </c>
      <c r="E126" s="28" t="s">
        <v>378</v>
      </c>
      <c r="F126" s="28" t="s">
        <v>415</v>
      </c>
      <c r="G126" s="28">
        <v>63427</v>
      </c>
      <c r="H126" s="28">
        <v>63669</v>
      </c>
      <c r="I126" s="34">
        <f>HRData[[#This Row],[salary_actual]]-HRData[[#This Row],[salary_budgeted]]</f>
        <v>242</v>
      </c>
    </row>
    <row r="127" spans="1:9" ht="15.75" customHeight="1" x14ac:dyDescent="0.25">
      <c r="A127" s="28">
        <v>126</v>
      </c>
      <c r="B127" s="28" t="s">
        <v>624</v>
      </c>
      <c r="C127" s="28" t="s">
        <v>759</v>
      </c>
      <c r="D127" s="28" t="s">
        <v>760</v>
      </c>
      <c r="E127" s="28" t="s">
        <v>378</v>
      </c>
      <c r="F127" s="28" t="s">
        <v>401</v>
      </c>
      <c r="G127" s="28">
        <v>121191</v>
      </c>
      <c r="H127" s="28">
        <v>122163</v>
      </c>
      <c r="I127" s="34">
        <f>HRData[[#This Row],[salary_actual]]-HRData[[#This Row],[salary_budgeted]]</f>
        <v>972</v>
      </c>
    </row>
    <row r="128" spans="1:9" ht="15.75" customHeight="1" x14ac:dyDescent="0.25">
      <c r="A128" s="28">
        <v>127</v>
      </c>
      <c r="B128" s="28" t="s">
        <v>761</v>
      </c>
      <c r="C128" s="28" t="s">
        <v>762</v>
      </c>
      <c r="D128" s="28" t="s">
        <v>763</v>
      </c>
      <c r="E128" s="28" t="s">
        <v>373</v>
      </c>
      <c r="F128" s="28" t="s">
        <v>390</v>
      </c>
      <c r="G128" s="28">
        <v>96910</v>
      </c>
      <c r="H128" s="28">
        <v>97062</v>
      </c>
      <c r="I128" s="34">
        <f>HRData[[#This Row],[salary_actual]]-HRData[[#This Row],[salary_budgeted]]</f>
        <v>152</v>
      </c>
    </row>
    <row r="129" spans="1:9" ht="15.75" customHeight="1" x14ac:dyDescent="0.25">
      <c r="A129" s="28">
        <v>128</v>
      </c>
      <c r="B129" s="28" t="s">
        <v>764</v>
      </c>
      <c r="C129" s="28" t="s">
        <v>765</v>
      </c>
      <c r="D129" s="28" t="s">
        <v>766</v>
      </c>
      <c r="E129" s="28" t="s">
        <v>373</v>
      </c>
      <c r="F129" s="28" t="s">
        <v>394</v>
      </c>
      <c r="G129" s="28">
        <v>81686</v>
      </c>
      <c r="H129" s="28">
        <v>81829</v>
      </c>
      <c r="I129" s="34">
        <f>HRData[[#This Row],[salary_actual]]-HRData[[#This Row],[salary_budgeted]]</f>
        <v>143</v>
      </c>
    </row>
    <row r="130" spans="1:9" ht="15.75" customHeight="1" x14ac:dyDescent="0.25">
      <c r="A130" s="28">
        <v>129</v>
      </c>
      <c r="B130" s="28" t="s">
        <v>767</v>
      </c>
      <c r="C130" s="28" t="s">
        <v>768</v>
      </c>
      <c r="D130" s="28" t="s">
        <v>769</v>
      </c>
      <c r="E130" s="28" t="s">
        <v>378</v>
      </c>
      <c r="F130" s="28" t="s">
        <v>390</v>
      </c>
      <c r="G130" s="28">
        <v>84419</v>
      </c>
      <c r="H130" s="28">
        <v>84833</v>
      </c>
      <c r="I130" s="34">
        <f>HRData[[#This Row],[salary_actual]]-HRData[[#This Row],[salary_budgeted]]</f>
        <v>414</v>
      </c>
    </row>
    <row r="131" spans="1:9" ht="15.75" customHeight="1" x14ac:dyDescent="0.25">
      <c r="A131" s="28">
        <v>130</v>
      </c>
      <c r="B131" s="28" t="s">
        <v>770</v>
      </c>
      <c r="C131" s="28" t="s">
        <v>771</v>
      </c>
      <c r="D131" s="28" t="s">
        <v>772</v>
      </c>
      <c r="E131" s="28" t="s">
        <v>378</v>
      </c>
      <c r="F131" s="28" t="s">
        <v>390</v>
      </c>
      <c r="G131" s="28">
        <v>100192</v>
      </c>
      <c r="H131" s="28">
        <v>100220</v>
      </c>
      <c r="I131" s="34">
        <f>HRData[[#This Row],[salary_actual]]-HRData[[#This Row],[salary_budgeted]]</f>
        <v>28</v>
      </c>
    </row>
    <row r="132" spans="1:9" ht="15.75" customHeight="1" x14ac:dyDescent="0.25">
      <c r="A132" s="28">
        <v>131</v>
      </c>
      <c r="B132" s="28" t="s">
        <v>773</v>
      </c>
      <c r="C132" s="28" t="s">
        <v>774</v>
      </c>
      <c r="D132" s="28" t="s">
        <v>775</v>
      </c>
      <c r="E132" s="28" t="s">
        <v>378</v>
      </c>
      <c r="F132" s="28" t="s">
        <v>446</v>
      </c>
      <c r="G132" s="28">
        <v>105555</v>
      </c>
      <c r="H132" s="28">
        <v>106316</v>
      </c>
      <c r="I132" s="34">
        <f>HRData[[#This Row],[salary_actual]]-HRData[[#This Row],[salary_budgeted]]</f>
        <v>761</v>
      </c>
    </row>
    <row r="133" spans="1:9" ht="15.75" customHeight="1" x14ac:dyDescent="0.25">
      <c r="A133" s="28">
        <v>132</v>
      </c>
      <c r="B133" s="28" t="s">
        <v>776</v>
      </c>
      <c r="C133" s="28" t="s">
        <v>777</v>
      </c>
      <c r="D133" s="28" t="s">
        <v>778</v>
      </c>
      <c r="E133" s="28" t="s">
        <v>373</v>
      </c>
      <c r="F133" s="28" t="s">
        <v>425</v>
      </c>
      <c r="G133" s="28">
        <v>79401</v>
      </c>
      <c r="H133" s="28">
        <v>79719</v>
      </c>
      <c r="I133" s="34">
        <f>HRData[[#This Row],[salary_actual]]-HRData[[#This Row],[salary_budgeted]]</f>
        <v>318</v>
      </c>
    </row>
    <row r="134" spans="1:9" ht="15.75" customHeight="1" x14ac:dyDescent="0.25">
      <c r="A134" s="28">
        <v>133</v>
      </c>
      <c r="B134" s="28" t="s">
        <v>779</v>
      </c>
      <c r="C134" s="28" t="s">
        <v>780</v>
      </c>
      <c r="D134" s="28" t="s">
        <v>781</v>
      </c>
      <c r="E134" s="28" t="s">
        <v>373</v>
      </c>
      <c r="F134" s="28" t="s">
        <v>425</v>
      </c>
      <c r="G134" s="28">
        <v>116117</v>
      </c>
      <c r="H134" s="28">
        <v>117018</v>
      </c>
      <c r="I134" s="34">
        <f>HRData[[#This Row],[salary_actual]]-HRData[[#This Row],[salary_budgeted]]</f>
        <v>901</v>
      </c>
    </row>
    <row r="135" spans="1:9" ht="15.75" customHeight="1" x14ac:dyDescent="0.25">
      <c r="A135" s="28">
        <v>134</v>
      </c>
      <c r="B135" s="28" t="s">
        <v>782</v>
      </c>
      <c r="C135" s="28" t="s">
        <v>783</v>
      </c>
      <c r="D135" s="28" t="s">
        <v>784</v>
      </c>
      <c r="E135" s="28" t="s">
        <v>373</v>
      </c>
      <c r="F135" s="28" t="s">
        <v>433</v>
      </c>
      <c r="G135" s="28">
        <v>113877</v>
      </c>
      <c r="H135" s="28">
        <v>114080</v>
      </c>
      <c r="I135" s="34">
        <f>HRData[[#This Row],[salary_actual]]-HRData[[#This Row],[salary_budgeted]]</f>
        <v>203</v>
      </c>
    </row>
    <row r="136" spans="1:9" ht="15.75" customHeight="1" x14ac:dyDescent="0.25">
      <c r="A136" s="28">
        <v>135</v>
      </c>
      <c r="B136" s="28" t="s">
        <v>785</v>
      </c>
      <c r="C136" s="28" t="s">
        <v>786</v>
      </c>
      <c r="D136" s="28" t="s">
        <v>787</v>
      </c>
      <c r="E136" s="28" t="s">
        <v>378</v>
      </c>
      <c r="F136" s="28" t="s">
        <v>425</v>
      </c>
      <c r="G136" s="28">
        <v>115811</v>
      </c>
      <c r="H136" s="28">
        <v>116428</v>
      </c>
      <c r="I136" s="34">
        <f>HRData[[#This Row],[salary_actual]]-HRData[[#This Row],[salary_budgeted]]</f>
        <v>617</v>
      </c>
    </row>
    <row r="137" spans="1:9" ht="15.75" customHeight="1" x14ac:dyDescent="0.25">
      <c r="A137" s="28">
        <v>136</v>
      </c>
      <c r="B137" s="28" t="s">
        <v>788</v>
      </c>
      <c r="C137" s="28" t="s">
        <v>789</v>
      </c>
      <c r="D137" s="28" t="s">
        <v>790</v>
      </c>
      <c r="E137" s="28" t="s">
        <v>373</v>
      </c>
      <c r="F137" s="28" t="s">
        <v>425</v>
      </c>
      <c r="G137" s="28">
        <v>100871</v>
      </c>
      <c r="H137" s="28">
        <v>101507</v>
      </c>
      <c r="I137" s="34">
        <f>HRData[[#This Row],[salary_actual]]-HRData[[#This Row],[salary_budgeted]]</f>
        <v>636</v>
      </c>
    </row>
    <row r="138" spans="1:9" ht="15.75" customHeight="1" x14ac:dyDescent="0.25">
      <c r="A138" s="28">
        <v>137</v>
      </c>
      <c r="B138" s="28" t="s">
        <v>791</v>
      </c>
      <c r="C138" s="28" t="s">
        <v>792</v>
      </c>
      <c r="D138" s="28" t="s">
        <v>793</v>
      </c>
      <c r="E138" s="28" t="s">
        <v>373</v>
      </c>
      <c r="F138" s="28" t="s">
        <v>394</v>
      </c>
      <c r="G138" s="28">
        <v>47537</v>
      </c>
      <c r="H138" s="28">
        <v>47815</v>
      </c>
      <c r="I138" s="34">
        <f>HRData[[#This Row],[salary_actual]]-HRData[[#This Row],[salary_budgeted]]</f>
        <v>278</v>
      </c>
    </row>
    <row r="139" spans="1:9" ht="15.75" customHeight="1" x14ac:dyDescent="0.25">
      <c r="A139" s="28">
        <v>138</v>
      </c>
      <c r="B139" s="28" t="s">
        <v>794</v>
      </c>
      <c r="C139" s="28" t="s">
        <v>795</v>
      </c>
      <c r="D139" s="28" t="s">
        <v>796</v>
      </c>
      <c r="E139" s="28" t="s">
        <v>378</v>
      </c>
      <c r="F139" s="28" t="s">
        <v>383</v>
      </c>
      <c r="G139" s="28">
        <v>112708</v>
      </c>
      <c r="H139" s="28">
        <v>112779</v>
      </c>
      <c r="I139" s="34">
        <f>HRData[[#This Row],[salary_actual]]-HRData[[#This Row],[salary_budgeted]]</f>
        <v>71</v>
      </c>
    </row>
    <row r="140" spans="1:9" ht="15.75" customHeight="1" x14ac:dyDescent="0.25">
      <c r="A140" s="28">
        <v>139</v>
      </c>
      <c r="B140" s="28" t="s">
        <v>797</v>
      </c>
      <c r="C140" s="28" t="s">
        <v>798</v>
      </c>
      <c r="D140" s="28" t="s">
        <v>799</v>
      </c>
      <c r="E140" s="28" t="s">
        <v>373</v>
      </c>
      <c r="F140" s="28" t="s">
        <v>383</v>
      </c>
      <c r="G140" s="28">
        <v>127551</v>
      </c>
      <c r="H140" s="28">
        <v>128395</v>
      </c>
      <c r="I140" s="34">
        <f>HRData[[#This Row],[salary_actual]]-HRData[[#This Row],[salary_budgeted]]</f>
        <v>844</v>
      </c>
    </row>
    <row r="141" spans="1:9" ht="15.75" customHeight="1" x14ac:dyDescent="0.25">
      <c r="A141" s="28">
        <v>140</v>
      </c>
      <c r="B141" s="28" t="s">
        <v>800</v>
      </c>
      <c r="C141" s="28" t="s">
        <v>801</v>
      </c>
      <c r="D141" s="28" t="s">
        <v>802</v>
      </c>
      <c r="E141" s="28" t="s">
        <v>373</v>
      </c>
      <c r="F141" s="28" t="s">
        <v>446</v>
      </c>
      <c r="G141" s="28">
        <v>61202</v>
      </c>
      <c r="H141" s="28">
        <v>61800</v>
      </c>
      <c r="I141" s="34">
        <f>HRData[[#This Row],[salary_actual]]-HRData[[#This Row],[salary_budgeted]]</f>
        <v>598</v>
      </c>
    </row>
    <row r="142" spans="1:9" ht="15.75" customHeight="1" x14ac:dyDescent="0.25">
      <c r="A142" s="28">
        <v>141</v>
      </c>
      <c r="B142" s="28" t="s">
        <v>803</v>
      </c>
      <c r="C142" s="28" t="s">
        <v>804</v>
      </c>
      <c r="D142" s="28" t="s">
        <v>805</v>
      </c>
      <c r="E142" s="28" t="s">
        <v>378</v>
      </c>
      <c r="F142" s="28" t="s">
        <v>415</v>
      </c>
      <c r="G142" s="28">
        <v>118311</v>
      </c>
      <c r="H142" s="28">
        <v>118730</v>
      </c>
      <c r="I142" s="34">
        <f>HRData[[#This Row],[salary_actual]]-HRData[[#This Row],[salary_budgeted]]</f>
        <v>419</v>
      </c>
    </row>
    <row r="143" spans="1:9" ht="15.75" customHeight="1" x14ac:dyDescent="0.25">
      <c r="A143" s="28">
        <v>142</v>
      </c>
      <c r="B143" s="28" t="s">
        <v>806</v>
      </c>
      <c r="C143" s="28" t="s">
        <v>807</v>
      </c>
      <c r="D143" s="28" t="s">
        <v>808</v>
      </c>
      <c r="E143" s="28" t="s">
        <v>373</v>
      </c>
      <c r="F143" s="28" t="s">
        <v>401</v>
      </c>
      <c r="G143" s="28">
        <v>62638</v>
      </c>
      <c r="H143" s="28">
        <v>62909</v>
      </c>
      <c r="I143" s="34">
        <f>HRData[[#This Row],[salary_actual]]-HRData[[#This Row],[salary_budgeted]]</f>
        <v>271</v>
      </c>
    </row>
    <row r="144" spans="1:9" ht="15.75" customHeight="1" x14ac:dyDescent="0.25">
      <c r="A144" s="28">
        <v>143</v>
      </c>
      <c r="B144" s="28" t="s">
        <v>809</v>
      </c>
      <c r="C144" s="28" t="s">
        <v>810</v>
      </c>
      <c r="D144" s="28" t="s">
        <v>811</v>
      </c>
      <c r="E144" s="28" t="s">
        <v>373</v>
      </c>
      <c r="F144" s="28" t="s">
        <v>390</v>
      </c>
      <c r="G144" s="28">
        <v>71567</v>
      </c>
      <c r="H144" s="28">
        <v>71641</v>
      </c>
      <c r="I144" s="34">
        <f>HRData[[#This Row],[salary_actual]]-HRData[[#This Row],[salary_budgeted]]</f>
        <v>74</v>
      </c>
    </row>
    <row r="145" spans="1:9" ht="15.75" customHeight="1" x14ac:dyDescent="0.25">
      <c r="A145" s="28">
        <v>144</v>
      </c>
      <c r="B145" s="28" t="s">
        <v>812</v>
      </c>
      <c r="C145" s="28" t="s">
        <v>813</v>
      </c>
      <c r="D145" s="28" t="s">
        <v>814</v>
      </c>
      <c r="E145" s="28" t="s">
        <v>378</v>
      </c>
      <c r="F145" s="28" t="s">
        <v>446</v>
      </c>
      <c r="G145" s="28">
        <v>140602</v>
      </c>
      <c r="H145" s="28">
        <v>141709</v>
      </c>
      <c r="I145" s="34">
        <f>HRData[[#This Row],[salary_actual]]-HRData[[#This Row],[salary_budgeted]]</f>
        <v>1107</v>
      </c>
    </row>
    <row r="146" spans="1:9" ht="15.75" customHeight="1" x14ac:dyDescent="0.25">
      <c r="A146" s="28">
        <v>145</v>
      </c>
      <c r="B146" s="28" t="s">
        <v>815</v>
      </c>
      <c r="C146" s="28" t="s">
        <v>816</v>
      </c>
      <c r="D146" s="28" t="s">
        <v>817</v>
      </c>
      <c r="E146" s="28" t="s">
        <v>373</v>
      </c>
      <c r="F146" s="28" t="s">
        <v>415</v>
      </c>
      <c r="G146" s="28">
        <v>79352</v>
      </c>
      <c r="H146" s="28">
        <v>79387</v>
      </c>
      <c r="I146" s="34">
        <f>HRData[[#This Row],[salary_actual]]-HRData[[#This Row],[salary_budgeted]]</f>
        <v>35</v>
      </c>
    </row>
    <row r="147" spans="1:9" ht="15.75" customHeight="1" x14ac:dyDescent="0.25">
      <c r="A147" s="28">
        <v>146</v>
      </c>
      <c r="B147" s="28" t="s">
        <v>818</v>
      </c>
      <c r="C147" s="28" t="s">
        <v>819</v>
      </c>
      <c r="D147" s="28" t="s">
        <v>820</v>
      </c>
      <c r="E147" s="28" t="s">
        <v>373</v>
      </c>
      <c r="F147" s="28" t="s">
        <v>379</v>
      </c>
      <c r="G147" s="28">
        <v>98819</v>
      </c>
      <c r="H147" s="28">
        <v>99004</v>
      </c>
      <c r="I147" s="34">
        <f>HRData[[#This Row],[salary_actual]]-HRData[[#This Row],[salary_budgeted]]</f>
        <v>185</v>
      </c>
    </row>
    <row r="148" spans="1:9" ht="15.75" customHeight="1" x14ac:dyDescent="0.25">
      <c r="A148" s="28">
        <v>147</v>
      </c>
      <c r="B148" s="28" t="s">
        <v>821</v>
      </c>
      <c r="C148" s="28" t="s">
        <v>822</v>
      </c>
      <c r="D148" s="28" t="s">
        <v>823</v>
      </c>
      <c r="E148" s="28" t="s">
        <v>378</v>
      </c>
      <c r="F148" s="28" t="s">
        <v>415</v>
      </c>
      <c r="G148" s="28">
        <v>96329</v>
      </c>
      <c r="H148" s="28">
        <v>96920</v>
      </c>
      <c r="I148" s="34">
        <f>HRData[[#This Row],[salary_actual]]-HRData[[#This Row],[salary_budgeted]]</f>
        <v>591</v>
      </c>
    </row>
    <row r="149" spans="1:9" ht="15.75" customHeight="1" x14ac:dyDescent="0.25">
      <c r="A149" s="28">
        <v>148</v>
      </c>
      <c r="B149" s="28" t="s">
        <v>824</v>
      </c>
      <c r="C149" s="28" t="s">
        <v>825</v>
      </c>
      <c r="D149" s="28" t="s">
        <v>826</v>
      </c>
      <c r="E149" s="28" t="s">
        <v>373</v>
      </c>
      <c r="F149" s="28" t="s">
        <v>408</v>
      </c>
      <c r="G149" s="28">
        <v>116359</v>
      </c>
      <c r="H149" s="28">
        <v>117179</v>
      </c>
      <c r="I149" s="34">
        <f>HRData[[#This Row],[salary_actual]]-HRData[[#This Row],[salary_budgeted]]</f>
        <v>820</v>
      </c>
    </row>
    <row r="150" spans="1:9" ht="15.75" customHeight="1" x14ac:dyDescent="0.25">
      <c r="A150" s="28">
        <v>149</v>
      </c>
      <c r="B150" s="28" t="s">
        <v>827</v>
      </c>
      <c r="C150" s="28" t="s">
        <v>828</v>
      </c>
      <c r="D150" s="28" t="s">
        <v>829</v>
      </c>
      <c r="E150" s="28" t="s">
        <v>378</v>
      </c>
      <c r="F150" s="28" t="s">
        <v>383</v>
      </c>
      <c r="G150" s="28">
        <v>49448</v>
      </c>
      <c r="H150" s="28">
        <v>49846</v>
      </c>
      <c r="I150" s="34">
        <f>HRData[[#This Row],[salary_actual]]-HRData[[#This Row],[salary_budgeted]]</f>
        <v>398</v>
      </c>
    </row>
    <row r="151" spans="1:9" ht="15.75" customHeight="1" x14ac:dyDescent="0.25">
      <c r="A151" s="28">
        <v>150</v>
      </c>
      <c r="B151" s="28" t="s">
        <v>830</v>
      </c>
      <c r="C151" s="28" t="s">
        <v>831</v>
      </c>
      <c r="D151" s="28" t="s">
        <v>832</v>
      </c>
      <c r="E151" s="28" t="s">
        <v>378</v>
      </c>
      <c r="F151" s="28" t="s">
        <v>425</v>
      </c>
      <c r="G151" s="28">
        <v>130298</v>
      </c>
      <c r="H151" s="28">
        <v>131347</v>
      </c>
      <c r="I151" s="34">
        <f>HRData[[#This Row],[salary_actual]]-HRData[[#This Row],[salary_budgeted]]</f>
        <v>1049</v>
      </c>
    </row>
    <row r="152" spans="1:9" ht="15.75" customHeight="1" x14ac:dyDescent="0.25">
      <c r="A152" s="28">
        <v>151</v>
      </c>
      <c r="B152" s="28" t="s">
        <v>833</v>
      </c>
      <c r="C152" s="28" t="s">
        <v>834</v>
      </c>
      <c r="D152" s="28" t="s">
        <v>835</v>
      </c>
      <c r="E152" s="28" t="s">
        <v>373</v>
      </c>
      <c r="F152" s="28" t="s">
        <v>383</v>
      </c>
      <c r="G152" s="28">
        <v>76208</v>
      </c>
      <c r="H152" s="28">
        <v>76504</v>
      </c>
      <c r="I152" s="34">
        <f>HRData[[#This Row],[salary_actual]]-HRData[[#This Row],[salary_budgeted]]</f>
        <v>296</v>
      </c>
    </row>
    <row r="153" spans="1:9" ht="15.75" customHeight="1" x14ac:dyDescent="0.25">
      <c r="A153" s="28">
        <v>152</v>
      </c>
      <c r="B153" s="28" t="s">
        <v>836</v>
      </c>
      <c r="C153" s="28" t="s">
        <v>837</v>
      </c>
      <c r="D153" s="28" t="s">
        <v>838</v>
      </c>
      <c r="E153" s="28" t="s">
        <v>378</v>
      </c>
      <c r="F153" s="28" t="s">
        <v>390</v>
      </c>
      <c r="G153" s="28">
        <v>132839</v>
      </c>
      <c r="H153" s="28">
        <v>133539</v>
      </c>
      <c r="I153" s="34">
        <f>HRData[[#This Row],[salary_actual]]-HRData[[#This Row],[salary_budgeted]]</f>
        <v>700</v>
      </c>
    </row>
    <row r="154" spans="1:9" ht="15.75" customHeight="1" x14ac:dyDescent="0.25">
      <c r="A154" s="28">
        <v>153</v>
      </c>
      <c r="B154" s="28" t="s">
        <v>839</v>
      </c>
      <c r="C154" s="28" t="s">
        <v>840</v>
      </c>
      <c r="D154" s="28" t="s">
        <v>841</v>
      </c>
      <c r="E154" s="28" t="s">
        <v>373</v>
      </c>
      <c r="F154" s="28" t="s">
        <v>415</v>
      </c>
      <c r="G154" s="28">
        <v>131746</v>
      </c>
      <c r="H154" s="28">
        <v>132598</v>
      </c>
      <c r="I154" s="34">
        <f>HRData[[#This Row],[salary_actual]]-HRData[[#This Row],[salary_budgeted]]</f>
        <v>852</v>
      </c>
    </row>
    <row r="155" spans="1:9" ht="15.75" customHeight="1" x14ac:dyDescent="0.25">
      <c r="A155" s="28">
        <v>154</v>
      </c>
      <c r="B155" s="28" t="s">
        <v>842</v>
      </c>
      <c r="C155" s="28" t="s">
        <v>843</v>
      </c>
      <c r="D155" s="28" t="s">
        <v>844</v>
      </c>
      <c r="E155" s="28" t="s">
        <v>378</v>
      </c>
      <c r="F155" s="28" t="s">
        <v>383</v>
      </c>
      <c r="G155" s="28">
        <v>118966</v>
      </c>
      <c r="H155" s="28">
        <v>119850</v>
      </c>
      <c r="I155" s="34">
        <f>HRData[[#This Row],[salary_actual]]-HRData[[#This Row],[salary_budgeted]]</f>
        <v>884</v>
      </c>
    </row>
    <row r="156" spans="1:9" ht="15.75" customHeight="1" x14ac:dyDescent="0.25">
      <c r="A156" s="28">
        <v>155</v>
      </c>
      <c r="B156" s="28" t="s">
        <v>845</v>
      </c>
      <c r="C156" s="28" t="s">
        <v>846</v>
      </c>
      <c r="D156" s="28" t="s">
        <v>847</v>
      </c>
      <c r="E156" s="28" t="s">
        <v>373</v>
      </c>
      <c r="F156" s="28" t="s">
        <v>408</v>
      </c>
      <c r="G156" s="28">
        <v>62395</v>
      </c>
      <c r="H156" s="28">
        <v>62474</v>
      </c>
      <c r="I156" s="34">
        <f>HRData[[#This Row],[salary_actual]]-HRData[[#This Row],[salary_budgeted]]</f>
        <v>79</v>
      </c>
    </row>
    <row r="157" spans="1:9" ht="15.75" customHeight="1" x14ac:dyDescent="0.25">
      <c r="A157" s="28">
        <v>156</v>
      </c>
      <c r="B157" s="28" t="s">
        <v>848</v>
      </c>
      <c r="C157" s="28" t="s">
        <v>849</v>
      </c>
      <c r="D157" s="28" t="s">
        <v>850</v>
      </c>
      <c r="E157" s="28" t="s">
        <v>373</v>
      </c>
      <c r="F157" s="28" t="s">
        <v>394</v>
      </c>
      <c r="G157" s="28">
        <v>105473</v>
      </c>
      <c r="H157" s="28">
        <v>105752</v>
      </c>
      <c r="I157" s="34">
        <f>HRData[[#This Row],[salary_actual]]-HRData[[#This Row],[salary_budgeted]]</f>
        <v>279</v>
      </c>
    </row>
    <row r="158" spans="1:9" ht="15.75" customHeight="1" x14ac:dyDescent="0.25">
      <c r="A158" s="28">
        <v>157</v>
      </c>
      <c r="B158" s="28" t="s">
        <v>851</v>
      </c>
      <c r="C158" s="28" t="s">
        <v>852</v>
      </c>
      <c r="D158" s="28" t="s">
        <v>853</v>
      </c>
      <c r="E158" s="28" t="s">
        <v>378</v>
      </c>
      <c r="F158" s="28" t="s">
        <v>433</v>
      </c>
      <c r="G158" s="28">
        <v>124316</v>
      </c>
      <c r="H158" s="28">
        <v>125028</v>
      </c>
      <c r="I158" s="34">
        <f>HRData[[#This Row],[salary_actual]]-HRData[[#This Row],[salary_budgeted]]</f>
        <v>712</v>
      </c>
    </row>
    <row r="159" spans="1:9" ht="15.75" customHeight="1" x14ac:dyDescent="0.25">
      <c r="A159" s="28">
        <v>158</v>
      </c>
      <c r="B159" s="28" t="s">
        <v>854</v>
      </c>
      <c r="C159" s="28" t="s">
        <v>855</v>
      </c>
      <c r="D159" s="28" t="s">
        <v>856</v>
      </c>
      <c r="E159" s="28" t="s">
        <v>378</v>
      </c>
      <c r="F159" s="28" t="s">
        <v>415</v>
      </c>
      <c r="G159" s="28">
        <v>118639</v>
      </c>
      <c r="H159" s="28">
        <v>119759</v>
      </c>
      <c r="I159" s="34">
        <f>HRData[[#This Row],[salary_actual]]-HRData[[#This Row],[salary_budgeted]]</f>
        <v>1120</v>
      </c>
    </row>
    <row r="160" spans="1:9" ht="15.75" customHeight="1" x14ac:dyDescent="0.25">
      <c r="A160" s="28">
        <v>159</v>
      </c>
      <c r="B160" s="28" t="s">
        <v>857</v>
      </c>
      <c r="C160" s="28" t="s">
        <v>858</v>
      </c>
      <c r="D160" s="28" t="s">
        <v>859</v>
      </c>
      <c r="E160" s="28" t="s">
        <v>373</v>
      </c>
      <c r="F160" s="28" t="s">
        <v>390</v>
      </c>
      <c r="G160" s="28">
        <v>75072</v>
      </c>
      <c r="H160" s="28">
        <v>75614</v>
      </c>
      <c r="I160" s="34">
        <f>HRData[[#This Row],[salary_actual]]-HRData[[#This Row],[salary_budgeted]]</f>
        <v>542</v>
      </c>
    </row>
    <row r="161" spans="1:9" ht="15.75" customHeight="1" x14ac:dyDescent="0.25">
      <c r="A161" s="28">
        <v>160</v>
      </c>
      <c r="B161" s="28" t="s">
        <v>860</v>
      </c>
      <c r="C161" s="28" t="s">
        <v>861</v>
      </c>
      <c r="D161" s="28" t="s">
        <v>862</v>
      </c>
      <c r="E161" s="28" t="s">
        <v>373</v>
      </c>
      <c r="F161" s="28" t="s">
        <v>429</v>
      </c>
      <c r="G161" s="28">
        <v>70155</v>
      </c>
      <c r="H161" s="28">
        <v>70529</v>
      </c>
      <c r="I161" s="34">
        <f>HRData[[#This Row],[salary_actual]]-HRData[[#This Row],[salary_budgeted]]</f>
        <v>374</v>
      </c>
    </row>
    <row r="162" spans="1:9" ht="15.75" customHeight="1" x14ac:dyDescent="0.25">
      <c r="A162" s="28">
        <v>161</v>
      </c>
      <c r="B162" s="28" t="s">
        <v>863</v>
      </c>
      <c r="C162" s="28" t="s">
        <v>864</v>
      </c>
      <c r="D162" s="28" t="s">
        <v>865</v>
      </c>
      <c r="E162" s="28" t="s">
        <v>378</v>
      </c>
      <c r="F162" s="28" t="s">
        <v>390</v>
      </c>
      <c r="G162" s="28">
        <v>42509</v>
      </c>
      <c r="H162" s="28">
        <v>42544</v>
      </c>
      <c r="I162" s="34">
        <f>HRData[[#This Row],[salary_actual]]-HRData[[#This Row],[salary_budgeted]]</f>
        <v>35</v>
      </c>
    </row>
    <row r="163" spans="1:9" ht="15.75" customHeight="1" x14ac:dyDescent="0.25">
      <c r="A163" s="28">
        <v>162</v>
      </c>
      <c r="B163" s="28" t="s">
        <v>866</v>
      </c>
      <c r="C163" s="28" t="s">
        <v>867</v>
      </c>
      <c r="D163" s="28" t="s">
        <v>868</v>
      </c>
      <c r="E163" s="28" t="s">
        <v>378</v>
      </c>
      <c r="F163" s="28" t="s">
        <v>401</v>
      </c>
      <c r="G163" s="28">
        <v>51179</v>
      </c>
      <c r="H163" s="28">
        <v>51565</v>
      </c>
      <c r="I163" s="34">
        <f>HRData[[#This Row],[salary_actual]]-HRData[[#This Row],[salary_budgeted]]</f>
        <v>386</v>
      </c>
    </row>
    <row r="164" spans="1:9" ht="15.75" customHeight="1" x14ac:dyDescent="0.25">
      <c r="A164" s="28">
        <v>163</v>
      </c>
      <c r="B164" s="28" t="s">
        <v>869</v>
      </c>
      <c r="C164" s="28" t="s">
        <v>870</v>
      </c>
      <c r="D164" s="28" t="s">
        <v>871</v>
      </c>
      <c r="E164" s="28" t="s">
        <v>373</v>
      </c>
      <c r="F164" s="28" t="s">
        <v>433</v>
      </c>
      <c r="G164" s="28">
        <v>117395</v>
      </c>
      <c r="H164" s="28">
        <v>117862</v>
      </c>
      <c r="I164" s="34">
        <f>HRData[[#This Row],[salary_actual]]-HRData[[#This Row],[salary_budgeted]]</f>
        <v>467</v>
      </c>
    </row>
    <row r="165" spans="1:9" ht="15.75" customHeight="1" x14ac:dyDescent="0.25">
      <c r="A165" s="28">
        <v>164</v>
      </c>
      <c r="B165" s="28" t="s">
        <v>872</v>
      </c>
      <c r="C165" s="28" t="s">
        <v>873</v>
      </c>
      <c r="D165" s="28" t="s">
        <v>874</v>
      </c>
      <c r="E165" s="28" t="s">
        <v>373</v>
      </c>
      <c r="F165" s="28" t="s">
        <v>379</v>
      </c>
      <c r="G165" s="28">
        <v>128889</v>
      </c>
      <c r="H165" s="28">
        <v>129022</v>
      </c>
      <c r="I165" s="34">
        <f>HRData[[#This Row],[salary_actual]]-HRData[[#This Row],[salary_budgeted]]</f>
        <v>133</v>
      </c>
    </row>
    <row r="166" spans="1:9" ht="15.75" customHeight="1" x14ac:dyDescent="0.25">
      <c r="A166" s="28">
        <v>165</v>
      </c>
      <c r="B166" s="28" t="s">
        <v>875</v>
      </c>
      <c r="C166" s="28" t="s">
        <v>876</v>
      </c>
      <c r="D166" s="28" t="s">
        <v>877</v>
      </c>
      <c r="E166" s="28" t="s">
        <v>373</v>
      </c>
      <c r="F166" s="28" t="s">
        <v>379</v>
      </c>
      <c r="G166" s="28">
        <v>96757</v>
      </c>
      <c r="H166" s="28">
        <v>97653</v>
      </c>
      <c r="I166" s="34">
        <f>HRData[[#This Row],[salary_actual]]-HRData[[#This Row],[salary_budgeted]]</f>
        <v>896</v>
      </c>
    </row>
    <row r="167" spans="1:9" ht="15.75" customHeight="1" x14ac:dyDescent="0.25">
      <c r="A167" s="28">
        <v>166</v>
      </c>
      <c r="B167" s="28" t="s">
        <v>878</v>
      </c>
      <c r="C167" s="28" t="s">
        <v>879</v>
      </c>
      <c r="D167" s="28" t="s">
        <v>880</v>
      </c>
      <c r="E167" s="28" t="s">
        <v>378</v>
      </c>
      <c r="F167" s="28" t="s">
        <v>433</v>
      </c>
      <c r="G167" s="28">
        <v>147924</v>
      </c>
      <c r="H167" s="28">
        <v>149212</v>
      </c>
      <c r="I167" s="34">
        <f>HRData[[#This Row],[salary_actual]]-HRData[[#This Row],[salary_budgeted]]</f>
        <v>1288</v>
      </c>
    </row>
    <row r="168" spans="1:9" ht="15.75" customHeight="1" x14ac:dyDescent="0.25">
      <c r="A168" s="28">
        <v>167</v>
      </c>
      <c r="B168" s="28" t="s">
        <v>881</v>
      </c>
      <c r="C168" s="28" t="s">
        <v>882</v>
      </c>
      <c r="D168" s="28" t="s">
        <v>883</v>
      </c>
      <c r="E168" s="28" t="s">
        <v>378</v>
      </c>
      <c r="F168" s="28" t="s">
        <v>433</v>
      </c>
      <c r="G168" s="28">
        <v>47431</v>
      </c>
      <c r="H168" s="28">
        <v>47592</v>
      </c>
      <c r="I168" s="34">
        <f>HRData[[#This Row],[salary_actual]]-HRData[[#This Row],[salary_budgeted]]</f>
        <v>161</v>
      </c>
    </row>
    <row r="169" spans="1:9" ht="15.75" customHeight="1" x14ac:dyDescent="0.25">
      <c r="A169" s="28">
        <v>168</v>
      </c>
      <c r="B169" s="28" t="s">
        <v>884</v>
      </c>
      <c r="C169" s="28" t="s">
        <v>885</v>
      </c>
      <c r="D169" s="28" t="s">
        <v>886</v>
      </c>
      <c r="E169" s="28" t="s">
        <v>373</v>
      </c>
      <c r="F169" s="28" t="s">
        <v>429</v>
      </c>
      <c r="G169" s="28">
        <v>124674</v>
      </c>
      <c r="H169" s="28">
        <v>125870</v>
      </c>
      <c r="I169" s="34">
        <f>HRData[[#This Row],[salary_actual]]-HRData[[#This Row],[salary_budgeted]]</f>
        <v>1196</v>
      </c>
    </row>
    <row r="170" spans="1:9" ht="15.75" customHeight="1" x14ac:dyDescent="0.25">
      <c r="A170" s="28">
        <v>169</v>
      </c>
      <c r="B170" s="28" t="s">
        <v>887</v>
      </c>
      <c r="C170" s="28" t="s">
        <v>888</v>
      </c>
      <c r="D170" s="28" t="s">
        <v>889</v>
      </c>
      <c r="E170" s="28" t="s">
        <v>378</v>
      </c>
      <c r="F170" s="28" t="s">
        <v>446</v>
      </c>
      <c r="G170" s="28">
        <v>77778</v>
      </c>
      <c r="H170" s="28">
        <v>78450</v>
      </c>
      <c r="I170" s="34">
        <f>HRData[[#This Row],[salary_actual]]-HRData[[#This Row],[salary_budgeted]]</f>
        <v>672</v>
      </c>
    </row>
    <row r="171" spans="1:9" ht="15.75" customHeight="1" x14ac:dyDescent="0.25">
      <c r="A171" s="28">
        <v>170</v>
      </c>
      <c r="B171" s="28" t="s">
        <v>890</v>
      </c>
      <c r="C171" s="28" t="s">
        <v>891</v>
      </c>
      <c r="D171" s="28" t="s">
        <v>892</v>
      </c>
      <c r="E171" s="28" t="s">
        <v>373</v>
      </c>
      <c r="F171" s="28" t="s">
        <v>383</v>
      </c>
      <c r="G171" s="28">
        <v>64963</v>
      </c>
      <c r="H171" s="28">
        <v>65430</v>
      </c>
      <c r="I171" s="34">
        <f>HRData[[#This Row],[salary_actual]]-HRData[[#This Row],[salary_budgeted]]</f>
        <v>467</v>
      </c>
    </row>
    <row r="172" spans="1:9" ht="15.75" customHeight="1" x14ac:dyDescent="0.25">
      <c r="A172" s="28">
        <v>171</v>
      </c>
      <c r="B172" s="28" t="s">
        <v>893</v>
      </c>
      <c r="C172" s="28" t="s">
        <v>894</v>
      </c>
      <c r="D172" s="28" t="s">
        <v>895</v>
      </c>
      <c r="E172" s="28" t="s">
        <v>378</v>
      </c>
      <c r="F172" s="28" t="s">
        <v>390</v>
      </c>
      <c r="G172" s="28">
        <v>65473</v>
      </c>
      <c r="H172" s="28">
        <v>65828</v>
      </c>
      <c r="I172" s="34">
        <f>HRData[[#This Row],[salary_actual]]-HRData[[#This Row],[salary_budgeted]]</f>
        <v>355</v>
      </c>
    </row>
    <row r="173" spans="1:9" ht="15.75" customHeight="1" x14ac:dyDescent="0.25">
      <c r="A173" s="28">
        <v>172</v>
      </c>
      <c r="B173" s="28" t="s">
        <v>896</v>
      </c>
      <c r="C173" s="28" t="s">
        <v>897</v>
      </c>
      <c r="D173" s="28" t="s">
        <v>898</v>
      </c>
      <c r="E173" s="28" t="s">
        <v>378</v>
      </c>
      <c r="F173" s="28" t="s">
        <v>433</v>
      </c>
      <c r="G173" s="28">
        <v>54596</v>
      </c>
      <c r="H173" s="28">
        <v>54923</v>
      </c>
      <c r="I173" s="34">
        <f>HRData[[#This Row],[salary_actual]]-HRData[[#This Row],[salary_budgeted]]</f>
        <v>327</v>
      </c>
    </row>
    <row r="174" spans="1:9" ht="15.75" customHeight="1" x14ac:dyDescent="0.25">
      <c r="A174" s="28">
        <v>173</v>
      </c>
      <c r="B174" s="28" t="s">
        <v>899</v>
      </c>
      <c r="C174" s="28" t="s">
        <v>900</v>
      </c>
      <c r="D174" s="28" t="s">
        <v>901</v>
      </c>
      <c r="E174" s="28" t="s">
        <v>373</v>
      </c>
      <c r="F174" s="28" t="s">
        <v>374</v>
      </c>
      <c r="G174" s="28">
        <v>131682</v>
      </c>
      <c r="H174" s="28">
        <v>131733</v>
      </c>
      <c r="I174" s="34">
        <f>HRData[[#This Row],[salary_actual]]-HRData[[#This Row],[salary_budgeted]]</f>
        <v>51</v>
      </c>
    </row>
    <row r="175" spans="1:9" ht="15.75" customHeight="1" x14ac:dyDescent="0.25">
      <c r="A175" s="28">
        <v>174</v>
      </c>
      <c r="B175" s="28" t="s">
        <v>902</v>
      </c>
      <c r="C175" s="28" t="s">
        <v>903</v>
      </c>
      <c r="D175" s="28" t="s">
        <v>904</v>
      </c>
      <c r="E175" s="28" t="s">
        <v>378</v>
      </c>
      <c r="F175" s="28" t="s">
        <v>383</v>
      </c>
      <c r="G175" s="28">
        <v>42522</v>
      </c>
      <c r="H175" s="28">
        <v>42753</v>
      </c>
      <c r="I175" s="34">
        <f>HRData[[#This Row],[salary_actual]]-HRData[[#This Row],[salary_budgeted]]</f>
        <v>231</v>
      </c>
    </row>
    <row r="176" spans="1:9" ht="15.75" customHeight="1" x14ac:dyDescent="0.25">
      <c r="A176" s="28">
        <v>175</v>
      </c>
      <c r="B176" s="28" t="s">
        <v>905</v>
      </c>
      <c r="C176" s="28" t="s">
        <v>906</v>
      </c>
      <c r="D176" s="28" t="s">
        <v>907</v>
      </c>
      <c r="E176" s="28" t="s">
        <v>373</v>
      </c>
      <c r="F176" s="28" t="s">
        <v>374</v>
      </c>
      <c r="G176" s="28">
        <v>76543</v>
      </c>
      <c r="H176" s="28">
        <v>76974</v>
      </c>
      <c r="I176" s="34">
        <f>HRData[[#This Row],[salary_actual]]-HRData[[#This Row],[salary_budgeted]]</f>
        <v>431</v>
      </c>
    </row>
    <row r="177" spans="1:9" ht="15.75" customHeight="1" x14ac:dyDescent="0.25">
      <c r="A177" s="28">
        <v>176</v>
      </c>
      <c r="B177" s="28" t="s">
        <v>908</v>
      </c>
      <c r="C177" s="28" t="s">
        <v>909</v>
      </c>
      <c r="D177" s="28" t="s">
        <v>910</v>
      </c>
      <c r="E177" s="28" t="s">
        <v>373</v>
      </c>
      <c r="F177" s="28" t="s">
        <v>446</v>
      </c>
      <c r="G177" s="28">
        <v>87618</v>
      </c>
      <c r="H177" s="28">
        <v>88430</v>
      </c>
      <c r="I177" s="34">
        <f>HRData[[#This Row],[salary_actual]]-HRData[[#This Row],[salary_budgeted]]</f>
        <v>812</v>
      </c>
    </row>
    <row r="178" spans="1:9" ht="15.75" customHeight="1" x14ac:dyDescent="0.25">
      <c r="A178" s="28">
        <v>177</v>
      </c>
      <c r="B178" s="28" t="s">
        <v>911</v>
      </c>
      <c r="C178" s="28" t="s">
        <v>912</v>
      </c>
      <c r="D178" s="28" t="s">
        <v>913</v>
      </c>
      <c r="E178" s="28" t="s">
        <v>378</v>
      </c>
      <c r="F178" s="28" t="s">
        <v>394</v>
      </c>
      <c r="G178" s="28">
        <v>50511</v>
      </c>
      <c r="H178" s="28">
        <v>50569</v>
      </c>
      <c r="I178" s="34">
        <f>HRData[[#This Row],[salary_actual]]-HRData[[#This Row],[salary_budgeted]]</f>
        <v>58</v>
      </c>
    </row>
    <row r="179" spans="1:9" ht="15.75" customHeight="1" x14ac:dyDescent="0.25">
      <c r="A179" s="28">
        <v>178</v>
      </c>
      <c r="B179" s="28" t="s">
        <v>914</v>
      </c>
      <c r="C179" s="28" t="s">
        <v>915</v>
      </c>
      <c r="D179" s="28" t="s">
        <v>916</v>
      </c>
      <c r="E179" s="28" t="s">
        <v>378</v>
      </c>
      <c r="F179" s="28" t="s">
        <v>379</v>
      </c>
      <c r="G179" s="28">
        <v>109024</v>
      </c>
      <c r="H179" s="28">
        <v>109281</v>
      </c>
      <c r="I179" s="34">
        <f>HRData[[#This Row],[salary_actual]]-HRData[[#This Row],[salary_budgeted]]</f>
        <v>257</v>
      </c>
    </row>
    <row r="180" spans="1:9" ht="15.75" customHeight="1" x14ac:dyDescent="0.25">
      <c r="A180" s="28">
        <v>179</v>
      </c>
      <c r="B180" s="28" t="s">
        <v>917</v>
      </c>
      <c r="C180" s="28" t="s">
        <v>918</v>
      </c>
      <c r="D180" s="28" t="s">
        <v>919</v>
      </c>
      <c r="E180" s="28" t="s">
        <v>373</v>
      </c>
      <c r="F180" s="28" t="s">
        <v>425</v>
      </c>
      <c r="G180" s="28">
        <v>124136</v>
      </c>
      <c r="H180" s="28">
        <v>124922</v>
      </c>
      <c r="I180" s="34">
        <f>HRData[[#This Row],[salary_actual]]-HRData[[#This Row],[salary_budgeted]]</f>
        <v>786</v>
      </c>
    </row>
    <row r="181" spans="1:9" ht="15.75" customHeight="1" x14ac:dyDescent="0.25">
      <c r="A181" s="28">
        <v>180</v>
      </c>
      <c r="B181" s="28" t="s">
        <v>920</v>
      </c>
      <c r="C181" s="28" t="s">
        <v>921</v>
      </c>
      <c r="D181" s="28" t="s">
        <v>922</v>
      </c>
      <c r="E181" s="28" t="s">
        <v>373</v>
      </c>
      <c r="F181" s="28" t="s">
        <v>415</v>
      </c>
      <c r="G181" s="28">
        <v>139946</v>
      </c>
      <c r="H181" s="28">
        <v>140377</v>
      </c>
      <c r="I181" s="34">
        <f>HRData[[#This Row],[salary_actual]]-HRData[[#This Row],[salary_budgeted]]</f>
        <v>431</v>
      </c>
    </row>
    <row r="182" spans="1:9" ht="15.75" customHeight="1" x14ac:dyDescent="0.25">
      <c r="A182" s="28">
        <v>181</v>
      </c>
      <c r="B182" s="28" t="s">
        <v>923</v>
      </c>
      <c r="C182" s="28" t="s">
        <v>924</v>
      </c>
      <c r="D182" s="28" t="s">
        <v>925</v>
      </c>
      <c r="E182" s="28" t="s">
        <v>373</v>
      </c>
      <c r="F182" s="28" t="s">
        <v>408</v>
      </c>
      <c r="G182" s="28">
        <v>130269</v>
      </c>
      <c r="H182" s="28">
        <v>131063</v>
      </c>
      <c r="I182" s="34">
        <f>HRData[[#This Row],[salary_actual]]-HRData[[#This Row],[salary_budgeted]]</f>
        <v>794</v>
      </c>
    </row>
    <row r="183" spans="1:9" ht="15.75" customHeight="1" x14ac:dyDescent="0.25">
      <c r="A183" s="28">
        <v>182</v>
      </c>
      <c r="B183" s="28" t="s">
        <v>496</v>
      </c>
      <c r="C183" s="28" t="s">
        <v>926</v>
      </c>
      <c r="D183" s="28" t="s">
        <v>927</v>
      </c>
      <c r="E183" s="28" t="s">
        <v>378</v>
      </c>
      <c r="F183" s="28" t="s">
        <v>401</v>
      </c>
      <c r="G183" s="28">
        <v>91421</v>
      </c>
      <c r="H183" s="28">
        <v>91793</v>
      </c>
      <c r="I183" s="34">
        <f>HRData[[#This Row],[salary_actual]]-HRData[[#This Row],[salary_budgeted]]</f>
        <v>372</v>
      </c>
    </row>
    <row r="184" spans="1:9" ht="15.75" customHeight="1" x14ac:dyDescent="0.25">
      <c r="A184" s="28">
        <v>183</v>
      </c>
      <c r="B184" s="28" t="s">
        <v>928</v>
      </c>
      <c r="C184" s="28" t="s">
        <v>929</v>
      </c>
      <c r="D184" s="28" t="s">
        <v>930</v>
      </c>
      <c r="E184" s="28" t="s">
        <v>373</v>
      </c>
      <c r="F184" s="28" t="s">
        <v>390</v>
      </c>
      <c r="G184" s="28">
        <v>70662</v>
      </c>
      <c r="H184" s="28">
        <v>71107</v>
      </c>
      <c r="I184" s="34">
        <f>HRData[[#This Row],[salary_actual]]-HRData[[#This Row],[salary_budgeted]]</f>
        <v>445</v>
      </c>
    </row>
    <row r="185" spans="1:9" ht="15.75" customHeight="1" x14ac:dyDescent="0.25">
      <c r="A185" s="28">
        <v>184</v>
      </c>
      <c r="B185" s="28" t="s">
        <v>931</v>
      </c>
      <c r="C185" s="28" t="s">
        <v>932</v>
      </c>
      <c r="D185" s="28" t="s">
        <v>933</v>
      </c>
      <c r="E185" s="28" t="s">
        <v>373</v>
      </c>
      <c r="F185" s="28" t="s">
        <v>390</v>
      </c>
      <c r="G185" s="28">
        <v>135789</v>
      </c>
      <c r="H185" s="28">
        <v>136151</v>
      </c>
      <c r="I185" s="34">
        <f>HRData[[#This Row],[salary_actual]]-HRData[[#This Row],[salary_budgeted]]</f>
        <v>362</v>
      </c>
    </row>
    <row r="186" spans="1:9" ht="15.75" customHeight="1" x14ac:dyDescent="0.25">
      <c r="A186" s="28">
        <v>185</v>
      </c>
      <c r="B186" s="28" t="s">
        <v>934</v>
      </c>
      <c r="C186" s="28" t="s">
        <v>935</v>
      </c>
      <c r="D186" s="28" t="s">
        <v>936</v>
      </c>
      <c r="E186" s="28" t="s">
        <v>378</v>
      </c>
      <c r="F186" s="28" t="s">
        <v>446</v>
      </c>
      <c r="G186" s="28">
        <v>67117</v>
      </c>
      <c r="H186" s="28">
        <v>67499</v>
      </c>
      <c r="I186" s="34">
        <f>HRData[[#This Row],[salary_actual]]-HRData[[#This Row],[salary_budgeted]]</f>
        <v>382</v>
      </c>
    </row>
    <row r="187" spans="1:9" ht="15.75" customHeight="1" x14ac:dyDescent="0.25">
      <c r="A187" s="28">
        <v>186</v>
      </c>
      <c r="B187" s="28" t="s">
        <v>937</v>
      </c>
      <c r="C187" s="28" t="s">
        <v>938</v>
      </c>
      <c r="D187" s="28" t="s">
        <v>939</v>
      </c>
      <c r="E187" s="28" t="s">
        <v>373</v>
      </c>
      <c r="F187" s="28" t="s">
        <v>390</v>
      </c>
      <c r="G187" s="28">
        <v>73261</v>
      </c>
      <c r="H187" s="28">
        <v>73614</v>
      </c>
      <c r="I187" s="34">
        <f>HRData[[#This Row],[salary_actual]]-HRData[[#This Row],[salary_budgeted]]</f>
        <v>353</v>
      </c>
    </row>
    <row r="188" spans="1:9" ht="15.75" customHeight="1" x14ac:dyDescent="0.25">
      <c r="A188" s="28">
        <v>187</v>
      </c>
      <c r="B188" s="28" t="s">
        <v>940</v>
      </c>
      <c r="C188" s="28" t="s">
        <v>941</v>
      </c>
      <c r="D188" s="28" t="s">
        <v>942</v>
      </c>
      <c r="E188" s="28" t="s">
        <v>373</v>
      </c>
      <c r="F188" s="28" t="s">
        <v>383</v>
      </c>
      <c r="G188" s="28">
        <v>81802</v>
      </c>
      <c r="H188" s="28">
        <v>82379</v>
      </c>
      <c r="I188" s="34">
        <f>HRData[[#This Row],[salary_actual]]-HRData[[#This Row],[salary_budgeted]]</f>
        <v>577</v>
      </c>
    </row>
    <row r="189" spans="1:9" ht="15.75" customHeight="1" x14ac:dyDescent="0.25">
      <c r="A189" s="28">
        <v>188</v>
      </c>
      <c r="B189" s="28" t="s">
        <v>943</v>
      </c>
      <c r="C189" s="28" t="s">
        <v>944</v>
      </c>
      <c r="D189" s="28" t="s">
        <v>945</v>
      </c>
      <c r="E189" s="28" t="s">
        <v>378</v>
      </c>
      <c r="F189" s="28" t="s">
        <v>433</v>
      </c>
      <c r="G189" s="28">
        <v>147033</v>
      </c>
      <c r="H189" s="28">
        <v>147068</v>
      </c>
      <c r="I189" s="34">
        <f>HRData[[#This Row],[salary_actual]]-HRData[[#This Row],[salary_budgeted]]</f>
        <v>35</v>
      </c>
    </row>
    <row r="190" spans="1:9" ht="15.75" customHeight="1" x14ac:dyDescent="0.25">
      <c r="A190" s="28">
        <v>189</v>
      </c>
      <c r="B190" s="28" t="s">
        <v>946</v>
      </c>
      <c r="C190" s="28" t="s">
        <v>947</v>
      </c>
      <c r="D190" s="28" t="s">
        <v>948</v>
      </c>
      <c r="E190" s="28" t="s">
        <v>378</v>
      </c>
      <c r="F190" s="28" t="s">
        <v>429</v>
      </c>
      <c r="G190" s="28">
        <v>56974</v>
      </c>
      <c r="H190" s="28">
        <v>57104</v>
      </c>
      <c r="I190" s="34">
        <f>HRData[[#This Row],[salary_actual]]-HRData[[#This Row],[salary_budgeted]]</f>
        <v>130</v>
      </c>
    </row>
    <row r="191" spans="1:9" ht="15.75" customHeight="1" x14ac:dyDescent="0.25">
      <c r="A191" s="28">
        <v>190</v>
      </c>
      <c r="B191" s="28" t="s">
        <v>949</v>
      </c>
      <c r="C191" s="28" t="s">
        <v>950</v>
      </c>
      <c r="D191" s="28" t="s">
        <v>951</v>
      </c>
      <c r="E191" s="28" t="s">
        <v>378</v>
      </c>
      <c r="F191" s="28" t="s">
        <v>433</v>
      </c>
      <c r="G191" s="28">
        <v>135839</v>
      </c>
      <c r="H191" s="28">
        <v>136792</v>
      </c>
      <c r="I191" s="34">
        <f>HRData[[#This Row],[salary_actual]]-HRData[[#This Row],[salary_budgeted]]</f>
        <v>953</v>
      </c>
    </row>
    <row r="192" spans="1:9" ht="15.75" customHeight="1" x14ac:dyDescent="0.25">
      <c r="A192" s="28">
        <v>191</v>
      </c>
      <c r="B192" s="28" t="s">
        <v>952</v>
      </c>
      <c r="C192" s="28" t="s">
        <v>953</v>
      </c>
      <c r="D192" s="28" t="s">
        <v>954</v>
      </c>
      <c r="E192" s="28" t="s">
        <v>373</v>
      </c>
      <c r="F192" s="28" t="s">
        <v>415</v>
      </c>
      <c r="G192" s="28">
        <v>148962</v>
      </c>
      <c r="H192" s="28">
        <v>149169</v>
      </c>
      <c r="I192" s="34">
        <f>HRData[[#This Row],[salary_actual]]-HRData[[#This Row],[salary_budgeted]]</f>
        <v>207</v>
      </c>
    </row>
    <row r="193" spans="1:9" ht="15.75" customHeight="1" x14ac:dyDescent="0.25">
      <c r="A193" s="28">
        <v>192</v>
      </c>
      <c r="B193" s="28" t="s">
        <v>955</v>
      </c>
      <c r="C193" s="28" t="s">
        <v>956</v>
      </c>
      <c r="D193" s="28" t="s">
        <v>957</v>
      </c>
      <c r="E193" s="28" t="s">
        <v>373</v>
      </c>
      <c r="F193" s="28" t="s">
        <v>429</v>
      </c>
      <c r="G193" s="28">
        <v>146593</v>
      </c>
      <c r="H193" s="28">
        <v>147989</v>
      </c>
      <c r="I193" s="34">
        <f>HRData[[#This Row],[salary_actual]]-HRData[[#This Row],[salary_budgeted]]</f>
        <v>1396</v>
      </c>
    </row>
    <row r="194" spans="1:9" ht="15.75" customHeight="1" x14ac:dyDescent="0.25">
      <c r="A194" s="28">
        <v>193</v>
      </c>
      <c r="B194" s="28" t="s">
        <v>958</v>
      </c>
      <c r="C194" s="28" t="s">
        <v>959</v>
      </c>
      <c r="D194" s="28" t="s">
        <v>960</v>
      </c>
      <c r="E194" s="28" t="s">
        <v>378</v>
      </c>
      <c r="F194" s="28" t="s">
        <v>401</v>
      </c>
      <c r="G194" s="28">
        <v>138273</v>
      </c>
      <c r="H194" s="28">
        <v>138760</v>
      </c>
      <c r="I194" s="34">
        <f>HRData[[#This Row],[salary_actual]]-HRData[[#This Row],[salary_budgeted]]</f>
        <v>487</v>
      </c>
    </row>
    <row r="195" spans="1:9" ht="15.75" customHeight="1" x14ac:dyDescent="0.25">
      <c r="A195" s="28">
        <v>194</v>
      </c>
      <c r="B195" s="28" t="s">
        <v>961</v>
      </c>
      <c r="C195" s="28" t="s">
        <v>962</v>
      </c>
      <c r="D195" s="28" t="s">
        <v>963</v>
      </c>
      <c r="E195" s="28" t="s">
        <v>373</v>
      </c>
      <c r="F195" s="28" t="s">
        <v>383</v>
      </c>
      <c r="G195" s="28">
        <v>115055</v>
      </c>
      <c r="H195" s="28">
        <v>116183</v>
      </c>
      <c r="I195" s="34">
        <f>HRData[[#This Row],[salary_actual]]-HRData[[#This Row],[salary_budgeted]]</f>
        <v>1128</v>
      </c>
    </row>
    <row r="196" spans="1:9" ht="15.75" customHeight="1" x14ac:dyDescent="0.25">
      <c r="A196" s="28">
        <v>195</v>
      </c>
      <c r="B196" s="28" t="s">
        <v>964</v>
      </c>
      <c r="C196" s="28" t="s">
        <v>965</v>
      </c>
      <c r="D196" s="28" t="s">
        <v>966</v>
      </c>
      <c r="E196" s="28" t="s">
        <v>373</v>
      </c>
      <c r="F196" s="28" t="s">
        <v>394</v>
      </c>
      <c r="G196" s="28">
        <v>146095</v>
      </c>
      <c r="H196" s="28">
        <v>147456</v>
      </c>
      <c r="I196" s="34">
        <f>HRData[[#This Row],[salary_actual]]-HRData[[#This Row],[salary_budgeted]]</f>
        <v>1361</v>
      </c>
    </row>
    <row r="197" spans="1:9" ht="15.75" customHeight="1" x14ac:dyDescent="0.25">
      <c r="A197" s="28">
        <v>196</v>
      </c>
      <c r="B197" s="28" t="s">
        <v>967</v>
      </c>
      <c r="C197" s="28" t="s">
        <v>968</v>
      </c>
      <c r="D197" s="28" t="s">
        <v>969</v>
      </c>
      <c r="E197" s="28" t="s">
        <v>373</v>
      </c>
      <c r="F197" s="28" t="s">
        <v>379</v>
      </c>
      <c r="G197" s="28">
        <v>99837</v>
      </c>
      <c r="H197" s="28">
        <v>100774</v>
      </c>
      <c r="I197" s="34">
        <f>HRData[[#This Row],[salary_actual]]-HRData[[#This Row],[salary_budgeted]]</f>
        <v>937</v>
      </c>
    </row>
    <row r="198" spans="1:9" ht="15.75" customHeight="1" x14ac:dyDescent="0.25">
      <c r="A198" s="28">
        <v>197</v>
      </c>
      <c r="B198" s="28" t="s">
        <v>970</v>
      </c>
      <c r="C198" s="28" t="s">
        <v>971</v>
      </c>
      <c r="D198" s="28" t="s">
        <v>972</v>
      </c>
      <c r="E198" s="28" t="s">
        <v>378</v>
      </c>
      <c r="F198" s="28" t="s">
        <v>429</v>
      </c>
      <c r="G198" s="28">
        <v>101159</v>
      </c>
      <c r="H198" s="28">
        <v>101778</v>
      </c>
      <c r="I198" s="34">
        <f>HRData[[#This Row],[salary_actual]]-HRData[[#This Row],[salary_budgeted]]</f>
        <v>619</v>
      </c>
    </row>
    <row r="199" spans="1:9" ht="15.75" customHeight="1" x14ac:dyDescent="0.25">
      <c r="A199" s="28">
        <v>198</v>
      </c>
      <c r="B199" s="28" t="s">
        <v>973</v>
      </c>
      <c r="C199" s="28" t="s">
        <v>974</v>
      </c>
      <c r="D199" s="28" t="s">
        <v>975</v>
      </c>
      <c r="E199" s="28" t="s">
        <v>378</v>
      </c>
      <c r="F199" s="28" t="s">
        <v>394</v>
      </c>
      <c r="G199" s="28">
        <v>86776</v>
      </c>
      <c r="H199" s="28">
        <v>87144</v>
      </c>
      <c r="I199" s="34">
        <f>HRData[[#This Row],[salary_actual]]-HRData[[#This Row],[salary_budgeted]]</f>
        <v>368</v>
      </c>
    </row>
    <row r="200" spans="1:9" ht="15.75" customHeight="1" x14ac:dyDescent="0.25">
      <c r="A200" s="28">
        <v>199</v>
      </c>
      <c r="B200" s="28" t="s">
        <v>976</v>
      </c>
      <c r="C200" s="28" t="s">
        <v>977</v>
      </c>
      <c r="D200" s="28" t="s">
        <v>978</v>
      </c>
      <c r="E200" s="28" t="s">
        <v>373</v>
      </c>
      <c r="F200" s="28" t="s">
        <v>429</v>
      </c>
      <c r="G200" s="28">
        <v>130695</v>
      </c>
      <c r="H200" s="28">
        <v>131834</v>
      </c>
      <c r="I200" s="34">
        <f>HRData[[#This Row],[salary_actual]]-HRData[[#This Row],[salary_budgeted]]</f>
        <v>1139</v>
      </c>
    </row>
    <row r="201" spans="1:9" ht="15.75" customHeight="1" x14ac:dyDescent="0.25">
      <c r="A201" s="28">
        <v>200</v>
      </c>
      <c r="B201" s="28" t="s">
        <v>979</v>
      </c>
      <c r="C201" s="28" t="s">
        <v>980</v>
      </c>
      <c r="D201" s="28" t="s">
        <v>981</v>
      </c>
      <c r="E201" s="28" t="s">
        <v>378</v>
      </c>
      <c r="F201" s="28" t="s">
        <v>446</v>
      </c>
      <c r="G201" s="28">
        <v>67957</v>
      </c>
      <c r="H201" s="28">
        <v>68030</v>
      </c>
      <c r="I201" s="34">
        <f>HRData[[#This Row],[salary_actual]]-HRData[[#This Row],[salary_budgeted]]</f>
        <v>73</v>
      </c>
    </row>
    <row r="202" spans="1:9" ht="15.75" customHeight="1" x14ac:dyDescent="0.25">
      <c r="A202" s="28">
        <v>201</v>
      </c>
      <c r="B202" s="28" t="s">
        <v>982</v>
      </c>
      <c r="C202" s="28" t="s">
        <v>983</v>
      </c>
      <c r="D202" s="28" t="s">
        <v>984</v>
      </c>
      <c r="E202" s="28" t="s">
        <v>378</v>
      </c>
      <c r="F202" s="28" t="s">
        <v>425</v>
      </c>
      <c r="G202" s="28">
        <v>92439</v>
      </c>
      <c r="H202" s="28">
        <v>92922</v>
      </c>
      <c r="I202" s="34">
        <f>HRData[[#This Row],[salary_actual]]-HRData[[#This Row],[salary_budgeted]]</f>
        <v>483</v>
      </c>
    </row>
    <row r="203" spans="1:9" ht="15.75" customHeight="1" x14ac:dyDescent="0.25">
      <c r="A203" s="28">
        <v>202</v>
      </c>
      <c r="B203" s="28" t="s">
        <v>985</v>
      </c>
      <c r="C203" s="28" t="s">
        <v>986</v>
      </c>
      <c r="D203" s="28" t="s">
        <v>987</v>
      </c>
      <c r="E203" s="28" t="s">
        <v>373</v>
      </c>
      <c r="F203" s="28" t="s">
        <v>433</v>
      </c>
      <c r="G203" s="28">
        <v>65119</v>
      </c>
      <c r="H203" s="28">
        <v>65167</v>
      </c>
      <c r="I203" s="34">
        <f>HRData[[#This Row],[salary_actual]]-HRData[[#This Row],[salary_budgeted]]</f>
        <v>48</v>
      </c>
    </row>
    <row r="204" spans="1:9" ht="15.75" customHeight="1" x14ac:dyDescent="0.25">
      <c r="A204" s="28">
        <v>203</v>
      </c>
      <c r="B204" s="28" t="s">
        <v>988</v>
      </c>
      <c r="C204" s="28" t="s">
        <v>989</v>
      </c>
      <c r="D204" s="28" t="s">
        <v>990</v>
      </c>
      <c r="E204" s="28" t="s">
        <v>373</v>
      </c>
      <c r="F204" s="28" t="s">
        <v>433</v>
      </c>
      <c r="G204" s="28">
        <v>64439</v>
      </c>
      <c r="H204" s="28">
        <v>64528</v>
      </c>
      <c r="I204" s="34">
        <f>HRData[[#This Row],[salary_actual]]-HRData[[#This Row],[salary_budgeted]]</f>
        <v>89</v>
      </c>
    </row>
    <row r="205" spans="1:9" ht="15.75" customHeight="1" x14ac:dyDescent="0.25">
      <c r="A205" s="28">
        <v>204</v>
      </c>
      <c r="B205" s="28" t="s">
        <v>991</v>
      </c>
      <c r="C205" s="28" t="s">
        <v>992</v>
      </c>
      <c r="D205" s="28" t="s">
        <v>993</v>
      </c>
      <c r="E205" s="28" t="s">
        <v>373</v>
      </c>
      <c r="F205" s="28" t="s">
        <v>394</v>
      </c>
      <c r="G205" s="28">
        <v>44050</v>
      </c>
      <c r="H205" s="28">
        <v>44108</v>
      </c>
      <c r="I205" s="34">
        <f>HRData[[#This Row],[salary_actual]]-HRData[[#This Row],[salary_budgeted]]</f>
        <v>58</v>
      </c>
    </row>
    <row r="206" spans="1:9" ht="15.75" customHeight="1" x14ac:dyDescent="0.25">
      <c r="A206" s="28">
        <v>205</v>
      </c>
      <c r="B206" s="28" t="s">
        <v>994</v>
      </c>
      <c r="C206" s="28" t="s">
        <v>995</v>
      </c>
      <c r="D206" s="28" t="s">
        <v>996</v>
      </c>
      <c r="E206" s="28" t="s">
        <v>378</v>
      </c>
      <c r="F206" s="28" t="s">
        <v>383</v>
      </c>
      <c r="G206" s="28">
        <v>52272</v>
      </c>
      <c r="H206" s="28">
        <v>52437</v>
      </c>
      <c r="I206" s="34">
        <f>HRData[[#This Row],[salary_actual]]-HRData[[#This Row],[salary_budgeted]]</f>
        <v>165</v>
      </c>
    </row>
    <row r="207" spans="1:9" ht="15.75" customHeight="1" x14ac:dyDescent="0.25">
      <c r="A207" s="28">
        <v>206</v>
      </c>
      <c r="B207" s="28" t="s">
        <v>997</v>
      </c>
      <c r="C207" s="28" t="s">
        <v>998</v>
      </c>
      <c r="D207" s="28" t="s">
        <v>999</v>
      </c>
      <c r="E207" s="28" t="s">
        <v>378</v>
      </c>
      <c r="F207" s="28" t="s">
        <v>429</v>
      </c>
      <c r="G207" s="28">
        <v>85104</v>
      </c>
      <c r="H207" s="28">
        <v>85635</v>
      </c>
      <c r="I207" s="34">
        <f>HRData[[#This Row],[salary_actual]]-HRData[[#This Row],[salary_budgeted]]</f>
        <v>531</v>
      </c>
    </row>
    <row r="208" spans="1:9" ht="15.75" customHeight="1" x14ac:dyDescent="0.25">
      <c r="A208" s="28">
        <v>207</v>
      </c>
      <c r="B208" s="28" t="s">
        <v>1000</v>
      </c>
      <c r="C208" s="28" t="s">
        <v>1001</v>
      </c>
      <c r="D208" s="28" t="s">
        <v>1002</v>
      </c>
      <c r="E208" s="28" t="s">
        <v>378</v>
      </c>
      <c r="F208" s="28" t="s">
        <v>390</v>
      </c>
      <c r="G208" s="28">
        <v>128434</v>
      </c>
      <c r="H208" s="28">
        <v>128870</v>
      </c>
      <c r="I208" s="34">
        <f>HRData[[#This Row],[salary_actual]]-HRData[[#This Row],[salary_budgeted]]</f>
        <v>436</v>
      </c>
    </row>
    <row r="209" spans="1:9" ht="15.75" customHeight="1" x14ac:dyDescent="0.25">
      <c r="A209" s="28">
        <v>208</v>
      </c>
      <c r="B209" s="28" t="s">
        <v>1003</v>
      </c>
      <c r="C209" s="28" t="s">
        <v>1004</v>
      </c>
      <c r="D209" s="28" t="s">
        <v>1005</v>
      </c>
      <c r="E209" s="28" t="s">
        <v>378</v>
      </c>
      <c r="F209" s="28" t="s">
        <v>425</v>
      </c>
      <c r="G209" s="28">
        <v>122436</v>
      </c>
      <c r="H209" s="28">
        <v>122978</v>
      </c>
      <c r="I209" s="34">
        <f>HRData[[#This Row],[salary_actual]]-HRData[[#This Row],[salary_budgeted]]</f>
        <v>542</v>
      </c>
    </row>
    <row r="210" spans="1:9" ht="15.75" customHeight="1" x14ac:dyDescent="0.25">
      <c r="A210" s="28">
        <v>209</v>
      </c>
      <c r="B210" s="28" t="s">
        <v>1006</v>
      </c>
      <c r="C210" s="28" t="s">
        <v>1007</v>
      </c>
      <c r="D210" s="28" t="s">
        <v>1008</v>
      </c>
      <c r="E210" s="28" t="s">
        <v>378</v>
      </c>
      <c r="F210" s="28" t="s">
        <v>401</v>
      </c>
      <c r="G210" s="28">
        <v>127526</v>
      </c>
      <c r="H210" s="28">
        <v>127562</v>
      </c>
      <c r="I210" s="34">
        <f>HRData[[#This Row],[salary_actual]]-HRData[[#This Row],[salary_budgeted]]</f>
        <v>36</v>
      </c>
    </row>
    <row r="211" spans="1:9" ht="15.75" customHeight="1" x14ac:dyDescent="0.25">
      <c r="A211" s="28">
        <v>210</v>
      </c>
      <c r="B211" s="28" t="s">
        <v>1009</v>
      </c>
      <c r="C211" s="28" t="s">
        <v>1010</v>
      </c>
      <c r="D211" s="28" t="s">
        <v>1011</v>
      </c>
      <c r="E211" s="28" t="s">
        <v>373</v>
      </c>
      <c r="F211" s="28" t="s">
        <v>425</v>
      </c>
      <c r="G211" s="28">
        <v>74169</v>
      </c>
      <c r="H211" s="28">
        <v>74643</v>
      </c>
      <c r="I211" s="34">
        <f>HRData[[#This Row],[salary_actual]]-HRData[[#This Row],[salary_budgeted]]</f>
        <v>474</v>
      </c>
    </row>
    <row r="212" spans="1:9" ht="15.75" customHeight="1" x14ac:dyDescent="0.25">
      <c r="A212" s="28">
        <v>211</v>
      </c>
      <c r="B212" s="28" t="s">
        <v>1012</v>
      </c>
      <c r="C212" s="28" t="s">
        <v>1013</v>
      </c>
      <c r="D212" s="28" t="s">
        <v>1014</v>
      </c>
      <c r="E212" s="28" t="s">
        <v>373</v>
      </c>
      <c r="F212" s="28" t="s">
        <v>379</v>
      </c>
      <c r="G212" s="28">
        <v>132572</v>
      </c>
      <c r="H212" s="28">
        <v>133046</v>
      </c>
      <c r="I212" s="34">
        <f>HRData[[#This Row],[salary_actual]]-HRData[[#This Row],[salary_budgeted]]</f>
        <v>474</v>
      </c>
    </row>
    <row r="213" spans="1:9" ht="15.75" customHeight="1" x14ac:dyDescent="0.25">
      <c r="A213" s="28">
        <v>212</v>
      </c>
      <c r="B213" s="28" t="s">
        <v>1015</v>
      </c>
      <c r="C213" s="28" t="s">
        <v>1016</v>
      </c>
      <c r="D213" s="28" t="s">
        <v>1017</v>
      </c>
      <c r="E213" s="28" t="s">
        <v>373</v>
      </c>
      <c r="F213" s="28" t="s">
        <v>379</v>
      </c>
      <c r="G213" s="28">
        <v>106564</v>
      </c>
      <c r="H213" s="28">
        <v>107089</v>
      </c>
      <c r="I213" s="34">
        <f>HRData[[#This Row],[salary_actual]]-HRData[[#This Row],[salary_budgeted]]</f>
        <v>525</v>
      </c>
    </row>
    <row r="214" spans="1:9" ht="15.75" customHeight="1" x14ac:dyDescent="0.25">
      <c r="A214" s="28">
        <v>213</v>
      </c>
      <c r="B214" s="28" t="s">
        <v>1018</v>
      </c>
      <c r="C214" s="28" t="s">
        <v>1019</v>
      </c>
      <c r="D214" s="28" t="s">
        <v>1020</v>
      </c>
      <c r="E214" s="28" t="s">
        <v>373</v>
      </c>
      <c r="F214" s="28" t="s">
        <v>425</v>
      </c>
      <c r="G214" s="28">
        <v>113363</v>
      </c>
      <c r="H214" s="28">
        <v>114059</v>
      </c>
      <c r="I214" s="34">
        <f>HRData[[#This Row],[salary_actual]]-HRData[[#This Row],[salary_budgeted]]</f>
        <v>696</v>
      </c>
    </row>
    <row r="215" spans="1:9" ht="15.75" customHeight="1" x14ac:dyDescent="0.25">
      <c r="A215" s="28">
        <v>214</v>
      </c>
      <c r="B215" s="28" t="s">
        <v>1021</v>
      </c>
      <c r="C215" s="28" t="s">
        <v>1022</v>
      </c>
      <c r="D215" s="28" t="s">
        <v>1023</v>
      </c>
      <c r="E215" s="28" t="s">
        <v>378</v>
      </c>
      <c r="F215" s="28" t="s">
        <v>390</v>
      </c>
      <c r="G215" s="28">
        <v>125154</v>
      </c>
      <c r="H215" s="28">
        <v>126306</v>
      </c>
      <c r="I215" s="34">
        <f>HRData[[#This Row],[salary_actual]]-HRData[[#This Row],[salary_budgeted]]</f>
        <v>1152</v>
      </c>
    </row>
    <row r="216" spans="1:9" ht="15.75" customHeight="1" x14ac:dyDescent="0.25">
      <c r="A216" s="28">
        <v>215</v>
      </c>
      <c r="B216" s="28" t="s">
        <v>1024</v>
      </c>
      <c r="C216" s="28" t="s">
        <v>1025</v>
      </c>
      <c r="D216" s="28" t="s">
        <v>1026</v>
      </c>
      <c r="E216" s="28" t="s">
        <v>378</v>
      </c>
      <c r="F216" s="28" t="s">
        <v>408</v>
      </c>
      <c r="G216" s="28">
        <v>104368</v>
      </c>
      <c r="H216" s="28">
        <v>105126</v>
      </c>
      <c r="I216" s="34">
        <f>HRData[[#This Row],[salary_actual]]-HRData[[#This Row],[salary_budgeted]]</f>
        <v>758</v>
      </c>
    </row>
    <row r="217" spans="1:9" ht="15.75" customHeight="1" x14ac:dyDescent="0.25">
      <c r="A217" s="28">
        <v>216</v>
      </c>
      <c r="B217" s="28" t="s">
        <v>1027</v>
      </c>
      <c r="C217" s="28" t="s">
        <v>1028</v>
      </c>
      <c r="D217" s="28" t="s">
        <v>1029</v>
      </c>
      <c r="E217" s="28" t="s">
        <v>373</v>
      </c>
      <c r="F217" s="28" t="s">
        <v>374</v>
      </c>
      <c r="G217" s="28">
        <v>125440</v>
      </c>
      <c r="H217" s="28">
        <v>125597</v>
      </c>
      <c r="I217" s="34">
        <f>HRData[[#This Row],[salary_actual]]-HRData[[#This Row],[salary_budgeted]]</f>
        <v>157</v>
      </c>
    </row>
    <row r="218" spans="1:9" ht="15.75" customHeight="1" x14ac:dyDescent="0.25">
      <c r="A218" s="28">
        <v>217</v>
      </c>
      <c r="B218" s="28" t="s">
        <v>1030</v>
      </c>
      <c r="C218" s="28" t="s">
        <v>1031</v>
      </c>
      <c r="D218" s="28" t="s">
        <v>1032</v>
      </c>
      <c r="E218" s="28" t="s">
        <v>378</v>
      </c>
      <c r="F218" s="28" t="s">
        <v>379</v>
      </c>
      <c r="G218" s="28">
        <v>100246</v>
      </c>
      <c r="H218" s="28">
        <v>100688</v>
      </c>
      <c r="I218" s="34">
        <f>HRData[[#This Row],[salary_actual]]-HRData[[#This Row],[salary_budgeted]]</f>
        <v>442</v>
      </c>
    </row>
    <row r="219" spans="1:9" ht="15.75" customHeight="1" x14ac:dyDescent="0.25">
      <c r="A219" s="28">
        <v>218</v>
      </c>
      <c r="B219" s="28" t="s">
        <v>1033</v>
      </c>
      <c r="C219" s="28" t="s">
        <v>1034</v>
      </c>
      <c r="D219" s="28" t="s">
        <v>1035</v>
      </c>
      <c r="E219" s="28" t="s">
        <v>378</v>
      </c>
      <c r="F219" s="28" t="s">
        <v>415</v>
      </c>
      <c r="G219" s="28">
        <v>99435</v>
      </c>
      <c r="H219" s="28">
        <v>99900</v>
      </c>
      <c r="I219" s="34">
        <f>HRData[[#This Row],[salary_actual]]-HRData[[#This Row],[salary_budgeted]]</f>
        <v>465</v>
      </c>
    </row>
    <row r="220" spans="1:9" ht="15.75" customHeight="1" x14ac:dyDescent="0.25">
      <c r="A220" s="28">
        <v>219</v>
      </c>
      <c r="B220" s="28" t="s">
        <v>1036</v>
      </c>
      <c r="C220" s="28" t="s">
        <v>1037</v>
      </c>
      <c r="D220" s="28" t="s">
        <v>1038</v>
      </c>
      <c r="E220" s="28" t="s">
        <v>378</v>
      </c>
      <c r="F220" s="28" t="s">
        <v>394</v>
      </c>
      <c r="G220" s="28">
        <v>119959</v>
      </c>
      <c r="H220" s="28">
        <v>120344</v>
      </c>
      <c r="I220" s="34">
        <f>HRData[[#This Row],[salary_actual]]-HRData[[#This Row],[salary_budgeted]]</f>
        <v>385</v>
      </c>
    </row>
    <row r="221" spans="1:9" ht="15.75" customHeight="1" x14ac:dyDescent="0.25">
      <c r="A221" s="28">
        <v>220</v>
      </c>
      <c r="B221" s="28" t="s">
        <v>1039</v>
      </c>
      <c r="C221" s="28" t="s">
        <v>1040</v>
      </c>
      <c r="D221" s="28" t="s">
        <v>1041</v>
      </c>
      <c r="E221" s="28" t="s">
        <v>373</v>
      </c>
      <c r="F221" s="28" t="s">
        <v>383</v>
      </c>
      <c r="G221" s="28">
        <v>112111</v>
      </c>
      <c r="H221" s="28">
        <v>112417</v>
      </c>
      <c r="I221" s="34">
        <f>HRData[[#This Row],[salary_actual]]-HRData[[#This Row],[salary_budgeted]]</f>
        <v>306</v>
      </c>
    </row>
    <row r="222" spans="1:9" ht="15.75" customHeight="1" x14ac:dyDescent="0.25">
      <c r="A222" s="28">
        <v>221</v>
      </c>
      <c r="B222" s="28" t="s">
        <v>1042</v>
      </c>
      <c r="C222" s="28" t="s">
        <v>1043</v>
      </c>
      <c r="D222" s="28" t="s">
        <v>1044</v>
      </c>
      <c r="E222" s="28" t="s">
        <v>373</v>
      </c>
      <c r="F222" s="28" t="s">
        <v>379</v>
      </c>
      <c r="G222" s="28">
        <v>53796</v>
      </c>
      <c r="H222" s="28">
        <v>53798</v>
      </c>
      <c r="I222" s="34">
        <f>HRData[[#This Row],[salary_actual]]-HRData[[#This Row],[salary_budgeted]]</f>
        <v>2</v>
      </c>
    </row>
    <row r="223" spans="1:9" ht="15.75" customHeight="1" x14ac:dyDescent="0.25">
      <c r="A223" s="28">
        <v>222</v>
      </c>
      <c r="B223" s="28" t="s">
        <v>1045</v>
      </c>
      <c r="C223" s="28" t="s">
        <v>1046</v>
      </c>
      <c r="D223" s="28" t="s">
        <v>1047</v>
      </c>
      <c r="E223" s="28" t="s">
        <v>378</v>
      </c>
      <c r="F223" s="28" t="s">
        <v>446</v>
      </c>
      <c r="G223" s="28">
        <v>54906</v>
      </c>
      <c r="H223" s="28">
        <v>55219</v>
      </c>
      <c r="I223" s="34">
        <f>HRData[[#This Row],[salary_actual]]-HRData[[#This Row],[salary_budgeted]]</f>
        <v>313</v>
      </c>
    </row>
    <row r="224" spans="1:9" ht="15.75" customHeight="1" x14ac:dyDescent="0.25">
      <c r="A224" s="28">
        <v>223</v>
      </c>
      <c r="B224" s="28" t="s">
        <v>1048</v>
      </c>
      <c r="C224" s="28" t="s">
        <v>1049</v>
      </c>
      <c r="D224" s="28" t="s">
        <v>1050</v>
      </c>
      <c r="E224" s="28" t="s">
        <v>378</v>
      </c>
      <c r="F224" s="28" t="s">
        <v>425</v>
      </c>
      <c r="G224" s="28">
        <v>128293</v>
      </c>
      <c r="H224" s="28">
        <v>128378</v>
      </c>
      <c r="I224" s="34">
        <f>HRData[[#This Row],[salary_actual]]-HRData[[#This Row],[salary_budgeted]]</f>
        <v>85</v>
      </c>
    </row>
    <row r="225" spans="1:9" ht="15.75" customHeight="1" x14ac:dyDescent="0.25">
      <c r="A225" s="28">
        <v>224</v>
      </c>
      <c r="B225" s="28" t="s">
        <v>1051</v>
      </c>
      <c r="C225" s="28" t="s">
        <v>1052</v>
      </c>
      <c r="D225" s="28" t="s">
        <v>1053</v>
      </c>
      <c r="E225" s="28" t="s">
        <v>378</v>
      </c>
      <c r="F225" s="28" t="s">
        <v>394</v>
      </c>
      <c r="G225" s="28">
        <v>125215</v>
      </c>
      <c r="H225" s="28">
        <v>125941</v>
      </c>
      <c r="I225" s="34">
        <f>HRData[[#This Row],[salary_actual]]-HRData[[#This Row],[salary_budgeted]]</f>
        <v>726</v>
      </c>
    </row>
    <row r="226" spans="1:9" ht="15.75" customHeight="1" x14ac:dyDescent="0.25">
      <c r="A226" s="28">
        <v>225</v>
      </c>
      <c r="B226" s="28" t="s">
        <v>1054</v>
      </c>
      <c r="C226" s="28" t="s">
        <v>1055</v>
      </c>
      <c r="D226" s="28" t="s">
        <v>1056</v>
      </c>
      <c r="E226" s="28" t="s">
        <v>373</v>
      </c>
      <c r="F226" s="28" t="s">
        <v>429</v>
      </c>
      <c r="G226" s="28">
        <v>90169</v>
      </c>
      <c r="H226" s="28">
        <v>90997</v>
      </c>
      <c r="I226" s="34">
        <f>HRData[[#This Row],[salary_actual]]-HRData[[#This Row],[salary_budgeted]]</f>
        <v>828</v>
      </c>
    </row>
    <row r="227" spans="1:9" ht="15.75" customHeight="1" x14ac:dyDescent="0.25">
      <c r="A227" s="28">
        <v>226</v>
      </c>
      <c r="B227" s="28" t="s">
        <v>1057</v>
      </c>
      <c r="C227" s="28" t="s">
        <v>1058</v>
      </c>
      <c r="D227" s="28" t="s">
        <v>1059</v>
      </c>
      <c r="E227" s="28" t="s">
        <v>378</v>
      </c>
      <c r="F227" s="28" t="s">
        <v>379</v>
      </c>
      <c r="G227" s="28">
        <v>131740</v>
      </c>
      <c r="H227" s="28">
        <v>132188</v>
      </c>
      <c r="I227" s="34">
        <f>HRData[[#This Row],[salary_actual]]-HRData[[#This Row],[salary_budgeted]]</f>
        <v>448</v>
      </c>
    </row>
    <row r="228" spans="1:9" ht="15.75" customHeight="1" x14ac:dyDescent="0.25">
      <c r="A228" s="28">
        <v>227</v>
      </c>
      <c r="B228" s="28" t="s">
        <v>1060</v>
      </c>
      <c r="C228" s="28" t="s">
        <v>1061</v>
      </c>
      <c r="D228" s="28" t="s">
        <v>1062</v>
      </c>
      <c r="E228" s="28" t="s">
        <v>373</v>
      </c>
      <c r="F228" s="28" t="s">
        <v>425</v>
      </c>
      <c r="G228" s="28">
        <v>141685</v>
      </c>
      <c r="H228" s="28">
        <v>141851</v>
      </c>
      <c r="I228" s="34">
        <f>HRData[[#This Row],[salary_actual]]-HRData[[#This Row],[salary_budgeted]]</f>
        <v>166</v>
      </c>
    </row>
    <row r="229" spans="1:9" ht="15.75" customHeight="1" x14ac:dyDescent="0.25">
      <c r="A229" s="28">
        <v>228</v>
      </c>
      <c r="B229" s="28" t="s">
        <v>1063</v>
      </c>
      <c r="C229" s="28" t="s">
        <v>1064</v>
      </c>
      <c r="D229" s="28" t="s">
        <v>1065</v>
      </c>
      <c r="E229" s="28" t="s">
        <v>378</v>
      </c>
      <c r="F229" s="28" t="s">
        <v>408</v>
      </c>
      <c r="G229" s="28">
        <v>112055</v>
      </c>
      <c r="H229" s="28">
        <v>112645</v>
      </c>
      <c r="I229" s="34">
        <f>HRData[[#This Row],[salary_actual]]-HRData[[#This Row],[salary_budgeted]]</f>
        <v>590</v>
      </c>
    </row>
    <row r="230" spans="1:9" ht="15.75" customHeight="1" x14ac:dyDescent="0.25">
      <c r="A230" s="28">
        <v>229</v>
      </c>
      <c r="B230" s="28" t="s">
        <v>1066</v>
      </c>
      <c r="C230" s="28" t="s">
        <v>1067</v>
      </c>
      <c r="D230" s="28" t="s">
        <v>1068</v>
      </c>
      <c r="E230" s="28" t="s">
        <v>373</v>
      </c>
      <c r="F230" s="28" t="s">
        <v>401</v>
      </c>
      <c r="G230" s="28">
        <v>91131</v>
      </c>
      <c r="H230" s="28">
        <v>91884</v>
      </c>
      <c r="I230" s="34">
        <f>HRData[[#This Row],[salary_actual]]-HRData[[#This Row],[salary_budgeted]]</f>
        <v>753</v>
      </c>
    </row>
    <row r="231" spans="1:9" ht="15.75" customHeight="1" x14ac:dyDescent="0.25">
      <c r="A231" s="28">
        <v>230</v>
      </c>
      <c r="B231" s="28" t="s">
        <v>1069</v>
      </c>
      <c r="C231" s="28" t="s">
        <v>1070</v>
      </c>
      <c r="D231" s="28" t="s">
        <v>1071</v>
      </c>
      <c r="E231" s="28" t="s">
        <v>378</v>
      </c>
      <c r="F231" s="28" t="s">
        <v>415</v>
      </c>
      <c r="G231" s="28">
        <v>121690</v>
      </c>
      <c r="H231" s="28">
        <v>121724</v>
      </c>
      <c r="I231" s="34">
        <f>HRData[[#This Row],[salary_actual]]-HRData[[#This Row],[salary_budgeted]]</f>
        <v>34</v>
      </c>
    </row>
    <row r="232" spans="1:9" ht="15.75" customHeight="1" x14ac:dyDescent="0.25">
      <c r="A232" s="28">
        <v>231</v>
      </c>
      <c r="B232" s="28" t="s">
        <v>1072</v>
      </c>
      <c r="C232" s="28" t="s">
        <v>1073</v>
      </c>
      <c r="D232" s="28" t="s">
        <v>1074</v>
      </c>
      <c r="E232" s="28" t="s">
        <v>378</v>
      </c>
      <c r="F232" s="28" t="s">
        <v>408</v>
      </c>
      <c r="G232" s="28">
        <v>73391</v>
      </c>
      <c r="H232" s="28">
        <v>73800</v>
      </c>
      <c r="I232" s="34">
        <f>HRData[[#This Row],[salary_actual]]-HRData[[#This Row],[salary_budgeted]]</f>
        <v>409</v>
      </c>
    </row>
    <row r="233" spans="1:9" ht="15.75" customHeight="1" x14ac:dyDescent="0.25">
      <c r="A233" s="28">
        <v>232</v>
      </c>
      <c r="B233" s="28" t="s">
        <v>1075</v>
      </c>
      <c r="C233" s="28" t="s">
        <v>1076</v>
      </c>
      <c r="D233" s="28" t="s">
        <v>1077</v>
      </c>
      <c r="E233" s="28" t="s">
        <v>378</v>
      </c>
      <c r="F233" s="28" t="s">
        <v>383</v>
      </c>
      <c r="G233" s="28">
        <v>130961</v>
      </c>
      <c r="H233" s="28">
        <v>131945</v>
      </c>
      <c r="I233" s="34">
        <f>HRData[[#This Row],[salary_actual]]-HRData[[#This Row],[salary_budgeted]]</f>
        <v>984</v>
      </c>
    </row>
    <row r="234" spans="1:9" ht="15.75" customHeight="1" x14ac:dyDescent="0.25">
      <c r="A234" s="28">
        <v>233</v>
      </c>
      <c r="B234" s="28" t="s">
        <v>1078</v>
      </c>
      <c r="C234" s="28" t="s">
        <v>1079</v>
      </c>
      <c r="D234" s="28" t="s">
        <v>1080</v>
      </c>
      <c r="E234" s="28" t="s">
        <v>378</v>
      </c>
      <c r="F234" s="28" t="s">
        <v>394</v>
      </c>
      <c r="G234" s="28">
        <v>119896</v>
      </c>
      <c r="H234" s="28">
        <v>121004</v>
      </c>
      <c r="I234" s="34">
        <f>HRData[[#This Row],[salary_actual]]-HRData[[#This Row],[salary_budgeted]]</f>
        <v>1108</v>
      </c>
    </row>
    <row r="235" spans="1:9" ht="15.75" customHeight="1" x14ac:dyDescent="0.25">
      <c r="A235" s="28">
        <v>234</v>
      </c>
      <c r="B235" s="28" t="s">
        <v>1081</v>
      </c>
      <c r="C235" s="28" t="s">
        <v>1082</v>
      </c>
      <c r="D235" s="28" t="s">
        <v>1083</v>
      </c>
      <c r="E235" s="28" t="s">
        <v>373</v>
      </c>
      <c r="F235" s="28" t="s">
        <v>408</v>
      </c>
      <c r="G235" s="28">
        <v>148719</v>
      </c>
      <c r="H235" s="28">
        <v>149146</v>
      </c>
      <c r="I235" s="34">
        <f>HRData[[#This Row],[salary_actual]]-HRData[[#This Row],[salary_budgeted]]</f>
        <v>427</v>
      </c>
    </row>
    <row r="236" spans="1:9" ht="15.75" customHeight="1" x14ac:dyDescent="0.25">
      <c r="A236" s="28">
        <v>235</v>
      </c>
      <c r="B236" s="28" t="s">
        <v>1084</v>
      </c>
      <c r="C236" s="28" t="s">
        <v>1085</v>
      </c>
      <c r="D236" s="28" t="s">
        <v>1086</v>
      </c>
      <c r="E236" s="28" t="s">
        <v>373</v>
      </c>
      <c r="F236" s="28" t="s">
        <v>379</v>
      </c>
      <c r="G236" s="28">
        <v>142615</v>
      </c>
      <c r="H236" s="28">
        <v>142723</v>
      </c>
      <c r="I236" s="34">
        <f>HRData[[#This Row],[salary_actual]]-HRData[[#This Row],[salary_budgeted]]</f>
        <v>108</v>
      </c>
    </row>
    <row r="237" spans="1:9" ht="15.75" customHeight="1" x14ac:dyDescent="0.25">
      <c r="A237" s="28">
        <v>236</v>
      </c>
      <c r="B237" s="28" t="s">
        <v>1087</v>
      </c>
      <c r="C237" s="28" t="s">
        <v>1088</v>
      </c>
      <c r="D237" s="28" t="s">
        <v>1089</v>
      </c>
      <c r="E237" s="28" t="s">
        <v>378</v>
      </c>
      <c r="F237" s="28" t="s">
        <v>446</v>
      </c>
      <c r="G237" s="28">
        <v>128349</v>
      </c>
      <c r="H237" s="28">
        <v>129279</v>
      </c>
      <c r="I237" s="34">
        <f>HRData[[#This Row],[salary_actual]]-HRData[[#This Row],[salary_budgeted]]</f>
        <v>930</v>
      </c>
    </row>
    <row r="238" spans="1:9" ht="15.75" customHeight="1" x14ac:dyDescent="0.25">
      <c r="A238" s="28">
        <v>237</v>
      </c>
      <c r="B238" s="28" t="s">
        <v>1090</v>
      </c>
      <c r="C238" s="28" t="s">
        <v>1091</v>
      </c>
      <c r="D238" s="28" t="s">
        <v>1092</v>
      </c>
      <c r="E238" s="28" t="s">
        <v>378</v>
      </c>
      <c r="F238" s="28" t="s">
        <v>374</v>
      </c>
      <c r="G238" s="28">
        <v>147447</v>
      </c>
      <c r="H238" s="28">
        <v>147950</v>
      </c>
      <c r="I238" s="34">
        <f>HRData[[#This Row],[salary_actual]]-HRData[[#This Row],[salary_budgeted]]</f>
        <v>503</v>
      </c>
    </row>
    <row r="239" spans="1:9" ht="15.75" customHeight="1" x14ac:dyDescent="0.25">
      <c r="A239" s="28">
        <v>238</v>
      </c>
      <c r="B239" s="28" t="s">
        <v>1093</v>
      </c>
      <c r="C239" s="28" t="s">
        <v>1094</v>
      </c>
      <c r="D239" s="28" t="s">
        <v>1095</v>
      </c>
      <c r="E239" s="28" t="s">
        <v>378</v>
      </c>
      <c r="F239" s="28" t="s">
        <v>379</v>
      </c>
      <c r="G239" s="28">
        <v>112746</v>
      </c>
      <c r="H239" s="28">
        <v>113551</v>
      </c>
      <c r="I239" s="34">
        <f>HRData[[#This Row],[salary_actual]]-HRData[[#This Row],[salary_budgeted]]</f>
        <v>805</v>
      </c>
    </row>
    <row r="240" spans="1:9" ht="15.75" customHeight="1" x14ac:dyDescent="0.25">
      <c r="A240" s="28">
        <v>239</v>
      </c>
      <c r="B240" s="28" t="s">
        <v>1096</v>
      </c>
      <c r="C240" s="28" t="s">
        <v>1097</v>
      </c>
      <c r="D240" s="28" t="s">
        <v>1098</v>
      </c>
      <c r="E240" s="28" t="s">
        <v>373</v>
      </c>
      <c r="F240" s="28" t="s">
        <v>408</v>
      </c>
      <c r="G240" s="28">
        <v>58175</v>
      </c>
      <c r="H240" s="28">
        <v>58284</v>
      </c>
      <c r="I240" s="34">
        <f>HRData[[#This Row],[salary_actual]]-HRData[[#This Row],[salary_budgeted]]</f>
        <v>109</v>
      </c>
    </row>
    <row r="241" spans="1:9" ht="15.75" customHeight="1" x14ac:dyDescent="0.25">
      <c r="A241" s="28">
        <v>240</v>
      </c>
      <c r="B241" s="28" t="s">
        <v>1099</v>
      </c>
      <c r="C241" s="28" t="s">
        <v>1100</v>
      </c>
      <c r="D241" s="28" t="s">
        <v>1101</v>
      </c>
      <c r="E241" s="28" t="s">
        <v>378</v>
      </c>
      <c r="F241" s="28" t="s">
        <v>408</v>
      </c>
      <c r="G241" s="28">
        <v>105377</v>
      </c>
      <c r="H241" s="28">
        <v>106390</v>
      </c>
      <c r="I241" s="34">
        <f>HRData[[#This Row],[salary_actual]]-HRData[[#This Row],[salary_budgeted]]</f>
        <v>1013</v>
      </c>
    </row>
    <row r="242" spans="1:9" ht="15.75" customHeight="1" x14ac:dyDescent="0.25">
      <c r="A242" s="28">
        <v>241</v>
      </c>
      <c r="B242" s="28" t="s">
        <v>1102</v>
      </c>
      <c r="C242" s="28" t="s">
        <v>1103</v>
      </c>
      <c r="D242" s="28" t="s">
        <v>1104</v>
      </c>
      <c r="E242" s="28" t="s">
        <v>378</v>
      </c>
      <c r="F242" s="28" t="s">
        <v>446</v>
      </c>
      <c r="G242" s="28">
        <v>88028</v>
      </c>
      <c r="H242" s="28">
        <v>88542</v>
      </c>
      <c r="I242" s="34">
        <f>HRData[[#This Row],[salary_actual]]-HRData[[#This Row],[salary_budgeted]]</f>
        <v>514</v>
      </c>
    </row>
    <row r="243" spans="1:9" ht="15.75" customHeight="1" x14ac:dyDescent="0.25">
      <c r="A243" s="28">
        <v>242</v>
      </c>
      <c r="B243" s="28" t="s">
        <v>1105</v>
      </c>
      <c r="C243" s="28" t="s">
        <v>1106</v>
      </c>
      <c r="D243" s="28" t="s">
        <v>1107</v>
      </c>
      <c r="E243" s="28" t="s">
        <v>378</v>
      </c>
      <c r="F243" s="28" t="s">
        <v>394</v>
      </c>
      <c r="G243" s="28">
        <v>144192</v>
      </c>
      <c r="H243" s="28">
        <v>144616</v>
      </c>
      <c r="I243" s="34">
        <f>HRData[[#This Row],[salary_actual]]-HRData[[#This Row],[salary_budgeted]]</f>
        <v>424</v>
      </c>
    </row>
    <row r="244" spans="1:9" ht="15.75" customHeight="1" x14ac:dyDescent="0.25">
      <c r="A244" s="28">
        <v>243</v>
      </c>
      <c r="B244" s="28" t="s">
        <v>1108</v>
      </c>
      <c r="C244" s="28" t="s">
        <v>1109</v>
      </c>
      <c r="D244" s="28" t="s">
        <v>1110</v>
      </c>
      <c r="E244" s="28" t="s">
        <v>373</v>
      </c>
      <c r="F244" s="28" t="s">
        <v>383</v>
      </c>
      <c r="G244" s="28">
        <v>73572</v>
      </c>
      <c r="H244" s="28">
        <v>73705</v>
      </c>
      <c r="I244" s="34">
        <f>HRData[[#This Row],[salary_actual]]-HRData[[#This Row],[salary_budgeted]]</f>
        <v>133</v>
      </c>
    </row>
    <row r="245" spans="1:9" ht="15.75" customHeight="1" x14ac:dyDescent="0.25">
      <c r="A245" s="28">
        <v>244</v>
      </c>
      <c r="B245" s="28" t="s">
        <v>1111</v>
      </c>
      <c r="C245" s="28" t="s">
        <v>1112</v>
      </c>
      <c r="D245" s="28" t="s">
        <v>1113</v>
      </c>
      <c r="E245" s="28" t="s">
        <v>373</v>
      </c>
      <c r="F245" s="28" t="s">
        <v>408</v>
      </c>
      <c r="G245" s="28">
        <v>117119</v>
      </c>
      <c r="H245" s="28">
        <v>118104</v>
      </c>
      <c r="I245" s="34">
        <f>HRData[[#This Row],[salary_actual]]-HRData[[#This Row],[salary_budgeted]]</f>
        <v>985</v>
      </c>
    </row>
    <row r="246" spans="1:9" ht="15.75" customHeight="1" x14ac:dyDescent="0.25">
      <c r="A246" s="28">
        <v>245</v>
      </c>
      <c r="B246" s="28" t="s">
        <v>1114</v>
      </c>
      <c r="C246" s="28" t="s">
        <v>1115</v>
      </c>
      <c r="D246" s="28" t="s">
        <v>1116</v>
      </c>
      <c r="E246" s="28" t="s">
        <v>378</v>
      </c>
      <c r="F246" s="28" t="s">
        <v>429</v>
      </c>
      <c r="G246" s="28">
        <v>149367</v>
      </c>
      <c r="H246" s="28">
        <v>150551</v>
      </c>
      <c r="I246" s="34">
        <f>HRData[[#This Row],[salary_actual]]-HRData[[#This Row],[salary_budgeted]]</f>
        <v>1184</v>
      </c>
    </row>
    <row r="247" spans="1:9" ht="15.75" customHeight="1" x14ac:dyDescent="0.25">
      <c r="A247" s="28">
        <v>246</v>
      </c>
      <c r="B247" s="28" t="s">
        <v>1117</v>
      </c>
      <c r="C247" s="28" t="s">
        <v>1118</v>
      </c>
      <c r="D247" s="28" t="s">
        <v>1119</v>
      </c>
      <c r="E247" s="28" t="s">
        <v>373</v>
      </c>
      <c r="F247" s="28" t="s">
        <v>433</v>
      </c>
      <c r="G247" s="28">
        <v>76264</v>
      </c>
      <c r="H247" s="28">
        <v>76723</v>
      </c>
      <c r="I247" s="34">
        <f>HRData[[#This Row],[salary_actual]]-HRData[[#This Row],[salary_budgeted]]</f>
        <v>459</v>
      </c>
    </row>
    <row r="248" spans="1:9" ht="15.75" customHeight="1" x14ac:dyDescent="0.25">
      <c r="A248" s="28">
        <v>247</v>
      </c>
      <c r="B248" s="28" t="s">
        <v>1120</v>
      </c>
      <c r="C248" s="28" t="s">
        <v>1121</v>
      </c>
      <c r="D248" s="28" t="s">
        <v>1122</v>
      </c>
      <c r="E248" s="28" t="s">
        <v>378</v>
      </c>
      <c r="F248" s="28" t="s">
        <v>379</v>
      </c>
      <c r="G248" s="28">
        <v>110435</v>
      </c>
      <c r="H248" s="28">
        <v>110438</v>
      </c>
      <c r="I248" s="34">
        <f>HRData[[#This Row],[salary_actual]]-HRData[[#This Row],[salary_budgeted]]</f>
        <v>3</v>
      </c>
    </row>
    <row r="249" spans="1:9" ht="15.75" customHeight="1" x14ac:dyDescent="0.25">
      <c r="A249" s="28">
        <v>248</v>
      </c>
      <c r="B249" s="28" t="s">
        <v>1123</v>
      </c>
      <c r="C249" s="28" t="s">
        <v>1124</v>
      </c>
      <c r="D249" s="28" t="s">
        <v>1125</v>
      </c>
      <c r="E249" s="28" t="s">
        <v>373</v>
      </c>
      <c r="F249" s="28" t="s">
        <v>390</v>
      </c>
      <c r="G249" s="28">
        <v>135727</v>
      </c>
      <c r="H249" s="28">
        <v>136708</v>
      </c>
      <c r="I249" s="34">
        <f>HRData[[#This Row],[salary_actual]]-HRData[[#This Row],[salary_budgeted]]</f>
        <v>981</v>
      </c>
    </row>
    <row r="250" spans="1:9" ht="15.75" customHeight="1" x14ac:dyDescent="0.25">
      <c r="A250" s="28">
        <v>249</v>
      </c>
      <c r="B250" s="28" t="s">
        <v>1126</v>
      </c>
      <c r="C250" s="28" t="s">
        <v>1127</v>
      </c>
      <c r="D250" s="28" t="s">
        <v>1128</v>
      </c>
      <c r="E250" s="28" t="s">
        <v>378</v>
      </c>
      <c r="F250" s="28" t="s">
        <v>379</v>
      </c>
      <c r="G250" s="28">
        <v>55855</v>
      </c>
      <c r="H250" s="28">
        <v>56413</v>
      </c>
      <c r="I250" s="34">
        <f>HRData[[#This Row],[salary_actual]]-HRData[[#This Row],[salary_budgeted]]</f>
        <v>558</v>
      </c>
    </row>
    <row r="251" spans="1:9" ht="15.75" customHeight="1" x14ac:dyDescent="0.25">
      <c r="A251" s="28">
        <v>250</v>
      </c>
      <c r="B251" s="28" t="s">
        <v>1129</v>
      </c>
      <c r="C251" s="28" t="s">
        <v>1130</v>
      </c>
      <c r="D251" s="28" t="s">
        <v>1131</v>
      </c>
      <c r="E251" s="28" t="s">
        <v>373</v>
      </c>
      <c r="F251" s="28" t="s">
        <v>383</v>
      </c>
      <c r="G251" s="28">
        <v>129207</v>
      </c>
      <c r="H251" s="28">
        <v>129805</v>
      </c>
      <c r="I251" s="34">
        <f>HRData[[#This Row],[salary_actual]]-HRData[[#This Row],[salary_budgeted]]</f>
        <v>598</v>
      </c>
    </row>
    <row r="252" spans="1:9" ht="15.75" customHeight="1" x14ac:dyDescent="0.25">
      <c r="A252" s="28">
        <v>251</v>
      </c>
      <c r="B252" s="28" t="s">
        <v>1132</v>
      </c>
      <c r="C252" s="28" t="s">
        <v>1133</v>
      </c>
      <c r="D252" s="28" t="s">
        <v>1134</v>
      </c>
      <c r="E252" s="28" t="s">
        <v>378</v>
      </c>
      <c r="F252" s="28" t="s">
        <v>394</v>
      </c>
      <c r="G252" s="28">
        <v>128794</v>
      </c>
      <c r="H252" s="28">
        <v>129077</v>
      </c>
      <c r="I252" s="34">
        <f>HRData[[#This Row],[salary_actual]]-HRData[[#This Row],[salary_budgeted]]</f>
        <v>283</v>
      </c>
    </row>
    <row r="253" spans="1:9" ht="15.75" customHeight="1" x14ac:dyDescent="0.25">
      <c r="A253" s="28">
        <v>252</v>
      </c>
      <c r="B253" s="28" t="s">
        <v>1135</v>
      </c>
      <c r="C253" s="28" t="s">
        <v>1136</v>
      </c>
      <c r="D253" s="28" t="s">
        <v>1137</v>
      </c>
      <c r="E253" s="28" t="s">
        <v>373</v>
      </c>
      <c r="F253" s="28" t="s">
        <v>446</v>
      </c>
      <c r="G253" s="28">
        <v>85830</v>
      </c>
      <c r="H253" s="28">
        <v>86659</v>
      </c>
      <c r="I253" s="34">
        <f>HRData[[#This Row],[salary_actual]]-HRData[[#This Row],[salary_budgeted]]</f>
        <v>829</v>
      </c>
    </row>
    <row r="254" spans="1:9" ht="15.75" customHeight="1" x14ac:dyDescent="0.25">
      <c r="A254" s="28">
        <v>253</v>
      </c>
      <c r="B254" s="28" t="s">
        <v>1138</v>
      </c>
      <c r="C254" s="28" t="s">
        <v>1139</v>
      </c>
      <c r="D254" s="28" t="s">
        <v>1140</v>
      </c>
      <c r="E254" s="28" t="s">
        <v>378</v>
      </c>
      <c r="F254" s="28" t="s">
        <v>379</v>
      </c>
      <c r="G254" s="28">
        <v>124411</v>
      </c>
      <c r="H254" s="28">
        <v>125343</v>
      </c>
      <c r="I254" s="34">
        <f>HRData[[#This Row],[salary_actual]]-HRData[[#This Row],[salary_budgeted]]</f>
        <v>932</v>
      </c>
    </row>
    <row r="255" spans="1:9" ht="15.75" customHeight="1" x14ac:dyDescent="0.25">
      <c r="A255" s="28">
        <v>254</v>
      </c>
      <c r="B255" s="28" t="s">
        <v>1141</v>
      </c>
      <c r="C255" s="28" t="s">
        <v>1142</v>
      </c>
      <c r="D255" s="28" t="s">
        <v>1143</v>
      </c>
      <c r="E255" s="28" t="s">
        <v>373</v>
      </c>
      <c r="F255" s="28" t="s">
        <v>394</v>
      </c>
      <c r="G255" s="28">
        <v>99131</v>
      </c>
      <c r="H255" s="28">
        <v>99872</v>
      </c>
      <c r="I255" s="34">
        <f>HRData[[#This Row],[salary_actual]]-HRData[[#This Row],[salary_budgeted]]</f>
        <v>741</v>
      </c>
    </row>
    <row r="256" spans="1:9" ht="15.75" customHeight="1" x14ac:dyDescent="0.25">
      <c r="A256" s="28">
        <v>255</v>
      </c>
      <c r="B256" s="28" t="s">
        <v>1144</v>
      </c>
      <c r="C256" s="28" t="s">
        <v>1145</v>
      </c>
      <c r="D256" s="28" t="s">
        <v>1146</v>
      </c>
      <c r="E256" s="28" t="s">
        <v>373</v>
      </c>
      <c r="F256" s="28" t="s">
        <v>374</v>
      </c>
      <c r="G256" s="28">
        <v>136290</v>
      </c>
      <c r="H256" s="28">
        <v>137516</v>
      </c>
      <c r="I256" s="34">
        <f>HRData[[#This Row],[salary_actual]]-HRData[[#This Row],[salary_budgeted]]</f>
        <v>1226</v>
      </c>
    </row>
    <row r="257" spans="1:9" ht="15.75" customHeight="1" x14ac:dyDescent="0.25">
      <c r="A257" s="28">
        <v>256</v>
      </c>
      <c r="B257" s="28" t="s">
        <v>1147</v>
      </c>
      <c r="C257" s="28" t="s">
        <v>1148</v>
      </c>
      <c r="D257" s="28" t="s">
        <v>1149</v>
      </c>
      <c r="E257" s="28" t="s">
        <v>373</v>
      </c>
      <c r="F257" s="28" t="s">
        <v>408</v>
      </c>
      <c r="G257" s="28">
        <v>46588</v>
      </c>
      <c r="H257" s="28">
        <v>46766</v>
      </c>
      <c r="I257" s="34">
        <f>HRData[[#This Row],[salary_actual]]-HRData[[#This Row],[salary_budgeted]]</f>
        <v>178</v>
      </c>
    </row>
    <row r="258" spans="1:9" ht="15.75" customHeight="1" x14ac:dyDescent="0.25">
      <c r="A258" s="28">
        <v>257</v>
      </c>
      <c r="B258" s="28" t="s">
        <v>1150</v>
      </c>
      <c r="C258" s="28" t="s">
        <v>1151</v>
      </c>
      <c r="D258" s="28" t="s">
        <v>1152</v>
      </c>
      <c r="E258" s="28" t="s">
        <v>378</v>
      </c>
      <c r="F258" s="28" t="s">
        <v>446</v>
      </c>
      <c r="G258" s="28">
        <v>128177</v>
      </c>
      <c r="H258" s="28">
        <v>129143</v>
      </c>
      <c r="I258" s="34">
        <f>HRData[[#This Row],[salary_actual]]-HRData[[#This Row],[salary_budgeted]]</f>
        <v>966</v>
      </c>
    </row>
    <row r="259" spans="1:9" ht="15.75" customHeight="1" x14ac:dyDescent="0.25">
      <c r="A259" s="28">
        <v>258</v>
      </c>
      <c r="B259" s="28" t="s">
        <v>1153</v>
      </c>
      <c r="C259" s="28" t="s">
        <v>1154</v>
      </c>
      <c r="D259" s="28" t="s">
        <v>1155</v>
      </c>
      <c r="E259" s="28" t="s">
        <v>378</v>
      </c>
      <c r="F259" s="28" t="s">
        <v>425</v>
      </c>
      <c r="G259" s="28">
        <v>60972</v>
      </c>
      <c r="H259" s="28">
        <v>61532</v>
      </c>
      <c r="I259" s="34">
        <f>HRData[[#This Row],[salary_actual]]-HRData[[#This Row],[salary_budgeted]]</f>
        <v>560</v>
      </c>
    </row>
    <row r="260" spans="1:9" ht="15.75" customHeight="1" x14ac:dyDescent="0.25">
      <c r="A260" s="28">
        <v>259</v>
      </c>
      <c r="B260" s="28" t="s">
        <v>1156</v>
      </c>
      <c r="C260" s="28" t="s">
        <v>1157</v>
      </c>
      <c r="D260" s="28" t="s">
        <v>1158</v>
      </c>
      <c r="E260" s="28" t="s">
        <v>378</v>
      </c>
      <c r="F260" s="28" t="s">
        <v>379</v>
      </c>
      <c r="G260" s="28">
        <v>97090</v>
      </c>
      <c r="H260" s="28">
        <v>97094</v>
      </c>
      <c r="I260" s="34">
        <f>HRData[[#This Row],[salary_actual]]-HRData[[#This Row],[salary_budgeted]]</f>
        <v>4</v>
      </c>
    </row>
    <row r="261" spans="1:9" ht="15.75" customHeight="1" x14ac:dyDescent="0.25">
      <c r="A261" s="28">
        <v>260</v>
      </c>
      <c r="B261" s="28" t="s">
        <v>1159</v>
      </c>
      <c r="C261" s="28" t="s">
        <v>1160</v>
      </c>
      <c r="D261" s="28" t="s">
        <v>1161</v>
      </c>
      <c r="E261" s="28" t="s">
        <v>373</v>
      </c>
      <c r="F261" s="28" t="s">
        <v>390</v>
      </c>
      <c r="G261" s="28">
        <v>138794</v>
      </c>
      <c r="H261" s="28">
        <v>139321</v>
      </c>
      <c r="I261" s="34">
        <f>HRData[[#This Row],[salary_actual]]-HRData[[#This Row],[salary_budgeted]]</f>
        <v>527</v>
      </c>
    </row>
    <row r="262" spans="1:9" ht="15.75" customHeight="1" x14ac:dyDescent="0.25">
      <c r="A262" s="28">
        <v>261</v>
      </c>
      <c r="B262" s="28" t="s">
        <v>1162</v>
      </c>
      <c r="C262" s="28" t="s">
        <v>1163</v>
      </c>
      <c r="D262" s="28" t="s">
        <v>1164</v>
      </c>
      <c r="E262" s="28" t="s">
        <v>378</v>
      </c>
      <c r="F262" s="28" t="s">
        <v>425</v>
      </c>
      <c r="G262" s="28">
        <v>83225</v>
      </c>
      <c r="H262" s="28">
        <v>83528</v>
      </c>
      <c r="I262" s="34">
        <f>HRData[[#This Row],[salary_actual]]-HRData[[#This Row],[salary_budgeted]]</f>
        <v>303</v>
      </c>
    </row>
    <row r="263" spans="1:9" ht="15.75" customHeight="1" x14ac:dyDescent="0.25">
      <c r="A263" s="28">
        <v>262</v>
      </c>
      <c r="B263" s="28" t="s">
        <v>1165</v>
      </c>
      <c r="C263" s="28" t="s">
        <v>1166</v>
      </c>
      <c r="D263" s="28" t="s">
        <v>1167</v>
      </c>
      <c r="E263" s="28" t="s">
        <v>378</v>
      </c>
      <c r="F263" s="28" t="s">
        <v>374</v>
      </c>
      <c r="G263" s="28">
        <v>74297</v>
      </c>
      <c r="H263" s="28">
        <v>74400</v>
      </c>
      <c r="I263" s="34">
        <f>HRData[[#This Row],[salary_actual]]-HRData[[#This Row],[salary_budgeted]]</f>
        <v>103</v>
      </c>
    </row>
    <row r="264" spans="1:9" ht="15.75" customHeight="1" x14ac:dyDescent="0.25">
      <c r="A264" s="28">
        <v>263</v>
      </c>
      <c r="B264" s="28" t="s">
        <v>1168</v>
      </c>
      <c r="C264" s="28" t="s">
        <v>1169</v>
      </c>
      <c r="D264" s="28" t="s">
        <v>1170</v>
      </c>
      <c r="E264" s="28" t="s">
        <v>378</v>
      </c>
      <c r="F264" s="28" t="s">
        <v>401</v>
      </c>
      <c r="G264" s="28">
        <v>116298</v>
      </c>
      <c r="H264" s="28">
        <v>116733</v>
      </c>
      <c r="I264" s="34">
        <f>HRData[[#This Row],[salary_actual]]-HRData[[#This Row],[salary_budgeted]]</f>
        <v>435</v>
      </c>
    </row>
    <row r="265" spans="1:9" ht="15.75" customHeight="1" x14ac:dyDescent="0.25">
      <c r="A265" s="28">
        <v>264</v>
      </c>
      <c r="B265" s="28" t="s">
        <v>1171</v>
      </c>
      <c r="C265" s="28" t="s">
        <v>1172</v>
      </c>
      <c r="D265" s="28" t="s">
        <v>1173</v>
      </c>
      <c r="E265" s="28" t="s">
        <v>373</v>
      </c>
      <c r="F265" s="28" t="s">
        <v>394</v>
      </c>
      <c r="G265" s="28">
        <v>82891</v>
      </c>
      <c r="H265" s="28">
        <v>83369</v>
      </c>
      <c r="I265" s="34">
        <f>HRData[[#This Row],[salary_actual]]-HRData[[#This Row],[salary_budgeted]]</f>
        <v>478</v>
      </c>
    </row>
    <row r="266" spans="1:9" ht="15.75" customHeight="1" x14ac:dyDescent="0.25">
      <c r="A266" s="28">
        <v>265</v>
      </c>
      <c r="B266" s="28" t="s">
        <v>1174</v>
      </c>
      <c r="C266" s="28" t="s">
        <v>1175</v>
      </c>
      <c r="D266" s="28" t="s">
        <v>1176</v>
      </c>
      <c r="E266" s="28" t="s">
        <v>378</v>
      </c>
      <c r="F266" s="28" t="s">
        <v>446</v>
      </c>
      <c r="G266" s="28">
        <v>144415</v>
      </c>
      <c r="H266" s="28">
        <v>145828</v>
      </c>
      <c r="I266" s="34">
        <f>HRData[[#This Row],[salary_actual]]-HRData[[#This Row],[salary_budgeted]]</f>
        <v>1413</v>
      </c>
    </row>
    <row r="267" spans="1:9" ht="15.75" customHeight="1" x14ac:dyDescent="0.25">
      <c r="A267" s="28">
        <v>266</v>
      </c>
      <c r="B267" s="28" t="s">
        <v>1177</v>
      </c>
      <c r="C267" s="28" t="s">
        <v>1178</v>
      </c>
      <c r="D267" s="28" t="s">
        <v>1179</v>
      </c>
      <c r="E267" s="28" t="s">
        <v>373</v>
      </c>
      <c r="F267" s="28" t="s">
        <v>394</v>
      </c>
      <c r="G267" s="28">
        <v>140746</v>
      </c>
      <c r="H267" s="28">
        <v>141718</v>
      </c>
      <c r="I267" s="34">
        <f>HRData[[#This Row],[salary_actual]]-HRData[[#This Row],[salary_budgeted]]</f>
        <v>972</v>
      </c>
    </row>
    <row r="268" spans="1:9" ht="15.75" customHeight="1" x14ac:dyDescent="0.25">
      <c r="A268" s="28">
        <v>267</v>
      </c>
      <c r="B268" s="28" t="s">
        <v>1180</v>
      </c>
      <c r="C268" s="28" t="s">
        <v>1181</v>
      </c>
      <c r="D268" s="28" t="s">
        <v>1182</v>
      </c>
      <c r="E268" s="28" t="s">
        <v>373</v>
      </c>
      <c r="F268" s="28" t="s">
        <v>415</v>
      </c>
      <c r="G268" s="28">
        <v>54237</v>
      </c>
      <c r="H268" s="28">
        <v>54553</v>
      </c>
      <c r="I268" s="34">
        <f>HRData[[#This Row],[salary_actual]]-HRData[[#This Row],[salary_budgeted]]</f>
        <v>316</v>
      </c>
    </row>
    <row r="269" spans="1:9" ht="15.75" customHeight="1" x14ac:dyDescent="0.25">
      <c r="A269" s="28">
        <v>268</v>
      </c>
      <c r="B269" s="28" t="s">
        <v>1183</v>
      </c>
      <c r="C269" s="28" t="s">
        <v>1184</v>
      </c>
      <c r="D269" s="28" t="s">
        <v>1185</v>
      </c>
      <c r="E269" s="28" t="s">
        <v>378</v>
      </c>
      <c r="F269" s="28" t="s">
        <v>383</v>
      </c>
      <c r="G269" s="28">
        <v>51297</v>
      </c>
      <c r="H269" s="28">
        <v>51445</v>
      </c>
      <c r="I269" s="34">
        <f>HRData[[#This Row],[salary_actual]]-HRData[[#This Row],[salary_budgeted]]</f>
        <v>148</v>
      </c>
    </row>
    <row r="270" spans="1:9" ht="15.75" customHeight="1" x14ac:dyDescent="0.25">
      <c r="A270" s="28">
        <v>269</v>
      </c>
      <c r="B270" s="28" t="s">
        <v>1186</v>
      </c>
      <c r="C270" s="28" t="s">
        <v>1187</v>
      </c>
      <c r="D270" s="28" t="s">
        <v>1188</v>
      </c>
      <c r="E270" s="28" t="s">
        <v>373</v>
      </c>
      <c r="F270" s="28" t="s">
        <v>374</v>
      </c>
      <c r="G270" s="28">
        <v>70101</v>
      </c>
      <c r="H270" s="28">
        <v>70352</v>
      </c>
      <c r="I270" s="34">
        <f>HRData[[#This Row],[salary_actual]]-HRData[[#This Row],[salary_budgeted]]</f>
        <v>251</v>
      </c>
    </row>
    <row r="271" spans="1:9" ht="15.75" customHeight="1" x14ac:dyDescent="0.25">
      <c r="A271" s="28">
        <v>270</v>
      </c>
      <c r="B271" s="28" t="s">
        <v>1189</v>
      </c>
      <c r="C271" s="28" t="s">
        <v>1190</v>
      </c>
      <c r="D271" s="28" t="s">
        <v>1191</v>
      </c>
      <c r="E271" s="28" t="s">
        <v>378</v>
      </c>
      <c r="F271" s="28" t="s">
        <v>408</v>
      </c>
      <c r="G271" s="28">
        <v>108897</v>
      </c>
      <c r="H271" s="28">
        <v>109200</v>
      </c>
      <c r="I271" s="34">
        <f>HRData[[#This Row],[salary_actual]]-HRData[[#This Row],[salary_budgeted]]</f>
        <v>303</v>
      </c>
    </row>
    <row r="272" spans="1:9" ht="15.75" customHeight="1" x14ac:dyDescent="0.25">
      <c r="A272" s="28">
        <v>271</v>
      </c>
      <c r="B272" s="28" t="s">
        <v>1192</v>
      </c>
      <c r="C272" s="28" t="s">
        <v>1193</v>
      </c>
      <c r="D272" s="28" t="s">
        <v>1194</v>
      </c>
      <c r="E272" s="28" t="s">
        <v>378</v>
      </c>
      <c r="F272" s="28" t="s">
        <v>390</v>
      </c>
      <c r="G272" s="28">
        <v>96186</v>
      </c>
      <c r="H272" s="28">
        <v>96675</v>
      </c>
      <c r="I272" s="34">
        <f>HRData[[#This Row],[salary_actual]]-HRData[[#This Row],[salary_budgeted]]</f>
        <v>489</v>
      </c>
    </row>
    <row r="273" spans="1:9" ht="15.75" customHeight="1" x14ac:dyDescent="0.25">
      <c r="A273" s="28">
        <v>272</v>
      </c>
      <c r="B273" s="28" t="s">
        <v>1195</v>
      </c>
      <c r="C273" s="28" t="s">
        <v>1196</v>
      </c>
      <c r="D273" s="28" t="s">
        <v>1197</v>
      </c>
      <c r="E273" s="28" t="s">
        <v>378</v>
      </c>
      <c r="F273" s="28" t="s">
        <v>433</v>
      </c>
      <c r="G273" s="28">
        <v>79092</v>
      </c>
      <c r="H273" s="28">
        <v>79664</v>
      </c>
      <c r="I273" s="34">
        <f>HRData[[#This Row],[salary_actual]]-HRData[[#This Row],[salary_budgeted]]</f>
        <v>572</v>
      </c>
    </row>
    <row r="274" spans="1:9" ht="15.75" customHeight="1" x14ac:dyDescent="0.25">
      <c r="A274" s="28">
        <v>273</v>
      </c>
      <c r="B274" s="28" t="s">
        <v>1198</v>
      </c>
      <c r="C274" s="28" t="s">
        <v>1199</v>
      </c>
      <c r="D274" s="28" t="s">
        <v>1200</v>
      </c>
      <c r="E274" s="28" t="s">
        <v>373</v>
      </c>
      <c r="F274" s="28" t="s">
        <v>379</v>
      </c>
      <c r="G274" s="28">
        <v>53536</v>
      </c>
      <c r="H274" s="28">
        <v>53793</v>
      </c>
      <c r="I274" s="34">
        <f>HRData[[#This Row],[salary_actual]]-HRData[[#This Row],[salary_budgeted]]</f>
        <v>257</v>
      </c>
    </row>
    <row r="275" spans="1:9" ht="15.75" customHeight="1" x14ac:dyDescent="0.25">
      <c r="A275" s="28">
        <v>274</v>
      </c>
      <c r="B275" s="28" t="s">
        <v>1201</v>
      </c>
      <c r="C275" s="28" t="s">
        <v>1202</v>
      </c>
      <c r="D275" s="28" t="s">
        <v>1203</v>
      </c>
      <c r="E275" s="28" t="s">
        <v>378</v>
      </c>
      <c r="F275" s="28" t="s">
        <v>429</v>
      </c>
      <c r="G275" s="28">
        <v>144781</v>
      </c>
      <c r="H275" s="28">
        <v>145269</v>
      </c>
      <c r="I275" s="34">
        <f>HRData[[#This Row],[salary_actual]]-HRData[[#This Row],[salary_budgeted]]</f>
        <v>488</v>
      </c>
    </row>
    <row r="276" spans="1:9" ht="15.75" customHeight="1" x14ac:dyDescent="0.25">
      <c r="A276" s="28">
        <v>275</v>
      </c>
      <c r="B276" s="28" t="s">
        <v>1204</v>
      </c>
      <c r="C276" s="28" t="s">
        <v>1205</v>
      </c>
      <c r="D276" s="28" t="s">
        <v>1206</v>
      </c>
      <c r="E276" s="28" t="s">
        <v>378</v>
      </c>
      <c r="F276" s="28" t="s">
        <v>408</v>
      </c>
      <c r="G276" s="28">
        <v>63810</v>
      </c>
      <c r="H276" s="28">
        <v>64374</v>
      </c>
      <c r="I276" s="34">
        <f>HRData[[#This Row],[salary_actual]]-HRData[[#This Row],[salary_budgeted]]</f>
        <v>564</v>
      </c>
    </row>
    <row r="277" spans="1:9" ht="15.75" customHeight="1" x14ac:dyDescent="0.25">
      <c r="A277" s="28">
        <v>276</v>
      </c>
      <c r="B277" s="28" t="s">
        <v>1207</v>
      </c>
      <c r="C277" s="28" t="s">
        <v>1208</v>
      </c>
      <c r="D277" s="28" t="s">
        <v>1209</v>
      </c>
      <c r="E277" s="28" t="s">
        <v>378</v>
      </c>
      <c r="F277" s="28" t="s">
        <v>390</v>
      </c>
      <c r="G277" s="28">
        <v>46520</v>
      </c>
      <c r="H277" s="28">
        <v>46688</v>
      </c>
      <c r="I277" s="34">
        <f>HRData[[#This Row],[salary_actual]]-HRData[[#This Row],[salary_budgeted]]</f>
        <v>168</v>
      </c>
    </row>
    <row r="278" spans="1:9" ht="15.75" customHeight="1" x14ac:dyDescent="0.25">
      <c r="A278" s="28">
        <v>277</v>
      </c>
      <c r="B278" s="28" t="s">
        <v>1210</v>
      </c>
      <c r="C278" s="28" t="s">
        <v>1211</v>
      </c>
      <c r="D278" s="28" t="s">
        <v>1212</v>
      </c>
      <c r="E278" s="28" t="s">
        <v>373</v>
      </c>
      <c r="F278" s="28" t="s">
        <v>446</v>
      </c>
      <c r="G278" s="28">
        <v>133223</v>
      </c>
      <c r="H278" s="28">
        <v>134008</v>
      </c>
      <c r="I278" s="34">
        <f>HRData[[#This Row],[salary_actual]]-HRData[[#This Row],[salary_budgeted]]</f>
        <v>785</v>
      </c>
    </row>
    <row r="279" spans="1:9" ht="15.75" customHeight="1" x14ac:dyDescent="0.25">
      <c r="A279" s="28">
        <v>278</v>
      </c>
      <c r="B279" s="28" t="s">
        <v>1213</v>
      </c>
      <c r="C279" s="28" t="s">
        <v>1214</v>
      </c>
      <c r="D279" s="28" t="s">
        <v>1215</v>
      </c>
      <c r="E279" s="28" t="s">
        <v>373</v>
      </c>
      <c r="F279" s="28" t="s">
        <v>415</v>
      </c>
      <c r="G279" s="28">
        <v>95792</v>
      </c>
      <c r="H279" s="28">
        <v>96605</v>
      </c>
      <c r="I279" s="34">
        <f>HRData[[#This Row],[salary_actual]]-HRData[[#This Row],[salary_budgeted]]</f>
        <v>813</v>
      </c>
    </row>
    <row r="280" spans="1:9" ht="15.75" customHeight="1" x14ac:dyDescent="0.25">
      <c r="A280" s="28">
        <v>279</v>
      </c>
      <c r="B280" s="28" t="s">
        <v>1216</v>
      </c>
      <c r="C280" s="28" t="s">
        <v>1217</v>
      </c>
      <c r="D280" s="28" t="s">
        <v>1218</v>
      </c>
      <c r="E280" s="28" t="s">
        <v>378</v>
      </c>
      <c r="F280" s="28" t="s">
        <v>433</v>
      </c>
      <c r="G280" s="28">
        <v>81862</v>
      </c>
      <c r="H280" s="28">
        <v>82509</v>
      </c>
      <c r="I280" s="34">
        <f>HRData[[#This Row],[salary_actual]]-HRData[[#This Row],[salary_budgeted]]</f>
        <v>647</v>
      </c>
    </row>
    <row r="281" spans="1:9" ht="15.75" customHeight="1" x14ac:dyDescent="0.25">
      <c r="A281" s="28">
        <v>280</v>
      </c>
      <c r="B281" s="28" t="s">
        <v>1219</v>
      </c>
      <c r="C281" s="28" t="s">
        <v>1220</v>
      </c>
      <c r="D281" s="28" t="s">
        <v>1221</v>
      </c>
      <c r="E281" s="28" t="s">
        <v>373</v>
      </c>
      <c r="F281" s="28" t="s">
        <v>425</v>
      </c>
      <c r="G281" s="28">
        <v>45723</v>
      </c>
      <c r="H281" s="28">
        <v>45747</v>
      </c>
      <c r="I281" s="34">
        <f>HRData[[#This Row],[salary_actual]]-HRData[[#This Row],[salary_budgeted]]</f>
        <v>24</v>
      </c>
    </row>
    <row r="282" spans="1:9" ht="15.75" customHeight="1" x14ac:dyDescent="0.25">
      <c r="A282" s="28">
        <v>281</v>
      </c>
      <c r="B282" s="28" t="s">
        <v>1222</v>
      </c>
      <c r="C282" s="28" t="s">
        <v>1223</v>
      </c>
      <c r="D282" s="28" t="s">
        <v>1224</v>
      </c>
      <c r="E282" s="28" t="s">
        <v>373</v>
      </c>
      <c r="F282" s="28" t="s">
        <v>390</v>
      </c>
      <c r="G282" s="28">
        <v>110667</v>
      </c>
      <c r="H282" s="28">
        <v>111179</v>
      </c>
      <c r="I282" s="34">
        <f>HRData[[#This Row],[salary_actual]]-HRData[[#This Row],[salary_budgeted]]</f>
        <v>512</v>
      </c>
    </row>
    <row r="283" spans="1:9" ht="15.75" customHeight="1" x14ac:dyDescent="0.25">
      <c r="A283" s="28">
        <v>282</v>
      </c>
      <c r="B283" s="28" t="s">
        <v>1225</v>
      </c>
      <c r="C283" s="28" t="s">
        <v>1226</v>
      </c>
      <c r="D283" s="28" t="s">
        <v>1227</v>
      </c>
      <c r="E283" s="28" t="s">
        <v>373</v>
      </c>
      <c r="F283" s="28" t="s">
        <v>415</v>
      </c>
      <c r="G283" s="28">
        <v>65113</v>
      </c>
      <c r="H283" s="28">
        <v>65212</v>
      </c>
      <c r="I283" s="34">
        <f>HRData[[#This Row],[salary_actual]]-HRData[[#This Row],[salary_budgeted]]</f>
        <v>99</v>
      </c>
    </row>
    <row r="284" spans="1:9" ht="15.75" customHeight="1" x14ac:dyDescent="0.25">
      <c r="A284" s="28">
        <v>283</v>
      </c>
      <c r="B284" s="28" t="s">
        <v>1228</v>
      </c>
      <c r="C284" s="28" t="s">
        <v>1229</v>
      </c>
      <c r="D284" s="28" t="s">
        <v>1230</v>
      </c>
      <c r="E284" s="28" t="s">
        <v>378</v>
      </c>
      <c r="F284" s="28" t="s">
        <v>433</v>
      </c>
      <c r="G284" s="28">
        <v>96835</v>
      </c>
      <c r="H284" s="28">
        <v>97746</v>
      </c>
      <c r="I284" s="34">
        <f>HRData[[#This Row],[salary_actual]]-HRData[[#This Row],[salary_budgeted]]</f>
        <v>911</v>
      </c>
    </row>
    <row r="285" spans="1:9" ht="15.75" customHeight="1" x14ac:dyDescent="0.25">
      <c r="A285" s="28">
        <v>284</v>
      </c>
      <c r="B285" s="28" t="s">
        <v>1231</v>
      </c>
      <c r="C285" s="28" t="s">
        <v>1232</v>
      </c>
      <c r="D285" s="28" t="s">
        <v>1233</v>
      </c>
      <c r="E285" s="28" t="s">
        <v>373</v>
      </c>
      <c r="F285" s="28" t="s">
        <v>446</v>
      </c>
      <c r="G285" s="28">
        <v>76355</v>
      </c>
      <c r="H285" s="28">
        <v>76481</v>
      </c>
      <c r="I285" s="34">
        <f>HRData[[#This Row],[salary_actual]]-HRData[[#This Row],[salary_budgeted]]</f>
        <v>126</v>
      </c>
    </row>
    <row r="286" spans="1:9" ht="15.75" customHeight="1" x14ac:dyDescent="0.25">
      <c r="A286" s="28">
        <v>285</v>
      </c>
      <c r="B286" s="28" t="s">
        <v>1234</v>
      </c>
      <c r="C286" s="28" t="s">
        <v>1235</v>
      </c>
      <c r="D286" s="28" t="s">
        <v>1236</v>
      </c>
      <c r="E286" s="28" t="s">
        <v>378</v>
      </c>
      <c r="F286" s="28" t="s">
        <v>394</v>
      </c>
      <c r="G286" s="28">
        <v>75750</v>
      </c>
      <c r="H286" s="28">
        <v>76298</v>
      </c>
      <c r="I286" s="34">
        <f>HRData[[#This Row],[salary_actual]]-HRData[[#This Row],[salary_budgeted]]</f>
        <v>548</v>
      </c>
    </row>
    <row r="287" spans="1:9" ht="15.75" customHeight="1" x14ac:dyDescent="0.25">
      <c r="A287" s="28">
        <v>286</v>
      </c>
      <c r="B287" s="28" t="s">
        <v>1237</v>
      </c>
      <c r="C287" s="28" t="s">
        <v>1238</v>
      </c>
      <c r="D287" s="28" t="s">
        <v>1239</v>
      </c>
      <c r="E287" s="28" t="s">
        <v>373</v>
      </c>
      <c r="F287" s="28" t="s">
        <v>383</v>
      </c>
      <c r="G287" s="28">
        <v>97506</v>
      </c>
      <c r="H287" s="28">
        <v>97856</v>
      </c>
      <c r="I287" s="34">
        <f>HRData[[#This Row],[salary_actual]]-HRData[[#This Row],[salary_budgeted]]</f>
        <v>350</v>
      </c>
    </row>
    <row r="288" spans="1:9" ht="15.75" customHeight="1" x14ac:dyDescent="0.25">
      <c r="A288" s="28">
        <v>287</v>
      </c>
      <c r="B288" s="28" t="s">
        <v>1240</v>
      </c>
      <c r="C288" s="28" t="s">
        <v>1241</v>
      </c>
      <c r="D288" s="28" t="s">
        <v>1242</v>
      </c>
      <c r="E288" s="28" t="s">
        <v>373</v>
      </c>
      <c r="F288" s="28" t="s">
        <v>401</v>
      </c>
      <c r="G288" s="28">
        <v>89262</v>
      </c>
      <c r="H288" s="28">
        <v>89889</v>
      </c>
      <c r="I288" s="34">
        <f>HRData[[#This Row],[salary_actual]]-HRData[[#This Row],[salary_budgeted]]</f>
        <v>627</v>
      </c>
    </row>
    <row r="289" spans="1:9" ht="15.75" customHeight="1" x14ac:dyDescent="0.25">
      <c r="A289" s="28">
        <v>288</v>
      </c>
      <c r="B289" s="28" t="s">
        <v>1192</v>
      </c>
      <c r="C289" s="28" t="s">
        <v>1243</v>
      </c>
      <c r="D289" s="28" t="s">
        <v>1244</v>
      </c>
      <c r="E289" s="28" t="s">
        <v>378</v>
      </c>
      <c r="F289" s="28" t="s">
        <v>383</v>
      </c>
      <c r="G289" s="28">
        <v>118551</v>
      </c>
      <c r="H289" s="28">
        <v>119194</v>
      </c>
      <c r="I289" s="34">
        <f>HRData[[#This Row],[salary_actual]]-HRData[[#This Row],[salary_budgeted]]</f>
        <v>643</v>
      </c>
    </row>
    <row r="290" spans="1:9" ht="15.75" customHeight="1" x14ac:dyDescent="0.25">
      <c r="A290" s="28">
        <v>289</v>
      </c>
      <c r="B290" s="28" t="s">
        <v>1138</v>
      </c>
      <c r="C290" s="28" t="s">
        <v>1245</v>
      </c>
      <c r="D290" s="28" t="s">
        <v>1246</v>
      </c>
      <c r="E290" s="28" t="s">
        <v>378</v>
      </c>
      <c r="F290" s="28" t="s">
        <v>425</v>
      </c>
      <c r="G290" s="28">
        <v>44418</v>
      </c>
      <c r="H290" s="28">
        <v>44492</v>
      </c>
      <c r="I290" s="34">
        <f>HRData[[#This Row],[salary_actual]]-HRData[[#This Row],[salary_budgeted]]</f>
        <v>74</v>
      </c>
    </row>
    <row r="291" spans="1:9" ht="15.75" customHeight="1" x14ac:dyDescent="0.25">
      <c r="A291" s="28">
        <v>290</v>
      </c>
      <c r="B291" s="28" t="s">
        <v>1247</v>
      </c>
      <c r="C291" s="28" t="s">
        <v>1248</v>
      </c>
      <c r="D291" s="28" t="s">
        <v>1249</v>
      </c>
      <c r="E291" s="28" t="s">
        <v>373</v>
      </c>
      <c r="F291" s="28" t="s">
        <v>429</v>
      </c>
      <c r="G291" s="28">
        <v>75735</v>
      </c>
      <c r="H291" s="28">
        <v>76184</v>
      </c>
      <c r="I291" s="34">
        <f>HRData[[#This Row],[salary_actual]]-HRData[[#This Row],[salary_budgeted]]</f>
        <v>449</v>
      </c>
    </row>
    <row r="292" spans="1:9" ht="15.75" customHeight="1" x14ac:dyDescent="0.25">
      <c r="A292" s="28">
        <v>291</v>
      </c>
      <c r="B292" s="28" t="s">
        <v>1250</v>
      </c>
      <c r="C292" s="28" t="s">
        <v>1251</v>
      </c>
      <c r="D292" s="28" t="s">
        <v>1252</v>
      </c>
      <c r="E292" s="28" t="s">
        <v>378</v>
      </c>
      <c r="F292" s="28" t="s">
        <v>401</v>
      </c>
      <c r="G292" s="28">
        <v>98122</v>
      </c>
      <c r="H292" s="28">
        <v>99040</v>
      </c>
      <c r="I292" s="34">
        <f>HRData[[#This Row],[salary_actual]]-HRData[[#This Row],[salary_budgeted]]</f>
        <v>918</v>
      </c>
    </row>
    <row r="293" spans="1:9" ht="15.75" customHeight="1" x14ac:dyDescent="0.25">
      <c r="A293" s="28">
        <v>292</v>
      </c>
      <c r="B293" s="28" t="s">
        <v>1253</v>
      </c>
      <c r="C293" s="28" t="s">
        <v>1254</v>
      </c>
      <c r="D293" s="28" t="s">
        <v>1255</v>
      </c>
      <c r="E293" s="28" t="s">
        <v>373</v>
      </c>
      <c r="F293" s="28" t="s">
        <v>425</v>
      </c>
      <c r="G293" s="28">
        <v>101319</v>
      </c>
      <c r="H293" s="28">
        <v>101783</v>
      </c>
      <c r="I293" s="34">
        <f>HRData[[#This Row],[salary_actual]]-HRData[[#This Row],[salary_budgeted]]</f>
        <v>464</v>
      </c>
    </row>
    <row r="294" spans="1:9" ht="15.75" customHeight="1" x14ac:dyDescent="0.25">
      <c r="A294" s="28">
        <v>293</v>
      </c>
      <c r="B294" s="28" t="s">
        <v>1256</v>
      </c>
      <c r="C294" s="28" t="s">
        <v>1257</v>
      </c>
      <c r="D294" s="28" t="s">
        <v>1258</v>
      </c>
      <c r="E294" s="28" t="s">
        <v>373</v>
      </c>
      <c r="F294" s="28" t="s">
        <v>394</v>
      </c>
      <c r="G294" s="28">
        <v>143649</v>
      </c>
      <c r="H294" s="28">
        <v>144536</v>
      </c>
      <c r="I294" s="34">
        <f>HRData[[#This Row],[salary_actual]]-HRData[[#This Row],[salary_budgeted]]</f>
        <v>887</v>
      </c>
    </row>
    <row r="295" spans="1:9" ht="15.75" customHeight="1" x14ac:dyDescent="0.25">
      <c r="A295" s="28">
        <v>294</v>
      </c>
      <c r="B295" s="28" t="s">
        <v>1259</v>
      </c>
      <c r="C295" s="28" t="s">
        <v>1260</v>
      </c>
      <c r="D295" s="28" t="s">
        <v>1261</v>
      </c>
      <c r="E295" s="28" t="s">
        <v>373</v>
      </c>
      <c r="F295" s="28" t="s">
        <v>425</v>
      </c>
      <c r="G295" s="28">
        <v>48714</v>
      </c>
      <c r="H295" s="28">
        <v>48973</v>
      </c>
      <c r="I295" s="34">
        <f>HRData[[#This Row],[salary_actual]]-HRData[[#This Row],[salary_budgeted]]</f>
        <v>259</v>
      </c>
    </row>
    <row r="296" spans="1:9" ht="15.75" customHeight="1" x14ac:dyDescent="0.25">
      <c r="A296" s="28">
        <v>295</v>
      </c>
      <c r="B296" s="28" t="s">
        <v>1262</v>
      </c>
      <c r="C296" s="28" t="s">
        <v>1263</v>
      </c>
      <c r="D296" s="28" t="s">
        <v>1264</v>
      </c>
      <c r="E296" s="28" t="s">
        <v>378</v>
      </c>
      <c r="F296" s="28" t="s">
        <v>390</v>
      </c>
      <c r="G296" s="28">
        <v>130934</v>
      </c>
      <c r="H296" s="28">
        <v>131370</v>
      </c>
      <c r="I296" s="34">
        <f>HRData[[#This Row],[salary_actual]]-HRData[[#This Row],[salary_budgeted]]</f>
        <v>436</v>
      </c>
    </row>
    <row r="297" spans="1:9" ht="15.75" customHeight="1" x14ac:dyDescent="0.25">
      <c r="A297" s="28">
        <v>296</v>
      </c>
      <c r="B297" s="28" t="s">
        <v>1265</v>
      </c>
      <c r="C297" s="28" t="s">
        <v>1266</v>
      </c>
      <c r="D297" s="28" t="s">
        <v>1267</v>
      </c>
      <c r="E297" s="28" t="s">
        <v>378</v>
      </c>
      <c r="F297" s="28" t="s">
        <v>374</v>
      </c>
      <c r="G297" s="28">
        <v>136752</v>
      </c>
      <c r="H297" s="28">
        <v>137463</v>
      </c>
      <c r="I297" s="34">
        <f>HRData[[#This Row],[salary_actual]]-HRData[[#This Row],[salary_budgeted]]</f>
        <v>711</v>
      </c>
    </row>
    <row r="298" spans="1:9" ht="15.75" customHeight="1" x14ac:dyDescent="0.25">
      <c r="A298" s="28">
        <v>297</v>
      </c>
      <c r="B298" s="28" t="s">
        <v>1268</v>
      </c>
      <c r="C298" s="28" t="s">
        <v>1269</v>
      </c>
      <c r="D298" s="28" t="s">
        <v>1270</v>
      </c>
      <c r="E298" s="28" t="s">
        <v>373</v>
      </c>
      <c r="F298" s="28" t="s">
        <v>433</v>
      </c>
      <c r="G298" s="28">
        <v>43240</v>
      </c>
      <c r="H298" s="28">
        <v>43572</v>
      </c>
      <c r="I298" s="34">
        <f>HRData[[#This Row],[salary_actual]]-HRData[[#This Row],[salary_budgeted]]</f>
        <v>332</v>
      </c>
    </row>
    <row r="299" spans="1:9" ht="15.75" customHeight="1" x14ac:dyDescent="0.25">
      <c r="A299" s="28">
        <v>298</v>
      </c>
      <c r="B299" s="28" t="s">
        <v>1271</v>
      </c>
      <c r="C299" s="28" t="s">
        <v>1272</v>
      </c>
      <c r="D299" s="28" t="s">
        <v>1273</v>
      </c>
      <c r="E299" s="28" t="s">
        <v>373</v>
      </c>
      <c r="F299" s="28" t="s">
        <v>425</v>
      </c>
      <c r="G299" s="28">
        <v>40568</v>
      </c>
      <c r="H299" s="28">
        <v>40647</v>
      </c>
      <c r="I299" s="34">
        <f>HRData[[#This Row],[salary_actual]]-HRData[[#This Row],[salary_budgeted]]</f>
        <v>79</v>
      </c>
    </row>
    <row r="300" spans="1:9" ht="15.75" customHeight="1" x14ac:dyDescent="0.25">
      <c r="A300" s="28">
        <v>299</v>
      </c>
      <c r="B300" s="28" t="s">
        <v>1274</v>
      </c>
      <c r="C300" s="28" t="s">
        <v>1275</v>
      </c>
      <c r="D300" s="28" t="s">
        <v>1276</v>
      </c>
      <c r="E300" s="28" t="s">
        <v>373</v>
      </c>
      <c r="F300" s="28" t="s">
        <v>401</v>
      </c>
      <c r="G300" s="28">
        <v>111114</v>
      </c>
      <c r="H300" s="28">
        <v>111455</v>
      </c>
      <c r="I300" s="34">
        <f>HRData[[#This Row],[salary_actual]]-HRData[[#This Row],[salary_budgeted]]</f>
        <v>341</v>
      </c>
    </row>
    <row r="301" spans="1:9" ht="15.75" customHeight="1" x14ac:dyDescent="0.25">
      <c r="A301" s="28">
        <v>300</v>
      </c>
      <c r="B301" s="28" t="s">
        <v>1277</v>
      </c>
      <c r="C301" s="28" t="s">
        <v>1278</v>
      </c>
      <c r="D301" s="28" t="s">
        <v>1279</v>
      </c>
      <c r="E301" s="28" t="s">
        <v>373</v>
      </c>
      <c r="F301" s="28" t="s">
        <v>433</v>
      </c>
      <c r="G301" s="28">
        <v>124599</v>
      </c>
      <c r="H301" s="28">
        <v>125102</v>
      </c>
      <c r="I301" s="34">
        <f>HRData[[#This Row],[salary_actual]]-HRData[[#This Row],[salary_budgeted]]</f>
        <v>503</v>
      </c>
    </row>
    <row r="302" spans="1:9" ht="15.75" customHeight="1" x14ac:dyDescent="0.25">
      <c r="A302" s="28">
        <v>301</v>
      </c>
      <c r="B302" s="28" t="s">
        <v>1280</v>
      </c>
      <c r="C302" s="28" t="s">
        <v>1281</v>
      </c>
      <c r="D302" s="28" t="s">
        <v>1282</v>
      </c>
      <c r="E302" s="28" t="s">
        <v>373</v>
      </c>
      <c r="F302" s="28" t="s">
        <v>390</v>
      </c>
      <c r="G302" s="28">
        <v>114381</v>
      </c>
      <c r="H302" s="28">
        <v>114769</v>
      </c>
      <c r="I302" s="34">
        <f>HRData[[#This Row],[salary_actual]]-HRData[[#This Row],[salary_budgeted]]</f>
        <v>388</v>
      </c>
    </row>
    <row r="303" spans="1:9" ht="15.75" customHeight="1" x14ac:dyDescent="0.25">
      <c r="A303" s="28">
        <v>302</v>
      </c>
      <c r="B303" s="28" t="s">
        <v>1283</v>
      </c>
      <c r="C303" s="28" t="s">
        <v>1284</v>
      </c>
      <c r="D303" s="28" t="s">
        <v>1285</v>
      </c>
      <c r="E303" s="28" t="s">
        <v>373</v>
      </c>
      <c r="F303" s="28" t="s">
        <v>433</v>
      </c>
      <c r="G303" s="28">
        <v>69410</v>
      </c>
      <c r="H303" s="28">
        <v>69553</v>
      </c>
      <c r="I303" s="34">
        <f>HRData[[#This Row],[salary_actual]]-HRData[[#This Row],[salary_budgeted]]</f>
        <v>143</v>
      </c>
    </row>
    <row r="304" spans="1:9" ht="15.75" customHeight="1" x14ac:dyDescent="0.25">
      <c r="A304" s="28">
        <v>303</v>
      </c>
      <c r="B304" s="28" t="s">
        <v>1286</v>
      </c>
      <c r="C304" s="28" t="s">
        <v>1287</v>
      </c>
      <c r="D304" s="28" t="s">
        <v>1288</v>
      </c>
      <c r="E304" s="28" t="s">
        <v>373</v>
      </c>
      <c r="F304" s="28" t="s">
        <v>390</v>
      </c>
      <c r="G304" s="28">
        <v>78305</v>
      </c>
      <c r="H304" s="28">
        <v>78314</v>
      </c>
      <c r="I304" s="34">
        <f>HRData[[#This Row],[salary_actual]]-HRData[[#This Row],[salary_budgeted]]</f>
        <v>9</v>
      </c>
    </row>
    <row r="305" spans="1:9" ht="15.75" customHeight="1" x14ac:dyDescent="0.25">
      <c r="A305" s="28">
        <v>304</v>
      </c>
      <c r="B305" s="28" t="s">
        <v>1289</v>
      </c>
      <c r="C305" s="28" t="s">
        <v>1290</v>
      </c>
      <c r="D305" s="28" t="s">
        <v>1291</v>
      </c>
      <c r="E305" s="28" t="s">
        <v>378</v>
      </c>
      <c r="F305" s="28" t="s">
        <v>425</v>
      </c>
      <c r="G305" s="28">
        <v>128936</v>
      </c>
      <c r="H305" s="28">
        <v>129335</v>
      </c>
      <c r="I305" s="34">
        <f>HRData[[#This Row],[salary_actual]]-HRData[[#This Row],[salary_budgeted]]</f>
        <v>399</v>
      </c>
    </row>
    <row r="306" spans="1:9" ht="15.75" customHeight="1" x14ac:dyDescent="0.25">
      <c r="A306" s="28">
        <v>305</v>
      </c>
      <c r="B306" s="28" t="s">
        <v>1292</v>
      </c>
      <c r="C306" s="28" t="s">
        <v>1293</v>
      </c>
      <c r="D306" s="28" t="s">
        <v>1294</v>
      </c>
      <c r="E306" s="28" t="s">
        <v>378</v>
      </c>
      <c r="F306" s="28" t="s">
        <v>433</v>
      </c>
      <c r="G306" s="28">
        <v>130905</v>
      </c>
      <c r="H306" s="28">
        <v>132133</v>
      </c>
      <c r="I306" s="34">
        <f>HRData[[#This Row],[salary_actual]]-HRData[[#This Row],[salary_budgeted]]</f>
        <v>1228</v>
      </c>
    </row>
    <row r="307" spans="1:9" ht="15.75" customHeight="1" x14ac:dyDescent="0.25">
      <c r="A307" s="28">
        <v>306</v>
      </c>
      <c r="B307" s="28" t="s">
        <v>1295</v>
      </c>
      <c r="C307" s="28" t="s">
        <v>1296</v>
      </c>
      <c r="D307" s="28" t="s">
        <v>1297</v>
      </c>
      <c r="E307" s="28" t="s">
        <v>373</v>
      </c>
      <c r="F307" s="28" t="s">
        <v>408</v>
      </c>
      <c r="G307" s="28">
        <v>41155</v>
      </c>
      <c r="H307" s="28">
        <v>41557</v>
      </c>
      <c r="I307" s="34">
        <f>HRData[[#This Row],[salary_actual]]-HRData[[#This Row],[salary_budgeted]]</f>
        <v>402</v>
      </c>
    </row>
    <row r="308" spans="1:9" ht="15.75" customHeight="1" x14ac:dyDescent="0.25">
      <c r="A308" s="28">
        <v>307</v>
      </c>
      <c r="B308" s="28" t="s">
        <v>1298</v>
      </c>
      <c r="C308" s="28" t="s">
        <v>1299</v>
      </c>
      <c r="D308" s="28" t="s">
        <v>1300</v>
      </c>
      <c r="E308" s="28" t="s">
        <v>378</v>
      </c>
      <c r="F308" s="28" t="s">
        <v>374</v>
      </c>
      <c r="G308" s="28">
        <v>62881</v>
      </c>
      <c r="H308" s="28">
        <v>63501</v>
      </c>
      <c r="I308" s="34">
        <f>HRData[[#This Row],[salary_actual]]-HRData[[#This Row],[salary_budgeted]]</f>
        <v>620</v>
      </c>
    </row>
    <row r="309" spans="1:9" ht="15.75" customHeight="1" x14ac:dyDescent="0.25">
      <c r="A309" s="28">
        <v>308</v>
      </c>
      <c r="B309" s="28" t="s">
        <v>1301</v>
      </c>
      <c r="C309" s="28" t="s">
        <v>1302</v>
      </c>
      <c r="D309" s="28" t="s">
        <v>1303</v>
      </c>
      <c r="E309" s="28" t="s">
        <v>378</v>
      </c>
      <c r="F309" s="28" t="s">
        <v>415</v>
      </c>
      <c r="G309" s="28">
        <v>140589</v>
      </c>
      <c r="H309" s="28">
        <v>140701</v>
      </c>
      <c r="I309" s="34">
        <f>HRData[[#This Row],[salary_actual]]-HRData[[#This Row],[salary_budgeted]]</f>
        <v>112</v>
      </c>
    </row>
    <row r="310" spans="1:9" ht="15.75" customHeight="1" x14ac:dyDescent="0.25">
      <c r="A310" s="28">
        <v>309</v>
      </c>
      <c r="B310" s="28" t="s">
        <v>1304</v>
      </c>
      <c r="C310" s="28" t="s">
        <v>1305</v>
      </c>
      <c r="D310" s="28" t="s">
        <v>1306</v>
      </c>
      <c r="E310" s="28" t="s">
        <v>378</v>
      </c>
      <c r="F310" s="28" t="s">
        <v>379</v>
      </c>
      <c r="G310" s="28">
        <v>80677</v>
      </c>
      <c r="H310" s="28">
        <v>80837</v>
      </c>
      <c r="I310" s="34">
        <f>HRData[[#This Row],[salary_actual]]-HRData[[#This Row],[salary_budgeted]]</f>
        <v>160</v>
      </c>
    </row>
    <row r="311" spans="1:9" ht="15.75" customHeight="1" x14ac:dyDescent="0.25">
      <c r="A311" s="28">
        <v>310</v>
      </c>
      <c r="B311" s="28" t="s">
        <v>1307</v>
      </c>
      <c r="C311" s="28" t="s">
        <v>1308</v>
      </c>
      <c r="D311" s="28" t="s">
        <v>1309</v>
      </c>
      <c r="E311" s="28" t="s">
        <v>378</v>
      </c>
      <c r="F311" s="28" t="s">
        <v>408</v>
      </c>
      <c r="G311" s="28">
        <v>104539</v>
      </c>
      <c r="H311" s="28">
        <v>104800</v>
      </c>
      <c r="I311" s="34">
        <f>HRData[[#This Row],[salary_actual]]-HRData[[#This Row],[salary_budgeted]]</f>
        <v>261</v>
      </c>
    </row>
    <row r="312" spans="1:9" ht="15.75" customHeight="1" x14ac:dyDescent="0.25">
      <c r="A312" s="28">
        <v>311</v>
      </c>
      <c r="B312" s="28" t="s">
        <v>1310</v>
      </c>
      <c r="C312" s="28" t="s">
        <v>1311</v>
      </c>
      <c r="D312" s="28" t="s">
        <v>1312</v>
      </c>
      <c r="E312" s="28" t="s">
        <v>378</v>
      </c>
      <c r="F312" s="28" t="s">
        <v>401</v>
      </c>
      <c r="G312" s="28">
        <v>95406</v>
      </c>
      <c r="H312" s="28">
        <v>96169</v>
      </c>
      <c r="I312" s="34">
        <f>HRData[[#This Row],[salary_actual]]-HRData[[#This Row],[salary_budgeted]]</f>
        <v>763</v>
      </c>
    </row>
    <row r="313" spans="1:9" ht="15.75" customHeight="1" x14ac:dyDescent="0.25">
      <c r="A313" s="28">
        <v>312</v>
      </c>
      <c r="B313" s="28" t="s">
        <v>1313</v>
      </c>
      <c r="C313" s="28" t="s">
        <v>1314</v>
      </c>
      <c r="D313" s="28" t="s">
        <v>1315</v>
      </c>
      <c r="E313" s="28" t="s">
        <v>373</v>
      </c>
      <c r="F313" s="28" t="s">
        <v>446</v>
      </c>
      <c r="G313" s="28">
        <v>78980</v>
      </c>
      <c r="H313" s="28">
        <v>79068</v>
      </c>
      <c r="I313" s="34">
        <f>HRData[[#This Row],[salary_actual]]-HRData[[#This Row],[salary_budgeted]]</f>
        <v>88</v>
      </c>
    </row>
    <row r="314" spans="1:9" ht="15.75" customHeight="1" x14ac:dyDescent="0.25">
      <c r="A314" s="28">
        <v>313</v>
      </c>
      <c r="B314" s="28" t="s">
        <v>1316</v>
      </c>
      <c r="C314" s="28" t="s">
        <v>1317</v>
      </c>
      <c r="D314" s="28" t="s">
        <v>1318</v>
      </c>
      <c r="E314" s="28" t="s">
        <v>373</v>
      </c>
      <c r="F314" s="28" t="s">
        <v>390</v>
      </c>
      <c r="G314" s="28">
        <v>130239</v>
      </c>
      <c r="H314" s="28">
        <v>130283</v>
      </c>
      <c r="I314" s="34">
        <f>HRData[[#This Row],[salary_actual]]-HRData[[#This Row],[salary_budgeted]]</f>
        <v>44</v>
      </c>
    </row>
    <row r="315" spans="1:9" ht="15.75" customHeight="1" x14ac:dyDescent="0.25">
      <c r="A315" s="28">
        <v>314</v>
      </c>
      <c r="B315" s="28" t="s">
        <v>1319</v>
      </c>
      <c r="C315" s="28" t="s">
        <v>1320</v>
      </c>
      <c r="D315" s="28" t="s">
        <v>1321</v>
      </c>
      <c r="E315" s="28" t="s">
        <v>378</v>
      </c>
      <c r="F315" s="28" t="s">
        <v>394</v>
      </c>
      <c r="G315" s="28">
        <v>76822</v>
      </c>
      <c r="H315" s="28">
        <v>77094</v>
      </c>
      <c r="I315" s="34">
        <f>HRData[[#This Row],[salary_actual]]-HRData[[#This Row],[salary_budgeted]]</f>
        <v>272</v>
      </c>
    </row>
    <row r="316" spans="1:9" ht="15.75" customHeight="1" x14ac:dyDescent="0.25">
      <c r="A316" s="28">
        <v>315</v>
      </c>
      <c r="B316" s="28" t="s">
        <v>1322</v>
      </c>
      <c r="C316" s="28" t="s">
        <v>1323</v>
      </c>
      <c r="D316" s="28" t="s">
        <v>1324</v>
      </c>
      <c r="E316" s="28" t="s">
        <v>373</v>
      </c>
      <c r="F316" s="28" t="s">
        <v>446</v>
      </c>
      <c r="G316" s="28">
        <v>120521</v>
      </c>
      <c r="H316" s="28">
        <v>121641</v>
      </c>
      <c r="I316" s="34">
        <f>HRData[[#This Row],[salary_actual]]-HRData[[#This Row],[salary_budgeted]]</f>
        <v>1120</v>
      </c>
    </row>
    <row r="317" spans="1:9" ht="15.75" customHeight="1" x14ac:dyDescent="0.25">
      <c r="A317" s="28">
        <v>316</v>
      </c>
      <c r="B317" s="28" t="s">
        <v>1325</v>
      </c>
      <c r="C317" s="28" t="s">
        <v>1326</v>
      </c>
      <c r="D317" s="28" t="s">
        <v>1327</v>
      </c>
      <c r="E317" s="28" t="s">
        <v>378</v>
      </c>
      <c r="F317" s="28" t="s">
        <v>429</v>
      </c>
      <c r="G317" s="28">
        <v>142246</v>
      </c>
      <c r="H317" s="28">
        <v>143164</v>
      </c>
      <c r="I317" s="34">
        <f>HRData[[#This Row],[salary_actual]]-HRData[[#This Row],[salary_budgeted]]</f>
        <v>918</v>
      </c>
    </row>
    <row r="318" spans="1:9" ht="15.75" customHeight="1" x14ac:dyDescent="0.25">
      <c r="A318" s="28">
        <v>317</v>
      </c>
      <c r="B318" s="28" t="s">
        <v>958</v>
      </c>
      <c r="C318" s="28" t="s">
        <v>1328</v>
      </c>
      <c r="D318" s="28" t="s">
        <v>1329</v>
      </c>
      <c r="E318" s="28" t="s">
        <v>378</v>
      </c>
      <c r="F318" s="28" t="s">
        <v>383</v>
      </c>
      <c r="G318" s="28">
        <v>72817</v>
      </c>
      <c r="H318" s="28">
        <v>73384</v>
      </c>
      <c r="I318" s="34">
        <f>HRData[[#This Row],[salary_actual]]-HRData[[#This Row],[salary_budgeted]]</f>
        <v>567</v>
      </c>
    </row>
    <row r="319" spans="1:9" ht="15.75" customHeight="1" x14ac:dyDescent="0.25">
      <c r="A319" s="28">
        <v>318</v>
      </c>
      <c r="B319" s="28" t="s">
        <v>1330</v>
      </c>
      <c r="C319" s="28" t="s">
        <v>1331</v>
      </c>
      <c r="D319" s="28" t="s">
        <v>1332</v>
      </c>
      <c r="E319" s="28" t="s">
        <v>378</v>
      </c>
      <c r="F319" s="28" t="s">
        <v>379</v>
      </c>
      <c r="G319" s="28">
        <v>125410</v>
      </c>
      <c r="H319" s="28">
        <v>125504</v>
      </c>
      <c r="I319" s="34">
        <f>HRData[[#This Row],[salary_actual]]-HRData[[#This Row],[salary_budgeted]]</f>
        <v>94</v>
      </c>
    </row>
    <row r="320" spans="1:9" ht="15.75" customHeight="1" x14ac:dyDescent="0.25">
      <c r="A320" s="28">
        <v>319</v>
      </c>
      <c r="B320" s="28" t="s">
        <v>1333</v>
      </c>
      <c r="C320" s="28" t="s">
        <v>1334</v>
      </c>
      <c r="D320" s="28" t="s">
        <v>1335</v>
      </c>
      <c r="E320" s="28" t="s">
        <v>378</v>
      </c>
      <c r="F320" s="28" t="s">
        <v>433</v>
      </c>
      <c r="G320" s="28">
        <v>137070</v>
      </c>
      <c r="H320" s="28">
        <v>137105</v>
      </c>
      <c r="I320" s="34">
        <f>HRData[[#This Row],[salary_actual]]-HRData[[#This Row],[salary_budgeted]]</f>
        <v>35</v>
      </c>
    </row>
    <row r="321" spans="1:9" ht="15.75" customHeight="1" x14ac:dyDescent="0.25">
      <c r="A321" s="28">
        <v>320</v>
      </c>
      <c r="B321" s="28" t="s">
        <v>1336</v>
      </c>
      <c r="C321" s="28" t="s">
        <v>1337</v>
      </c>
      <c r="D321" s="28" t="s">
        <v>1338</v>
      </c>
      <c r="E321" s="28" t="s">
        <v>378</v>
      </c>
      <c r="F321" s="28" t="s">
        <v>433</v>
      </c>
      <c r="G321" s="28">
        <v>124707</v>
      </c>
      <c r="H321" s="28">
        <v>125077</v>
      </c>
      <c r="I321" s="34">
        <f>HRData[[#This Row],[salary_actual]]-HRData[[#This Row],[salary_budgeted]]</f>
        <v>370</v>
      </c>
    </row>
    <row r="322" spans="1:9" ht="15.75" customHeight="1" x14ac:dyDescent="0.25">
      <c r="A322" s="28">
        <v>321</v>
      </c>
      <c r="B322" s="28" t="s">
        <v>1339</v>
      </c>
      <c r="C322" s="28" t="s">
        <v>1340</v>
      </c>
      <c r="D322" s="28" t="s">
        <v>1341</v>
      </c>
      <c r="E322" s="28" t="s">
        <v>378</v>
      </c>
      <c r="F322" s="28" t="s">
        <v>425</v>
      </c>
      <c r="G322" s="28">
        <v>126359</v>
      </c>
      <c r="H322" s="28">
        <v>127356</v>
      </c>
      <c r="I322" s="34">
        <f>HRData[[#This Row],[salary_actual]]-HRData[[#This Row],[salary_budgeted]]</f>
        <v>997</v>
      </c>
    </row>
    <row r="323" spans="1:9" ht="15.75" customHeight="1" x14ac:dyDescent="0.25">
      <c r="A323" s="28">
        <v>322</v>
      </c>
      <c r="B323" s="28" t="s">
        <v>1342</v>
      </c>
      <c r="C323" s="28" t="s">
        <v>1343</v>
      </c>
      <c r="D323" s="28" t="s">
        <v>1344</v>
      </c>
      <c r="E323" s="28" t="s">
        <v>373</v>
      </c>
      <c r="F323" s="28" t="s">
        <v>383</v>
      </c>
      <c r="G323" s="28">
        <v>82371</v>
      </c>
      <c r="H323" s="28">
        <v>82580</v>
      </c>
      <c r="I323" s="34">
        <f>HRData[[#This Row],[salary_actual]]-HRData[[#This Row],[salary_budgeted]]</f>
        <v>209</v>
      </c>
    </row>
    <row r="324" spans="1:9" ht="15.75" customHeight="1" x14ac:dyDescent="0.25">
      <c r="A324" s="28">
        <v>323</v>
      </c>
      <c r="B324" s="28" t="s">
        <v>1345</v>
      </c>
      <c r="C324" s="28" t="s">
        <v>1346</v>
      </c>
      <c r="D324" s="28" t="s">
        <v>1347</v>
      </c>
      <c r="E324" s="28" t="s">
        <v>378</v>
      </c>
      <c r="F324" s="28" t="s">
        <v>374</v>
      </c>
      <c r="G324" s="28">
        <v>126241</v>
      </c>
      <c r="H324" s="28">
        <v>126905</v>
      </c>
      <c r="I324" s="34">
        <f>HRData[[#This Row],[salary_actual]]-HRData[[#This Row],[salary_budgeted]]</f>
        <v>664</v>
      </c>
    </row>
    <row r="325" spans="1:9" ht="15.75" customHeight="1" x14ac:dyDescent="0.25">
      <c r="A325" s="28">
        <v>324</v>
      </c>
      <c r="B325" s="28" t="s">
        <v>1348</v>
      </c>
      <c r="C325" s="28" t="s">
        <v>1349</v>
      </c>
      <c r="D325" s="28" t="s">
        <v>1350</v>
      </c>
      <c r="E325" s="28" t="s">
        <v>378</v>
      </c>
      <c r="F325" s="28" t="s">
        <v>394</v>
      </c>
      <c r="G325" s="28">
        <v>43569</v>
      </c>
      <c r="H325" s="28">
        <v>43831</v>
      </c>
      <c r="I325" s="34">
        <f>HRData[[#This Row],[salary_actual]]-HRData[[#This Row],[salary_budgeted]]</f>
        <v>262</v>
      </c>
    </row>
    <row r="326" spans="1:9" ht="15.75" customHeight="1" x14ac:dyDescent="0.25">
      <c r="A326" s="28">
        <v>325</v>
      </c>
      <c r="B326" s="28" t="s">
        <v>1351</v>
      </c>
      <c r="C326" s="28" t="s">
        <v>1352</v>
      </c>
      <c r="D326" s="28" t="s">
        <v>1353</v>
      </c>
      <c r="E326" s="28" t="s">
        <v>378</v>
      </c>
      <c r="F326" s="28" t="s">
        <v>390</v>
      </c>
      <c r="G326" s="28">
        <v>85349</v>
      </c>
      <c r="H326" s="28">
        <v>85684</v>
      </c>
      <c r="I326" s="34">
        <f>HRData[[#This Row],[salary_actual]]-HRData[[#This Row],[salary_budgeted]]</f>
        <v>335</v>
      </c>
    </row>
    <row r="327" spans="1:9" ht="15.75" customHeight="1" x14ac:dyDescent="0.25">
      <c r="A327" s="28">
        <v>326</v>
      </c>
      <c r="B327" s="28" t="s">
        <v>1354</v>
      </c>
      <c r="C327" s="28" t="s">
        <v>1355</v>
      </c>
      <c r="D327" s="28" t="s">
        <v>1356</v>
      </c>
      <c r="E327" s="28" t="s">
        <v>373</v>
      </c>
      <c r="F327" s="28" t="s">
        <v>429</v>
      </c>
      <c r="G327" s="28">
        <v>58929</v>
      </c>
      <c r="H327" s="28">
        <v>59224</v>
      </c>
      <c r="I327" s="34">
        <f>HRData[[#This Row],[salary_actual]]-HRData[[#This Row],[salary_budgeted]]</f>
        <v>295</v>
      </c>
    </row>
    <row r="328" spans="1:9" ht="15.75" customHeight="1" x14ac:dyDescent="0.25">
      <c r="A328" s="28">
        <v>327</v>
      </c>
      <c r="B328" s="28" t="s">
        <v>1357</v>
      </c>
      <c r="C328" s="28" t="s">
        <v>1358</v>
      </c>
      <c r="D328" s="28" t="s">
        <v>1359</v>
      </c>
      <c r="E328" s="28" t="s">
        <v>378</v>
      </c>
      <c r="F328" s="28" t="s">
        <v>425</v>
      </c>
      <c r="G328" s="28">
        <v>94834</v>
      </c>
      <c r="H328" s="28">
        <v>95017</v>
      </c>
      <c r="I328" s="34">
        <f>HRData[[#This Row],[salary_actual]]-HRData[[#This Row],[salary_budgeted]]</f>
        <v>183</v>
      </c>
    </row>
    <row r="329" spans="1:9" ht="15.75" customHeight="1" x14ac:dyDescent="0.25">
      <c r="A329" s="28">
        <v>328</v>
      </c>
      <c r="B329" s="28" t="s">
        <v>1360</v>
      </c>
      <c r="C329" s="28" t="s">
        <v>1361</v>
      </c>
      <c r="D329" s="28" t="s">
        <v>1362</v>
      </c>
      <c r="E329" s="28" t="s">
        <v>373</v>
      </c>
      <c r="F329" s="28" t="s">
        <v>408</v>
      </c>
      <c r="G329" s="28">
        <v>135347</v>
      </c>
      <c r="H329" s="28">
        <v>136314</v>
      </c>
      <c r="I329" s="34">
        <f>HRData[[#This Row],[salary_actual]]-HRData[[#This Row],[salary_budgeted]]</f>
        <v>967</v>
      </c>
    </row>
    <row r="330" spans="1:9" ht="15.75" customHeight="1" x14ac:dyDescent="0.25">
      <c r="A330" s="28">
        <v>329</v>
      </c>
      <c r="B330" s="28" t="s">
        <v>1363</v>
      </c>
      <c r="C330" s="28" t="s">
        <v>1364</v>
      </c>
      <c r="D330" s="28" t="s">
        <v>1365</v>
      </c>
      <c r="E330" s="28" t="s">
        <v>373</v>
      </c>
      <c r="F330" s="28" t="s">
        <v>433</v>
      </c>
      <c r="G330" s="28">
        <v>78241</v>
      </c>
      <c r="H330" s="28">
        <v>78493</v>
      </c>
      <c r="I330" s="34">
        <f>HRData[[#This Row],[salary_actual]]-HRData[[#This Row],[salary_budgeted]]</f>
        <v>252</v>
      </c>
    </row>
    <row r="331" spans="1:9" ht="15.75" customHeight="1" x14ac:dyDescent="0.25">
      <c r="A331" s="28">
        <v>330</v>
      </c>
      <c r="B331" s="28" t="s">
        <v>1366</v>
      </c>
      <c r="C331" s="28" t="s">
        <v>1367</v>
      </c>
      <c r="D331" s="28" t="s">
        <v>1368</v>
      </c>
      <c r="E331" s="28" t="s">
        <v>373</v>
      </c>
      <c r="F331" s="28" t="s">
        <v>433</v>
      </c>
      <c r="G331" s="28">
        <v>109385</v>
      </c>
      <c r="H331" s="28">
        <v>109866</v>
      </c>
      <c r="I331" s="34">
        <f>HRData[[#This Row],[salary_actual]]-HRData[[#This Row],[salary_budgeted]]</f>
        <v>481</v>
      </c>
    </row>
    <row r="332" spans="1:9" ht="15.75" customHeight="1" x14ac:dyDescent="0.25">
      <c r="A332" s="28">
        <v>331</v>
      </c>
      <c r="B332" s="28" t="s">
        <v>1369</v>
      </c>
      <c r="C332" s="28" t="s">
        <v>1370</v>
      </c>
      <c r="D332" s="28" t="s">
        <v>1371</v>
      </c>
      <c r="E332" s="28" t="s">
        <v>378</v>
      </c>
      <c r="F332" s="28" t="s">
        <v>408</v>
      </c>
      <c r="G332" s="28">
        <v>69493</v>
      </c>
      <c r="H332" s="28">
        <v>70070</v>
      </c>
      <c r="I332" s="34">
        <f>HRData[[#This Row],[salary_actual]]-HRData[[#This Row],[salary_budgeted]]</f>
        <v>577</v>
      </c>
    </row>
    <row r="333" spans="1:9" ht="15.75" customHeight="1" x14ac:dyDescent="0.25">
      <c r="A333" s="28">
        <v>332</v>
      </c>
      <c r="B333" s="28" t="s">
        <v>1372</v>
      </c>
      <c r="C333" s="28" t="s">
        <v>1373</v>
      </c>
      <c r="D333" s="28" t="s">
        <v>1374</v>
      </c>
      <c r="E333" s="28" t="s">
        <v>373</v>
      </c>
      <c r="F333" s="28" t="s">
        <v>408</v>
      </c>
      <c r="G333" s="28">
        <v>73660</v>
      </c>
      <c r="H333" s="28">
        <v>73788</v>
      </c>
      <c r="I333" s="34">
        <f>HRData[[#This Row],[salary_actual]]-HRData[[#This Row],[salary_budgeted]]</f>
        <v>128</v>
      </c>
    </row>
    <row r="334" spans="1:9" ht="15.75" customHeight="1" x14ac:dyDescent="0.25">
      <c r="A334" s="28">
        <v>333</v>
      </c>
      <c r="B334" s="28" t="s">
        <v>1375</v>
      </c>
      <c r="C334" s="28" t="s">
        <v>1376</v>
      </c>
      <c r="D334" s="28" t="s">
        <v>1377</v>
      </c>
      <c r="E334" s="28" t="s">
        <v>373</v>
      </c>
      <c r="F334" s="28" t="s">
        <v>433</v>
      </c>
      <c r="G334" s="28">
        <v>41870</v>
      </c>
      <c r="H334" s="28">
        <v>42193</v>
      </c>
      <c r="I334" s="34">
        <f>HRData[[#This Row],[salary_actual]]-HRData[[#This Row],[salary_budgeted]]</f>
        <v>323</v>
      </c>
    </row>
    <row r="335" spans="1:9" ht="15.75" customHeight="1" x14ac:dyDescent="0.25">
      <c r="A335" s="28">
        <v>334</v>
      </c>
      <c r="B335" s="28" t="s">
        <v>1378</v>
      </c>
      <c r="C335" s="28" t="s">
        <v>1379</v>
      </c>
      <c r="D335" s="28" t="s">
        <v>1380</v>
      </c>
      <c r="E335" s="28" t="s">
        <v>378</v>
      </c>
      <c r="F335" s="28" t="s">
        <v>433</v>
      </c>
      <c r="G335" s="28">
        <v>108085</v>
      </c>
      <c r="H335" s="28">
        <v>108546</v>
      </c>
      <c r="I335" s="34">
        <f>HRData[[#This Row],[salary_actual]]-HRData[[#This Row],[salary_budgeted]]</f>
        <v>461</v>
      </c>
    </row>
    <row r="336" spans="1:9" ht="15.75" customHeight="1" x14ac:dyDescent="0.25">
      <c r="A336" s="28">
        <v>335</v>
      </c>
      <c r="B336" s="28" t="s">
        <v>1381</v>
      </c>
      <c r="C336" s="28" t="s">
        <v>1382</v>
      </c>
      <c r="D336" s="28" t="s">
        <v>1383</v>
      </c>
      <c r="E336" s="28" t="s">
        <v>378</v>
      </c>
      <c r="F336" s="28" t="s">
        <v>433</v>
      </c>
      <c r="G336" s="28">
        <v>142002</v>
      </c>
      <c r="H336" s="28">
        <v>143316</v>
      </c>
      <c r="I336" s="34">
        <f>HRData[[#This Row],[salary_actual]]-HRData[[#This Row],[salary_budgeted]]</f>
        <v>1314</v>
      </c>
    </row>
    <row r="337" spans="1:9" ht="15.75" customHeight="1" x14ac:dyDescent="0.25">
      <c r="A337" s="28">
        <v>336</v>
      </c>
      <c r="B337" s="28" t="s">
        <v>1384</v>
      </c>
      <c r="C337" s="28" t="s">
        <v>1385</v>
      </c>
      <c r="D337" s="28" t="s">
        <v>1386</v>
      </c>
      <c r="E337" s="28" t="s">
        <v>373</v>
      </c>
      <c r="F337" s="28" t="s">
        <v>379</v>
      </c>
      <c r="G337" s="28">
        <v>112813</v>
      </c>
      <c r="H337" s="28">
        <v>113556</v>
      </c>
      <c r="I337" s="34">
        <f>HRData[[#This Row],[salary_actual]]-HRData[[#This Row],[salary_budgeted]]</f>
        <v>743</v>
      </c>
    </row>
    <row r="338" spans="1:9" ht="15.75" customHeight="1" x14ac:dyDescent="0.25">
      <c r="A338" s="28">
        <v>337</v>
      </c>
      <c r="B338" s="28" t="s">
        <v>1387</v>
      </c>
      <c r="C338" s="28" t="s">
        <v>1388</v>
      </c>
      <c r="D338" s="28" t="s">
        <v>1389</v>
      </c>
      <c r="E338" s="28" t="s">
        <v>373</v>
      </c>
      <c r="F338" s="28" t="s">
        <v>383</v>
      </c>
      <c r="G338" s="28">
        <v>125868</v>
      </c>
      <c r="H338" s="28">
        <v>126213</v>
      </c>
      <c r="I338" s="34">
        <f>HRData[[#This Row],[salary_actual]]-HRData[[#This Row],[salary_budgeted]]</f>
        <v>345</v>
      </c>
    </row>
    <row r="339" spans="1:9" ht="15.75" customHeight="1" x14ac:dyDescent="0.25">
      <c r="A339" s="28">
        <v>338</v>
      </c>
      <c r="B339" s="28" t="s">
        <v>1390</v>
      </c>
      <c r="C339" s="28" t="s">
        <v>1391</v>
      </c>
      <c r="D339" s="28" t="s">
        <v>1392</v>
      </c>
      <c r="E339" s="28" t="s">
        <v>378</v>
      </c>
      <c r="F339" s="28" t="s">
        <v>446</v>
      </c>
      <c r="G339" s="28">
        <v>141996</v>
      </c>
      <c r="H339" s="28">
        <v>143331</v>
      </c>
      <c r="I339" s="34">
        <f>HRData[[#This Row],[salary_actual]]-HRData[[#This Row],[salary_budgeted]]</f>
        <v>1335</v>
      </c>
    </row>
    <row r="340" spans="1:9" ht="15.75" customHeight="1" x14ac:dyDescent="0.25">
      <c r="A340" s="28">
        <v>339</v>
      </c>
      <c r="B340" s="28" t="s">
        <v>1393</v>
      </c>
      <c r="C340" s="28" t="s">
        <v>1394</v>
      </c>
      <c r="D340" s="28" t="s">
        <v>1395</v>
      </c>
      <c r="E340" s="28" t="s">
        <v>378</v>
      </c>
      <c r="F340" s="28" t="s">
        <v>379</v>
      </c>
      <c r="G340" s="28">
        <v>104666</v>
      </c>
      <c r="H340" s="28">
        <v>105226</v>
      </c>
      <c r="I340" s="34">
        <f>HRData[[#This Row],[salary_actual]]-HRData[[#This Row],[salary_budgeted]]</f>
        <v>560</v>
      </c>
    </row>
    <row r="341" spans="1:9" ht="15.75" customHeight="1" x14ac:dyDescent="0.25">
      <c r="A341" s="28">
        <v>340</v>
      </c>
      <c r="B341" s="28" t="s">
        <v>1396</v>
      </c>
      <c r="C341" s="28" t="s">
        <v>1397</v>
      </c>
      <c r="D341" s="28" t="s">
        <v>1398</v>
      </c>
      <c r="E341" s="28" t="s">
        <v>378</v>
      </c>
      <c r="F341" s="28" t="s">
        <v>408</v>
      </c>
      <c r="G341" s="28">
        <v>77153</v>
      </c>
      <c r="H341" s="28">
        <v>77614</v>
      </c>
      <c r="I341" s="34">
        <f>HRData[[#This Row],[salary_actual]]-HRData[[#This Row],[salary_budgeted]]</f>
        <v>461</v>
      </c>
    </row>
    <row r="342" spans="1:9" ht="15.75" customHeight="1" x14ac:dyDescent="0.25">
      <c r="A342" s="28">
        <v>341</v>
      </c>
      <c r="B342" s="28" t="s">
        <v>690</v>
      </c>
      <c r="C342" s="28" t="s">
        <v>1399</v>
      </c>
      <c r="D342" s="28" t="s">
        <v>1400</v>
      </c>
      <c r="E342" s="28" t="s">
        <v>373</v>
      </c>
      <c r="F342" s="28" t="s">
        <v>415</v>
      </c>
      <c r="G342" s="28">
        <v>66330</v>
      </c>
      <c r="H342" s="28">
        <v>66616</v>
      </c>
      <c r="I342" s="34">
        <f>HRData[[#This Row],[salary_actual]]-HRData[[#This Row],[salary_budgeted]]</f>
        <v>286</v>
      </c>
    </row>
    <row r="343" spans="1:9" ht="15.75" customHeight="1" x14ac:dyDescent="0.25">
      <c r="A343" s="28">
        <v>342</v>
      </c>
      <c r="B343" s="28" t="s">
        <v>1401</v>
      </c>
      <c r="C343" s="28" t="s">
        <v>1402</v>
      </c>
      <c r="D343" s="28" t="s">
        <v>1403</v>
      </c>
      <c r="E343" s="28" t="s">
        <v>378</v>
      </c>
      <c r="F343" s="28" t="s">
        <v>374</v>
      </c>
      <c r="G343" s="28">
        <v>79402</v>
      </c>
      <c r="H343" s="28">
        <v>80038</v>
      </c>
      <c r="I343" s="34">
        <f>HRData[[#This Row],[salary_actual]]-HRData[[#This Row],[salary_budgeted]]</f>
        <v>636</v>
      </c>
    </row>
    <row r="344" spans="1:9" ht="15.75" customHeight="1" x14ac:dyDescent="0.25">
      <c r="A344" s="28">
        <v>343</v>
      </c>
      <c r="B344" s="28" t="s">
        <v>466</v>
      </c>
      <c r="C344" s="28" t="s">
        <v>1404</v>
      </c>
      <c r="D344" s="28" t="s">
        <v>1405</v>
      </c>
      <c r="E344" s="28" t="s">
        <v>378</v>
      </c>
      <c r="F344" s="28" t="s">
        <v>374</v>
      </c>
      <c r="G344" s="28">
        <v>116244</v>
      </c>
      <c r="H344" s="28">
        <v>116900</v>
      </c>
      <c r="I344" s="34">
        <f>HRData[[#This Row],[salary_actual]]-HRData[[#This Row],[salary_budgeted]]</f>
        <v>656</v>
      </c>
    </row>
    <row r="345" spans="1:9" ht="15.75" customHeight="1" x14ac:dyDescent="0.25">
      <c r="A345" s="28">
        <v>344</v>
      </c>
      <c r="B345" s="28" t="s">
        <v>1406</v>
      </c>
      <c r="C345" s="28" t="s">
        <v>1407</v>
      </c>
      <c r="D345" s="28" t="s">
        <v>1408</v>
      </c>
      <c r="E345" s="28" t="s">
        <v>378</v>
      </c>
      <c r="F345" s="28" t="s">
        <v>394</v>
      </c>
      <c r="G345" s="28">
        <v>41441</v>
      </c>
      <c r="H345" s="28">
        <v>41654</v>
      </c>
      <c r="I345" s="34">
        <f>HRData[[#This Row],[salary_actual]]-HRData[[#This Row],[salary_budgeted]]</f>
        <v>213</v>
      </c>
    </row>
    <row r="346" spans="1:9" ht="15.75" customHeight="1" x14ac:dyDescent="0.25">
      <c r="A346" s="28">
        <v>345</v>
      </c>
      <c r="B346" s="28" t="s">
        <v>1409</v>
      </c>
      <c r="C346" s="28" t="s">
        <v>1410</v>
      </c>
      <c r="D346" s="28" t="s">
        <v>1411</v>
      </c>
      <c r="E346" s="28" t="s">
        <v>378</v>
      </c>
      <c r="F346" s="28" t="s">
        <v>379</v>
      </c>
      <c r="G346" s="28">
        <v>68796</v>
      </c>
      <c r="H346" s="28">
        <v>69001</v>
      </c>
      <c r="I346" s="34">
        <f>HRData[[#This Row],[salary_actual]]-HRData[[#This Row],[salary_budgeted]]</f>
        <v>205</v>
      </c>
    </row>
    <row r="347" spans="1:9" ht="15.75" customHeight="1" x14ac:dyDescent="0.25">
      <c r="A347" s="28">
        <v>346</v>
      </c>
      <c r="B347" s="28" t="s">
        <v>405</v>
      </c>
      <c r="C347" s="28" t="s">
        <v>1412</v>
      </c>
      <c r="D347" s="28" t="s">
        <v>1413</v>
      </c>
      <c r="E347" s="28" t="s">
        <v>378</v>
      </c>
      <c r="F347" s="28" t="s">
        <v>383</v>
      </c>
      <c r="G347" s="28">
        <v>47955</v>
      </c>
      <c r="H347" s="28">
        <v>47992</v>
      </c>
      <c r="I347" s="34">
        <f>HRData[[#This Row],[salary_actual]]-HRData[[#This Row],[salary_budgeted]]</f>
        <v>37</v>
      </c>
    </row>
    <row r="348" spans="1:9" ht="15.75" customHeight="1" x14ac:dyDescent="0.25">
      <c r="A348" s="28">
        <v>347</v>
      </c>
      <c r="B348" s="28" t="s">
        <v>1414</v>
      </c>
      <c r="C348" s="28" t="s">
        <v>1415</v>
      </c>
      <c r="D348" s="28" t="s">
        <v>1416</v>
      </c>
      <c r="E348" s="28" t="s">
        <v>378</v>
      </c>
      <c r="F348" s="28" t="s">
        <v>446</v>
      </c>
      <c r="G348" s="28">
        <v>115510</v>
      </c>
      <c r="H348" s="28">
        <v>116042</v>
      </c>
      <c r="I348" s="34">
        <f>HRData[[#This Row],[salary_actual]]-HRData[[#This Row],[salary_budgeted]]</f>
        <v>532</v>
      </c>
    </row>
    <row r="349" spans="1:9" ht="15.75" customHeight="1" x14ac:dyDescent="0.25">
      <c r="A349" s="28">
        <v>348</v>
      </c>
      <c r="B349" s="28" t="s">
        <v>1268</v>
      </c>
      <c r="C349" s="28" t="s">
        <v>1417</v>
      </c>
      <c r="D349" s="28" t="s">
        <v>1418</v>
      </c>
      <c r="E349" s="28" t="s">
        <v>373</v>
      </c>
      <c r="F349" s="28" t="s">
        <v>379</v>
      </c>
      <c r="G349" s="28">
        <v>129063</v>
      </c>
      <c r="H349" s="28">
        <v>129783</v>
      </c>
      <c r="I349" s="34">
        <f>HRData[[#This Row],[salary_actual]]-HRData[[#This Row],[salary_budgeted]]</f>
        <v>720</v>
      </c>
    </row>
    <row r="350" spans="1:9" ht="15.75" customHeight="1" x14ac:dyDescent="0.25">
      <c r="A350" s="28">
        <v>349</v>
      </c>
      <c r="B350" s="28" t="s">
        <v>1419</v>
      </c>
      <c r="C350" s="28" t="s">
        <v>1420</v>
      </c>
      <c r="D350" s="28" t="s">
        <v>1421</v>
      </c>
      <c r="E350" s="28" t="s">
        <v>378</v>
      </c>
      <c r="F350" s="28" t="s">
        <v>433</v>
      </c>
      <c r="G350" s="28">
        <v>116031</v>
      </c>
      <c r="H350" s="28">
        <v>116963</v>
      </c>
      <c r="I350" s="34">
        <f>HRData[[#This Row],[salary_actual]]-HRData[[#This Row],[salary_budgeted]]</f>
        <v>932</v>
      </c>
    </row>
    <row r="351" spans="1:9" ht="15.75" customHeight="1" x14ac:dyDescent="0.25">
      <c r="A351" s="28">
        <v>350</v>
      </c>
      <c r="B351" s="28" t="s">
        <v>1422</v>
      </c>
      <c r="C351" s="28" t="s">
        <v>1423</v>
      </c>
      <c r="D351" s="28" t="s">
        <v>1424</v>
      </c>
      <c r="E351" s="28" t="s">
        <v>373</v>
      </c>
      <c r="F351" s="28" t="s">
        <v>429</v>
      </c>
      <c r="G351" s="28">
        <v>130657</v>
      </c>
      <c r="H351" s="28">
        <v>131611</v>
      </c>
      <c r="I351" s="34">
        <f>HRData[[#This Row],[salary_actual]]-HRData[[#This Row],[salary_budgeted]]</f>
        <v>954</v>
      </c>
    </row>
    <row r="352" spans="1:9" ht="15.75" customHeight="1" x14ac:dyDescent="0.25">
      <c r="A352" s="28">
        <v>351</v>
      </c>
      <c r="B352" s="28" t="s">
        <v>573</v>
      </c>
      <c r="C352" s="28" t="s">
        <v>1425</v>
      </c>
      <c r="D352" s="28" t="s">
        <v>1426</v>
      </c>
      <c r="E352" s="28" t="s">
        <v>378</v>
      </c>
      <c r="F352" s="28" t="s">
        <v>401</v>
      </c>
      <c r="G352" s="28">
        <v>83039</v>
      </c>
      <c r="H352" s="28">
        <v>83275</v>
      </c>
      <c r="I352" s="34">
        <f>HRData[[#This Row],[salary_actual]]-HRData[[#This Row],[salary_budgeted]]</f>
        <v>236</v>
      </c>
    </row>
    <row r="353" spans="1:9" ht="15.75" customHeight="1" x14ac:dyDescent="0.25">
      <c r="A353" s="28">
        <v>352</v>
      </c>
      <c r="B353" s="28" t="s">
        <v>1427</v>
      </c>
      <c r="C353" s="28" t="s">
        <v>1428</v>
      </c>
      <c r="D353" s="28" t="s">
        <v>1429</v>
      </c>
      <c r="E353" s="28" t="s">
        <v>378</v>
      </c>
      <c r="F353" s="28" t="s">
        <v>433</v>
      </c>
      <c r="G353" s="28">
        <v>129304</v>
      </c>
      <c r="H353" s="28">
        <v>129642</v>
      </c>
      <c r="I353" s="34">
        <f>HRData[[#This Row],[salary_actual]]-HRData[[#This Row],[salary_budgeted]]</f>
        <v>338</v>
      </c>
    </row>
    <row r="354" spans="1:9" ht="15.75" customHeight="1" x14ac:dyDescent="0.25">
      <c r="A354" s="28">
        <v>353</v>
      </c>
      <c r="B354" s="28" t="s">
        <v>1430</v>
      </c>
      <c r="C354" s="28" t="s">
        <v>1043</v>
      </c>
      <c r="D354" s="28" t="s">
        <v>1431</v>
      </c>
      <c r="E354" s="28" t="s">
        <v>378</v>
      </c>
      <c r="F354" s="28" t="s">
        <v>425</v>
      </c>
      <c r="G354" s="28">
        <v>137509</v>
      </c>
      <c r="H354" s="28">
        <v>138737</v>
      </c>
      <c r="I354" s="34">
        <f>HRData[[#This Row],[salary_actual]]-HRData[[#This Row],[salary_budgeted]]</f>
        <v>1228</v>
      </c>
    </row>
    <row r="355" spans="1:9" ht="15.75" customHeight="1" x14ac:dyDescent="0.25">
      <c r="A355" s="28">
        <v>354</v>
      </c>
      <c r="B355" s="28" t="s">
        <v>1432</v>
      </c>
      <c r="C355" s="28" t="s">
        <v>1433</v>
      </c>
      <c r="D355" s="28" t="s">
        <v>1434</v>
      </c>
      <c r="E355" s="28" t="s">
        <v>373</v>
      </c>
      <c r="F355" s="28" t="s">
        <v>446</v>
      </c>
      <c r="G355" s="28">
        <v>47814</v>
      </c>
      <c r="H355" s="28">
        <v>48042</v>
      </c>
      <c r="I355" s="34">
        <f>HRData[[#This Row],[salary_actual]]-HRData[[#This Row],[salary_budgeted]]</f>
        <v>228</v>
      </c>
    </row>
    <row r="356" spans="1:9" ht="15.75" customHeight="1" x14ac:dyDescent="0.25">
      <c r="A356" s="28">
        <v>355</v>
      </c>
      <c r="B356" s="28" t="s">
        <v>1435</v>
      </c>
      <c r="C356" s="28" t="s">
        <v>1436</v>
      </c>
      <c r="D356" s="28" t="s">
        <v>1437</v>
      </c>
      <c r="E356" s="28" t="s">
        <v>378</v>
      </c>
      <c r="F356" s="28" t="s">
        <v>401</v>
      </c>
      <c r="G356" s="28">
        <v>93952</v>
      </c>
      <c r="H356" s="28">
        <v>94394</v>
      </c>
      <c r="I356" s="34">
        <f>HRData[[#This Row],[salary_actual]]-HRData[[#This Row],[salary_budgeted]]</f>
        <v>442</v>
      </c>
    </row>
    <row r="357" spans="1:9" ht="15.75" customHeight="1" x14ac:dyDescent="0.25">
      <c r="A357" s="28">
        <v>356</v>
      </c>
      <c r="B357" s="28" t="s">
        <v>1438</v>
      </c>
      <c r="C357" s="28" t="s">
        <v>1439</v>
      </c>
      <c r="D357" s="28" t="s">
        <v>1440</v>
      </c>
      <c r="E357" s="28" t="s">
        <v>378</v>
      </c>
      <c r="F357" s="28" t="s">
        <v>446</v>
      </c>
      <c r="G357" s="28">
        <v>78561</v>
      </c>
      <c r="H357" s="28">
        <v>79273</v>
      </c>
      <c r="I357" s="34">
        <f>HRData[[#This Row],[salary_actual]]-HRData[[#This Row],[salary_budgeted]]</f>
        <v>712</v>
      </c>
    </row>
    <row r="358" spans="1:9" ht="15.75" customHeight="1" x14ac:dyDescent="0.25">
      <c r="A358" s="28">
        <v>357</v>
      </c>
      <c r="B358" s="28" t="s">
        <v>1441</v>
      </c>
      <c r="C358" s="28" t="s">
        <v>1442</v>
      </c>
      <c r="D358" s="28" t="s">
        <v>1443</v>
      </c>
      <c r="E358" s="28" t="s">
        <v>378</v>
      </c>
      <c r="F358" s="28" t="s">
        <v>401</v>
      </c>
      <c r="G358" s="28">
        <v>97076</v>
      </c>
      <c r="H358" s="28">
        <v>97969</v>
      </c>
      <c r="I358" s="34">
        <f>HRData[[#This Row],[salary_actual]]-HRData[[#This Row],[salary_budgeted]]</f>
        <v>893</v>
      </c>
    </row>
    <row r="359" spans="1:9" ht="15.75" customHeight="1" x14ac:dyDescent="0.25">
      <c r="A359" s="28">
        <v>358</v>
      </c>
      <c r="B359" s="28" t="s">
        <v>1444</v>
      </c>
      <c r="C359" s="28" t="s">
        <v>1445</v>
      </c>
      <c r="D359" s="28" t="s">
        <v>1446</v>
      </c>
      <c r="E359" s="28" t="s">
        <v>378</v>
      </c>
      <c r="F359" s="28" t="s">
        <v>390</v>
      </c>
      <c r="G359" s="28">
        <v>40290</v>
      </c>
      <c r="H359" s="28">
        <v>40655</v>
      </c>
      <c r="I359" s="34">
        <f>HRData[[#This Row],[salary_actual]]-HRData[[#This Row],[salary_budgeted]]</f>
        <v>365</v>
      </c>
    </row>
    <row r="360" spans="1:9" ht="15.75" customHeight="1" x14ac:dyDescent="0.25">
      <c r="A360" s="28">
        <v>359</v>
      </c>
      <c r="B360" s="28" t="s">
        <v>1447</v>
      </c>
      <c r="C360" s="28" t="s">
        <v>1448</v>
      </c>
      <c r="D360" s="28" t="s">
        <v>1449</v>
      </c>
      <c r="E360" s="28" t="s">
        <v>378</v>
      </c>
      <c r="F360" s="28" t="s">
        <v>390</v>
      </c>
      <c r="G360" s="28">
        <v>91718</v>
      </c>
      <c r="H360" s="28">
        <v>92581</v>
      </c>
      <c r="I360" s="34">
        <f>HRData[[#This Row],[salary_actual]]-HRData[[#This Row],[salary_budgeted]]</f>
        <v>863</v>
      </c>
    </row>
    <row r="361" spans="1:9" ht="15.75" customHeight="1" x14ac:dyDescent="0.25">
      <c r="A361" s="28">
        <v>360</v>
      </c>
      <c r="B361" s="28" t="s">
        <v>1450</v>
      </c>
      <c r="C361" s="28" t="s">
        <v>1451</v>
      </c>
      <c r="D361" s="28" t="s">
        <v>1452</v>
      </c>
      <c r="E361" s="28" t="s">
        <v>378</v>
      </c>
      <c r="F361" s="28" t="s">
        <v>429</v>
      </c>
      <c r="G361" s="28">
        <v>138786</v>
      </c>
      <c r="H361" s="28">
        <v>139027</v>
      </c>
      <c r="I361" s="34">
        <f>HRData[[#This Row],[salary_actual]]-HRData[[#This Row],[salary_budgeted]]</f>
        <v>241</v>
      </c>
    </row>
    <row r="362" spans="1:9" ht="15.75" customHeight="1" x14ac:dyDescent="0.25">
      <c r="A362" s="28">
        <v>361</v>
      </c>
      <c r="B362" s="28" t="s">
        <v>1453</v>
      </c>
      <c r="C362" s="28" t="s">
        <v>1454</v>
      </c>
      <c r="D362" s="28" t="s">
        <v>1455</v>
      </c>
      <c r="E362" s="28" t="s">
        <v>373</v>
      </c>
      <c r="F362" s="28" t="s">
        <v>401</v>
      </c>
      <c r="G362" s="28">
        <v>88786</v>
      </c>
      <c r="H362" s="28">
        <v>89584</v>
      </c>
      <c r="I362" s="34">
        <f>HRData[[#This Row],[salary_actual]]-HRData[[#This Row],[salary_budgeted]]</f>
        <v>798</v>
      </c>
    </row>
    <row r="363" spans="1:9" ht="15.75" customHeight="1" x14ac:dyDescent="0.25">
      <c r="A363" s="28">
        <v>362</v>
      </c>
      <c r="B363" s="28" t="s">
        <v>1456</v>
      </c>
      <c r="C363" s="28" t="s">
        <v>1457</v>
      </c>
      <c r="D363" s="28" t="s">
        <v>1458</v>
      </c>
      <c r="E363" s="28" t="s">
        <v>378</v>
      </c>
      <c r="F363" s="28" t="s">
        <v>374</v>
      </c>
      <c r="G363" s="28">
        <v>66005</v>
      </c>
      <c r="H363" s="28">
        <v>66350</v>
      </c>
      <c r="I363" s="34">
        <f>HRData[[#This Row],[salary_actual]]-HRData[[#This Row],[salary_budgeted]]</f>
        <v>345</v>
      </c>
    </row>
    <row r="364" spans="1:9" ht="15.75" customHeight="1" x14ac:dyDescent="0.25">
      <c r="A364" s="28">
        <v>363</v>
      </c>
      <c r="B364" s="28" t="s">
        <v>1459</v>
      </c>
      <c r="C364" s="28" t="s">
        <v>1460</v>
      </c>
      <c r="D364" s="28" t="s">
        <v>1461</v>
      </c>
      <c r="E364" s="28" t="s">
        <v>373</v>
      </c>
      <c r="F364" s="28" t="s">
        <v>408</v>
      </c>
      <c r="G364" s="28">
        <v>55366</v>
      </c>
      <c r="H364" s="28">
        <v>55531</v>
      </c>
      <c r="I364" s="34">
        <f>HRData[[#This Row],[salary_actual]]-HRData[[#This Row],[salary_budgeted]]</f>
        <v>165</v>
      </c>
    </row>
    <row r="365" spans="1:9" ht="15.75" customHeight="1" x14ac:dyDescent="0.25">
      <c r="A365" s="28">
        <v>364</v>
      </c>
      <c r="B365" s="28" t="s">
        <v>1462</v>
      </c>
      <c r="C365" s="28" t="s">
        <v>1463</v>
      </c>
      <c r="D365" s="28" t="s">
        <v>1464</v>
      </c>
      <c r="E365" s="28" t="s">
        <v>378</v>
      </c>
      <c r="F365" s="28" t="s">
        <v>433</v>
      </c>
      <c r="G365" s="28">
        <v>69882</v>
      </c>
      <c r="H365" s="28">
        <v>70058</v>
      </c>
      <c r="I365" s="34">
        <f>HRData[[#This Row],[salary_actual]]-HRData[[#This Row],[salary_budgeted]]</f>
        <v>176</v>
      </c>
    </row>
    <row r="366" spans="1:9" ht="15.75" customHeight="1" x14ac:dyDescent="0.25">
      <c r="A366" s="28">
        <v>365</v>
      </c>
      <c r="B366" s="28" t="s">
        <v>1465</v>
      </c>
      <c r="C366" s="28" t="s">
        <v>1466</v>
      </c>
      <c r="D366" s="28" t="s">
        <v>1467</v>
      </c>
      <c r="E366" s="28" t="s">
        <v>373</v>
      </c>
      <c r="F366" s="28" t="s">
        <v>374</v>
      </c>
      <c r="G366" s="28">
        <v>46876</v>
      </c>
      <c r="H366" s="28">
        <v>46940</v>
      </c>
      <c r="I366" s="34">
        <f>HRData[[#This Row],[salary_actual]]-HRData[[#This Row],[salary_budgeted]]</f>
        <v>64</v>
      </c>
    </row>
    <row r="367" spans="1:9" ht="15.75" customHeight="1" x14ac:dyDescent="0.25">
      <c r="A367" s="28">
        <v>366</v>
      </c>
      <c r="B367" s="28" t="s">
        <v>1468</v>
      </c>
      <c r="C367" s="28" t="s">
        <v>1469</v>
      </c>
      <c r="D367" s="28" t="s">
        <v>1470</v>
      </c>
      <c r="E367" s="28" t="s">
        <v>373</v>
      </c>
      <c r="F367" s="28" t="s">
        <v>374</v>
      </c>
      <c r="G367" s="28">
        <v>66900</v>
      </c>
      <c r="H367" s="28">
        <v>66944</v>
      </c>
      <c r="I367" s="34">
        <f>HRData[[#This Row],[salary_actual]]-HRData[[#This Row],[salary_budgeted]]</f>
        <v>44</v>
      </c>
    </row>
    <row r="368" spans="1:9" ht="15.75" customHeight="1" x14ac:dyDescent="0.25">
      <c r="A368" s="28">
        <v>367</v>
      </c>
      <c r="B368" s="28" t="s">
        <v>1471</v>
      </c>
      <c r="C368" s="28" t="s">
        <v>1472</v>
      </c>
      <c r="D368" s="28" t="s">
        <v>1473</v>
      </c>
      <c r="E368" s="28" t="s">
        <v>373</v>
      </c>
      <c r="F368" s="28" t="s">
        <v>390</v>
      </c>
      <c r="G368" s="28">
        <v>149800</v>
      </c>
      <c r="H368" s="28">
        <v>149883</v>
      </c>
      <c r="I368" s="34">
        <f>HRData[[#This Row],[salary_actual]]-HRData[[#This Row],[salary_budgeted]]</f>
        <v>83</v>
      </c>
    </row>
    <row r="369" spans="1:9" ht="15.75" customHeight="1" x14ac:dyDescent="0.25">
      <c r="A369" s="28">
        <v>368</v>
      </c>
      <c r="B369" s="28" t="s">
        <v>1474</v>
      </c>
      <c r="C369" s="28" t="s">
        <v>1475</v>
      </c>
      <c r="D369" s="28" t="s">
        <v>1476</v>
      </c>
      <c r="E369" s="28" t="s">
        <v>378</v>
      </c>
      <c r="F369" s="28" t="s">
        <v>446</v>
      </c>
      <c r="G369" s="28">
        <v>51149</v>
      </c>
      <c r="H369" s="28">
        <v>51630</v>
      </c>
      <c r="I369" s="34">
        <f>HRData[[#This Row],[salary_actual]]-HRData[[#This Row],[salary_budgeted]]</f>
        <v>481</v>
      </c>
    </row>
    <row r="370" spans="1:9" ht="15.75" customHeight="1" x14ac:dyDescent="0.25">
      <c r="A370" s="28">
        <v>369</v>
      </c>
      <c r="B370" s="28" t="s">
        <v>1477</v>
      </c>
      <c r="C370" s="28" t="s">
        <v>1478</v>
      </c>
      <c r="D370" s="28" t="s">
        <v>1479</v>
      </c>
      <c r="E370" s="28" t="s">
        <v>378</v>
      </c>
      <c r="F370" s="28" t="s">
        <v>383</v>
      </c>
      <c r="G370" s="28">
        <v>86705</v>
      </c>
      <c r="H370" s="28">
        <v>86723</v>
      </c>
      <c r="I370" s="34">
        <f>HRData[[#This Row],[salary_actual]]-HRData[[#This Row],[salary_budgeted]]</f>
        <v>18</v>
      </c>
    </row>
    <row r="371" spans="1:9" ht="15.75" customHeight="1" x14ac:dyDescent="0.25">
      <c r="A371" s="28">
        <v>370</v>
      </c>
      <c r="B371" s="28" t="s">
        <v>1480</v>
      </c>
      <c r="C371" s="28" t="s">
        <v>1481</v>
      </c>
      <c r="D371" s="28" t="s">
        <v>1482</v>
      </c>
      <c r="E371" s="28" t="s">
        <v>378</v>
      </c>
      <c r="F371" s="28" t="s">
        <v>390</v>
      </c>
      <c r="G371" s="28">
        <v>100770</v>
      </c>
      <c r="H371" s="28">
        <v>101198</v>
      </c>
      <c r="I371" s="34">
        <f>HRData[[#This Row],[salary_actual]]-HRData[[#This Row],[salary_budgeted]]</f>
        <v>428</v>
      </c>
    </row>
    <row r="372" spans="1:9" ht="15.75" customHeight="1" x14ac:dyDescent="0.25">
      <c r="A372" s="28">
        <v>371</v>
      </c>
      <c r="B372" s="28" t="s">
        <v>1483</v>
      </c>
      <c r="C372" s="28" t="s">
        <v>1484</v>
      </c>
      <c r="D372" s="28" t="s">
        <v>1485</v>
      </c>
      <c r="E372" s="28" t="s">
        <v>378</v>
      </c>
      <c r="F372" s="28" t="s">
        <v>408</v>
      </c>
      <c r="G372" s="28">
        <v>48773</v>
      </c>
      <c r="H372" s="28">
        <v>48979</v>
      </c>
      <c r="I372" s="34">
        <f>HRData[[#This Row],[salary_actual]]-HRData[[#This Row],[salary_budgeted]]</f>
        <v>206</v>
      </c>
    </row>
    <row r="373" spans="1:9" ht="15.75" customHeight="1" x14ac:dyDescent="0.25">
      <c r="A373" s="28">
        <v>372</v>
      </c>
      <c r="B373" s="28" t="s">
        <v>1486</v>
      </c>
      <c r="C373" s="28" t="s">
        <v>1487</v>
      </c>
      <c r="D373" s="28" t="s">
        <v>1488</v>
      </c>
      <c r="E373" s="28" t="s">
        <v>378</v>
      </c>
      <c r="F373" s="28" t="s">
        <v>401</v>
      </c>
      <c r="G373" s="28">
        <v>140733</v>
      </c>
      <c r="H373" s="28">
        <v>141256</v>
      </c>
      <c r="I373" s="34">
        <f>HRData[[#This Row],[salary_actual]]-HRData[[#This Row],[salary_budgeted]]</f>
        <v>523</v>
      </c>
    </row>
    <row r="374" spans="1:9" ht="15.75" customHeight="1" x14ac:dyDescent="0.25">
      <c r="A374" s="28">
        <v>373</v>
      </c>
      <c r="B374" s="28" t="s">
        <v>1489</v>
      </c>
      <c r="C374" s="28" t="s">
        <v>1490</v>
      </c>
      <c r="D374" s="28" t="s">
        <v>1491</v>
      </c>
      <c r="E374" s="28" t="s">
        <v>373</v>
      </c>
      <c r="F374" s="28" t="s">
        <v>390</v>
      </c>
      <c r="G374" s="28">
        <v>42109</v>
      </c>
      <c r="H374" s="28">
        <v>42352</v>
      </c>
      <c r="I374" s="34">
        <f>HRData[[#This Row],[salary_actual]]-HRData[[#This Row],[salary_budgeted]]</f>
        <v>243</v>
      </c>
    </row>
    <row r="375" spans="1:9" ht="15.75" customHeight="1" x14ac:dyDescent="0.25">
      <c r="A375" s="28">
        <v>374</v>
      </c>
      <c r="B375" s="28" t="s">
        <v>1492</v>
      </c>
      <c r="C375" s="28" t="s">
        <v>1493</v>
      </c>
      <c r="D375" s="28" t="s">
        <v>1494</v>
      </c>
      <c r="E375" s="28" t="s">
        <v>378</v>
      </c>
      <c r="F375" s="28" t="s">
        <v>379</v>
      </c>
      <c r="G375" s="28">
        <v>45051</v>
      </c>
      <c r="H375" s="28">
        <v>45488</v>
      </c>
      <c r="I375" s="34">
        <f>HRData[[#This Row],[salary_actual]]-HRData[[#This Row],[salary_budgeted]]</f>
        <v>437</v>
      </c>
    </row>
    <row r="376" spans="1:9" ht="15.75" customHeight="1" x14ac:dyDescent="0.25">
      <c r="A376" s="28">
        <v>375</v>
      </c>
      <c r="B376" s="28" t="s">
        <v>1495</v>
      </c>
      <c r="C376" s="28" t="s">
        <v>1496</v>
      </c>
      <c r="D376" s="28" t="s">
        <v>1497</v>
      </c>
      <c r="E376" s="28" t="s">
        <v>373</v>
      </c>
      <c r="F376" s="28" t="s">
        <v>390</v>
      </c>
      <c r="G376" s="28">
        <v>120173</v>
      </c>
      <c r="H376" s="28">
        <v>120429</v>
      </c>
      <c r="I376" s="34">
        <f>HRData[[#This Row],[salary_actual]]-HRData[[#This Row],[salary_budgeted]]</f>
        <v>256</v>
      </c>
    </row>
    <row r="377" spans="1:9" ht="15.75" customHeight="1" x14ac:dyDescent="0.25">
      <c r="A377" s="28">
        <v>376</v>
      </c>
      <c r="B377" s="28" t="s">
        <v>1498</v>
      </c>
      <c r="C377" s="28" t="s">
        <v>1499</v>
      </c>
      <c r="D377" s="28" t="s">
        <v>1500</v>
      </c>
      <c r="E377" s="28" t="s">
        <v>373</v>
      </c>
      <c r="F377" s="28" t="s">
        <v>394</v>
      </c>
      <c r="G377" s="28">
        <v>85939</v>
      </c>
      <c r="H377" s="28">
        <v>86772</v>
      </c>
      <c r="I377" s="34">
        <f>HRData[[#This Row],[salary_actual]]-HRData[[#This Row],[salary_budgeted]]</f>
        <v>833</v>
      </c>
    </row>
    <row r="378" spans="1:9" ht="15.75" customHeight="1" x14ac:dyDescent="0.25">
      <c r="A378" s="28">
        <v>377</v>
      </c>
      <c r="B378" s="28" t="s">
        <v>1501</v>
      </c>
      <c r="C378" s="28" t="s">
        <v>1502</v>
      </c>
      <c r="D378" s="28" t="s">
        <v>1503</v>
      </c>
      <c r="E378" s="28" t="s">
        <v>373</v>
      </c>
      <c r="F378" s="28" t="s">
        <v>394</v>
      </c>
      <c r="G378" s="28">
        <v>144973</v>
      </c>
      <c r="H378" s="28">
        <v>146368</v>
      </c>
      <c r="I378" s="34">
        <f>HRData[[#This Row],[salary_actual]]-HRData[[#This Row],[salary_budgeted]]</f>
        <v>1395</v>
      </c>
    </row>
    <row r="379" spans="1:9" ht="15.75" customHeight="1" x14ac:dyDescent="0.25">
      <c r="A379" s="28">
        <v>378</v>
      </c>
      <c r="B379" s="28" t="s">
        <v>603</v>
      </c>
      <c r="C379" s="28" t="s">
        <v>1504</v>
      </c>
      <c r="D379" s="28" t="s">
        <v>1505</v>
      </c>
      <c r="E379" s="28" t="s">
        <v>378</v>
      </c>
      <c r="F379" s="28" t="s">
        <v>408</v>
      </c>
      <c r="G379" s="28">
        <v>52811</v>
      </c>
      <c r="H379" s="28">
        <v>53145</v>
      </c>
      <c r="I379" s="34">
        <f>HRData[[#This Row],[salary_actual]]-HRData[[#This Row],[salary_budgeted]]</f>
        <v>334</v>
      </c>
    </row>
    <row r="380" spans="1:9" ht="15.75" customHeight="1" x14ac:dyDescent="0.25">
      <c r="A380" s="28">
        <v>379</v>
      </c>
      <c r="B380" s="28" t="s">
        <v>1506</v>
      </c>
      <c r="C380" s="28" t="s">
        <v>1507</v>
      </c>
      <c r="D380" s="28" t="s">
        <v>1508</v>
      </c>
      <c r="E380" s="28" t="s">
        <v>378</v>
      </c>
      <c r="F380" s="28" t="s">
        <v>401</v>
      </c>
      <c r="G380" s="28">
        <v>61763</v>
      </c>
      <c r="H380" s="28">
        <v>62262</v>
      </c>
      <c r="I380" s="34">
        <f>HRData[[#This Row],[salary_actual]]-HRData[[#This Row],[salary_budgeted]]</f>
        <v>499</v>
      </c>
    </row>
    <row r="381" spans="1:9" ht="15.75" customHeight="1" x14ac:dyDescent="0.25">
      <c r="A381" s="28">
        <v>380</v>
      </c>
      <c r="B381" s="28" t="s">
        <v>1509</v>
      </c>
      <c r="C381" s="28" t="s">
        <v>1510</v>
      </c>
      <c r="D381" s="28" t="s">
        <v>1511</v>
      </c>
      <c r="E381" s="28" t="s">
        <v>378</v>
      </c>
      <c r="F381" s="28" t="s">
        <v>425</v>
      </c>
      <c r="G381" s="28">
        <v>71477</v>
      </c>
      <c r="H381" s="28">
        <v>71483</v>
      </c>
      <c r="I381" s="34">
        <f>HRData[[#This Row],[salary_actual]]-HRData[[#This Row],[salary_budgeted]]</f>
        <v>6</v>
      </c>
    </row>
    <row r="382" spans="1:9" ht="15.75" customHeight="1" x14ac:dyDescent="0.25">
      <c r="A382" s="28">
        <v>381</v>
      </c>
      <c r="B382" s="28" t="s">
        <v>1512</v>
      </c>
      <c r="C382" s="28" t="s">
        <v>1513</v>
      </c>
      <c r="D382" s="28" t="s">
        <v>1514</v>
      </c>
      <c r="E382" s="28" t="s">
        <v>378</v>
      </c>
      <c r="F382" s="28" t="s">
        <v>415</v>
      </c>
      <c r="G382" s="28">
        <v>44841</v>
      </c>
      <c r="H382" s="28">
        <v>44947</v>
      </c>
      <c r="I382" s="34">
        <f>HRData[[#This Row],[salary_actual]]-HRData[[#This Row],[salary_budgeted]]</f>
        <v>106</v>
      </c>
    </row>
    <row r="383" spans="1:9" ht="15.75" customHeight="1" x14ac:dyDescent="0.25">
      <c r="A383" s="28">
        <v>382</v>
      </c>
      <c r="B383" s="28" t="s">
        <v>1515</v>
      </c>
      <c r="C383" s="28" t="s">
        <v>1516</v>
      </c>
      <c r="D383" s="28" t="s">
        <v>1517</v>
      </c>
      <c r="E383" s="28" t="s">
        <v>378</v>
      </c>
      <c r="F383" s="28" t="s">
        <v>433</v>
      </c>
      <c r="G383" s="28">
        <v>77093</v>
      </c>
      <c r="H383" s="28">
        <v>77786</v>
      </c>
      <c r="I383" s="34">
        <f>HRData[[#This Row],[salary_actual]]-HRData[[#This Row],[salary_budgeted]]</f>
        <v>693</v>
      </c>
    </row>
    <row r="384" spans="1:9" ht="15.75" customHeight="1" x14ac:dyDescent="0.25">
      <c r="A384" s="28">
        <v>383</v>
      </c>
      <c r="B384" s="28" t="s">
        <v>1518</v>
      </c>
      <c r="C384" s="28" t="s">
        <v>1519</v>
      </c>
      <c r="D384" s="28" t="s">
        <v>1520</v>
      </c>
      <c r="E384" s="28" t="s">
        <v>378</v>
      </c>
      <c r="F384" s="28" t="s">
        <v>374</v>
      </c>
      <c r="G384" s="28">
        <v>57685</v>
      </c>
      <c r="H384" s="28">
        <v>57897</v>
      </c>
      <c r="I384" s="34">
        <f>HRData[[#This Row],[salary_actual]]-HRData[[#This Row],[salary_budgeted]]</f>
        <v>212</v>
      </c>
    </row>
    <row r="385" spans="1:9" ht="15.75" customHeight="1" x14ac:dyDescent="0.25">
      <c r="A385" s="28">
        <v>384</v>
      </c>
      <c r="B385" s="28" t="s">
        <v>1521</v>
      </c>
      <c r="C385" s="28" t="s">
        <v>1522</v>
      </c>
      <c r="D385" s="28" t="s">
        <v>1523</v>
      </c>
      <c r="E385" s="28" t="s">
        <v>378</v>
      </c>
      <c r="F385" s="28" t="s">
        <v>429</v>
      </c>
      <c r="G385" s="28">
        <v>101767</v>
      </c>
      <c r="H385" s="28">
        <v>101801</v>
      </c>
      <c r="I385" s="34">
        <f>HRData[[#This Row],[salary_actual]]-HRData[[#This Row],[salary_budgeted]]</f>
        <v>34</v>
      </c>
    </row>
    <row r="386" spans="1:9" ht="15.75" customHeight="1" x14ac:dyDescent="0.25">
      <c r="A386" s="28">
        <v>385</v>
      </c>
      <c r="B386" s="28" t="s">
        <v>594</v>
      </c>
      <c r="C386" s="28" t="s">
        <v>1524</v>
      </c>
      <c r="D386" s="28" t="s">
        <v>1525</v>
      </c>
      <c r="E386" s="28" t="s">
        <v>373</v>
      </c>
      <c r="F386" s="28" t="s">
        <v>429</v>
      </c>
      <c r="G386" s="28">
        <v>139308</v>
      </c>
      <c r="H386" s="28">
        <v>139821</v>
      </c>
      <c r="I386" s="34">
        <f>HRData[[#This Row],[salary_actual]]-HRData[[#This Row],[salary_budgeted]]</f>
        <v>513</v>
      </c>
    </row>
    <row r="387" spans="1:9" ht="15.75" customHeight="1" x14ac:dyDescent="0.25">
      <c r="A387" s="28">
        <v>386</v>
      </c>
      <c r="B387" s="28" t="s">
        <v>1526</v>
      </c>
      <c r="C387" s="28" t="s">
        <v>1527</v>
      </c>
      <c r="D387" s="28" t="s">
        <v>1528</v>
      </c>
      <c r="E387" s="28" t="s">
        <v>373</v>
      </c>
      <c r="F387" s="28" t="s">
        <v>379</v>
      </c>
      <c r="G387" s="28">
        <v>66553</v>
      </c>
      <c r="H387" s="28">
        <v>66637</v>
      </c>
      <c r="I387" s="34">
        <f>HRData[[#This Row],[salary_actual]]-HRData[[#This Row],[salary_budgeted]]</f>
        <v>84</v>
      </c>
    </row>
    <row r="388" spans="1:9" ht="15.75" customHeight="1" x14ac:dyDescent="0.25">
      <c r="A388" s="28">
        <v>387</v>
      </c>
      <c r="B388" s="28" t="s">
        <v>1529</v>
      </c>
      <c r="C388" s="28" t="s">
        <v>1530</v>
      </c>
      <c r="D388" s="28" t="s">
        <v>1531</v>
      </c>
      <c r="E388" s="28" t="s">
        <v>373</v>
      </c>
      <c r="F388" s="28" t="s">
        <v>408</v>
      </c>
      <c r="G388" s="28">
        <v>72874</v>
      </c>
      <c r="H388" s="28">
        <v>73546</v>
      </c>
      <c r="I388" s="34">
        <f>HRData[[#This Row],[salary_actual]]-HRData[[#This Row],[salary_budgeted]]</f>
        <v>672</v>
      </c>
    </row>
    <row r="389" spans="1:9" ht="15.75" customHeight="1" x14ac:dyDescent="0.25">
      <c r="A389" s="28">
        <v>388</v>
      </c>
      <c r="B389" s="28" t="s">
        <v>1532</v>
      </c>
      <c r="C389" s="28" t="s">
        <v>1533</v>
      </c>
      <c r="D389" s="28" t="s">
        <v>1534</v>
      </c>
      <c r="E389" s="28" t="s">
        <v>373</v>
      </c>
      <c r="F389" s="28" t="s">
        <v>408</v>
      </c>
      <c r="G389" s="28">
        <v>40207</v>
      </c>
      <c r="H389" s="28">
        <v>40458</v>
      </c>
      <c r="I389" s="34">
        <f>HRData[[#This Row],[salary_actual]]-HRData[[#This Row],[salary_budgeted]]</f>
        <v>251</v>
      </c>
    </row>
    <row r="390" spans="1:9" ht="15.75" customHeight="1" x14ac:dyDescent="0.25">
      <c r="A390" s="28">
        <v>389</v>
      </c>
      <c r="B390" s="28" t="s">
        <v>1535</v>
      </c>
      <c r="C390" s="28" t="s">
        <v>1536</v>
      </c>
      <c r="D390" s="28" t="s">
        <v>1537</v>
      </c>
      <c r="E390" s="28" t="s">
        <v>378</v>
      </c>
      <c r="F390" s="28" t="s">
        <v>429</v>
      </c>
      <c r="G390" s="28">
        <v>116516</v>
      </c>
      <c r="H390" s="28">
        <v>117663</v>
      </c>
      <c r="I390" s="34">
        <f>HRData[[#This Row],[salary_actual]]-HRData[[#This Row],[salary_budgeted]]</f>
        <v>1147</v>
      </c>
    </row>
    <row r="391" spans="1:9" ht="15.75" customHeight="1" x14ac:dyDescent="0.25">
      <c r="A391" s="28">
        <v>390</v>
      </c>
      <c r="B391" s="28" t="s">
        <v>1538</v>
      </c>
      <c r="C391" s="28" t="s">
        <v>1539</v>
      </c>
      <c r="D391" s="28" t="s">
        <v>1540</v>
      </c>
      <c r="E391" s="28" t="s">
        <v>378</v>
      </c>
      <c r="F391" s="28" t="s">
        <v>383</v>
      </c>
      <c r="G391" s="28">
        <v>88415</v>
      </c>
      <c r="H391" s="28">
        <v>88893</v>
      </c>
      <c r="I391" s="34">
        <f>HRData[[#This Row],[salary_actual]]-HRData[[#This Row],[salary_budgeted]]</f>
        <v>478</v>
      </c>
    </row>
    <row r="392" spans="1:9" ht="15.75" customHeight="1" x14ac:dyDescent="0.25">
      <c r="A392" s="28">
        <v>391</v>
      </c>
      <c r="B392" s="28" t="s">
        <v>1541</v>
      </c>
      <c r="C392" s="28" t="s">
        <v>1542</v>
      </c>
      <c r="D392" s="28" t="s">
        <v>1543</v>
      </c>
      <c r="E392" s="28" t="s">
        <v>373</v>
      </c>
      <c r="F392" s="28" t="s">
        <v>408</v>
      </c>
      <c r="G392" s="28">
        <v>133401</v>
      </c>
      <c r="H392" s="28">
        <v>134614</v>
      </c>
      <c r="I392" s="34">
        <f>HRData[[#This Row],[salary_actual]]-HRData[[#This Row],[salary_budgeted]]</f>
        <v>1213</v>
      </c>
    </row>
    <row r="393" spans="1:9" ht="15.75" customHeight="1" x14ac:dyDescent="0.25">
      <c r="A393" s="28">
        <v>392</v>
      </c>
      <c r="B393" s="28" t="s">
        <v>1544</v>
      </c>
      <c r="C393" s="28" t="s">
        <v>1545</v>
      </c>
      <c r="D393" s="28" t="s">
        <v>1546</v>
      </c>
      <c r="E393" s="28" t="s">
        <v>378</v>
      </c>
      <c r="F393" s="28" t="s">
        <v>390</v>
      </c>
      <c r="G393" s="28">
        <v>86002</v>
      </c>
      <c r="H393" s="28">
        <v>86195</v>
      </c>
      <c r="I393" s="34">
        <f>HRData[[#This Row],[salary_actual]]-HRData[[#This Row],[salary_budgeted]]</f>
        <v>193</v>
      </c>
    </row>
    <row r="394" spans="1:9" ht="15.75" customHeight="1" x14ac:dyDescent="0.25">
      <c r="A394" s="28">
        <v>393</v>
      </c>
      <c r="B394" s="28" t="s">
        <v>1547</v>
      </c>
      <c r="C394" s="28" t="s">
        <v>1548</v>
      </c>
      <c r="D394" s="28" t="s">
        <v>1549</v>
      </c>
      <c r="E394" s="28" t="s">
        <v>373</v>
      </c>
      <c r="F394" s="28" t="s">
        <v>383</v>
      </c>
      <c r="G394" s="28">
        <v>80539</v>
      </c>
      <c r="H394" s="28">
        <v>81196</v>
      </c>
      <c r="I394" s="34">
        <f>HRData[[#This Row],[salary_actual]]-HRData[[#This Row],[salary_budgeted]]</f>
        <v>657</v>
      </c>
    </row>
    <row r="395" spans="1:9" ht="15.75" customHeight="1" x14ac:dyDescent="0.25">
      <c r="A395" s="28">
        <v>394</v>
      </c>
      <c r="B395" s="28" t="s">
        <v>1550</v>
      </c>
      <c r="C395" s="28" t="s">
        <v>1551</v>
      </c>
      <c r="D395" s="28" t="s">
        <v>1552</v>
      </c>
      <c r="E395" s="28" t="s">
        <v>378</v>
      </c>
      <c r="F395" s="28" t="s">
        <v>374</v>
      </c>
      <c r="G395" s="28">
        <v>120772</v>
      </c>
      <c r="H395" s="28">
        <v>121003</v>
      </c>
      <c r="I395" s="34">
        <f>HRData[[#This Row],[salary_actual]]-HRData[[#This Row],[salary_budgeted]]</f>
        <v>231</v>
      </c>
    </row>
    <row r="396" spans="1:9" ht="15.75" customHeight="1" x14ac:dyDescent="0.25">
      <c r="A396" s="28">
        <v>395</v>
      </c>
      <c r="B396" s="28" t="s">
        <v>1553</v>
      </c>
      <c r="C396" s="28" t="s">
        <v>1554</v>
      </c>
      <c r="D396" s="28" t="s">
        <v>1555</v>
      </c>
      <c r="E396" s="28" t="s">
        <v>378</v>
      </c>
      <c r="F396" s="28" t="s">
        <v>390</v>
      </c>
      <c r="G396" s="28">
        <v>134140</v>
      </c>
      <c r="H396" s="28">
        <v>134387</v>
      </c>
      <c r="I396" s="34">
        <f>HRData[[#This Row],[salary_actual]]-HRData[[#This Row],[salary_budgeted]]</f>
        <v>247</v>
      </c>
    </row>
    <row r="397" spans="1:9" ht="15.75" customHeight="1" x14ac:dyDescent="0.25">
      <c r="A397" s="28">
        <v>396</v>
      </c>
      <c r="B397" s="28" t="s">
        <v>1556</v>
      </c>
      <c r="C397" s="28" t="s">
        <v>1557</v>
      </c>
      <c r="D397" s="28" t="s">
        <v>1558</v>
      </c>
      <c r="E397" s="28" t="s">
        <v>373</v>
      </c>
      <c r="F397" s="28" t="s">
        <v>429</v>
      </c>
      <c r="G397" s="28">
        <v>51257</v>
      </c>
      <c r="H397" s="28">
        <v>51443</v>
      </c>
      <c r="I397" s="34">
        <f>HRData[[#This Row],[salary_actual]]-HRData[[#This Row],[salary_budgeted]]</f>
        <v>186</v>
      </c>
    </row>
    <row r="398" spans="1:9" ht="15.75" customHeight="1" x14ac:dyDescent="0.25">
      <c r="A398" s="28">
        <v>397</v>
      </c>
      <c r="B398" s="28" t="s">
        <v>1559</v>
      </c>
      <c r="C398" s="28" t="s">
        <v>1560</v>
      </c>
      <c r="D398" s="28" t="s">
        <v>1561</v>
      </c>
      <c r="E398" s="28" t="s">
        <v>378</v>
      </c>
      <c r="F398" s="28" t="s">
        <v>374</v>
      </c>
      <c r="G398" s="28">
        <v>60246</v>
      </c>
      <c r="H398" s="28">
        <v>60422</v>
      </c>
      <c r="I398" s="34">
        <f>HRData[[#This Row],[salary_actual]]-HRData[[#This Row],[salary_budgeted]]</f>
        <v>176</v>
      </c>
    </row>
    <row r="399" spans="1:9" ht="15.75" customHeight="1" x14ac:dyDescent="0.25">
      <c r="A399" s="28">
        <v>398</v>
      </c>
      <c r="B399" s="28" t="s">
        <v>912</v>
      </c>
      <c r="C399" s="28" t="s">
        <v>1562</v>
      </c>
      <c r="D399" s="28" t="s">
        <v>1563</v>
      </c>
      <c r="E399" s="28" t="s">
        <v>378</v>
      </c>
      <c r="F399" s="28" t="s">
        <v>401</v>
      </c>
      <c r="G399" s="28">
        <v>99675</v>
      </c>
      <c r="H399" s="28">
        <v>99944</v>
      </c>
      <c r="I399" s="34">
        <f>HRData[[#This Row],[salary_actual]]-HRData[[#This Row],[salary_budgeted]]</f>
        <v>269</v>
      </c>
    </row>
    <row r="400" spans="1:9" ht="15.75" customHeight="1" x14ac:dyDescent="0.25">
      <c r="A400" s="28">
        <v>399</v>
      </c>
      <c r="B400" s="28" t="s">
        <v>1564</v>
      </c>
      <c r="C400" s="28" t="s">
        <v>1565</v>
      </c>
      <c r="D400" s="28" t="s">
        <v>1566</v>
      </c>
      <c r="E400" s="28" t="s">
        <v>373</v>
      </c>
      <c r="F400" s="28" t="s">
        <v>415</v>
      </c>
      <c r="G400" s="28">
        <v>62240</v>
      </c>
      <c r="H400" s="28">
        <v>62610</v>
      </c>
      <c r="I400" s="34">
        <f>HRData[[#This Row],[salary_actual]]-HRData[[#This Row],[salary_budgeted]]</f>
        <v>370</v>
      </c>
    </row>
    <row r="401" spans="1:9" ht="15.75" customHeight="1" x14ac:dyDescent="0.25">
      <c r="A401" s="28">
        <v>400</v>
      </c>
      <c r="B401" s="28" t="s">
        <v>1567</v>
      </c>
      <c r="C401" s="28" t="s">
        <v>1568</v>
      </c>
      <c r="D401" s="28" t="s">
        <v>1569</v>
      </c>
      <c r="E401" s="28" t="s">
        <v>373</v>
      </c>
      <c r="F401" s="28" t="s">
        <v>374</v>
      </c>
      <c r="G401" s="28">
        <v>62975</v>
      </c>
      <c r="H401" s="28">
        <v>63524</v>
      </c>
      <c r="I401" s="34">
        <f>HRData[[#This Row],[salary_actual]]-HRData[[#This Row],[salary_budgeted]]</f>
        <v>549</v>
      </c>
    </row>
    <row r="402" spans="1:9" ht="15.75" customHeight="1" x14ac:dyDescent="0.25">
      <c r="A402" s="28">
        <v>401</v>
      </c>
      <c r="B402" s="28" t="s">
        <v>1570</v>
      </c>
      <c r="C402" s="28" t="s">
        <v>1571</v>
      </c>
      <c r="D402" s="28" t="s">
        <v>1572</v>
      </c>
      <c r="E402" s="28" t="s">
        <v>373</v>
      </c>
      <c r="F402" s="28" t="s">
        <v>394</v>
      </c>
      <c r="G402" s="28">
        <v>77037</v>
      </c>
      <c r="H402" s="28">
        <v>77483</v>
      </c>
      <c r="I402" s="34">
        <f>HRData[[#This Row],[salary_actual]]-HRData[[#This Row],[salary_budgeted]]</f>
        <v>446</v>
      </c>
    </row>
    <row r="403" spans="1:9" ht="15.75" customHeight="1" x14ac:dyDescent="0.25">
      <c r="A403" s="28">
        <v>402</v>
      </c>
      <c r="B403" s="28" t="s">
        <v>1468</v>
      </c>
      <c r="C403" s="28" t="s">
        <v>1573</v>
      </c>
      <c r="D403" s="28" t="s">
        <v>1574</v>
      </c>
      <c r="E403" s="28" t="s">
        <v>378</v>
      </c>
      <c r="F403" s="28" t="s">
        <v>383</v>
      </c>
      <c r="G403" s="28">
        <v>132589</v>
      </c>
      <c r="H403" s="28">
        <v>133672</v>
      </c>
      <c r="I403" s="34">
        <f>HRData[[#This Row],[salary_actual]]-HRData[[#This Row],[salary_budgeted]]</f>
        <v>1083</v>
      </c>
    </row>
    <row r="404" spans="1:9" ht="15.75" customHeight="1" x14ac:dyDescent="0.25">
      <c r="A404" s="28">
        <v>403</v>
      </c>
      <c r="B404" s="28" t="s">
        <v>1406</v>
      </c>
      <c r="C404" s="28" t="s">
        <v>1575</v>
      </c>
      <c r="D404" s="28" t="s">
        <v>1576</v>
      </c>
      <c r="E404" s="28" t="s">
        <v>378</v>
      </c>
      <c r="F404" s="28" t="s">
        <v>394</v>
      </c>
      <c r="G404" s="28">
        <v>79959</v>
      </c>
      <c r="H404" s="28">
        <v>80481</v>
      </c>
      <c r="I404" s="34">
        <f>HRData[[#This Row],[salary_actual]]-HRData[[#This Row],[salary_budgeted]]</f>
        <v>522</v>
      </c>
    </row>
    <row r="405" spans="1:9" ht="15.75" customHeight="1" x14ac:dyDescent="0.25">
      <c r="A405" s="28">
        <v>404</v>
      </c>
      <c r="B405" s="28" t="s">
        <v>1577</v>
      </c>
      <c r="C405" s="28" t="s">
        <v>1578</v>
      </c>
      <c r="D405" s="28" t="s">
        <v>1579</v>
      </c>
      <c r="E405" s="28" t="s">
        <v>373</v>
      </c>
      <c r="F405" s="28" t="s">
        <v>394</v>
      </c>
      <c r="G405" s="28">
        <v>61713</v>
      </c>
      <c r="H405" s="28">
        <v>61984</v>
      </c>
      <c r="I405" s="34">
        <f>HRData[[#This Row],[salary_actual]]-HRData[[#This Row],[salary_budgeted]]</f>
        <v>271</v>
      </c>
    </row>
    <row r="406" spans="1:9" ht="15.75" customHeight="1" x14ac:dyDescent="0.25">
      <c r="A406" s="28">
        <v>405</v>
      </c>
      <c r="B406" s="28" t="s">
        <v>1580</v>
      </c>
      <c r="C406" s="28" t="s">
        <v>1581</v>
      </c>
      <c r="D406" s="28" t="s">
        <v>1582</v>
      </c>
      <c r="E406" s="28" t="s">
        <v>373</v>
      </c>
      <c r="F406" s="28" t="s">
        <v>390</v>
      </c>
      <c r="G406" s="28">
        <v>51168</v>
      </c>
      <c r="H406" s="28">
        <v>51368</v>
      </c>
      <c r="I406" s="34">
        <f>HRData[[#This Row],[salary_actual]]-HRData[[#This Row],[salary_budgeted]]</f>
        <v>200</v>
      </c>
    </row>
    <row r="407" spans="1:9" ht="15.75" customHeight="1" x14ac:dyDescent="0.25">
      <c r="A407" s="28">
        <v>406</v>
      </c>
      <c r="B407" s="28" t="s">
        <v>1583</v>
      </c>
      <c r="C407" s="28" t="s">
        <v>1584</v>
      </c>
      <c r="D407" s="28" t="s">
        <v>1585</v>
      </c>
      <c r="E407" s="28" t="s">
        <v>378</v>
      </c>
      <c r="F407" s="28" t="s">
        <v>390</v>
      </c>
      <c r="G407" s="28">
        <v>128998</v>
      </c>
      <c r="H407" s="28">
        <v>129674</v>
      </c>
      <c r="I407" s="34">
        <f>HRData[[#This Row],[salary_actual]]-HRData[[#This Row],[salary_budgeted]]</f>
        <v>676</v>
      </c>
    </row>
    <row r="408" spans="1:9" ht="15.75" customHeight="1" x14ac:dyDescent="0.25">
      <c r="A408" s="28">
        <v>407</v>
      </c>
      <c r="B408" s="28" t="s">
        <v>1586</v>
      </c>
      <c r="C408" s="28" t="s">
        <v>1587</v>
      </c>
      <c r="D408" s="28" t="s">
        <v>1588</v>
      </c>
      <c r="E408" s="28" t="s">
        <v>378</v>
      </c>
      <c r="F408" s="28" t="s">
        <v>425</v>
      </c>
      <c r="G408" s="28">
        <v>113380</v>
      </c>
      <c r="H408" s="28">
        <v>113832</v>
      </c>
      <c r="I408" s="34">
        <f>HRData[[#This Row],[salary_actual]]-HRData[[#This Row],[salary_budgeted]]</f>
        <v>452</v>
      </c>
    </row>
    <row r="409" spans="1:9" ht="15.75" customHeight="1" x14ac:dyDescent="0.25">
      <c r="A409" s="28">
        <v>408</v>
      </c>
      <c r="B409" s="28" t="s">
        <v>1589</v>
      </c>
      <c r="C409" s="28" t="s">
        <v>1590</v>
      </c>
      <c r="D409" s="28" t="s">
        <v>1591</v>
      </c>
      <c r="E409" s="28" t="s">
        <v>373</v>
      </c>
      <c r="F409" s="28" t="s">
        <v>394</v>
      </c>
      <c r="G409" s="28">
        <v>117324</v>
      </c>
      <c r="H409" s="28">
        <v>118272</v>
      </c>
      <c r="I409" s="34">
        <f>HRData[[#This Row],[salary_actual]]-HRData[[#This Row],[salary_budgeted]]</f>
        <v>948</v>
      </c>
    </row>
    <row r="410" spans="1:9" ht="15.75" customHeight="1" x14ac:dyDescent="0.25">
      <c r="A410" s="28">
        <v>409</v>
      </c>
      <c r="B410" s="28" t="s">
        <v>1592</v>
      </c>
      <c r="C410" s="28" t="s">
        <v>1593</v>
      </c>
      <c r="D410" s="28" t="s">
        <v>1594</v>
      </c>
      <c r="E410" s="28" t="s">
        <v>378</v>
      </c>
      <c r="F410" s="28" t="s">
        <v>390</v>
      </c>
      <c r="G410" s="28">
        <v>117576</v>
      </c>
      <c r="H410" s="28">
        <v>118356</v>
      </c>
      <c r="I410" s="34">
        <f>HRData[[#This Row],[salary_actual]]-HRData[[#This Row],[salary_budgeted]]</f>
        <v>780</v>
      </c>
    </row>
    <row r="411" spans="1:9" ht="15.75" customHeight="1" x14ac:dyDescent="0.25">
      <c r="A411" s="28">
        <v>410</v>
      </c>
      <c r="B411" s="28" t="s">
        <v>1595</v>
      </c>
      <c r="C411" s="28" t="s">
        <v>1596</v>
      </c>
      <c r="D411" s="28" t="s">
        <v>1597</v>
      </c>
      <c r="E411" s="28" t="s">
        <v>373</v>
      </c>
      <c r="F411" s="28" t="s">
        <v>446</v>
      </c>
      <c r="G411" s="28">
        <v>109547</v>
      </c>
      <c r="H411" s="28">
        <v>110363</v>
      </c>
      <c r="I411" s="34">
        <f>HRData[[#This Row],[salary_actual]]-HRData[[#This Row],[salary_budgeted]]</f>
        <v>816</v>
      </c>
    </row>
    <row r="412" spans="1:9" ht="15.75" customHeight="1" x14ac:dyDescent="0.25">
      <c r="A412" s="28">
        <v>411</v>
      </c>
      <c r="B412" s="28" t="s">
        <v>1598</v>
      </c>
      <c r="C412" s="28" t="s">
        <v>1599</v>
      </c>
      <c r="D412" s="28" t="s">
        <v>1600</v>
      </c>
      <c r="E412" s="28" t="s">
        <v>378</v>
      </c>
      <c r="F412" s="28" t="s">
        <v>379</v>
      </c>
      <c r="G412" s="28">
        <v>101580</v>
      </c>
      <c r="H412" s="28">
        <v>101739</v>
      </c>
      <c r="I412" s="34">
        <f>HRData[[#This Row],[salary_actual]]-HRData[[#This Row],[salary_budgeted]]</f>
        <v>159</v>
      </c>
    </row>
    <row r="413" spans="1:9" ht="15.75" customHeight="1" x14ac:dyDescent="0.25">
      <c r="A413" s="28">
        <v>412</v>
      </c>
      <c r="B413" s="28" t="s">
        <v>1601</v>
      </c>
      <c r="C413" s="28" t="s">
        <v>1602</v>
      </c>
      <c r="D413" s="28" t="s">
        <v>1603</v>
      </c>
      <c r="E413" s="28" t="s">
        <v>378</v>
      </c>
      <c r="F413" s="28" t="s">
        <v>394</v>
      </c>
      <c r="G413" s="28">
        <v>82756</v>
      </c>
      <c r="H413" s="28">
        <v>82849</v>
      </c>
      <c r="I413" s="34">
        <f>HRData[[#This Row],[salary_actual]]-HRData[[#This Row],[salary_budgeted]]</f>
        <v>93</v>
      </c>
    </row>
    <row r="414" spans="1:9" ht="15.75" customHeight="1" x14ac:dyDescent="0.25">
      <c r="A414" s="28">
        <v>413</v>
      </c>
      <c r="B414" s="28" t="s">
        <v>1604</v>
      </c>
      <c r="C414" s="28" t="s">
        <v>1605</v>
      </c>
      <c r="D414" s="28" t="s">
        <v>1606</v>
      </c>
      <c r="E414" s="28" t="s">
        <v>373</v>
      </c>
      <c r="F414" s="28" t="s">
        <v>390</v>
      </c>
      <c r="G414" s="28">
        <v>106679</v>
      </c>
      <c r="H414" s="28">
        <v>107217</v>
      </c>
      <c r="I414" s="34">
        <f>HRData[[#This Row],[salary_actual]]-HRData[[#This Row],[salary_budgeted]]</f>
        <v>538</v>
      </c>
    </row>
    <row r="415" spans="1:9" ht="15.75" customHeight="1" x14ac:dyDescent="0.25">
      <c r="A415" s="28">
        <v>414</v>
      </c>
      <c r="B415" s="28" t="s">
        <v>1607</v>
      </c>
      <c r="C415" s="28" t="s">
        <v>1608</v>
      </c>
      <c r="D415" s="28" t="s">
        <v>1609</v>
      </c>
      <c r="E415" s="28" t="s">
        <v>373</v>
      </c>
      <c r="F415" s="28" t="s">
        <v>408</v>
      </c>
      <c r="G415" s="28">
        <v>76712</v>
      </c>
      <c r="H415" s="28">
        <v>77091</v>
      </c>
      <c r="I415" s="34">
        <f>HRData[[#This Row],[salary_actual]]-HRData[[#This Row],[salary_budgeted]]</f>
        <v>379</v>
      </c>
    </row>
    <row r="416" spans="1:9" ht="15.75" customHeight="1" x14ac:dyDescent="0.25">
      <c r="A416" s="28">
        <v>415</v>
      </c>
      <c r="B416" s="28" t="s">
        <v>1610</v>
      </c>
      <c r="C416" s="28" t="s">
        <v>1611</v>
      </c>
      <c r="D416" s="28" t="s">
        <v>1612</v>
      </c>
      <c r="E416" s="28" t="s">
        <v>373</v>
      </c>
      <c r="F416" s="28" t="s">
        <v>429</v>
      </c>
      <c r="G416" s="28">
        <v>108894</v>
      </c>
      <c r="H416" s="28">
        <v>109426</v>
      </c>
      <c r="I416" s="34">
        <f>HRData[[#This Row],[salary_actual]]-HRData[[#This Row],[salary_budgeted]]</f>
        <v>532</v>
      </c>
    </row>
    <row r="417" spans="1:9" ht="15.75" customHeight="1" x14ac:dyDescent="0.25">
      <c r="A417" s="28">
        <v>416</v>
      </c>
      <c r="B417" s="28" t="s">
        <v>1613</v>
      </c>
      <c r="C417" s="28" t="s">
        <v>1614</v>
      </c>
      <c r="D417" s="28" t="s">
        <v>1615</v>
      </c>
      <c r="E417" s="28" t="s">
        <v>378</v>
      </c>
      <c r="F417" s="28" t="s">
        <v>429</v>
      </c>
      <c r="G417" s="28">
        <v>104990</v>
      </c>
      <c r="H417" s="28">
        <v>105328</v>
      </c>
      <c r="I417" s="34">
        <f>HRData[[#This Row],[salary_actual]]-HRData[[#This Row],[salary_budgeted]]</f>
        <v>338</v>
      </c>
    </row>
    <row r="418" spans="1:9" ht="15.75" customHeight="1" x14ac:dyDescent="0.25">
      <c r="A418" s="28">
        <v>417</v>
      </c>
      <c r="B418" s="28" t="s">
        <v>1616</v>
      </c>
      <c r="C418" s="28" t="s">
        <v>1617</v>
      </c>
      <c r="D418" s="28" t="s">
        <v>1618</v>
      </c>
      <c r="E418" s="28" t="s">
        <v>378</v>
      </c>
      <c r="F418" s="28" t="s">
        <v>374</v>
      </c>
      <c r="G418" s="28">
        <v>94737</v>
      </c>
      <c r="H418" s="28">
        <v>94762</v>
      </c>
      <c r="I418" s="34">
        <f>HRData[[#This Row],[salary_actual]]-HRData[[#This Row],[salary_budgeted]]</f>
        <v>25</v>
      </c>
    </row>
    <row r="419" spans="1:9" ht="15.75" customHeight="1" x14ac:dyDescent="0.25">
      <c r="A419" s="28">
        <v>418</v>
      </c>
      <c r="B419" s="28" t="s">
        <v>1619</v>
      </c>
      <c r="C419" s="28" t="s">
        <v>1620</v>
      </c>
      <c r="D419" s="28" t="s">
        <v>1621</v>
      </c>
      <c r="E419" s="28" t="s">
        <v>373</v>
      </c>
      <c r="F419" s="28" t="s">
        <v>446</v>
      </c>
      <c r="G419" s="28">
        <v>111427</v>
      </c>
      <c r="H419" s="28">
        <v>112089</v>
      </c>
      <c r="I419" s="34">
        <f>HRData[[#This Row],[salary_actual]]-HRData[[#This Row],[salary_budgeted]]</f>
        <v>662</v>
      </c>
    </row>
    <row r="420" spans="1:9" ht="15.75" customHeight="1" x14ac:dyDescent="0.25">
      <c r="A420" s="28">
        <v>419</v>
      </c>
      <c r="B420" s="28" t="s">
        <v>1622</v>
      </c>
      <c r="C420" s="28" t="s">
        <v>1623</v>
      </c>
      <c r="D420" s="28" t="s">
        <v>1624</v>
      </c>
      <c r="E420" s="28" t="s">
        <v>378</v>
      </c>
      <c r="F420" s="28" t="s">
        <v>374</v>
      </c>
      <c r="G420" s="28">
        <v>120744</v>
      </c>
      <c r="H420" s="28">
        <v>120859</v>
      </c>
      <c r="I420" s="34">
        <f>HRData[[#This Row],[salary_actual]]-HRData[[#This Row],[salary_budgeted]]</f>
        <v>115</v>
      </c>
    </row>
    <row r="421" spans="1:9" ht="15.75" customHeight="1" x14ac:dyDescent="0.25">
      <c r="A421" s="28">
        <v>420</v>
      </c>
      <c r="B421" s="28" t="s">
        <v>1625</v>
      </c>
      <c r="C421" s="28" t="s">
        <v>1626</v>
      </c>
      <c r="D421" s="28" t="s">
        <v>1627</v>
      </c>
      <c r="E421" s="28" t="s">
        <v>378</v>
      </c>
      <c r="F421" s="28" t="s">
        <v>429</v>
      </c>
      <c r="G421" s="28">
        <v>135243</v>
      </c>
      <c r="H421" s="28">
        <v>136354</v>
      </c>
      <c r="I421" s="34">
        <f>HRData[[#This Row],[salary_actual]]-HRData[[#This Row],[salary_budgeted]]</f>
        <v>1111</v>
      </c>
    </row>
    <row r="422" spans="1:9" ht="15.75" customHeight="1" x14ac:dyDescent="0.25">
      <c r="A422" s="28">
        <v>421</v>
      </c>
      <c r="B422" s="28" t="s">
        <v>1628</v>
      </c>
      <c r="C422" s="28" t="s">
        <v>1629</v>
      </c>
      <c r="D422" s="28" t="s">
        <v>1630</v>
      </c>
      <c r="E422" s="28" t="s">
        <v>373</v>
      </c>
      <c r="F422" s="28" t="s">
        <v>390</v>
      </c>
      <c r="G422" s="28">
        <v>111353</v>
      </c>
      <c r="H422" s="28">
        <v>112151</v>
      </c>
      <c r="I422" s="34">
        <f>HRData[[#This Row],[salary_actual]]-HRData[[#This Row],[salary_budgeted]]</f>
        <v>798</v>
      </c>
    </row>
    <row r="423" spans="1:9" ht="15.75" customHeight="1" x14ac:dyDescent="0.25">
      <c r="A423" s="28">
        <v>422</v>
      </c>
      <c r="B423" s="28" t="s">
        <v>1631</v>
      </c>
      <c r="C423" s="28" t="s">
        <v>1632</v>
      </c>
      <c r="D423" s="28" t="s">
        <v>1633</v>
      </c>
      <c r="E423" s="28" t="s">
        <v>378</v>
      </c>
      <c r="F423" s="28" t="s">
        <v>429</v>
      </c>
      <c r="G423" s="28">
        <v>139307</v>
      </c>
      <c r="H423" s="28">
        <v>139529</v>
      </c>
      <c r="I423" s="34">
        <f>HRData[[#This Row],[salary_actual]]-HRData[[#This Row],[salary_budgeted]]</f>
        <v>222</v>
      </c>
    </row>
    <row r="424" spans="1:9" ht="15.75" customHeight="1" x14ac:dyDescent="0.25">
      <c r="A424" s="28">
        <v>423</v>
      </c>
      <c r="B424" s="28" t="s">
        <v>1634</v>
      </c>
      <c r="C424" s="28" t="s">
        <v>1635</v>
      </c>
      <c r="D424" s="28" t="s">
        <v>1636</v>
      </c>
      <c r="E424" s="28" t="s">
        <v>378</v>
      </c>
      <c r="F424" s="28" t="s">
        <v>446</v>
      </c>
      <c r="G424" s="28">
        <v>126665</v>
      </c>
      <c r="H424" s="28">
        <v>126897</v>
      </c>
      <c r="I424" s="34">
        <f>HRData[[#This Row],[salary_actual]]-HRData[[#This Row],[salary_budgeted]]</f>
        <v>232</v>
      </c>
    </row>
    <row r="425" spans="1:9" ht="15.75" customHeight="1" x14ac:dyDescent="0.25">
      <c r="A425" s="28">
        <v>424</v>
      </c>
      <c r="B425" s="28" t="s">
        <v>1637</v>
      </c>
      <c r="C425" s="28" t="s">
        <v>1638</v>
      </c>
      <c r="D425" s="28" t="s">
        <v>1639</v>
      </c>
      <c r="E425" s="28" t="s">
        <v>373</v>
      </c>
      <c r="F425" s="28" t="s">
        <v>394</v>
      </c>
      <c r="G425" s="28">
        <v>58632</v>
      </c>
      <c r="H425" s="28">
        <v>58966</v>
      </c>
      <c r="I425" s="34">
        <f>HRData[[#This Row],[salary_actual]]-HRData[[#This Row],[salary_budgeted]]</f>
        <v>334</v>
      </c>
    </row>
    <row r="426" spans="1:9" ht="15.75" customHeight="1" x14ac:dyDescent="0.25">
      <c r="A426" s="28">
        <v>425</v>
      </c>
      <c r="B426" s="28" t="s">
        <v>1345</v>
      </c>
      <c r="C426" s="28" t="s">
        <v>1640</v>
      </c>
      <c r="D426" s="28" t="s">
        <v>1641</v>
      </c>
      <c r="E426" s="28" t="s">
        <v>378</v>
      </c>
      <c r="F426" s="28" t="s">
        <v>394</v>
      </c>
      <c r="G426" s="28">
        <v>64886</v>
      </c>
      <c r="H426" s="28">
        <v>65530</v>
      </c>
      <c r="I426" s="34">
        <f>HRData[[#This Row],[salary_actual]]-HRData[[#This Row],[salary_budgeted]]</f>
        <v>644</v>
      </c>
    </row>
    <row r="427" spans="1:9" ht="15.75" customHeight="1" x14ac:dyDescent="0.25">
      <c r="A427" s="28">
        <v>426</v>
      </c>
      <c r="B427" s="28" t="s">
        <v>1642</v>
      </c>
      <c r="C427" s="28" t="s">
        <v>1643</v>
      </c>
      <c r="D427" s="28" t="s">
        <v>1644</v>
      </c>
      <c r="E427" s="28" t="s">
        <v>373</v>
      </c>
      <c r="F427" s="28" t="s">
        <v>379</v>
      </c>
      <c r="G427" s="28">
        <v>65319</v>
      </c>
      <c r="H427" s="28">
        <v>65372</v>
      </c>
      <c r="I427" s="34">
        <f>HRData[[#This Row],[salary_actual]]-HRData[[#This Row],[salary_budgeted]]</f>
        <v>53</v>
      </c>
    </row>
    <row r="428" spans="1:9" ht="15.75" customHeight="1" x14ac:dyDescent="0.25">
      <c r="A428" s="28">
        <v>427</v>
      </c>
      <c r="B428" s="28" t="s">
        <v>1645</v>
      </c>
      <c r="C428" s="28" t="s">
        <v>1646</v>
      </c>
      <c r="D428" s="28" t="s">
        <v>1647</v>
      </c>
      <c r="E428" s="28" t="s">
        <v>378</v>
      </c>
      <c r="F428" s="28" t="s">
        <v>429</v>
      </c>
      <c r="G428" s="28">
        <v>85113</v>
      </c>
      <c r="H428" s="28">
        <v>85865</v>
      </c>
      <c r="I428" s="34">
        <f>HRData[[#This Row],[salary_actual]]-HRData[[#This Row],[salary_budgeted]]</f>
        <v>752</v>
      </c>
    </row>
    <row r="429" spans="1:9" ht="15.75" customHeight="1" x14ac:dyDescent="0.25">
      <c r="A429" s="28">
        <v>428</v>
      </c>
      <c r="B429" s="28" t="s">
        <v>1648</v>
      </c>
      <c r="C429" s="28" t="s">
        <v>1649</v>
      </c>
      <c r="D429" s="28" t="s">
        <v>1650</v>
      </c>
      <c r="E429" s="28" t="s">
        <v>378</v>
      </c>
      <c r="F429" s="28" t="s">
        <v>429</v>
      </c>
      <c r="G429" s="28">
        <v>104997</v>
      </c>
      <c r="H429" s="28">
        <v>105353</v>
      </c>
      <c r="I429" s="34">
        <f>HRData[[#This Row],[salary_actual]]-HRData[[#This Row],[salary_budgeted]]</f>
        <v>356</v>
      </c>
    </row>
    <row r="430" spans="1:9" ht="15.75" customHeight="1" x14ac:dyDescent="0.25">
      <c r="A430" s="28">
        <v>429</v>
      </c>
      <c r="B430" s="28" t="s">
        <v>1651</v>
      </c>
      <c r="C430" s="28" t="s">
        <v>1652</v>
      </c>
      <c r="D430" s="28" t="s">
        <v>1653</v>
      </c>
      <c r="E430" s="28" t="s">
        <v>378</v>
      </c>
      <c r="F430" s="28" t="s">
        <v>408</v>
      </c>
      <c r="G430" s="28">
        <v>105587</v>
      </c>
      <c r="H430" s="28">
        <v>106232</v>
      </c>
      <c r="I430" s="34">
        <f>HRData[[#This Row],[salary_actual]]-HRData[[#This Row],[salary_budgeted]]</f>
        <v>645</v>
      </c>
    </row>
    <row r="431" spans="1:9" ht="15.75" customHeight="1" x14ac:dyDescent="0.25">
      <c r="A431" s="28">
        <v>430</v>
      </c>
      <c r="B431" s="28" t="s">
        <v>1654</v>
      </c>
      <c r="C431" s="28" t="s">
        <v>1655</v>
      </c>
      <c r="D431" s="28" t="s">
        <v>1656</v>
      </c>
      <c r="E431" s="28" t="s">
        <v>373</v>
      </c>
      <c r="F431" s="28" t="s">
        <v>374</v>
      </c>
      <c r="G431" s="28">
        <v>57946</v>
      </c>
      <c r="H431" s="28">
        <v>58470</v>
      </c>
      <c r="I431" s="34">
        <f>HRData[[#This Row],[salary_actual]]-HRData[[#This Row],[salary_budgeted]]</f>
        <v>524</v>
      </c>
    </row>
    <row r="432" spans="1:9" ht="15.75" customHeight="1" x14ac:dyDescent="0.25">
      <c r="A432" s="28">
        <v>431</v>
      </c>
      <c r="B432" s="28" t="s">
        <v>1657</v>
      </c>
      <c r="C432" s="28" t="s">
        <v>1658</v>
      </c>
      <c r="D432" s="28" t="s">
        <v>1659</v>
      </c>
      <c r="E432" s="28" t="s">
        <v>378</v>
      </c>
      <c r="F432" s="28" t="s">
        <v>374</v>
      </c>
      <c r="G432" s="28">
        <v>83405</v>
      </c>
      <c r="H432" s="28">
        <v>83965</v>
      </c>
      <c r="I432" s="34">
        <f>HRData[[#This Row],[salary_actual]]-HRData[[#This Row],[salary_budgeted]]</f>
        <v>560</v>
      </c>
    </row>
    <row r="433" spans="1:9" ht="15.75" customHeight="1" x14ac:dyDescent="0.25">
      <c r="A433" s="28">
        <v>432</v>
      </c>
      <c r="B433" s="28" t="s">
        <v>1660</v>
      </c>
      <c r="C433" s="28" t="s">
        <v>1661</v>
      </c>
      <c r="D433" s="28" t="s">
        <v>1662</v>
      </c>
      <c r="E433" s="28" t="s">
        <v>373</v>
      </c>
      <c r="F433" s="28" t="s">
        <v>374</v>
      </c>
      <c r="G433" s="28">
        <v>104344</v>
      </c>
      <c r="H433" s="28">
        <v>104556</v>
      </c>
      <c r="I433" s="34">
        <f>HRData[[#This Row],[salary_actual]]-HRData[[#This Row],[salary_budgeted]]</f>
        <v>212</v>
      </c>
    </row>
    <row r="434" spans="1:9" ht="15.75" customHeight="1" x14ac:dyDescent="0.25">
      <c r="A434" s="28">
        <v>433</v>
      </c>
      <c r="B434" s="28" t="s">
        <v>1663</v>
      </c>
      <c r="C434" s="28" t="s">
        <v>783</v>
      </c>
      <c r="D434" s="28" t="s">
        <v>1664</v>
      </c>
      <c r="E434" s="28" t="s">
        <v>373</v>
      </c>
      <c r="F434" s="28" t="s">
        <v>425</v>
      </c>
      <c r="G434" s="28">
        <v>53744</v>
      </c>
      <c r="H434" s="28">
        <v>54187</v>
      </c>
      <c r="I434" s="34">
        <f>HRData[[#This Row],[salary_actual]]-HRData[[#This Row],[salary_budgeted]]</f>
        <v>443</v>
      </c>
    </row>
    <row r="435" spans="1:9" ht="15.75" customHeight="1" x14ac:dyDescent="0.25">
      <c r="A435" s="28">
        <v>434</v>
      </c>
      <c r="B435" s="28" t="s">
        <v>1665</v>
      </c>
      <c r="C435" s="28" t="s">
        <v>1666</v>
      </c>
      <c r="D435" s="28" t="s">
        <v>1667</v>
      </c>
      <c r="E435" s="28" t="s">
        <v>378</v>
      </c>
      <c r="F435" s="28" t="s">
        <v>383</v>
      </c>
      <c r="G435" s="28">
        <v>119455</v>
      </c>
      <c r="H435" s="28">
        <v>119808</v>
      </c>
      <c r="I435" s="34">
        <f>HRData[[#This Row],[salary_actual]]-HRData[[#This Row],[salary_budgeted]]</f>
        <v>353</v>
      </c>
    </row>
    <row r="436" spans="1:9" ht="15.75" customHeight="1" x14ac:dyDescent="0.25">
      <c r="A436" s="28">
        <v>435</v>
      </c>
      <c r="B436" s="28" t="s">
        <v>1668</v>
      </c>
      <c r="C436" s="28" t="s">
        <v>1669</v>
      </c>
      <c r="D436" s="28" t="s">
        <v>1670</v>
      </c>
      <c r="E436" s="28" t="s">
        <v>378</v>
      </c>
      <c r="F436" s="28" t="s">
        <v>433</v>
      </c>
      <c r="G436" s="28">
        <v>96389</v>
      </c>
      <c r="H436" s="28">
        <v>97320</v>
      </c>
      <c r="I436" s="34">
        <f>HRData[[#This Row],[salary_actual]]-HRData[[#This Row],[salary_budgeted]]</f>
        <v>931</v>
      </c>
    </row>
    <row r="437" spans="1:9" ht="15.75" customHeight="1" x14ac:dyDescent="0.25">
      <c r="A437" s="28">
        <v>436</v>
      </c>
      <c r="B437" s="28" t="s">
        <v>1671</v>
      </c>
      <c r="C437" s="28" t="s">
        <v>1672</v>
      </c>
      <c r="D437" s="28" t="s">
        <v>1673</v>
      </c>
      <c r="E437" s="28" t="s">
        <v>373</v>
      </c>
      <c r="F437" s="28" t="s">
        <v>408</v>
      </c>
      <c r="G437" s="28">
        <v>107335</v>
      </c>
      <c r="H437" s="28">
        <v>107867</v>
      </c>
      <c r="I437" s="34">
        <f>HRData[[#This Row],[salary_actual]]-HRData[[#This Row],[salary_budgeted]]</f>
        <v>532</v>
      </c>
    </row>
    <row r="438" spans="1:9" ht="15.75" customHeight="1" x14ac:dyDescent="0.25">
      <c r="A438" s="28">
        <v>437</v>
      </c>
      <c r="B438" s="28" t="s">
        <v>1247</v>
      </c>
      <c r="C438" s="28" t="s">
        <v>1674</v>
      </c>
      <c r="D438" s="28" t="s">
        <v>1675</v>
      </c>
      <c r="E438" s="28" t="s">
        <v>373</v>
      </c>
      <c r="F438" s="28" t="s">
        <v>390</v>
      </c>
      <c r="G438" s="28">
        <v>136627</v>
      </c>
      <c r="H438" s="28">
        <v>137891</v>
      </c>
      <c r="I438" s="34">
        <f>HRData[[#This Row],[salary_actual]]-HRData[[#This Row],[salary_budgeted]]</f>
        <v>1264</v>
      </c>
    </row>
    <row r="439" spans="1:9" ht="15.75" customHeight="1" x14ac:dyDescent="0.25">
      <c r="A439" s="28">
        <v>438</v>
      </c>
      <c r="B439" s="28" t="s">
        <v>1676</v>
      </c>
      <c r="C439" s="28" t="s">
        <v>1677</v>
      </c>
      <c r="D439" s="28" t="s">
        <v>1678</v>
      </c>
      <c r="E439" s="28" t="s">
        <v>373</v>
      </c>
      <c r="F439" s="28" t="s">
        <v>415</v>
      </c>
      <c r="G439" s="28">
        <v>140728</v>
      </c>
      <c r="H439" s="28">
        <v>141822</v>
      </c>
      <c r="I439" s="34">
        <f>HRData[[#This Row],[salary_actual]]-HRData[[#This Row],[salary_budgeted]]</f>
        <v>1094</v>
      </c>
    </row>
    <row r="440" spans="1:9" ht="15.75" customHeight="1" x14ac:dyDescent="0.25">
      <c r="A440" s="28">
        <v>439</v>
      </c>
      <c r="B440" s="28" t="s">
        <v>1679</v>
      </c>
      <c r="C440" s="28" t="s">
        <v>1680</v>
      </c>
      <c r="D440" s="28" t="s">
        <v>1681</v>
      </c>
      <c r="E440" s="28" t="s">
        <v>378</v>
      </c>
      <c r="F440" s="28" t="s">
        <v>433</v>
      </c>
      <c r="G440" s="28">
        <v>47903</v>
      </c>
      <c r="H440" s="28">
        <v>48195</v>
      </c>
      <c r="I440" s="34">
        <f>HRData[[#This Row],[salary_actual]]-HRData[[#This Row],[salary_budgeted]]</f>
        <v>292</v>
      </c>
    </row>
    <row r="441" spans="1:9" ht="15.75" customHeight="1" x14ac:dyDescent="0.25">
      <c r="A441" s="28">
        <v>440</v>
      </c>
      <c r="B441" s="28" t="s">
        <v>1682</v>
      </c>
      <c r="C441" s="28" t="s">
        <v>1683</v>
      </c>
      <c r="D441" s="28" t="s">
        <v>1684</v>
      </c>
      <c r="E441" s="28" t="s">
        <v>373</v>
      </c>
      <c r="F441" s="28" t="s">
        <v>446</v>
      </c>
      <c r="G441" s="28">
        <v>130127</v>
      </c>
      <c r="H441" s="28">
        <v>131331</v>
      </c>
      <c r="I441" s="34">
        <f>HRData[[#This Row],[salary_actual]]-HRData[[#This Row],[salary_budgeted]]</f>
        <v>1204</v>
      </c>
    </row>
    <row r="442" spans="1:9" ht="15.75" customHeight="1" x14ac:dyDescent="0.25">
      <c r="A442" s="28">
        <v>441</v>
      </c>
      <c r="B442" s="28" t="s">
        <v>1685</v>
      </c>
      <c r="C442" s="28" t="s">
        <v>1686</v>
      </c>
      <c r="D442" s="28" t="s">
        <v>1687</v>
      </c>
      <c r="E442" s="28" t="s">
        <v>373</v>
      </c>
      <c r="F442" s="28" t="s">
        <v>383</v>
      </c>
      <c r="G442" s="28">
        <v>89079</v>
      </c>
      <c r="H442" s="28">
        <v>89182</v>
      </c>
      <c r="I442" s="34">
        <f>HRData[[#This Row],[salary_actual]]-HRData[[#This Row],[salary_budgeted]]</f>
        <v>103</v>
      </c>
    </row>
    <row r="443" spans="1:9" ht="15.75" customHeight="1" x14ac:dyDescent="0.25">
      <c r="A443" s="28">
        <v>442</v>
      </c>
      <c r="B443" s="28" t="s">
        <v>1688</v>
      </c>
      <c r="C443" s="28" t="s">
        <v>1689</v>
      </c>
      <c r="D443" s="28" t="s">
        <v>1690</v>
      </c>
      <c r="E443" s="28" t="s">
        <v>373</v>
      </c>
      <c r="F443" s="28" t="s">
        <v>379</v>
      </c>
      <c r="G443" s="28">
        <v>60648</v>
      </c>
      <c r="H443" s="28">
        <v>60902</v>
      </c>
      <c r="I443" s="34">
        <f>HRData[[#This Row],[salary_actual]]-HRData[[#This Row],[salary_budgeted]]</f>
        <v>254</v>
      </c>
    </row>
    <row r="444" spans="1:9" ht="15.75" customHeight="1" x14ac:dyDescent="0.25">
      <c r="A444" s="28">
        <v>443</v>
      </c>
      <c r="B444" s="28" t="s">
        <v>1691</v>
      </c>
      <c r="C444" s="28" t="s">
        <v>1692</v>
      </c>
      <c r="D444" s="28" t="s">
        <v>1693</v>
      </c>
      <c r="E444" s="28" t="s">
        <v>378</v>
      </c>
      <c r="F444" s="28" t="s">
        <v>429</v>
      </c>
      <c r="G444" s="28">
        <v>60926</v>
      </c>
      <c r="H444" s="28">
        <v>61346</v>
      </c>
      <c r="I444" s="34">
        <f>HRData[[#This Row],[salary_actual]]-HRData[[#This Row],[salary_budgeted]]</f>
        <v>420</v>
      </c>
    </row>
    <row r="445" spans="1:9" ht="15.75" customHeight="1" x14ac:dyDescent="0.25">
      <c r="A445" s="28">
        <v>444</v>
      </c>
      <c r="B445" s="28" t="s">
        <v>1694</v>
      </c>
      <c r="C445" s="28" t="s">
        <v>1695</v>
      </c>
      <c r="D445" s="28" t="s">
        <v>1696</v>
      </c>
      <c r="E445" s="28" t="s">
        <v>378</v>
      </c>
      <c r="F445" s="28" t="s">
        <v>408</v>
      </c>
      <c r="G445" s="28">
        <v>108058</v>
      </c>
      <c r="H445" s="28">
        <v>108116</v>
      </c>
      <c r="I445" s="34">
        <f>HRData[[#This Row],[salary_actual]]-HRData[[#This Row],[salary_budgeted]]</f>
        <v>58</v>
      </c>
    </row>
    <row r="446" spans="1:9" ht="15.75" customHeight="1" x14ac:dyDescent="0.25">
      <c r="A446" s="28">
        <v>445</v>
      </c>
      <c r="B446" s="28" t="s">
        <v>1697</v>
      </c>
      <c r="C446" s="28" t="s">
        <v>1698</v>
      </c>
      <c r="D446" s="28" t="s">
        <v>1699</v>
      </c>
      <c r="E446" s="28" t="s">
        <v>373</v>
      </c>
      <c r="F446" s="28" t="s">
        <v>401</v>
      </c>
      <c r="G446" s="28">
        <v>91252</v>
      </c>
      <c r="H446" s="28">
        <v>91633</v>
      </c>
      <c r="I446" s="34">
        <f>HRData[[#This Row],[salary_actual]]-HRData[[#This Row],[salary_budgeted]]</f>
        <v>381</v>
      </c>
    </row>
    <row r="447" spans="1:9" ht="15.75" customHeight="1" x14ac:dyDescent="0.25">
      <c r="A447" s="28">
        <v>446</v>
      </c>
      <c r="B447" s="28" t="s">
        <v>1700</v>
      </c>
      <c r="C447" s="28" t="s">
        <v>1701</v>
      </c>
      <c r="D447" s="28" t="s">
        <v>1702</v>
      </c>
      <c r="E447" s="28" t="s">
        <v>373</v>
      </c>
      <c r="F447" s="28" t="s">
        <v>390</v>
      </c>
      <c r="G447" s="28">
        <v>79392</v>
      </c>
      <c r="H447" s="28">
        <v>80174</v>
      </c>
      <c r="I447" s="34">
        <f>HRData[[#This Row],[salary_actual]]-HRData[[#This Row],[salary_budgeted]]</f>
        <v>782</v>
      </c>
    </row>
    <row r="448" spans="1:9" ht="15.75" customHeight="1" x14ac:dyDescent="0.25">
      <c r="A448" s="28">
        <v>447</v>
      </c>
      <c r="B448" s="28" t="s">
        <v>1703</v>
      </c>
      <c r="C448" s="28" t="s">
        <v>1704</v>
      </c>
      <c r="D448" s="28" t="s">
        <v>1705</v>
      </c>
      <c r="E448" s="28" t="s">
        <v>373</v>
      </c>
      <c r="F448" s="28" t="s">
        <v>390</v>
      </c>
      <c r="G448" s="28">
        <v>146620</v>
      </c>
      <c r="H448" s="28">
        <v>146700</v>
      </c>
      <c r="I448" s="34">
        <f>HRData[[#This Row],[salary_actual]]-HRData[[#This Row],[salary_budgeted]]</f>
        <v>80</v>
      </c>
    </row>
    <row r="449" spans="1:9" ht="15.75" customHeight="1" x14ac:dyDescent="0.25">
      <c r="A449" s="28">
        <v>448</v>
      </c>
      <c r="B449" s="28" t="s">
        <v>1706</v>
      </c>
      <c r="C449" s="28" t="s">
        <v>1707</v>
      </c>
      <c r="D449" s="28" t="s">
        <v>1708</v>
      </c>
      <c r="E449" s="28" t="s">
        <v>378</v>
      </c>
      <c r="F449" s="28" t="s">
        <v>401</v>
      </c>
      <c r="G449" s="28">
        <v>84071</v>
      </c>
      <c r="H449" s="28">
        <v>84377</v>
      </c>
      <c r="I449" s="34">
        <f>HRData[[#This Row],[salary_actual]]-HRData[[#This Row],[salary_budgeted]]</f>
        <v>306</v>
      </c>
    </row>
    <row r="450" spans="1:9" ht="15.75" customHeight="1" x14ac:dyDescent="0.25">
      <c r="A450" s="28">
        <v>449</v>
      </c>
      <c r="B450" s="28" t="s">
        <v>1709</v>
      </c>
      <c r="C450" s="28" t="s">
        <v>1710</v>
      </c>
      <c r="D450" s="28" t="s">
        <v>1711</v>
      </c>
      <c r="E450" s="28" t="s">
        <v>373</v>
      </c>
      <c r="F450" s="28" t="s">
        <v>408</v>
      </c>
      <c r="G450" s="28">
        <v>99457</v>
      </c>
      <c r="H450" s="28">
        <v>99514</v>
      </c>
      <c r="I450" s="34">
        <f>HRData[[#This Row],[salary_actual]]-HRData[[#This Row],[salary_budgeted]]</f>
        <v>57</v>
      </c>
    </row>
    <row r="451" spans="1:9" ht="15.75" customHeight="1" x14ac:dyDescent="0.25">
      <c r="A451" s="28">
        <v>450</v>
      </c>
      <c r="B451" s="28" t="s">
        <v>1712</v>
      </c>
      <c r="C451" s="28" t="s">
        <v>1713</v>
      </c>
      <c r="D451" s="28" t="s">
        <v>1714</v>
      </c>
      <c r="E451" s="28" t="s">
        <v>373</v>
      </c>
      <c r="F451" s="28" t="s">
        <v>379</v>
      </c>
      <c r="G451" s="28">
        <v>112893</v>
      </c>
      <c r="H451" s="28">
        <v>113728</v>
      </c>
      <c r="I451" s="34">
        <f>HRData[[#This Row],[salary_actual]]-HRData[[#This Row],[salary_budgeted]]</f>
        <v>835</v>
      </c>
    </row>
    <row r="452" spans="1:9" ht="15.75" customHeight="1" x14ac:dyDescent="0.25">
      <c r="A452" s="28">
        <v>451</v>
      </c>
      <c r="B452" s="28" t="s">
        <v>1715</v>
      </c>
      <c r="C452" s="28" t="s">
        <v>1716</v>
      </c>
      <c r="D452" s="28" t="s">
        <v>1717</v>
      </c>
      <c r="E452" s="28" t="s">
        <v>378</v>
      </c>
      <c r="F452" s="28" t="s">
        <v>401</v>
      </c>
      <c r="G452" s="28">
        <v>56753</v>
      </c>
      <c r="H452" s="28">
        <v>57058</v>
      </c>
      <c r="I452" s="34">
        <f>HRData[[#This Row],[salary_actual]]-HRData[[#This Row],[salary_budgeted]]</f>
        <v>305</v>
      </c>
    </row>
    <row r="453" spans="1:9" ht="15.75" customHeight="1" x14ac:dyDescent="0.25">
      <c r="A453" s="28">
        <v>452</v>
      </c>
      <c r="B453" s="28" t="s">
        <v>1718</v>
      </c>
      <c r="C453" s="28" t="s">
        <v>1719</v>
      </c>
      <c r="D453" s="28" t="s">
        <v>1720</v>
      </c>
      <c r="E453" s="28" t="s">
        <v>373</v>
      </c>
      <c r="F453" s="28" t="s">
        <v>408</v>
      </c>
      <c r="G453" s="28">
        <v>49644</v>
      </c>
      <c r="H453" s="28">
        <v>50050</v>
      </c>
      <c r="I453" s="34">
        <f>HRData[[#This Row],[salary_actual]]-HRData[[#This Row],[salary_budgeted]]</f>
        <v>406</v>
      </c>
    </row>
    <row r="454" spans="1:9" ht="15.75" customHeight="1" x14ac:dyDescent="0.25">
      <c r="A454" s="28">
        <v>453</v>
      </c>
      <c r="B454" s="28" t="s">
        <v>1721</v>
      </c>
      <c r="C454" s="28" t="s">
        <v>1722</v>
      </c>
      <c r="D454" s="28" t="s">
        <v>1723</v>
      </c>
      <c r="E454" s="28" t="s">
        <v>378</v>
      </c>
      <c r="F454" s="28" t="s">
        <v>415</v>
      </c>
      <c r="G454" s="28">
        <v>69699</v>
      </c>
      <c r="H454" s="28">
        <v>70323</v>
      </c>
      <c r="I454" s="34">
        <f>HRData[[#This Row],[salary_actual]]-HRData[[#This Row],[salary_budgeted]]</f>
        <v>624</v>
      </c>
    </row>
    <row r="455" spans="1:9" ht="15.75" customHeight="1" x14ac:dyDescent="0.25">
      <c r="A455" s="28">
        <v>454</v>
      </c>
      <c r="B455" s="28" t="s">
        <v>1307</v>
      </c>
      <c r="C455" s="28" t="s">
        <v>1724</v>
      </c>
      <c r="D455" s="28" t="s">
        <v>1725</v>
      </c>
      <c r="E455" s="28" t="s">
        <v>378</v>
      </c>
      <c r="F455" s="28" t="s">
        <v>383</v>
      </c>
      <c r="G455" s="28">
        <v>51562</v>
      </c>
      <c r="H455" s="28">
        <v>51969</v>
      </c>
      <c r="I455" s="34">
        <f>HRData[[#This Row],[salary_actual]]-HRData[[#This Row],[salary_budgeted]]</f>
        <v>407</v>
      </c>
    </row>
    <row r="456" spans="1:9" ht="15.75" customHeight="1" x14ac:dyDescent="0.25">
      <c r="A456" s="28">
        <v>455</v>
      </c>
      <c r="B456" s="28" t="s">
        <v>830</v>
      </c>
      <c r="C456" s="28" t="s">
        <v>1726</v>
      </c>
      <c r="D456" s="28" t="s">
        <v>1727</v>
      </c>
      <c r="E456" s="28" t="s">
        <v>378</v>
      </c>
      <c r="F456" s="28" t="s">
        <v>415</v>
      </c>
      <c r="G456" s="28">
        <v>43194</v>
      </c>
      <c r="H456" s="28">
        <v>43568</v>
      </c>
      <c r="I456" s="34">
        <f>HRData[[#This Row],[salary_actual]]-HRData[[#This Row],[salary_budgeted]]</f>
        <v>374</v>
      </c>
    </row>
    <row r="457" spans="1:9" ht="15.75" customHeight="1" x14ac:dyDescent="0.25">
      <c r="A457" s="28">
        <v>456</v>
      </c>
      <c r="B457" s="28" t="s">
        <v>1219</v>
      </c>
      <c r="C457" s="28" t="s">
        <v>1728</v>
      </c>
      <c r="D457" s="28" t="s">
        <v>1729</v>
      </c>
      <c r="E457" s="28" t="s">
        <v>373</v>
      </c>
      <c r="F457" s="28" t="s">
        <v>408</v>
      </c>
      <c r="G457" s="28">
        <v>57133</v>
      </c>
      <c r="H457" s="28">
        <v>57316</v>
      </c>
      <c r="I457" s="34">
        <f>HRData[[#This Row],[salary_actual]]-HRData[[#This Row],[salary_budgeted]]</f>
        <v>183</v>
      </c>
    </row>
    <row r="458" spans="1:9" ht="15.75" customHeight="1" x14ac:dyDescent="0.25">
      <c r="A458" s="28">
        <v>457</v>
      </c>
      <c r="B458" s="28" t="s">
        <v>1730</v>
      </c>
      <c r="C458" s="28" t="s">
        <v>1731</v>
      </c>
      <c r="D458" s="28" t="s">
        <v>1732</v>
      </c>
      <c r="E458" s="28" t="s">
        <v>373</v>
      </c>
      <c r="F458" s="28" t="s">
        <v>379</v>
      </c>
      <c r="G458" s="28">
        <v>52117</v>
      </c>
      <c r="H458" s="28">
        <v>52369</v>
      </c>
      <c r="I458" s="34">
        <f>HRData[[#This Row],[salary_actual]]-HRData[[#This Row],[salary_budgeted]]</f>
        <v>252</v>
      </c>
    </row>
    <row r="459" spans="1:9" ht="15.75" customHeight="1" x14ac:dyDescent="0.25">
      <c r="A459" s="28">
        <v>458</v>
      </c>
      <c r="B459" s="28" t="s">
        <v>1733</v>
      </c>
      <c r="C459" s="28" t="s">
        <v>1734</v>
      </c>
      <c r="D459" s="28" t="s">
        <v>1735</v>
      </c>
      <c r="E459" s="28" t="s">
        <v>373</v>
      </c>
      <c r="F459" s="28" t="s">
        <v>390</v>
      </c>
      <c r="G459" s="28">
        <v>142196</v>
      </c>
      <c r="H459" s="28">
        <v>142232</v>
      </c>
      <c r="I459" s="34">
        <f>HRData[[#This Row],[salary_actual]]-HRData[[#This Row],[salary_budgeted]]</f>
        <v>36</v>
      </c>
    </row>
    <row r="460" spans="1:9" ht="15.75" customHeight="1" x14ac:dyDescent="0.25">
      <c r="A460" s="28">
        <v>459</v>
      </c>
      <c r="B460" s="28" t="s">
        <v>1736</v>
      </c>
      <c r="C460" s="28" t="s">
        <v>1737</v>
      </c>
      <c r="D460" s="28" t="s">
        <v>1738</v>
      </c>
      <c r="E460" s="28" t="s">
        <v>378</v>
      </c>
      <c r="F460" s="28" t="s">
        <v>415</v>
      </c>
      <c r="G460" s="28">
        <v>136152</v>
      </c>
      <c r="H460" s="28">
        <v>136159</v>
      </c>
      <c r="I460" s="34">
        <f>HRData[[#This Row],[salary_actual]]-HRData[[#This Row],[salary_budgeted]]</f>
        <v>7</v>
      </c>
    </row>
    <row r="461" spans="1:9" ht="15.75" customHeight="1" x14ac:dyDescent="0.25">
      <c r="A461" s="28">
        <v>460</v>
      </c>
      <c r="B461" s="28" t="s">
        <v>887</v>
      </c>
      <c r="C461" s="28" t="s">
        <v>1739</v>
      </c>
      <c r="D461" s="28" t="s">
        <v>1740</v>
      </c>
      <c r="E461" s="28" t="s">
        <v>378</v>
      </c>
      <c r="F461" s="28" t="s">
        <v>425</v>
      </c>
      <c r="G461" s="28">
        <v>67398</v>
      </c>
      <c r="H461" s="28">
        <v>67575</v>
      </c>
      <c r="I461" s="34">
        <f>HRData[[#This Row],[salary_actual]]-HRData[[#This Row],[salary_budgeted]]</f>
        <v>177</v>
      </c>
    </row>
    <row r="462" spans="1:9" ht="15.75" customHeight="1" x14ac:dyDescent="0.25">
      <c r="A462" s="28">
        <v>461</v>
      </c>
      <c r="B462" s="28" t="s">
        <v>1741</v>
      </c>
      <c r="C462" s="28" t="s">
        <v>1742</v>
      </c>
      <c r="D462" s="28" t="s">
        <v>1743</v>
      </c>
      <c r="E462" s="28" t="s">
        <v>373</v>
      </c>
      <c r="F462" s="28" t="s">
        <v>429</v>
      </c>
      <c r="G462" s="28">
        <v>45187</v>
      </c>
      <c r="H462" s="28">
        <v>45626</v>
      </c>
      <c r="I462" s="34">
        <f>HRData[[#This Row],[salary_actual]]-HRData[[#This Row],[salary_budgeted]]</f>
        <v>439</v>
      </c>
    </row>
    <row r="463" spans="1:9" ht="15.75" customHeight="1" x14ac:dyDescent="0.25">
      <c r="A463" s="28">
        <v>462</v>
      </c>
      <c r="B463" s="28" t="s">
        <v>1744</v>
      </c>
      <c r="C463" s="28" t="s">
        <v>1745</v>
      </c>
      <c r="D463" s="28" t="s">
        <v>1746</v>
      </c>
      <c r="E463" s="28" t="s">
        <v>373</v>
      </c>
      <c r="F463" s="28" t="s">
        <v>390</v>
      </c>
      <c r="G463" s="28">
        <v>134818</v>
      </c>
      <c r="H463" s="28">
        <v>136143</v>
      </c>
      <c r="I463" s="34">
        <f>HRData[[#This Row],[salary_actual]]-HRData[[#This Row],[salary_budgeted]]</f>
        <v>1325</v>
      </c>
    </row>
    <row r="464" spans="1:9" ht="15.75" customHeight="1" x14ac:dyDescent="0.25">
      <c r="A464" s="28">
        <v>463</v>
      </c>
      <c r="B464" s="28" t="s">
        <v>528</v>
      </c>
      <c r="C464" s="28" t="s">
        <v>1747</v>
      </c>
      <c r="D464" s="28" t="s">
        <v>1748</v>
      </c>
      <c r="E464" s="28" t="s">
        <v>373</v>
      </c>
      <c r="F464" s="28" t="s">
        <v>446</v>
      </c>
      <c r="G464" s="28">
        <v>120074</v>
      </c>
      <c r="H464" s="28">
        <v>121163</v>
      </c>
      <c r="I464" s="34">
        <f>HRData[[#This Row],[salary_actual]]-HRData[[#This Row],[salary_budgeted]]</f>
        <v>1089</v>
      </c>
    </row>
    <row r="465" spans="1:9" ht="15.75" customHeight="1" x14ac:dyDescent="0.25">
      <c r="A465" s="28">
        <v>464</v>
      </c>
      <c r="B465" s="28" t="s">
        <v>1749</v>
      </c>
      <c r="C465" s="28" t="s">
        <v>1750</v>
      </c>
      <c r="D465" s="28" t="s">
        <v>1751</v>
      </c>
      <c r="E465" s="28" t="s">
        <v>373</v>
      </c>
      <c r="F465" s="28" t="s">
        <v>433</v>
      </c>
      <c r="G465" s="28">
        <v>90573</v>
      </c>
      <c r="H465" s="28">
        <v>90668</v>
      </c>
      <c r="I465" s="34">
        <f>HRData[[#This Row],[salary_actual]]-HRData[[#This Row],[salary_budgeted]]</f>
        <v>95</v>
      </c>
    </row>
    <row r="466" spans="1:9" ht="15.75" customHeight="1" x14ac:dyDescent="0.25">
      <c r="A466" s="28">
        <v>465</v>
      </c>
      <c r="B466" s="28" t="s">
        <v>1752</v>
      </c>
      <c r="C466" s="28" t="s">
        <v>1753</v>
      </c>
      <c r="D466" s="28" t="s">
        <v>1754</v>
      </c>
      <c r="E466" s="28" t="s">
        <v>378</v>
      </c>
      <c r="F466" s="28" t="s">
        <v>425</v>
      </c>
      <c r="G466" s="28">
        <v>136246</v>
      </c>
      <c r="H466" s="28">
        <v>137185</v>
      </c>
      <c r="I466" s="34">
        <f>HRData[[#This Row],[salary_actual]]-HRData[[#This Row],[salary_budgeted]]</f>
        <v>939</v>
      </c>
    </row>
    <row r="467" spans="1:9" ht="15.75" customHeight="1" x14ac:dyDescent="0.25">
      <c r="A467" s="28">
        <v>466</v>
      </c>
      <c r="B467" s="28" t="s">
        <v>1755</v>
      </c>
      <c r="C467" s="28" t="s">
        <v>1756</v>
      </c>
      <c r="D467" s="28" t="s">
        <v>1757</v>
      </c>
      <c r="E467" s="28" t="s">
        <v>378</v>
      </c>
      <c r="F467" s="28" t="s">
        <v>425</v>
      </c>
      <c r="G467" s="28">
        <v>69856</v>
      </c>
      <c r="H467" s="28">
        <v>70171</v>
      </c>
      <c r="I467" s="34">
        <f>HRData[[#This Row],[salary_actual]]-HRData[[#This Row],[salary_budgeted]]</f>
        <v>315</v>
      </c>
    </row>
    <row r="468" spans="1:9" ht="15.75" customHeight="1" x14ac:dyDescent="0.25">
      <c r="A468" s="28">
        <v>467</v>
      </c>
      <c r="B468" s="28" t="s">
        <v>1758</v>
      </c>
      <c r="C468" s="28" t="s">
        <v>1759</v>
      </c>
      <c r="D468" s="28" t="s">
        <v>1760</v>
      </c>
      <c r="E468" s="28" t="s">
        <v>373</v>
      </c>
      <c r="F468" s="28" t="s">
        <v>429</v>
      </c>
      <c r="G468" s="28">
        <v>127115</v>
      </c>
      <c r="H468" s="28">
        <v>127529</v>
      </c>
      <c r="I468" s="34">
        <f>HRData[[#This Row],[salary_actual]]-HRData[[#This Row],[salary_budgeted]]</f>
        <v>414</v>
      </c>
    </row>
    <row r="469" spans="1:9" ht="15.75" customHeight="1" x14ac:dyDescent="0.25">
      <c r="A469" s="28">
        <v>468</v>
      </c>
      <c r="B469" s="28" t="s">
        <v>1761</v>
      </c>
      <c r="C469" s="28" t="s">
        <v>1762</v>
      </c>
      <c r="D469" s="28" t="s">
        <v>1763</v>
      </c>
      <c r="E469" s="28" t="s">
        <v>378</v>
      </c>
      <c r="F469" s="28" t="s">
        <v>390</v>
      </c>
      <c r="G469" s="28">
        <v>123571</v>
      </c>
      <c r="H469" s="28">
        <v>124332</v>
      </c>
      <c r="I469" s="34">
        <f>HRData[[#This Row],[salary_actual]]-HRData[[#This Row],[salary_budgeted]]</f>
        <v>761</v>
      </c>
    </row>
    <row r="470" spans="1:9" ht="15.75" customHeight="1" x14ac:dyDescent="0.25">
      <c r="A470" s="28">
        <v>469</v>
      </c>
      <c r="B470" s="28" t="s">
        <v>1764</v>
      </c>
      <c r="C470" s="28" t="s">
        <v>1765</v>
      </c>
      <c r="D470" s="28" t="s">
        <v>1766</v>
      </c>
      <c r="E470" s="28" t="s">
        <v>373</v>
      </c>
      <c r="F470" s="28" t="s">
        <v>415</v>
      </c>
      <c r="G470" s="28">
        <v>137965</v>
      </c>
      <c r="H470" s="28">
        <v>138657</v>
      </c>
      <c r="I470" s="34">
        <f>HRData[[#This Row],[salary_actual]]-HRData[[#This Row],[salary_budgeted]]</f>
        <v>692</v>
      </c>
    </row>
    <row r="471" spans="1:9" ht="15.75" customHeight="1" x14ac:dyDescent="0.25">
      <c r="A471" s="28">
        <v>470</v>
      </c>
      <c r="B471" s="28" t="s">
        <v>1767</v>
      </c>
      <c r="C471" s="28" t="s">
        <v>1768</v>
      </c>
      <c r="D471" s="28" t="s">
        <v>1769</v>
      </c>
      <c r="E471" s="28" t="s">
        <v>373</v>
      </c>
      <c r="F471" s="28" t="s">
        <v>374</v>
      </c>
      <c r="G471" s="28">
        <v>113936</v>
      </c>
      <c r="H471" s="28">
        <v>115032</v>
      </c>
      <c r="I471" s="34">
        <f>HRData[[#This Row],[salary_actual]]-HRData[[#This Row],[salary_budgeted]]</f>
        <v>1096</v>
      </c>
    </row>
    <row r="472" spans="1:9" ht="15.75" customHeight="1" x14ac:dyDescent="0.25">
      <c r="A472" s="28">
        <v>471</v>
      </c>
      <c r="B472" s="28" t="s">
        <v>893</v>
      </c>
      <c r="C472" s="28" t="s">
        <v>1770</v>
      </c>
      <c r="D472" s="28" t="s">
        <v>1771</v>
      </c>
      <c r="E472" s="28" t="s">
        <v>378</v>
      </c>
      <c r="F472" s="28" t="s">
        <v>415</v>
      </c>
      <c r="G472" s="28">
        <v>77803</v>
      </c>
      <c r="H472" s="28">
        <v>78252</v>
      </c>
      <c r="I472" s="34">
        <f>HRData[[#This Row],[salary_actual]]-HRData[[#This Row],[salary_budgeted]]</f>
        <v>449</v>
      </c>
    </row>
    <row r="473" spans="1:9" ht="15.75" customHeight="1" x14ac:dyDescent="0.25">
      <c r="A473" s="28">
        <v>472</v>
      </c>
      <c r="B473" s="28" t="s">
        <v>1772</v>
      </c>
      <c r="C473" s="28" t="s">
        <v>1773</v>
      </c>
      <c r="D473" s="28" t="s">
        <v>1774</v>
      </c>
      <c r="E473" s="28" t="s">
        <v>378</v>
      </c>
      <c r="F473" s="28" t="s">
        <v>429</v>
      </c>
      <c r="G473" s="28">
        <v>120564</v>
      </c>
      <c r="H473" s="28">
        <v>120630</v>
      </c>
      <c r="I473" s="34">
        <f>HRData[[#This Row],[salary_actual]]-HRData[[#This Row],[salary_budgeted]]</f>
        <v>66</v>
      </c>
    </row>
    <row r="474" spans="1:9" ht="15.75" customHeight="1" x14ac:dyDescent="0.25">
      <c r="A474" s="28">
        <v>473</v>
      </c>
      <c r="B474" s="28" t="s">
        <v>1775</v>
      </c>
      <c r="C474" s="28" t="s">
        <v>1776</v>
      </c>
      <c r="D474" s="28" t="s">
        <v>1777</v>
      </c>
      <c r="E474" s="28" t="s">
        <v>378</v>
      </c>
      <c r="F474" s="28" t="s">
        <v>401</v>
      </c>
      <c r="G474" s="28">
        <v>137694</v>
      </c>
      <c r="H474" s="28">
        <v>138743</v>
      </c>
      <c r="I474" s="34">
        <f>HRData[[#This Row],[salary_actual]]-HRData[[#This Row],[salary_budgeted]]</f>
        <v>1049</v>
      </c>
    </row>
    <row r="475" spans="1:9" ht="15.75" customHeight="1" x14ac:dyDescent="0.25">
      <c r="A475" s="28">
        <v>474</v>
      </c>
      <c r="B475" s="28" t="s">
        <v>1778</v>
      </c>
      <c r="C475" s="28" t="s">
        <v>1779</v>
      </c>
      <c r="D475" s="28" t="s">
        <v>1780</v>
      </c>
      <c r="E475" s="28" t="s">
        <v>378</v>
      </c>
      <c r="F475" s="28" t="s">
        <v>394</v>
      </c>
      <c r="G475" s="28">
        <v>90428</v>
      </c>
      <c r="H475" s="28">
        <v>90598</v>
      </c>
      <c r="I475" s="34">
        <f>HRData[[#This Row],[salary_actual]]-HRData[[#This Row],[salary_budgeted]]</f>
        <v>170</v>
      </c>
    </row>
    <row r="476" spans="1:9" ht="15.75" customHeight="1" x14ac:dyDescent="0.25">
      <c r="A476" s="28">
        <v>475</v>
      </c>
      <c r="B476" s="28" t="s">
        <v>1781</v>
      </c>
      <c r="C476" s="28" t="s">
        <v>1782</v>
      </c>
      <c r="D476" s="28" t="s">
        <v>1783</v>
      </c>
      <c r="E476" s="28" t="s">
        <v>378</v>
      </c>
      <c r="F476" s="28" t="s">
        <v>390</v>
      </c>
      <c r="G476" s="28">
        <v>117826</v>
      </c>
      <c r="H476" s="28">
        <v>118111</v>
      </c>
      <c r="I476" s="34">
        <f>HRData[[#This Row],[salary_actual]]-HRData[[#This Row],[salary_budgeted]]</f>
        <v>285</v>
      </c>
    </row>
    <row r="477" spans="1:9" ht="15.75" customHeight="1" x14ac:dyDescent="0.25">
      <c r="A477" s="28">
        <v>476</v>
      </c>
      <c r="B477" s="28" t="s">
        <v>1784</v>
      </c>
      <c r="C477" s="28" t="s">
        <v>1785</v>
      </c>
      <c r="D477" s="28" t="s">
        <v>1786</v>
      </c>
      <c r="E477" s="28" t="s">
        <v>373</v>
      </c>
      <c r="F477" s="28" t="s">
        <v>379</v>
      </c>
      <c r="G477" s="28">
        <v>75902</v>
      </c>
      <c r="H477" s="28">
        <v>75955</v>
      </c>
      <c r="I477" s="34">
        <f>HRData[[#This Row],[salary_actual]]-HRData[[#This Row],[salary_budgeted]]</f>
        <v>53</v>
      </c>
    </row>
    <row r="478" spans="1:9" ht="15.75" customHeight="1" x14ac:dyDescent="0.25">
      <c r="A478" s="28">
        <v>477</v>
      </c>
      <c r="B478" s="28" t="s">
        <v>1787</v>
      </c>
      <c r="C478" s="28" t="s">
        <v>1788</v>
      </c>
      <c r="D478" s="28" t="s">
        <v>1789</v>
      </c>
      <c r="E478" s="28" t="s">
        <v>373</v>
      </c>
      <c r="F478" s="28" t="s">
        <v>374</v>
      </c>
      <c r="G478" s="28">
        <v>46805</v>
      </c>
      <c r="H478" s="28">
        <v>47154</v>
      </c>
      <c r="I478" s="34">
        <f>HRData[[#This Row],[salary_actual]]-HRData[[#This Row],[salary_budgeted]]</f>
        <v>349</v>
      </c>
    </row>
    <row r="479" spans="1:9" ht="15.75" customHeight="1" x14ac:dyDescent="0.25">
      <c r="A479" s="28">
        <v>478</v>
      </c>
      <c r="B479" s="28" t="s">
        <v>1790</v>
      </c>
      <c r="C479" s="28" t="s">
        <v>1791</v>
      </c>
      <c r="D479" s="28" t="s">
        <v>1792</v>
      </c>
      <c r="E479" s="28" t="s">
        <v>378</v>
      </c>
      <c r="F479" s="28" t="s">
        <v>379</v>
      </c>
      <c r="G479" s="28">
        <v>144426</v>
      </c>
      <c r="H479" s="28">
        <v>144915</v>
      </c>
      <c r="I479" s="34">
        <f>HRData[[#This Row],[salary_actual]]-HRData[[#This Row],[salary_budgeted]]</f>
        <v>489</v>
      </c>
    </row>
    <row r="480" spans="1:9" ht="15.75" customHeight="1" x14ac:dyDescent="0.25">
      <c r="A480" s="28">
        <v>479</v>
      </c>
      <c r="B480" s="28" t="s">
        <v>1793</v>
      </c>
      <c r="C480" s="28" t="s">
        <v>1794</v>
      </c>
      <c r="D480" s="28" t="s">
        <v>1795</v>
      </c>
      <c r="E480" s="28" t="s">
        <v>378</v>
      </c>
      <c r="F480" s="28" t="s">
        <v>415</v>
      </c>
      <c r="G480" s="28">
        <v>65540</v>
      </c>
      <c r="H480" s="28">
        <v>66102</v>
      </c>
      <c r="I480" s="34">
        <f>HRData[[#This Row],[salary_actual]]-HRData[[#This Row],[salary_budgeted]]</f>
        <v>562</v>
      </c>
    </row>
    <row r="481" spans="1:9" ht="15.75" customHeight="1" x14ac:dyDescent="0.25">
      <c r="A481" s="28">
        <v>480</v>
      </c>
      <c r="B481" s="28" t="s">
        <v>1796</v>
      </c>
      <c r="C481" s="28" t="s">
        <v>1797</v>
      </c>
      <c r="D481" s="28" t="s">
        <v>1798</v>
      </c>
      <c r="E481" s="28" t="s">
        <v>373</v>
      </c>
      <c r="F481" s="28" t="s">
        <v>379</v>
      </c>
      <c r="G481" s="28">
        <v>97790</v>
      </c>
      <c r="H481" s="28">
        <v>98767</v>
      </c>
      <c r="I481" s="34">
        <f>HRData[[#This Row],[salary_actual]]-HRData[[#This Row],[salary_budgeted]]</f>
        <v>977</v>
      </c>
    </row>
    <row r="482" spans="1:9" ht="15.75" customHeight="1" x14ac:dyDescent="0.25">
      <c r="A482" s="28">
        <v>481</v>
      </c>
      <c r="B482" s="28" t="s">
        <v>1799</v>
      </c>
      <c r="C482" s="28" t="s">
        <v>1800</v>
      </c>
      <c r="D482" s="28" t="s">
        <v>1801</v>
      </c>
      <c r="E482" s="28" t="s">
        <v>378</v>
      </c>
      <c r="F482" s="28" t="s">
        <v>425</v>
      </c>
      <c r="G482" s="28">
        <v>99257</v>
      </c>
      <c r="H482" s="28">
        <v>100084</v>
      </c>
      <c r="I482" s="34">
        <f>HRData[[#This Row],[salary_actual]]-HRData[[#This Row],[salary_budgeted]]</f>
        <v>827</v>
      </c>
    </row>
    <row r="483" spans="1:9" ht="15.75" customHeight="1" x14ac:dyDescent="0.25">
      <c r="A483" s="28">
        <v>482</v>
      </c>
      <c r="B483" s="28" t="s">
        <v>1802</v>
      </c>
      <c r="C483" s="28" t="s">
        <v>1803</v>
      </c>
      <c r="D483" s="28" t="s">
        <v>1804</v>
      </c>
      <c r="E483" s="28" t="s">
        <v>373</v>
      </c>
      <c r="F483" s="28" t="s">
        <v>446</v>
      </c>
      <c r="G483" s="28">
        <v>133158</v>
      </c>
      <c r="H483" s="28">
        <v>134367</v>
      </c>
      <c r="I483" s="34">
        <f>HRData[[#This Row],[salary_actual]]-HRData[[#This Row],[salary_budgeted]]</f>
        <v>1209</v>
      </c>
    </row>
    <row r="484" spans="1:9" ht="15.75" customHeight="1" x14ac:dyDescent="0.25">
      <c r="A484" s="28">
        <v>483</v>
      </c>
      <c r="B484" s="28" t="s">
        <v>1805</v>
      </c>
      <c r="C484" s="28" t="s">
        <v>1806</v>
      </c>
      <c r="D484" s="28" t="s">
        <v>1807</v>
      </c>
      <c r="E484" s="28" t="s">
        <v>378</v>
      </c>
      <c r="F484" s="28" t="s">
        <v>425</v>
      </c>
      <c r="G484" s="28">
        <v>75450</v>
      </c>
      <c r="H484" s="28">
        <v>76046</v>
      </c>
      <c r="I484" s="34">
        <f>HRData[[#This Row],[salary_actual]]-HRData[[#This Row],[salary_budgeted]]</f>
        <v>596</v>
      </c>
    </row>
    <row r="485" spans="1:9" ht="15.75" customHeight="1" x14ac:dyDescent="0.25">
      <c r="A485" s="28">
        <v>484</v>
      </c>
      <c r="B485" s="28" t="s">
        <v>1808</v>
      </c>
      <c r="C485" s="28" t="s">
        <v>1809</v>
      </c>
      <c r="D485" s="28" t="s">
        <v>1810</v>
      </c>
      <c r="E485" s="28" t="s">
        <v>378</v>
      </c>
      <c r="F485" s="28" t="s">
        <v>415</v>
      </c>
      <c r="G485" s="28">
        <v>59863</v>
      </c>
      <c r="H485" s="28">
        <v>60117</v>
      </c>
      <c r="I485" s="34">
        <f>HRData[[#This Row],[salary_actual]]-HRData[[#This Row],[salary_budgeted]]</f>
        <v>254</v>
      </c>
    </row>
    <row r="486" spans="1:9" ht="15.75" customHeight="1" x14ac:dyDescent="0.25">
      <c r="A486" s="28">
        <v>485</v>
      </c>
      <c r="B486" s="28" t="s">
        <v>1811</v>
      </c>
      <c r="C486" s="28" t="s">
        <v>1812</v>
      </c>
      <c r="D486" s="28" t="s">
        <v>1813</v>
      </c>
      <c r="E486" s="28" t="s">
        <v>373</v>
      </c>
      <c r="F486" s="28" t="s">
        <v>408</v>
      </c>
      <c r="G486" s="28">
        <v>40609</v>
      </c>
      <c r="H486" s="28">
        <v>40695</v>
      </c>
      <c r="I486" s="34">
        <f>HRData[[#This Row],[salary_actual]]-HRData[[#This Row],[salary_budgeted]]</f>
        <v>86</v>
      </c>
    </row>
    <row r="487" spans="1:9" ht="15.75" customHeight="1" x14ac:dyDescent="0.25">
      <c r="A487" s="28">
        <v>486</v>
      </c>
      <c r="B487" s="28" t="s">
        <v>1814</v>
      </c>
      <c r="C487" s="28" t="s">
        <v>1815</v>
      </c>
      <c r="D487" s="28" t="s">
        <v>1816</v>
      </c>
      <c r="E487" s="28" t="s">
        <v>378</v>
      </c>
      <c r="F487" s="28" t="s">
        <v>429</v>
      </c>
      <c r="G487" s="28">
        <v>78548</v>
      </c>
      <c r="H487" s="28">
        <v>78810</v>
      </c>
      <c r="I487" s="34">
        <f>HRData[[#This Row],[salary_actual]]-HRData[[#This Row],[salary_budgeted]]</f>
        <v>262</v>
      </c>
    </row>
    <row r="488" spans="1:9" ht="15.75" customHeight="1" x14ac:dyDescent="0.25">
      <c r="A488" s="28">
        <v>487</v>
      </c>
      <c r="B488" s="28" t="s">
        <v>1817</v>
      </c>
      <c r="C488" s="28" t="s">
        <v>1818</v>
      </c>
      <c r="D488" s="28" t="s">
        <v>1819</v>
      </c>
      <c r="E488" s="28" t="s">
        <v>378</v>
      </c>
      <c r="F488" s="28" t="s">
        <v>374</v>
      </c>
      <c r="G488" s="28">
        <v>89689</v>
      </c>
      <c r="H488" s="28">
        <v>90412</v>
      </c>
      <c r="I488" s="34">
        <f>HRData[[#This Row],[salary_actual]]-HRData[[#This Row],[salary_budgeted]]</f>
        <v>723</v>
      </c>
    </row>
    <row r="489" spans="1:9" ht="15.75" customHeight="1" x14ac:dyDescent="0.25">
      <c r="A489" s="28">
        <v>488</v>
      </c>
      <c r="B489" s="28" t="s">
        <v>1820</v>
      </c>
      <c r="C489" s="28" t="s">
        <v>1821</v>
      </c>
      <c r="D489" s="28" t="s">
        <v>1822</v>
      </c>
      <c r="E489" s="28" t="s">
        <v>373</v>
      </c>
      <c r="F489" s="28" t="s">
        <v>390</v>
      </c>
      <c r="G489" s="28">
        <v>69362</v>
      </c>
      <c r="H489" s="28">
        <v>69598</v>
      </c>
      <c r="I489" s="34">
        <f>HRData[[#This Row],[salary_actual]]-HRData[[#This Row],[salary_budgeted]]</f>
        <v>236</v>
      </c>
    </row>
    <row r="490" spans="1:9" ht="15.75" customHeight="1" x14ac:dyDescent="0.25">
      <c r="A490" s="28">
        <v>489</v>
      </c>
      <c r="B490" s="28" t="s">
        <v>1823</v>
      </c>
      <c r="C490" s="28" t="s">
        <v>1824</v>
      </c>
      <c r="D490" s="28" t="s">
        <v>1825</v>
      </c>
      <c r="E490" s="28" t="s">
        <v>373</v>
      </c>
      <c r="F490" s="28" t="s">
        <v>394</v>
      </c>
      <c r="G490" s="28">
        <v>41154</v>
      </c>
      <c r="H490" s="28">
        <v>41172</v>
      </c>
      <c r="I490" s="34">
        <f>HRData[[#This Row],[salary_actual]]-HRData[[#This Row],[salary_budgeted]]</f>
        <v>18</v>
      </c>
    </row>
    <row r="491" spans="1:9" ht="15.75" customHeight="1" x14ac:dyDescent="0.25">
      <c r="A491" s="28">
        <v>490</v>
      </c>
      <c r="B491" s="28" t="s">
        <v>1826</v>
      </c>
      <c r="C491" s="28" t="s">
        <v>1827</v>
      </c>
      <c r="D491" s="28" t="s">
        <v>1828</v>
      </c>
      <c r="E491" s="28" t="s">
        <v>378</v>
      </c>
      <c r="F491" s="28" t="s">
        <v>415</v>
      </c>
      <c r="G491" s="28">
        <v>115493</v>
      </c>
      <c r="H491" s="28">
        <v>115790</v>
      </c>
      <c r="I491" s="34">
        <f>HRData[[#This Row],[salary_actual]]-HRData[[#This Row],[salary_budgeted]]</f>
        <v>297</v>
      </c>
    </row>
    <row r="492" spans="1:9" ht="15.75" customHeight="1" x14ac:dyDescent="0.25">
      <c r="A492" s="28">
        <v>491</v>
      </c>
      <c r="B492" s="28" t="s">
        <v>1829</v>
      </c>
      <c r="C492" s="28" t="s">
        <v>1830</v>
      </c>
      <c r="D492" s="28" t="s">
        <v>1831</v>
      </c>
      <c r="E492" s="28" t="s">
        <v>378</v>
      </c>
      <c r="F492" s="28" t="s">
        <v>429</v>
      </c>
      <c r="G492" s="28">
        <v>129214</v>
      </c>
      <c r="H492" s="28">
        <v>130069</v>
      </c>
      <c r="I492" s="34">
        <f>HRData[[#This Row],[salary_actual]]-HRData[[#This Row],[salary_budgeted]]</f>
        <v>855</v>
      </c>
    </row>
    <row r="493" spans="1:9" ht="15.75" customHeight="1" x14ac:dyDescent="0.25">
      <c r="A493" s="28">
        <v>492</v>
      </c>
      <c r="B493" s="28" t="s">
        <v>1832</v>
      </c>
      <c r="C493" s="28" t="s">
        <v>1833</v>
      </c>
      <c r="D493" s="28" t="s">
        <v>1834</v>
      </c>
      <c r="E493" s="28" t="s">
        <v>378</v>
      </c>
      <c r="F493" s="28" t="s">
        <v>415</v>
      </c>
      <c r="G493" s="28">
        <v>96901</v>
      </c>
      <c r="H493" s="28">
        <v>97361</v>
      </c>
      <c r="I493" s="34">
        <f>HRData[[#This Row],[salary_actual]]-HRData[[#This Row],[salary_budgeted]]</f>
        <v>460</v>
      </c>
    </row>
    <row r="494" spans="1:9" ht="15.75" customHeight="1" x14ac:dyDescent="0.25">
      <c r="A494" s="28">
        <v>493</v>
      </c>
      <c r="B494" s="28" t="s">
        <v>1835</v>
      </c>
      <c r="C494" s="28" t="s">
        <v>1836</v>
      </c>
      <c r="D494" s="28" t="s">
        <v>1837</v>
      </c>
      <c r="E494" s="28" t="s">
        <v>378</v>
      </c>
      <c r="F494" s="28" t="s">
        <v>433</v>
      </c>
      <c r="G494" s="28">
        <v>124865</v>
      </c>
      <c r="H494" s="28">
        <v>126083</v>
      </c>
      <c r="I494" s="34">
        <f>HRData[[#This Row],[salary_actual]]-HRData[[#This Row],[salary_budgeted]]</f>
        <v>1218</v>
      </c>
    </row>
    <row r="495" spans="1:9" ht="15.75" customHeight="1" x14ac:dyDescent="0.25">
      <c r="A495" s="28">
        <v>494</v>
      </c>
      <c r="B495" s="28" t="s">
        <v>1838</v>
      </c>
      <c r="C495" s="28" t="s">
        <v>1839</v>
      </c>
      <c r="D495" s="28" t="s">
        <v>1840</v>
      </c>
      <c r="E495" s="28" t="s">
        <v>378</v>
      </c>
      <c r="F495" s="28" t="s">
        <v>425</v>
      </c>
      <c r="G495" s="28">
        <v>118826</v>
      </c>
      <c r="H495" s="28">
        <v>119152</v>
      </c>
      <c r="I495" s="34">
        <f>HRData[[#This Row],[salary_actual]]-HRData[[#This Row],[salary_budgeted]]</f>
        <v>326</v>
      </c>
    </row>
    <row r="496" spans="1:9" ht="15.75" customHeight="1" x14ac:dyDescent="0.25">
      <c r="A496" s="28">
        <v>495</v>
      </c>
      <c r="B496" s="28" t="s">
        <v>1841</v>
      </c>
      <c r="C496" s="28" t="s">
        <v>1842</v>
      </c>
      <c r="D496" s="28" t="s">
        <v>1843</v>
      </c>
      <c r="E496" s="28" t="s">
        <v>378</v>
      </c>
      <c r="F496" s="28" t="s">
        <v>379</v>
      </c>
      <c r="G496" s="28">
        <v>138028</v>
      </c>
      <c r="H496" s="28">
        <v>138315</v>
      </c>
      <c r="I496" s="34">
        <f>HRData[[#This Row],[salary_actual]]-HRData[[#This Row],[salary_budgeted]]</f>
        <v>287</v>
      </c>
    </row>
    <row r="497" spans="1:9" ht="15.75" customHeight="1" x14ac:dyDescent="0.25">
      <c r="A497" s="28">
        <v>496</v>
      </c>
      <c r="B497" s="28" t="s">
        <v>1844</v>
      </c>
      <c r="C497" s="28" t="s">
        <v>1845</v>
      </c>
      <c r="D497" s="28" t="s">
        <v>1846</v>
      </c>
      <c r="E497" s="28" t="s">
        <v>373</v>
      </c>
      <c r="F497" s="28" t="s">
        <v>429</v>
      </c>
      <c r="G497" s="28">
        <v>90004</v>
      </c>
      <c r="H497" s="28">
        <v>90400</v>
      </c>
      <c r="I497" s="34">
        <f>HRData[[#This Row],[salary_actual]]-HRData[[#This Row],[salary_budgeted]]</f>
        <v>396</v>
      </c>
    </row>
    <row r="498" spans="1:9" ht="15.75" customHeight="1" x14ac:dyDescent="0.25">
      <c r="A498" s="28">
        <v>497</v>
      </c>
      <c r="B498" s="28" t="s">
        <v>1847</v>
      </c>
      <c r="C498" s="28" t="s">
        <v>1848</v>
      </c>
      <c r="D498" s="28" t="s">
        <v>1849</v>
      </c>
      <c r="E498" s="28" t="s">
        <v>378</v>
      </c>
      <c r="F498" s="28" t="s">
        <v>394</v>
      </c>
      <c r="G498" s="28">
        <v>89992</v>
      </c>
      <c r="H498" s="28">
        <v>90878</v>
      </c>
      <c r="I498" s="34">
        <f>HRData[[#This Row],[salary_actual]]-HRData[[#This Row],[salary_budgeted]]</f>
        <v>886</v>
      </c>
    </row>
    <row r="499" spans="1:9" ht="15.75" customHeight="1" x14ac:dyDescent="0.25">
      <c r="A499" s="28">
        <v>498</v>
      </c>
      <c r="B499" s="28" t="s">
        <v>1850</v>
      </c>
      <c r="C499" s="28" t="s">
        <v>1851</v>
      </c>
      <c r="D499" s="28" t="s">
        <v>1852</v>
      </c>
      <c r="E499" s="28" t="s">
        <v>373</v>
      </c>
      <c r="F499" s="28" t="s">
        <v>433</v>
      </c>
      <c r="G499" s="28">
        <v>119810</v>
      </c>
      <c r="H499" s="28">
        <v>120461</v>
      </c>
      <c r="I499" s="34">
        <f>HRData[[#This Row],[salary_actual]]-HRData[[#This Row],[salary_budgeted]]</f>
        <v>651</v>
      </c>
    </row>
    <row r="500" spans="1:9" ht="15.75" customHeight="1" x14ac:dyDescent="0.25">
      <c r="A500" s="28">
        <v>499</v>
      </c>
      <c r="B500" s="28" t="s">
        <v>1853</v>
      </c>
      <c r="C500" s="28" t="s">
        <v>1854</v>
      </c>
      <c r="D500" s="28" t="s">
        <v>1855</v>
      </c>
      <c r="E500" s="28" t="s">
        <v>373</v>
      </c>
      <c r="F500" s="28" t="s">
        <v>415</v>
      </c>
      <c r="G500" s="28">
        <v>94369</v>
      </c>
      <c r="H500" s="28">
        <v>95102</v>
      </c>
      <c r="I500" s="34">
        <f>HRData[[#This Row],[salary_actual]]-HRData[[#This Row],[salary_budgeted]]</f>
        <v>733</v>
      </c>
    </row>
    <row r="501" spans="1:9" ht="15.75" customHeight="1" x14ac:dyDescent="0.25">
      <c r="A501" s="28">
        <v>500</v>
      </c>
      <c r="B501" s="28" t="s">
        <v>1856</v>
      </c>
      <c r="C501" s="28" t="s">
        <v>1857</v>
      </c>
      <c r="D501" s="28" t="s">
        <v>1858</v>
      </c>
      <c r="E501" s="28" t="s">
        <v>378</v>
      </c>
      <c r="F501" s="28" t="s">
        <v>379</v>
      </c>
      <c r="G501" s="28">
        <v>90988</v>
      </c>
      <c r="H501" s="28">
        <v>91263</v>
      </c>
      <c r="I501" s="34">
        <f>HRData[[#This Row],[salary_actual]]-HRData[[#This Row],[salary_budgeted]]</f>
        <v>275</v>
      </c>
    </row>
    <row r="502" spans="1:9" ht="15.75" customHeight="1" x14ac:dyDescent="0.25">
      <c r="A502" s="28">
        <v>501</v>
      </c>
      <c r="B502" s="28" t="s">
        <v>1859</v>
      </c>
      <c r="C502" s="28" t="s">
        <v>1860</v>
      </c>
      <c r="D502" s="28" t="s">
        <v>1861</v>
      </c>
      <c r="E502" s="28" t="s">
        <v>373</v>
      </c>
      <c r="F502" s="28" t="s">
        <v>374</v>
      </c>
      <c r="G502" s="28">
        <v>100016</v>
      </c>
      <c r="H502" s="28">
        <v>100261</v>
      </c>
      <c r="I502" s="34">
        <f>HRData[[#This Row],[salary_actual]]-HRData[[#This Row],[salary_budgeted]]</f>
        <v>245</v>
      </c>
    </row>
    <row r="503" spans="1:9" ht="15.75" customHeight="1" x14ac:dyDescent="0.25">
      <c r="A503" s="28">
        <v>502</v>
      </c>
      <c r="B503" s="28" t="s">
        <v>1862</v>
      </c>
      <c r="C503" s="28" t="s">
        <v>1863</v>
      </c>
      <c r="D503" s="28" t="s">
        <v>1864</v>
      </c>
      <c r="E503" s="28" t="s">
        <v>373</v>
      </c>
      <c r="F503" s="28" t="s">
        <v>390</v>
      </c>
      <c r="G503" s="28">
        <v>72266</v>
      </c>
      <c r="H503" s="28">
        <v>72593</v>
      </c>
      <c r="I503" s="34">
        <f>HRData[[#This Row],[salary_actual]]-HRData[[#This Row],[salary_budgeted]]</f>
        <v>327</v>
      </c>
    </row>
    <row r="504" spans="1:9" ht="15.75" customHeight="1" x14ac:dyDescent="0.25">
      <c r="A504" s="28">
        <v>503</v>
      </c>
      <c r="B504" s="28" t="s">
        <v>1865</v>
      </c>
      <c r="C504" s="28" t="s">
        <v>1866</v>
      </c>
      <c r="D504" s="28" t="s">
        <v>1867</v>
      </c>
      <c r="E504" s="28" t="s">
        <v>378</v>
      </c>
      <c r="F504" s="28" t="s">
        <v>433</v>
      </c>
      <c r="G504" s="28">
        <v>56821</v>
      </c>
      <c r="H504" s="28">
        <v>56831</v>
      </c>
      <c r="I504" s="34">
        <f>HRData[[#This Row],[salary_actual]]-HRData[[#This Row],[salary_budgeted]]</f>
        <v>10</v>
      </c>
    </row>
    <row r="505" spans="1:9" ht="15.75" customHeight="1" x14ac:dyDescent="0.25">
      <c r="A505" s="28">
        <v>504</v>
      </c>
      <c r="B505" s="28" t="s">
        <v>1868</v>
      </c>
      <c r="C505" s="28" t="s">
        <v>1869</v>
      </c>
      <c r="D505" s="28" t="s">
        <v>1870</v>
      </c>
      <c r="E505" s="28" t="s">
        <v>373</v>
      </c>
      <c r="F505" s="28" t="s">
        <v>394</v>
      </c>
      <c r="G505" s="28">
        <v>87220</v>
      </c>
      <c r="H505" s="28">
        <v>88055</v>
      </c>
      <c r="I505" s="34">
        <f>HRData[[#This Row],[salary_actual]]-HRData[[#This Row],[salary_budgeted]]</f>
        <v>835</v>
      </c>
    </row>
    <row r="506" spans="1:9" ht="15.75" customHeight="1" x14ac:dyDescent="0.25">
      <c r="A506" s="28">
        <v>505</v>
      </c>
      <c r="B506" s="28" t="s">
        <v>1871</v>
      </c>
      <c r="C506" s="28" t="s">
        <v>1872</v>
      </c>
      <c r="D506" s="28" t="s">
        <v>1873</v>
      </c>
      <c r="E506" s="28" t="s">
        <v>373</v>
      </c>
      <c r="F506" s="28" t="s">
        <v>446</v>
      </c>
      <c r="G506" s="28">
        <v>76166</v>
      </c>
      <c r="H506" s="28">
        <v>76589</v>
      </c>
      <c r="I506" s="34">
        <f>HRData[[#This Row],[salary_actual]]-HRData[[#This Row],[salary_budgeted]]</f>
        <v>423</v>
      </c>
    </row>
    <row r="507" spans="1:9" ht="15.75" customHeight="1" x14ac:dyDescent="0.25">
      <c r="A507" s="28">
        <v>506</v>
      </c>
      <c r="B507" s="28" t="s">
        <v>1874</v>
      </c>
      <c r="C507" s="28" t="s">
        <v>1875</v>
      </c>
      <c r="D507" s="28" t="s">
        <v>1876</v>
      </c>
      <c r="E507" s="28" t="s">
        <v>378</v>
      </c>
      <c r="F507" s="28" t="s">
        <v>415</v>
      </c>
      <c r="G507" s="28">
        <v>52580</v>
      </c>
      <c r="H507" s="28">
        <v>52905</v>
      </c>
      <c r="I507" s="34">
        <f>HRData[[#This Row],[salary_actual]]-HRData[[#This Row],[salary_budgeted]]</f>
        <v>325</v>
      </c>
    </row>
    <row r="508" spans="1:9" ht="15.75" customHeight="1" x14ac:dyDescent="0.25">
      <c r="A508" s="28">
        <v>507</v>
      </c>
      <c r="B508" s="28" t="s">
        <v>1877</v>
      </c>
      <c r="C508" s="28" t="s">
        <v>1878</v>
      </c>
      <c r="D508" s="28" t="s">
        <v>1879</v>
      </c>
      <c r="E508" s="28" t="s">
        <v>373</v>
      </c>
      <c r="F508" s="28" t="s">
        <v>394</v>
      </c>
      <c r="G508" s="28">
        <v>92938</v>
      </c>
      <c r="H508" s="28">
        <v>93816</v>
      </c>
      <c r="I508" s="34">
        <f>HRData[[#This Row],[salary_actual]]-HRData[[#This Row],[salary_budgeted]]</f>
        <v>878</v>
      </c>
    </row>
    <row r="509" spans="1:9" ht="15.75" customHeight="1" x14ac:dyDescent="0.25">
      <c r="A509" s="28">
        <v>508</v>
      </c>
      <c r="B509" s="28" t="s">
        <v>1880</v>
      </c>
      <c r="C509" s="28" t="s">
        <v>1881</v>
      </c>
      <c r="D509" s="28" t="s">
        <v>1882</v>
      </c>
      <c r="E509" s="28" t="s">
        <v>378</v>
      </c>
      <c r="F509" s="28" t="s">
        <v>433</v>
      </c>
      <c r="G509" s="28">
        <v>133168</v>
      </c>
      <c r="H509" s="28">
        <v>133638</v>
      </c>
      <c r="I509" s="34">
        <f>HRData[[#This Row],[salary_actual]]-HRData[[#This Row],[salary_budgeted]]</f>
        <v>470</v>
      </c>
    </row>
    <row r="510" spans="1:9" ht="15.75" customHeight="1" x14ac:dyDescent="0.25">
      <c r="A510" s="28">
        <v>509</v>
      </c>
      <c r="B510" s="28" t="s">
        <v>1883</v>
      </c>
      <c r="C510" s="28" t="s">
        <v>1884</v>
      </c>
      <c r="D510" s="28" t="s">
        <v>1885</v>
      </c>
      <c r="E510" s="28" t="s">
        <v>373</v>
      </c>
      <c r="F510" s="28" t="s">
        <v>433</v>
      </c>
      <c r="G510" s="28">
        <v>70417</v>
      </c>
      <c r="H510" s="28">
        <v>70962</v>
      </c>
      <c r="I510" s="34">
        <f>HRData[[#This Row],[salary_actual]]-HRData[[#This Row],[salary_budgeted]]</f>
        <v>545</v>
      </c>
    </row>
    <row r="511" spans="1:9" ht="15.75" customHeight="1" x14ac:dyDescent="0.25">
      <c r="A511" s="28">
        <v>510</v>
      </c>
      <c r="B511" s="28" t="s">
        <v>1886</v>
      </c>
      <c r="C511" s="28" t="s">
        <v>1887</v>
      </c>
      <c r="D511" s="28" t="s">
        <v>1888</v>
      </c>
      <c r="E511" s="28" t="s">
        <v>378</v>
      </c>
      <c r="F511" s="28" t="s">
        <v>429</v>
      </c>
      <c r="G511" s="28">
        <v>124715</v>
      </c>
      <c r="H511" s="28">
        <v>125051</v>
      </c>
      <c r="I511" s="34">
        <f>HRData[[#This Row],[salary_actual]]-HRData[[#This Row],[salary_budgeted]]</f>
        <v>336</v>
      </c>
    </row>
    <row r="512" spans="1:9" ht="15.75" customHeight="1" x14ac:dyDescent="0.25">
      <c r="A512" s="28">
        <v>511</v>
      </c>
      <c r="B512" s="28" t="s">
        <v>1889</v>
      </c>
      <c r="C512" s="28" t="s">
        <v>1890</v>
      </c>
      <c r="D512" s="28" t="s">
        <v>1891</v>
      </c>
      <c r="E512" s="28" t="s">
        <v>373</v>
      </c>
      <c r="F512" s="28" t="s">
        <v>401</v>
      </c>
      <c r="G512" s="28">
        <v>136620</v>
      </c>
      <c r="H512" s="28">
        <v>136762</v>
      </c>
      <c r="I512" s="34">
        <f>HRData[[#This Row],[salary_actual]]-HRData[[#This Row],[salary_budgeted]]</f>
        <v>142</v>
      </c>
    </row>
    <row r="513" spans="1:9" ht="15.75" customHeight="1" x14ac:dyDescent="0.25">
      <c r="A513" s="28">
        <v>512</v>
      </c>
      <c r="B513" s="28" t="s">
        <v>1892</v>
      </c>
      <c r="C513" s="28" t="s">
        <v>1893</v>
      </c>
      <c r="D513" s="28" t="s">
        <v>1894</v>
      </c>
      <c r="E513" s="28" t="s">
        <v>373</v>
      </c>
      <c r="F513" s="28" t="s">
        <v>425</v>
      </c>
      <c r="G513" s="28">
        <v>97306</v>
      </c>
      <c r="H513" s="28">
        <v>97988</v>
      </c>
      <c r="I513" s="34">
        <f>HRData[[#This Row],[salary_actual]]-HRData[[#This Row],[salary_budgeted]]</f>
        <v>682</v>
      </c>
    </row>
    <row r="514" spans="1:9" ht="15.75" customHeight="1" x14ac:dyDescent="0.25">
      <c r="A514" s="28">
        <v>513</v>
      </c>
      <c r="B514" s="28" t="s">
        <v>1895</v>
      </c>
      <c r="C514" s="28" t="s">
        <v>1896</v>
      </c>
      <c r="D514" s="28" t="s">
        <v>1897</v>
      </c>
      <c r="E514" s="28" t="s">
        <v>373</v>
      </c>
      <c r="F514" s="28" t="s">
        <v>394</v>
      </c>
      <c r="G514" s="28">
        <v>53496</v>
      </c>
      <c r="H514" s="28">
        <v>53968</v>
      </c>
      <c r="I514" s="34">
        <f>HRData[[#This Row],[salary_actual]]-HRData[[#This Row],[salary_budgeted]]</f>
        <v>472</v>
      </c>
    </row>
    <row r="515" spans="1:9" ht="15.75" customHeight="1" x14ac:dyDescent="0.25">
      <c r="A515" s="28">
        <v>514</v>
      </c>
      <c r="B515" s="28" t="s">
        <v>1898</v>
      </c>
      <c r="C515" s="28" t="s">
        <v>1899</v>
      </c>
      <c r="D515" s="28" t="s">
        <v>1900</v>
      </c>
      <c r="E515" s="28" t="s">
        <v>373</v>
      </c>
      <c r="F515" s="28" t="s">
        <v>408</v>
      </c>
      <c r="G515" s="28">
        <v>149745</v>
      </c>
      <c r="H515" s="28">
        <v>150739</v>
      </c>
      <c r="I515" s="34">
        <f>HRData[[#This Row],[salary_actual]]-HRData[[#This Row],[salary_budgeted]]</f>
        <v>994</v>
      </c>
    </row>
    <row r="516" spans="1:9" ht="15.75" customHeight="1" x14ac:dyDescent="0.25">
      <c r="A516" s="28">
        <v>515</v>
      </c>
      <c r="B516" s="28" t="s">
        <v>1901</v>
      </c>
      <c r="C516" s="28" t="s">
        <v>1902</v>
      </c>
      <c r="D516" s="28" t="s">
        <v>1903</v>
      </c>
      <c r="E516" s="28" t="s">
        <v>378</v>
      </c>
      <c r="F516" s="28" t="s">
        <v>408</v>
      </c>
      <c r="G516" s="28">
        <v>100706</v>
      </c>
      <c r="H516" s="28">
        <v>100752</v>
      </c>
      <c r="I516" s="34">
        <f>HRData[[#This Row],[salary_actual]]-HRData[[#This Row],[salary_budgeted]]</f>
        <v>46</v>
      </c>
    </row>
    <row r="517" spans="1:9" ht="15.75" customHeight="1" x14ac:dyDescent="0.25">
      <c r="A517" s="28">
        <v>516</v>
      </c>
      <c r="B517" s="28" t="s">
        <v>1904</v>
      </c>
      <c r="C517" s="28" t="s">
        <v>1905</v>
      </c>
      <c r="D517" s="28" t="s">
        <v>1906</v>
      </c>
      <c r="E517" s="28" t="s">
        <v>373</v>
      </c>
      <c r="F517" s="28" t="s">
        <v>374</v>
      </c>
      <c r="G517" s="28">
        <v>133790</v>
      </c>
      <c r="H517" s="28">
        <v>134004</v>
      </c>
      <c r="I517" s="34">
        <f>HRData[[#This Row],[salary_actual]]-HRData[[#This Row],[salary_budgeted]]</f>
        <v>214</v>
      </c>
    </row>
    <row r="518" spans="1:9" ht="15.75" customHeight="1" x14ac:dyDescent="0.25">
      <c r="A518" s="28">
        <v>517</v>
      </c>
      <c r="B518" s="28" t="s">
        <v>1907</v>
      </c>
      <c r="C518" s="28" t="s">
        <v>1908</v>
      </c>
      <c r="D518" s="28" t="s">
        <v>1909</v>
      </c>
      <c r="E518" s="28" t="s">
        <v>373</v>
      </c>
      <c r="F518" s="28" t="s">
        <v>394</v>
      </c>
      <c r="G518" s="28">
        <v>93508</v>
      </c>
      <c r="H518" s="28">
        <v>93584</v>
      </c>
      <c r="I518" s="34">
        <f>HRData[[#This Row],[salary_actual]]-HRData[[#This Row],[salary_budgeted]]</f>
        <v>76</v>
      </c>
    </row>
    <row r="519" spans="1:9" ht="15.75" customHeight="1" x14ac:dyDescent="0.25">
      <c r="A519" s="28">
        <v>518</v>
      </c>
      <c r="B519" s="28" t="s">
        <v>1910</v>
      </c>
      <c r="C519" s="28" t="s">
        <v>1911</v>
      </c>
      <c r="D519" s="28" t="s">
        <v>1912</v>
      </c>
      <c r="E519" s="28" t="s">
        <v>378</v>
      </c>
      <c r="F519" s="28" t="s">
        <v>379</v>
      </c>
      <c r="G519" s="28">
        <v>136480</v>
      </c>
      <c r="H519" s="28">
        <v>136535</v>
      </c>
      <c r="I519" s="34">
        <f>HRData[[#This Row],[salary_actual]]-HRData[[#This Row],[salary_budgeted]]</f>
        <v>55</v>
      </c>
    </row>
    <row r="520" spans="1:9" ht="15.75" customHeight="1" x14ac:dyDescent="0.25">
      <c r="A520" s="28">
        <v>519</v>
      </c>
      <c r="B520" s="28" t="s">
        <v>1913</v>
      </c>
      <c r="C520" s="28" t="s">
        <v>1914</v>
      </c>
      <c r="D520" s="28" t="s">
        <v>1915</v>
      </c>
      <c r="E520" s="28" t="s">
        <v>378</v>
      </c>
      <c r="F520" s="28" t="s">
        <v>415</v>
      </c>
      <c r="G520" s="28">
        <v>123456</v>
      </c>
      <c r="H520" s="28">
        <v>123741</v>
      </c>
      <c r="I520" s="34">
        <f>HRData[[#This Row],[salary_actual]]-HRData[[#This Row],[salary_budgeted]]</f>
        <v>285</v>
      </c>
    </row>
    <row r="521" spans="1:9" ht="15.75" customHeight="1" x14ac:dyDescent="0.25">
      <c r="A521" s="28">
        <v>520</v>
      </c>
      <c r="B521" s="28" t="s">
        <v>1916</v>
      </c>
      <c r="C521" s="28" t="s">
        <v>1917</v>
      </c>
      <c r="D521" s="28" t="s">
        <v>1918</v>
      </c>
      <c r="E521" s="28" t="s">
        <v>373</v>
      </c>
      <c r="F521" s="28" t="s">
        <v>401</v>
      </c>
      <c r="G521" s="28">
        <v>106004</v>
      </c>
      <c r="H521" s="28">
        <v>106360</v>
      </c>
      <c r="I521" s="34">
        <f>HRData[[#This Row],[salary_actual]]-HRData[[#This Row],[salary_budgeted]]</f>
        <v>356</v>
      </c>
    </row>
    <row r="522" spans="1:9" ht="15.75" customHeight="1" x14ac:dyDescent="0.25">
      <c r="A522" s="28">
        <v>521</v>
      </c>
      <c r="B522" s="28" t="s">
        <v>1919</v>
      </c>
      <c r="C522" s="28" t="s">
        <v>1920</v>
      </c>
      <c r="D522" s="28" t="s">
        <v>1921</v>
      </c>
      <c r="E522" s="28" t="s">
        <v>373</v>
      </c>
      <c r="F522" s="28" t="s">
        <v>433</v>
      </c>
      <c r="G522" s="28">
        <v>95551</v>
      </c>
      <c r="H522" s="28">
        <v>95717</v>
      </c>
      <c r="I522" s="34">
        <f>HRData[[#This Row],[salary_actual]]-HRData[[#This Row],[salary_budgeted]]</f>
        <v>166</v>
      </c>
    </row>
    <row r="523" spans="1:9" ht="15.75" customHeight="1" x14ac:dyDescent="0.25">
      <c r="A523" s="28">
        <v>522</v>
      </c>
      <c r="B523" s="28" t="s">
        <v>1922</v>
      </c>
      <c r="C523" s="28" t="s">
        <v>1923</v>
      </c>
      <c r="D523" s="28" t="s">
        <v>1924</v>
      </c>
      <c r="E523" s="28" t="s">
        <v>373</v>
      </c>
      <c r="F523" s="28" t="s">
        <v>401</v>
      </c>
      <c r="G523" s="28">
        <v>86572</v>
      </c>
      <c r="H523" s="28">
        <v>87032</v>
      </c>
      <c r="I523" s="34">
        <f>HRData[[#This Row],[salary_actual]]-HRData[[#This Row],[salary_budgeted]]</f>
        <v>460</v>
      </c>
    </row>
    <row r="524" spans="1:9" ht="15.75" customHeight="1" x14ac:dyDescent="0.25">
      <c r="A524" s="28">
        <v>523</v>
      </c>
      <c r="B524" s="28" t="s">
        <v>1925</v>
      </c>
      <c r="C524" s="28" t="s">
        <v>1926</v>
      </c>
      <c r="D524" s="28" t="s">
        <v>1927</v>
      </c>
      <c r="E524" s="28" t="s">
        <v>378</v>
      </c>
      <c r="F524" s="28" t="s">
        <v>429</v>
      </c>
      <c r="G524" s="28">
        <v>40068</v>
      </c>
      <c r="H524" s="28">
        <v>40307</v>
      </c>
      <c r="I524" s="34">
        <f>HRData[[#This Row],[salary_actual]]-HRData[[#This Row],[salary_budgeted]]</f>
        <v>239</v>
      </c>
    </row>
    <row r="525" spans="1:9" ht="15.75" customHeight="1" x14ac:dyDescent="0.25">
      <c r="A525" s="28">
        <v>524</v>
      </c>
      <c r="B525" s="28" t="s">
        <v>1928</v>
      </c>
      <c r="C525" s="28" t="s">
        <v>1929</v>
      </c>
      <c r="D525" s="28" t="s">
        <v>1930</v>
      </c>
      <c r="E525" s="28" t="s">
        <v>373</v>
      </c>
      <c r="F525" s="28" t="s">
        <v>390</v>
      </c>
      <c r="G525" s="28">
        <v>57504</v>
      </c>
      <c r="H525" s="28">
        <v>57964</v>
      </c>
      <c r="I525" s="34">
        <f>HRData[[#This Row],[salary_actual]]-HRData[[#This Row],[salary_budgeted]]</f>
        <v>460</v>
      </c>
    </row>
    <row r="526" spans="1:9" ht="15.75" customHeight="1" x14ac:dyDescent="0.25">
      <c r="A526" s="28">
        <v>525</v>
      </c>
      <c r="B526" s="28" t="s">
        <v>1931</v>
      </c>
      <c r="C526" s="28" t="s">
        <v>1932</v>
      </c>
      <c r="D526" s="28" t="s">
        <v>1933</v>
      </c>
      <c r="E526" s="28" t="s">
        <v>378</v>
      </c>
      <c r="F526" s="28" t="s">
        <v>433</v>
      </c>
      <c r="G526" s="28">
        <v>119630</v>
      </c>
      <c r="H526" s="28">
        <v>120495</v>
      </c>
      <c r="I526" s="34">
        <f>HRData[[#This Row],[salary_actual]]-HRData[[#This Row],[salary_budgeted]]</f>
        <v>865</v>
      </c>
    </row>
    <row r="527" spans="1:9" ht="15.75" customHeight="1" x14ac:dyDescent="0.25">
      <c r="A527" s="28">
        <v>526</v>
      </c>
      <c r="B527" s="28" t="s">
        <v>1934</v>
      </c>
      <c r="C527" s="28" t="s">
        <v>1935</v>
      </c>
      <c r="D527" s="28" t="s">
        <v>1936</v>
      </c>
      <c r="E527" s="28" t="s">
        <v>373</v>
      </c>
      <c r="F527" s="28" t="s">
        <v>433</v>
      </c>
      <c r="G527" s="28">
        <v>113863</v>
      </c>
      <c r="H527" s="28">
        <v>114631</v>
      </c>
      <c r="I527" s="34">
        <f>HRData[[#This Row],[salary_actual]]-HRData[[#This Row],[salary_budgeted]]</f>
        <v>768</v>
      </c>
    </row>
    <row r="528" spans="1:9" ht="15.75" customHeight="1" x14ac:dyDescent="0.25">
      <c r="A528" s="28">
        <v>527</v>
      </c>
      <c r="B528" s="28" t="s">
        <v>1937</v>
      </c>
      <c r="C528" s="28" t="s">
        <v>1938</v>
      </c>
      <c r="D528" s="28" t="s">
        <v>1939</v>
      </c>
      <c r="E528" s="28" t="s">
        <v>378</v>
      </c>
      <c r="F528" s="28" t="s">
        <v>408</v>
      </c>
      <c r="G528" s="28">
        <v>104095</v>
      </c>
      <c r="H528" s="28">
        <v>104245</v>
      </c>
      <c r="I528" s="34">
        <f>HRData[[#This Row],[salary_actual]]-HRData[[#This Row],[salary_budgeted]]</f>
        <v>150</v>
      </c>
    </row>
    <row r="529" spans="1:9" ht="15.75" customHeight="1" x14ac:dyDescent="0.25">
      <c r="A529" s="28">
        <v>528</v>
      </c>
      <c r="B529" s="28" t="s">
        <v>1940</v>
      </c>
      <c r="C529" s="28" t="s">
        <v>1941</v>
      </c>
      <c r="D529" s="28" t="s">
        <v>1942</v>
      </c>
      <c r="E529" s="28" t="s">
        <v>378</v>
      </c>
      <c r="F529" s="28" t="s">
        <v>433</v>
      </c>
      <c r="G529" s="28">
        <v>113211</v>
      </c>
      <c r="H529" s="28">
        <v>114042</v>
      </c>
      <c r="I529" s="34">
        <f>HRData[[#This Row],[salary_actual]]-HRData[[#This Row],[salary_budgeted]]</f>
        <v>831</v>
      </c>
    </row>
    <row r="530" spans="1:9" ht="15.75" customHeight="1" x14ac:dyDescent="0.25">
      <c r="A530" s="28">
        <v>529</v>
      </c>
      <c r="B530" s="28" t="s">
        <v>1943</v>
      </c>
      <c r="C530" s="28" t="s">
        <v>1944</v>
      </c>
      <c r="D530" s="28" t="s">
        <v>1945</v>
      </c>
      <c r="E530" s="28" t="s">
        <v>373</v>
      </c>
      <c r="F530" s="28" t="s">
        <v>390</v>
      </c>
      <c r="G530" s="28">
        <v>147181</v>
      </c>
      <c r="H530" s="28">
        <v>147507</v>
      </c>
      <c r="I530" s="34">
        <f>HRData[[#This Row],[salary_actual]]-HRData[[#This Row],[salary_budgeted]]</f>
        <v>326</v>
      </c>
    </row>
    <row r="531" spans="1:9" ht="15.75" customHeight="1" x14ac:dyDescent="0.25">
      <c r="A531" s="28">
        <v>530</v>
      </c>
      <c r="B531" s="28" t="s">
        <v>1946</v>
      </c>
      <c r="C531" s="28" t="s">
        <v>1947</v>
      </c>
      <c r="D531" s="28" t="s">
        <v>1948</v>
      </c>
      <c r="E531" s="28" t="s">
        <v>373</v>
      </c>
      <c r="F531" s="28" t="s">
        <v>415</v>
      </c>
      <c r="G531" s="28">
        <v>87332</v>
      </c>
      <c r="H531" s="28">
        <v>87821</v>
      </c>
      <c r="I531" s="34">
        <f>HRData[[#This Row],[salary_actual]]-HRData[[#This Row],[salary_budgeted]]</f>
        <v>489</v>
      </c>
    </row>
    <row r="532" spans="1:9" ht="15.75" customHeight="1" x14ac:dyDescent="0.25">
      <c r="A532" s="28">
        <v>531</v>
      </c>
      <c r="B532" s="28" t="s">
        <v>1949</v>
      </c>
      <c r="C532" s="28" t="s">
        <v>1950</v>
      </c>
      <c r="D532" s="28" t="s">
        <v>1951</v>
      </c>
      <c r="E532" s="28" t="s">
        <v>373</v>
      </c>
      <c r="F532" s="28" t="s">
        <v>394</v>
      </c>
      <c r="G532" s="28">
        <v>76221</v>
      </c>
      <c r="H532" s="28">
        <v>76409</v>
      </c>
      <c r="I532" s="34">
        <f>HRData[[#This Row],[salary_actual]]-HRData[[#This Row],[salary_budgeted]]</f>
        <v>188</v>
      </c>
    </row>
    <row r="533" spans="1:9" ht="15.75" customHeight="1" x14ac:dyDescent="0.25">
      <c r="A533" s="28">
        <v>532</v>
      </c>
      <c r="B533" s="28" t="s">
        <v>1952</v>
      </c>
      <c r="C533" s="28" t="s">
        <v>1953</v>
      </c>
      <c r="D533" s="28" t="s">
        <v>1954</v>
      </c>
      <c r="E533" s="28" t="s">
        <v>378</v>
      </c>
      <c r="F533" s="28" t="s">
        <v>433</v>
      </c>
      <c r="G533" s="28">
        <v>115643</v>
      </c>
      <c r="H533" s="28">
        <v>116769</v>
      </c>
      <c r="I533" s="34">
        <f>HRData[[#This Row],[salary_actual]]-HRData[[#This Row],[salary_budgeted]]</f>
        <v>1126</v>
      </c>
    </row>
    <row r="534" spans="1:9" ht="15.75" customHeight="1" x14ac:dyDescent="0.25">
      <c r="A534" s="28">
        <v>533</v>
      </c>
      <c r="B534" s="28" t="s">
        <v>1955</v>
      </c>
      <c r="C534" s="28" t="s">
        <v>1956</v>
      </c>
      <c r="D534" s="28" t="s">
        <v>1957</v>
      </c>
      <c r="E534" s="28" t="s">
        <v>378</v>
      </c>
      <c r="F534" s="28" t="s">
        <v>433</v>
      </c>
      <c r="G534" s="28">
        <v>98913</v>
      </c>
      <c r="H534" s="28">
        <v>99369</v>
      </c>
      <c r="I534" s="34">
        <f>HRData[[#This Row],[salary_actual]]-HRData[[#This Row],[salary_budgeted]]</f>
        <v>456</v>
      </c>
    </row>
    <row r="535" spans="1:9" ht="15.75" customHeight="1" x14ac:dyDescent="0.25">
      <c r="A535" s="28">
        <v>534</v>
      </c>
      <c r="B535" s="28" t="s">
        <v>1958</v>
      </c>
      <c r="C535" s="28" t="s">
        <v>1959</v>
      </c>
      <c r="D535" s="28" t="s">
        <v>1960</v>
      </c>
      <c r="E535" s="28" t="s">
        <v>378</v>
      </c>
      <c r="F535" s="28" t="s">
        <v>433</v>
      </c>
      <c r="G535" s="28">
        <v>81809</v>
      </c>
      <c r="H535" s="28">
        <v>82377</v>
      </c>
      <c r="I535" s="34">
        <f>HRData[[#This Row],[salary_actual]]-HRData[[#This Row],[salary_budgeted]]</f>
        <v>568</v>
      </c>
    </row>
    <row r="536" spans="1:9" ht="15.75" customHeight="1" x14ac:dyDescent="0.25">
      <c r="A536" s="28">
        <v>535</v>
      </c>
      <c r="B536" s="28" t="s">
        <v>1961</v>
      </c>
      <c r="C536" s="28" t="s">
        <v>1962</v>
      </c>
      <c r="D536" s="28" t="s">
        <v>1963</v>
      </c>
      <c r="E536" s="28" t="s">
        <v>378</v>
      </c>
      <c r="F536" s="28" t="s">
        <v>401</v>
      </c>
      <c r="G536" s="28">
        <v>131082</v>
      </c>
      <c r="H536" s="28">
        <v>132186</v>
      </c>
      <c r="I536" s="34">
        <f>HRData[[#This Row],[salary_actual]]-HRData[[#This Row],[salary_budgeted]]</f>
        <v>1104</v>
      </c>
    </row>
    <row r="537" spans="1:9" ht="15.75" customHeight="1" x14ac:dyDescent="0.25">
      <c r="A537" s="28">
        <v>536</v>
      </c>
      <c r="B537" s="28" t="s">
        <v>1964</v>
      </c>
      <c r="C537" s="28" t="s">
        <v>1965</v>
      </c>
      <c r="D537" s="28" t="s">
        <v>1966</v>
      </c>
      <c r="E537" s="28" t="s">
        <v>378</v>
      </c>
      <c r="F537" s="28" t="s">
        <v>374</v>
      </c>
      <c r="G537" s="28">
        <v>56897</v>
      </c>
      <c r="H537" s="28">
        <v>57389</v>
      </c>
      <c r="I537" s="34">
        <f>HRData[[#This Row],[salary_actual]]-HRData[[#This Row],[salary_budgeted]]</f>
        <v>492</v>
      </c>
    </row>
    <row r="538" spans="1:9" ht="15.75" customHeight="1" x14ac:dyDescent="0.25">
      <c r="A538" s="28">
        <v>537</v>
      </c>
      <c r="B538" s="28" t="s">
        <v>1967</v>
      </c>
      <c r="C538" s="28" t="s">
        <v>1968</v>
      </c>
      <c r="D538" s="28" t="s">
        <v>1969</v>
      </c>
      <c r="E538" s="28" t="s">
        <v>373</v>
      </c>
      <c r="F538" s="28" t="s">
        <v>394</v>
      </c>
      <c r="G538" s="28">
        <v>78605</v>
      </c>
      <c r="H538" s="28">
        <v>79184</v>
      </c>
      <c r="I538" s="34">
        <f>HRData[[#This Row],[salary_actual]]-HRData[[#This Row],[salary_budgeted]]</f>
        <v>579</v>
      </c>
    </row>
    <row r="539" spans="1:9" ht="15.75" customHeight="1" x14ac:dyDescent="0.25">
      <c r="A539" s="28">
        <v>538</v>
      </c>
      <c r="B539" s="28" t="s">
        <v>1970</v>
      </c>
      <c r="C539" s="28" t="s">
        <v>1971</v>
      </c>
      <c r="D539" s="28" t="s">
        <v>1972</v>
      </c>
      <c r="E539" s="28" t="s">
        <v>378</v>
      </c>
      <c r="F539" s="28" t="s">
        <v>374</v>
      </c>
      <c r="G539" s="28">
        <v>88417</v>
      </c>
      <c r="H539" s="28">
        <v>89215</v>
      </c>
      <c r="I539" s="34">
        <f>HRData[[#This Row],[salary_actual]]-HRData[[#This Row],[salary_budgeted]]</f>
        <v>798</v>
      </c>
    </row>
    <row r="540" spans="1:9" ht="15.75" customHeight="1" x14ac:dyDescent="0.25">
      <c r="A540" s="28">
        <v>539</v>
      </c>
      <c r="B540" s="28" t="s">
        <v>872</v>
      </c>
      <c r="C540" s="28" t="s">
        <v>1973</v>
      </c>
      <c r="D540" s="28" t="s">
        <v>1974</v>
      </c>
      <c r="E540" s="28" t="s">
        <v>373</v>
      </c>
      <c r="F540" s="28" t="s">
        <v>401</v>
      </c>
      <c r="G540" s="28">
        <v>140912</v>
      </c>
      <c r="H540" s="28">
        <v>141053</v>
      </c>
      <c r="I540" s="34">
        <f>HRData[[#This Row],[salary_actual]]-HRData[[#This Row],[salary_budgeted]]</f>
        <v>141</v>
      </c>
    </row>
    <row r="541" spans="1:9" ht="15.75" customHeight="1" x14ac:dyDescent="0.25">
      <c r="A541" s="28">
        <v>540</v>
      </c>
      <c r="B541" s="28" t="s">
        <v>1975</v>
      </c>
      <c r="C541" s="28" t="s">
        <v>1976</v>
      </c>
      <c r="D541" s="28" t="s">
        <v>1977</v>
      </c>
      <c r="E541" s="28" t="s">
        <v>373</v>
      </c>
      <c r="F541" s="28" t="s">
        <v>401</v>
      </c>
      <c r="G541" s="28">
        <v>129848</v>
      </c>
      <c r="H541" s="28">
        <v>130430</v>
      </c>
      <c r="I541" s="34">
        <f>HRData[[#This Row],[salary_actual]]-HRData[[#This Row],[salary_budgeted]]</f>
        <v>582</v>
      </c>
    </row>
    <row r="542" spans="1:9" ht="15.75" customHeight="1" x14ac:dyDescent="0.25">
      <c r="A542" s="28">
        <v>541</v>
      </c>
      <c r="B542" s="28" t="s">
        <v>1978</v>
      </c>
      <c r="C542" s="28" t="s">
        <v>1979</v>
      </c>
      <c r="D542" s="28" t="s">
        <v>1980</v>
      </c>
      <c r="E542" s="28" t="s">
        <v>378</v>
      </c>
      <c r="F542" s="28" t="s">
        <v>429</v>
      </c>
      <c r="G542" s="28">
        <v>99050</v>
      </c>
      <c r="H542" s="28">
        <v>100003</v>
      </c>
      <c r="I542" s="34">
        <f>HRData[[#This Row],[salary_actual]]-HRData[[#This Row],[salary_budgeted]]</f>
        <v>953</v>
      </c>
    </row>
    <row r="543" spans="1:9" ht="15.75" customHeight="1" x14ac:dyDescent="0.25">
      <c r="A543" s="28">
        <v>542</v>
      </c>
      <c r="B543" s="28" t="s">
        <v>1393</v>
      </c>
      <c r="C543" s="28" t="s">
        <v>1981</v>
      </c>
      <c r="D543" s="28" t="s">
        <v>1982</v>
      </c>
      <c r="E543" s="28" t="s">
        <v>378</v>
      </c>
      <c r="F543" s="28" t="s">
        <v>390</v>
      </c>
      <c r="G543" s="28">
        <v>120467</v>
      </c>
      <c r="H543" s="28">
        <v>120643</v>
      </c>
      <c r="I543" s="34">
        <f>HRData[[#This Row],[salary_actual]]-HRData[[#This Row],[salary_budgeted]]</f>
        <v>176</v>
      </c>
    </row>
    <row r="544" spans="1:9" ht="15.75" customHeight="1" x14ac:dyDescent="0.25">
      <c r="A544" s="28">
        <v>543</v>
      </c>
      <c r="B544" s="28" t="s">
        <v>1983</v>
      </c>
      <c r="C544" s="28" t="s">
        <v>1984</v>
      </c>
      <c r="D544" s="28" t="s">
        <v>1985</v>
      </c>
      <c r="E544" s="28" t="s">
        <v>378</v>
      </c>
      <c r="F544" s="28" t="s">
        <v>374</v>
      </c>
      <c r="G544" s="28">
        <v>74931</v>
      </c>
      <c r="H544" s="28">
        <v>75635</v>
      </c>
      <c r="I544" s="34">
        <f>HRData[[#This Row],[salary_actual]]-HRData[[#This Row],[salary_budgeted]]</f>
        <v>704</v>
      </c>
    </row>
    <row r="545" spans="1:9" ht="15.75" customHeight="1" x14ac:dyDescent="0.25">
      <c r="A545" s="28">
        <v>544</v>
      </c>
      <c r="B545" s="28" t="s">
        <v>1986</v>
      </c>
      <c r="C545" s="28" t="s">
        <v>1987</v>
      </c>
      <c r="D545" s="28" t="s">
        <v>1988</v>
      </c>
      <c r="E545" s="28" t="s">
        <v>378</v>
      </c>
      <c r="F545" s="28" t="s">
        <v>390</v>
      </c>
      <c r="G545" s="28">
        <v>136136</v>
      </c>
      <c r="H545" s="28">
        <v>137305</v>
      </c>
      <c r="I545" s="34">
        <f>HRData[[#This Row],[salary_actual]]-HRData[[#This Row],[salary_budgeted]]</f>
        <v>1169</v>
      </c>
    </row>
    <row r="546" spans="1:9" ht="15.75" customHeight="1" x14ac:dyDescent="0.25">
      <c r="A546" s="28">
        <v>545</v>
      </c>
      <c r="B546" s="28" t="s">
        <v>1989</v>
      </c>
      <c r="C546" s="28" t="s">
        <v>1990</v>
      </c>
      <c r="D546" s="28" t="s">
        <v>1991</v>
      </c>
      <c r="E546" s="28" t="s">
        <v>378</v>
      </c>
      <c r="F546" s="28" t="s">
        <v>408</v>
      </c>
      <c r="G546" s="28">
        <v>134205</v>
      </c>
      <c r="H546" s="28">
        <v>135070</v>
      </c>
      <c r="I546" s="34">
        <f>HRData[[#This Row],[salary_actual]]-HRData[[#This Row],[salary_budgeted]]</f>
        <v>865</v>
      </c>
    </row>
    <row r="547" spans="1:9" ht="15.75" customHeight="1" x14ac:dyDescent="0.25">
      <c r="A547" s="28">
        <v>546</v>
      </c>
      <c r="B547" s="28" t="s">
        <v>1992</v>
      </c>
      <c r="C547" s="28" t="s">
        <v>1993</v>
      </c>
      <c r="D547" s="28" t="s">
        <v>1994</v>
      </c>
      <c r="E547" s="28" t="s">
        <v>378</v>
      </c>
      <c r="F547" s="28" t="s">
        <v>374</v>
      </c>
      <c r="G547" s="28">
        <v>101573</v>
      </c>
      <c r="H547" s="28">
        <v>102081</v>
      </c>
      <c r="I547" s="34">
        <f>HRData[[#This Row],[salary_actual]]-HRData[[#This Row],[salary_budgeted]]</f>
        <v>508</v>
      </c>
    </row>
    <row r="548" spans="1:9" ht="15.75" customHeight="1" x14ac:dyDescent="0.25">
      <c r="A548" s="28">
        <v>547</v>
      </c>
      <c r="B548" s="28" t="s">
        <v>1995</v>
      </c>
      <c r="C548" s="28" t="s">
        <v>1996</v>
      </c>
      <c r="D548" s="28" t="s">
        <v>1997</v>
      </c>
      <c r="E548" s="28" t="s">
        <v>373</v>
      </c>
      <c r="F548" s="28" t="s">
        <v>408</v>
      </c>
      <c r="G548" s="28">
        <v>120823</v>
      </c>
      <c r="H548" s="28">
        <v>120868</v>
      </c>
      <c r="I548" s="34">
        <f>HRData[[#This Row],[salary_actual]]-HRData[[#This Row],[salary_budgeted]]</f>
        <v>45</v>
      </c>
    </row>
    <row r="549" spans="1:9" ht="15.75" customHeight="1" x14ac:dyDescent="0.25">
      <c r="A549" s="28">
        <v>548</v>
      </c>
      <c r="B549" s="28" t="s">
        <v>1998</v>
      </c>
      <c r="C549" s="28" t="s">
        <v>1999</v>
      </c>
      <c r="D549" s="28" t="s">
        <v>2000</v>
      </c>
      <c r="E549" s="28" t="s">
        <v>373</v>
      </c>
      <c r="F549" s="28" t="s">
        <v>446</v>
      </c>
      <c r="G549" s="28">
        <v>61552</v>
      </c>
      <c r="H549" s="28">
        <v>62079</v>
      </c>
      <c r="I549" s="34">
        <f>HRData[[#This Row],[salary_actual]]-HRData[[#This Row],[salary_budgeted]]</f>
        <v>527</v>
      </c>
    </row>
    <row r="550" spans="1:9" ht="15.75" customHeight="1" x14ac:dyDescent="0.25">
      <c r="A550" s="28">
        <v>549</v>
      </c>
      <c r="B550" s="28" t="s">
        <v>2001</v>
      </c>
      <c r="C550" s="28" t="s">
        <v>2002</v>
      </c>
      <c r="D550" s="28" t="s">
        <v>2003</v>
      </c>
      <c r="E550" s="28" t="s">
        <v>378</v>
      </c>
      <c r="F550" s="28" t="s">
        <v>379</v>
      </c>
      <c r="G550" s="28">
        <v>56200</v>
      </c>
      <c r="H550" s="28">
        <v>56692</v>
      </c>
      <c r="I550" s="34">
        <f>HRData[[#This Row],[salary_actual]]-HRData[[#This Row],[salary_budgeted]]</f>
        <v>492</v>
      </c>
    </row>
    <row r="551" spans="1:9" ht="15.75" customHeight="1" x14ac:dyDescent="0.25">
      <c r="A551" s="28">
        <v>550</v>
      </c>
      <c r="B551" s="28" t="s">
        <v>2004</v>
      </c>
      <c r="C551" s="28" t="s">
        <v>2005</v>
      </c>
      <c r="D551" s="28" t="s">
        <v>2006</v>
      </c>
      <c r="E551" s="28" t="s">
        <v>378</v>
      </c>
      <c r="F551" s="28" t="s">
        <v>433</v>
      </c>
      <c r="G551" s="28">
        <v>76490</v>
      </c>
      <c r="H551" s="28">
        <v>76958</v>
      </c>
      <c r="I551" s="34">
        <f>HRData[[#This Row],[salary_actual]]-HRData[[#This Row],[salary_budgeted]]</f>
        <v>468</v>
      </c>
    </row>
    <row r="552" spans="1:9" ht="15.75" customHeight="1" x14ac:dyDescent="0.25">
      <c r="A552" s="28">
        <v>551</v>
      </c>
      <c r="B552" s="28" t="s">
        <v>2007</v>
      </c>
      <c r="C552" s="28" t="s">
        <v>2008</v>
      </c>
      <c r="D552" s="28" t="s">
        <v>2009</v>
      </c>
      <c r="E552" s="28" t="s">
        <v>378</v>
      </c>
      <c r="F552" s="28" t="s">
        <v>383</v>
      </c>
      <c r="G552" s="28">
        <v>149646</v>
      </c>
      <c r="H552" s="28">
        <v>150967</v>
      </c>
      <c r="I552" s="34">
        <f>HRData[[#This Row],[salary_actual]]-HRData[[#This Row],[salary_budgeted]]</f>
        <v>1321</v>
      </c>
    </row>
    <row r="553" spans="1:9" ht="15.75" customHeight="1" x14ac:dyDescent="0.25">
      <c r="A553" s="28">
        <v>552</v>
      </c>
      <c r="B553" s="28" t="s">
        <v>2010</v>
      </c>
      <c r="C553" s="28" t="s">
        <v>2011</v>
      </c>
      <c r="D553" s="28" t="s">
        <v>2012</v>
      </c>
      <c r="E553" s="28" t="s">
        <v>373</v>
      </c>
      <c r="F553" s="28" t="s">
        <v>401</v>
      </c>
      <c r="G553" s="28">
        <v>129538</v>
      </c>
      <c r="H553" s="28">
        <v>130147</v>
      </c>
      <c r="I553" s="34">
        <f>HRData[[#This Row],[salary_actual]]-HRData[[#This Row],[salary_budgeted]]</f>
        <v>609</v>
      </c>
    </row>
    <row r="554" spans="1:9" ht="15.75" customHeight="1" x14ac:dyDescent="0.25">
      <c r="A554" s="28">
        <v>553</v>
      </c>
      <c r="B554" s="28" t="s">
        <v>2013</v>
      </c>
      <c r="C554" s="28" t="s">
        <v>2014</v>
      </c>
      <c r="D554" s="28" t="s">
        <v>2015</v>
      </c>
      <c r="E554" s="28" t="s">
        <v>378</v>
      </c>
      <c r="F554" s="28" t="s">
        <v>383</v>
      </c>
      <c r="G554" s="28">
        <v>95339</v>
      </c>
      <c r="H554" s="28">
        <v>96021</v>
      </c>
      <c r="I554" s="34">
        <f>HRData[[#This Row],[salary_actual]]-HRData[[#This Row],[salary_budgeted]]</f>
        <v>682</v>
      </c>
    </row>
    <row r="555" spans="1:9" ht="15.75" customHeight="1" x14ac:dyDescent="0.25">
      <c r="A555" s="28">
        <v>554</v>
      </c>
      <c r="B555" s="28" t="s">
        <v>615</v>
      </c>
      <c r="C555" s="28" t="s">
        <v>2016</v>
      </c>
      <c r="D555" s="28" t="s">
        <v>2017</v>
      </c>
      <c r="E555" s="28" t="s">
        <v>373</v>
      </c>
      <c r="F555" s="28" t="s">
        <v>390</v>
      </c>
      <c r="G555" s="28">
        <v>57289</v>
      </c>
      <c r="H555" s="28">
        <v>57605</v>
      </c>
      <c r="I555" s="34">
        <f>HRData[[#This Row],[salary_actual]]-HRData[[#This Row],[salary_budgeted]]</f>
        <v>316</v>
      </c>
    </row>
    <row r="556" spans="1:9" ht="15.75" customHeight="1" x14ac:dyDescent="0.25">
      <c r="A556" s="28">
        <v>555</v>
      </c>
      <c r="B556" s="28" t="s">
        <v>2018</v>
      </c>
      <c r="C556" s="28" t="s">
        <v>2019</v>
      </c>
      <c r="D556" s="28" t="s">
        <v>2020</v>
      </c>
      <c r="E556" s="28" t="s">
        <v>373</v>
      </c>
      <c r="F556" s="28" t="s">
        <v>394</v>
      </c>
      <c r="G556" s="28">
        <v>112016</v>
      </c>
      <c r="H556" s="28">
        <v>112401</v>
      </c>
      <c r="I556" s="34">
        <f>HRData[[#This Row],[salary_actual]]-HRData[[#This Row],[salary_budgeted]]</f>
        <v>385</v>
      </c>
    </row>
    <row r="557" spans="1:9" ht="15.75" customHeight="1" x14ac:dyDescent="0.25">
      <c r="A557" s="28">
        <v>556</v>
      </c>
      <c r="B557" s="28" t="s">
        <v>2021</v>
      </c>
      <c r="C557" s="28" t="s">
        <v>2022</v>
      </c>
      <c r="D557" s="28" t="s">
        <v>2023</v>
      </c>
      <c r="E557" s="28" t="s">
        <v>378</v>
      </c>
      <c r="F557" s="28" t="s">
        <v>379</v>
      </c>
      <c r="G557" s="28">
        <v>125142</v>
      </c>
      <c r="H557" s="28">
        <v>125505</v>
      </c>
      <c r="I557" s="34">
        <f>HRData[[#This Row],[salary_actual]]-HRData[[#This Row],[salary_budgeted]]</f>
        <v>363</v>
      </c>
    </row>
    <row r="558" spans="1:9" ht="15.75" customHeight="1" x14ac:dyDescent="0.25">
      <c r="A558" s="28">
        <v>557</v>
      </c>
      <c r="B558" s="28" t="s">
        <v>2024</v>
      </c>
      <c r="C558" s="28" t="s">
        <v>2025</v>
      </c>
      <c r="D558" s="28" t="s">
        <v>2026</v>
      </c>
      <c r="E558" s="28" t="s">
        <v>373</v>
      </c>
      <c r="F558" s="28" t="s">
        <v>429</v>
      </c>
      <c r="G558" s="28">
        <v>79129</v>
      </c>
      <c r="H558" s="28">
        <v>79567</v>
      </c>
      <c r="I558" s="34">
        <f>HRData[[#This Row],[salary_actual]]-HRData[[#This Row],[salary_budgeted]]</f>
        <v>438</v>
      </c>
    </row>
    <row r="559" spans="1:9" ht="15.75" customHeight="1" x14ac:dyDescent="0.25">
      <c r="A559" s="28">
        <v>558</v>
      </c>
      <c r="B559" s="28" t="s">
        <v>2027</v>
      </c>
      <c r="C559" s="28" t="s">
        <v>2028</v>
      </c>
      <c r="D559" s="28" t="s">
        <v>2029</v>
      </c>
      <c r="E559" s="28" t="s">
        <v>373</v>
      </c>
      <c r="F559" s="28" t="s">
        <v>408</v>
      </c>
      <c r="G559" s="28">
        <v>79310</v>
      </c>
      <c r="H559" s="28">
        <v>79833</v>
      </c>
      <c r="I559" s="34">
        <f>HRData[[#This Row],[salary_actual]]-HRData[[#This Row],[salary_budgeted]]</f>
        <v>523</v>
      </c>
    </row>
    <row r="560" spans="1:9" ht="15.75" customHeight="1" x14ac:dyDescent="0.25">
      <c r="A560" s="28">
        <v>559</v>
      </c>
      <c r="B560" s="28" t="s">
        <v>2030</v>
      </c>
      <c r="C560" s="28" t="s">
        <v>1890</v>
      </c>
      <c r="D560" s="28" t="s">
        <v>2031</v>
      </c>
      <c r="E560" s="28" t="s">
        <v>373</v>
      </c>
      <c r="F560" s="28" t="s">
        <v>390</v>
      </c>
      <c r="G560" s="28">
        <v>144362</v>
      </c>
      <c r="H560" s="28">
        <v>145305</v>
      </c>
      <c r="I560" s="34">
        <f>HRData[[#This Row],[salary_actual]]-HRData[[#This Row],[salary_budgeted]]</f>
        <v>943</v>
      </c>
    </row>
    <row r="561" spans="1:9" ht="15.75" customHeight="1" x14ac:dyDescent="0.25">
      <c r="A561" s="28">
        <v>560</v>
      </c>
      <c r="B561" s="28" t="s">
        <v>2032</v>
      </c>
      <c r="C561" s="28" t="s">
        <v>2033</v>
      </c>
      <c r="D561" s="28" t="s">
        <v>2034</v>
      </c>
      <c r="E561" s="28" t="s">
        <v>378</v>
      </c>
      <c r="F561" s="28" t="s">
        <v>446</v>
      </c>
      <c r="G561" s="28">
        <v>49563</v>
      </c>
      <c r="H561" s="28">
        <v>49790</v>
      </c>
      <c r="I561" s="34">
        <f>HRData[[#This Row],[salary_actual]]-HRData[[#This Row],[salary_budgeted]]</f>
        <v>227</v>
      </c>
    </row>
    <row r="562" spans="1:9" ht="15.75" customHeight="1" x14ac:dyDescent="0.25">
      <c r="A562" s="28">
        <v>561</v>
      </c>
      <c r="B562" s="28" t="s">
        <v>2035</v>
      </c>
      <c r="C562" s="28" t="s">
        <v>2036</v>
      </c>
      <c r="D562" s="28" t="s">
        <v>2037</v>
      </c>
      <c r="E562" s="28" t="s">
        <v>378</v>
      </c>
      <c r="F562" s="28" t="s">
        <v>415</v>
      </c>
      <c r="G562" s="28">
        <v>58368</v>
      </c>
      <c r="H562" s="28">
        <v>58927</v>
      </c>
      <c r="I562" s="34">
        <f>HRData[[#This Row],[salary_actual]]-HRData[[#This Row],[salary_budgeted]]</f>
        <v>559</v>
      </c>
    </row>
    <row r="563" spans="1:9" ht="15.75" customHeight="1" x14ac:dyDescent="0.25">
      <c r="A563" s="28">
        <v>562</v>
      </c>
      <c r="B563" s="28" t="s">
        <v>2038</v>
      </c>
      <c r="C563" s="28" t="s">
        <v>2039</v>
      </c>
      <c r="D563" s="28" t="s">
        <v>2040</v>
      </c>
      <c r="E563" s="28" t="s">
        <v>378</v>
      </c>
      <c r="F563" s="28" t="s">
        <v>374</v>
      </c>
      <c r="G563" s="28">
        <v>49446</v>
      </c>
      <c r="H563" s="28">
        <v>49626</v>
      </c>
      <c r="I563" s="34">
        <f>HRData[[#This Row],[salary_actual]]-HRData[[#This Row],[salary_budgeted]]</f>
        <v>180</v>
      </c>
    </row>
    <row r="564" spans="1:9" ht="15.75" customHeight="1" x14ac:dyDescent="0.25">
      <c r="A564" s="28">
        <v>563</v>
      </c>
      <c r="B564" s="28" t="s">
        <v>2041</v>
      </c>
      <c r="C564" s="28" t="s">
        <v>2042</v>
      </c>
      <c r="D564" s="28" t="s">
        <v>2043</v>
      </c>
      <c r="E564" s="28" t="s">
        <v>378</v>
      </c>
      <c r="F564" s="28" t="s">
        <v>394</v>
      </c>
      <c r="G564" s="28">
        <v>89366</v>
      </c>
      <c r="H564" s="28">
        <v>89657</v>
      </c>
      <c r="I564" s="34">
        <f>HRData[[#This Row],[salary_actual]]-HRData[[#This Row],[salary_budgeted]]</f>
        <v>291</v>
      </c>
    </row>
    <row r="565" spans="1:9" ht="15.75" customHeight="1" x14ac:dyDescent="0.25">
      <c r="A565" s="28">
        <v>564</v>
      </c>
      <c r="B565" s="28" t="s">
        <v>720</v>
      </c>
      <c r="C565" s="28" t="s">
        <v>2044</v>
      </c>
      <c r="D565" s="28" t="s">
        <v>2045</v>
      </c>
      <c r="E565" s="28" t="s">
        <v>378</v>
      </c>
      <c r="F565" s="28" t="s">
        <v>401</v>
      </c>
      <c r="G565" s="28">
        <v>96322</v>
      </c>
      <c r="H565" s="28">
        <v>96500</v>
      </c>
      <c r="I565" s="34">
        <f>HRData[[#This Row],[salary_actual]]-HRData[[#This Row],[salary_budgeted]]</f>
        <v>178</v>
      </c>
    </row>
    <row r="566" spans="1:9" ht="15.75" customHeight="1" x14ac:dyDescent="0.25">
      <c r="A566" s="28">
        <v>565</v>
      </c>
      <c r="B566" s="28" t="s">
        <v>2046</v>
      </c>
      <c r="C566" s="28" t="s">
        <v>2047</v>
      </c>
      <c r="D566" s="28" t="s">
        <v>2048</v>
      </c>
      <c r="E566" s="28" t="s">
        <v>378</v>
      </c>
      <c r="F566" s="28" t="s">
        <v>433</v>
      </c>
      <c r="G566" s="28">
        <v>46345</v>
      </c>
      <c r="H566" s="28">
        <v>46801</v>
      </c>
      <c r="I566" s="34">
        <f>HRData[[#This Row],[salary_actual]]-HRData[[#This Row],[salary_budgeted]]</f>
        <v>456</v>
      </c>
    </row>
    <row r="567" spans="1:9" ht="15.75" customHeight="1" x14ac:dyDescent="0.25">
      <c r="A567" s="28">
        <v>566</v>
      </c>
      <c r="B567" s="28" t="s">
        <v>2049</v>
      </c>
      <c r="C567" s="28" t="s">
        <v>2050</v>
      </c>
      <c r="D567" s="28" t="s">
        <v>2051</v>
      </c>
      <c r="E567" s="28" t="s">
        <v>378</v>
      </c>
      <c r="F567" s="28" t="s">
        <v>374</v>
      </c>
      <c r="G567" s="28">
        <v>98101</v>
      </c>
      <c r="H567" s="28">
        <v>98483</v>
      </c>
      <c r="I567" s="34">
        <f>HRData[[#This Row],[salary_actual]]-HRData[[#This Row],[salary_budgeted]]</f>
        <v>382</v>
      </c>
    </row>
    <row r="568" spans="1:9" ht="15.75" customHeight="1" x14ac:dyDescent="0.25">
      <c r="A568" s="28">
        <v>567</v>
      </c>
      <c r="B568" s="28" t="s">
        <v>2052</v>
      </c>
      <c r="C568" s="28" t="s">
        <v>2053</v>
      </c>
      <c r="D568" s="28" t="s">
        <v>2054</v>
      </c>
      <c r="E568" s="28" t="s">
        <v>378</v>
      </c>
      <c r="F568" s="28" t="s">
        <v>433</v>
      </c>
      <c r="G568" s="28">
        <v>89068</v>
      </c>
      <c r="H568" s="28">
        <v>89752</v>
      </c>
      <c r="I568" s="34">
        <f>HRData[[#This Row],[salary_actual]]-HRData[[#This Row],[salary_budgeted]]</f>
        <v>684</v>
      </c>
    </row>
    <row r="569" spans="1:9" ht="15.75" customHeight="1" x14ac:dyDescent="0.25">
      <c r="A569" s="28">
        <v>568</v>
      </c>
      <c r="B569" s="28" t="s">
        <v>2055</v>
      </c>
      <c r="C569" s="28" t="s">
        <v>2056</v>
      </c>
      <c r="D569" s="28" t="s">
        <v>2057</v>
      </c>
      <c r="E569" s="28" t="s">
        <v>378</v>
      </c>
      <c r="F569" s="28" t="s">
        <v>390</v>
      </c>
      <c r="G569" s="28">
        <v>122218</v>
      </c>
      <c r="H569" s="28">
        <v>123032</v>
      </c>
      <c r="I569" s="34">
        <f>HRData[[#This Row],[salary_actual]]-HRData[[#This Row],[salary_budgeted]]</f>
        <v>814</v>
      </c>
    </row>
    <row r="570" spans="1:9" ht="15.75" customHeight="1" x14ac:dyDescent="0.25">
      <c r="A570" s="28">
        <v>569</v>
      </c>
      <c r="B570" s="28" t="s">
        <v>2058</v>
      </c>
      <c r="C570" s="28" t="s">
        <v>2059</v>
      </c>
      <c r="D570" s="28" t="s">
        <v>2060</v>
      </c>
      <c r="E570" s="28" t="s">
        <v>378</v>
      </c>
      <c r="F570" s="28" t="s">
        <v>446</v>
      </c>
      <c r="G570" s="28">
        <v>116772</v>
      </c>
      <c r="H570" s="28">
        <v>117233</v>
      </c>
      <c r="I570" s="34">
        <f>HRData[[#This Row],[salary_actual]]-HRData[[#This Row],[salary_budgeted]]</f>
        <v>461</v>
      </c>
    </row>
    <row r="571" spans="1:9" ht="15.75" customHeight="1" x14ac:dyDescent="0.25">
      <c r="A571" s="28">
        <v>570</v>
      </c>
      <c r="B571" s="28" t="s">
        <v>2061</v>
      </c>
      <c r="C571" s="28" t="s">
        <v>2062</v>
      </c>
      <c r="D571" s="28" t="s">
        <v>2063</v>
      </c>
      <c r="E571" s="28" t="s">
        <v>373</v>
      </c>
      <c r="F571" s="28" t="s">
        <v>408</v>
      </c>
      <c r="G571" s="28">
        <v>87508</v>
      </c>
      <c r="H571" s="28">
        <v>87584</v>
      </c>
      <c r="I571" s="34">
        <f>HRData[[#This Row],[salary_actual]]-HRData[[#This Row],[salary_budgeted]]</f>
        <v>76</v>
      </c>
    </row>
    <row r="572" spans="1:9" ht="15.75" customHeight="1" x14ac:dyDescent="0.25">
      <c r="A572" s="28">
        <v>571</v>
      </c>
      <c r="B572" s="28" t="s">
        <v>2064</v>
      </c>
      <c r="C572" s="28" t="s">
        <v>2065</v>
      </c>
      <c r="D572" s="28" t="s">
        <v>2066</v>
      </c>
      <c r="E572" s="28" t="s">
        <v>378</v>
      </c>
      <c r="F572" s="28" t="s">
        <v>401</v>
      </c>
      <c r="G572" s="28">
        <v>96871</v>
      </c>
      <c r="H572" s="28">
        <v>96958</v>
      </c>
      <c r="I572" s="34">
        <f>HRData[[#This Row],[salary_actual]]-HRData[[#This Row],[salary_budgeted]]</f>
        <v>87</v>
      </c>
    </row>
    <row r="573" spans="1:9" ht="15.75" customHeight="1" x14ac:dyDescent="0.25">
      <c r="A573" s="28">
        <v>572</v>
      </c>
      <c r="B573" s="28" t="s">
        <v>2067</v>
      </c>
      <c r="C573" s="28" t="s">
        <v>2068</v>
      </c>
      <c r="D573" s="28" t="s">
        <v>2069</v>
      </c>
      <c r="E573" s="28" t="s">
        <v>378</v>
      </c>
      <c r="F573" s="28" t="s">
        <v>394</v>
      </c>
      <c r="G573" s="28">
        <v>85518</v>
      </c>
      <c r="H573" s="28">
        <v>86106</v>
      </c>
      <c r="I573" s="34">
        <f>HRData[[#This Row],[salary_actual]]-HRData[[#This Row],[salary_budgeted]]</f>
        <v>588</v>
      </c>
    </row>
    <row r="574" spans="1:9" ht="15.75" customHeight="1" x14ac:dyDescent="0.25">
      <c r="A574" s="28">
        <v>573</v>
      </c>
      <c r="B574" s="28" t="s">
        <v>2070</v>
      </c>
      <c r="C574" s="28" t="s">
        <v>2071</v>
      </c>
      <c r="D574" s="28" t="s">
        <v>2072</v>
      </c>
      <c r="E574" s="28" t="s">
        <v>373</v>
      </c>
      <c r="F574" s="28" t="s">
        <v>394</v>
      </c>
      <c r="G574" s="28">
        <v>121507</v>
      </c>
      <c r="H574" s="28">
        <v>122077</v>
      </c>
      <c r="I574" s="34">
        <f>HRData[[#This Row],[salary_actual]]-HRData[[#This Row],[salary_budgeted]]</f>
        <v>570</v>
      </c>
    </row>
    <row r="575" spans="1:9" ht="15.75" customHeight="1" x14ac:dyDescent="0.25">
      <c r="A575" s="28">
        <v>574</v>
      </c>
      <c r="B575" s="28" t="s">
        <v>2073</v>
      </c>
      <c r="C575" s="28" t="s">
        <v>2074</v>
      </c>
      <c r="D575" s="28" t="s">
        <v>2075</v>
      </c>
      <c r="E575" s="28" t="s">
        <v>378</v>
      </c>
      <c r="F575" s="28" t="s">
        <v>390</v>
      </c>
      <c r="G575" s="28">
        <v>143543</v>
      </c>
      <c r="H575" s="28">
        <v>144852</v>
      </c>
      <c r="I575" s="34">
        <f>HRData[[#This Row],[salary_actual]]-HRData[[#This Row],[salary_budgeted]]</f>
        <v>1309</v>
      </c>
    </row>
    <row r="576" spans="1:9" ht="15.75" customHeight="1" x14ac:dyDescent="0.25">
      <c r="A576" s="28">
        <v>575</v>
      </c>
      <c r="B576" s="28" t="s">
        <v>2076</v>
      </c>
      <c r="C576" s="28" t="s">
        <v>2077</v>
      </c>
      <c r="D576" s="28" t="s">
        <v>2078</v>
      </c>
      <c r="E576" s="28" t="s">
        <v>378</v>
      </c>
      <c r="F576" s="28" t="s">
        <v>446</v>
      </c>
      <c r="G576" s="28">
        <v>133474</v>
      </c>
      <c r="H576" s="28">
        <v>134794</v>
      </c>
      <c r="I576" s="34">
        <f>HRData[[#This Row],[salary_actual]]-HRData[[#This Row],[salary_budgeted]]</f>
        <v>1320</v>
      </c>
    </row>
    <row r="577" spans="1:9" ht="15.75" customHeight="1" x14ac:dyDescent="0.25">
      <c r="A577" s="28">
        <v>576</v>
      </c>
      <c r="B577" s="28" t="s">
        <v>2079</v>
      </c>
      <c r="C577" s="28" t="s">
        <v>2080</v>
      </c>
      <c r="D577" s="28" t="s">
        <v>2081</v>
      </c>
      <c r="E577" s="28" t="s">
        <v>373</v>
      </c>
      <c r="F577" s="28" t="s">
        <v>408</v>
      </c>
      <c r="G577" s="28">
        <v>48468</v>
      </c>
      <c r="H577" s="28">
        <v>48648</v>
      </c>
      <c r="I577" s="34">
        <f>HRData[[#This Row],[salary_actual]]-HRData[[#This Row],[salary_budgeted]]</f>
        <v>180</v>
      </c>
    </row>
    <row r="578" spans="1:9" ht="15.75" customHeight="1" x14ac:dyDescent="0.25">
      <c r="A578" s="28">
        <v>577</v>
      </c>
      <c r="B578" s="28" t="s">
        <v>2082</v>
      </c>
      <c r="C578" s="28" t="s">
        <v>2083</v>
      </c>
      <c r="D578" s="28" t="s">
        <v>2084</v>
      </c>
      <c r="E578" s="28" t="s">
        <v>373</v>
      </c>
      <c r="F578" s="28" t="s">
        <v>408</v>
      </c>
      <c r="G578" s="28">
        <v>49907</v>
      </c>
      <c r="H578" s="28">
        <v>50278</v>
      </c>
      <c r="I578" s="34">
        <f>HRData[[#This Row],[salary_actual]]-HRData[[#This Row],[salary_budgeted]]</f>
        <v>371</v>
      </c>
    </row>
    <row r="579" spans="1:9" ht="15.75" customHeight="1" x14ac:dyDescent="0.25">
      <c r="A579" s="28">
        <v>578</v>
      </c>
      <c r="B579" s="28" t="s">
        <v>2085</v>
      </c>
      <c r="C579" s="28" t="s">
        <v>2086</v>
      </c>
      <c r="D579" s="28" t="s">
        <v>2087</v>
      </c>
      <c r="E579" s="28" t="s">
        <v>373</v>
      </c>
      <c r="F579" s="28" t="s">
        <v>390</v>
      </c>
      <c r="G579" s="28">
        <v>129592</v>
      </c>
      <c r="H579" s="28">
        <v>130486</v>
      </c>
      <c r="I579" s="34">
        <f>HRData[[#This Row],[salary_actual]]-HRData[[#This Row],[salary_budgeted]]</f>
        <v>894</v>
      </c>
    </row>
    <row r="580" spans="1:9" ht="15.75" customHeight="1" x14ac:dyDescent="0.25">
      <c r="A580" s="28">
        <v>579</v>
      </c>
      <c r="B580" s="28" t="s">
        <v>2088</v>
      </c>
      <c r="C580" s="28" t="s">
        <v>2089</v>
      </c>
      <c r="D580" s="28" t="s">
        <v>2090</v>
      </c>
      <c r="E580" s="28" t="s">
        <v>378</v>
      </c>
      <c r="F580" s="28" t="s">
        <v>390</v>
      </c>
      <c r="G580" s="28">
        <v>71212</v>
      </c>
      <c r="H580" s="28">
        <v>71726</v>
      </c>
      <c r="I580" s="34">
        <f>HRData[[#This Row],[salary_actual]]-HRData[[#This Row],[salary_budgeted]]</f>
        <v>514</v>
      </c>
    </row>
    <row r="581" spans="1:9" ht="15.75" customHeight="1" x14ac:dyDescent="0.25">
      <c r="A581" s="28">
        <v>580</v>
      </c>
      <c r="B581" s="28" t="s">
        <v>2091</v>
      </c>
      <c r="C581" s="28" t="s">
        <v>2092</v>
      </c>
      <c r="D581" s="28" t="s">
        <v>2093</v>
      </c>
      <c r="E581" s="28" t="s">
        <v>373</v>
      </c>
      <c r="F581" s="28" t="s">
        <v>379</v>
      </c>
      <c r="G581" s="28">
        <v>144266</v>
      </c>
      <c r="H581" s="28">
        <v>144647</v>
      </c>
      <c r="I581" s="34">
        <f>HRData[[#This Row],[salary_actual]]-HRData[[#This Row],[salary_budgeted]]</f>
        <v>381</v>
      </c>
    </row>
    <row r="582" spans="1:9" ht="15.75" customHeight="1" x14ac:dyDescent="0.25">
      <c r="A582" s="28">
        <v>581</v>
      </c>
      <c r="B582" s="28" t="s">
        <v>2094</v>
      </c>
      <c r="C582" s="28" t="s">
        <v>2095</v>
      </c>
      <c r="D582" s="28" t="s">
        <v>2096</v>
      </c>
      <c r="E582" s="28" t="s">
        <v>373</v>
      </c>
      <c r="F582" s="28" t="s">
        <v>408</v>
      </c>
      <c r="G582" s="28">
        <v>137158</v>
      </c>
      <c r="H582" s="28">
        <v>138163</v>
      </c>
      <c r="I582" s="34">
        <f>HRData[[#This Row],[salary_actual]]-HRData[[#This Row],[salary_budgeted]]</f>
        <v>1005</v>
      </c>
    </row>
    <row r="583" spans="1:9" ht="15.75" customHeight="1" x14ac:dyDescent="0.25">
      <c r="A583" s="28">
        <v>582</v>
      </c>
      <c r="B583" s="28" t="s">
        <v>2097</v>
      </c>
      <c r="C583" s="28" t="s">
        <v>2098</v>
      </c>
      <c r="D583" s="28" t="s">
        <v>2099</v>
      </c>
      <c r="E583" s="28" t="s">
        <v>378</v>
      </c>
      <c r="F583" s="28" t="s">
        <v>379</v>
      </c>
      <c r="G583" s="28">
        <v>48081</v>
      </c>
      <c r="H583" s="28">
        <v>48268</v>
      </c>
      <c r="I583" s="34">
        <f>HRData[[#This Row],[salary_actual]]-HRData[[#This Row],[salary_budgeted]]</f>
        <v>187</v>
      </c>
    </row>
    <row r="584" spans="1:9" ht="15.75" customHeight="1" x14ac:dyDescent="0.25">
      <c r="A584" s="28">
        <v>583</v>
      </c>
      <c r="B584" s="28" t="s">
        <v>2100</v>
      </c>
      <c r="C584" s="28" t="s">
        <v>2101</v>
      </c>
      <c r="D584" s="28" t="s">
        <v>2102</v>
      </c>
      <c r="E584" s="28" t="s">
        <v>378</v>
      </c>
      <c r="F584" s="28" t="s">
        <v>429</v>
      </c>
      <c r="G584" s="28">
        <v>147923</v>
      </c>
      <c r="H584" s="28">
        <v>148348</v>
      </c>
      <c r="I584" s="34">
        <f>HRData[[#This Row],[salary_actual]]-HRData[[#This Row],[salary_budgeted]]</f>
        <v>425</v>
      </c>
    </row>
    <row r="585" spans="1:9" ht="15.75" customHeight="1" x14ac:dyDescent="0.25">
      <c r="A585" s="28">
        <v>584</v>
      </c>
      <c r="B585" s="28" t="s">
        <v>2103</v>
      </c>
      <c r="C585" s="28" t="s">
        <v>2104</v>
      </c>
      <c r="D585" s="28" t="s">
        <v>2105</v>
      </c>
      <c r="E585" s="28" t="s">
        <v>378</v>
      </c>
      <c r="F585" s="28" t="s">
        <v>390</v>
      </c>
      <c r="G585" s="28">
        <v>136741</v>
      </c>
      <c r="H585" s="28">
        <v>136805</v>
      </c>
      <c r="I585" s="34">
        <f>HRData[[#This Row],[salary_actual]]-HRData[[#This Row],[salary_budgeted]]</f>
        <v>64</v>
      </c>
    </row>
    <row r="586" spans="1:9" ht="15.75" customHeight="1" x14ac:dyDescent="0.25">
      <c r="A586" s="28">
        <v>585</v>
      </c>
      <c r="B586" s="28" t="s">
        <v>2106</v>
      </c>
      <c r="C586" s="28" t="s">
        <v>2107</v>
      </c>
      <c r="D586" s="28" t="s">
        <v>2108</v>
      </c>
      <c r="E586" s="28" t="s">
        <v>373</v>
      </c>
      <c r="F586" s="28" t="s">
        <v>401</v>
      </c>
      <c r="G586" s="28">
        <v>90040</v>
      </c>
      <c r="H586" s="28">
        <v>90132</v>
      </c>
      <c r="I586" s="34">
        <f>HRData[[#This Row],[salary_actual]]-HRData[[#This Row],[salary_budgeted]]</f>
        <v>92</v>
      </c>
    </row>
    <row r="587" spans="1:9" ht="15.75" customHeight="1" x14ac:dyDescent="0.25">
      <c r="A587" s="28">
        <v>586</v>
      </c>
      <c r="B587" s="28" t="s">
        <v>2109</v>
      </c>
      <c r="C587" s="28" t="s">
        <v>2110</v>
      </c>
      <c r="D587" s="28" t="s">
        <v>2111</v>
      </c>
      <c r="E587" s="28" t="s">
        <v>373</v>
      </c>
      <c r="F587" s="28" t="s">
        <v>425</v>
      </c>
      <c r="G587" s="28">
        <v>63373</v>
      </c>
      <c r="H587" s="28">
        <v>63726</v>
      </c>
      <c r="I587" s="34">
        <f>HRData[[#This Row],[salary_actual]]-HRData[[#This Row],[salary_budgeted]]</f>
        <v>353</v>
      </c>
    </row>
    <row r="588" spans="1:9" ht="15.75" customHeight="1" x14ac:dyDescent="0.25">
      <c r="A588" s="28">
        <v>587</v>
      </c>
      <c r="B588" s="28" t="s">
        <v>600</v>
      </c>
      <c r="C588" s="28" t="s">
        <v>2112</v>
      </c>
      <c r="D588" s="28" t="s">
        <v>2113</v>
      </c>
      <c r="E588" s="28" t="s">
        <v>373</v>
      </c>
      <c r="F588" s="28" t="s">
        <v>446</v>
      </c>
      <c r="G588" s="28">
        <v>54622</v>
      </c>
      <c r="H588" s="28">
        <v>54982</v>
      </c>
      <c r="I588" s="34">
        <f>HRData[[#This Row],[salary_actual]]-HRData[[#This Row],[salary_budgeted]]</f>
        <v>360</v>
      </c>
    </row>
    <row r="589" spans="1:9" ht="15.75" customHeight="1" x14ac:dyDescent="0.25">
      <c r="A589" s="28">
        <v>588</v>
      </c>
      <c r="B589" s="28" t="s">
        <v>2114</v>
      </c>
      <c r="C589" s="28" t="s">
        <v>2115</v>
      </c>
      <c r="D589" s="28" t="s">
        <v>2116</v>
      </c>
      <c r="E589" s="28" t="s">
        <v>378</v>
      </c>
      <c r="F589" s="28" t="s">
        <v>433</v>
      </c>
      <c r="G589" s="28">
        <v>130767</v>
      </c>
      <c r="H589" s="28">
        <v>131870</v>
      </c>
      <c r="I589" s="34">
        <f>HRData[[#This Row],[salary_actual]]-HRData[[#This Row],[salary_budgeted]]</f>
        <v>1103</v>
      </c>
    </row>
    <row r="590" spans="1:9" ht="15.75" customHeight="1" x14ac:dyDescent="0.25">
      <c r="A590" s="28">
        <v>589</v>
      </c>
      <c r="B590" s="28" t="s">
        <v>2117</v>
      </c>
      <c r="C590" s="28" t="s">
        <v>2118</v>
      </c>
      <c r="D590" s="28" t="s">
        <v>2119</v>
      </c>
      <c r="E590" s="28" t="s">
        <v>373</v>
      </c>
      <c r="F590" s="28" t="s">
        <v>394</v>
      </c>
      <c r="G590" s="28">
        <v>137135</v>
      </c>
      <c r="H590" s="28">
        <v>137199</v>
      </c>
      <c r="I590" s="34">
        <f>HRData[[#This Row],[salary_actual]]-HRData[[#This Row],[salary_budgeted]]</f>
        <v>64</v>
      </c>
    </row>
    <row r="591" spans="1:9" ht="15.75" customHeight="1" x14ac:dyDescent="0.25">
      <c r="A591" s="28">
        <v>590</v>
      </c>
      <c r="B591" s="28" t="s">
        <v>2120</v>
      </c>
      <c r="C591" s="28" t="s">
        <v>2121</v>
      </c>
      <c r="D591" s="28" t="s">
        <v>2122</v>
      </c>
      <c r="E591" s="28" t="s">
        <v>373</v>
      </c>
      <c r="F591" s="28" t="s">
        <v>374</v>
      </c>
      <c r="G591" s="28">
        <v>116610</v>
      </c>
      <c r="H591" s="28">
        <v>116862</v>
      </c>
      <c r="I591" s="34">
        <f>HRData[[#This Row],[salary_actual]]-HRData[[#This Row],[salary_budgeted]]</f>
        <v>252</v>
      </c>
    </row>
    <row r="592" spans="1:9" ht="15.75" customHeight="1" x14ac:dyDescent="0.25">
      <c r="A592" s="28">
        <v>591</v>
      </c>
      <c r="B592" s="28" t="s">
        <v>2123</v>
      </c>
      <c r="C592" s="28" t="s">
        <v>2124</v>
      </c>
      <c r="D592" s="28" t="s">
        <v>2125</v>
      </c>
      <c r="E592" s="28" t="s">
        <v>378</v>
      </c>
      <c r="F592" s="28" t="s">
        <v>374</v>
      </c>
      <c r="G592" s="28">
        <v>59373</v>
      </c>
      <c r="H592" s="28">
        <v>59753</v>
      </c>
      <c r="I592" s="34">
        <f>HRData[[#This Row],[salary_actual]]-HRData[[#This Row],[salary_budgeted]]</f>
        <v>380</v>
      </c>
    </row>
    <row r="593" spans="1:9" ht="15.75" customHeight="1" x14ac:dyDescent="0.25">
      <c r="A593" s="28">
        <v>592</v>
      </c>
      <c r="B593" s="28" t="s">
        <v>2126</v>
      </c>
      <c r="C593" s="28" t="s">
        <v>2127</v>
      </c>
      <c r="D593" s="28" t="s">
        <v>2128</v>
      </c>
      <c r="E593" s="28" t="s">
        <v>373</v>
      </c>
      <c r="F593" s="28" t="s">
        <v>394</v>
      </c>
      <c r="G593" s="28">
        <v>45401</v>
      </c>
      <c r="H593" s="28">
        <v>45631</v>
      </c>
      <c r="I593" s="34">
        <f>HRData[[#This Row],[salary_actual]]-HRData[[#This Row],[salary_budgeted]]</f>
        <v>230</v>
      </c>
    </row>
    <row r="594" spans="1:9" ht="15.75" customHeight="1" x14ac:dyDescent="0.25">
      <c r="A594" s="28">
        <v>593</v>
      </c>
      <c r="B594" s="28" t="s">
        <v>2129</v>
      </c>
      <c r="C594" s="28" t="s">
        <v>2130</v>
      </c>
      <c r="D594" s="28" t="s">
        <v>2131</v>
      </c>
      <c r="E594" s="28" t="s">
        <v>373</v>
      </c>
      <c r="F594" s="28" t="s">
        <v>390</v>
      </c>
      <c r="G594" s="28">
        <v>116562</v>
      </c>
      <c r="H594" s="28">
        <v>117293</v>
      </c>
      <c r="I594" s="34">
        <f>HRData[[#This Row],[salary_actual]]-HRData[[#This Row],[salary_budgeted]]</f>
        <v>731</v>
      </c>
    </row>
    <row r="595" spans="1:9" ht="15.75" customHeight="1" x14ac:dyDescent="0.25">
      <c r="A595" s="28">
        <v>594</v>
      </c>
      <c r="B595" s="28" t="s">
        <v>2132</v>
      </c>
      <c r="C595" s="28" t="s">
        <v>2133</v>
      </c>
      <c r="D595" s="28" t="s">
        <v>2134</v>
      </c>
      <c r="E595" s="28" t="s">
        <v>378</v>
      </c>
      <c r="F595" s="28" t="s">
        <v>383</v>
      </c>
      <c r="G595" s="28">
        <v>56940</v>
      </c>
      <c r="H595" s="28">
        <v>56965</v>
      </c>
      <c r="I595" s="34">
        <f>HRData[[#This Row],[salary_actual]]-HRData[[#This Row],[salary_budgeted]]</f>
        <v>25</v>
      </c>
    </row>
    <row r="596" spans="1:9" ht="15.75" customHeight="1" x14ac:dyDescent="0.25">
      <c r="A596" s="28">
        <v>595</v>
      </c>
      <c r="B596" s="28" t="s">
        <v>2135</v>
      </c>
      <c r="C596" s="28" t="s">
        <v>2136</v>
      </c>
      <c r="D596" s="28" t="s">
        <v>2137</v>
      </c>
      <c r="E596" s="28" t="s">
        <v>378</v>
      </c>
      <c r="F596" s="28" t="s">
        <v>408</v>
      </c>
      <c r="G596" s="28">
        <v>83855</v>
      </c>
      <c r="H596" s="28">
        <v>84552</v>
      </c>
      <c r="I596" s="34">
        <f>HRData[[#This Row],[salary_actual]]-HRData[[#This Row],[salary_budgeted]]</f>
        <v>697</v>
      </c>
    </row>
    <row r="597" spans="1:9" ht="15.75" customHeight="1" x14ac:dyDescent="0.25">
      <c r="A597" s="28">
        <v>596</v>
      </c>
      <c r="B597" s="28" t="s">
        <v>2138</v>
      </c>
      <c r="C597" s="28" t="s">
        <v>2139</v>
      </c>
      <c r="D597" s="28" t="s">
        <v>2140</v>
      </c>
      <c r="E597" s="28" t="s">
        <v>378</v>
      </c>
      <c r="F597" s="28" t="s">
        <v>401</v>
      </c>
      <c r="G597" s="28">
        <v>68612</v>
      </c>
      <c r="H597" s="28">
        <v>69022</v>
      </c>
      <c r="I597" s="34">
        <f>HRData[[#This Row],[salary_actual]]-HRData[[#This Row],[salary_budgeted]]</f>
        <v>410</v>
      </c>
    </row>
    <row r="598" spans="1:9" ht="15.75" customHeight="1" x14ac:dyDescent="0.25">
      <c r="A598" s="28">
        <v>597</v>
      </c>
      <c r="B598" s="28" t="s">
        <v>2141</v>
      </c>
      <c r="C598" s="28" t="s">
        <v>2142</v>
      </c>
      <c r="D598" s="28" t="s">
        <v>2143</v>
      </c>
      <c r="E598" s="28" t="s">
        <v>373</v>
      </c>
      <c r="F598" s="28" t="s">
        <v>383</v>
      </c>
      <c r="G598" s="28">
        <v>42925</v>
      </c>
      <c r="H598" s="28">
        <v>43107</v>
      </c>
      <c r="I598" s="34">
        <f>HRData[[#This Row],[salary_actual]]-HRData[[#This Row],[salary_budgeted]]</f>
        <v>182</v>
      </c>
    </row>
    <row r="599" spans="1:9" ht="15.75" customHeight="1" x14ac:dyDescent="0.25">
      <c r="A599" s="28">
        <v>598</v>
      </c>
      <c r="B599" s="28" t="s">
        <v>2144</v>
      </c>
      <c r="C599" s="28" t="s">
        <v>2145</v>
      </c>
      <c r="D599" s="28" t="s">
        <v>2146</v>
      </c>
      <c r="E599" s="28" t="s">
        <v>373</v>
      </c>
      <c r="F599" s="28" t="s">
        <v>429</v>
      </c>
      <c r="G599" s="28">
        <v>98495</v>
      </c>
      <c r="H599" s="28">
        <v>99041</v>
      </c>
      <c r="I599" s="34">
        <f>HRData[[#This Row],[salary_actual]]-HRData[[#This Row],[salary_budgeted]]</f>
        <v>546</v>
      </c>
    </row>
    <row r="600" spans="1:9" ht="15.75" customHeight="1" x14ac:dyDescent="0.25">
      <c r="A600" s="28">
        <v>599</v>
      </c>
      <c r="B600" s="28" t="s">
        <v>2147</v>
      </c>
      <c r="C600" s="28" t="s">
        <v>2148</v>
      </c>
      <c r="D600" s="28" t="s">
        <v>2149</v>
      </c>
      <c r="E600" s="28" t="s">
        <v>378</v>
      </c>
      <c r="F600" s="28" t="s">
        <v>374</v>
      </c>
      <c r="G600" s="28">
        <v>86292</v>
      </c>
      <c r="H600" s="28">
        <v>86870</v>
      </c>
      <c r="I600" s="34">
        <f>HRData[[#This Row],[salary_actual]]-HRData[[#This Row],[salary_budgeted]]</f>
        <v>578</v>
      </c>
    </row>
    <row r="601" spans="1:9" ht="15.75" customHeight="1" x14ac:dyDescent="0.25">
      <c r="A601" s="28">
        <v>600</v>
      </c>
      <c r="B601" s="28" t="s">
        <v>2150</v>
      </c>
      <c r="C601" s="28" t="s">
        <v>2151</v>
      </c>
      <c r="D601" s="28" t="s">
        <v>2152</v>
      </c>
      <c r="E601" s="28" t="s">
        <v>373</v>
      </c>
      <c r="F601" s="28" t="s">
        <v>446</v>
      </c>
      <c r="G601" s="28">
        <v>71726</v>
      </c>
      <c r="H601" s="28">
        <v>72092</v>
      </c>
      <c r="I601" s="34">
        <f>HRData[[#This Row],[salary_actual]]-HRData[[#This Row],[salary_budgeted]]</f>
        <v>366</v>
      </c>
    </row>
    <row r="602" spans="1:9" ht="15.75" customHeight="1" x14ac:dyDescent="0.25">
      <c r="A602" s="28">
        <v>601</v>
      </c>
      <c r="B602" s="28" t="s">
        <v>2153</v>
      </c>
      <c r="C602" s="28" t="s">
        <v>2154</v>
      </c>
      <c r="D602" s="28" t="s">
        <v>2155</v>
      </c>
      <c r="E602" s="28" t="s">
        <v>373</v>
      </c>
      <c r="F602" s="28" t="s">
        <v>433</v>
      </c>
      <c r="G602" s="28">
        <v>124416</v>
      </c>
      <c r="H602" s="28">
        <v>124595</v>
      </c>
      <c r="I602" s="34">
        <f>HRData[[#This Row],[salary_actual]]-HRData[[#This Row],[salary_budgeted]]</f>
        <v>179</v>
      </c>
    </row>
    <row r="603" spans="1:9" ht="15.75" customHeight="1" x14ac:dyDescent="0.25">
      <c r="A603" s="28">
        <v>602</v>
      </c>
      <c r="B603" s="28" t="s">
        <v>2156</v>
      </c>
      <c r="C603" s="28" t="s">
        <v>2157</v>
      </c>
      <c r="D603" s="28" t="s">
        <v>2158</v>
      </c>
      <c r="E603" s="28" t="s">
        <v>373</v>
      </c>
      <c r="F603" s="28" t="s">
        <v>390</v>
      </c>
      <c r="G603" s="28">
        <v>142428</v>
      </c>
      <c r="H603" s="28">
        <v>142455</v>
      </c>
      <c r="I603" s="34">
        <f>HRData[[#This Row],[salary_actual]]-HRData[[#This Row],[salary_budgeted]]</f>
        <v>27</v>
      </c>
    </row>
    <row r="604" spans="1:9" ht="15.75" customHeight="1" x14ac:dyDescent="0.25">
      <c r="A604" s="28">
        <v>603</v>
      </c>
      <c r="B604" s="28" t="s">
        <v>2159</v>
      </c>
      <c r="C604" s="28" t="s">
        <v>2160</v>
      </c>
      <c r="D604" s="28" t="s">
        <v>2161</v>
      </c>
      <c r="E604" s="28" t="s">
        <v>378</v>
      </c>
      <c r="F604" s="28" t="s">
        <v>415</v>
      </c>
      <c r="G604" s="28">
        <v>134379</v>
      </c>
      <c r="H604" s="28">
        <v>135474</v>
      </c>
      <c r="I604" s="34">
        <f>HRData[[#This Row],[salary_actual]]-HRData[[#This Row],[salary_budgeted]]</f>
        <v>1095</v>
      </c>
    </row>
    <row r="605" spans="1:9" ht="15.75" customHeight="1" x14ac:dyDescent="0.25">
      <c r="A605" s="28">
        <v>604</v>
      </c>
      <c r="B605" s="28" t="s">
        <v>2162</v>
      </c>
      <c r="C605" s="28" t="s">
        <v>2163</v>
      </c>
      <c r="D605" s="28" t="s">
        <v>2164</v>
      </c>
      <c r="E605" s="28" t="s">
        <v>378</v>
      </c>
      <c r="F605" s="28" t="s">
        <v>374</v>
      </c>
      <c r="G605" s="28">
        <v>68682</v>
      </c>
      <c r="H605" s="28">
        <v>68719</v>
      </c>
      <c r="I605" s="34">
        <f>HRData[[#This Row],[salary_actual]]-HRData[[#This Row],[salary_budgeted]]</f>
        <v>37</v>
      </c>
    </row>
    <row r="606" spans="1:9" ht="15.75" customHeight="1" x14ac:dyDescent="0.25">
      <c r="A606" s="28">
        <v>605</v>
      </c>
      <c r="B606" s="28" t="s">
        <v>2165</v>
      </c>
      <c r="C606" s="28" t="s">
        <v>2166</v>
      </c>
      <c r="D606" s="28" t="s">
        <v>2167</v>
      </c>
      <c r="E606" s="28" t="s">
        <v>378</v>
      </c>
      <c r="F606" s="28" t="s">
        <v>394</v>
      </c>
      <c r="G606" s="28">
        <v>69241</v>
      </c>
      <c r="H606" s="28">
        <v>69574</v>
      </c>
      <c r="I606" s="34">
        <f>HRData[[#This Row],[salary_actual]]-HRData[[#This Row],[salary_budgeted]]</f>
        <v>333</v>
      </c>
    </row>
    <row r="607" spans="1:9" ht="15.75" customHeight="1" x14ac:dyDescent="0.25">
      <c r="A607" s="28">
        <v>606</v>
      </c>
      <c r="B607" s="28" t="s">
        <v>2168</v>
      </c>
      <c r="C607" s="28" t="s">
        <v>2169</v>
      </c>
      <c r="D607" s="28" t="s">
        <v>2170</v>
      </c>
      <c r="E607" s="28" t="s">
        <v>373</v>
      </c>
      <c r="F607" s="28" t="s">
        <v>374</v>
      </c>
      <c r="G607" s="28">
        <v>135171</v>
      </c>
      <c r="H607" s="28">
        <v>135641</v>
      </c>
      <c r="I607" s="34">
        <f>HRData[[#This Row],[salary_actual]]-HRData[[#This Row],[salary_budgeted]]</f>
        <v>470</v>
      </c>
    </row>
    <row r="608" spans="1:9" ht="15.75" customHeight="1" x14ac:dyDescent="0.25">
      <c r="A608" s="28">
        <v>607</v>
      </c>
      <c r="B608" s="28" t="s">
        <v>2171</v>
      </c>
      <c r="C608" s="28" t="s">
        <v>2172</v>
      </c>
      <c r="D608" s="28" t="s">
        <v>2173</v>
      </c>
      <c r="E608" s="28" t="s">
        <v>378</v>
      </c>
      <c r="F608" s="28" t="s">
        <v>374</v>
      </c>
      <c r="G608" s="28">
        <v>125222</v>
      </c>
      <c r="H608" s="28">
        <v>126311</v>
      </c>
      <c r="I608" s="34">
        <f>HRData[[#This Row],[salary_actual]]-HRData[[#This Row],[salary_budgeted]]</f>
        <v>1089</v>
      </c>
    </row>
    <row r="609" spans="1:9" ht="15.75" customHeight="1" x14ac:dyDescent="0.25">
      <c r="A609" s="28">
        <v>608</v>
      </c>
      <c r="B609" s="28" t="s">
        <v>2174</v>
      </c>
      <c r="C609" s="28" t="s">
        <v>2175</v>
      </c>
      <c r="D609" s="28" t="s">
        <v>2176</v>
      </c>
      <c r="E609" s="28" t="s">
        <v>378</v>
      </c>
      <c r="F609" s="28" t="s">
        <v>383</v>
      </c>
      <c r="G609" s="28">
        <v>44888</v>
      </c>
      <c r="H609" s="28">
        <v>44972</v>
      </c>
      <c r="I609" s="34">
        <f>HRData[[#This Row],[salary_actual]]-HRData[[#This Row],[salary_budgeted]]</f>
        <v>84</v>
      </c>
    </row>
    <row r="610" spans="1:9" ht="15.75" customHeight="1" x14ac:dyDescent="0.25">
      <c r="A610" s="28">
        <v>609</v>
      </c>
      <c r="B610" s="28" t="s">
        <v>2177</v>
      </c>
      <c r="C610" s="28" t="s">
        <v>2178</v>
      </c>
      <c r="D610" s="28" t="s">
        <v>2179</v>
      </c>
      <c r="E610" s="28" t="s">
        <v>373</v>
      </c>
      <c r="F610" s="28" t="s">
        <v>415</v>
      </c>
      <c r="G610" s="28">
        <v>111596</v>
      </c>
      <c r="H610" s="28">
        <v>112447</v>
      </c>
      <c r="I610" s="34">
        <f>HRData[[#This Row],[salary_actual]]-HRData[[#This Row],[salary_budgeted]]</f>
        <v>851</v>
      </c>
    </row>
    <row r="611" spans="1:9" ht="15.75" customHeight="1" x14ac:dyDescent="0.25">
      <c r="A611" s="28">
        <v>610</v>
      </c>
      <c r="B611" s="28" t="s">
        <v>2180</v>
      </c>
      <c r="C611" s="28" t="s">
        <v>2181</v>
      </c>
      <c r="D611" s="28" t="s">
        <v>2182</v>
      </c>
      <c r="E611" s="28" t="s">
        <v>373</v>
      </c>
      <c r="F611" s="28" t="s">
        <v>446</v>
      </c>
      <c r="G611" s="28">
        <v>51162</v>
      </c>
      <c r="H611" s="28">
        <v>51474</v>
      </c>
      <c r="I611" s="34">
        <f>HRData[[#This Row],[salary_actual]]-HRData[[#This Row],[salary_budgeted]]</f>
        <v>312</v>
      </c>
    </row>
    <row r="612" spans="1:9" ht="15.75" customHeight="1" x14ac:dyDescent="0.25">
      <c r="A612" s="28">
        <v>611</v>
      </c>
      <c r="B612" s="28" t="s">
        <v>2183</v>
      </c>
      <c r="C612" s="28" t="s">
        <v>2184</v>
      </c>
      <c r="D612" s="28" t="s">
        <v>2185</v>
      </c>
      <c r="E612" s="28" t="s">
        <v>378</v>
      </c>
      <c r="F612" s="28" t="s">
        <v>446</v>
      </c>
      <c r="G612" s="28">
        <v>51898</v>
      </c>
      <c r="H612" s="28">
        <v>52086</v>
      </c>
      <c r="I612" s="34">
        <f>HRData[[#This Row],[salary_actual]]-HRData[[#This Row],[salary_budgeted]]</f>
        <v>188</v>
      </c>
    </row>
    <row r="613" spans="1:9" ht="15.75" customHeight="1" x14ac:dyDescent="0.25">
      <c r="A613" s="28">
        <v>612</v>
      </c>
      <c r="B613" s="28" t="s">
        <v>2186</v>
      </c>
      <c r="C613" s="28" t="s">
        <v>2187</v>
      </c>
      <c r="D613" s="28" t="s">
        <v>2188</v>
      </c>
      <c r="E613" s="28" t="s">
        <v>378</v>
      </c>
      <c r="F613" s="28" t="s">
        <v>408</v>
      </c>
      <c r="G613" s="28">
        <v>117306</v>
      </c>
      <c r="H613" s="28">
        <v>117776</v>
      </c>
      <c r="I613" s="34">
        <f>HRData[[#This Row],[salary_actual]]-HRData[[#This Row],[salary_budgeted]]</f>
        <v>470</v>
      </c>
    </row>
    <row r="614" spans="1:9" ht="15.75" customHeight="1" x14ac:dyDescent="0.25">
      <c r="A614" s="28">
        <v>613</v>
      </c>
      <c r="B614" s="28" t="s">
        <v>2189</v>
      </c>
      <c r="C614" s="28" t="s">
        <v>2190</v>
      </c>
      <c r="D614" s="28" t="s">
        <v>2191</v>
      </c>
      <c r="E614" s="28" t="s">
        <v>373</v>
      </c>
      <c r="F614" s="28" t="s">
        <v>446</v>
      </c>
      <c r="G614" s="28">
        <v>46829</v>
      </c>
      <c r="H614" s="28">
        <v>47161</v>
      </c>
      <c r="I614" s="34">
        <f>HRData[[#This Row],[salary_actual]]-HRData[[#This Row],[salary_budgeted]]</f>
        <v>332</v>
      </c>
    </row>
    <row r="615" spans="1:9" ht="15.75" customHeight="1" x14ac:dyDescent="0.25">
      <c r="A615" s="28">
        <v>614</v>
      </c>
      <c r="B615" s="28" t="s">
        <v>2192</v>
      </c>
      <c r="C615" s="28" t="s">
        <v>2193</v>
      </c>
      <c r="D615" s="28" t="s">
        <v>2194</v>
      </c>
      <c r="E615" s="28" t="s">
        <v>378</v>
      </c>
      <c r="F615" s="28" t="s">
        <v>415</v>
      </c>
      <c r="G615" s="28">
        <v>98252</v>
      </c>
      <c r="H615" s="28">
        <v>98317</v>
      </c>
      <c r="I615" s="34">
        <f>HRData[[#This Row],[salary_actual]]-HRData[[#This Row],[salary_budgeted]]</f>
        <v>65</v>
      </c>
    </row>
    <row r="616" spans="1:9" ht="15.75" customHeight="1" x14ac:dyDescent="0.25">
      <c r="A616" s="28">
        <v>615</v>
      </c>
      <c r="B616" s="28" t="s">
        <v>2195</v>
      </c>
      <c r="C616" s="28" t="s">
        <v>2196</v>
      </c>
      <c r="D616" s="28" t="s">
        <v>2197</v>
      </c>
      <c r="E616" s="28" t="s">
        <v>373</v>
      </c>
      <c r="F616" s="28" t="s">
        <v>433</v>
      </c>
      <c r="G616" s="28">
        <v>69783</v>
      </c>
      <c r="H616" s="28">
        <v>70412</v>
      </c>
      <c r="I616" s="34">
        <f>HRData[[#This Row],[salary_actual]]-HRData[[#This Row],[salary_budgeted]]</f>
        <v>629</v>
      </c>
    </row>
    <row r="617" spans="1:9" ht="15.75" customHeight="1" x14ac:dyDescent="0.25">
      <c r="A617" s="28">
        <v>616</v>
      </c>
      <c r="B617" s="28" t="s">
        <v>2198</v>
      </c>
      <c r="C617" s="28" t="s">
        <v>2199</v>
      </c>
      <c r="D617" s="28" t="s">
        <v>2200</v>
      </c>
      <c r="E617" s="28" t="s">
        <v>378</v>
      </c>
      <c r="F617" s="28" t="s">
        <v>433</v>
      </c>
      <c r="G617" s="28">
        <v>65020</v>
      </c>
      <c r="H617" s="28">
        <v>65270</v>
      </c>
      <c r="I617" s="34">
        <f>HRData[[#This Row],[salary_actual]]-HRData[[#This Row],[salary_budgeted]]</f>
        <v>250</v>
      </c>
    </row>
    <row r="618" spans="1:9" ht="15.75" customHeight="1" x14ac:dyDescent="0.25">
      <c r="A618" s="28">
        <v>617</v>
      </c>
      <c r="B618" s="28" t="s">
        <v>2201</v>
      </c>
      <c r="C618" s="28" t="s">
        <v>2202</v>
      </c>
      <c r="D618" s="28" t="s">
        <v>2203</v>
      </c>
      <c r="E618" s="28" t="s">
        <v>373</v>
      </c>
      <c r="F618" s="28" t="s">
        <v>433</v>
      </c>
      <c r="G618" s="28">
        <v>87417</v>
      </c>
      <c r="H618" s="28">
        <v>87726</v>
      </c>
      <c r="I618" s="34">
        <f>HRData[[#This Row],[salary_actual]]-HRData[[#This Row],[salary_budgeted]]</f>
        <v>309</v>
      </c>
    </row>
    <row r="619" spans="1:9" ht="15.75" customHeight="1" x14ac:dyDescent="0.25">
      <c r="A619" s="28">
        <v>618</v>
      </c>
      <c r="B619" s="28" t="s">
        <v>2204</v>
      </c>
      <c r="C619" s="28" t="s">
        <v>2205</v>
      </c>
      <c r="D619" s="28" t="s">
        <v>2206</v>
      </c>
      <c r="E619" s="28" t="s">
        <v>378</v>
      </c>
      <c r="F619" s="28" t="s">
        <v>401</v>
      </c>
      <c r="G619" s="28">
        <v>98354</v>
      </c>
      <c r="H619" s="28">
        <v>98620</v>
      </c>
      <c r="I619" s="34">
        <f>HRData[[#This Row],[salary_actual]]-HRData[[#This Row],[salary_budgeted]]</f>
        <v>266</v>
      </c>
    </row>
    <row r="620" spans="1:9" ht="15.75" customHeight="1" x14ac:dyDescent="0.25">
      <c r="A620" s="28">
        <v>619</v>
      </c>
      <c r="B620" s="28" t="s">
        <v>2207</v>
      </c>
      <c r="C620" s="28" t="s">
        <v>2208</v>
      </c>
      <c r="D620" s="28" t="s">
        <v>2209</v>
      </c>
      <c r="E620" s="28" t="s">
        <v>378</v>
      </c>
      <c r="F620" s="28" t="s">
        <v>425</v>
      </c>
      <c r="G620" s="28">
        <v>49897</v>
      </c>
      <c r="H620" s="28">
        <v>49937</v>
      </c>
      <c r="I620" s="34">
        <f>HRData[[#This Row],[salary_actual]]-HRData[[#This Row],[salary_budgeted]]</f>
        <v>40</v>
      </c>
    </row>
    <row r="621" spans="1:9" ht="15.75" customHeight="1" x14ac:dyDescent="0.25">
      <c r="A621" s="28">
        <v>620</v>
      </c>
      <c r="B621" s="28" t="s">
        <v>1913</v>
      </c>
      <c r="C621" s="28" t="s">
        <v>2210</v>
      </c>
      <c r="D621" s="28" t="s">
        <v>2211</v>
      </c>
      <c r="E621" s="28" t="s">
        <v>378</v>
      </c>
      <c r="F621" s="28" t="s">
        <v>374</v>
      </c>
      <c r="G621" s="28">
        <v>66128</v>
      </c>
      <c r="H621" s="28">
        <v>66350</v>
      </c>
      <c r="I621" s="34">
        <f>HRData[[#This Row],[salary_actual]]-HRData[[#This Row],[salary_budgeted]]</f>
        <v>222</v>
      </c>
    </row>
    <row r="622" spans="1:9" ht="15.75" customHeight="1" x14ac:dyDescent="0.25">
      <c r="A622" s="28">
        <v>621</v>
      </c>
      <c r="B622" s="28" t="s">
        <v>2212</v>
      </c>
      <c r="C622" s="28" t="s">
        <v>2213</v>
      </c>
      <c r="D622" s="28" t="s">
        <v>2214</v>
      </c>
      <c r="E622" s="28" t="s">
        <v>373</v>
      </c>
      <c r="F622" s="28" t="s">
        <v>401</v>
      </c>
      <c r="G622" s="28">
        <v>103087</v>
      </c>
      <c r="H622" s="28">
        <v>103852</v>
      </c>
      <c r="I622" s="34">
        <f>HRData[[#This Row],[salary_actual]]-HRData[[#This Row],[salary_budgeted]]</f>
        <v>765</v>
      </c>
    </row>
    <row r="623" spans="1:9" ht="15.75" customHeight="1" x14ac:dyDescent="0.25">
      <c r="A623" s="28">
        <v>622</v>
      </c>
      <c r="B623" s="28" t="s">
        <v>2215</v>
      </c>
      <c r="C623" s="28" t="s">
        <v>2216</v>
      </c>
      <c r="D623" s="28" t="s">
        <v>2217</v>
      </c>
      <c r="E623" s="28" t="s">
        <v>378</v>
      </c>
      <c r="F623" s="28" t="s">
        <v>429</v>
      </c>
      <c r="G623" s="28">
        <v>142176</v>
      </c>
      <c r="H623" s="28">
        <v>142225</v>
      </c>
      <c r="I623" s="34">
        <f>HRData[[#This Row],[salary_actual]]-HRData[[#This Row],[salary_budgeted]]</f>
        <v>49</v>
      </c>
    </row>
    <row r="624" spans="1:9" ht="15.75" customHeight="1" x14ac:dyDescent="0.25">
      <c r="A624" s="28">
        <v>623</v>
      </c>
      <c r="B624" s="28" t="s">
        <v>2218</v>
      </c>
      <c r="C624" s="28" t="s">
        <v>2219</v>
      </c>
      <c r="D624" s="28" t="s">
        <v>2220</v>
      </c>
      <c r="E624" s="28" t="s">
        <v>378</v>
      </c>
      <c r="F624" s="28" t="s">
        <v>401</v>
      </c>
      <c r="G624" s="28">
        <v>77872</v>
      </c>
      <c r="H624" s="28">
        <v>77930</v>
      </c>
      <c r="I624" s="34">
        <f>HRData[[#This Row],[salary_actual]]-HRData[[#This Row],[salary_budgeted]]</f>
        <v>58</v>
      </c>
    </row>
    <row r="625" spans="1:9" ht="15.75" customHeight="1" x14ac:dyDescent="0.25">
      <c r="A625" s="28">
        <v>624</v>
      </c>
      <c r="B625" s="28" t="s">
        <v>2221</v>
      </c>
      <c r="C625" s="28" t="s">
        <v>2222</v>
      </c>
      <c r="D625" s="28" t="s">
        <v>2223</v>
      </c>
      <c r="E625" s="28" t="s">
        <v>378</v>
      </c>
      <c r="F625" s="28" t="s">
        <v>425</v>
      </c>
      <c r="G625" s="28">
        <v>74849</v>
      </c>
      <c r="H625" s="28">
        <v>75255</v>
      </c>
      <c r="I625" s="34">
        <f>HRData[[#This Row],[salary_actual]]-HRData[[#This Row],[salary_budgeted]]</f>
        <v>406</v>
      </c>
    </row>
    <row r="626" spans="1:9" ht="15.75" customHeight="1" x14ac:dyDescent="0.25">
      <c r="A626" s="28">
        <v>625</v>
      </c>
      <c r="B626" s="28" t="s">
        <v>2224</v>
      </c>
      <c r="C626" s="28" t="s">
        <v>2225</v>
      </c>
      <c r="D626" s="28" t="s">
        <v>2226</v>
      </c>
      <c r="E626" s="28" t="s">
        <v>378</v>
      </c>
      <c r="F626" s="28" t="s">
        <v>425</v>
      </c>
      <c r="G626" s="28">
        <v>140179</v>
      </c>
      <c r="H626" s="28">
        <v>140882</v>
      </c>
      <c r="I626" s="34">
        <f>HRData[[#This Row],[salary_actual]]-HRData[[#This Row],[salary_budgeted]]</f>
        <v>703</v>
      </c>
    </row>
    <row r="627" spans="1:9" ht="15.75" customHeight="1" x14ac:dyDescent="0.25">
      <c r="A627" s="28">
        <v>626</v>
      </c>
      <c r="B627" s="28" t="s">
        <v>2227</v>
      </c>
      <c r="C627" s="28" t="s">
        <v>2228</v>
      </c>
      <c r="D627" s="28" t="s">
        <v>2229</v>
      </c>
      <c r="E627" s="28" t="s">
        <v>378</v>
      </c>
      <c r="F627" s="28" t="s">
        <v>433</v>
      </c>
      <c r="G627" s="28">
        <v>106930</v>
      </c>
      <c r="H627" s="28">
        <v>107957</v>
      </c>
      <c r="I627" s="34">
        <f>HRData[[#This Row],[salary_actual]]-HRData[[#This Row],[salary_budgeted]]</f>
        <v>1027</v>
      </c>
    </row>
    <row r="628" spans="1:9" ht="15.75" customHeight="1" x14ac:dyDescent="0.25">
      <c r="A628" s="28">
        <v>627</v>
      </c>
      <c r="B628" s="28" t="s">
        <v>2230</v>
      </c>
      <c r="C628" s="28" t="s">
        <v>2231</v>
      </c>
      <c r="D628" s="28" t="s">
        <v>2232</v>
      </c>
      <c r="E628" s="28" t="s">
        <v>373</v>
      </c>
      <c r="F628" s="28" t="s">
        <v>429</v>
      </c>
      <c r="G628" s="28">
        <v>46676</v>
      </c>
      <c r="H628" s="28">
        <v>47016</v>
      </c>
      <c r="I628" s="34">
        <f>HRData[[#This Row],[salary_actual]]-HRData[[#This Row],[salary_budgeted]]</f>
        <v>340</v>
      </c>
    </row>
    <row r="629" spans="1:9" ht="15.75" customHeight="1" x14ac:dyDescent="0.25">
      <c r="A629" s="28">
        <v>628</v>
      </c>
      <c r="B629" s="28" t="s">
        <v>2233</v>
      </c>
      <c r="C629" s="28" t="s">
        <v>2234</v>
      </c>
      <c r="D629" s="28" t="s">
        <v>2235</v>
      </c>
      <c r="E629" s="28" t="s">
        <v>373</v>
      </c>
      <c r="F629" s="28" t="s">
        <v>425</v>
      </c>
      <c r="G629" s="28">
        <v>50097</v>
      </c>
      <c r="H629" s="28">
        <v>50252</v>
      </c>
      <c r="I629" s="34">
        <f>HRData[[#This Row],[salary_actual]]-HRData[[#This Row],[salary_budgeted]]</f>
        <v>155</v>
      </c>
    </row>
    <row r="630" spans="1:9" ht="15.75" customHeight="1" x14ac:dyDescent="0.25">
      <c r="A630" s="28">
        <v>629</v>
      </c>
      <c r="B630" s="28" t="s">
        <v>2236</v>
      </c>
      <c r="C630" s="28" t="s">
        <v>2237</v>
      </c>
      <c r="D630" s="28" t="s">
        <v>2238</v>
      </c>
      <c r="E630" s="28" t="s">
        <v>378</v>
      </c>
      <c r="F630" s="28" t="s">
        <v>383</v>
      </c>
      <c r="G630" s="28">
        <v>104202</v>
      </c>
      <c r="H630" s="28">
        <v>104585</v>
      </c>
      <c r="I630" s="34">
        <f>HRData[[#This Row],[salary_actual]]-HRData[[#This Row],[salary_budgeted]]</f>
        <v>383</v>
      </c>
    </row>
    <row r="631" spans="1:9" ht="15.75" customHeight="1" x14ac:dyDescent="0.25">
      <c r="A631" s="28">
        <v>630</v>
      </c>
      <c r="B631" s="28" t="s">
        <v>2239</v>
      </c>
      <c r="C631" s="28" t="s">
        <v>2240</v>
      </c>
      <c r="D631" s="28" t="s">
        <v>2241</v>
      </c>
      <c r="E631" s="28" t="s">
        <v>373</v>
      </c>
      <c r="F631" s="28" t="s">
        <v>374</v>
      </c>
      <c r="G631" s="28">
        <v>142672</v>
      </c>
      <c r="H631" s="28">
        <v>143651</v>
      </c>
      <c r="I631" s="34">
        <f>HRData[[#This Row],[salary_actual]]-HRData[[#This Row],[salary_budgeted]]</f>
        <v>979</v>
      </c>
    </row>
    <row r="632" spans="1:9" ht="15.75" customHeight="1" x14ac:dyDescent="0.25">
      <c r="A632" s="28">
        <v>631</v>
      </c>
      <c r="B632" s="28" t="s">
        <v>2242</v>
      </c>
      <c r="C632" s="28" t="s">
        <v>2243</v>
      </c>
      <c r="D632" s="28" t="s">
        <v>2244</v>
      </c>
      <c r="E632" s="28" t="s">
        <v>378</v>
      </c>
      <c r="F632" s="28" t="s">
        <v>374</v>
      </c>
      <c r="G632" s="28">
        <v>76368</v>
      </c>
      <c r="H632" s="28">
        <v>76538</v>
      </c>
      <c r="I632" s="34">
        <f>HRData[[#This Row],[salary_actual]]-HRData[[#This Row],[salary_budgeted]]</f>
        <v>170</v>
      </c>
    </row>
    <row r="633" spans="1:9" ht="15.75" customHeight="1" x14ac:dyDescent="0.25">
      <c r="A633" s="28">
        <v>632</v>
      </c>
      <c r="B633" s="28" t="s">
        <v>1042</v>
      </c>
      <c r="C633" s="28" t="s">
        <v>2245</v>
      </c>
      <c r="D633" s="28" t="s">
        <v>2246</v>
      </c>
      <c r="E633" s="28" t="s">
        <v>373</v>
      </c>
      <c r="F633" s="28" t="s">
        <v>379</v>
      </c>
      <c r="G633" s="28">
        <v>71457</v>
      </c>
      <c r="H633" s="28">
        <v>71902</v>
      </c>
      <c r="I633" s="34">
        <f>HRData[[#This Row],[salary_actual]]-HRData[[#This Row],[salary_budgeted]]</f>
        <v>445</v>
      </c>
    </row>
    <row r="634" spans="1:9" ht="15.75" customHeight="1" x14ac:dyDescent="0.25">
      <c r="A634" s="28">
        <v>633</v>
      </c>
      <c r="B634" s="28" t="s">
        <v>2247</v>
      </c>
      <c r="C634" s="28" t="s">
        <v>2248</v>
      </c>
      <c r="D634" s="28" t="s">
        <v>2249</v>
      </c>
      <c r="E634" s="28" t="s">
        <v>373</v>
      </c>
      <c r="F634" s="28" t="s">
        <v>390</v>
      </c>
      <c r="G634" s="28">
        <v>59794</v>
      </c>
      <c r="H634" s="28">
        <v>60130</v>
      </c>
      <c r="I634" s="34">
        <f>HRData[[#This Row],[salary_actual]]-HRData[[#This Row],[salary_budgeted]]</f>
        <v>336</v>
      </c>
    </row>
    <row r="635" spans="1:9" ht="15.75" customHeight="1" x14ac:dyDescent="0.25">
      <c r="A635" s="28">
        <v>634</v>
      </c>
      <c r="B635" s="28" t="s">
        <v>2250</v>
      </c>
      <c r="C635" s="28" t="s">
        <v>2251</v>
      </c>
      <c r="D635" s="28" t="s">
        <v>2252</v>
      </c>
      <c r="E635" s="28" t="s">
        <v>378</v>
      </c>
      <c r="F635" s="28" t="s">
        <v>374</v>
      </c>
      <c r="G635" s="28">
        <v>114998</v>
      </c>
      <c r="H635" s="28">
        <v>115999</v>
      </c>
      <c r="I635" s="34">
        <f>HRData[[#This Row],[salary_actual]]-HRData[[#This Row],[salary_budgeted]]</f>
        <v>1001</v>
      </c>
    </row>
    <row r="636" spans="1:9" ht="15.75" customHeight="1" x14ac:dyDescent="0.25">
      <c r="A636" s="28">
        <v>635</v>
      </c>
      <c r="B636" s="28" t="s">
        <v>2253</v>
      </c>
      <c r="C636" s="28" t="s">
        <v>2254</v>
      </c>
      <c r="D636" s="28" t="s">
        <v>2255</v>
      </c>
      <c r="E636" s="28" t="s">
        <v>373</v>
      </c>
      <c r="F636" s="28" t="s">
        <v>390</v>
      </c>
      <c r="G636" s="28">
        <v>94061</v>
      </c>
      <c r="H636" s="28">
        <v>94659</v>
      </c>
      <c r="I636" s="34">
        <f>HRData[[#This Row],[salary_actual]]-HRData[[#This Row],[salary_budgeted]]</f>
        <v>598</v>
      </c>
    </row>
    <row r="637" spans="1:9" ht="15.75" customHeight="1" x14ac:dyDescent="0.25">
      <c r="A637" s="28">
        <v>636</v>
      </c>
      <c r="B637" s="28" t="s">
        <v>2256</v>
      </c>
      <c r="C637" s="28" t="s">
        <v>2257</v>
      </c>
      <c r="D637" s="28" t="s">
        <v>2258</v>
      </c>
      <c r="E637" s="28" t="s">
        <v>378</v>
      </c>
      <c r="F637" s="28" t="s">
        <v>446</v>
      </c>
      <c r="G637" s="28">
        <v>64999</v>
      </c>
      <c r="H637" s="28">
        <v>65228</v>
      </c>
      <c r="I637" s="34">
        <f>HRData[[#This Row],[salary_actual]]-HRData[[#This Row],[salary_budgeted]]</f>
        <v>229</v>
      </c>
    </row>
    <row r="638" spans="1:9" ht="15.75" customHeight="1" x14ac:dyDescent="0.25">
      <c r="A638" s="28">
        <v>637</v>
      </c>
      <c r="B638" s="28" t="s">
        <v>2259</v>
      </c>
      <c r="C638" s="28" t="s">
        <v>2260</v>
      </c>
      <c r="D638" s="28" t="s">
        <v>2261</v>
      </c>
      <c r="E638" s="28" t="s">
        <v>373</v>
      </c>
      <c r="F638" s="28" t="s">
        <v>379</v>
      </c>
      <c r="G638" s="28">
        <v>144988</v>
      </c>
      <c r="H638" s="28">
        <v>145289</v>
      </c>
      <c r="I638" s="34">
        <f>HRData[[#This Row],[salary_actual]]-HRData[[#This Row],[salary_budgeted]]</f>
        <v>301</v>
      </c>
    </row>
    <row r="639" spans="1:9" ht="15.75" customHeight="1" x14ac:dyDescent="0.25">
      <c r="A639" s="28">
        <v>638</v>
      </c>
      <c r="B639" s="28" t="s">
        <v>2262</v>
      </c>
      <c r="C639" s="28" t="s">
        <v>2263</v>
      </c>
      <c r="D639" s="28" t="s">
        <v>2264</v>
      </c>
      <c r="E639" s="28" t="s">
        <v>378</v>
      </c>
      <c r="F639" s="28" t="s">
        <v>379</v>
      </c>
      <c r="G639" s="28">
        <v>73937</v>
      </c>
      <c r="H639" s="28">
        <v>74138</v>
      </c>
      <c r="I639" s="34">
        <f>HRData[[#This Row],[salary_actual]]-HRData[[#This Row],[salary_budgeted]]</f>
        <v>201</v>
      </c>
    </row>
    <row r="640" spans="1:9" ht="15.75" customHeight="1" x14ac:dyDescent="0.25">
      <c r="A640" s="28">
        <v>639</v>
      </c>
      <c r="B640" s="28" t="s">
        <v>2265</v>
      </c>
      <c r="C640" s="28" t="s">
        <v>2266</v>
      </c>
      <c r="D640" s="28" t="s">
        <v>2267</v>
      </c>
      <c r="E640" s="28" t="s">
        <v>373</v>
      </c>
      <c r="F640" s="28" t="s">
        <v>433</v>
      </c>
      <c r="G640" s="28">
        <v>100663</v>
      </c>
      <c r="H640" s="28">
        <v>101023</v>
      </c>
      <c r="I640" s="34">
        <f>HRData[[#This Row],[salary_actual]]-HRData[[#This Row],[salary_budgeted]]</f>
        <v>360</v>
      </c>
    </row>
    <row r="641" spans="1:9" ht="15.75" customHeight="1" x14ac:dyDescent="0.25">
      <c r="A641" s="28">
        <v>640</v>
      </c>
      <c r="B641" s="28" t="s">
        <v>2268</v>
      </c>
      <c r="C641" s="28" t="s">
        <v>2269</v>
      </c>
      <c r="D641" s="28" t="s">
        <v>2270</v>
      </c>
      <c r="E641" s="28" t="s">
        <v>378</v>
      </c>
      <c r="F641" s="28" t="s">
        <v>429</v>
      </c>
      <c r="G641" s="28">
        <v>122333</v>
      </c>
      <c r="H641" s="28">
        <v>123341</v>
      </c>
      <c r="I641" s="34">
        <f>HRData[[#This Row],[salary_actual]]-HRData[[#This Row],[salary_budgeted]]</f>
        <v>1008</v>
      </c>
    </row>
    <row r="642" spans="1:9" ht="15.75" customHeight="1" x14ac:dyDescent="0.25">
      <c r="A642" s="28">
        <v>641</v>
      </c>
      <c r="B642" s="28" t="s">
        <v>2271</v>
      </c>
      <c r="C642" s="28" t="s">
        <v>2272</v>
      </c>
      <c r="D642" s="28" t="s">
        <v>2273</v>
      </c>
      <c r="E642" s="28" t="s">
        <v>378</v>
      </c>
      <c r="F642" s="28" t="s">
        <v>394</v>
      </c>
      <c r="G642" s="28">
        <v>110637</v>
      </c>
      <c r="H642" s="28">
        <v>111446</v>
      </c>
      <c r="I642" s="34">
        <f>HRData[[#This Row],[salary_actual]]-HRData[[#This Row],[salary_budgeted]]</f>
        <v>809</v>
      </c>
    </row>
    <row r="643" spans="1:9" ht="15.75" customHeight="1" x14ac:dyDescent="0.25">
      <c r="A643" s="28">
        <v>642</v>
      </c>
      <c r="B643" s="28" t="s">
        <v>2274</v>
      </c>
      <c r="C643" s="28" t="s">
        <v>2275</v>
      </c>
      <c r="D643" s="28" t="s">
        <v>2276</v>
      </c>
      <c r="E643" s="28" t="s">
        <v>373</v>
      </c>
      <c r="F643" s="28" t="s">
        <v>425</v>
      </c>
      <c r="G643" s="28">
        <v>97613</v>
      </c>
      <c r="H643" s="28">
        <v>98451</v>
      </c>
      <c r="I643" s="34">
        <f>HRData[[#This Row],[salary_actual]]-HRData[[#This Row],[salary_budgeted]]</f>
        <v>838</v>
      </c>
    </row>
    <row r="644" spans="1:9" ht="15.75" customHeight="1" x14ac:dyDescent="0.25">
      <c r="A644" s="28">
        <v>643</v>
      </c>
      <c r="B644" s="28" t="s">
        <v>2277</v>
      </c>
      <c r="C644" s="28" t="s">
        <v>2278</v>
      </c>
      <c r="D644" s="28" t="s">
        <v>2279</v>
      </c>
      <c r="E644" s="28" t="s">
        <v>373</v>
      </c>
      <c r="F644" s="28" t="s">
        <v>379</v>
      </c>
      <c r="G644" s="28">
        <v>138366</v>
      </c>
      <c r="H644" s="28">
        <v>138622</v>
      </c>
      <c r="I644" s="34">
        <f>HRData[[#This Row],[salary_actual]]-HRData[[#This Row],[salary_budgeted]]</f>
        <v>256</v>
      </c>
    </row>
    <row r="645" spans="1:9" ht="15.75" customHeight="1" x14ac:dyDescent="0.25">
      <c r="A645" s="28">
        <v>644</v>
      </c>
      <c r="B645" s="28" t="s">
        <v>2280</v>
      </c>
      <c r="C645" s="28" t="s">
        <v>2281</v>
      </c>
      <c r="D645" s="28" t="s">
        <v>2282</v>
      </c>
      <c r="E645" s="28" t="s">
        <v>373</v>
      </c>
      <c r="F645" s="28" t="s">
        <v>408</v>
      </c>
      <c r="G645" s="28">
        <v>107304</v>
      </c>
      <c r="H645" s="28">
        <v>107661</v>
      </c>
      <c r="I645" s="34">
        <f>HRData[[#This Row],[salary_actual]]-HRData[[#This Row],[salary_budgeted]]</f>
        <v>357</v>
      </c>
    </row>
    <row r="646" spans="1:9" ht="15.75" customHeight="1" x14ac:dyDescent="0.25">
      <c r="A646" s="28">
        <v>645</v>
      </c>
      <c r="B646" s="28" t="s">
        <v>2283</v>
      </c>
      <c r="C646" s="28" t="s">
        <v>2284</v>
      </c>
      <c r="D646" s="28" t="s">
        <v>2285</v>
      </c>
      <c r="E646" s="28" t="s">
        <v>373</v>
      </c>
      <c r="F646" s="28" t="s">
        <v>379</v>
      </c>
      <c r="G646" s="28">
        <v>69729</v>
      </c>
      <c r="H646" s="28">
        <v>70023</v>
      </c>
      <c r="I646" s="34">
        <f>HRData[[#This Row],[salary_actual]]-HRData[[#This Row],[salary_budgeted]]</f>
        <v>294</v>
      </c>
    </row>
    <row r="647" spans="1:9" ht="15.75" customHeight="1" x14ac:dyDescent="0.25">
      <c r="A647" s="28">
        <v>646</v>
      </c>
      <c r="B647" s="28" t="s">
        <v>2286</v>
      </c>
      <c r="C647" s="28" t="s">
        <v>2287</v>
      </c>
      <c r="D647" s="28" t="s">
        <v>2288</v>
      </c>
      <c r="E647" s="28" t="s">
        <v>378</v>
      </c>
      <c r="F647" s="28" t="s">
        <v>379</v>
      </c>
      <c r="G647" s="28">
        <v>93808</v>
      </c>
      <c r="H647" s="28">
        <v>93938</v>
      </c>
      <c r="I647" s="34">
        <f>HRData[[#This Row],[salary_actual]]-HRData[[#This Row],[salary_budgeted]]</f>
        <v>130</v>
      </c>
    </row>
    <row r="648" spans="1:9" ht="15.75" customHeight="1" x14ac:dyDescent="0.25">
      <c r="A648" s="28">
        <v>647</v>
      </c>
      <c r="B648" s="28" t="s">
        <v>2289</v>
      </c>
      <c r="C648" s="28" t="s">
        <v>2290</v>
      </c>
      <c r="D648" s="28" t="s">
        <v>2291</v>
      </c>
      <c r="E648" s="28" t="s">
        <v>373</v>
      </c>
      <c r="F648" s="28" t="s">
        <v>383</v>
      </c>
      <c r="G648" s="28">
        <v>136042</v>
      </c>
      <c r="H648" s="28">
        <v>136614</v>
      </c>
      <c r="I648" s="34">
        <f>HRData[[#This Row],[salary_actual]]-HRData[[#This Row],[salary_budgeted]]</f>
        <v>572</v>
      </c>
    </row>
    <row r="649" spans="1:9" ht="15.75" customHeight="1" x14ac:dyDescent="0.25">
      <c r="A649" s="28">
        <v>648</v>
      </c>
      <c r="B649" s="28" t="s">
        <v>2292</v>
      </c>
      <c r="C649" s="28" t="s">
        <v>2293</v>
      </c>
      <c r="D649" s="28" t="s">
        <v>2294</v>
      </c>
      <c r="E649" s="28" t="s">
        <v>378</v>
      </c>
      <c r="F649" s="28" t="s">
        <v>415</v>
      </c>
      <c r="G649" s="28">
        <v>91299</v>
      </c>
      <c r="H649" s="28">
        <v>91553</v>
      </c>
      <c r="I649" s="34">
        <f>HRData[[#This Row],[salary_actual]]-HRData[[#This Row],[salary_budgeted]]</f>
        <v>254</v>
      </c>
    </row>
    <row r="650" spans="1:9" ht="15.75" customHeight="1" x14ac:dyDescent="0.25">
      <c r="A650" s="28">
        <v>649</v>
      </c>
      <c r="B650" s="28" t="s">
        <v>2295</v>
      </c>
      <c r="C650" s="28" t="s">
        <v>2296</v>
      </c>
      <c r="D650" s="28" t="s">
        <v>2297</v>
      </c>
      <c r="E650" s="28" t="s">
        <v>373</v>
      </c>
      <c r="F650" s="28" t="s">
        <v>425</v>
      </c>
      <c r="G650" s="28">
        <v>96742</v>
      </c>
      <c r="H650" s="28">
        <v>96951</v>
      </c>
      <c r="I650" s="34">
        <f>HRData[[#This Row],[salary_actual]]-HRData[[#This Row],[salary_budgeted]]</f>
        <v>209</v>
      </c>
    </row>
    <row r="651" spans="1:9" ht="15.75" customHeight="1" x14ac:dyDescent="0.25">
      <c r="A651" s="28">
        <v>650</v>
      </c>
      <c r="B651" s="28" t="s">
        <v>2298</v>
      </c>
      <c r="C651" s="28" t="s">
        <v>2299</v>
      </c>
      <c r="D651" s="28" t="s">
        <v>2300</v>
      </c>
      <c r="E651" s="28" t="s">
        <v>373</v>
      </c>
      <c r="F651" s="28" t="s">
        <v>374</v>
      </c>
      <c r="G651" s="28">
        <v>77670</v>
      </c>
      <c r="H651" s="28">
        <v>78316</v>
      </c>
      <c r="I651" s="34">
        <f>HRData[[#This Row],[salary_actual]]-HRData[[#This Row],[salary_budgeted]]</f>
        <v>646</v>
      </c>
    </row>
    <row r="652" spans="1:9" ht="15.75" customHeight="1" x14ac:dyDescent="0.25">
      <c r="A652" s="28">
        <v>651</v>
      </c>
      <c r="B652" s="28" t="s">
        <v>2301</v>
      </c>
      <c r="C652" s="28" t="s">
        <v>2302</v>
      </c>
      <c r="D652" s="28" t="s">
        <v>2303</v>
      </c>
      <c r="E652" s="28" t="s">
        <v>373</v>
      </c>
      <c r="F652" s="28" t="s">
        <v>408</v>
      </c>
      <c r="G652" s="28">
        <v>123869</v>
      </c>
      <c r="H652" s="28">
        <v>124637</v>
      </c>
      <c r="I652" s="34">
        <f>HRData[[#This Row],[salary_actual]]-HRData[[#This Row],[salary_budgeted]]</f>
        <v>768</v>
      </c>
    </row>
    <row r="653" spans="1:9" ht="15.75" customHeight="1" x14ac:dyDescent="0.25">
      <c r="A653" s="28">
        <v>652</v>
      </c>
      <c r="B653" s="28" t="s">
        <v>2304</v>
      </c>
      <c r="C653" s="28" t="s">
        <v>2305</v>
      </c>
      <c r="D653" s="28" t="s">
        <v>2306</v>
      </c>
      <c r="E653" s="28" t="s">
        <v>373</v>
      </c>
      <c r="F653" s="28" t="s">
        <v>446</v>
      </c>
      <c r="G653" s="28">
        <v>47256</v>
      </c>
      <c r="H653" s="28">
        <v>47329</v>
      </c>
      <c r="I653" s="34">
        <f>HRData[[#This Row],[salary_actual]]-HRData[[#This Row],[salary_budgeted]]</f>
        <v>73</v>
      </c>
    </row>
    <row r="654" spans="1:9" ht="15.75" customHeight="1" x14ac:dyDescent="0.25">
      <c r="A654" s="28">
        <v>653</v>
      </c>
      <c r="B654" s="28" t="s">
        <v>2307</v>
      </c>
      <c r="C654" s="28" t="s">
        <v>2308</v>
      </c>
      <c r="D654" s="28" t="s">
        <v>2309</v>
      </c>
      <c r="E654" s="28" t="s">
        <v>378</v>
      </c>
      <c r="F654" s="28" t="s">
        <v>446</v>
      </c>
      <c r="G654" s="28">
        <v>137517</v>
      </c>
      <c r="H654" s="28">
        <v>138176</v>
      </c>
      <c r="I654" s="34">
        <f>HRData[[#This Row],[salary_actual]]-HRData[[#This Row],[salary_budgeted]]</f>
        <v>659</v>
      </c>
    </row>
    <row r="655" spans="1:9" ht="15.75" customHeight="1" x14ac:dyDescent="0.25">
      <c r="A655" s="28">
        <v>654</v>
      </c>
      <c r="B655" s="28" t="s">
        <v>1165</v>
      </c>
      <c r="C655" s="28" t="s">
        <v>2310</v>
      </c>
      <c r="D655" s="28" t="s">
        <v>2311</v>
      </c>
      <c r="E655" s="28" t="s">
        <v>378</v>
      </c>
      <c r="F655" s="28" t="s">
        <v>429</v>
      </c>
      <c r="G655" s="28">
        <v>87218</v>
      </c>
      <c r="H655" s="28">
        <v>87529</v>
      </c>
      <c r="I655" s="34">
        <f>HRData[[#This Row],[salary_actual]]-HRData[[#This Row],[salary_budgeted]]</f>
        <v>311</v>
      </c>
    </row>
    <row r="656" spans="1:9" ht="15.75" customHeight="1" x14ac:dyDescent="0.25">
      <c r="A656" s="28">
        <v>655</v>
      </c>
      <c r="B656" s="28" t="s">
        <v>2312</v>
      </c>
      <c r="C656" s="28" t="s">
        <v>2313</v>
      </c>
      <c r="D656" s="28" t="s">
        <v>2314</v>
      </c>
      <c r="E656" s="28" t="s">
        <v>378</v>
      </c>
      <c r="F656" s="28" t="s">
        <v>394</v>
      </c>
      <c r="G656" s="28">
        <v>42757</v>
      </c>
      <c r="H656" s="28">
        <v>43157</v>
      </c>
      <c r="I656" s="34">
        <f>HRData[[#This Row],[salary_actual]]-HRData[[#This Row],[salary_budgeted]]</f>
        <v>400</v>
      </c>
    </row>
    <row r="657" spans="1:9" ht="15.75" customHeight="1" x14ac:dyDescent="0.25">
      <c r="A657" s="28">
        <v>656</v>
      </c>
      <c r="B657" s="28" t="s">
        <v>2315</v>
      </c>
      <c r="C657" s="28" t="s">
        <v>2316</v>
      </c>
      <c r="D657" s="28" t="s">
        <v>2317</v>
      </c>
      <c r="E657" s="28" t="s">
        <v>378</v>
      </c>
      <c r="F657" s="28" t="s">
        <v>408</v>
      </c>
      <c r="G657" s="28">
        <v>129393</v>
      </c>
      <c r="H657" s="28">
        <v>129835</v>
      </c>
      <c r="I657" s="34">
        <f>HRData[[#This Row],[salary_actual]]-HRData[[#This Row],[salary_budgeted]]</f>
        <v>442</v>
      </c>
    </row>
    <row r="658" spans="1:9" ht="15.75" customHeight="1" x14ac:dyDescent="0.25">
      <c r="A658" s="28">
        <v>657</v>
      </c>
      <c r="B658" s="28" t="s">
        <v>2318</v>
      </c>
      <c r="C658" s="28" t="s">
        <v>2319</v>
      </c>
      <c r="D658" s="28" t="s">
        <v>2320</v>
      </c>
      <c r="E658" s="28" t="s">
        <v>373</v>
      </c>
      <c r="F658" s="28" t="s">
        <v>429</v>
      </c>
      <c r="G658" s="28">
        <v>76667</v>
      </c>
      <c r="H658" s="28">
        <v>76846</v>
      </c>
      <c r="I658" s="34">
        <f>HRData[[#This Row],[salary_actual]]-HRData[[#This Row],[salary_budgeted]]</f>
        <v>179</v>
      </c>
    </row>
    <row r="659" spans="1:9" ht="15.75" customHeight="1" x14ac:dyDescent="0.25">
      <c r="A659" s="28">
        <v>658</v>
      </c>
      <c r="B659" s="28" t="s">
        <v>2321</v>
      </c>
      <c r="C659" s="28" t="s">
        <v>2322</v>
      </c>
      <c r="D659" s="28" t="s">
        <v>2323</v>
      </c>
      <c r="E659" s="28" t="s">
        <v>378</v>
      </c>
      <c r="F659" s="28" t="s">
        <v>401</v>
      </c>
      <c r="G659" s="28">
        <v>55211</v>
      </c>
      <c r="H659" s="28">
        <v>55260</v>
      </c>
      <c r="I659" s="34">
        <f>HRData[[#This Row],[salary_actual]]-HRData[[#This Row],[salary_budgeted]]</f>
        <v>49</v>
      </c>
    </row>
    <row r="660" spans="1:9" ht="15.75" customHeight="1" x14ac:dyDescent="0.25">
      <c r="A660" s="28">
        <v>659</v>
      </c>
      <c r="B660" s="28" t="s">
        <v>2324</v>
      </c>
      <c r="C660" s="28" t="s">
        <v>2325</v>
      </c>
      <c r="D660" s="28" t="s">
        <v>2326</v>
      </c>
      <c r="E660" s="28" t="s">
        <v>373</v>
      </c>
      <c r="F660" s="28" t="s">
        <v>374</v>
      </c>
      <c r="G660" s="28">
        <v>110881</v>
      </c>
      <c r="H660" s="28">
        <v>111392</v>
      </c>
      <c r="I660" s="34">
        <f>HRData[[#This Row],[salary_actual]]-HRData[[#This Row],[salary_budgeted]]</f>
        <v>511</v>
      </c>
    </row>
    <row r="661" spans="1:9" ht="15.75" customHeight="1" x14ac:dyDescent="0.25">
      <c r="A661" s="28">
        <v>660</v>
      </c>
      <c r="B661" s="28" t="s">
        <v>2327</v>
      </c>
      <c r="C661" s="28" t="s">
        <v>2328</v>
      </c>
      <c r="D661" s="28" t="s">
        <v>2329</v>
      </c>
      <c r="E661" s="28" t="s">
        <v>378</v>
      </c>
      <c r="F661" s="28" t="s">
        <v>425</v>
      </c>
      <c r="G661" s="28">
        <v>70407</v>
      </c>
      <c r="H661" s="28">
        <v>70736</v>
      </c>
      <c r="I661" s="34">
        <f>HRData[[#This Row],[salary_actual]]-HRData[[#This Row],[salary_budgeted]]</f>
        <v>329</v>
      </c>
    </row>
    <row r="662" spans="1:9" ht="15.75" customHeight="1" x14ac:dyDescent="0.25">
      <c r="A662" s="28">
        <v>661</v>
      </c>
      <c r="B662" s="28" t="s">
        <v>2330</v>
      </c>
      <c r="C662" s="28" t="s">
        <v>2331</v>
      </c>
      <c r="D662" s="28" t="s">
        <v>2332</v>
      </c>
      <c r="E662" s="28" t="s">
        <v>373</v>
      </c>
      <c r="F662" s="28" t="s">
        <v>415</v>
      </c>
      <c r="G662" s="28">
        <v>53462</v>
      </c>
      <c r="H662" s="28">
        <v>53633</v>
      </c>
      <c r="I662" s="34">
        <f>HRData[[#This Row],[salary_actual]]-HRData[[#This Row],[salary_budgeted]]</f>
        <v>171</v>
      </c>
    </row>
    <row r="663" spans="1:9" ht="15.75" customHeight="1" x14ac:dyDescent="0.25">
      <c r="A663" s="28">
        <v>662</v>
      </c>
      <c r="B663" s="28" t="s">
        <v>2333</v>
      </c>
      <c r="C663" s="28" t="s">
        <v>2334</v>
      </c>
      <c r="D663" s="28" t="s">
        <v>2335</v>
      </c>
      <c r="E663" s="28" t="s">
        <v>373</v>
      </c>
      <c r="F663" s="28" t="s">
        <v>394</v>
      </c>
      <c r="G663" s="28">
        <v>54569</v>
      </c>
      <c r="H663" s="28">
        <v>55022</v>
      </c>
      <c r="I663" s="34">
        <f>HRData[[#This Row],[salary_actual]]-HRData[[#This Row],[salary_budgeted]]</f>
        <v>453</v>
      </c>
    </row>
    <row r="664" spans="1:9" ht="15.75" customHeight="1" x14ac:dyDescent="0.25">
      <c r="A664" s="28">
        <v>663</v>
      </c>
      <c r="B664" s="28" t="s">
        <v>2336</v>
      </c>
      <c r="C664" s="28" t="s">
        <v>2337</v>
      </c>
      <c r="D664" s="28" t="s">
        <v>2338</v>
      </c>
      <c r="E664" s="28" t="s">
        <v>378</v>
      </c>
      <c r="F664" s="28" t="s">
        <v>408</v>
      </c>
      <c r="G664" s="28">
        <v>88362</v>
      </c>
      <c r="H664" s="28">
        <v>88751</v>
      </c>
      <c r="I664" s="34">
        <f>HRData[[#This Row],[salary_actual]]-HRData[[#This Row],[salary_budgeted]]</f>
        <v>389</v>
      </c>
    </row>
    <row r="665" spans="1:9" ht="15.75" customHeight="1" x14ac:dyDescent="0.25">
      <c r="A665" s="28">
        <v>664</v>
      </c>
      <c r="B665" s="28" t="s">
        <v>2339</v>
      </c>
      <c r="C665" s="28" t="s">
        <v>2340</v>
      </c>
      <c r="D665" s="28" t="s">
        <v>2341</v>
      </c>
      <c r="E665" s="28" t="s">
        <v>378</v>
      </c>
      <c r="F665" s="28" t="s">
        <v>374</v>
      </c>
      <c r="G665" s="28">
        <v>46947</v>
      </c>
      <c r="H665" s="28">
        <v>47128</v>
      </c>
      <c r="I665" s="34">
        <f>HRData[[#This Row],[salary_actual]]-HRData[[#This Row],[salary_budgeted]]</f>
        <v>181</v>
      </c>
    </row>
    <row r="666" spans="1:9" ht="15.75" customHeight="1" x14ac:dyDescent="0.25">
      <c r="A666" s="28">
        <v>665</v>
      </c>
      <c r="B666" s="28" t="s">
        <v>2342</v>
      </c>
      <c r="C666" s="28" t="s">
        <v>2343</v>
      </c>
      <c r="D666" s="28" t="s">
        <v>2344</v>
      </c>
      <c r="E666" s="28" t="s">
        <v>378</v>
      </c>
      <c r="F666" s="28" t="s">
        <v>390</v>
      </c>
      <c r="G666" s="28">
        <v>132412</v>
      </c>
      <c r="H666" s="28">
        <v>132536</v>
      </c>
      <c r="I666" s="34">
        <f>HRData[[#This Row],[salary_actual]]-HRData[[#This Row],[salary_budgeted]]</f>
        <v>124</v>
      </c>
    </row>
    <row r="667" spans="1:9" ht="15.75" customHeight="1" x14ac:dyDescent="0.25">
      <c r="A667" s="28">
        <v>666</v>
      </c>
      <c r="B667" s="28" t="s">
        <v>2345</v>
      </c>
      <c r="C667" s="28" t="s">
        <v>2346</v>
      </c>
      <c r="D667" s="28" t="s">
        <v>2347</v>
      </c>
      <c r="E667" s="28" t="s">
        <v>373</v>
      </c>
      <c r="F667" s="28" t="s">
        <v>415</v>
      </c>
      <c r="G667" s="28">
        <v>44594</v>
      </c>
      <c r="H667" s="28">
        <v>44946</v>
      </c>
      <c r="I667" s="34">
        <f>HRData[[#This Row],[salary_actual]]-HRData[[#This Row],[salary_budgeted]]</f>
        <v>352</v>
      </c>
    </row>
    <row r="668" spans="1:9" ht="15.75" customHeight="1" x14ac:dyDescent="0.25">
      <c r="A668" s="28">
        <v>667</v>
      </c>
      <c r="B668" s="28" t="s">
        <v>2348</v>
      </c>
      <c r="C668" s="28" t="s">
        <v>2349</v>
      </c>
      <c r="D668" s="28" t="s">
        <v>2350</v>
      </c>
      <c r="E668" s="28" t="s">
        <v>378</v>
      </c>
      <c r="F668" s="28" t="s">
        <v>446</v>
      </c>
      <c r="G668" s="28">
        <v>89213</v>
      </c>
      <c r="H668" s="28">
        <v>89927</v>
      </c>
      <c r="I668" s="34">
        <f>HRData[[#This Row],[salary_actual]]-HRData[[#This Row],[salary_budgeted]]</f>
        <v>714</v>
      </c>
    </row>
    <row r="669" spans="1:9" ht="15.75" customHeight="1" x14ac:dyDescent="0.25">
      <c r="A669" s="28">
        <v>668</v>
      </c>
      <c r="B669" s="28" t="s">
        <v>2351</v>
      </c>
      <c r="C669" s="28" t="s">
        <v>2352</v>
      </c>
      <c r="D669" s="28" t="s">
        <v>2353</v>
      </c>
      <c r="E669" s="28" t="s">
        <v>378</v>
      </c>
      <c r="F669" s="28" t="s">
        <v>390</v>
      </c>
      <c r="G669" s="28">
        <v>109779</v>
      </c>
      <c r="H669" s="28">
        <v>110804</v>
      </c>
      <c r="I669" s="34">
        <f>HRData[[#This Row],[salary_actual]]-HRData[[#This Row],[salary_budgeted]]</f>
        <v>1025</v>
      </c>
    </row>
    <row r="670" spans="1:9" ht="15.75" customHeight="1" x14ac:dyDescent="0.25">
      <c r="A670" s="28">
        <v>669</v>
      </c>
      <c r="B670" s="28" t="s">
        <v>2354</v>
      </c>
      <c r="C670" s="28" t="s">
        <v>1381</v>
      </c>
      <c r="D670" s="28" t="s">
        <v>2355</v>
      </c>
      <c r="E670" s="28" t="s">
        <v>378</v>
      </c>
      <c r="F670" s="28" t="s">
        <v>446</v>
      </c>
      <c r="G670" s="28">
        <v>131073</v>
      </c>
      <c r="H670" s="28">
        <v>131093</v>
      </c>
      <c r="I670" s="34">
        <f>HRData[[#This Row],[salary_actual]]-HRData[[#This Row],[salary_budgeted]]</f>
        <v>20</v>
      </c>
    </row>
    <row r="671" spans="1:9" ht="15.75" customHeight="1" x14ac:dyDescent="0.25">
      <c r="A671" s="28">
        <v>670</v>
      </c>
      <c r="B671" s="28" t="s">
        <v>2356</v>
      </c>
      <c r="C671" s="28" t="s">
        <v>2357</v>
      </c>
      <c r="D671" s="28" t="s">
        <v>2358</v>
      </c>
      <c r="E671" s="28" t="s">
        <v>378</v>
      </c>
      <c r="F671" s="28" t="s">
        <v>446</v>
      </c>
      <c r="G671" s="28">
        <v>85965</v>
      </c>
      <c r="H671" s="28">
        <v>86595</v>
      </c>
      <c r="I671" s="34">
        <f>HRData[[#This Row],[salary_actual]]-HRData[[#This Row],[salary_budgeted]]</f>
        <v>630</v>
      </c>
    </row>
    <row r="672" spans="1:9" ht="15.75" customHeight="1" x14ac:dyDescent="0.25">
      <c r="A672" s="28">
        <v>671</v>
      </c>
      <c r="B672" s="28" t="s">
        <v>2359</v>
      </c>
      <c r="C672" s="28" t="s">
        <v>2360</v>
      </c>
      <c r="D672" s="28" t="s">
        <v>2361</v>
      </c>
      <c r="E672" s="28" t="s">
        <v>373</v>
      </c>
      <c r="F672" s="28" t="s">
        <v>379</v>
      </c>
      <c r="G672" s="28">
        <v>147647</v>
      </c>
      <c r="H672" s="28">
        <v>147804</v>
      </c>
      <c r="I672" s="34">
        <f>HRData[[#This Row],[salary_actual]]-HRData[[#This Row],[salary_budgeted]]</f>
        <v>157</v>
      </c>
    </row>
    <row r="673" spans="1:9" ht="15.75" customHeight="1" x14ac:dyDescent="0.25">
      <c r="A673" s="28">
        <v>672</v>
      </c>
      <c r="B673" s="28" t="s">
        <v>2362</v>
      </c>
      <c r="C673" s="28" t="s">
        <v>2363</v>
      </c>
      <c r="D673" s="28" t="s">
        <v>2364</v>
      </c>
      <c r="E673" s="28" t="s">
        <v>373</v>
      </c>
      <c r="F673" s="28" t="s">
        <v>408</v>
      </c>
      <c r="G673" s="28">
        <v>116607</v>
      </c>
      <c r="H673" s="28">
        <v>116717</v>
      </c>
      <c r="I673" s="34">
        <f>HRData[[#This Row],[salary_actual]]-HRData[[#This Row],[salary_budgeted]]</f>
        <v>110</v>
      </c>
    </row>
    <row r="674" spans="1:9" ht="15.75" customHeight="1" x14ac:dyDescent="0.25">
      <c r="A674" s="28">
        <v>673</v>
      </c>
      <c r="B674" s="28" t="s">
        <v>2365</v>
      </c>
      <c r="C674" s="28" t="s">
        <v>2366</v>
      </c>
      <c r="D674" s="28" t="s">
        <v>2367</v>
      </c>
      <c r="E674" s="28" t="s">
        <v>378</v>
      </c>
      <c r="F674" s="28" t="s">
        <v>379</v>
      </c>
      <c r="G674" s="28">
        <v>54274</v>
      </c>
      <c r="H674" s="28">
        <v>54662</v>
      </c>
      <c r="I674" s="34">
        <f>HRData[[#This Row],[salary_actual]]-HRData[[#This Row],[salary_budgeted]]</f>
        <v>388</v>
      </c>
    </row>
    <row r="675" spans="1:9" ht="15.75" customHeight="1" x14ac:dyDescent="0.25">
      <c r="A675" s="28">
        <v>674</v>
      </c>
      <c r="B675" s="28" t="s">
        <v>2368</v>
      </c>
      <c r="C675" s="28" t="s">
        <v>2369</v>
      </c>
      <c r="D675" s="28" t="s">
        <v>2370</v>
      </c>
      <c r="E675" s="28" t="s">
        <v>378</v>
      </c>
      <c r="F675" s="28" t="s">
        <v>379</v>
      </c>
      <c r="G675" s="28">
        <v>79357</v>
      </c>
      <c r="H675" s="28">
        <v>79845</v>
      </c>
      <c r="I675" s="34">
        <f>HRData[[#This Row],[salary_actual]]-HRData[[#This Row],[salary_budgeted]]</f>
        <v>488</v>
      </c>
    </row>
    <row r="676" spans="1:9" ht="15.75" customHeight="1" x14ac:dyDescent="0.25">
      <c r="A676" s="28">
        <v>675</v>
      </c>
      <c r="B676" s="28" t="s">
        <v>2371</v>
      </c>
      <c r="C676" s="28" t="s">
        <v>2372</v>
      </c>
      <c r="D676" s="28" t="s">
        <v>2373</v>
      </c>
      <c r="E676" s="28" t="s">
        <v>373</v>
      </c>
      <c r="F676" s="28" t="s">
        <v>383</v>
      </c>
      <c r="G676" s="28">
        <v>96835</v>
      </c>
      <c r="H676" s="28">
        <v>97714</v>
      </c>
      <c r="I676" s="34">
        <f>HRData[[#This Row],[salary_actual]]-HRData[[#This Row],[salary_budgeted]]</f>
        <v>879</v>
      </c>
    </row>
    <row r="677" spans="1:9" ht="15.75" customHeight="1" x14ac:dyDescent="0.25">
      <c r="A677" s="28">
        <v>676</v>
      </c>
      <c r="B677" s="28" t="s">
        <v>2374</v>
      </c>
      <c r="C677" s="28" t="s">
        <v>2375</v>
      </c>
      <c r="D677" s="28" t="s">
        <v>2376</v>
      </c>
      <c r="E677" s="28" t="s">
        <v>373</v>
      </c>
      <c r="F677" s="28" t="s">
        <v>374</v>
      </c>
      <c r="G677" s="28">
        <v>144262</v>
      </c>
      <c r="H677" s="28">
        <v>145058</v>
      </c>
      <c r="I677" s="34">
        <f>HRData[[#This Row],[salary_actual]]-HRData[[#This Row],[salary_budgeted]]</f>
        <v>796</v>
      </c>
    </row>
    <row r="678" spans="1:9" ht="15.75" customHeight="1" x14ac:dyDescent="0.25">
      <c r="A678" s="28">
        <v>677</v>
      </c>
      <c r="B678" s="28" t="s">
        <v>2377</v>
      </c>
      <c r="C678" s="28" t="s">
        <v>2378</v>
      </c>
      <c r="D678" s="28" t="s">
        <v>2379</v>
      </c>
      <c r="E678" s="28" t="s">
        <v>373</v>
      </c>
      <c r="F678" s="28" t="s">
        <v>390</v>
      </c>
      <c r="G678" s="28">
        <v>114072</v>
      </c>
      <c r="H678" s="28">
        <v>114187</v>
      </c>
      <c r="I678" s="34">
        <f>HRData[[#This Row],[salary_actual]]-HRData[[#This Row],[salary_budgeted]]</f>
        <v>115</v>
      </c>
    </row>
    <row r="679" spans="1:9" ht="15.75" customHeight="1" x14ac:dyDescent="0.25">
      <c r="A679" s="28">
        <v>678</v>
      </c>
      <c r="B679" s="28" t="s">
        <v>2380</v>
      </c>
      <c r="C679" s="28" t="s">
        <v>2381</v>
      </c>
      <c r="D679" s="28" t="s">
        <v>2382</v>
      </c>
      <c r="E679" s="28" t="s">
        <v>373</v>
      </c>
      <c r="F679" s="28" t="s">
        <v>433</v>
      </c>
      <c r="G679" s="28">
        <v>137279</v>
      </c>
      <c r="H679" s="28">
        <v>137502</v>
      </c>
      <c r="I679" s="34">
        <f>HRData[[#This Row],[salary_actual]]-HRData[[#This Row],[salary_budgeted]]</f>
        <v>223</v>
      </c>
    </row>
    <row r="680" spans="1:9" ht="15.75" customHeight="1" x14ac:dyDescent="0.25">
      <c r="A680" s="28">
        <v>679</v>
      </c>
      <c r="B680" s="28" t="s">
        <v>2383</v>
      </c>
      <c r="C680" s="28" t="s">
        <v>2384</v>
      </c>
      <c r="D680" s="28" t="s">
        <v>2385</v>
      </c>
      <c r="E680" s="28" t="s">
        <v>373</v>
      </c>
      <c r="F680" s="28" t="s">
        <v>394</v>
      </c>
      <c r="G680" s="28">
        <v>125023</v>
      </c>
      <c r="H680" s="28">
        <v>125181</v>
      </c>
      <c r="I680" s="34">
        <f>HRData[[#This Row],[salary_actual]]-HRData[[#This Row],[salary_budgeted]]</f>
        <v>158</v>
      </c>
    </row>
    <row r="681" spans="1:9" ht="15.75" customHeight="1" x14ac:dyDescent="0.25">
      <c r="A681" s="28">
        <v>680</v>
      </c>
      <c r="B681" s="28" t="s">
        <v>2386</v>
      </c>
      <c r="C681" s="28" t="s">
        <v>2387</v>
      </c>
      <c r="D681" s="28" t="s">
        <v>2388</v>
      </c>
      <c r="E681" s="28" t="s">
        <v>378</v>
      </c>
      <c r="F681" s="28" t="s">
        <v>425</v>
      </c>
      <c r="G681" s="28">
        <v>54362</v>
      </c>
      <c r="H681" s="28">
        <v>54473</v>
      </c>
      <c r="I681" s="34">
        <f>HRData[[#This Row],[salary_actual]]-HRData[[#This Row],[salary_budgeted]]</f>
        <v>111</v>
      </c>
    </row>
    <row r="682" spans="1:9" ht="15.75" customHeight="1" x14ac:dyDescent="0.25">
      <c r="A682" s="28">
        <v>681</v>
      </c>
      <c r="B682" s="28" t="s">
        <v>2389</v>
      </c>
      <c r="C682" s="28" t="s">
        <v>2390</v>
      </c>
      <c r="D682" s="28" t="s">
        <v>2391</v>
      </c>
      <c r="E682" s="28" t="s">
        <v>378</v>
      </c>
      <c r="F682" s="28" t="s">
        <v>394</v>
      </c>
      <c r="G682" s="28">
        <v>106808</v>
      </c>
      <c r="H682" s="28">
        <v>107563</v>
      </c>
      <c r="I682" s="34">
        <f>HRData[[#This Row],[salary_actual]]-HRData[[#This Row],[salary_budgeted]]</f>
        <v>755</v>
      </c>
    </row>
    <row r="683" spans="1:9" ht="15.75" customHeight="1" x14ac:dyDescent="0.25">
      <c r="A683" s="28">
        <v>682</v>
      </c>
      <c r="B683" s="28" t="s">
        <v>2392</v>
      </c>
      <c r="C683" s="28" t="s">
        <v>2393</v>
      </c>
      <c r="D683" s="28" t="s">
        <v>2394</v>
      </c>
      <c r="E683" s="28" t="s">
        <v>373</v>
      </c>
      <c r="F683" s="28" t="s">
        <v>379</v>
      </c>
      <c r="G683" s="28">
        <v>42668</v>
      </c>
      <c r="H683" s="28">
        <v>43003</v>
      </c>
      <c r="I683" s="34">
        <f>HRData[[#This Row],[salary_actual]]-HRData[[#This Row],[salary_budgeted]]</f>
        <v>335</v>
      </c>
    </row>
    <row r="684" spans="1:9" ht="15.75" customHeight="1" x14ac:dyDescent="0.25">
      <c r="A684" s="28">
        <v>683</v>
      </c>
      <c r="B684" s="28" t="s">
        <v>2395</v>
      </c>
      <c r="C684" s="28" t="s">
        <v>2396</v>
      </c>
      <c r="D684" s="28" t="s">
        <v>2397</v>
      </c>
      <c r="E684" s="28" t="s">
        <v>378</v>
      </c>
      <c r="F684" s="28" t="s">
        <v>394</v>
      </c>
      <c r="G684" s="28">
        <v>146210</v>
      </c>
      <c r="H684" s="28">
        <v>147422</v>
      </c>
      <c r="I684" s="34">
        <f>HRData[[#This Row],[salary_actual]]-HRData[[#This Row],[salary_budgeted]]</f>
        <v>1212</v>
      </c>
    </row>
    <row r="685" spans="1:9" ht="15.75" customHeight="1" x14ac:dyDescent="0.25">
      <c r="A685" s="28">
        <v>684</v>
      </c>
      <c r="B685" s="28" t="s">
        <v>1583</v>
      </c>
      <c r="C685" s="28" t="s">
        <v>2398</v>
      </c>
      <c r="D685" s="28" t="s">
        <v>2399</v>
      </c>
      <c r="E685" s="28" t="s">
        <v>378</v>
      </c>
      <c r="F685" s="28" t="s">
        <v>433</v>
      </c>
      <c r="G685" s="28">
        <v>57594</v>
      </c>
      <c r="H685" s="28">
        <v>57901</v>
      </c>
      <c r="I685" s="34">
        <f>HRData[[#This Row],[salary_actual]]-HRData[[#This Row],[salary_budgeted]]</f>
        <v>307</v>
      </c>
    </row>
    <row r="686" spans="1:9" ht="15.75" customHeight="1" x14ac:dyDescent="0.25">
      <c r="A686" s="28">
        <v>685</v>
      </c>
      <c r="B686" s="28" t="s">
        <v>2400</v>
      </c>
      <c r="C686" s="28" t="s">
        <v>2401</v>
      </c>
      <c r="D686" s="28" t="s">
        <v>2402</v>
      </c>
      <c r="E686" s="28" t="s">
        <v>378</v>
      </c>
      <c r="F686" s="28" t="s">
        <v>379</v>
      </c>
      <c r="G686" s="28">
        <v>112214</v>
      </c>
      <c r="H686" s="28">
        <v>113314</v>
      </c>
      <c r="I686" s="34">
        <f>HRData[[#This Row],[salary_actual]]-HRData[[#This Row],[salary_budgeted]]</f>
        <v>1100</v>
      </c>
    </row>
    <row r="687" spans="1:9" ht="15.75" customHeight="1" x14ac:dyDescent="0.25">
      <c r="A687" s="28">
        <v>686</v>
      </c>
      <c r="B687" s="28" t="s">
        <v>2403</v>
      </c>
      <c r="C687" s="28" t="s">
        <v>2404</v>
      </c>
      <c r="D687" s="28" t="s">
        <v>2405</v>
      </c>
      <c r="E687" s="28" t="s">
        <v>378</v>
      </c>
      <c r="F687" s="28" t="s">
        <v>408</v>
      </c>
      <c r="G687" s="28">
        <v>141894</v>
      </c>
      <c r="H687" s="28">
        <v>142052</v>
      </c>
      <c r="I687" s="34">
        <f>HRData[[#This Row],[salary_actual]]-HRData[[#This Row],[salary_budgeted]]</f>
        <v>158</v>
      </c>
    </row>
    <row r="688" spans="1:9" ht="15.75" customHeight="1" x14ac:dyDescent="0.25">
      <c r="A688" s="28">
        <v>687</v>
      </c>
      <c r="B688" s="28" t="s">
        <v>2406</v>
      </c>
      <c r="C688" s="28" t="s">
        <v>2407</v>
      </c>
      <c r="D688" s="28" t="s">
        <v>2408</v>
      </c>
      <c r="E688" s="28" t="s">
        <v>378</v>
      </c>
      <c r="F688" s="28" t="s">
        <v>379</v>
      </c>
      <c r="G688" s="28">
        <v>103015</v>
      </c>
      <c r="H688" s="28">
        <v>103585</v>
      </c>
      <c r="I688" s="34">
        <f>HRData[[#This Row],[salary_actual]]-HRData[[#This Row],[salary_budgeted]]</f>
        <v>570</v>
      </c>
    </row>
    <row r="689" spans="1:9" ht="15.75" customHeight="1" x14ac:dyDescent="0.25">
      <c r="A689" s="28">
        <v>688</v>
      </c>
      <c r="B689" s="28" t="s">
        <v>2409</v>
      </c>
      <c r="C689" s="28" t="s">
        <v>2410</v>
      </c>
      <c r="D689" s="28" t="s">
        <v>2411</v>
      </c>
      <c r="E689" s="28" t="s">
        <v>378</v>
      </c>
      <c r="F689" s="28" t="s">
        <v>446</v>
      </c>
      <c r="G689" s="28">
        <v>142085</v>
      </c>
      <c r="H689" s="28">
        <v>142758</v>
      </c>
      <c r="I689" s="34">
        <f>HRData[[#This Row],[salary_actual]]-HRData[[#This Row],[salary_budgeted]]</f>
        <v>673</v>
      </c>
    </row>
    <row r="690" spans="1:9" ht="15.75" customHeight="1" x14ac:dyDescent="0.25">
      <c r="A690" s="28">
        <v>689</v>
      </c>
      <c r="B690" s="28" t="s">
        <v>2412</v>
      </c>
      <c r="C690" s="28" t="s">
        <v>2413</v>
      </c>
      <c r="D690" s="28" t="s">
        <v>2414</v>
      </c>
      <c r="E690" s="28" t="s">
        <v>378</v>
      </c>
      <c r="F690" s="28" t="s">
        <v>429</v>
      </c>
      <c r="G690" s="28">
        <v>92071</v>
      </c>
      <c r="H690" s="28">
        <v>92559</v>
      </c>
      <c r="I690" s="34">
        <f>HRData[[#This Row],[salary_actual]]-HRData[[#This Row],[salary_budgeted]]</f>
        <v>488</v>
      </c>
    </row>
    <row r="691" spans="1:9" ht="15.75" customHeight="1" x14ac:dyDescent="0.25">
      <c r="A691" s="28">
        <v>690</v>
      </c>
      <c r="B691" s="28" t="s">
        <v>1054</v>
      </c>
      <c r="C691" s="28" t="s">
        <v>2415</v>
      </c>
      <c r="D691" s="28" t="s">
        <v>2416</v>
      </c>
      <c r="E691" s="28" t="s">
        <v>378</v>
      </c>
      <c r="F691" s="28" t="s">
        <v>401</v>
      </c>
      <c r="G691" s="28">
        <v>149184</v>
      </c>
      <c r="H691" s="28">
        <v>149549</v>
      </c>
      <c r="I691" s="34">
        <f>HRData[[#This Row],[salary_actual]]-HRData[[#This Row],[salary_budgeted]]</f>
        <v>365</v>
      </c>
    </row>
    <row r="692" spans="1:9" ht="15.75" customHeight="1" x14ac:dyDescent="0.25">
      <c r="A692" s="28">
        <v>691</v>
      </c>
      <c r="B692" s="28" t="s">
        <v>2417</v>
      </c>
      <c r="C692" s="28" t="s">
        <v>2418</v>
      </c>
      <c r="D692" s="28" t="s">
        <v>2419</v>
      </c>
      <c r="E692" s="28" t="s">
        <v>378</v>
      </c>
      <c r="F692" s="28" t="s">
        <v>446</v>
      </c>
      <c r="G692" s="28">
        <v>145559</v>
      </c>
      <c r="H692" s="28">
        <v>145705</v>
      </c>
      <c r="I692" s="34">
        <f>HRData[[#This Row],[salary_actual]]-HRData[[#This Row],[salary_budgeted]]</f>
        <v>146</v>
      </c>
    </row>
    <row r="693" spans="1:9" ht="15.75" customHeight="1" x14ac:dyDescent="0.25">
      <c r="A693" s="28">
        <v>692</v>
      </c>
      <c r="B693" s="28" t="s">
        <v>2420</v>
      </c>
      <c r="C693" s="28" t="s">
        <v>2421</v>
      </c>
      <c r="D693" s="28" t="s">
        <v>2422</v>
      </c>
      <c r="E693" s="28" t="s">
        <v>373</v>
      </c>
      <c r="F693" s="28" t="s">
        <v>433</v>
      </c>
      <c r="G693" s="28">
        <v>63157</v>
      </c>
      <c r="H693" s="28">
        <v>63693</v>
      </c>
      <c r="I693" s="34">
        <f>HRData[[#This Row],[salary_actual]]-HRData[[#This Row],[salary_budgeted]]</f>
        <v>536</v>
      </c>
    </row>
    <row r="694" spans="1:9" ht="15.75" customHeight="1" x14ac:dyDescent="0.25">
      <c r="A694" s="28">
        <v>693</v>
      </c>
      <c r="B694" s="28" t="s">
        <v>1841</v>
      </c>
      <c r="C694" s="28" t="s">
        <v>2423</v>
      </c>
      <c r="D694" s="28" t="s">
        <v>2424</v>
      </c>
      <c r="E694" s="28" t="s">
        <v>378</v>
      </c>
      <c r="F694" s="28" t="s">
        <v>374</v>
      </c>
      <c r="G694" s="28">
        <v>116396</v>
      </c>
      <c r="H694" s="28">
        <v>117541</v>
      </c>
      <c r="I694" s="34">
        <f>HRData[[#This Row],[salary_actual]]-HRData[[#This Row],[salary_budgeted]]</f>
        <v>1145</v>
      </c>
    </row>
    <row r="695" spans="1:9" ht="15.75" customHeight="1" x14ac:dyDescent="0.25">
      <c r="A695" s="28">
        <v>694</v>
      </c>
      <c r="B695" s="28" t="s">
        <v>2425</v>
      </c>
      <c r="C695" s="28" t="s">
        <v>2426</v>
      </c>
      <c r="D695" s="28" t="s">
        <v>2427</v>
      </c>
      <c r="E695" s="28" t="s">
        <v>378</v>
      </c>
      <c r="F695" s="28" t="s">
        <v>433</v>
      </c>
      <c r="G695" s="28">
        <v>40894</v>
      </c>
      <c r="H695" s="28">
        <v>41254</v>
      </c>
      <c r="I695" s="34">
        <f>HRData[[#This Row],[salary_actual]]-HRData[[#This Row],[salary_budgeted]]</f>
        <v>360</v>
      </c>
    </row>
    <row r="696" spans="1:9" ht="15.75" customHeight="1" x14ac:dyDescent="0.25">
      <c r="A696" s="28">
        <v>695</v>
      </c>
      <c r="B696" s="28" t="s">
        <v>2428</v>
      </c>
      <c r="C696" s="28" t="s">
        <v>2429</v>
      </c>
      <c r="D696" s="28" t="s">
        <v>2430</v>
      </c>
      <c r="E696" s="28" t="s">
        <v>373</v>
      </c>
      <c r="F696" s="28" t="s">
        <v>408</v>
      </c>
      <c r="G696" s="28">
        <v>114314</v>
      </c>
      <c r="H696" s="28">
        <v>114830</v>
      </c>
      <c r="I696" s="34">
        <f>HRData[[#This Row],[salary_actual]]-HRData[[#This Row],[salary_budgeted]]</f>
        <v>516</v>
      </c>
    </row>
    <row r="697" spans="1:9" ht="15.75" customHeight="1" x14ac:dyDescent="0.25">
      <c r="A697" s="28">
        <v>696</v>
      </c>
      <c r="B697" s="28" t="s">
        <v>2431</v>
      </c>
      <c r="C697" s="28" t="s">
        <v>2432</v>
      </c>
      <c r="D697" s="28" t="s">
        <v>2433</v>
      </c>
      <c r="E697" s="28" t="s">
        <v>373</v>
      </c>
      <c r="F697" s="28" t="s">
        <v>390</v>
      </c>
      <c r="G697" s="28">
        <v>40666</v>
      </c>
      <c r="H697" s="28">
        <v>40701</v>
      </c>
      <c r="I697" s="34">
        <f>HRData[[#This Row],[salary_actual]]-HRData[[#This Row],[salary_budgeted]]</f>
        <v>35</v>
      </c>
    </row>
    <row r="698" spans="1:9" ht="15.75" customHeight="1" x14ac:dyDescent="0.25">
      <c r="A698" s="28">
        <v>697</v>
      </c>
      <c r="B698" s="28" t="s">
        <v>2434</v>
      </c>
      <c r="C698" s="28" t="s">
        <v>2435</v>
      </c>
      <c r="D698" s="28" t="s">
        <v>2436</v>
      </c>
      <c r="E698" s="28" t="s">
        <v>378</v>
      </c>
      <c r="F698" s="28" t="s">
        <v>394</v>
      </c>
      <c r="G698" s="28">
        <v>48186</v>
      </c>
      <c r="H698" s="28">
        <v>48255</v>
      </c>
      <c r="I698" s="34">
        <f>HRData[[#This Row],[salary_actual]]-HRData[[#This Row],[salary_budgeted]]</f>
        <v>69</v>
      </c>
    </row>
    <row r="699" spans="1:9" ht="15.75" customHeight="1" x14ac:dyDescent="0.25">
      <c r="A699" s="28">
        <v>698</v>
      </c>
      <c r="B699" s="28" t="s">
        <v>2109</v>
      </c>
      <c r="C699" s="28" t="s">
        <v>2437</v>
      </c>
      <c r="D699" s="28" t="s">
        <v>2438</v>
      </c>
      <c r="E699" s="28" t="s">
        <v>373</v>
      </c>
      <c r="F699" s="28" t="s">
        <v>433</v>
      </c>
      <c r="G699" s="28">
        <v>65261</v>
      </c>
      <c r="H699" s="28">
        <v>65888</v>
      </c>
      <c r="I699" s="34">
        <f>HRData[[#This Row],[salary_actual]]-HRData[[#This Row],[salary_budgeted]]</f>
        <v>627</v>
      </c>
    </row>
    <row r="700" spans="1:9" ht="15.75" customHeight="1" x14ac:dyDescent="0.25">
      <c r="A700" s="28">
        <v>699</v>
      </c>
      <c r="B700" s="28" t="s">
        <v>2439</v>
      </c>
      <c r="C700" s="28" t="s">
        <v>2440</v>
      </c>
      <c r="D700" s="28" t="s">
        <v>2441</v>
      </c>
      <c r="E700" s="28" t="s">
        <v>373</v>
      </c>
      <c r="F700" s="28" t="s">
        <v>383</v>
      </c>
      <c r="G700" s="28">
        <v>44405</v>
      </c>
      <c r="H700" s="28">
        <v>44601</v>
      </c>
      <c r="I700" s="34">
        <f>HRData[[#This Row],[salary_actual]]-HRData[[#This Row],[salary_budgeted]]</f>
        <v>196</v>
      </c>
    </row>
    <row r="701" spans="1:9" ht="15.75" customHeight="1" x14ac:dyDescent="0.25">
      <c r="A701" s="28">
        <v>700</v>
      </c>
      <c r="B701" s="28" t="s">
        <v>2442</v>
      </c>
      <c r="C701" s="28" t="s">
        <v>2443</v>
      </c>
      <c r="D701" s="28" t="s">
        <v>2444</v>
      </c>
      <c r="E701" s="28" t="s">
        <v>373</v>
      </c>
      <c r="F701" s="28" t="s">
        <v>429</v>
      </c>
      <c r="G701" s="28">
        <v>78352</v>
      </c>
      <c r="H701" s="28">
        <v>78815</v>
      </c>
      <c r="I701" s="34">
        <f>HRData[[#This Row],[salary_actual]]-HRData[[#This Row],[salary_budgeted]]</f>
        <v>463</v>
      </c>
    </row>
    <row r="702" spans="1:9" ht="15.75" customHeight="1" x14ac:dyDescent="0.25">
      <c r="A702" s="28">
        <v>701</v>
      </c>
      <c r="B702" s="28" t="s">
        <v>477</v>
      </c>
      <c r="C702" s="28" t="s">
        <v>2445</v>
      </c>
      <c r="D702" s="28" t="s">
        <v>2446</v>
      </c>
      <c r="E702" s="28" t="s">
        <v>373</v>
      </c>
      <c r="F702" s="28" t="s">
        <v>433</v>
      </c>
      <c r="G702" s="28">
        <v>99226</v>
      </c>
      <c r="H702" s="28">
        <v>100030</v>
      </c>
      <c r="I702" s="34">
        <f>HRData[[#This Row],[salary_actual]]-HRData[[#This Row],[salary_budgeted]]</f>
        <v>804</v>
      </c>
    </row>
    <row r="703" spans="1:9" ht="15.75" customHeight="1" x14ac:dyDescent="0.25">
      <c r="A703" s="28">
        <v>702</v>
      </c>
      <c r="B703" s="28" t="s">
        <v>2447</v>
      </c>
      <c r="C703" s="28" t="s">
        <v>1348</v>
      </c>
      <c r="D703" s="28" t="s">
        <v>2448</v>
      </c>
      <c r="E703" s="28" t="s">
        <v>373</v>
      </c>
      <c r="F703" s="28" t="s">
        <v>429</v>
      </c>
      <c r="G703" s="28">
        <v>55289</v>
      </c>
      <c r="H703" s="28">
        <v>55826</v>
      </c>
      <c r="I703" s="34">
        <f>HRData[[#This Row],[salary_actual]]-HRData[[#This Row],[salary_budgeted]]</f>
        <v>537</v>
      </c>
    </row>
    <row r="704" spans="1:9" ht="15.75" customHeight="1" x14ac:dyDescent="0.25">
      <c r="A704" s="28">
        <v>703</v>
      </c>
      <c r="B704" s="28" t="s">
        <v>2449</v>
      </c>
      <c r="C704" s="28" t="s">
        <v>2450</v>
      </c>
      <c r="D704" s="28" t="s">
        <v>2451</v>
      </c>
      <c r="E704" s="28" t="s">
        <v>373</v>
      </c>
      <c r="F704" s="28" t="s">
        <v>433</v>
      </c>
      <c r="G704" s="28">
        <v>92532</v>
      </c>
      <c r="H704" s="28">
        <v>92921</v>
      </c>
      <c r="I704" s="34">
        <f>HRData[[#This Row],[salary_actual]]-HRData[[#This Row],[salary_budgeted]]</f>
        <v>389</v>
      </c>
    </row>
    <row r="705" spans="1:9" ht="15.75" customHeight="1" x14ac:dyDescent="0.25">
      <c r="A705" s="28">
        <v>704</v>
      </c>
      <c r="B705" s="28" t="s">
        <v>2452</v>
      </c>
      <c r="C705" s="28" t="s">
        <v>2453</v>
      </c>
      <c r="D705" s="28" t="s">
        <v>2454</v>
      </c>
      <c r="E705" s="28" t="s">
        <v>373</v>
      </c>
      <c r="F705" s="28" t="s">
        <v>408</v>
      </c>
      <c r="G705" s="28">
        <v>110381</v>
      </c>
      <c r="H705" s="28">
        <v>110674</v>
      </c>
      <c r="I705" s="34">
        <f>HRData[[#This Row],[salary_actual]]-HRData[[#This Row],[salary_budgeted]]</f>
        <v>293</v>
      </c>
    </row>
    <row r="706" spans="1:9" ht="15.75" customHeight="1" x14ac:dyDescent="0.25">
      <c r="A706" s="28">
        <v>705</v>
      </c>
      <c r="B706" s="28" t="s">
        <v>2455</v>
      </c>
      <c r="C706" s="28" t="s">
        <v>2456</v>
      </c>
      <c r="D706" s="28" t="s">
        <v>2457</v>
      </c>
      <c r="E706" s="28" t="s">
        <v>373</v>
      </c>
      <c r="F706" s="28" t="s">
        <v>383</v>
      </c>
      <c r="G706" s="28">
        <v>146747</v>
      </c>
      <c r="H706" s="28">
        <v>147871</v>
      </c>
      <c r="I706" s="34">
        <f>HRData[[#This Row],[salary_actual]]-HRData[[#This Row],[salary_budgeted]]</f>
        <v>1124</v>
      </c>
    </row>
    <row r="707" spans="1:9" ht="15.75" customHeight="1" x14ac:dyDescent="0.25">
      <c r="A707" s="28">
        <v>706</v>
      </c>
      <c r="B707" s="28" t="s">
        <v>2458</v>
      </c>
      <c r="C707" s="28" t="s">
        <v>2459</v>
      </c>
      <c r="D707" s="28" t="s">
        <v>2460</v>
      </c>
      <c r="E707" s="28" t="s">
        <v>378</v>
      </c>
      <c r="F707" s="28" t="s">
        <v>383</v>
      </c>
      <c r="G707" s="28">
        <v>69715</v>
      </c>
      <c r="H707" s="28">
        <v>70095</v>
      </c>
      <c r="I707" s="34">
        <f>HRData[[#This Row],[salary_actual]]-HRData[[#This Row],[salary_budgeted]]</f>
        <v>380</v>
      </c>
    </row>
    <row r="708" spans="1:9" ht="15.75" customHeight="1" x14ac:dyDescent="0.25">
      <c r="A708" s="28">
        <v>707</v>
      </c>
      <c r="B708" s="28" t="s">
        <v>2461</v>
      </c>
      <c r="C708" s="28" t="s">
        <v>2462</v>
      </c>
      <c r="D708" s="28" t="s">
        <v>2463</v>
      </c>
      <c r="E708" s="28" t="s">
        <v>373</v>
      </c>
      <c r="F708" s="28" t="s">
        <v>429</v>
      </c>
      <c r="G708" s="28">
        <v>149259</v>
      </c>
      <c r="H708" s="28">
        <v>150208</v>
      </c>
      <c r="I708" s="34">
        <f>HRData[[#This Row],[salary_actual]]-HRData[[#This Row],[salary_budgeted]]</f>
        <v>949</v>
      </c>
    </row>
    <row r="709" spans="1:9" ht="15.75" customHeight="1" x14ac:dyDescent="0.25">
      <c r="A709" s="28">
        <v>708</v>
      </c>
      <c r="B709" s="28" t="s">
        <v>2464</v>
      </c>
      <c r="C709" s="28" t="s">
        <v>2465</v>
      </c>
      <c r="D709" s="28" t="s">
        <v>2466</v>
      </c>
      <c r="E709" s="28" t="s">
        <v>373</v>
      </c>
      <c r="F709" s="28" t="s">
        <v>383</v>
      </c>
      <c r="G709" s="28">
        <v>133931</v>
      </c>
      <c r="H709" s="28">
        <v>134707</v>
      </c>
      <c r="I709" s="34">
        <f>HRData[[#This Row],[salary_actual]]-HRData[[#This Row],[salary_budgeted]]</f>
        <v>776</v>
      </c>
    </row>
    <row r="710" spans="1:9" ht="15.75" customHeight="1" x14ac:dyDescent="0.25">
      <c r="A710" s="28">
        <v>709</v>
      </c>
      <c r="B710" s="28" t="s">
        <v>2467</v>
      </c>
      <c r="C710" s="28" t="s">
        <v>2468</v>
      </c>
      <c r="D710" s="28" t="s">
        <v>2469</v>
      </c>
      <c r="E710" s="28" t="s">
        <v>373</v>
      </c>
      <c r="F710" s="28" t="s">
        <v>408</v>
      </c>
      <c r="G710" s="28">
        <v>146982</v>
      </c>
      <c r="H710" s="28">
        <v>147899</v>
      </c>
      <c r="I710" s="34">
        <f>HRData[[#This Row],[salary_actual]]-HRData[[#This Row],[salary_budgeted]]</f>
        <v>917</v>
      </c>
    </row>
    <row r="711" spans="1:9" ht="15.75" customHeight="1" x14ac:dyDescent="0.25">
      <c r="A711" s="28">
        <v>710</v>
      </c>
      <c r="B711" s="28" t="s">
        <v>2470</v>
      </c>
      <c r="C711" s="28" t="s">
        <v>2471</v>
      </c>
      <c r="D711" s="28" t="s">
        <v>2472</v>
      </c>
      <c r="E711" s="28" t="s">
        <v>373</v>
      </c>
      <c r="F711" s="28" t="s">
        <v>429</v>
      </c>
      <c r="G711" s="28">
        <v>123213</v>
      </c>
      <c r="H711" s="28">
        <v>124151</v>
      </c>
      <c r="I711" s="34">
        <f>HRData[[#This Row],[salary_actual]]-HRData[[#This Row],[salary_budgeted]]</f>
        <v>938</v>
      </c>
    </row>
    <row r="712" spans="1:9" ht="15.75" customHeight="1" x14ac:dyDescent="0.25">
      <c r="A712" s="28">
        <v>711</v>
      </c>
      <c r="B712" s="28" t="s">
        <v>2473</v>
      </c>
      <c r="C712" s="28" t="s">
        <v>2474</v>
      </c>
      <c r="D712" s="28" t="s">
        <v>2475</v>
      </c>
      <c r="E712" s="28" t="s">
        <v>373</v>
      </c>
      <c r="F712" s="28" t="s">
        <v>446</v>
      </c>
      <c r="G712" s="28">
        <v>87200</v>
      </c>
      <c r="H712" s="28">
        <v>87414</v>
      </c>
      <c r="I712" s="34">
        <f>HRData[[#This Row],[salary_actual]]-HRData[[#This Row],[salary_budgeted]]</f>
        <v>214</v>
      </c>
    </row>
    <row r="713" spans="1:9" ht="15.75" customHeight="1" x14ac:dyDescent="0.25">
      <c r="A713" s="28">
        <v>712</v>
      </c>
      <c r="B713" s="28" t="s">
        <v>2476</v>
      </c>
      <c r="C713" s="28" t="s">
        <v>2477</v>
      </c>
      <c r="D713" s="28" t="s">
        <v>2478</v>
      </c>
      <c r="E713" s="28" t="s">
        <v>373</v>
      </c>
      <c r="F713" s="28" t="s">
        <v>374</v>
      </c>
      <c r="G713" s="28">
        <v>106940</v>
      </c>
      <c r="H713" s="28">
        <v>107000</v>
      </c>
      <c r="I713" s="34">
        <f>HRData[[#This Row],[salary_actual]]-HRData[[#This Row],[salary_budgeted]]</f>
        <v>60</v>
      </c>
    </row>
    <row r="714" spans="1:9" ht="15.75" customHeight="1" x14ac:dyDescent="0.25">
      <c r="A714" s="28">
        <v>713</v>
      </c>
      <c r="B714" s="28" t="s">
        <v>2479</v>
      </c>
      <c r="C714" s="28" t="s">
        <v>2480</v>
      </c>
      <c r="D714" s="28" t="s">
        <v>2481</v>
      </c>
      <c r="E714" s="28" t="s">
        <v>378</v>
      </c>
      <c r="F714" s="28" t="s">
        <v>446</v>
      </c>
      <c r="G714" s="28">
        <v>61154</v>
      </c>
      <c r="H714" s="28">
        <v>61682</v>
      </c>
      <c r="I714" s="34">
        <f>HRData[[#This Row],[salary_actual]]-HRData[[#This Row],[salary_budgeted]]</f>
        <v>528</v>
      </c>
    </row>
    <row r="715" spans="1:9" ht="15.75" customHeight="1" x14ac:dyDescent="0.25">
      <c r="A715" s="28">
        <v>714</v>
      </c>
      <c r="B715" s="28" t="s">
        <v>2482</v>
      </c>
      <c r="C715" s="28" t="s">
        <v>2483</v>
      </c>
      <c r="D715" s="28" t="s">
        <v>2484</v>
      </c>
      <c r="E715" s="28" t="s">
        <v>378</v>
      </c>
      <c r="F715" s="28" t="s">
        <v>408</v>
      </c>
      <c r="G715" s="28">
        <v>71627</v>
      </c>
      <c r="H715" s="28">
        <v>72042</v>
      </c>
      <c r="I715" s="34">
        <f>HRData[[#This Row],[salary_actual]]-HRData[[#This Row],[salary_budgeted]]</f>
        <v>415</v>
      </c>
    </row>
    <row r="716" spans="1:9" ht="15.75" customHeight="1" x14ac:dyDescent="0.25">
      <c r="A716" s="28">
        <v>715</v>
      </c>
      <c r="B716" s="28" t="s">
        <v>2485</v>
      </c>
      <c r="C716" s="28" t="s">
        <v>2486</v>
      </c>
      <c r="D716" s="28" t="s">
        <v>2487</v>
      </c>
      <c r="E716" s="28" t="s">
        <v>378</v>
      </c>
      <c r="F716" s="28" t="s">
        <v>379</v>
      </c>
      <c r="G716" s="28">
        <v>51425</v>
      </c>
      <c r="H716" s="28">
        <v>51468</v>
      </c>
      <c r="I716" s="34">
        <f>HRData[[#This Row],[salary_actual]]-HRData[[#This Row],[salary_budgeted]]</f>
        <v>43</v>
      </c>
    </row>
    <row r="717" spans="1:9" ht="15.75" customHeight="1" x14ac:dyDescent="0.25">
      <c r="A717" s="28">
        <v>716</v>
      </c>
      <c r="B717" s="28" t="s">
        <v>2488</v>
      </c>
      <c r="C717" s="28" t="s">
        <v>2489</v>
      </c>
      <c r="D717" s="28" t="s">
        <v>2490</v>
      </c>
      <c r="E717" s="28" t="s">
        <v>373</v>
      </c>
      <c r="F717" s="28" t="s">
        <v>401</v>
      </c>
      <c r="G717" s="28">
        <v>138655</v>
      </c>
      <c r="H717" s="28">
        <v>139379</v>
      </c>
      <c r="I717" s="34">
        <f>HRData[[#This Row],[salary_actual]]-HRData[[#This Row],[salary_budgeted]]</f>
        <v>724</v>
      </c>
    </row>
    <row r="718" spans="1:9" ht="15.75" customHeight="1" x14ac:dyDescent="0.25">
      <c r="A718" s="28">
        <v>717</v>
      </c>
      <c r="B718" s="28" t="s">
        <v>2491</v>
      </c>
      <c r="C718" s="28" t="s">
        <v>2492</v>
      </c>
      <c r="D718" s="28" t="s">
        <v>2493</v>
      </c>
      <c r="E718" s="28" t="s">
        <v>378</v>
      </c>
      <c r="F718" s="28" t="s">
        <v>408</v>
      </c>
      <c r="G718" s="28">
        <v>64609</v>
      </c>
      <c r="H718" s="28">
        <v>65008</v>
      </c>
      <c r="I718" s="34">
        <f>HRData[[#This Row],[salary_actual]]-HRData[[#This Row],[salary_budgeted]]</f>
        <v>399</v>
      </c>
    </row>
    <row r="719" spans="1:9" ht="15.75" customHeight="1" x14ac:dyDescent="0.25">
      <c r="A719" s="28">
        <v>718</v>
      </c>
      <c r="B719" s="28" t="s">
        <v>2494</v>
      </c>
      <c r="C719" s="28" t="s">
        <v>2495</v>
      </c>
      <c r="D719" s="28" t="s">
        <v>2496</v>
      </c>
      <c r="E719" s="28" t="s">
        <v>378</v>
      </c>
      <c r="F719" s="28" t="s">
        <v>390</v>
      </c>
      <c r="G719" s="28">
        <v>77413</v>
      </c>
      <c r="H719" s="28">
        <v>77709</v>
      </c>
      <c r="I719" s="34">
        <f>HRData[[#This Row],[salary_actual]]-HRData[[#This Row],[salary_budgeted]]</f>
        <v>296</v>
      </c>
    </row>
    <row r="720" spans="1:9" ht="15.75" customHeight="1" x14ac:dyDescent="0.25">
      <c r="A720" s="28">
        <v>719</v>
      </c>
      <c r="B720" s="28" t="s">
        <v>2497</v>
      </c>
      <c r="C720" s="28" t="s">
        <v>2498</v>
      </c>
      <c r="D720" s="28" t="s">
        <v>2499</v>
      </c>
      <c r="E720" s="28" t="s">
        <v>373</v>
      </c>
      <c r="F720" s="28" t="s">
        <v>390</v>
      </c>
      <c r="G720" s="28">
        <v>137970</v>
      </c>
      <c r="H720" s="28">
        <v>139099</v>
      </c>
      <c r="I720" s="34">
        <f>HRData[[#This Row],[salary_actual]]-HRData[[#This Row],[salary_budgeted]]</f>
        <v>1129</v>
      </c>
    </row>
    <row r="721" spans="1:9" ht="15.75" customHeight="1" x14ac:dyDescent="0.25">
      <c r="A721" s="28">
        <v>720</v>
      </c>
      <c r="B721" s="28" t="s">
        <v>2500</v>
      </c>
      <c r="C721" s="28" t="s">
        <v>2501</v>
      </c>
      <c r="D721" s="28" t="s">
        <v>2502</v>
      </c>
      <c r="E721" s="28" t="s">
        <v>373</v>
      </c>
      <c r="F721" s="28" t="s">
        <v>390</v>
      </c>
      <c r="G721" s="28">
        <v>129594</v>
      </c>
      <c r="H721" s="28">
        <v>130297</v>
      </c>
      <c r="I721" s="34">
        <f>HRData[[#This Row],[salary_actual]]-HRData[[#This Row],[salary_budgeted]]</f>
        <v>703</v>
      </c>
    </row>
    <row r="722" spans="1:9" ht="15.75" customHeight="1" x14ac:dyDescent="0.25">
      <c r="A722" s="28">
        <v>721</v>
      </c>
      <c r="B722" s="28" t="s">
        <v>2503</v>
      </c>
      <c r="C722" s="28" t="s">
        <v>2504</v>
      </c>
      <c r="D722" s="28" t="s">
        <v>2505</v>
      </c>
      <c r="E722" s="28" t="s">
        <v>373</v>
      </c>
      <c r="F722" s="28" t="s">
        <v>374</v>
      </c>
      <c r="G722" s="28">
        <v>96868</v>
      </c>
      <c r="H722" s="28">
        <v>97272</v>
      </c>
      <c r="I722" s="34">
        <f>HRData[[#This Row],[salary_actual]]-HRData[[#This Row],[salary_budgeted]]</f>
        <v>404</v>
      </c>
    </row>
    <row r="723" spans="1:9" ht="15.75" customHeight="1" x14ac:dyDescent="0.25">
      <c r="A723" s="28">
        <v>722</v>
      </c>
      <c r="B723" s="28" t="s">
        <v>2506</v>
      </c>
      <c r="C723" s="28" t="s">
        <v>2507</v>
      </c>
      <c r="D723" s="28" t="s">
        <v>2508</v>
      </c>
      <c r="E723" s="28" t="s">
        <v>373</v>
      </c>
      <c r="F723" s="28" t="s">
        <v>433</v>
      </c>
      <c r="G723" s="28">
        <v>121019</v>
      </c>
      <c r="H723" s="28">
        <v>121410</v>
      </c>
      <c r="I723" s="34">
        <f>HRData[[#This Row],[salary_actual]]-HRData[[#This Row],[salary_budgeted]]</f>
        <v>391</v>
      </c>
    </row>
    <row r="724" spans="1:9" ht="15.75" customHeight="1" x14ac:dyDescent="0.25">
      <c r="A724" s="28">
        <v>723</v>
      </c>
      <c r="B724" s="28" t="s">
        <v>2509</v>
      </c>
      <c r="C724" s="28" t="s">
        <v>2510</v>
      </c>
      <c r="D724" s="28" t="s">
        <v>2511</v>
      </c>
      <c r="E724" s="28" t="s">
        <v>373</v>
      </c>
      <c r="F724" s="28" t="s">
        <v>401</v>
      </c>
      <c r="G724" s="28">
        <v>49758</v>
      </c>
      <c r="H724" s="28">
        <v>50144</v>
      </c>
      <c r="I724" s="34">
        <f>HRData[[#This Row],[salary_actual]]-HRData[[#This Row],[salary_budgeted]]</f>
        <v>386</v>
      </c>
    </row>
    <row r="725" spans="1:9" ht="15.75" customHeight="1" x14ac:dyDescent="0.25">
      <c r="A725" s="28">
        <v>724</v>
      </c>
      <c r="B725" s="28" t="s">
        <v>2512</v>
      </c>
      <c r="C725" s="28" t="s">
        <v>2513</v>
      </c>
      <c r="D725" s="28" t="s">
        <v>2514</v>
      </c>
      <c r="E725" s="28" t="s">
        <v>373</v>
      </c>
      <c r="F725" s="28" t="s">
        <v>383</v>
      </c>
      <c r="G725" s="28">
        <v>46055</v>
      </c>
      <c r="H725" s="28">
        <v>46315</v>
      </c>
      <c r="I725" s="34">
        <f>HRData[[#This Row],[salary_actual]]-HRData[[#This Row],[salary_budgeted]]</f>
        <v>260</v>
      </c>
    </row>
    <row r="726" spans="1:9" ht="15.75" customHeight="1" x14ac:dyDescent="0.25">
      <c r="A726" s="28">
        <v>725</v>
      </c>
      <c r="B726" s="28" t="s">
        <v>2515</v>
      </c>
      <c r="C726" s="28" t="s">
        <v>2516</v>
      </c>
      <c r="D726" s="28" t="s">
        <v>2517</v>
      </c>
      <c r="E726" s="28" t="s">
        <v>378</v>
      </c>
      <c r="F726" s="28" t="s">
        <v>425</v>
      </c>
      <c r="G726" s="28">
        <v>77119</v>
      </c>
      <c r="H726" s="28">
        <v>77368</v>
      </c>
      <c r="I726" s="34">
        <f>HRData[[#This Row],[salary_actual]]-HRData[[#This Row],[salary_budgeted]]</f>
        <v>249</v>
      </c>
    </row>
    <row r="727" spans="1:9" ht="15.75" customHeight="1" x14ac:dyDescent="0.25">
      <c r="A727" s="28">
        <v>726</v>
      </c>
      <c r="B727" s="28" t="s">
        <v>2518</v>
      </c>
      <c r="C727" s="28" t="s">
        <v>2519</v>
      </c>
      <c r="D727" s="28" t="s">
        <v>2520</v>
      </c>
      <c r="E727" s="28" t="s">
        <v>373</v>
      </c>
      <c r="F727" s="28" t="s">
        <v>383</v>
      </c>
      <c r="G727" s="28">
        <v>43093</v>
      </c>
      <c r="H727" s="28">
        <v>43338</v>
      </c>
      <c r="I727" s="34">
        <f>HRData[[#This Row],[salary_actual]]-HRData[[#This Row],[salary_budgeted]]</f>
        <v>245</v>
      </c>
    </row>
    <row r="728" spans="1:9" ht="15.75" customHeight="1" x14ac:dyDescent="0.25">
      <c r="A728" s="28">
        <v>727</v>
      </c>
      <c r="B728" s="28" t="s">
        <v>2521</v>
      </c>
      <c r="C728" s="28" t="s">
        <v>2522</v>
      </c>
      <c r="D728" s="28" t="s">
        <v>2523</v>
      </c>
      <c r="E728" s="28" t="s">
        <v>378</v>
      </c>
      <c r="F728" s="28" t="s">
        <v>425</v>
      </c>
      <c r="G728" s="28">
        <v>107969</v>
      </c>
      <c r="H728" s="28">
        <v>108302</v>
      </c>
      <c r="I728" s="34">
        <f>HRData[[#This Row],[salary_actual]]-HRData[[#This Row],[salary_budgeted]]</f>
        <v>333</v>
      </c>
    </row>
    <row r="729" spans="1:9" ht="15.75" customHeight="1" x14ac:dyDescent="0.25">
      <c r="A729" s="28">
        <v>728</v>
      </c>
      <c r="B729" s="28" t="s">
        <v>2524</v>
      </c>
      <c r="C729" s="28" t="s">
        <v>2525</v>
      </c>
      <c r="D729" s="28" t="s">
        <v>2526</v>
      </c>
      <c r="E729" s="28" t="s">
        <v>378</v>
      </c>
      <c r="F729" s="28" t="s">
        <v>379</v>
      </c>
      <c r="G729" s="28">
        <v>66295</v>
      </c>
      <c r="H729" s="28">
        <v>66462</v>
      </c>
      <c r="I729" s="34">
        <f>HRData[[#This Row],[salary_actual]]-HRData[[#This Row],[salary_budgeted]]</f>
        <v>167</v>
      </c>
    </row>
    <row r="730" spans="1:9" ht="15.75" customHeight="1" x14ac:dyDescent="0.25">
      <c r="A730" s="28">
        <v>729</v>
      </c>
      <c r="B730" s="28" t="s">
        <v>2527</v>
      </c>
      <c r="C730" s="28" t="s">
        <v>2528</v>
      </c>
      <c r="D730" s="28" t="s">
        <v>2529</v>
      </c>
      <c r="E730" s="28" t="s">
        <v>378</v>
      </c>
      <c r="F730" s="28" t="s">
        <v>425</v>
      </c>
      <c r="G730" s="28">
        <v>119248</v>
      </c>
      <c r="H730" s="28">
        <v>120267</v>
      </c>
      <c r="I730" s="34">
        <f>HRData[[#This Row],[salary_actual]]-HRData[[#This Row],[salary_budgeted]]</f>
        <v>1019</v>
      </c>
    </row>
    <row r="731" spans="1:9" ht="15.75" customHeight="1" x14ac:dyDescent="0.25">
      <c r="A731" s="28">
        <v>730</v>
      </c>
      <c r="B731" s="28" t="s">
        <v>2530</v>
      </c>
      <c r="C731" s="28" t="s">
        <v>2531</v>
      </c>
      <c r="D731" s="28" t="s">
        <v>2532</v>
      </c>
      <c r="E731" s="28" t="s">
        <v>373</v>
      </c>
      <c r="F731" s="28" t="s">
        <v>446</v>
      </c>
      <c r="G731" s="28">
        <v>62913</v>
      </c>
      <c r="H731" s="28">
        <v>63091</v>
      </c>
      <c r="I731" s="34">
        <f>HRData[[#This Row],[salary_actual]]-HRData[[#This Row],[salary_budgeted]]</f>
        <v>178</v>
      </c>
    </row>
    <row r="732" spans="1:9" ht="15.75" customHeight="1" x14ac:dyDescent="0.25">
      <c r="A732" s="28">
        <v>731</v>
      </c>
      <c r="B732" s="28" t="s">
        <v>2533</v>
      </c>
      <c r="C732" s="28" t="s">
        <v>2534</v>
      </c>
      <c r="D732" s="28" t="s">
        <v>2535</v>
      </c>
      <c r="E732" s="28" t="s">
        <v>373</v>
      </c>
      <c r="F732" s="28" t="s">
        <v>401</v>
      </c>
      <c r="G732" s="28">
        <v>51089</v>
      </c>
      <c r="H732" s="28">
        <v>51416</v>
      </c>
      <c r="I732" s="34">
        <f>HRData[[#This Row],[salary_actual]]-HRData[[#This Row],[salary_budgeted]]</f>
        <v>327</v>
      </c>
    </row>
    <row r="733" spans="1:9" ht="15.75" customHeight="1" x14ac:dyDescent="0.25">
      <c r="A733" s="28">
        <v>732</v>
      </c>
      <c r="B733" s="28" t="s">
        <v>1401</v>
      </c>
      <c r="C733" s="28" t="s">
        <v>2536</v>
      </c>
      <c r="D733" s="28" t="s">
        <v>2537</v>
      </c>
      <c r="E733" s="28" t="s">
        <v>378</v>
      </c>
      <c r="F733" s="28" t="s">
        <v>394</v>
      </c>
      <c r="G733" s="28">
        <v>120167</v>
      </c>
      <c r="H733" s="28">
        <v>120189</v>
      </c>
      <c r="I733" s="34">
        <f>HRData[[#This Row],[salary_actual]]-HRData[[#This Row],[salary_budgeted]]</f>
        <v>22</v>
      </c>
    </row>
    <row r="734" spans="1:9" ht="15.75" customHeight="1" x14ac:dyDescent="0.25">
      <c r="A734" s="28">
        <v>733</v>
      </c>
      <c r="B734" s="28" t="s">
        <v>2538</v>
      </c>
      <c r="C734" s="28" t="s">
        <v>2539</v>
      </c>
      <c r="D734" s="28" t="s">
        <v>2540</v>
      </c>
      <c r="E734" s="28" t="s">
        <v>378</v>
      </c>
      <c r="F734" s="28" t="s">
        <v>390</v>
      </c>
      <c r="G734" s="28">
        <v>40691</v>
      </c>
      <c r="H734" s="28">
        <v>41065</v>
      </c>
      <c r="I734" s="34">
        <f>HRData[[#This Row],[salary_actual]]-HRData[[#This Row],[salary_budgeted]]</f>
        <v>374</v>
      </c>
    </row>
    <row r="735" spans="1:9" ht="15.75" customHeight="1" x14ac:dyDescent="0.25">
      <c r="A735" s="28">
        <v>734</v>
      </c>
      <c r="B735" s="28" t="s">
        <v>2541</v>
      </c>
      <c r="C735" s="28" t="s">
        <v>2542</v>
      </c>
      <c r="D735" s="28" t="s">
        <v>2543</v>
      </c>
      <c r="E735" s="28" t="s">
        <v>373</v>
      </c>
      <c r="F735" s="28" t="s">
        <v>401</v>
      </c>
      <c r="G735" s="28">
        <v>149365</v>
      </c>
      <c r="H735" s="28">
        <v>149704</v>
      </c>
      <c r="I735" s="34">
        <f>HRData[[#This Row],[salary_actual]]-HRData[[#This Row],[salary_budgeted]]</f>
        <v>339</v>
      </c>
    </row>
    <row r="736" spans="1:9" ht="15.75" customHeight="1" x14ac:dyDescent="0.25">
      <c r="A736" s="28">
        <v>735</v>
      </c>
      <c r="B736" s="28" t="s">
        <v>2544</v>
      </c>
      <c r="C736" s="28" t="s">
        <v>2545</v>
      </c>
      <c r="D736" s="28" t="s">
        <v>2546</v>
      </c>
      <c r="E736" s="28" t="s">
        <v>378</v>
      </c>
      <c r="F736" s="28" t="s">
        <v>401</v>
      </c>
      <c r="G736" s="28">
        <v>102037</v>
      </c>
      <c r="H736" s="28">
        <v>102971</v>
      </c>
      <c r="I736" s="34">
        <f>HRData[[#This Row],[salary_actual]]-HRData[[#This Row],[salary_budgeted]]</f>
        <v>934</v>
      </c>
    </row>
    <row r="737" spans="1:9" ht="15.75" customHeight="1" x14ac:dyDescent="0.25">
      <c r="A737" s="28">
        <v>736</v>
      </c>
      <c r="B737" s="28" t="s">
        <v>2547</v>
      </c>
      <c r="C737" s="28" t="s">
        <v>2548</v>
      </c>
      <c r="D737" s="28" t="s">
        <v>2549</v>
      </c>
      <c r="E737" s="28" t="s">
        <v>373</v>
      </c>
      <c r="F737" s="28" t="s">
        <v>401</v>
      </c>
      <c r="G737" s="28">
        <v>80009</v>
      </c>
      <c r="H737" s="28">
        <v>80078</v>
      </c>
      <c r="I737" s="34">
        <f>HRData[[#This Row],[salary_actual]]-HRData[[#This Row],[salary_budgeted]]</f>
        <v>69</v>
      </c>
    </row>
    <row r="738" spans="1:9" ht="15.75" customHeight="1" x14ac:dyDescent="0.25">
      <c r="A738" s="28">
        <v>737</v>
      </c>
      <c r="B738" s="28" t="s">
        <v>2550</v>
      </c>
      <c r="C738" s="28" t="s">
        <v>2551</v>
      </c>
      <c r="D738" s="28" t="s">
        <v>2552</v>
      </c>
      <c r="E738" s="28" t="s">
        <v>373</v>
      </c>
      <c r="F738" s="28" t="s">
        <v>433</v>
      </c>
      <c r="G738" s="28">
        <v>100609</v>
      </c>
      <c r="H738" s="28">
        <v>101258</v>
      </c>
      <c r="I738" s="34">
        <f>HRData[[#This Row],[salary_actual]]-HRData[[#This Row],[salary_budgeted]]</f>
        <v>649</v>
      </c>
    </row>
    <row r="739" spans="1:9" ht="15.75" customHeight="1" x14ac:dyDescent="0.25">
      <c r="A739" s="28">
        <v>738</v>
      </c>
      <c r="B739" s="28" t="s">
        <v>2553</v>
      </c>
      <c r="C739" s="28" t="s">
        <v>2554</v>
      </c>
      <c r="D739" s="28" t="s">
        <v>2555</v>
      </c>
      <c r="E739" s="28" t="s">
        <v>378</v>
      </c>
      <c r="F739" s="28" t="s">
        <v>425</v>
      </c>
      <c r="G739" s="28">
        <v>134860</v>
      </c>
      <c r="H739" s="28">
        <v>136011</v>
      </c>
      <c r="I739" s="34">
        <f>HRData[[#This Row],[salary_actual]]-HRData[[#This Row],[salary_budgeted]]</f>
        <v>1151</v>
      </c>
    </row>
    <row r="740" spans="1:9" ht="15.75" customHeight="1" x14ac:dyDescent="0.25">
      <c r="A740" s="28">
        <v>739</v>
      </c>
      <c r="B740" s="28" t="s">
        <v>2556</v>
      </c>
      <c r="C740" s="28" t="s">
        <v>2557</v>
      </c>
      <c r="D740" s="28" t="s">
        <v>2558</v>
      </c>
      <c r="E740" s="28" t="s">
        <v>373</v>
      </c>
      <c r="F740" s="28" t="s">
        <v>390</v>
      </c>
      <c r="G740" s="28">
        <v>43190</v>
      </c>
      <c r="H740" s="28">
        <v>43460</v>
      </c>
      <c r="I740" s="34">
        <f>HRData[[#This Row],[salary_actual]]-HRData[[#This Row],[salary_budgeted]]</f>
        <v>270</v>
      </c>
    </row>
    <row r="741" spans="1:9" ht="15.75" customHeight="1" x14ac:dyDescent="0.25">
      <c r="A741" s="28">
        <v>740</v>
      </c>
      <c r="B741" s="28" t="s">
        <v>2559</v>
      </c>
      <c r="C741" s="28" t="s">
        <v>2560</v>
      </c>
      <c r="D741" s="28" t="s">
        <v>2561</v>
      </c>
      <c r="E741" s="28" t="s">
        <v>373</v>
      </c>
      <c r="F741" s="28" t="s">
        <v>394</v>
      </c>
      <c r="G741" s="28">
        <v>85838</v>
      </c>
      <c r="H741" s="28">
        <v>86260</v>
      </c>
      <c r="I741" s="34">
        <f>HRData[[#This Row],[salary_actual]]-HRData[[#This Row],[salary_budgeted]]</f>
        <v>422</v>
      </c>
    </row>
    <row r="742" spans="1:9" ht="15.75" customHeight="1" x14ac:dyDescent="0.25">
      <c r="A742" s="28">
        <v>741</v>
      </c>
      <c r="B742" s="28" t="s">
        <v>2562</v>
      </c>
      <c r="C742" s="28" t="s">
        <v>2563</v>
      </c>
      <c r="D742" s="28" t="s">
        <v>2564</v>
      </c>
      <c r="E742" s="28" t="s">
        <v>373</v>
      </c>
      <c r="F742" s="28" t="s">
        <v>401</v>
      </c>
      <c r="G742" s="28">
        <v>58090</v>
      </c>
      <c r="H742" s="28">
        <v>58237</v>
      </c>
      <c r="I742" s="34">
        <f>HRData[[#This Row],[salary_actual]]-HRData[[#This Row],[salary_budgeted]]</f>
        <v>147</v>
      </c>
    </row>
    <row r="743" spans="1:9" ht="15.75" customHeight="1" x14ac:dyDescent="0.25">
      <c r="A743" s="28">
        <v>742</v>
      </c>
      <c r="B743" s="28" t="s">
        <v>2565</v>
      </c>
      <c r="C743" s="28" t="s">
        <v>2566</v>
      </c>
      <c r="D743" s="28" t="s">
        <v>2567</v>
      </c>
      <c r="E743" s="28" t="s">
        <v>373</v>
      </c>
      <c r="F743" s="28" t="s">
        <v>394</v>
      </c>
      <c r="G743" s="28">
        <v>62873</v>
      </c>
      <c r="H743" s="28">
        <v>63242</v>
      </c>
      <c r="I743" s="34">
        <f>HRData[[#This Row],[salary_actual]]-HRData[[#This Row],[salary_budgeted]]</f>
        <v>369</v>
      </c>
    </row>
    <row r="744" spans="1:9" ht="15.75" customHeight="1" x14ac:dyDescent="0.25">
      <c r="A744" s="28">
        <v>743</v>
      </c>
      <c r="B744" s="28" t="s">
        <v>2568</v>
      </c>
      <c r="C744" s="28" t="s">
        <v>2569</v>
      </c>
      <c r="D744" s="28" t="s">
        <v>2570</v>
      </c>
      <c r="E744" s="28" t="s">
        <v>373</v>
      </c>
      <c r="F744" s="28" t="s">
        <v>374</v>
      </c>
      <c r="G744" s="28">
        <v>98140</v>
      </c>
      <c r="H744" s="28">
        <v>98970</v>
      </c>
      <c r="I744" s="34">
        <f>HRData[[#This Row],[salary_actual]]-HRData[[#This Row],[salary_budgeted]]</f>
        <v>830</v>
      </c>
    </row>
    <row r="745" spans="1:9" ht="15.75" customHeight="1" x14ac:dyDescent="0.25">
      <c r="A745" s="28">
        <v>744</v>
      </c>
      <c r="B745" s="28" t="s">
        <v>2571</v>
      </c>
      <c r="C745" s="28" t="s">
        <v>2572</v>
      </c>
      <c r="D745" s="28" t="s">
        <v>2573</v>
      </c>
      <c r="E745" s="28" t="s">
        <v>373</v>
      </c>
      <c r="F745" s="28" t="s">
        <v>401</v>
      </c>
      <c r="G745" s="28">
        <v>84465</v>
      </c>
      <c r="H745" s="28">
        <v>84700</v>
      </c>
      <c r="I745" s="34">
        <f>HRData[[#This Row],[salary_actual]]-HRData[[#This Row],[salary_budgeted]]</f>
        <v>235</v>
      </c>
    </row>
    <row r="746" spans="1:9" ht="15.75" customHeight="1" x14ac:dyDescent="0.25">
      <c r="A746" s="28">
        <v>745</v>
      </c>
      <c r="B746" s="28" t="s">
        <v>2574</v>
      </c>
      <c r="C746" s="28" t="s">
        <v>2575</v>
      </c>
      <c r="D746" s="28" t="s">
        <v>2576</v>
      </c>
      <c r="E746" s="28" t="s">
        <v>378</v>
      </c>
      <c r="F746" s="28" t="s">
        <v>374</v>
      </c>
      <c r="G746" s="28">
        <v>124391</v>
      </c>
      <c r="H746" s="28">
        <v>125002</v>
      </c>
      <c r="I746" s="34">
        <f>HRData[[#This Row],[salary_actual]]-HRData[[#This Row],[salary_budgeted]]</f>
        <v>611</v>
      </c>
    </row>
    <row r="747" spans="1:9" ht="15.75" customHeight="1" x14ac:dyDescent="0.25">
      <c r="A747" s="28">
        <v>746</v>
      </c>
      <c r="B747" s="28" t="s">
        <v>2577</v>
      </c>
      <c r="C747" s="28" t="s">
        <v>2578</v>
      </c>
      <c r="D747" s="28" t="s">
        <v>2579</v>
      </c>
      <c r="E747" s="28" t="s">
        <v>373</v>
      </c>
      <c r="F747" s="28" t="s">
        <v>379</v>
      </c>
      <c r="G747" s="28">
        <v>45894</v>
      </c>
      <c r="H747" s="28">
        <v>46103</v>
      </c>
      <c r="I747" s="34">
        <f>HRData[[#This Row],[salary_actual]]-HRData[[#This Row],[salary_budgeted]]</f>
        <v>209</v>
      </c>
    </row>
    <row r="748" spans="1:9" ht="15.75" customHeight="1" x14ac:dyDescent="0.25">
      <c r="A748" s="28">
        <v>747</v>
      </c>
      <c r="B748" s="28" t="s">
        <v>2580</v>
      </c>
      <c r="C748" s="28" t="s">
        <v>2581</v>
      </c>
      <c r="D748" s="28" t="s">
        <v>2582</v>
      </c>
      <c r="E748" s="28" t="s">
        <v>378</v>
      </c>
      <c r="F748" s="28" t="s">
        <v>446</v>
      </c>
      <c r="G748" s="28">
        <v>75171</v>
      </c>
      <c r="H748" s="28">
        <v>75596</v>
      </c>
      <c r="I748" s="34">
        <f>HRData[[#This Row],[salary_actual]]-HRData[[#This Row],[salary_budgeted]]</f>
        <v>425</v>
      </c>
    </row>
    <row r="749" spans="1:9" ht="15.75" customHeight="1" x14ac:dyDescent="0.25">
      <c r="A749" s="28">
        <v>748</v>
      </c>
      <c r="B749" s="28" t="s">
        <v>2583</v>
      </c>
      <c r="C749" s="28" t="s">
        <v>2584</v>
      </c>
      <c r="D749" s="28" t="s">
        <v>2585</v>
      </c>
      <c r="E749" s="28" t="s">
        <v>378</v>
      </c>
      <c r="F749" s="28" t="s">
        <v>394</v>
      </c>
      <c r="G749" s="28">
        <v>149692</v>
      </c>
      <c r="H749" s="28">
        <v>150733</v>
      </c>
      <c r="I749" s="34">
        <f>HRData[[#This Row],[salary_actual]]-HRData[[#This Row],[salary_budgeted]]</f>
        <v>1041</v>
      </c>
    </row>
    <row r="750" spans="1:9" ht="15.75" customHeight="1" x14ac:dyDescent="0.25">
      <c r="A750" s="28">
        <v>749</v>
      </c>
      <c r="B750" s="28" t="s">
        <v>2586</v>
      </c>
      <c r="C750" s="28" t="s">
        <v>2587</v>
      </c>
      <c r="D750" s="28" t="s">
        <v>2588</v>
      </c>
      <c r="E750" s="28" t="s">
        <v>378</v>
      </c>
      <c r="F750" s="28" t="s">
        <v>374</v>
      </c>
      <c r="G750" s="28">
        <v>118120</v>
      </c>
      <c r="H750" s="28">
        <v>119039</v>
      </c>
      <c r="I750" s="34">
        <f>HRData[[#This Row],[salary_actual]]-HRData[[#This Row],[salary_budgeted]]</f>
        <v>919</v>
      </c>
    </row>
    <row r="751" spans="1:9" ht="15.75" customHeight="1" x14ac:dyDescent="0.25">
      <c r="A751" s="28">
        <v>750</v>
      </c>
      <c r="B751" s="28" t="s">
        <v>2589</v>
      </c>
      <c r="C751" s="28" t="s">
        <v>2590</v>
      </c>
      <c r="D751" s="28" t="s">
        <v>2591</v>
      </c>
      <c r="E751" s="28" t="s">
        <v>378</v>
      </c>
      <c r="F751" s="28" t="s">
        <v>408</v>
      </c>
      <c r="G751" s="28">
        <v>100107</v>
      </c>
      <c r="H751" s="28">
        <v>100951</v>
      </c>
      <c r="I751" s="34">
        <f>HRData[[#This Row],[salary_actual]]-HRData[[#This Row],[salary_budgeted]]</f>
        <v>844</v>
      </c>
    </row>
    <row r="752" spans="1:9" ht="15.75" customHeight="1" x14ac:dyDescent="0.25">
      <c r="A752" s="28">
        <v>751</v>
      </c>
      <c r="B752" s="28" t="s">
        <v>2592</v>
      </c>
      <c r="C752" s="28" t="s">
        <v>2593</v>
      </c>
      <c r="D752" s="28" t="s">
        <v>2594</v>
      </c>
      <c r="E752" s="28" t="s">
        <v>378</v>
      </c>
      <c r="F752" s="28" t="s">
        <v>374</v>
      </c>
      <c r="G752" s="28">
        <v>97060</v>
      </c>
      <c r="H752" s="28">
        <v>97518</v>
      </c>
      <c r="I752" s="34">
        <f>HRData[[#This Row],[salary_actual]]-HRData[[#This Row],[salary_budgeted]]</f>
        <v>458</v>
      </c>
    </row>
    <row r="753" spans="1:9" ht="15.75" customHeight="1" x14ac:dyDescent="0.25">
      <c r="A753" s="28">
        <v>752</v>
      </c>
      <c r="B753" s="28" t="s">
        <v>2595</v>
      </c>
      <c r="C753" s="28" t="s">
        <v>2596</v>
      </c>
      <c r="D753" s="28" t="s">
        <v>2597</v>
      </c>
      <c r="E753" s="28" t="s">
        <v>378</v>
      </c>
      <c r="F753" s="28" t="s">
        <v>401</v>
      </c>
      <c r="G753" s="28">
        <v>134990</v>
      </c>
      <c r="H753" s="28">
        <v>135528</v>
      </c>
      <c r="I753" s="34">
        <f>HRData[[#This Row],[salary_actual]]-HRData[[#This Row],[salary_budgeted]]</f>
        <v>538</v>
      </c>
    </row>
    <row r="754" spans="1:9" ht="15.75" customHeight="1" x14ac:dyDescent="0.25">
      <c r="A754" s="28">
        <v>753</v>
      </c>
      <c r="B754" s="28" t="s">
        <v>2598</v>
      </c>
      <c r="C754" s="28" t="s">
        <v>2599</v>
      </c>
      <c r="D754" s="28" t="s">
        <v>2600</v>
      </c>
      <c r="E754" s="28" t="s">
        <v>378</v>
      </c>
      <c r="F754" s="28" t="s">
        <v>374</v>
      </c>
      <c r="G754" s="28">
        <v>47165</v>
      </c>
      <c r="H754" s="28">
        <v>47509</v>
      </c>
      <c r="I754" s="34">
        <f>HRData[[#This Row],[salary_actual]]-HRData[[#This Row],[salary_budgeted]]</f>
        <v>344</v>
      </c>
    </row>
    <row r="755" spans="1:9" ht="15.75" customHeight="1" x14ac:dyDescent="0.25">
      <c r="A755" s="28">
        <v>754</v>
      </c>
      <c r="B755" s="28" t="s">
        <v>2601</v>
      </c>
      <c r="C755" s="28" t="s">
        <v>2602</v>
      </c>
      <c r="D755" s="28" t="s">
        <v>2603</v>
      </c>
      <c r="E755" s="28" t="s">
        <v>373</v>
      </c>
      <c r="F755" s="28" t="s">
        <v>374</v>
      </c>
      <c r="G755" s="28">
        <v>89658</v>
      </c>
      <c r="H755" s="28">
        <v>89825</v>
      </c>
      <c r="I755" s="34">
        <f>HRData[[#This Row],[salary_actual]]-HRData[[#This Row],[salary_budgeted]]</f>
        <v>167</v>
      </c>
    </row>
    <row r="756" spans="1:9" ht="15.75" customHeight="1" x14ac:dyDescent="0.25">
      <c r="A756" s="28">
        <v>755</v>
      </c>
      <c r="B756" s="28" t="s">
        <v>2604</v>
      </c>
      <c r="C756" s="28" t="s">
        <v>2605</v>
      </c>
      <c r="D756" s="28" t="s">
        <v>2606</v>
      </c>
      <c r="E756" s="28" t="s">
        <v>373</v>
      </c>
      <c r="F756" s="28" t="s">
        <v>374</v>
      </c>
      <c r="G756" s="28">
        <v>99463</v>
      </c>
      <c r="H756" s="28">
        <v>100021</v>
      </c>
      <c r="I756" s="34">
        <f>HRData[[#This Row],[salary_actual]]-HRData[[#This Row],[salary_budgeted]]</f>
        <v>558</v>
      </c>
    </row>
    <row r="757" spans="1:9" ht="15.75" customHeight="1" x14ac:dyDescent="0.25">
      <c r="A757" s="28">
        <v>756</v>
      </c>
      <c r="B757" s="28" t="s">
        <v>2607</v>
      </c>
      <c r="C757" s="28" t="s">
        <v>2608</v>
      </c>
      <c r="D757" s="28" t="s">
        <v>2609</v>
      </c>
      <c r="E757" s="28" t="s">
        <v>378</v>
      </c>
      <c r="F757" s="28" t="s">
        <v>374</v>
      </c>
      <c r="G757" s="28">
        <v>47313</v>
      </c>
      <c r="H757" s="28">
        <v>47694</v>
      </c>
      <c r="I757" s="34">
        <f>HRData[[#This Row],[salary_actual]]-HRData[[#This Row],[salary_budgeted]]</f>
        <v>381</v>
      </c>
    </row>
    <row r="758" spans="1:9" ht="15.75" customHeight="1" x14ac:dyDescent="0.25">
      <c r="A758" s="28">
        <v>757</v>
      </c>
      <c r="B758" s="28" t="s">
        <v>2610</v>
      </c>
      <c r="C758" s="28" t="s">
        <v>2611</v>
      </c>
      <c r="D758" s="28" t="s">
        <v>2612</v>
      </c>
      <c r="E758" s="28" t="s">
        <v>373</v>
      </c>
      <c r="F758" s="28" t="s">
        <v>374</v>
      </c>
      <c r="G758" s="28">
        <v>44475</v>
      </c>
      <c r="H758" s="28">
        <v>44545</v>
      </c>
      <c r="I758" s="34">
        <f>HRData[[#This Row],[salary_actual]]-HRData[[#This Row],[salary_budgeted]]</f>
        <v>70</v>
      </c>
    </row>
    <row r="759" spans="1:9" ht="15.75" customHeight="1" x14ac:dyDescent="0.25">
      <c r="A759" s="28">
        <v>758</v>
      </c>
      <c r="B759" s="28" t="s">
        <v>2613</v>
      </c>
      <c r="C759" s="28" t="s">
        <v>2614</v>
      </c>
      <c r="D759" s="28" t="s">
        <v>2615</v>
      </c>
      <c r="E759" s="28" t="s">
        <v>378</v>
      </c>
      <c r="F759" s="28" t="s">
        <v>374</v>
      </c>
      <c r="G759" s="28">
        <v>77772</v>
      </c>
      <c r="H759" s="28">
        <v>78503</v>
      </c>
      <c r="I759" s="34">
        <f>HRData[[#This Row],[salary_actual]]-HRData[[#This Row],[salary_budgeted]]</f>
        <v>731</v>
      </c>
    </row>
    <row r="760" spans="1:9" ht="15.75" customHeight="1" x14ac:dyDescent="0.25">
      <c r="A760" s="28">
        <v>759</v>
      </c>
      <c r="B760" s="28" t="s">
        <v>2616</v>
      </c>
      <c r="C760" s="28" t="s">
        <v>2617</v>
      </c>
      <c r="D760" s="28" t="s">
        <v>2618</v>
      </c>
      <c r="E760" s="28" t="s">
        <v>378</v>
      </c>
      <c r="F760" s="28" t="s">
        <v>374</v>
      </c>
      <c r="G760" s="28">
        <v>127445</v>
      </c>
      <c r="H760" s="28">
        <v>128005</v>
      </c>
      <c r="I760" s="34">
        <f>HRData[[#This Row],[salary_actual]]-HRData[[#This Row],[salary_budgeted]]</f>
        <v>560</v>
      </c>
    </row>
    <row r="761" spans="1:9" ht="15.75" customHeight="1" x14ac:dyDescent="0.25">
      <c r="A761" s="28">
        <v>760</v>
      </c>
      <c r="B761" s="28" t="s">
        <v>2619</v>
      </c>
      <c r="C761" s="28" t="s">
        <v>2620</v>
      </c>
      <c r="D761" s="28" t="s">
        <v>2621</v>
      </c>
      <c r="E761" s="28" t="s">
        <v>373</v>
      </c>
      <c r="F761" s="28" t="s">
        <v>394</v>
      </c>
      <c r="G761" s="28">
        <v>123838</v>
      </c>
      <c r="H761" s="28">
        <v>123955</v>
      </c>
      <c r="I761" s="34">
        <f>HRData[[#This Row],[salary_actual]]-HRData[[#This Row],[salary_budgeted]]</f>
        <v>117</v>
      </c>
    </row>
    <row r="762" spans="1:9" ht="15.75" customHeight="1" x14ac:dyDescent="0.25">
      <c r="A762" s="28">
        <v>761</v>
      </c>
      <c r="B762" s="28" t="s">
        <v>2622</v>
      </c>
      <c r="C762" s="28" t="s">
        <v>2623</v>
      </c>
      <c r="D762" s="28" t="s">
        <v>2624</v>
      </c>
      <c r="E762" s="28" t="s">
        <v>378</v>
      </c>
      <c r="F762" s="28" t="s">
        <v>446</v>
      </c>
      <c r="G762" s="28">
        <v>85578</v>
      </c>
      <c r="H762" s="28">
        <v>86393</v>
      </c>
      <c r="I762" s="34">
        <f>HRData[[#This Row],[salary_actual]]-HRData[[#This Row],[salary_budgeted]]</f>
        <v>815</v>
      </c>
    </row>
    <row r="763" spans="1:9" ht="15.75" customHeight="1" x14ac:dyDescent="0.25">
      <c r="A763" s="28">
        <v>762</v>
      </c>
      <c r="B763" s="28" t="s">
        <v>2625</v>
      </c>
      <c r="C763" s="28" t="s">
        <v>2626</v>
      </c>
      <c r="D763" s="28" t="s">
        <v>2627</v>
      </c>
      <c r="E763" s="28" t="s">
        <v>373</v>
      </c>
      <c r="F763" s="28" t="s">
        <v>390</v>
      </c>
      <c r="G763" s="28">
        <v>48252</v>
      </c>
      <c r="H763" s="28">
        <v>48370</v>
      </c>
      <c r="I763" s="34">
        <f>HRData[[#This Row],[salary_actual]]-HRData[[#This Row],[salary_budgeted]]</f>
        <v>118</v>
      </c>
    </row>
    <row r="764" spans="1:9" ht="15.75" customHeight="1" x14ac:dyDescent="0.25">
      <c r="A764" s="28">
        <v>763</v>
      </c>
      <c r="B764" s="28" t="s">
        <v>2628</v>
      </c>
      <c r="C764" s="28" t="s">
        <v>2629</v>
      </c>
      <c r="D764" s="28" t="s">
        <v>2630</v>
      </c>
      <c r="E764" s="28" t="s">
        <v>373</v>
      </c>
      <c r="F764" s="28" t="s">
        <v>401</v>
      </c>
      <c r="G764" s="28">
        <v>46936</v>
      </c>
      <c r="H764" s="28">
        <v>47162</v>
      </c>
      <c r="I764" s="34">
        <f>HRData[[#This Row],[salary_actual]]-HRData[[#This Row],[salary_budgeted]]</f>
        <v>226</v>
      </c>
    </row>
    <row r="765" spans="1:9" ht="15.75" customHeight="1" x14ac:dyDescent="0.25">
      <c r="A765" s="28">
        <v>764</v>
      </c>
      <c r="B765" s="28" t="s">
        <v>2631</v>
      </c>
      <c r="C765" s="28" t="s">
        <v>2632</v>
      </c>
      <c r="D765" s="28" t="s">
        <v>2633</v>
      </c>
      <c r="E765" s="28" t="s">
        <v>373</v>
      </c>
      <c r="F765" s="28" t="s">
        <v>379</v>
      </c>
      <c r="G765" s="28">
        <v>90287</v>
      </c>
      <c r="H765" s="28">
        <v>90655</v>
      </c>
      <c r="I765" s="34">
        <f>HRData[[#This Row],[salary_actual]]-HRData[[#This Row],[salary_budgeted]]</f>
        <v>368</v>
      </c>
    </row>
    <row r="766" spans="1:9" ht="15.75" customHeight="1" x14ac:dyDescent="0.25">
      <c r="A766" s="28">
        <v>765</v>
      </c>
      <c r="B766" s="28" t="s">
        <v>2634</v>
      </c>
      <c r="C766" s="28" t="s">
        <v>2635</v>
      </c>
      <c r="D766" s="28" t="s">
        <v>2636</v>
      </c>
      <c r="E766" s="28" t="s">
        <v>373</v>
      </c>
      <c r="F766" s="28" t="s">
        <v>390</v>
      </c>
      <c r="G766" s="28">
        <v>103031</v>
      </c>
      <c r="H766" s="28">
        <v>103195</v>
      </c>
      <c r="I766" s="34">
        <f>HRData[[#This Row],[salary_actual]]-HRData[[#This Row],[salary_budgeted]]</f>
        <v>164</v>
      </c>
    </row>
    <row r="767" spans="1:9" ht="15.75" customHeight="1" x14ac:dyDescent="0.25">
      <c r="A767" s="28">
        <v>766</v>
      </c>
      <c r="B767" s="28" t="s">
        <v>2637</v>
      </c>
      <c r="C767" s="28" t="s">
        <v>2638</v>
      </c>
      <c r="D767" s="28" t="s">
        <v>2639</v>
      </c>
      <c r="E767" s="28" t="s">
        <v>378</v>
      </c>
      <c r="F767" s="28" t="s">
        <v>379</v>
      </c>
      <c r="G767" s="28">
        <v>116002</v>
      </c>
      <c r="H767" s="28">
        <v>116721</v>
      </c>
      <c r="I767" s="34">
        <f>HRData[[#This Row],[salary_actual]]-HRData[[#This Row],[salary_budgeted]]</f>
        <v>719</v>
      </c>
    </row>
    <row r="768" spans="1:9" ht="15.75" customHeight="1" x14ac:dyDescent="0.25">
      <c r="A768" s="28">
        <v>767</v>
      </c>
      <c r="B768" s="28" t="s">
        <v>2640</v>
      </c>
      <c r="C768" s="28" t="s">
        <v>2641</v>
      </c>
      <c r="D768" s="28" t="s">
        <v>2642</v>
      </c>
      <c r="E768" s="28" t="s">
        <v>373</v>
      </c>
      <c r="F768" s="28" t="s">
        <v>394</v>
      </c>
      <c r="G768" s="28">
        <v>119052</v>
      </c>
      <c r="H768" s="28">
        <v>119867</v>
      </c>
      <c r="I768" s="34">
        <f>HRData[[#This Row],[salary_actual]]-HRData[[#This Row],[salary_budgeted]]</f>
        <v>815</v>
      </c>
    </row>
    <row r="769" spans="1:9" ht="15.75" customHeight="1" x14ac:dyDescent="0.25">
      <c r="A769" s="28">
        <v>768</v>
      </c>
      <c r="B769" s="28" t="s">
        <v>2643</v>
      </c>
      <c r="C769" s="28" t="s">
        <v>2644</v>
      </c>
      <c r="D769" s="28" t="s">
        <v>2645</v>
      </c>
      <c r="E769" s="28" t="s">
        <v>373</v>
      </c>
      <c r="F769" s="28" t="s">
        <v>374</v>
      </c>
      <c r="G769" s="28">
        <v>145634</v>
      </c>
      <c r="H769" s="28">
        <v>146621</v>
      </c>
      <c r="I769" s="34">
        <f>HRData[[#This Row],[salary_actual]]-HRData[[#This Row],[salary_budgeted]]</f>
        <v>987</v>
      </c>
    </row>
    <row r="770" spans="1:9" ht="15.75" customHeight="1" x14ac:dyDescent="0.25">
      <c r="A770" s="28">
        <v>769</v>
      </c>
      <c r="B770" s="28" t="s">
        <v>2646</v>
      </c>
      <c r="C770" s="28" t="s">
        <v>2647</v>
      </c>
      <c r="D770" s="28" t="s">
        <v>2648</v>
      </c>
      <c r="E770" s="28" t="s">
        <v>373</v>
      </c>
      <c r="F770" s="28" t="s">
        <v>383</v>
      </c>
      <c r="G770" s="28">
        <v>56088</v>
      </c>
      <c r="H770" s="28">
        <v>56323</v>
      </c>
      <c r="I770" s="34">
        <f>HRData[[#This Row],[salary_actual]]-HRData[[#This Row],[salary_budgeted]]</f>
        <v>235</v>
      </c>
    </row>
    <row r="771" spans="1:9" ht="15.75" customHeight="1" x14ac:dyDescent="0.25">
      <c r="A771" s="28">
        <v>770</v>
      </c>
      <c r="B771" s="28" t="s">
        <v>2649</v>
      </c>
      <c r="C771" s="28" t="s">
        <v>2650</v>
      </c>
      <c r="D771" s="28" t="s">
        <v>2651</v>
      </c>
      <c r="E771" s="28" t="s">
        <v>373</v>
      </c>
      <c r="F771" s="28" t="s">
        <v>425</v>
      </c>
      <c r="G771" s="28">
        <v>105084</v>
      </c>
      <c r="H771" s="28">
        <v>105629</v>
      </c>
      <c r="I771" s="34">
        <f>HRData[[#This Row],[salary_actual]]-HRData[[#This Row],[salary_budgeted]]</f>
        <v>545</v>
      </c>
    </row>
    <row r="772" spans="1:9" ht="15.75" customHeight="1" x14ac:dyDescent="0.25">
      <c r="A772" s="28">
        <v>771</v>
      </c>
      <c r="B772" s="28" t="s">
        <v>2652</v>
      </c>
      <c r="C772" s="28" t="s">
        <v>2653</v>
      </c>
      <c r="D772" s="28" t="s">
        <v>2654</v>
      </c>
      <c r="E772" s="28" t="s">
        <v>378</v>
      </c>
      <c r="F772" s="28" t="s">
        <v>446</v>
      </c>
      <c r="G772" s="28">
        <v>46918</v>
      </c>
      <c r="H772" s="28">
        <v>47077</v>
      </c>
      <c r="I772" s="34">
        <f>HRData[[#This Row],[salary_actual]]-HRData[[#This Row],[salary_budgeted]]</f>
        <v>159</v>
      </c>
    </row>
    <row r="773" spans="1:9" ht="15.75" customHeight="1" x14ac:dyDescent="0.25">
      <c r="A773" s="28">
        <v>772</v>
      </c>
      <c r="B773" s="28" t="s">
        <v>2655</v>
      </c>
      <c r="C773" s="28" t="s">
        <v>2656</v>
      </c>
      <c r="D773" s="28" t="s">
        <v>2657</v>
      </c>
      <c r="E773" s="28" t="s">
        <v>373</v>
      </c>
      <c r="F773" s="28" t="s">
        <v>446</v>
      </c>
      <c r="G773" s="28">
        <v>78721</v>
      </c>
      <c r="H773" s="28">
        <v>78773</v>
      </c>
      <c r="I773" s="34">
        <f>HRData[[#This Row],[salary_actual]]-HRData[[#This Row],[salary_budgeted]]</f>
        <v>52</v>
      </c>
    </row>
    <row r="774" spans="1:9" ht="15.75" customHeight="1" x14ac:dyDescent="0.25">
      <c r="A774" s="28">
        <v>773</v>
      </c>
      <c r="B774" s="28" t="s">
        <v>2658</v>
      </c>
      <c r="C774" s="28" t="s">
        <v>2659</v>
      </c>
      <c r="D774" s="28" t="s">
        <v>2660</v>
      </c>
      <c r="E774" s="28" t="s">
        <v>373</v>
      </c>
      <c r="F774" s="28" t="s">
        <v>383</v>
      </c>
      <c r="G774" s="28">
        <v>70634</v>
      </c>
      <c r="H774" s="28">
        <v>70734</v>
      </c>
      <c r="I774" s="34">
        <f>HRData[[#This Row],[salary_actual]]-HRData[[#This Row],[salary_budgeted]]</f>
        <v>100</v>
      </c>
    </row>
    <row r="775" spans="1:9" ht="15.75" customHeight="1" x14ac:dyDescent="0.25">
      <c r="A775" s="28">
        <v>774</v>
      </c>
      <c r="B775" s="28" t="s">
        <v>2661</v>
      </c>
      <c r="C775" s="28" t="s">
        <v>2662</v>
      </c>
      <c r="D775" s="28" t="s">
        <v>2663</v>
      </c>
      <c r="E775" s="28" t="s">
        <v>373</v>
      </c>
      <c r="F775" s="28" t="s">
        <v>415</v>
      </c>
      <c r="G775" s="28">
        <v>113556</v>
      </c>
      <c r="H775" s="28">
        <v>113853</v>
      </c>
      <c r="I775" s="34">
        <f>HRData[[#This Row],[salary_actual]]-HRData[[#This Row],[salary_budgeted]]</f>
        <v>297</v>
      </c>
    </row>
    <row r="776" spans="1:9" ht="15.75" customHeight="1" x14ac:dyDescent="0.25">
      <c r="A776" s="28">
        <v>775</v>
      </c>
      <c r="B776" s="28" t="s">
        <v>2664</v>
      </c>
      <c r="C776" s="28" t="s">
        <v>2665</v>
      </c>
      <c r="D776" s="28" t="s">
        <v>2666</v>
      </c>
      <c r="E776" s="28" t="s">
        <v>378</v>
      </c>
      <c r="F776" s="28" t="s">
        <v>408</v>
      </c>
      <c r="G776" s="28">
        <v>138494</v>
      </c>
      <c r="H776" s="28">
        <v>138993</v>
      </c>
      <c r="I776" s="34">
        <f>HRData[[#This Row],[salary_actual]]-HRData[[#This Row],[salary_budgeted]]</f>
        <v>499</v>
      </c>
    </row>
    <row r="777" spans="1:9" ht="15.75" customHeight="1" x14ac:dyDescent="0.25">
      <c r="A777" s="28">
        <v>776</v>
      </c>
      <c r="B777" s="28" t="s">
        <v>2667</v>
      </c>
      <c r="C777" s="28" t="s">
        <v>2668</v>
      </c>
      <c r="D777" s="28" t="s">
        <v>2669</v>
      </c>
      <c r="E777" s="28" t="s">
        <v>373</v>
      </c>
      <c r="F777" s="28" t="s">
        <v>374</v>
      </c>
      <c r="G777" s="28">
        <v>128999</v>
      </c>
      <c r="H777" s="28">
        <v>130087</v>
      </c>
      <c r="I777" s="34">
        <f>HRData[[#This Row],[salary_actual]]-HRData[[#This Row],[salary_budgeted]]</f>
        <v>1088</v>
      </c>
    </row>
    <row r="778" spans="1:9" ht="15.75" customHeight="1" x14ac:dyDescent="0.25">
      <c r="A778" s="28">
        <v>777</v>
      </c>
      <c r="B778" s="28" t="s">
        <v>2670</v>
      </c>
      <c r="C778" s="28" t="s">
        <v>2671</v>
      </c>
      <c r="D778" s="28" t="s">
        <v>2672</v>
      </c>
      <c r="E778" s="28" t="s">
        <v>373</v>
      </c>
      <c r="F778" s="28" t="s">
        <v>446</v>
      </c>
      <c r="G778" s="28">
        <v>112350</v>
      </c>
      <c r="H778" s="28">
        <v>113472</v>
      </c>
      <c r="I778" s="34">
        <f>HRData[[#This Row],[salary_actual]]-HRData[[#This Row],[salary_budgeted]]</f>
        <v>1122</v>
      </c>
    </row>
    <row r="779" spans="1:9" ht="15.75" customHeight="1" x14ac:dyDescent="0.25">
      <c r="A779" s="28">
        <v>778</v>
      </c>
      <c r="B779" s="28" t="s">
        <v>2673</v>
      </c>
      <c r="C779" s="28" t="s">
        <v>2674</v>
      </c>
      <c r="D779" s="28" t="s">
        <v>2675</v>
      </c>
      <c r="E779" s="28" t="s">
        <v>373</v>
      </c>
      <c r="F779" s="28" t="s">
        <v>433</v>
      </c>
      <c r="G779" s="28">
        <v>54162</v>
      </c>
      <c r="H779" s="28">
        <v>54475</v>
      </c>
      <c r="I779" s="34">
        <f>HRData[[#This Row],[salary_actual]]-HRData[[#This Row],[salary_budgeted]]</f>
        <v>313</v>
      </c>
    </row>
    <row r="780" spans="1:9" ht="15.75" customHeight="1" x14ac:dyDescent="0.25">
      <c r="A780" s="28">
        <v>779</v>
      </c>
      <c r="B780" s="28" t="s">
        <v>2676</v>
      </c>
      <c r="C780" s="28" t="s">
        <v>2677</v>
      </c>
      <c r="D780" s="28" t="s">
        <v>2678</v>
      </c>
      <c r="E780" s="28" t="s">
        <v>378</v>
      </c>
      <c r="F780" s="28" t="s">
        <v>383</v>
      </c>
      <c r="G780" s="28">
        <v>70305</v>
      </c>
      <c r="H780" s="28">
        <v>70773</v>
      </c>
      <c r="I780" s="34">
        <f>HRData[[#This Row],[salary_actual]]-HRData[[#This Row],[salary_budgeted]]</f>
        <v>468</v>
      </c>
    </row>
    <row r="781" spans="1:9" ht="15.75" customHeight="1" x14ac:dyDescent="0.25">
      <c r="A781" s="28">
        <v>780</v>
      </c>
      <c r="B781" s="28" t="s">
        <v>2679</v>
      </c>
      <c r="C781" s="28" t="s">
        <v>2680</v>
      </c>
      <c r="D781" s="28" t="s">
        <v>2681</v>
      </c>
      <c r="E781" s="28" t="s">
        <v>373</v>
      </c>
      <c r="F781" s="28" t="s">
        <v>408</v>
      </c>
      <c r="G781" s="28">
        <v>146143</v>
      </c>
      <c r="H781" s="28">
        <v>146550</v>
      </c>
      <c r="I781" s="34">
        <f>HRData[[#This Row],[salary_actual]]-HRData[[#This Row],[salary_budgeted]]</f>
        <v>407</v>
      </c>
    </row>
    <row r="782" spans="1:9" ht="15.75" customHeight="1" x14ac:dyDescent="0.25">
      <c r="A782" s="28">
        <v>781</v>
      </c>
      <c r="B782" s="28" t="s">
        <v>2682</v>
      </c>
      <c r="C782" s="28" t="s">
        <v>2683</v>
      </c>
      <c r="D782" s="28" t="s">
        <v>2684</v>
      </c>
      <c r="E782" s="28" t="s">
        <v>378</v>
      </c>
      <c r="F782" s="28" t="s">
        <v>390</v>
      </c>
      <c r="G782" s="28">
        <v>86307</v>
      </c>
      <c r="H782" s="28">
        <v>86986</v>
      </c>
      <c r="I782" s="34">
        <f>HRData[[#This Row],[salary_actual]]-HRData[[#This Row],[salary_budgeted]]</f>
        <v>679</v>
      </c>
    </row>
    <row r="783" spans="1:9" ht="15.75" customHeight="1" x14ac:dyDescent="0.25">
      <c r="A783" s="28">
        <v>782</v>
      </c>
      <c r="B783" s="28" t="s">
        <v>2685</v>
      </c>
      <c r="C783" s="28" t="s">
        <v>2686</v>
      </c>
      <c r="D783" s="28" t="s">
        <v>2687</v>
      </c>
      <c r="E783" s="28" t="s">
        <v>378</v>
      </c>
      <c r="F783" s="28" t="s">
        <v>379</v>
      </c>
      <c r="G783" s="28">
        <v>87042</v>
      </c>
      <c r="H783" s="28">
        <v>87158</v>
      </c>
      <c r="I783" s="34">
        <f>HRData[[#This Row],[salary_actual]]-HRData[[#This Row],[salary_budgeted]]</f>
        <v>116</v>
      </c>
    </row>
    <row r="784" spans="1:9" ht="15.75" customHeight="1" x14ac:dyDescent="0.25">
      <c r="A784" s="28">
        <v>783</v>
      </c>
      <c r="B784" s="28" t="s">
        <v>2688</v>
      </c>
      <c r="C784" s="28" t="s">
        <v>2689</v>
      </c>
      <c r="D784" s="28" t="s">
        <v>2690</v>
      </c>
      <c r="E784" s="28" t="s">
        <v>373</v>
      </c>
      <c r="F784" s="28" t="s">
        <v>394</v>
      </c>
      <c r="G784" s="28">
        <v>107128</v>
      </c>
      <c r="H784" s="28">
        <v>107289</v>
      </c>
      <c r="I784" s="34">
        <f>HRData[[#This Row],[salary_actual]]-HRData[[#This Row],[salary_budgeted]]</f>
        <v>161</v>
      </c>
    </row>
    <row r="785" spans="1:9" ht="15.75" customHeight="1" x14ac:dyDescent="0.25">
      <c r="A785" s="28">
        <v>784</v>
      </c>
      <c r="B785" s="28" t="s">
        <v>2691</v>
      </c>
      <c r="C785" s="28" t="s">
        <v>2692</v>
      </c>
      <c r="D785" s="28" t="s">
        <v>2693</v>
      </c>
      <c r="E785" s="28" t="s">
        <v>378</v>
      </c>
      <c r="F785" s="28" t="s">
        <v>390</v>
      </c>
      <c r="G785" s="28">
        <v>44272</v>
      </c>
      <c r="H785" s="28">
        <v>44699</v>
      </c>
      <c r="I785" s="34">
        <f>HRData[[#This Row],[salary_actual]]-HRData[[#This Row],[salary_budgeted]]</f>
        <v>427</v>
      </c>
    </row>
    <row r="786" spans="1:9" ht="15.75" customHeight="1" x14ac:dyDescent="0.25">
      <c r="A786" s="28">
        <v>785</v>
      </c>
      <c r="B786" s="28" t="s">
        <v>2694</v>
      </c>
      <c r="C786" s="28" t="s">
        <v>2695</v>
      </c>
      <c r="D786" s="28" t="s">
        <v>2696</v>
      </c>
      <c r="E786" s="28" t="s">
        <v>373</v>
      </c>
      <c r="F786" s="28" t="s">
        <v>429</v>
      </c>
      <c r="G786" s="28">
        <v>103750</v>
      </c>
      <c r="H786" s="28">
        <v>103924</v>
      </c>
      <c r="I786" s="34">
        <f>HRData[[#This Row],[salary_actual]]-HRData[[#This Row],[salary_budgeted]]</f>
        <v>174</v>
      </c>
    </row>
    <row r="787" spans="1:9" ht="15.75" customHeight="1" x14ac:dyDescent="0.25">
      <c r="A787" s="28">
        <v>786</v>
      </c>
      <c r="B787" s="28" t="s">
        <v>2697</v>
      </c>
      <c r="C787" s="28" t="s">
        <v>2698</v>
      </c>
      <c r="D787" s="28" t="s">
        <v>2699</v>
      </c>
      <c r="E787" s="28" t="s">
        <v>378</v>
      </c>
      <c r="F787" s="28" t="s">
        <v>383</v>
      </c>
      <c r="G787" s="28">
        <v>64566</v>
      </c>
      <c r="H787" s="28">
        <v>65145</v>
      </c>
      <c r="I787" s="34">
        <f>HRData[[#This Row],[salary_actual]]-HRData[[#This Row],[salary_budgeted]]</f>
        <v>579</v>
      </c>
    </row>
    <row r="788" spans="1:9" ht="15.75" customHeight="1" x14ac:dyDescent="0.25">
      <c r="A788" s="28">
        <v>787</v>
      </c>
      <c r="B788" s="28" t="s">
        <v>2700</v>
      </c>
      <c r="C788" s="28" t="s">
        <v>2701</v>
      </c>
      <c r="D788" s="28" t="s">
        <v>2702</v>
      </c>
      <c r="E788" s="28" t="s">
        <v>378</v>
      </c>
      <c r="F788" s="28" t="s">
        <v>390</v>
      </c>
      <c r="G788" s="28">
        <v>120728</v>
      </c>
      <c r="H788" s="28">
        <v>121683</v>
      </c>
      <c r="I788" s="34">
        <f>HRData[[#This Row],[salary_actual]]-HRData[[#This Row],[salary_budgeted]]</f>
        <v>955</v>
      </c>
    </row>
    <row r="789" spans="1:9" ht="15.75" customHeight="1" x14ac:dyDescent="0.25">
      <c r="A789" s="28">
        <v>788</v>
      </c>
      <c r="B789" s="28" t="s">
        <v>2703</v>
      </c>
      <c r="C789" s="28" t="s">
        <v>2704</v>
      </c>
      <c r="D789" s="28" t="s">
        <v>2705</v>
      </c>
      <c r="E789" s="28" t="s">
        <v>373</v>
      </c>
      <c r="F789" s="28" t="s">
        <v>429</v>
      </c>
      <c r="G789" s="28">
        <v>133552</v>
      </c>
      <c r="H789" s="28">
        <v>134435</v>
      </c>
      <c r="I789" s="34">
        <f>HRData[[#This Row],[salary_actual]]-HRData[[#This Row],[salary_budgeted]]</f>
        <v>883</v>
      </c>
    </row>
    <row r="790" spans="1:9" ht="15.75" customHeight="1" x14ac:dyDescent="0.25">
      <c r="A790" s="28">
        <v>789</v>
      </c>
      <c r="B790" s="28" t="s">
        <v>2706</v>
      </c>
      <c r="C790" s="28" t="s">
        <v>2707</v>
      </c>
      <c r="D790" s="28" t="s">
        <v>2708</v>
      </c>
      <c r="E790" s="28" t="s">
        <v>373</v>
      </c>
      <c r="F790" s="28" t="s">
        <v>408</v>
      </c>
      <c r="G790" s="28">
        <v>47576</v>
      </c>
      <c r="H790" s="28">
        <v>47951</v>
      </c>
      <c r="I790" s="34">
        <f>HRData[[#This Row],[salary_actual]]-HRData[[#This Row],[salary_budgeted]]</f>
        <v>375</v>
      </c>
    </row>
    <row r="791" spans="1:9" ht="15.75" customHeight="1" x14ac:dyDescent="0.25">
      <c r="A791" s="28">
        <v>790</v>
      </c>
      <c r="B791" s="28" t="s">
        <v>2709</v>
      </c>
      <c r="C791" s="28" t="s">
        <v>2710</v>
      </c>
      <c r="D791" s="28" t="s">
        <v>2711</v>
      </c>
      <c r="E791" s="28" t="s">
        <v>373</v>
      </c>
      <c r="F791" s="28" t="s">
        <v>408</v>
      </c>
      <c r="G791" s="28">
        <v>56423</v>
      </c>
      <c r="H791" s="28">
        <v>56898</v>
      </c>
      <c r="I791" s="34">
        <f>HRData[[#This Row],[salary_actual]]-HRData[[#This Row],[salary_budgeted]]</f>
        <v>475</v>
      </c>
    </row>
    <row r="792" spans="1:9" ht="15.75" customHeight="1" x14ac:dyDescent="0.25">
      <c r="A792" s="28">
        <v>791</v>
      </c>
      <c r="B792" s="28" t="s">
        <v>2712</v>
      </c>
      <c r="C792" s="28" t="s">
        <v>2713</v>
      </c>
      <c r="D792" s="28" t="s">
        <v>2714</v>
      </c>
      <c r="E792" s="28" t="s">
        <v>373</v>
      </c>
      <c r="F792" s="28" t="s">
        <v>390</v>
      </c>
      <c r="G792" s="28">
        <v>135087</v>
      </c>
      <c r="H792" s="28">
        <v>135220</v>
      </c>
      <c r="I792" s="34">
        <f>HRData[[#This Row],[salary_actual]]-HRData[[#This Row],[salary_budgeted]]</f>
        <v>133</v>
      </c>
    </row>
    <row r="793" spans="1:9" ht="15.75" customHeight="1" x14ac:dyDescent="0.25">
      <c r="A793" s="28">
        <v>792</v>
      </c>
      <c r="B793" s="28" t="s">
        <v>2715</v>
      </c>
      <c r="C793" s="28" t="s">
        <v>2716</v>
      </c>
      <c r="D793" s="28" t="s">
        <v>2717</v>
      </c>
      <c r="E793" s="28" t="s">
        <v>373</v>
      </c>
      <c r="F793" s="28" t="s">
        <v>394</v>
      </c>
      <c r="G793" s="28">
        <v>87143</v>
      </c>
      <c r="H793" s="28">
        <v>87696</v>
      </c>
      <c r="I793" s="34">
        <f>HRData[[#This Row],[salary_actual]]-HRData[[#This Row],[salary_budgeted]]</f>
        <v>553</v>
      </c>
    </row>
    <row r="794" spans="1:9" ht="15.75" customHeight="1" x14ac:dyDescent="0.25">
      <c r="A794" s="28">
        <v>793</v>
      </c>
      <c r="B794" s="28" t="s">
        <v>2718</v>
      </c>
      <c r="C794" s="28" t="s">
        <v>2719</v>
      </c>
      <c r="D794" s="28" t="s">
        <v>2720</v>
      </c>
      <c r="E794" s="28" t="s">
        <v>378</v>
      </c>
      <c r="F794" s="28" t="s">
        <v>379</v>
      </c>
      <c r="G794" s="28">
        <v>135586</v>
      </c>
      <c r="H794" s="28">
        <v>136161</v>
      </c>
      <c r="I794" s="34">
        <f>HRData[[#This Row],[salary_actual]]-HRData[[#This Row],[salary_budgeted]]</f>
        <v>575</v>
      </c>
    </row>
    <row r="795" spans="1:9" ht="15.75" customHeight="1" x14ac:dyDescent="0.25">
      <c r="A795" s="28">
        <v>794</v>
      </c>
      <c r="B795" s="28" t="s">
        <v>2721</v>
      </c>
      <c r="C795" s="28" t="s">
        <v>2722</v>
      </c>
      <c r="D795" s="28" t="s">
        <v>2723</v>
      </c>
      <c r="E795" s="28" t="s">
        <v>378</v>
      </c>
      <c r="F795" s="28" t="s">
        <v>383</v>
      </c>
      <c r="G795" s="28">
        <v>73399</v>
      </c>
      <c r="H795" s="28">
        <v>73906</v>
      </c>
      <c r="I795" s="34">
        <f>HRData[[#This Row],[salary_actual]]-HRData[[#This Row],[salary_budgeted]]</f>
        <v>507</v>
      </c>
    </row>
    <row r="796" spans="1:9" ht="15.75" customHeight="1" x14ac:dyDescent="0.25">
      <c r="A796" s="28">
        <v>795</v>
      </c>
      <c r="B796" s="28" t="s">
        <v>1072</v>
      </c>
      <c r="C796" s="28" t="s">
        <v>2724</v>
      </c>
      <c r="D796" s="28" t="s">
        <v>2725</v>
      </c>
      <c r="E796" s="28" t="s">
        <v>378</v>
      </c>
      <c r="F796" s="28" t="s">
        <v>374</v>
      </c>
      <c r="G796" s="28">
        <v>62249</v>
      </c>
      <c r="H796" s="28">
        <v>62721</v>
      </c>
      <c r="I796" s="34">
        <f>HRData[[#This Row],[salary_actual]]-HRData[[#This Row],[salary_budgeted]]</f>
        <v>472</v>
      </c>
    </row>
    <row r="797" spans="1:9" ht="15.75" customHeight="1" x14ac:dyDescent="0.25">
      <c r="A797" s="28">
        <v>796</v>
      </c>
      <c r="B797" s="28" t="s">
        <v>2726</v>
      </c>
      <c r="C797" s="28" t="s">
        <v>2727</v>
      </c>
      <c r="D797" s="28" t="s">
        <v>2728</v>
      </c>
      <c r="E797" s="28" t="s">
        <v>373</v>
      </c>
      <c r="F797" s="28" t="s">
        <v>429</v>
      </c>
      <c r="G797" s="28">
        <v>58893</v>
      </c>
      <c r="H797" s="28">
        <v>59020</v>
      </c>
      <c r="I797" s="34">
        <f>HRData[[#This Row],[salary_actual]]-HRData[[#This Row],[salary_budgeted]]</f>
        <v>127</v>
      </c>
    </row>
    <row r="798" spans="1:9" ht="15.75" customHeight="1" x14ac:dyDescent="0.25">
      <c r="A798" s="28">
        <v>797</v>
      </c>
      <c r="B798" s="28" t="s">
        <v>2729</v>
      </c>
      <c r="C798" s="28" t="s">
        <v>2730</v>
      </c>
      <c r="D798" s="28" t="s">
        <v>2731</v>
      </c>
      <c r="E798" s="28" t="s">
        <v>378</v>
      </c>
      <c r="F798" s="28" t="s">
        <v>415</v>
      </c>
      <c r="G798" s="28">
        <v>114663</v>
      </c>
      <c r="H798" s="28">
        <v>115711</v>
      </c>
      <c r="I798" s="34">
        <f>HRData[[#This Row],[salary_actual]]-HRData[[#This Row],[salary_budgeted]]</f>
        <v>1048</v>
      </c>
    </row>
    <row r="799" spans="1:9" ht="15.75" customHeight="1" x14ac:dyDescent="0.25">
      <c r="A799" s="28">
        <v>798</v>
      </c>
      <c r="B799" s="28" t="s">
        <v>681</v>
      </c>
      <c r="C799" s="28" t="s">
        <v>2732</v>
      </c>
      <c r="D799" s="28" t="s">
        <v>2733</v>
      </c>
      <c r="E799" s="28" t="s">
        <v>378</v>
      </c>
      <c r="F799" s="28" t="s">
        <v>433</v>
      </c>
      <c r="G799" s="28">
        <v>103559</v>
      </c>
      <c r="H799" s="28">
        <v>103823</v>
      </c>
      <c r="I799" s="34">
        <f>HRData[[#This Row],[salary_actual]]-HRData[[#This Row],[salary_budgeted]]</f>
        <v>264</v>
      </c>
    </row>
    <row r="800" spans="1:9" ht="15.75" customHeight="1" x14ac:dyDescent="0.25">
      <c r="A800" s="28">
        <v>799</v>
      </c>
      <c r="B800" s="28" t="s">
        <v>2734</v>
      </c>
      <c r="C800" s="28" t="s">
        <v>2735</v>
      </c>
      <c r="D800" s="28" t="s">
        <v>2736</v>
      </c>
      <c r="E800" s="28" t="s">
        <v>373</v>
      </c>
      <c r="F800" s="28" t="s">
        <v>433</v>
      </c>
      <c r="G800" s="28">
        <v>69432</v>
      </c>
      <c r="H800" s="28">
        <v>69656</v>
      </c>
      <c r="I800" s="34">
        <f>HRData[[#This Row],[salary_actual]]-HRData[[#This Row],[salary_budgeted]]</f>
        <v>224</v>
      </c>
    </row>
    <row r="801" spans="1:9" ht="15.75" customHeight="1" x14ac:dyDescent="0.25">
      <c r="A801" s="28">
        <v>800</v>
      </c>
      <c r="B801" s="28" t="s">
        <v>2737</v>
      </c>
      <c r="C801" s="28" t="s">
        <v>2738</v>
      </c>
      <c r="D801" s="28" t="s">
        <v>2739</v>
      </c>
      <c r="E801" s="28" t="s">
        <v>378</v>
      </c>
      <c r="F801" s="28" t="s">
        <v>383</v>
      </c>
      <c r="G801" s="28">
        <v>65768</v>
      </c>
      <c r="H801" s="28">
        <v>66208</v>
      </c>
      <c r="I801" s="34">
        <f>HRData[[#This Row],[salary_actual]]-HRData[[#This Row],[salary_budgeted]]</f>
        <v>440</v>
      </c>
    </row>
    <row r="802" spans="1:9" ht="15.75" customHeight="1" x14ac:dyDescent="0.25">
      <c r="A802" s="28">
        <v>801</v>
      </c>
      <c r="B802" s="28" t="s">
        <v>2740</v>
      </c>
      <c r="C802" s="28" t="s">
        <v>2741</v>
      </c>
      <c r="D802" s="28" t="s">
        <v>2742</v>
      </c>
      <c r="E802" s="28" t="s">
        <v>373</v>
      </c>
      <c r="F802" s="28" t="s">
        <v>374</v>
      </c>
      <c r="G802" s="28">
        <v>41669</v>
      </c>
      <c r="H802" s="28">
        <v>41914</v>
      </c>
      <c r="I802" s="34">
        <f>HRData[[#This Row],[salary_actual]]-HRData[[#This Row],[salary_budgeted]]</f>
        <v>245</v>
      </c>
    </row>
    <row r="803" spans="1:9" ht="15.75" customHeight="1" x14ac:dyDescent="0.25">
      <c r="A803" s="28">
        <v>802</v>
      </c>
      <c r="B803" s="28" t="s">
        <v>2743</v>
      </c>
      <c r="C803" s="28" t="s">
        <v>2744</v>
      </c>
      <c r="D803" s="28" t="s">
        <v>2745</v>
      </c>
      <c r="E803" s="28" t="s">
        <v>373</v>
      </c>
      <c r="F803" s="28" t="s">
        <v>429</v>
      </c>
      <c r="G803" s="28">
        <v>121491</v>
      </c>
      <c r="H803" s="28">
        <v>122524</v>
      </c>
      <c r="I803" s="34">
        <f>HRData[[#This Row],[salary_actual]]-HRData[[#This Row],[salary_budgeted]]</f>
        <v>1033</v>
      </c>
    </row>
    <row r="804" spans="1:9" ht="15.75" customHeight="1" x14ac:dyDescent="0.25">
      <c r="A804" s="28">
        <v>803</v>
      </c>
      <c r="B804" s="28" t="s">
        <v>2746</v>
      </c>
      <c r="C804" s="28" t="s">
        <v>2747</v>
      </c>
      <c r="D804" s="28" t="s">
        <v>2748</v>
      </c>
      <c r="E804" s="28" t="s">
        <v>373</v>
      </c>
      <c r="F804" s="28" t="s">
        <v>425</v>
      </c>
      <c r="G804" s="28">
        <v>75703</v>
      </c>
      <c r="H804" s="28">
        <v>75783</v>
      </c>
      <c r="I804" s="34">
        <f>HRData[[#This Row],[salary_actual]]-HRData[[#This Row],[salary_budgeted]]</f>
        <v>80</v>
      </c>
    </row>
    <row r="805" spans="1:9" ht="15.75" customHeight="1" x14ac:dyDescent="0.25">
      <c r="A805" s="28">
        <v>804</v>
      </c>
      <c r="B805" s="28" t="s">
        <v>2749</v>
      </c>
      <c r="C805" s="28" t="s">
        <v>2750</v>
      </c>
      <c r="D805" s="28" t="s">
        <v>2751</v>
      </c>
      <c r="E805" s="28" t="s">
        <v>378</v>
      </c>
      <c r="F805" s="28" t="s">
        <v>379</v>
      </c>
      <c r="G805" s="28">
        <v>105080</v>
      </c>
      <c r="H805" s="28">
        <v>105622</v>
      </c>
      <c r="I805" s="34">
        <f>HRData[[#This Row],[salary_actual]]-HRData[[#This Row],[salary_budgeted]]</f>
        <v>542</v>
      </c>
    </row>
    <row r="806" spans="1:9" ht="15.75" customHeight="1" x14ac:dyDescent="0.25">
      <c r="A806" s="28">
        <v>805</v>
      </c>
      <c r="B806" s="28" t="s">
        <v>2752</v>
      </c>
      <c r="C806" s="28" t="s">
        <v>2753</v>
      </c>
      <c r="D806" s="28" t="s">
        <v>2754</v>
      </c>
      <c r="E806" s="28" t="s">
        <v>378</v>
      </c>
      <c r="F806" s="28" t="s">
        <v>433</v>
      </c>
      <c r="G806" s="28">
        <v>96696</v>
      </c>
      <c r="H806" s="28">
        <v>97533</v>
      </c>
      <c r="I806" s="34">
        <f>HRData[[#This Row],[salary_actual]]-HRData[[#This Row],[salary_budgeted]]</f>
        <v>837</v>
      </c>
    </row>
    <row r="807" spans="1:9" ht="15.75" customHeight="1" x14ac:dyDescent="0.25">
      <c r="A807" s="28">
        <v>806</v>
      </c>
      <c r="B807" s="28" t="s">
        <v>2755</v>
      </c>
      <c r="C807" s="28" t="s">
        <v>2756</v>
      </c>
      <c r="D807" s="28" t="s">
        <v>2757</v>
      </c>
      <c r="E807" s="28" t="s">
        <v>378</v>
      </c>
      <c r="F807" s="28" t="s">
        <v>401</v>
      </c>
      <c r="G807" s="28">
        <v>100882</v>
      </c>
      <c r="H807" s="28">
        <v>101287</v>
      </c>
      <c r="I807" s="34">
        <f>HRData[[#This Row],[salary_actual]]-HRData[[#This Row],[salary_budgeted]]</f>
        <v>405</v>
      </c>
    </row>
    <row r="808" spans="1:9" ht="15.75" customHeight="1" x14ac:dyDescent="0.25">
      <c r="A808" s="28">
        <v>807</v>
      </c>
      <c r="B808" s="28" t="s">
        <v>2758</v>
      </c>
      <c r="C808" s="28" t="s">
        <v>2759</v>
      </c>
      <c r="D808" s="28" t="s">
        <v>2760</v>
      </c>
      <c r="E808" s="28" t="s">
        <v>378</v>
      </c>
      <c r="F808" s="28" t="s">
        <v>394</v>
      </c>
      <c r="G808" s="28">
        <v>103098</v>
      </c>
      <c r="H808" s="28">
        <v>104108</v>
      </c>
      <c r="I808" s="34">
        <f>HRData[[#This Row],[salary_actual]]-HRData[[#This Row],[salary_budgeted]]</f>
        <v>1010</v>
      </c>
    </row>
    <row r="809" spans="1:9" ht="15.75" customHeight="1" x14ac:dyDescent="0.25">
      <c r="A809" s="28">
        <v>808</v>
      </c>
      <c r="B809" s="28" t="s">
        <v>2761</v>
      </c>
      <c r="C809" s="28" t="s">
        <v>2762</v>
      </c>
      <c r="D809" s="28" t="s">
        <v>2763</v>
      </c>
      <c r="E809" s="28" t="s">
        <v>378</v>
      </c>
      <c r="F809" s="28" t="s">
        <v>390</v>
      </c>
      <c r="G809" s="28">
        <v>44322</v>
      </c>
      <c r="H809" s="28">
        <v>44738</v>
      </c>
      <c r="I809" s="34">
        <f>HRData[[#This Row],[salary_actual]]-HRData[[#This Row],[salary_budgeted]]</f>
        <v>416</v>
      </c>
    </row>
    <row r="810" spans="1:9" ht="15.75" customHeight="1" x14ac:dyDescent="0.25">
      <c r="A810" s="28">
        <v>809</v>
      </c>
      <c r="B810" s="28" t="s">
        <v>2764</v>
      </c>
      <c r="C810" s="28" t="s">
        <v>2765</v>
      </c>
      <c r="D810" s="28" t="s">
        <v>2766</v>
      </c>
      <c r="E810" s="28" t="s">
        <v>378</v>
      </c>
      <c r="F810" s="28" t="s">
        <v>408</v>
      </c>
      <c r="G810" s="28">
        <v>43571</v>
      </c>
      <c r="H810" s="28">
        <v>43817</v>
      </c>
      <c r="I810" s="34">
        <f>HRData[[#This Row],[salary_actual]]-HRData[[#This Row],[salary_budgeted]]</f>
        <v>246</v>
      </c>
    </row>
    <row r="811" spans="1:9" ht="15.75" customHeight="1" x14ac:dyDescent="0.25">
      <c r="A811" s="28">
        <v>810</v>
      </c>
      <c r="B811" s="28" t="s">
        <v>2767</v>
      </c>
      <c r="C811" s="28" t="s">
        <v>2768</v>
      </c>
      <c r="D811" s="28" t="s">
        <v>2769</v>
      </c>
      <c r="E811" s="28" t="s">
        <v>378</v>
      </c>
      <c r="F811" s="28" t="s">
        <v>425</v>
      </c>
      <c r="G811" s="28">
        <v>64766</v>
      </c>
      <c r="H811" s="28">
        <v>65304</v>
      </c>
      <c r="I811" s="34">
        <f>HRData[[#This Row],[salary_actual]]-HRData[[#This Row],[salary_budgeted]]</f>
        <v>538</v>
      </c>
    </row>
    <row r="812" spans="1:9" ht="15.75" customHeight="1" x14ac:dyDescent="0.25">
      <c r="A812" s="28">
        <v>811</v>
      </c>
      <c r="B812" s="28" t="s">
        <v>2770</v>
      </c>
      <c r="C812" s="28" t="s">
        <v>2771</v>
      </c>
      <c r="D812" s="28" t="s">
        <v>2772</v>
      </c>
      <c r="E812" s="28" t="s">
        <v>378</v>
      </c>
      <c r="F812" s="28" t="s">
        <v>415</v>
      </c>
      <c r="G812" s="28">
        <v>129063</v>
      </c>
      <c r="H812" s="28">
        <v>129547</v>
      </c>
      <c r="I812" s="34">
        <f>HRData[[#This Row],[salary_actual]]-HRData[[#This Row],[salary_budgeted]]</f>
        <v>484</v>
      </c>
    </row>
    <row r="813" spans="1:9" ht="15.75" customHeight="1" x14ac:dyDescent="0.25">
      <c r="A813" s="28">
        <v>812</v>
      </c>
      <c r="B813" s="28" t="s">
        <v>2773</v>
      </c>
      <c r="C813" s="28" t="s">
        <v>2774</v>
      </c>
      <c r="D813" s="28" t="s">
        <v>2775</v>
      </c>
      <c r="E813" s="28" t="s">
        <v>378</v>
      </c>
      <c r="F813" s="28" t="s">
        <v>374</v>
      </c>
      <c r="G813" s="28">
        <v>109941</v>
      </c>
      <c r="H813" s="28">
        <v>110880</v>
      </c>
      <c r="I813" s="34">
        <f>HRData[[#This Row],[salary_actual]]-HRData[[#This Row],[salary_budgeted]]</f>
        <v>939</v>
      </c>
    </row>
    <row r="814" spans="1:9" ht="15.75" customHeight="1" x14ac:dyDescent="0.25">
      <c r="A814" s="28">
        <v>813</v>
      </c>
      <c r="B814" s="28" t="s">
        <v>2776</v>
      </c>
      <c r="C814" s="28" t="s">
        <v>2777</v>
      </c>
      <c r="D814" s="28" t="s">
        <v>2778</v>
      </c>
      <c r="E814" s="28" t="s">
        <v>378</v>
      </c>
      <c r="F814" s="28" t="s">
        <v>415</v>
      </c>
      <c r="G814" s="28">
        <v>147722</v>
      </c>
      <c r="H814" s="28">
        <v>148133</v>
      </c>
      <c r="I814" s="34">
        <f>HRData[[#This Row],[salary_actual]]-HRData[[#This Row],[salary_budgeted]]</f>
        <v>411</v>
      </c>
    </row>
    <row r="815" spans="1:9" ht="15.75" customHeight="1" x14ac:dyDescent="0.25">
      <c r="A815" s="28">
        <v>814</v>
      </c>
      <c r="B815" s="28" t="s">
        <v>2779</v>
      </c>
      <c r="C815" s="28" t="s">
        <v>2780</v>
      </c>
      <c r="D815" s="28" t="s">
        <v>2781</v>
      </c>
      <c r="E815" s="28" t="s">
        <v>373</v>
      </c>
      <c r="F815" s="28" t="s">
        <v>383</v>
      </c>
      <c r="G815" s="28">
        <v>57843</v>
      </c>
      <c r="H815" s="28">
        <v>57978</v>
      </c>
      <c r="I815" s="34">
        <f>HRData[[#This Row],[salary_actual]]-HRData[[#This Row],[salary_budgeted]]</f>
        <v>135</v>
      </c>
    </row>
    <row r="816" spans="1:9" ht="15.75" customHeight="1" x14ac:dyDescent="0.25">
      <c r="A816" s="28">
        <v>815</v>
      </c>
      <c r="B816" s="28" t="s">
        <v>2782</v>
      </c>
      <c r="C816" s="28" t="s">
        <v>2783</v>
      </c>
      <c r="D816" s="28" t="s">
        <v>2784</v>
      </c>
      <c r="E816" s="28" t="s">
        <v>373</v>
      </c>
      <c r="F816" s="28" t="s">
        <v>383</v>
      </c>
      <c r="G816" s="28">
        <v>94294</v>
      </c>
      <c r="H816" s="28">
        <v>94374</v>
      </c>
      <c r="I816" s="34">
        <f>HRData[[#This Row],[salary_actual]]-HRData[[#This Row],[salary_budgeted]]</f>
        <v>80</v>
      </c>
    </row>
    <row r="817" spans="1:9" ht="15.75" customHeight="1" x14ac:dyDescent="0.25">
      <c r="A817" s="28">
        <v>816</v>
      </c>
      <c r="B817" s="28" t="s">
        <v>2785</v>
      </c>
      <c r="C817" s="28" t="s">
        <v>2786</v>
      </c>
      <c r="D817" s="28" t="s">
        <v>2787</v>
      </c>
      <c r="E817" s="28" t="s">
        <v>378</v>
      </c>
      <c r="F817" s="28" t="s">
        <v>408</v>
      </c>
      <c r="G817" s="28">
        <v>147914</v>
      </c>
      <c r="H817" s="28">
        <v>148621</v>
      </c>
      <c r="I817" s="34">
        <f>HRData[[#This Row],[salary_actual]]-HRData[[#This Row],[salary_budgeted]]</f>
        <v>707</v>
      </c>
    </row>
    <row r="818" spans="1:9" ht="15.75" customHeight="1" x14ac:dyDescent="0.25">
      <c r="A818" s="28">
        <v>817</v>
      </c>
      <c r="B818" s="28" t="s">
        <v>2788</v>
      </c>
      <c r="C818" s="28" t="s">
        <v>2789</v>
      </c>
      <c r="D818" s="28" t="s">
        <v>2790</v>
      </c>
      <c r="E818" s="28" t="s">
        <v>373</v>
      </c>
      <c r="F818" s="28" t="s">
        <v>401</v>
      </c>
      <c r="G818" s="28">
        <v>82375</v>
      </c>
      <c r="H818" s="28">
        <v>83154</v>
      </c>
      <c r="I818" s="34">
        <f>HRData[[#This Row],[salary_actual]]-HRData[[#This Row],[salary_budgeted]]</f>
        <v>779</v>
      </c>
    </row>
    <row r="819" spans="1:9" ht="15.75" customHeight="1" x14ac:dyDescent="0.25">
      <c r="A819" s="28">
        <v>818</v>
      </c>
      <c r="B819" s="28" t="s">
        <v>2791</v>
      </c>
      <c r="C819" s="28" t="s">
        <v>2792</v>
      </c>
      <c r="D819" s="28" t="s">
        <v>2793</v>
      </c>
      <c r="E819" s="28" t="s">
        <v>378</v>
      </c>
      <c r="F819" s="28" t="s">
        <v>401</v>
      </c>
      <c r="G819" s="28">
        <v>76932</v>
      </c>
      <c r="H819" s="28">
        <v>77440</v>
      </c>
      <c r="I819" s="34">
        <f>HRData[[#This Row],[salary_actual]]-HRData[[#This Row],[salary_budgeted]]</f>
        <v>508</v>
      </c>
    </row>
    <row r="820" spans="1:9" ht="15.75" customHeight="1" x14ac:dyDescent="0.25">
      <c r="A820" s="28">
        <v>819</v>
      </c>
      <c r="B820" s="28" t="s">
        <v>2794</v>
      </c>
      <c r="C820" s="28" t="s">
        <v>2795</v>
      </c>
      <c r="D820" s="28" t="s">
        <v>2796</v>
      </c>
      <c r="E820" s="28" t="s">
        <v>373</v>
      </c>
      <c r="F820" s="28" t="s">
        <v>379</v>
      </c>
      <c r="G820" s="28">
        <v>124166</v>
      </c>
      <c r="H820" s="28">
        <v>125208</v>
      </c>
      <c r="I820" s="34">
        <f>HRData[[#This Row],[salary_actual]]-HRData[[#This Row],[salary_budgeted]]</f>
        <v>1042</v>
      </c>
    </row>
    <row r="821" spans="1:9" ht="15.75" customHeight="1" x14ac:dyDescent="0.25">
      <c r="A821" s="28">
        <v>820</v>
      </c>
      <c r="B821" s="28" t="s">
        <v>1048</v>
      </c>
      <c r="C821" s="28" t="s">
        <v>2797</v>
      </c>
      <c r="D821" s="28" t="s">
        <v>2798</v>
      </c>
      <c r="E821" s="28" t="s">
        <v>378</v>
      </c>
      <c r="F821" s="28" t="s">
        <v>415</v>
      </c>
      <c r="G821" s="28">
        <v>109794</v>
      </c>
      <c r="H821" s="28">
        <v>110271</v>
      </c>
      <c r="I821" s="34">
        <f>HRData[[#This Row],[salary_actual]]-HRData[[#This Row],[salary_budgeted]]</f>
        <v>477</v>
      </c>
    </row>
    <row r="822" spans="1:9" ht="15.75" customHeight="1" x14ac:dyDescent="0.25">
      <c r="A822" s="28">
        <v>821</v>
      </c>
      <c r="B822" s="28" t="s">
        <v>779</v>
      </c>
      <c r="C822" s="28" t="s">
        <v>2799</v>
      </c>
      <c r="D822" s="28" t="s">
        <v>2800</v>
      </c>
      <c r="E822" s="28" t="s">
        <v>373</v>
      </c>
      <c r="F822" s="28" t="s">
        <v>429</v>
      </c>
      <c r="G822" s="28">
        <v>45908</v>
      </c>
      <c r="H822" s="28">
        <v>46059</v>
      </c>
      <c r="I822" s="34">
        <f>HRData[[#This Row],[salary_actual]]-HRData[[#This Row],[salary_budgeted]]</f>
        <v>151</v>
      </c>
    </row>
    <row r="823" spans="1:9" ht="15.75" customHeight="1" x14ac:dyDescent="0.25">
      <c r="A823" s="28">
        <v>822</v>
      </c>
      <c r="B823" s="28" t="s">
        <v>2801</v>
      </c>
      <c r="C823" s="28" t="s">
        <v>2802</v>
      </c>
      <c r="D823" s="28" t="s">
        <v>2803</v>
      </c>
      <c r="E823" s="28" t="s">
        <v>373</v>
      </c>
      <c r="F823" s="28" t="s">
        <v>433</v>
      </c>
      <c r="G823" s="28">
        <v>104733</v>
      </c>
      <c r="H823" s="28">
        <v>105694</v>
      </c>
      <c r="I823" s="34">
        <f>HRData[[#This Row],[salary_actual]]-HRData[[#This Row],[salary_budgeted]]</f>
        <v>961</v>
      </c>
    </row>
    <row r="824" spans="1:9" ht="15.75" customHeight="1" x14ac:dyDescent="0.25">
      <c r="A824" s="28">
        <v>823</v>
      </c>
      <c r="B824" s="28" t="s">
        <v>2804</v>
      </c>
      <c r="C824" s="28" t="s">
        <v>2805</v>
      </c>
      <c r="D824" s="28" t="s">
        <v>2806</v>
      </c>
      <c r="E824" s="28" t="s">
        <v>373</v>
      </c>
      <c r="F824" s="28" t="s">
        <v>401</v>
      </c>
      <c r="G824" s="28">
        <v>69335</v>
      </c>
      <c r="H824" s="28">
        <v>69703</v>
      </c>
      <c r="I824" s="34">
        <f>HRData[[#This Row],[salary_actual]]-HRData[[#This Row],[salary_budgeted]]</f>
        <v>368</v>
      </c>
    </row>
    <row r="825" spans="1:9" ht="15.75" customHeight="1" x14ac:dyDescent="0.25">
      <c r="A825" s="28">
        <v>824</v>
      </c>
      <c r="B825" s="28" t="s">
        <v>2807</v>
      </c>
      <c r="C825" s="28" t="s">
        <v>2808</v>
      </c>
      <c r="D825" s="28" t="s">
        <v>2809</v>
      </c>
      <c r="E825" s="28" t="s">
        <v>373</v>
      </c>
      <c r="F825" s="28" t="s">
        <v>446</v>
      </c>
      <c r="G825" s="28">
        <v>82787</v>
      </c>
      <c r="H825" s="28">
        <v>82989</v>
      </c>
      <c r="I825" s="34">
        <f>HRData[[#This Row],[salary_actual]]-HRData[[#This Row],[salary_budgeted]]</f>
        <v>202</v>
      </c>
    </row>
    <row r="826" spans="1:9" ht="15.75" customHeight="1" x14ac:dyDescent="0.25">
      <c r="A826" s="28">
        <v>825</v>
      </c>
      <c r="B826" s="28" t="s">
        <v>2810</v>
      </c>
      <c r="C826" s="28" t="s">
        <v>2811</v>
      </c>
      <c r="D826" s="28" t="s">
        <v>2812</v>
      </c>
      <c r="E826" s="28" t="s">
        <v>373</v>
      </c>
      <c r="F826" s="28" t="s">
        <v>415</v>
      </c>
      <c r="G826" s="28">
        <v>70411</v>
      </c>
      <c r="H826" s="28">
        <v>70945</v>
      </c>
      <c r="I826" s="34">
        <f>HRData[[#This Row],[salary_actual]]-HRData[[#This Row],[salary_budgeted]]</f>
        <v>534</v>
      </c>
    </row>
    <row r="827" spans="1:9" ht="15.75" customHeight="1" x14ac:dyDescent="0.25">
      <c r="A827" s="28">
        <v>826</v>
      </c>
      <c r="B827" s="28" t="s">
        <v>2813</v>
      </c>
      <c r="C827" s="28" t="s">
        <v>2814</v>
      </c>
      <c r="D827" s="28" t="s">
        <v>2815</v>
      </c>
      <c r="E827" s="28" t="s">
        <v>378</v>
      </c>
      <c r="F827" s="28" t="s">
        <v>383</v>
      </c>
      <c r="G827" s="28">
        <v>137512</v>
      </c>
      <c r="H827" s="28">
        <v>137608</v>
      </c>
      <c r="I827" s="34">
        <f>HRData[[#This Row],[salary_actual]]-HRData[[#This Row],[salary_budgeted]]</f>
        <v>96</v>
      </c>
    </row>
    <row r="828" spans="1:9" ht="15.75" customHeight="1" x14ac:dyDescent="0.25">
      <c r="A828" s="28">
        <v>827</v>
      </c>
      <c r="B828" s="28" t="s">
        <v>510</v>
      </c>
      <c r="C828" s="28" t="s">
        <v>2816</v>
      </c>
      <c r="D828" s="28" t="s">
        <v>2817</v>
      </c>
      <c r="E828" s="28" t="s">
        <v>378</v>
      </c>
      <c r="F828" s="28" t="s">
        <v>408</v>
      </c>
      <c r="G828" s="28">
        <v>116223</v>
      </c>
      <c r="H828" s="28">
        <v>117287</v>
      </c>
      <c r="I828" s="34">
        <f>HRData[[#This Row],[salary_actual]]-HRData[[#This Row],[salary_budgeted]]</f>
        <v>1064</v>
      </c>
    </row>
    <row r="829" spans="1:9" ht="15.75" customHeight="1" x14ac:dyDescent="0.25">
      <c r="A829" s="28">
        <v>828</v>
      </c>
      <c r="B829" s="28" t="s">
        <v>2818</v>
      </c>
      <c r="C829" s="28" t="s">
        <v>2819</v>
      </c>
      <c r="D829" s="28" t="s">
        <v>2820</v>
      </c>
      <c r="E829" s="28" t="s">
        <v>373</v>
      </c>
      <c r="F829" s="28" t="s">
        <v>374</v>
      </c>
      <c r="G829" s="28">
        <v>92477</v>
      </c>
      <c r="H829" s="28">
        <v>93140</v>
      </c>
      <c r="I829" s="34">
        <f>HRData[[#This Row],[salary_actual]]-HRData[[#This Row],[salary_budgeted]]</f>
        <v>663</v>
      </c>
    </row>
    <row r="830" spans="1:9" ht="15.75" customHeight="1" x14ac:dyDescent="0.25">
      <c r="A830" s="28">
        <v>829</v>
      </c>
      <c r="B830" s="28" t="s">
        <v>2821</v>
      </c>
      <c r="C830" s="28" t="s">
        <v>2822</v>
      </c>
      <c r="D830" s="28" t="s">
        <v>2823</v>
      </c>
      <c r="E830" s="28" t="s">
        <v>378</v>
      </c>
      <c r="F830" s="28" t="s">
        <v>390</v>
      </c>
      <c r="G830" s="28">
        <v>68236</v>
      </c>
      <c r="H830" s="28">
        <v>68501</v>
      </c>
      <c r="I830" s="34">
        <f>HRData[[#This Row],[salary_actual]]-HRData[[#This Row],[salary_budgeted]]</f>
        <v>265</v>
      </c>
    </row>
    <row r="831" spans="1:9" ht="15.75" customHeight="1" x14ac:dyDescent="0.25">
      <c r="A831" s="28">
        <v>830</v>
      </c>
      <c r="B831" s="28" t="s">
        <v>2824</v>
      </c>
      <c r="C831" s="28" t="s">
        <v>2825</v>
      </c>
      <c r="D831" s="28" t="s">
        <v>2826</v>
      </c>
      <c r="E831" s="28" t="s">
        <v>378</v>
      </c>
      <c r="F831" s="28" t="s">
        <v>383</v>
      </c>
      <c r="G831" s="28">
        <v>50506</v>
      </c>
      <c r="H831" s="28">
        <v>50740</v>
      </c>
      <c r="I831" s="34">
        <f>HRData[[#This Row],[salary_actual]]-HRData[[#This Row],[salary_budgeted]]</f>
        <v>234</v>
      </c>
    </row>
    <row r="832" spans="1:9" ht="15.75" customHeight="1" x14ac:dyDescent="0.25">
      <c r="A832" s="28">
        <v>831</v>
      </c>
      <c r="B832" s="28" t="s">
        <v>2827</v>
      </c>
      <c r="C832" s="28" t="s">
        <v>2828</v>
      </c>
      <c r="D832" s="28" t="s">
        <v>2829</v>
      </c>
      <c r="E832" s="28" t="s">
        <v>378</v>
      </c>
      <c r="F832" s="28" t="s">
        <v>446</v>
      </c>
      <c r="G832" s="28">
        <v>77868</v>
      </c>
      <c r="H832" s="28">
        <v>78284</v>
      </c>
      <c r="I832" s="34">
        <f>HRData[[#This Row],[salary_actual]]-HRData[[#This Row],[salary_budgeted]]</f>
        <v>416</v>
      </c>
    </row>
    <row r="833" spans="1:9" ht="15.75" customHeight="1" x14ac:dyDescent="0.25">
      <c r="A833" s="28">
        <v>832</v>
      </c>
      <c r="B833" s="28" t="s">
        <v>2830</v>
      </c>
      <c r="C833" s="28" t="s">
        <v>2831</v>
      </c>
      <c r="D833" s="28" t="s">
        <v>2832</v>
      </c>
      <c r="E833" s="28" t="s">
        <v>373</v>
      </c>
      <c r="F833" s="28" t="s">
        <v>401</v>
      </c>
      <c r="G833" s="28">
        <v>96971</v>
      </c>
      <c r="H833" s="28">
        <v>97855</v>
      </c>
      <c r="I833" s="34">
        <f>HRData[[#This Row],[salary_actual]]-HRData[[#This Row],[salary_budgeted]]</f>
        <v>884</v>
      </c>
    </row>
    <row r="834" spans="1:9" ht="15.75" customHeight="1" x14ac:dyDescent="0.25">
      <c r="A834" s="28">
        <v>833</v>
      </c>
      <c r="B834" s="28" t="s">
        <v>2833</v>
      </c>
      <c r="C834" s="28" t="s">
        <v>2834</v>
      </c>
      <c r="D834" s="28" t="s">
        <v>2835</v>
      </c>
      <c r="E834" s="28" t="s">
        <v>373</v>
      </c>
      <c r="F834" s="28" t="s">
        <v>401</v>
      </c>
      <c r="G834" s="28">
        <v>64998</v>
      </c>
      <c r="H834" s="28">
        <v>65079</v>
      </c>
      <c r="I834" s="34">
        <f>HRData[[#This Row],[salary_actual]]-HRData[[#This Row],[salary_budgeted]]</f>
        <v>81</v>
      </c>
    </row>
    <row r="835" spans="1:9" ht="15.75" customHeight="1" x14ac:dyDescent="0.25">
      <c r="A835" s="28">
        <v>834</v>
      </c>
      <c r="B835" s="28" t="s">
        <v>2836</v>
      </c>
      <c r="C835" s="28" t="s">
        <v>2837</v>
      </c>
      <c r="D835" s="28" t="s">
        <v>2838</v>
      </c>
      <c r="E835" s="28" t="s">
        <v>378</v>
      </c>
      <c r="F835" s="28" t="s">
        <v>433</v>
      </c>
      <c r="G835" s="28">
        <v>75884</v>
      </c>
      <c r="H835" s="28">
        <v>76605</v>
      </c>
      <c r="I835" s="34">
        <f>HRData[[#This Row],[salary_actual]]-HRData[[#This Row],[salary_budgeted]]</f>
        <v>721</v>
      </c>
    </row>
    <row r="836" spans="1:9" ht="15.75" customHeight="1" x14ac:dyDescent="0.25">
      <c r="A836" s="28">
        <v>835</v>
      </c>
      <c r="B836" s="28" t="s">
        <v>2839</v>
      </c>
      <c r="C836" s="28" t="s">
        <v>2840</v>
      </c>
      <c r="D836" s="28" t="s">
        <v>2841</v>
      </c>
      <c r="E836" s="28" t="s">
        <v>373</v>
      </c>
      <c r="F836" s="28" t="s">
        <v>446</v>
      </c>
      <c r="G836" s="28">
        <v>55866</v>
      </c>
      <c r="H836" s="28">
        <v>55907</v>
      </c>
      <c r="I836" s="34">
        <f>HRData[[#This Row],[salary_actual]]-HRData[[#This Row],[salary_budgeted]]</f>
        <v>41</v>
      </c>
    </row>
    <row r="837" spans="1:9" ht="15.75" customHeight="1" x14ac:dyDescent="0.25">
      <c r="A837" s="28">
        <v>836</v>
      </c>
      <c r="B837" s="28" t="s">
        <v>2842</v>
      </c>
      <c r="C837" s="28" t="s">
        <v>2843</v>
      </c>
      <c r="D837" s="28" t="s">
        <v>2844</v>
      </c>
      <c r="E837" s="28" t="s">
        <v>378</v>
      </c>
      <c r="F837" s="28" t="s">
        <v>425</v>
      </c>
      <c r="G837" s="28">
        <v>42275</v>
      </c>
      <c r="H837" s="28">
        <v>42336</v>
      </c>
      <c r="I837" s="34">
        <f>HRData[[#This Row],[salary_actual]]-HRData[[#This Row],[salary_budgeted]]</f>
        <v>61</v>
      </c>
    </row>
    <row r="838" spans="1:9" ht="15.75" customHeight="1" x14ac:dyDescent="0.25">
      <c r="A838" s="28">
        <v>837</v>
      </c>
      <c r="B838" s="28" t="s">
        <v>2845</v>
      </c>
      <c r="C838" s="28" t="s">
        <v>2846</v>
      </c>
      <c r="D838" s="28" t="s">
        <v>2847</v>
      </c>
      <c r="E838" s="28" t="s">
        <v>378</v>
      </c>
      <c r="F838" s="28" t="s">
        <v>374</v>
      </c>
      <c r="G838" s="28">
        <v>107928</v>
      </c>
      <c r="H838" s="28">
        <v>108841</v>
      </c>
      <c r="I838" s="34">
        <f>HRData[[#This Row],[salary_actual]]-HRData[[#This Row],[salary_budgeted]]</f>
        <v>913</v>
      </c>
    </row>
    <row r="839" spans="1:9" ht="15.75" customHeight="1" x14ac:dyDescent="0.25">
      <c r="A839" s="28">
        <v>838</v>
      </c>
      <c r="B839" s="28" t="s">
        <v>2848</v>
      </c>
      <c r="C839" s="28" t="s">
        <v>2849</v>
      </c>
      <c r="D839" s="28" t="s">
        <v>2850</v>
      </c>
      <c r="E839" s="28" t="s">
        <v>373</v>
      </c>
      <c r="F839" s="28" t="s">
        <v>383</v>
      </c>
      <c r="G839" s="28">
        <v>107885</v>
      </c>
      <c r="H839" s="28">
        <v>107944</v>
      </c>
      <c r="I839" s="34">
        <f>HRData[[#This Row],[salary_actual]]-HRData[[#This Row],[salary_budgeted]]</f>
        <v>59</v>
      </c>
    </row>
    <row r="840" spans="1:9" ht="15.75" customHeight="1" x14ac:dyDescent="0.25">
      <c r="A840" s="28">
        <v>839</v>
      </c>
      <c r="B840" s="28" t="s">
        <v>2851</v>
      </c>
      <c r="C840" s="28" t="s">
        <v>2852</v>
      </c>
      <c r="D840" s="28" t="s">
        <v>2853</v>
      </c>
      <c r="E840" s="28" t="s">
        <v>378</v>
      </c>
      <c r="F840" s="28" t="s">
        <v>433</v>
      </c>
      <c r="G840" s="28">
        <v>73124</v>
      </c>
      <c r="H840" s="28">
        <v>73709</v>
      </c>
      <c r="I840" s="34">
        <f>HRData[[#This Row],[salary_actual]]-HRData[[#This Row],[salary_budgeted]]</f>
        <v>585</v>
      </c>
    </row>
    <row r="841" spans="1:9" ht="15.75" customHeight="1" x14ac:dyDescent="0.25">
      <c r="A841" s="28">
        <v>840</v>
      </c>
      <c r="B841" s="28" t="s">
        <v>2625</v>
      </c>
      <c r="C841" s="28" t="s">
        <v>2854</v>
      </c>
      <c r="D841" s="28" t="s">
        <v>2855</v>
      </c>
      <c r="E841" s="28" t="s">
        <v>373</v>
      </c>
      <c r="F841" s="28" t="s">
        <v>390</v>
      </c>
      <c r="G841" s="28">
        <v>138404</v>
      </c>
      <c r="H841" s="28">
        <v>139606</v>
      </c>
      <c r="I841" s="34">
        <f>HRData[[#This Row],[salary_actual]]-HRData[[#This Row],[salary_budgeted]]</f>
        <v>1202</v>
      </c>
    </row>
    <row r="842" spans="1:9" ht="15.75" customHeight="1" x14ac:dyDescent="0.25">
      <c r="A842" s="28">
        <v>841</v>
      </c>
      <c r="B842" s="28" t="s">
        <v>2856</v>
      </c>
      <c r="C842" s="28" t="s">
        <v>2857</v>
      </c>
      <c r="D842" s="28" t="s">
        <v>2858</v>
      </c>
      <c r="E842" s="28" t="s">
        <v>378</v>
      </c>
      <c r="F842" s="28" t="s">
        <v>408</v>
      </c>
      <c r="G842" s="28">
        <v>139906</v>
      </c>
      <c r="H842" s="28">
        <v>140429</v>
      </c>
      <c r="I842" s="34">
        <f>HRData[[#This Row],[salary_actual]]-HRData[[#This Row],[salary_budgeted]]</f>
        <v>523</v>
      </c>
    </row>
    <row r="843" spans="1:9" ht="15.75" customHeight="1" x14ac:dyDescent="0.25">
      <c r="A843" s="28">
        <v>842</v>
      </c>
      <c r="B843" s="28" t="s">
        <v>2859</v>
      </c>
      <c r="C843" s="28" t="s">
        <v>2860</v>
      </c>
      <c r="D843" s="28" t="s">
        <v>2861</v>
      </c>
      <c r="E843" s="28" t="s">
        <v>373</v>
      </c>
      <c r="F843" s="28" t="s">
        <v>401</v>
      </c>
      <c r="G843" s="28">
        <v>148660</v>
      </c>
      <c r="H843" s="28">
        <v>149343</v>
      </c>
      <c r="I843" s="34">
        <f>HRData[[#This Row],[salary_actual]]-HRData[[#This Row],[salary_budgeted]]</f>
        <v>683</v>
      </c>
    </row>
    <row r="844" spans="1:9" ht="15.75" customHeight="1" x14ac:dyDescent="0.25">
      <c r="A844" s="28">
        <v>843</v>
      </c>
      <c r="B844" s="28" t="s">
        <v>2862</v>
      </c>
      <c r="C844" s="28" t="s">
        <v>2590</v>
      </c>
      <c r="D844" s="28" t="s">
        <v>2863</v>
      </c>
      <c r="E844" s="28" t="s">
        <v>373</v>
      </c>
      <c r="F844" s="28" t="s">
        <v>394</v>
      </c>
      <c r="G844" s="28">
        <v>57224</v>
      </c>
      <c r="H844" s="28">
        <v>57757</v>
      </c>
      <c r="I844" s="34">
        <f>HRData[[#This Row],[salary_actual]]-HRData[[#This Row],[salary_budgeted]]</f>
        <v>533</v>
      </c>
    </row>
    <row r="845" spans="1:9" ht="15.75" customHeight="1" x14ac:dyDescent="0.25">
      <c r="A845" s="28">
        <v>844</v>
      </c>
      <c r="B845" s="28" t="s">
        <v>2864</v>
      </c>
      <c r="C845" s="28" t="s">
        <v>2865</v>
      </c>
      <c r="D845" s="28" t="s">
        <v>2866</v>
      </c>
      <c r="E845" s="28" t="s">
        <v>378</v>
      </c>
      <c r="F845" s="28" t="s">
        <v>408</v>
      </c>
      <c r="G845" s="28">
        <v>65617</v>
      </c>
      <c r="H845" s="28">
        <v>65656</v>
      </c>
      <c r="I845" s="34">
        <f>HRData[[#This Row],[salary_actual]]-HRData[[#This Row],[salary_budgeted]]</f>
        <v>39</v>
      </c>
    </row>
    <row r="846" spans="1:9" ht="15.75" customHeight="1" x14ac:dyDescent="0.25">
      <c r="A846" s="28">
        <v>845</v>
      </c>
      <c r="B846" s="28" t="s">
        <v>2867</v>
      </c>
      <c r="C846" s="28" t="s">
        <v>2868</v>
      </c>
      <c r="D846" s="28" t="s">
        <v>2869</v>
      </c>
      <c r="E846" s="28" t="s">
        <v>373</v>
      </c>
      <c r="F846" s="28" t="s">
        <v>374</v>
      </c>
      <c r="G846" s="28">
        <v>126520</v>
      </c>
      <c r="H846" s="28">
        <v>127313</v>
      </c>
      <c r="I846" s="34">
        <f>HRData[[#This Row],[salary_actual]]-HRData[[#This Row],[salary_budgeted]]</f>
        <v>793</v>
      </c>
    </row>
    <row r="847" spans="1:9" ht="15.75" customHeight="1" x14ac:dyDescent="0.25">
      <c r="A847" s="28">
        <v>846</v>
      </c>
      <c r="B847" s="28" t="s">
        <v>2870</v>
      </c>
      <c r="C847" s="28" t="s">
        <v>2871</v>
      </c>
      <c r="D847" s="28" t="s">
        <v>2872</v>
      </c>
      <c r="E847" s="28" t="s">
        <v>378</v>
      </c>
      <c r="F847" s="28" t="s">
        <v>408</v>
      </c>
      <c r="G847" s="28">
        <v>77791</v>
      </c>
      <c r="H847" s="28">
        <v>78508</v>
      </c>
      <c r="I847" s="34">
        <f>HRData[[#This Row],[salary_actual]]-HRData[[#This Row],[salary_budgeted]]</f>
        <v>717</v>
      </c>
    </row>
    <row r="848" spans="1:9" ht="15.75" customHeight="1" x14ac:dyDescent="0.25">
      <c r="A848" s="28">
        <v>847</v>
      </c>
      <c r="B848" s="28" t="s">
        <v>2873</v>
      </c>
      <c r="C848" s="28" t="s">
        <v>2874</v>
      </c>
      <c r="D848" s="28" t="s">
        <v>2875</v>
      </c>
      <c r="E848" s="28" t="s">
        <v>378</v>
      </c>
      <c r="F848" s="28" t="s">
        <v>425</v>
      </c>
      <c r="G848" s="28">
        <v>105767</v>
      </c>
      <c r="H848" s="28">
        <v>106125</v>
      </c>
      <c r="I848" s="34">
        <f>HRData[[#This Row],[salary_actual]]-HRData[[#This Row],[salary_budgeted]]</f>
        <v>358</v>
      </c>
    </row>
    <row r="849" spans="1:9" ht="15.75" customHeight="1" x14ac:dyDescent="0.25">
      <c r="A849" s="28">
        <v>848</v>
      </c>
      <c r="B849" s="28" t="s">
        <v>2876</v>
      </c>
      <c r="C849" s="28" t="s">
        <v>2877</v>
      </c>
      <c r="D849" s="28" t="s">
        <v>2878</v>
      </c>
      <c r="E849" s="28" t="s">
        <v>373</v>
      </c>
      <c r="F849" s="28" t="s">
        <v>415</v>
      </c>
      <c r="G849" s="28">
        <v>132132</v>
      </c>
      <c r="H849" s="28">
        <v>132383</v>
      </c>
      <c r="I849" s="34">
        <f>HRData[[#This Row],[salary_actual]]-HRData[[#This Row],[salary_budgeted]]</f>
        <v>251</v>
      </c>
    </row>
    <row r="850" spans="1:9" ht="15.75" customHeight="1" x14ac:dyDescent="0.25">
      <c r="A850" s="28">
        <v>849</v>
      </c>
      <c r="B850" s="28" t="s">
        <v>2879</v>
      </c>
      <c r="C850" s="28" t="s">
        <v>2880</v>
      </c>
      <c r="D850" s="28" t="s">
        <v>2881</v>
      </c>
      <c r="E850" s="28" t="s">
        <v>378</v>
      </c>
      <c r="F850" s="28" t="s">
        <v>401</v>
      </c>
      <c r="G850" s="28">
        <v>137830</v>
      </c>
      <c r="H850" s="28">
        <v>138296</v>
      </c>
      <c r="I850" s="34">
        <f>HRData[[#This Row],[salary_actual]]-HRData[[#This Row],[salary_budgeted]]</f>
        <v>466</v>
      </c>
    </row>
    <row r="851" spans="1:9" ht="15.75" customHeight="1" x14ac:dyDescent="0.25">
      <c r="A851" s="28">
        <v>850</v>
      </c>
      <c r="B851" s="28" t="s">
        <v>2271</v>
      </c>
      <c r="C851" s="28" t="s">
        <v>2882</v>
      </c>
      <c r="D851" s="28" t="s">
        <v>2883</v>
      </c>
      <c r="E851" s="28" t="s">
        <v>378</v>
      </c>
      <c r="F851" s="28" t="s">
        <v>394</v>
      </c>
      <c r="G851" s="28">
        <v>89843</v>
      </c>
      <c r="H851" s="28">
        <v>89931</v>
      </c>
      <c r="I851" s="34">
        <f>HRData[[#This Row],[salary_actual]]-HRData[[#This Row],[salary_budgeted]]</f>
        <v>88</v>
      </c>
    </row>
    <row r="852" spans="1:9" ht="15.75" customHeight="1" x14ac:dyDescent="0.25">
      <c r="A852" s="28">
        <v>851</v>
      </c>
      <c r="B852" s="28" t="s">
        <v>2884</v>
      </c>
      <c r="C852" s="28" t="s">
        <v>2885</v>
      </c>
      <c r="D852" s="28" t="s">
        <v>2886</v>
      </c>
      <c r="E852" s="28" t="s">
        <v>378</v>
      </c>
      <c r="F852" s="28" t="s">
        <v>415</v>
      </c>
      <c r="G852" s="28">
        <v>102271</v>
      </c>
      <c r="H852" s="28">
        <v>103005</v>
      </c>
      <c r="I852" s="34">
        <f>HRData[[#This Row],[salary_actual]]-HRData[[#This Row],[salary_budgeted]]</f>
        <v>734</v>
      </c>
    </row>
    <row r="853" spans="1:9" ht="15.75" customHeight="1" x14ac:dyDescent="0.25">
      <c r="A853" s="28">
        <v>852</v>
      </c>
      <c r="B853" s="28" t="s">
        <v>528</v>
      </c>
      <c r="C853" s="28" t="s">
        <v>2887</v>
      </c>
      <c r="D853" s="28" t="s">
        <v>2888</v>
      </c>
      <c r="E853" s="28" t="s">
        <v>378</v>
      </c>
      <c r="F853" s="28" t="s">
        <v>401</v>
      </c>
      <c r="G853" s="28">
        <v>82361</v>
      </c>
      <c r="H853" s="28">
        <v>82783</v>
      </c>
      <c r="I853" s="34">
        <f>HRData[[#This Row],[salary_actual]]-HRData[[#This Row],[salary_budgeted]]</f>
        <v>422</v>
      </c>
    </row>
    <row r="854" spans="1:9" ht="15.75" customHeight="1" x14ac:dyDescent="0.25">
      <c r="A854" s="28">
        <v>853</v>
      </c>
      <c r="B854" s="28" t="s">
        <v>2889</v>
      </c>
      <c r="C854" s="28" t="s">
        <v>1745</v>
      </c>
      <c r="D854" s="28" t="s">
        <v>2890</v>
      </c>
      <c r="E854" s="28" t="s">
        <v>373</v>
      </c>
      <c r="F854" s="28" t="s">
        <v>446</v>
      </c>
      <c r="G854" s="28">
        <v>125069</v>
      </c>
      <c r="H854" s="28">
        <v>125170</v>
      </c>
      <c r="I854" s="34">
        <f>HRData[[#This Row],[salary_actual]]-HRData[[#This Row],[salary_budgeted]]</f>
        <v>101</v>
      </c>
    </row>
    <row r="855" spans="1:9" ht="15.75" customHeight="1" x14ac:dyDescent="0.25">
      <c r="A855" s="28">
        <v>854</v>
      </c>
      <c r="B855" s="28" t="s">
        <v>982</v>
      </c>
      <c r="C855" s="28" t="s">
        <v>2891</v>
      </c>
      <c r="D855" s="28" t="s">
        <v>2892</v>
      </c>
      <c r="E855" s="28" t="s">
        <v>378</v>
      </c>
      <c r="F855" s="28" t="s">
        <v>374</v>
      </c>
      <c r="G855" s="28">
        <v>50829</v>
      </c>
      <c r="H855" s="28">
        <v>51249</v>
      </c>
      <c r="I855" s="34">
        <f>HRData[[#This Row],[salary_actual]]-HRData[[#This Row],[salary_budgeted]]</f>
        <v>420</v>
      </c>
    </row>
    <row r="856" spans="1:9" ht="15.75" customHeight="1" x14ac:dyDescent="0.25">
      <c r="A856" s="28">
        <v>855</v>
      </c>
      <c r="B856" s="28" t="s">
        <v>2655</v>
      </c>
      <c r="C856" s="28" t="s">
        <v>2893</v>
      </c>
      <c r="D856" s="28" t="s">
        <v>2894</v>
      </c>
      <c r="E856" s="28" t="s">
        <v>373</v>
      </c>
      <c r="F856" s="28" t="s">
        <v>383</v>
      </c>
      <c r="G856" s="28">
        <v>56623</v>
      </c>
      <c r="H856" s="28">
        <v>57016</v>
      </c>
      <c r="I856" s="34">
        <f>HRData[[#This Row],[salary_actual]]-HRData[[#This Row],[salary_budgeted]]</f>
        <v>393</v>
      </c>
    </row>
    <row r="857" spans="1:9" ht="15.75" customHeight="1" x14ac:dyDescent="0.25">
      <c r="A857" s="28">
        <v>856</v>
      </c>
      <c r="B857" s="28" t="s">
        <v>2895</v>
      </c>
      <c r="C857" s="28" t="s">
        <v>2896</v>
      </c>
      <c r="D857" s="28" t="s">
        <v>2897</v>
      </c>
      <c r="E857" s="28" t="s">
        <v>373</v>
      </c>
      <c r="F857" s="28" t="s">
        <v>408</v>
      </c>
      <c r="G857" s="28">
        <v>70311</v>
      </c>
      <c r="H857" s="28">
        <v>70410</v>
      </c>
      <c r="I857" s="34">
        <f>HRData[[#This Row],[salary_actual]]-HRData[[#This Row],[salary_budgeted]]</f>
        <v>99</v>
      </c>
    </row>
    <row r="858" spans="1:9" ht="15.75" customHeight="1" x14ac:dyDescent="0.25">
      <c r="A858" s="28">
        <v>857</v>
      </c>
      <c r="B858" s="28" t="s">
        <v>2898</v>
      </c>
      <c r="C858" s="28" t="s">
        <v>2899</v>
      </c>
      <c r="D858" s="28" t="s">
        <v>2900</v>
      </c>
      <c r="E858" s="28" t="s">
        <v>378</v>
      </c>
      <c r="F858" s="28" t="s">
        <v>374</v>
      </c>
      <c r="G858" s="28">
        <v>75195</v>
      </c>
      <c r="H858" s="28">
        <v>75283</v>
      </c>
      <c r="I858" s="34">
        <f>HRData[[#This Row],[salary_actual]]-HRData[[#This Row],[salary_budgeted]]</f>
        <v>88</v>
      </c>
    </row>
    <row r="859" spans="1:9" ht="15.75" customHeight="1" x14ac:dyDescent="0.25">
      <c r="A859" s="28">
        <v>858</v>
      </c>
      <c r="B859" s="28" t="s">
        <v>2901</v>
      </c>
      <c r="C859" s="28" t="s">
        <v>2902</v>
      </c>
      <c r="D859" s="28" t="s">
        <v>2903</v>
      </c>
      <c r="E859" s="28" t="s">
        <v>373</v>
      </c>
      <c r="F859" s="28" t="s">
        <v>446</v>
      </c>
      <c r="G859" s="28">
        <v>64313</v>
      </c>
      <c r="H859" s="28">
        <v>64485</v>
      </c>
      <c r="I859" s="34">
        <f>HRData[[#This Row],[salary_actual]]-HRData[[#This Row],[salary_budgeted]]</f>
        <v>172</v>
      </c>
    </row>
    <row r="860" spans="1:9" ht="15.75" customHeight="1" x14ac:dyDescent="0.25">
      <c r="A860" s="28">
        <v>859</v>
      </c>
      <c r="B860" s="28" t="s">
        <v>2904</v>
      </c>
      <c r="C860" s="28" t="s">
        <v>2905</v>
      </c>
      <c r="D860" s="28" t="s">
        <v>2906</v>
      </c>
      <c r="E860" s="28" t="s">
        <v>378</v>
      </c>
      <c r="F860" s="28" t="s">
        <v>394</v>
      </c>
      <c r="G860" s="28">
        <v>81923</v>
      </c>
      <c r="H860" s="28">
        <v>82706</v>
      </c>
      <c r="I860" s="34">
        <f>HRData[[#This Row],[salary_actual]]-HRData[[#This Row],[salary_budgeted]]</f>
        <v>783</v>
      </c>
    </row>
    <row r="861" spans="1:9" ht="15.75" customHeight="1" x14ac:dyDescent="0.25">
      <c r="A861" s="28">
        <v>860</v>
      </c>
      <c r="B861" s="28" t="s">
        <v>2907</v>
      </c>
      <c r="C861" s="28" t="s">
        <v>2908</v>
      </c>
      <c r="D861" s="28" t="s">
        <v>2909</v>
      </c>
      <c r="E861" s="28" t="s">
        <v>378</v>
      </c>
      <c r="F861" s="28" t="s">
        <v>401</v>
      </c>
      <c r="G861" s="28">
        <v>82322</v>
      </c>
      <c r="H861" s="28">
        <v>83137</v>
      </c>
      <c r="I861" s="34">
        <f>HRData[[#This Row],[salary_actual]]-HRData[[#This Row],[salary_budgeted]]</f>
        <v>815</v>
      </c>
    </row>
    <row r="862" spans="1:9" ht="15.75" customHeight="1" x14ac:dyDescent="0.25">
      <c r="A862" s="28">
        <v>861</v>
      </c>
      <c r="B862" s="28" t="s">
        <v>2910</v>
      </c>
      <c r="C862" s="28" t="s">
        <v>2911</v>
      </c>
      <c r="D862" s="28" t="s">
        <v>2912</v>
      </c>
      <c r="E862" s="28" t="s">
        <v>373</v>
      </c>
      <c r="F862" s="28" t="s">
        <v>425</v>
      </c>
      <c r="G862" s="28">
        <v>48429</v>
      </c>
      <c r="H862" s="28">
        <v>48651</v>
      </c>
      <c r="I862" s="34">
        <f>HRData[[#This Row],[salary_actual]]-HRData[[#This Row],[salary_budgeted]]</f>
        <v>222</v>
      </c>
    </row>
    <row r="863" spans="1:9" ht="15.75" customHeight="1" x14ac:dyDescent="0.25">
      <c r="A863" s="28">
        <v>862</v>
      </c>
      <c r="B863" s="28" t="s">
        <v>2913</v>
      </c>
      <c r="C863" s="28" t="s">
        <v>2914</v>
      </c>
      <c r="D863" s="28" t="s">
        <v>2915</v>
      </c>
      <c r="E863" s="28" t="s">
        <v>373</v>
      </c>
      <c r="F863" s="28" t="s">
        <v>408</v>
      </c>
      <c r="G863" s="28">
        <v>89253</v>
      </c>
      <c r="H863" s="28">
        <v>89849</v>
      </c>
      <c r="I863" s="34">
        <f>HRData[[#This Row],[salary_actual]]-HRData[[#This Row],[salary_budgeted]]</f>
        <v>596</v>
      </c>
    </row>
    <row r="864" spans="1:9" ht="15.75" customHeight="1" x14ac:dyDescent="0.25">
      <c r="A864" s="28">
        <v>863</v>
      </c>
      <c r="B864" s="28" t="s">
        <v>2916</v>
      </c>
      <c r="C864" s="28" t="s">
        <v>2917</v>
      </c>
      <c r="D864" s="28" t="s">
        <v>2918</v>
      </c>
      <c r="E864" s="28" t="s">
        <v>373</v>
      </c>
      <c r="F864" s="28" t="s">
        <v>374</v>
      </c>
      <c r="G864" s="28">
        <v>145506</v>
      </c>
      <c r="H864" s="28">
        <v>145896</v>
      </c>
      <c r="I864" s="34">
        <f>HRData[[#This Row],[salary_actual]]-HRData[[#This Row],[salary_budgeted]]</f>
        <v>390</v>
      </c>
    </row>
    <row r="865" spans="1:9" ht="15.75" customHeight="1" x14ac:dyDescent="0.25">
      <c r="A865" s="28">
        <v>864</v>
      </c>
      <c r="B865" s="28" t="s">
        <v>2485</v>
      </c>
      <c r="C865" s="28" t="s">
        <v>2919</v>
      </c>
      <c r="D865" s="28" t="s">
        <v>2920</v>
      </c>
      <c r="E865" s="28" t="s">
        <v>378</v>
      </c>
      <c r="F865" s="28" t="s">
        <v>433</v>
      </c>
      <c r="G865" s="28">
        <v>118621</v>
      </c>
      <c r="H865" s="28">
        <v>119183</v>
      </c>
      <c r="I865" s="34">
        <f>HRData[[#This Row],[salary_actual]]-HRData[[#This Row],[salary_budgeted]]</f>
        <v>562</v>
      </c>
    </row>
    <row r="866" spans="1:9" ht="15.75" customHeight="1" x14ac:dyDescent="0.25">
      <c r="A866" s="28">
        <v>865</v>
      </c>
      <c r="B866" s="28" t="s">
        <v>2921</v>
      </c>
      <c r="C866" s="28" t="s">
        <v>2922</v>
      </c>
      <c r="D866" s="28" t="s">
        <v>2923</v>
      </c>
      <c r="E866" s="28" t="s">
        <v>378</v>
      </c>
      <c r="F866" s="28" t="s">
        <v>429</v>
      </c>
      <c r="G866" s="28">
        <v>111314</v>
      </c>
      <c r="H866" s="28">
        <v>111731</v>
      </c>
      <c r="I866" s="34">
        <f>HRData[[#This Row],[salary_actual]]-HRData[[#This Row],[salary_budgeted]]</f>
        <v>417</v>
      </c>
    </row>
    <row r="867" spans="1:9" ht="15.75" customHeight="1" x14ac:dyDescent="0.25">
      <c r="A867" s="28">
        <v>866</v>
      </c>
      <c r="B867" s="28" t="s">
        <v>2924</v>
      </c>
      <c r="C867" s="28" t="s">
        <v>2925</v>
      </c>
      <c r="D867" s="28" t="s">
        <v>2926</v>
      </c>
      <c r="E867" s="28" t="s">
        <v>373</v>
      </c>
      <c r="F867" s="28" t="s">
        <v>433</v>
      </c>
      <c r="G867" s="28">
        <v>116957</v>
      </c>
      <c r="H867" s="28">
        <v>117387</v>
      </c>
      <c r="I867" s="34">
        <f>HRData[[#This Row],[salary_actual]]-HRData[[#This Row],[salary_budgeted]]</f>
        <v>430</v>
      </c>
    </row>
    <row r="868" spans="1:9" ht="15.75" customHeight="1" x14ac:dyDescent="0.25">
      <c r="A868" s="28">
        <v>867</v>
      </c>
      <c r="B868" s="28" t="s">
        <v>2927</v>
      </c>
      <c r="C868" s="28" t="s">
        <v>2928</v>
      </c>
      <c r="D868" s="28" t="s">
        <v>2929</v>
      </c>
      <c r="E868" s="28" t="s">
        <v>378</v>
      </c>
      <c r="F868" s="28" t="s">
        <v>415</v>
      </c>
      <c r="G868" s="28">
        <v>74475</v>
      </c>
      <c r="H868" s="28">
        <v>74531</v>
      </c>
      <c r="I868" s="34">
        <f>HRData[[#This Row],[salary_actual]]-HRData[[#This Row],[salary_budgeted]]</f>
        <v>56</v>
      </c>
    </row>
    <row r="869" spans="1:9" ht="15.75" customHeight="1" x14ac:dyDescent="0.25">
      <c r="A869" s="28">
        <v>868</v>
      </c>
      <c r="B869" s="28" t="s">
        <v>1604</v>
      </c>
      <c r="C869" s="28" t="s">
        <v>2930</v>
      </c>
      <c r="D869" s="28" t="s">
        <v>2931</v>
      </c>
      <c r="E869" s="28" t="s">
        <v>373</v>
      </c>
      <c r="F869" s="28" t="s">
        <v>446</v>
      </c>
      <c r="G869" s="28">
        <v>116583</v>
      </c>
      <c r="H869" s="28">
        <v>117607</v>
      </c>
      <c r="I869" s="34">
        <f>HRData[[#This Row],[salary_actual]]-HRData[[#This Row],[salary_budgeted]]</f>
        <v>1024</v>
      </c>
    </row>
    <row r="870" spans="1:9" ht="15.75" customHeight="1" x14ac:dyDescent="0.25">
      <c r="A870" s="28">
        <v>869</v>
      </c>
      <c r="B870" s="28" t="s">
        <v>2932</v>
      </c>
      <c r="C870" s="28" t="s">
        <v>2933</v>
      </c>
      <c r="D870" s="28" t="s">
        <v>2934</v>
      </c>
      <c r="E870" s="28" t="s">
        <v>378</v>
      </c>
      <c r="F870" s="28" t="s">
        <v>408</v>
      </c>
      <c r="G870" s="28">
        <v>58370</v>
      </c>
      <c r="H870" s="28">
        <v>58676</v>
      </c>
      <c r="I870" s="34">
        <f>HRData[[#This Row],[salary_actual]]-HRData[[#This Row],[salary_budgeted]]</f>
        <v>306</v>
      </c>
    </row>
    <row r="871" spans="1:9" ht="15.75" customHeight="1" x14ac:dyDescent="0.25">
      <c r="A871" s="28">
        <v>870</v>
      </c>
      <c r="B871" s="28" t="s">
        <v>2935</v>
      </c>
      <c r="C871" s="28" t="s">
        <v>2936</v>
      </c>
      <c r="D871" s="28" t="s">
        <v>2937</v>
      </c>
      <c r="E871" s="28" t="s">
        <v>378</v>
      </c>
      <c r="F871" s="28" t="s">
        <v>408</v>
      </c>
      <c r="G871" s="28">
        <v>68135</v>
      </c>
      <c r="H871" s="28">
        <v>68523</v>
      </c>
      <c r="I871" s="34">
        <f>HRData[[#This Row],[salary_actual]]-HRData[[#This Row],[salary_budgeted]]</f>
        <v>388</v>
      </c>
    </row>
    <row r="872" spans="1:9" ht="15.75" customHeight="1" x14ac:dyDescent="0.25">
      <c r="A872" s="28">
        <v>871</v>
      </c>
      <c r="B872" s="28" t="s">
        <v>2938</v>
      </c>
      <c r="C872" s="28" t="s">
        <v>2939</v>
      </c>
      <c r="D872" s="28" t="s">
        <v>2940</v>
      </c>
      <c r="E872" s="28" t="s">
        <v>373</v>
      </c>
      <c r="F872" s="28" t="s">
        <v>429</v>
      </c>
      <c r="G872" s="28">
        <v>76076</v>
      </c>
      <c r="H872" s="28">
        <v>76198</v>
      </c>
      <c r="I872" s="34">
        <f>HRData[[#This Row],[salary_actual]]-HRData[[#This Row],[salary_budgeted]]</f>
        <v>122</v>
      </c>
    </row>
    <row r="873" spans="1:9" ht="15.75" customHeight="1" x14ac:dyDescent="0.25">
      <c r="A873" s="28">
        <v>872</v>
      </c>
      <c r="B873" s="28" t="s">
        <v>2941</v>
      </c>
      <c r="C873" s="28" t="s">
        <v>2942</v>
      </c>
      <c r="D873" s="28" t="s">
        <v>2943</v>
      </c>
      <c r="E873" s="28" t="s">
        <v>373</v>
      </c>
      <c r="F873" s="28" t="s">
        <v>415</v>
      </c>
      <c r="G873" s="28">
        <v>104090</v>
      </c>
      <c r="H873" s="28">
        <v>105119</v>
      </c>
      <c r="I873" s="34">
        <f>HRData[[#This Row],[salary_actual]]-HRData[[#This Row],[salary_budgeted]]</f>
        <v>1029</v>
      </c>
    </row>
    <row r="874" spans="1:9" ht="15.75" customHeight="1" x14ac:dyDescent="0.25">
      <c r="A874" s="28">
        <v>873</v>
      </c>
      <c r="B874" s="28" t="s">
        <v>2944</v>
      </c>
      <c r="C874" s="28" t="s">
        <v>2945</v>
      </c>
      <c r="D874" s="28" t="s">
        <v>2946</v>
      </c>
      <c r="E874" s="28" t="s">
        <v>373</v>
      </c>
      <c r="F874" s="28" t="s">
        <v>425</v>
      </c>
      <c r="G874" s="28">
        <v>117271</v>
      </c>
      <c r="H874" s="28">
        <v>117843</v>
      </c>
      <c r="I874" s="34">
        <f>HRData[[#This Row],[salary_actual]]-HRData[[#This Row],[salary_budgeted]]</f>
        <v>572</v>
      </c>
    </row>
    <row r="875" spans="1:9" ht="15.75" customHeight="1" x14ac:dyDescent="0.25">
      <c r="A875" s="28">
        <v>874</v>
      </c>
      <c r="B875" s="28" t="s">
        <v>2947</v>
      </c>
      <c r="C875" s="28" t="s">
        <v>2948</v>
      </c>
      <c r="D875" s="28" t="s">
        <v>2949</v>
      </c>
      <c r="E875" s="28" t="s">
        <v>378</v>
      </c>
      <c r="F875" s="28" t="s">
        <v>425</v>
      </c>
      <c r="G875" s="28">
        <v>61812</v>
      </c>
      <c r="H875" s="28">
        <v>62300</v>
      </c>
      <c r="I875" s="34">
        <f>HRData[[#This Row],[salary_actual]]-HRData[[#This Row],[salary_budgeted]]</f>
        <v>488</v>
      </c>
    </row>
    <row r="876" spans="1:9" ht="15.75" customHeight="1" x14ac:dyDescent="0.25">
      <c r="A876" s="28">
        <v>875</v>
      </c>
      <c r="B876" s="28" t="s">
        <v>2950</v>
      </c>
      <c r="C876" s="28" t="s">
        <v>2951</v>
      </c>
      <c r="D876" s="28" t="s">
        <v>2952</v>
      </c>
      <c r="E876" s="28" t="s">
        <v>378</v>
      </c>
      <c r="F876" s="28" t="s">
        <v>425</v>
      </c>
      <c r="G876" s="28">
        <v>75409</v>
      </c>
      <c r="H876" s="28">
        <v>75545</v>
      </c>
      <c r="I876" s="34">
        <f>HRData[[#This Row],[salary_actual]]-HRData[[#This Row],[salary_budgeted]]</f>
        <v>136</v>
      </c>
    </row>
    <row r="877" spans="1:9" ht="15.75" customHeight="1" x14ac:dyDescent="0.25">
      <c r="A877" s="28">
        <v>876</v>
      </c>
      <c r="B877" s="28" t="s">
        <v>2953</v>
      </c>
      <c r="C877" s="28" t="s">
        <v>2954</v>
      </c>
      <c r="D877" s="28" t="s">
        <v>2955</v>
      </c>
      <c r="E877" s="28" t="s">
        <v>373</v>
      </c>
      <c r="F877" s="28" t="s">
        <v>394</v>
      </c>
      <c r="G877" s="28">
        <v>80165</v>
      </c>
      <c r="H877" s="28">
        <v>80524</v>
      </c>
      <c r="I877" s="34">
        <f>HRData[[#This Row],[salary_actual]]-HRData[[#This Row],[salary_budgeted]]</f>
        <v>359</v>
      </c>
    </row>
    <row r="878" spans="1:9" ht="15.75" customHeight="1" x14ac:dyDescent="0.25">
      <c r="A878" s="28">
        <v>877</v>
      </c>
      <c r="B878" s="28" t="s">
        <v>2956</v>
      </c>
      <c r="C878" s="28" t="s">
        <v>2957</v>
      </c>
      <c r="D878" s="28" t="s">
        <v>2958</v>
      </c>
      <c r="E878" s="28" t="s">
        <v>378</v>
      </c>
      <c r="F878" s="28" t="s">
        <v>394</v>
      </c>
      <c r="G878" s="28">
        <v>113021</v>
      </c>
      <c r="H878" s="28">
        <v>113277</v>
      </c>
      <c r="I878" s="34">
        <f>HRData[[#This Row],[salary_actual]]-HRData[[#This Row],[salary_budgeted]]</f>
        <v>256</v>
      </c>
    </row>
    <row r="879" spans="1:9" ht="15.75" customHeight="1" x14ac:dyDescent="0.25">
      <c r="A879" s="28">
        <v>878</v>
      </c>
      <c r="B879" s="28" t="s">
        <v>2959</v>
      </c>
      <c r="C879" s="28" t="s">
        <v>2960</v>
      </c>
      <c r="D879" s="28" t="s">
        <v>2961</v>
      </c>
      <c r="E879" s="28" t="s">
        <v>373</v>
      </c>
      <c r="F879" s="28" t="s">
        <v>383</v>
      </c>
      <c r="G879" s="28">
        <v>118228</v>
      </c>
      <c r="H879" s="28">
        <v>118325</v>
      </c>
      <c r="I879" s="34">
        <f>HRData[[#This Row],[salary_actual]]-HRData[[#This Row],[salary_budgeted]]</f>
        <v>97</v>
      </c>
    </row>
    <row r="880" spans="1:9" ht="15.75" customHeight="1" x14ac:dyDescent="0.25">
      <c r="A880" s="28">
        <v>879</v>
      </c>
      <c r="B880" s="28" t="s">
        <v>528</v>
      </c>
      <c r="C880" s="28" t="s">
        <v>2962</v>
      </c>
      <c r="D880" s="28" t="s">
        <v>2963</v>
      </c>
      <c r="E880" s="28" t="s">
        <v>378</v>
      </c>
      <c r="F880" s="28" t="s">
        <v>433</v>
      </c>
      <c r="G880" s="28">
        <v>48862</v>
      </c>
      <c r="H880" s="28">
        <v>49089</v>
      </c>
      <c r="I880" s="34">
        <f>HRData[[#This Row],[salary_actual]]-HRData[[#This Row],[salary_budgeted]]</f>
        <v>227</v>
      </c>
    </row>
    <row r="881" spans="1:9" ht="15.75" customHeight="1" x14ac:dyDescent="0.25">
      <c r="A881" s="28">
        <v>880</v>
      </c>
      <c r="B881" s="28" t="s">
        <v>2964</v>
      </c>
      <c r="C881" s="28" t="s">
        <v>2965</v>
      </c>
      <c r="D881" s="28" t="s">
        <v>2966</v>
      </c>
      <c r="E881" s="28" t="s">
        <v>378</v>
      </c>
      <c r="F881" s="28" t="s">
        <v>446</v>
      </c>
      <c r="G881" s="28">
        <v>83084</v>
      </c>
      <c r="H881" s="28">
        <v>83256</v>
      </c>
      <c r="I881" s="34">
        <f>HRData[[#This Row],[salary_actual]]-HRData[[#This Row],[salary_budgeted]]</f>
        <v>172</v>
      </c>
    </row>
    <row r="882" spans="1:9" ht="15.75" customHeight="1" x14ac:dyDescent="0.25">
      <c r="A882" s="28">
        <v>881</v>
      </c>
      <c r="B882" s="28" t="s">
        <v>2967</v>
      </c>
      <c r="C882" s="28" t="s">
        <v>2968</v>
      </c>
      <c r="D882" s="28" t="s">
        <v>2969</v>
      </c>
      <c r="E882" s="28" t="s">
        <v>378</v>
      </c>
      <c r="F882" s="28" t="s">
        <v>383</v>
      </c>
      <c r="G882" s="28">
        <v>116002</v>
      </c>
      <c r="H882" s="28">
        <v>117012</v>
      </c>
      <c r="I882" s="34">
        <f>HRData[[#This Row],[salary_actual]]-HRData[[#This Row],[salary_budgeted]]</f>
        <v>1010</v>
      </c>
    </row>
    <row r="883" spans="1:9" ht="15.75" customHeight="1" x14ac:dyDescent="0.25">
      <c r="A883" s="28">
        <v>882</v>
      </c>
      <c r="B883" s="28" t="s">
        <v>2970</v>
      </c>
      <c r="C883" s="28" t="s">
        <v>2971</v>
      </c>
      <c r="D883" s="28" t="s">
        <v>2972</v>
      </c>
      <c r="E883" s="28" t="s">
        <v>373</v>
      </c>
      <c r="F883" s="28" t="s">
        <v>446</v>
      </c>
      <c r="G883" s="28">
        <v>51229</v>
      </c>
      <c r="H883" s="28">
        <v>51435</v>
      </c>
      <c r="I883" s="34">
        <f>HRData[[#This Row],[salary_actual]]-HRData[[#This Row],[salary_budgeted]]</f>
        <v>206</v>
      </c>
    </row>
    <row r="884" spans="1:9" ht="15.75" customHeight="1" x14ac:dyDescent="0.25">
      <c r="A884" s="28">
        <v>883</v>
      </c>
      <c r="B884" s="28" t="s">
        <v>937</v>
      </c>
      <c r="C884" s="28" t="s">
        <v>2973</v>
      </c>
      <c r="D884" s="28" t="s">
        <v>2974</v>
      </c>
      <c r="E884" s="28" t="s">
        <v>373</v>
      </c>
      <c r="F884" s="28" t="s">
        <v>425</v>
      </c>
      <c r="G884" s="28">
        <v>134345</v>
      </c>
      <c r="H884" s="28">
        <v>135084</v>
      </c>
      <c r="I884" s="34">
        <f>HRData[[#This Row],[salary_actual]]-HRData[[#This Row],[salary_budgeted]]</f>
        <v>739</v>
      </c>
    </row>
    <row r="885" spans="1:9" ht="15.75" customHeight="1" x14ac:dyDescent="0.25">
      <c r="A885" s="28">
        <v>884</v>
      </c>
      <c r="B885" s="28" t="s">
        <v>2975</v>
      </c>
      <c r="C885" s="28" t="s">
        <v>2976</v>
      </c>
      <c r="D885" s="28" t="s">
        <v>2977</v>
      </c>
      <c r="E885" s="28" t="s">
        <v>378</v>
      </c>
      <c r="F885" s="28" t="s">
        <v>429</v>
      </c>
      <c r="G885" s="28">
        <v>120091</v>
      </c>
      <c r="H885" s="28">
        <v>120661</v>
      </c>
      <c r="I885" s="34">
        <f>HRData[[#This Row],[salary_actual]]-HRData[[#This Row],[salary_budgeted]]</f>
        <v>570</v>
      </c>
    </row>
    <row r="886" spans="1:9" ht="15.75" customHeight="1" x14ac:dyDescent="0.25">
      <c r="A886" s="28">
        <v>885</v>
      </c>
      <c r="B886" s="28" t="s">
        <v>2132</v>
      </c>
      <c r="C886" s="28" t="s">
        <v>2978</v>
      </c>
      <c r="D886" s="28" t="s">
        <v>2979</v>
      </c>
      <c r="E886" s="28" t="s">
        <v>378</v>
      </c>
      <c r="F886" s="28" t="s">
        <v>433</v>
      </c>
      <c r="G886" s="28">
        <v>100486</v>
      </c>
      <c r="H886" s="28">
        <v>100843</v>
      </c>
      <c r="I886" s="34">
        <f>HRData[[#This Row],[salary_actual]]-HRData[[#This Row],[salary_budgeted]]</f>
        <v>357</v>
      </c>
    </row>
    <row r="887" spans="1:9" ht="15.75" customHeight="1" x14ac:dyDescent="0.25">
      <c r="A887" s="28">
        <v>886</v>
      </c>
      <c r="B887" s="28" t="s">
        <v>2980</v>
      </c>
      <c r="C887" s="28" t="s">
        <v>2981</v>
      </c>
      <c r="D887" s="28" t="s">
        <v>2982</v>
      </c>
      <c r="E887" s="28" t="s">
        <v>373</v>
      </c>
      <c r="F887" s="28" t="s">
        <v>383</v>
      </c>
      <c r="G887" s="28">
        <v>52949</v>
      </c>
      <c r="H887" s="28">
        <v>53313</v>
      </c>
      <c r="I887" s="34">
        <f>HRData[[#This Row],[salary_actual]]-HRData[[#This Row],[salary_budgeted]]</f>
        <v>364</v>
      </c>
    </row>
    <row r="888" spans="1:9" ht="15.75" customHeight="1" x14ac:dyDescent="0.25">
      <c r="A888" s="28">
        <v>887</v>
      </c>
      <c r="B888" s="28" t="s">
        <v>2983</v>
      </c>
      <c r="C888" s="28" t="s">
        <v>2984</v>
      </c>
      <c r="D888" s="28" t="s">
        <v>2985</v>
      </c>
      <c r="E888" s="28" t="s">
        <v>373</v>
      </c>
      <c r="F888" s="28" t="s">
        <v>415</v>
      </c>
      <c r="G888" s="28">
        <v>47355</v>
      </c>
      <c r="H888" s="28">
        <v>47541</v>
      </c>
      <c r="I888" s="34">
        <f>HRData[[#This Row],[salary_actual]]-HRData[[#This Row],[salary_budgeted]]</f>
        <v>186</v>
      </c>
    </row>
    <row r="889" spans="1:9" ht="15.75" customHeight="1" x14ac:dyDescent="0.25">
      <c r="A889" s="28">
        <v>888</v>
      </c>
      <c r="B889" s="28" t="s">
        <v>2986</v>
      </c>
      <c r="C889" s="28" t="s">
        <v>2987</v>
      </c>
      <c r="D889" s="28" t="s">
        <v>2988</v>
      </c>
      <c r="E889" s="28" t="s">
        <v>373</v>
      </c>
      <c r="F889" s="28" t="s">
        <v>374</v>
      </c>
      <c r="G889" s="28">
        <v>58029</v>
      </c>
      <c r="H889" s="28">
        <v>58190</v>
      </c>
      <c r="I889" s="34">
        <f>HRData[[#This Row],[salary_actual]]-HRData[[#This Row],[salary_budgeted]]</f>
        <v>161</v>
      </c>
    </row>
    <row r="890" spans="1:9" ht="15.75" customHeight="1" x14ac:dyDescent="0.25">
      <c r="A890" s="28">
        <v>889</v>
      </c>
      <c r="B890" s="28" t="s">
        <v>2989</v>
      </c>
      <c r="C890" s="28" t="s">
        <v>2990</v>
      </c>
      <c r="D890" s="28" t="s">
        <v>2991</v>
      </c>
      <c r="E890" s="28" t="s">
        <v>373</v>
      </c>
      <c r="F890" s="28" t="s">
        <v>383</v>
      </c>
      <c r="G890" s="28">
        <v>45128</v>
      </c>
      <c r="H890" s="28">
        <v>45152</v>
      </c>
      <c r="I890" s="34">
        <f>HRData[[#This Row],[salary_actual]]-HRData[[#This Row],[salary_budgeted]]</f>
        <v>24</v>
      </c>
    </row>
    <row r="891" spans="1:9" ht="15.75" customHeight="1" x14ac:dyDescent="0.25">
      <c r="A891" s="28">
        <v>890</v>
      </c>
      <c r="B891" s="28" t="s">
        <v>2992</v>
      </c>
      <c r="C891" s="28" t="s">
        <v>2993</v>
      </c>
      <c r="D891" s="28" t="s">
        <v>2994</v>
      </c>
      <c r="E891" s="28" t="s">
        <v>373</v>
      </c>
      <c r="F891" s="28" t="s">
        <v>401</v>
      </c>
      <c r="G891" s="28">
        <v>92179</v>
      </c>
      <c r="H891" s="28">
        <v>92352</v>
      </c>
      <c r="I891" s="34">
        <f>HRData[[#This Row],[salary_actual]]-HRData[[#This Row],[salary_budgeted]]</f>
        <v>173</v>
      </c>
    </row>
    <row r="892" spans="1:9" ht="15.75" customHeight="1" x14ac:dyDescent="0.25">
      <c r="A892" s="28">
        <v>891</v>
      </c>
      <c r="B892" s="28" t="s">
        <v>2995</v>
      </c>
      <c r="C892" s="28" t="s">
        <v>2996</v>
      </c>
      <c r="D892" s="28" t="s">
        <v>2997</v>
      </c>
      <c r="E892" s="28" t="s">
        <v>373</v>
      </c>
      <c r="F892" s="28" t="s">
        <v>374</v>
      </c>
      <c r="G892" s="28">
        <v>118159</v>
      </c>
      <c r="H892" s="28">
        <v>118535</v>
      </c>
      <c r="I892" s="34">
        <f>HRData[[#This Row],[salary_actual]]-HRData[[#This Row],[salary_budgeted]]</f>
        <v>376</v>
      </c>
    </row>
    <row r="893" spans="1:9" ht="15.75" customHeight="1" x14ac:dyDescent="0.25">
      <c r="A893" s="28">
        <v>892</v>
      </c>
      <c r="B893" s="28" t="s">
        <v>2998</v>
      </c>
      <c r="C893" s="28" t="s">
        <v>2999</v>
      </c>
      <c r="D893" s="28" t="s">
        <v>3000</v>
      </c>
      <c r="E893" s="28" t="s">
        <v>378</v>
      </c>
      <c r="F893" s="28" t="s">
        <v>408</v>
      </c>
      <c r="G893" s="28">
        <v>70503</v>
      </c>
      <c r="H893" s="28">
        <v>71193</v>
      </c>
      <c r="I893" s="34">
        <f>HRData[[#This Row],[salary_actual]]-HRData[[#This Row],[salary_budgeted]]</f>
        <v>690</v>
      </c>
    </row>
    <row r="894" spans="1:9" ht="15.75" customHeight="1" x14ac:dyDescent="0.25">
      <c r="A894" s="28">
        <v>893</v>
      </c>
      <c r="B894" s="28" t="s">
        <v>1069</v>
      </c>
      <c r="C894" s="28" t="s">
        <v>3001</v>
      </c>
      <c r="D894" s="28" t="s">
        <v>3002</v>
      </c>
      <c r="E894" s="28" t="s">
        <v>378</v>
      </c>
      <c r="F894" s="28" t="s">
        <v>379</v>
      </c>
      <c r="G894" s="28">
        <v>126543</v>
      </c>
      <c r="H894" s="28">
        <v>127340</v>
      </c>
      <c r="I894" s="34">
        <f>HRData[[#This Row],[salary_actual]]-HRData[[#This Row],[salary_budgeted]]</f>
        <v>797</v>
      </c>
    </row>
    <row r="895" spans="1:9" ht="15.75" customHeight="1" x14ac:dyDescent="0.25">
      <c r="A895" s="28">
        <v>894</v>
      </c>
      <c r="B895" s="28" t="s">
        <v>3003</v>
      </c>
      <c r="C895" s="28" t="s">
        <v>3004</v>
      </c>
      <c r="D895" s="28" t="s">
        <v>3005</v>
      </c>
      <c r="E895" s="28" t="s">
        <v>373</v>
      </c>
      <c r="F895" s="28" t="s">
        <v>425</v>
      </c>
      <c r="G895" s="28">
        <v>113981</v>
      </c>
      <c r="H895" s="28">
        <v>114326</v>
      </c>
      <c r="I895" s="34">
        <f>HRData[[#This Row],[salary_actual]]-HRData[[#This Row],[salary_budgeted]]</f>
        <v>345</v>
      </c>
    </row>
    <row r="896" spans="1:9" ht="15.75" customHeight="1" x14ac:dyDescent="0.25">
      <c r="A896" s="28">
        <v>895</v>
      </c>
      <c r="B896" s="28" t="s">
        <v>3006</v>
      </c>
      <c r="C896" s="28" t="s">
        <v>3007</v>
      </c>
      <c r="D896" s="28" t="s">
        <v>3008</v>
      </c>
      <c r="E896" s="28" t="s">
        <v>373</v>
      </c>
      <c r="F896" s="28" t="s">
        <v>390</v>
      </c>
      <c r="G896" s="28">
        <v>75026</v>
      </c>
      <c r="H896" s="28">
        <v>75538</v>
      </c>
      <c r="I896" s="34">
        <f>HRData[[#This Row],[salary_actual]]-HRData[[#This Row],[salary_budgeted]]</f>
        <v>512</v>
      </c>
    </row>
    <row r="897" spans="1:9" ht="15.75" customHeight="1" x14ac:dyDescent="0.25">
      <c r="A897" s="28">
        <v>896</v>
      </c>
      <c r="B897" s="28" t="s">
        <v>3009</v>
      </c>
      <c r="C897" s="28" t="s">
        <v>3010</v>
      </c>
      <c r="D897" s="28" t="s">
        <v>3011</v>
      </c>
      <c r="E897" s="28" t="s">
        <v>373</v>
      </c>
      <c r="F897" s="28" t="s">
        <v>374</v>
      </c>
      <c r="G897" s="28">
        <v>53553</v>
      </c>
      <c r="H897" s="28">
        <v>54061</v>
      </c>
      <c r="I897" s="34">
        <f>HRData[[#This Row],[salary_actual]]-HRData[[#This Row],[salary_budgeted]]</f>
        <v>508</v>
      </c>
    </row>
    <row r="898" spans="1:9" ht="15.75" customHeight="1" x14ac:dyDescent="0.25">
      <c r="A898" s="28">
        <v>897</v>
      </c>
      <c r="B898" s="28" t="s">
        <v>3012</v>
      </c>
      <c r="C898" s="28" t="s">
        <v>3013</v>
      </c>
      <c r="D898" s="28" t="s">
        <v>3014</v>
      </c>
      <c r="E898" s="28" t="s">
        <v>378</v>
      </c>
      <c r="F898" s="28" t="s">
        <v>374</v>
      </c>
      <c r="G898" s="28">
        <v>64187</v>
      </c>
      <c r="H898" s="28">
        <v>64477</v>
      </c>
      <c r="I898" s="34">
        <f>HRData[[#This Row],[salary_actual]]-HRData[[#This Row],[salary_budgeted]]</f>
        <v>290</v>
      </c>
    </row>
    <row r="899" spans="1:9" ht="15.75" customHeight="1" x14ac:dyDescent="0.25">
      <c r="A899" s="28">
        <v>898</v>
      </c>
      <c r="B899" s="28" t="s">
        <v>3015</v>
      </c>
      <c r="C899" s="28" t="s">
        <v>3016</v>
      </c>
      <c r="D899" s="28" t="s">
        <v>3017</v>
      </c>
      <c r="E899" s="28" t="s">
        <v>373</v>
      </c>
      <c r="F899" s="28" t="s">
        <v>394</v>
      </c>
      <c r="G899" s="28">
        <v>145497</v>
      </c>
      <c r="H899" s="28">
        <v>146146</v>
      </c>
      <c r="I899" s="34">
        <f>HRData[[#This Row],[salary_actual]]-HRData[[#This Row],[salary_budgeted]]</f>
        <v>649</v>
      </c>
    </row>
    <row r="900" spans="1:9" ht="15.75" customHeight="1" x14ac:dyDescent="0.25">
      <c r="A900" s="28">
        <v>899</v>
      </c>
      <c r="B900" s="28" t="s">
        <v>3018</v>
      </c>
      <c r="C900" s="28" t="s">
        <v>3019</v>
      </c>
      <c r="D900" s="28" t="s">
        <v>3020</v>
      </c>
      <c r="E900" s="28" t="s">
        <v>378</v>
      </c>
      <c r="F900" s="28" t="s">
        <v>429</v>
      </c>
      <c r="G900" s="28">
        <v>64932</v>
      </c>
      <c r="H900" s="28">
        <v>65432</v>
      </c>
      <c r="I900" s="34">
        <f>HRData[[#This Row],[salary_actual]]-HRData[[#This Row],[salary_budgeted]]</f>
        <v>500</v>
      </c>
    </row>
    <row r="901" spans="1:9" ht="15.75" customHeight="1" x14ac:dyDescent="0.25">
      <c r="A901" s="28">
        <v>900</v>
      </c>
      <c r="B901" s="28" t="s">
        <v>3021</v>
      </c>
      <c r="C901" s="28" t="s">
        <v>3022</v>
      </c>
      <c r="D901" s="28" t="s">
        <v>3023</v>
      </c>
      <c r="E901" s="28" t="s">
        <v>373</v>
      </c>
      <c r="F901" s="28" t="s">
        <v>383</v>
      </c>
      <c r="G901" s="28">
        <v>90528</v>
      </c>
      <c r="H901" s="28">
        <v>90701</v>
      </c>
      <c r="I901" s="34">
        <f>HRData[[#This Row],[salary_actual]]-HRData[[#This Row],[salary_budgeted]]</f>
        <v>173</v>
      </c>
    </row>
    <row r="902" spans="1:9" ht="15.75" customHeight="1" x14ac:dyDescent="0.25">
      <c r="A902" s="28">
        <v>901</v>
      </c>
      <c r="B902" s="28" t="s">
        <v>2592</v>
      </c>
      <c r="C902" s="28" t="s">
        <v>3024</v>
      </c>
      <c r="D902" s="28" t="s">
        <v>3025</v>
      </c>
      <c r="E902" s="28" t="s">
        <v>378</v>
      </c>
      <c r="F902" s="28" t="s">
        <v>383</v>
      </c>
      <c r="G902" s="28">
        <v>132720</v>
      </c>
      <c r="H902" s="28">
        <v>133128</v>
      </c>
      <c r="I902" s="34">
        <f>HRData[[#This Row],[salary_actual]]-HRData[[#This Row],[salary_budgeted]]</f>
        <v>408</v>
      </c>
    </row>
    <row r="903" spans="1:9" ht="15.75" customHeight="1" x14ac:dyDescent="0.25">
      <c r="A903" s="28">
        <v>902</v>
      </c>
      <c r="B903" s="28" t="s">
        <v>3026</v>
      </c>
      <c r="C903" s="28" t="s">
        <v>3027</v>
      </c>
      <c r="D903" s="28" t="s">
        <v>3028</v>
      </c>
      <c r="E903" s="28" t="s">
        <v>378</v>
      </c>
      <c r="F903" s="28" t="s">
        <v>383</v>
      </c>
      <c r="G903" s="28">
        <v>149710</v>
      </c>
      <c r="H903" s="28">
        <v>150288</v>
      </c>
      <c r="I903" s="34">
        <f>HRData[[#This Row],[salary_actual]]-HRData[[#This Row],[salary_budgeted]]</f>
        <v>578</v>
      </c>
    </row>
    <row r="904" spans="1:9" ht="15.75" customHeight="1" x14ac:dyDescent="0.25">
      <c r="A904" s="28">
        <v>903</v>
      </c>
      <c r="B904" s="28" t="s">
        <v>3029</v>
      </c>
      <c r="C904" s="28" t="s">
        <v>3030</v>
      </c>
      <c r="D904" s="28" t="s">
        <v>3031</v>
      </c>
      <c r="E904" s="28" t="s">
        <v>373</v>
      </c>
      <c r="F904" s="28" t="s">
        <v>401</v>
      </c>
      <c r="G904" s="28">
        <v>128774</v>
      </c>
      <c r="H904" s="28">
        <v>128890</v>
      </c>
      <c r="I904" s="34">
        <f>HRData[[#This Row],[salary_actual]]-HRData[[#This Row],[salary_budgeted]]</f>
        <v>116</v>
      </c>
    </row>
    <row r="905" spans="1:9" ht="15.75" customHeight="1" x14ac:dyDescent="0.25">
      <c r="A905" s="28">
        <v>904</v>
      </c>
      <c r="B905" s="28" t="s">
        <v>3032</v>
      </c>
      <c r="C905" s="28" t="s">
        <v>3033</v>
      </c>
      <c r="D905" s="28" t="s">
        <v>3034</v>
      </c>
      <c r="E905" s="28" t="s">
        <v>378</v>
      </c>
      <c r="F905" s="28" t="s">
        <v>433</v>
      </c>
      <c r="G905" s="28">
        <v>115674</v>
      </c>
      <c r="H905" s="28">
        <v>116102</v>
      </c>
      <c r="I905" s="34">
        <f>HRData[[#This Row],[salary_actual]]-HRData[[#This Row],[salary_budgeted]]</f>
        <v>428</v>
      </c>
    </row>
    <row r="906" spans="1:9" ht="15.75" customHeight="1" x14ac:dyDescent="0.25">
      <c r="A906" s="28">
        <v>905</v>
      </c>
      <c r="B906" s="28" t="s">
        <v>3035</v>
      </c>
      <c r="C906" s="28" t="s">
        <v>3036</v>
      </c>
      <c r="D906" s="28" t="s">
        <v>3037</v>
      </c>
      <c r="E906" s="28" t="s">
        <v>373</v>
      </c>
      <c r="F906" s="28" t="s">
        <v>408</v>
      </c>
      <c r="G906" s="28">
        <v>104075</v>
      </c>
      <c r="H906" s="28">
        <v>104305</v>
      </c>
      <c r="I906" s="34">
        <f>HRData[[#This Row],[salary_actual]]-HRData[[#This Row],[salary_budgeted]]</f>
        <v>230</v>
      </c>
    </row>
    <row r="907" spans="1:9" ht="15.75" customHeight="1" x14ac:dyDescent="0.25">
      <c r="A907" s="28">
        <v>906</v>
      </c>
      <c r="B907" s="28" t="s">
        <v>3038</v>
      </c>
      <c r="C907" s="28" t="s">
        <v>3039</v>
      </c>
      <c r="D907" s="28" t="s">
        <v>3040</v>
      </c>
      <c r="E907" s="28" t="s">
        <v>378</v>
      </c>
      <c r="F907" s="28" t="s">
        <v>374</v>
      </c>
      <c r="G907" s="28">
        <v>43575</v>
      </c>
      <c r="H907" s="28">
        <v>43854</v>
      </c>
      <c r="I907" s="34">
        <f>HRData[[#This Row],[salary_actual]]-HRData[[#This Row],[salary_budgeted]]</f>
        <v>279</v>
      </c>
    </row>
    <row r="908" spans="1:9" ht="15.75" customHeight="1" x14ac:dyDescent="0.25">
      <c r="A908" s="28">
        <v>907</v>
      </c>
      <c r="B908" s="28" t="s">
        <v>3041</v>
      </c>
      <c r="C908" s="28" t="s">
        <v>3042</v>
      </c>
      <c r="D908" s="28" t="s">
        <v>3043</v>
      </c>
      <c r="E908" s="28" t="s">
        <v>373</v>
      </c>
      <c r="F908" s="28" t="s">
        <v>433</v>
      </c>
      <c r="G908" s="28">
        <v>80106</v>
      </c>
      <c r="H908" s="28">
        <v>80222</v>
      </c>
      <c r="I908" s="34">
        <f>HRData[[#This Row],[salary_actual]]-HRData[[#This Row],[salary_budgeted]]</f>
        <v>116</v>
      </c>
    </row>
    <row r="909" spans="1:9" ht="15.75" customHeight="1" x14ac:dyDescent="0.25">
      <c r="A909" s="28">
        <v>908</v>
      </c>
      <c r="B909" s="28" t="s">
        <v>3044</v>
      </c>
      <c r="C909" s="28" t="s">
        <v>3045</v>
      </c>
      <c r="D909" s="28" t="s">
        <v>3046</v>
      </c>
      <c r="E909" s="28" t="s">
        <v>373</v>
      </c>
      <c r="F909" s="28" t="s">
        <v>374</v>
      </c>
      <c r="G909" s="28">
        <v>60784</v>
      </c>
      <c r="H909" s="28">
        <v>61302</v>
      </c>
      <c r="I909" s="34">
        <f>HRData[[#This Row],[salary_actual]]-HRData[[#This Row],[salary_budgeted]]</f>
        <v>518</v>
      </c>
    </row>
    <row r="910" spans="1:9" ht="15.75" customHeight="1" x14ac:dyDescent="0.25">
      <c r="A910" s="28">
        <v>909</v>
      </c>
      <c r="B910" s="28" t="s">
        <v>3047</v>
      </c>
      <c r="C910" s="28" t="s">
        <v>3048</v>
      </c>
      <c r="D910" s="28" t="s">
        <v>3049</v>
      </c>
      <c r="E910" s="28" t="s">
        <v>378</v>
      </c>
      <c r="F910" s="28" t="s">
        <v>401</v>
      </c>
      <c r="G910" s="28">
        <v>92605</v>
      </c>
      <c r="H910" s="28">
        <v>92644</v>
      </c>
      <c r="I910" s="34">
        <f>HRData[[#This Row],[salary_actual]]-HRData[[#This Row],[salary_budgeted]]</f>
        <v>39</v>
      </c>
    </row>
    <row r="911" spans="1:9" ht="15.75" customHeight="1" x14ac:dyDescent="0.25">
      <c r="A911" s="28">
        <v>910</v>
      </c>
      <c r="B911" s="28" t="s">
        <v>3050</v>
      </c>
      <c r="C911" s="28" t="s">
        <v>3051</v>
      </c>
      <c r="D911" s="28" t="s">
        <v>3052</v>
      </c>
      <c r="E911" s="28" t="s">
        <v>378</v>
      </c>
      <c r="F911" s="28" t="s">
        <v>415</v>
      </c>
      <c r="G911" s="28">
        <v>79838</v>
      </c>
      <c r="H911" s="28">
        <v>80212</v>
      </c>
      <c r="I911" s="34">
        <f>HRData[[#This Row],[salary_actual]]-HRData[[#This Row],[salary_budgeted]]</f>
        <v>374</v>
      </c>
    </row>
    <row r="912" spans="1:9" ht="15.75" customHeight="1" x14ac:dyDescent="0.25">
      <c r="A912" s="28">
        <v>911</v>
      </c>
      <c r="B912" s="28" t="s">
        <v>3018</v>
      </c>
      <c r="C912" s="28" t="s">
        <v>3053</v>
      </c>
      <c r="D912" s="28" t="s">
        <v>3054</v>
      </c>
      <c r="E912" s="28" t="s">
        <v>378</v>
      </c>
      <c r="F912" s="28" t="s">
        <v>415</v>
      </c>
      <c r="G912" s="28">
        <v>137963</v>
      </c>
      <c r="H912" s="28">
        <v>138001</v>
      </c>
      <c r="I912" s="34">
        <f>HRData[[#This Row],[salary_actual]]-HRData[[#This Row],[salary_budgeted]]</f>
        <v>38</v>
      </c>
    </row>
    <row r="913" spans="1:9" ht="15.75" customHeight="1" x14ac:dyDescent="0.25">
      <c r="A913" s="28">
        <v>912</v>
      </c>
      <c r="B913" s="28" t="s">
        <v>3055</v>
      </c>
      <c r="C913" s="28" t="s">
        <v>3056</v>
      </c>
      <c r="D913" s="28" t="s">
        <v>3057</v>
      </c>
      <c r="E913" s="28" t="s">
        <v>373</v>
      </c>
      <c r="F913" s="28" t="s">
        <v>390</v>
      </c>
      <c r="G913" s="28">
        <v>48217</v>
      </c>
      <c r="H913" s="28">
        <v>48362</v>
      </c>
      <c r="I913" s="34">
        <f>HRData[[#This Row],[salary_actual]]-HRData[[#This Row],[salary_budgeted]]</f>
        <v>145</v>
      </c>
    </row>
    <row r="914" spans="1:9" ht="15.75" customHeight="1" x14ac:dyDescent="0.25">
      <c r="A914" s="28">
        <v>913</v>
      </c>
      <c r="B914" s="28" t="s">
        <v>3058</v>
      </c>
      <c r="C914" s="28" t="s">
        <v>3059</v>
      </c>
      <c r="D914" s="28" t="s">
        <v>3060</v>
      </c>
      <c r="E914" s="28" t="s">
        <v>378</v>
      </c>
      <c r="F914" s="28" t="s">
        <v>429</v>
      </c>
      <c r="G914" s="28">
        <v>67717</v>
      </c>
      <c r="H914" s="28">
        <v>67725</v>
      </c>
      <c r="I914" s="34">
        <f>HRData[[#This Row],[salary_actual]]-HRData[[#This Row],[salary_budgeted]]</f>
        <v>8</v>
      </c>
    </row>
    <row r="915" spans="1:9" ht="15.75" customHeight="1" x14ac:dyDescent="0.25">
      <c r="A915" s="28">
        <v>914</v>
      </c>
      <c r="B915" s="28" t="s">
        <v>3061</v>
      </c>
      <c r="C915" s="28" t="s">
        <v>3062</v>
      </c>
      <c r="D915" s="28" t="s">
        <v>3063</v>
      </c>
      <c r="E915" s="28" t="s">
        <v>373</v>
      </c>
      <c r="F915" s="28" t="s">
        <v>394</v>
      </c>
      <c r="G915" s="28">
        <v>121284</v>
      </c>
      <c r="H915" s="28">
        <v>122383</v>
      </c>
      <c r="I915" s="34">
        <f>HRData[[#This Row],[salary_actual]]-HRData[[#This Row],[salary_budgeted]]</f>
        <v>1099</v>
      </c>
    </row>
    <row r="916" spans="1:9" ht="15.75" customHeight="1" x14ac:dyDescent="0.25">
      <c r="A916" s="28">
        <v>915</v>
      </c>
      <c r="B916" s="28" t="s">
        <v>3064</v>
      </c>
      <c r="C916" s="28" t="s">
        <v>3065</v>
      </c>
      <c r="D916" s="28" t="s">
        <v>3066</v>
      </c>
      <c r="E916" s="28" t="s">
        <v>373</v>
      </c>
      <c r="F916" s="28" t="s">
        <v>415</v>
      </c>
      <c r="G916" s="28">
        <v>73769</v>
      </c>
      <c r="H916" s="28">
        <v>73976</v>
      </c>
      <c r="I916" s="34">
        <f>HRData[[#This Row],[salary_actual]]-HRData[[#This Row],[salary_budgeted]]</f>
        <v>207</v>
      </c>
    </row>
    <row r="917" spans="1:9" ht="15.75" customHeight="1" x14ac:dyDescent="0.25">
      <c r="A917" s="28">
        <v>916</v>
      </c>
      <c r="B917" s="28" t="s">
        <v>3067</v>
      </c>
      <c r="C917" s="28" t="s">
        <v>3068</v>
      </c>
      <c r="D917" s="28" t="s">
        <v>3069</v>
      </c>
      <c r="E917" s="28" t="s">
        <v>378</v>
      </c>
      <c r="F917" s="28" t="s">
        <v>401</v>
      </c>
      <c r="G917" s="28">
        <v>76636</v>
      </c>
      <c r="H917" s="28">
        <v>76772</v>
      </c>
      <c r="I917" s="34">
        <f>HRData[[#This Row],[salary_actual]]-HRData[[#This Row],[salary_budgeted]]</f>
        <v>136</v>
      </c>
    </row>
    <row r="918" spans="1:9" ht="15.75" customHeight="1" x14ac:dyDescent="0.25">
      <c r="A918" s="28">
        <v>917</v>
      </c>
      <c r="B918" s="28" t="s">
        <v>3070</v>
      </c>
      <c r="C918" s="28" t="s">
        <v>3071</v>
      </c>
      <c r="D918" s="28" t="s">
        <v>3072</v>
      </c>
      <c r="E918" s="28" t="s">
        <v>373</v>
      </c>
      <c r="F918" s="28" t="s">
        <v>401</v>
      </c>
      <c r="G918" s="28">
        <v>148289</v>
      </c>
      <c r="H918" s="28">
        <v>148614</v>
      </c>
      <c r="I918" s="34">
        <f>HRData[[#This Row],[salary_actual]]-HRData[[#This Row],[salary_budgeted]]</f>
        <v>325</v>
      </c>
    </row>
    <row r="919" spans="1:9" ht="15.75" customHeight="1" x14ac:dyDescent="0.25">
      <c r="A919" s="28">
        <v>918</v>
      </c>
      <c r="B919" s="28" t="s">
        <v>3073</v>
      </c>
      <c r="C919" s="28" t="s">
        <v>3074</v>
      </c>
      <c r="D919" s="28" t="s">
        <v>3075</v>
      </c>
      <c r="E919" s="28" t="s">
        <v>378</v>
      </c>
      <c r="F919" s="28" t="s">
        <v>383</v>
      </c>
      <c r="G919" s="28">
        <v>55081</v>
      </c>
      <c r="H919" s="28">
        <v>55240</v>
      </c>
      <c r="I919" s="34">
        <f>HRData[[#This Row],[salary_actual]]-HRData[[#This Row],[salary_budgeted]]</f>
        <v>159</v>
      </c>
    </row>
    <row r="920" spans="1:9" ht="15.75" customHeight="1" x14ac:dyDescent="0.25">
      <c r="A920" s="28">
        <v>919</v>
      </c>
      <c r="B920" s="28" t="s">
        <v>3076</v>
      </c>
      <c r="C920" s="28" t="s">
        <v>3077</v>
      </c>
      <c r="D920" s="28" t="s">
        <v>3078</v>
      </c>
      <c r="E920" s="28" t="s">
        <v>378</v>
      </c>
      <c r="F920" s="28" t="s">
        <v>433</v>
      </c>
      <c r="G920" s="28">
        <v>97629</v>
      </c>
      <c r="H920" s="28">
        <v>97811</v>
      </c>
      <c r="I920" s="34">
        <f>HRData[[#This Row],[salary_actual]]-HRData[[#This Row],[salary_budgeted]]</f>
        <v>182</v>
      </c>
    </row>
    <row r="921" spans="1:9" ht="15.75" customHeight="1" x14ac:dyDescent="0.25">
      <c r="A921" s="28">
        <v>920</v>
      </c>
      <c r="B921" s="28" t="s">
        <v>3079</v>
      </c>
      <c r="C921" s="28" t="s">
        <v>3080</v>
      </c>
      <c r="D921" s="28" t="s">
        <v>3081</v>
      </c>
      <c r="E921" s="28" t="s">
        <v>378</v>
      </c>
      <c r="F921" s="28" t="s">
        <v>415</v>
      </c>
      <c r="G921" s="28">
        <v>86153</v>
      </c>
      <c r="H921" s="28">
        <v>86600</v>
      </c>
      <c r="I921" s="34">
        <f>HRData[[#This Row],[salary_actual]]-HRData[[#This Row],[salary_budgeted]]</f>
        <v>447</v>
      </c>
    </row>
    <row r="922" spans="1:9" ht="15.75" customHeight="1" x14ac:dyDescent="0.25">
      <c r="A922" s="28">
        <v>921</v>
      </c>
      <c r="B922" s="28" t="s">
        <v>3082</v>
      </c>
      <c r="C922" s="28" t="s">
        <v>3083</v>
      </c>
      <c r="D922" s="28" t="s">
        <v>3084</v>
      </c>
      <c r="E922" s="28" t="s">
        <v>378</v>
      </c>
      <c r="F922" s="28" t="s">
        <v>379</v>
      </c>
      <c r="G922" s="28">
        <v>140323</v>
      </c>
      <c r="H922" s="28">
        <v>140510</v>
      </c>
      <c r="I922" s="34">
        <f>HRData[[#This Row],[salary_actual]]-HRData[[#This Row],[salary_budgeted]]</f>
        <v>187</v>
      </c>
    </row>
    <row r="923" spans="1:9" ht="15.75" customHeight="1" x14ac:dyDescent="0.25">
      <c r="A923" s="28">
        <v>922</v>
      </c>
      <c r="B923" s="28" t="s">
        <v>3085</v>
      </c>
      <c r="C923" s="28" t="s">
        <v>3086</v>
      </c>
      <c r="D923" s="28" t="s">
        <v>3087</v>
      </c>
      <c r="E923" s="28" t="s">
        <v>373</v>
      </c>
      <c r="F923" s="28" t="s">
        <v>374</v>
      </c>
      <c r="G923" s="28">
        <v>136024</v>
      </c>
      <c r="H923" s="28">
        <v>136913</v>
      </c>
      <c r="I923" s="34">
        <f>HRData[[#This Row],[salary_actual]]-HRData[[#This Row],[salary_budgeted]]</f>
        <v>889</v>
      </c>
    </row>
    <row r="924" spans="1:9" ht="15.75" customHeight="1" x14ac:dyDescent="0.25">
      <c r="A924" s="28">
        <v>923</v>
      </c>
      <c r="B924" s="28" t="s">
        <v>2215</v>
      </c>
      <c r="C924" s="28" t="s">
        <v>3088</v>
      </c>
      <c r="D924" s="28" t="s">
        <v>3089</v>
      </c>
      <c r="E924" s="28" t="s">
        <v>378</v>
      </c>
      <c r="F924" s="28" t="s">
        <v>394</v>
      </c>
      <c r="G924" s="28">
        <v>91822</v>
      </c>
      <c r="H924" s="28">
        <v>92131</v>
      </c>
      <c r="I924" s="34">
        <f>HRData[[#This Row],[salary_actual]]-HRData[[#This Row],[salary_budgeted]]</f>
        <v>309</v>
      </c>
    </row>
    <row r="925" spans="1:9" ht="15.75" customHeight="1" x14ac:dyDescent="0.25">
      <c r="A925" s="28">
        <v>924</v>
      </c>
      <c r="B925" s="28" t="s">
        <v>3090</v>
      </c>
      <c r="C925" s="28" t="s">
        <v>3091</v>
      </c>
      <c r="D925" s="28" t="s">
        <v>3092</v>
      </c>
      <c r="E925" s="28" t="s">
        <v>378</v>
      </c>
      <c r="F925" s="28" t="s">
        <v>425</v>
      </c>
      <c r="G925" s="28">
        <v>144584</v>
      </c>
      <c r="H925" s="28">
        <v>144911</v>
      </c>
      <c r="I925" s="34">
        <f>HRData[[#This Row],[salary_actual]]-HRData[[#This Row],[salary_budgeted]]</f>
        <v>327</v>
      </c>
    </row>
    <row r="926" spans="1:9" ht="15.75" customHeight="1" x14ac:dyDescent="0.25">
      <c r="A926" s="28">
        <v>925</v>
      </c>
      <c r="B926" s="28" t="s">
        <v>3093</v>
      </c>
      <c r="C926" s="28" t="s">
        <v>3094</v>
      </c>
      <c r="D926" s="28" t="s">
        <v>3095</v>
      </c>
      <c r="E926" s="28" t="s">
        <v>373</v>
      </c>
      <c r="F926" s="28" t="s">
        <v>379</v>
      </c>
      <c r="G926" s="28">
        <v>90134</v>
      </c>
      <c r="H926" s="28">
        <v>90190</v>
      </c>
      <c r="I926" s="34">
        <f>HRData[[#This Row],[salary_actual]]-HRData[[#This Row],[salary_budgeted]]</f>
        <v>56</v>
      </c>
    </row>
    <row r="927" spans="1:9" ht="15.75" customHeight="1" x14ac:dyDescent="0.25">
      <c r="A927" s="28">
        <v>926</v>
      </c>
      <c r="B927" s="28" t="s">
        <v>3096</v>
      </c>
      <c r="C927" s="28" t="s">
        <v>3097</v>
      </c>
      <c r="D927" s="28" t="s">
        <v>3098</v>
      </c>
      <c r="E927" s="28" t="s">
        <v>373</v>
      </c>
      <c r="F927" s="28" t="s">
        <v>446</v>
      </c>
      <c r="G927" s="28">
        <v>68110</v>
      </c>
      <c r="H927" s="28">
        <v>68658</v>
      </c>
      <c r="I927" s="34">
        <f>HRData[[#This Row],[salary_actual]]-HRData[[#This Row],[salary_budgeted]]</f>
        <v>548</v>
      </c>
    </row>
    <row r="928" spans="1:9" ht="15.75" customHeight="1" x14ac:dyDescent="0.25">
      <c r="A928" s="28">
        <v>927</v>
      </c>
      <c r="B928" s="28" t="s">
        <v>3099</v>
      </c>
      <c r="C928" s="28" t="s">
        <v>3100</v>
      </c>
      <c r="D928" s="28" t="s">
        <v>3101</v>
      </c>
      <c r="E928" s="28" t="s">
        <v>373</v>
      </c>
      <c r="F928" s="28" t="s">
        <v>379</v>
      </c>
      <c r="G928" s="28">
        <v>110728</v>
      </c>
      <c r="H928" s="28">
        <v>111620</v>
      </c>
      <c r="I928" s="34">
        <f>HRData[[#This Row],[salary_actual]]-HRData[[#This Row],[salary_budgeted]]</f>
        <v>892</v>
      </c>
    </row>
    <row r="929" spans="1:9" ht="15.75" customHeight="1" x14ac:dyDescent="0.25">
      <c r="A929" s="28">
        <v>928</v>
      </c>
      <c r="B929" s="28" t="s">
        <v>3102</v>
      </c>
      <c r="C929" s="28" t="s">
        <v>3103</v>
      </c>
      <c r="D929" s="28" t="s">
        <v>3104</v>
      </c>
      <c r="E929" s="28" t="s">
        <v>373</v>
      </c>
      <c r="F929" s="28" t="s">
        <v>390</v>
      </c>
      <c r="G929" s="28">
        <v>86088</v>
      </c>
      <c r="H929" s="28">
        <v>86817</v>
      </c>
      <c r="I929" s="34">
        <f>HRData[[#This Row],[salary_actual]]-HRData[[#This Row],[salary_budgeted]]</f>
        <v>729</v>
      </c>
    </row>
    <row r="930" spans="1:9" ht="15.75" customHeight="1" x14ac:dyDescent="0.25">
      <c r="A930" s="28">
        <v>929</v>
      </c>
      <c r="B930" s="28" t="s">
        <v>3105</v>
      </c>
      <c r="C930" s="28" t="s">
        <v>3106</v>
      </c>
      <c r="D930" s="28" t="s">
        <v>3107</v>
      </c>
      <c r="E930" s="28" t="s">
        <v>373</v>
      </c>
      <c r="F930" s="28" t="s">
        <v>415</v>
      </c>
      <c r="G930" s="28">
        <v>46658</v>
      </c>
      <c r="H930" s="28">
        <v>46805</v>
      </c>
      <c r="I930" s="34">
        <f>HRData[[#This Row],[salary_actual]]-HRData[[#This Row],[salary_budgeted]]</f>
        <v>147</v>
      </c>
    </row>
    <row r="931" spans="1:9" ht="15.75" customHeight="1" x14ac:dyDescent="0.25">
      <c r="A931" s="28">
        <v>930</v>
      </c>
      <c r="B931" s="28" t="s">
        <v>3108</v>
      </c>
      <c r="C931" s="28" t="s">
        <v>3109</v>
      </c>
      <c r="D931" s="28" t="s">
        <v>3110</v>
      </c>
      <c r="E931" s="28" t="s">
        <v>378</v>
      </c>
      <c r="F931" s="28" t="s">
        <v>415</v>
      </c>
      <c r="G931" s="28">
        <v>69343</v>
      </c>
      <c r="H931" s="28">
        <v>69756</v>
      </c>
      <c r="I931" s="34">
        <f>HRData[[#This Row],[salary_actual]]-HRData[[#This Row],[salary_budgeted]]</f>
        <v>413</v>
      </c>
    </row>
    <row r="932" spans="1:9" ht="15.75" customHeight="1" x14ac:dyDescent="0.25">
      <c r="A932" s="28">
        <v>931</v>
      </c>
      <c r="B932" s="28" t="s">
        <v>3111</v>
      </c>
      <c r="C932" s="28" t="s">
        <v>3112</v>
      </c>
      <c r="D932" s="28" t="s">
        <v>3113</v>
      </c>
      <c r="E932" s="28" t="s">
        <v>378</v>
      </c>
      <c r="F932" s="28" t="s">
        <v>425</v>
      </c>
      <c r="G932" s="28">
        <v>48476</v>
      </c>
      <c r="H932" s="28">
        <v>48507</v>
      </c>
      <c r="I932" s="34">
        <f>HRData[[#This Row],[salary_actual]]-HRData[[#This Row],[salary_budgeted]]</f>
        <v>31</v>
      </c>
    </row>
    <row r="933" spans="1:9" ht="15.75" customHeight="1" x14ac:dyDescent="0.25">
      <c r="A933" s="28">
        <v>932</v>
      </c>
      <c r="B933" s="28" t="s">
        <v>3114</v>
      </c>
      <c r="C933" s="28" t="s">
        <v>3115</v>
      </c>
      <c r="D933" s="28" t="s">
        <v>3116</v>
      </c>
      <c r="E933" s="28" t="s">
        <v>373</v>
      </c>
      <c r="F933" s="28" t="s">
        <v>379</v>
      </c>
      <c r="G933" s="28">
        <v>54725</v>
      </c>
      <c r="H933" s="28">
        <v>55023</v>
      </c>
      <c r="I933" s="34">
        <f>HRData[[#This Row],[salary_actual]]-HRData[[#This Row],[salary_budgeted]]</f>
        <v>298</v>
      </c>
    </row>
    <row r="934" spans="1:9" ht="15.75" customHeight="1" x14ac:dyDescent="0.25">
      <c r="A934" s="28">
        <v>933</v>
      </c>
      <c r="B934" s="28" t="s">
        <v>3117</v>
      </c>
      <c r="C934" s="28" t="s">
        <v>3118</v>
      </c>
      <c r="D934" s="28" t="s">
        <v>3119</v>
      </c>
      <c r="E934" s="28" t="s">
        <v>373</v>
      </c>
      <c r="F934" s="28" t="s">
        <v>379</v>
      </c>
      <c r="G934" s="28">
        <v>81281</v>
      </c>
      <c r="H934" s="28">
        <v>81992</v>
      </c>
      <c r="I934" s="34">
        <f>HRData[[#This Row],[salary_actual]]-HRData[[#This Row],[salary_budgeted]]</f>
        <v>711</v>
      </c>
    </row>
    <row r="935" spans="1:9" ht="15.75" customHeight="1" x14ac:dyDescent="0.25">
      <c r="A935" s="28">
        <v>934</v>
      </c>
      <c r="B935" s="28" t="s">
        <v>3120</v>
      </c>
      <c r="C935" s="28" t="s">
        <v>3121</v>
      </c>
      <c r="D935" s="28" t="s">
        <v>3122</v>
      </c>
      <c r="E935" s="28" t="s">
        <v>378</v>
      </c>
      <c r="F935" s="28" t="s">
        <v>408</v>
      </c>
      <c r="G935" s="28">
        <v>45964</v>
      </c>
      <c r="H935" s="28">
        <v>46027</v>
      </c>
      <c r="I935" s="34">
        <f>HRData[[#This Row],[salary_actual]]-HRData[[#This Row],[salary_budgeted]]</f>
        <v>63</v>
      </c>
    </row>
    <row r="936" spans="1:9" ht="15.75" customHeight="1" x14ac:dyDescent="0.25">
      <c r="A936" s="28">
        <v>935</v>
      </c>
      <c r="B936" s="28" t="s">
        <v>3123</v>
      </c>
      <c r="C936" s="28" t="s">
        <v>3124</v>
      </c>
      <c r="D936" s="28" t="s">
        <v>3125</v>
      </c>
      <c r="E936" s="28" t="s">
        <v>373</v>
      </c>
      <c r="F936" s="28" t="s">
        <v>415</v>
      </c>
      <c r="G936" s="28">
        <v>42183</v>
      </c>
      <c r="H936" s="28">
        <v>42247</v>
      </c>
      <c r="I936" s="34">
        <f>HRData[[#This Row],[salary_actual]]-HRData[[#This Row],[salary_budgeted]]</f>
        <v>64</v>
      </c>
    </row>
    <row r="937" spans="1:9" ht="15.75" customHeight="1" x14ac:dyDescent="0.25">
      <c r="A937" s="28">
        <v>936</v>
      </c>
      <c r="B937" s="28" t="s">
        <v>3126</v>
      </c>
      <c r="C937" s="28" t="s">
        <v>3127</v>
      </c>
      <c r="D937" s="28" t="s">
        <v>3128</v>
      </c>
      <c r="E937" s="28" t="s">
        <v>373</v>
      </c>
      <c r="F937" s="28" t="s">
        <v>425</v>
      </c>
      <c r="G937" s="28">
        <v>132454</v>
      </c>
      <c r="H937" s="28">
        <v>133158</v>
      </c>
      <c r="I937" s="34">
        <f>HRData[[#This Row],[salary_actual]]-HRData[[#This Row],[salary_budgeted]]</f>
        <v>704</v>
      </c>
    </row>
    <row r="938" spans="1:9" ht="15.75" customHeight="1" x14ac:dyDescent="0.25">
      <c r="A938" s="28">
        <v>937</v>
      </c>
      <c r="B938" s="28" t="s">
        <v>2737</v>
      </c>
      <c r="C938" s="28" t="s">
        <v>3129</v>
      </c>
      <c r="D938" s="28" t="s">
        <v>3130</v>
      </c>
      <c r="E938" s="28" t="s">
        <v>378</v>
      </c>
      <c r="F938" s="28" t="s">
        <v>415</v>
      </c>
      <c r="G938" s="28">
        <v>142793</v>
      </c>
      <c r="H938" s="28">
        <v>143330</v>
      </c>
      <c r="I938" s="34">
        <f>HRData[[#This Row],[salary_actual]]-HRData[[#This Row],[salary_budgeted]]</f>
        <v>537</v>
      </c>
    </row>
    <row r="939" spans="1:9" ht="15.75" customHeight="1" x14ac:dyDescent="0.25">
      <c r="A939" s="28">
        <v>938</v>
      </c>
      <c r="B939" s="28" t="s">
        <v>2174</v>
      </c>
      <c r="C939" s="28" t="s">
        <v>3131</v>
      </c>
      <c r="D939" s="28" t="s">
        <v>3132</v>
      </c>
      <c r="E939" s="28" t="s">
        <v>378</v>
      </c>
      <c r="F939" s="28" t="s">
        <v>425</v>
      </c>
      <c r="G939" s="28">
        <v>149604</v>
      </c>
      <c r="H939" s="28">
        <v>151092</v>
      </c>
      <c r="I939" s="34">
        <f>HRData[[#This Row],[salary_actual]]-HRData[[#This Row],[salary_budgeted]]</f>
        <v>1488</v>
      </c>
    </row>
    <row r="940" spans="1:9" ht="15.75" customHeight="1" x14ac:dyDescent="0.25">
      <c r="A940" s="28">
        <v>939</v>
      </c>
      <c r="B940" s="28" t="s">
        <v>3133</v>
      </c>
      <c r="C940" s="28" t="s">
        <v>3134</v>
      </c>
      <c r="D940" s="28" t="s">
        <v>3135</v>
      </c>
      <c r="E940" s="28" t="s">
        <v>378</v>
      </c>
      <c r="F940" s="28" t="s">
        <v>374</v>
      </c>
      <c r="G940" s="28">
        <v>127971</v>
      </c>
      <c r="H940" s="28">
        <v>128695</v>
      </c>
      <c r="I940" s="34">
        <f>HRData[[#This Row],[salary_actual]]-HRData[[#This Row],[salary_budgeted]]</f>
        <v>724</v>
      </c>
    </row>
    <row r="941" spans="1:9" ht="15.75" customHeight="1" x14ac:dyDescent="0.25">
      <c r="A941" s="28">
        <v>940</v>
      </c>
      <c r="B941" s="28" t="s">
        <v>2455</v>
      </c>
      <c r="C941" s="28" t="s">
        <v>3136</v>
      </c>
      <c r="D941" s="28" t="s">
        <v>3137</v>
      </c>
      <c r="E941" s="28" t="s">
        <v>373</v>
      </c>
      <c r="F941" s="28" t="s">
        <v>401</v>
      </c>
      <c r="G941" s="28">
        <v>102625</v>
      </c>
      <c r="H941" s="28">
        <v>103143</v>
      </c>
      <c r="I941" s="34">
        <f>HRData[[#This Row],[salary_actual]]-HRData[[#This Row],[salary_budgeted]]</f>
        <v>518</v>
      </c>
    </row>
    <row r="942" spans="1:9" ht="15.75" customHeight="1" x14ac:dyDescent="0.25">
      <c r="A942" s="28">
        <v>941</v>
      </c>
      <c r="B942" s="28" t="s">
        <v>3138</v>
      </c>
      <c r="C942" s="28" t="s">
        <v>3139</v>
      </c>
      <c r="D942" s="28" t="s">
        <v>3140</v>
      </c>
      <c r="E942" s="28" t="s">
        <v>373</v>
      </c>
      <c r="F942" s="28" t="s">
        <v>401</v>
      </c>
      <c r="G942" s="28">
        <v>117180</v>
      </c>
      <c r="H942" s="28">
        <v>117605</v>
      </c>
      <c r="I942" s="34">
        <f>HRData[[#This Row],[salary_actual]]-HRData[[#This Row],[salary_budgeted]]</f>
        <v>425</v>
      </c>
    </row>
    <row r="943" spans="1:9" ht="15.75" customHeight="1" x14ac:dyDescent="0.25">
      <c r="A943" s="28">
        <v>942</v>
      </c>
      <c r="B943" s="28" t="s">
        <v>3141</v>
      </c>
      <c r="C943" s="28" t="s">
        <v>3142</v>
      </c>
      <c r="D943" s="28" t="s">
        <v>3143</v>
      </c>
      <c r="E943" s="28" t="s">
        <v>378</v>
      </c>
      <c r="F943" s="28" t="s">
        <v>394</v>
      </c>
      <c r="G943" s="28">
        <v>145866</v>
      </c>
      <c r="H943" s="28">
        <v>146574</v>
      </c>
      <c r="I943" s="34">
        <f>HRData[[#This Row],[salary_actual]]-HRData[[#This Row],[salary_budgeted]]</f>
        <v>708</v>
      </c>
    </row>
    <row r="944" spans="1:9" ht="15.75" customHeight="1" x14ac:dyDescent="0.25">
      <c r="A944" s="28">
        <v>943</v>
      </c>
      <c r="B944" s="28" t="s">
        <v>3144</v>
      </c>
      <c r="C944" s="28" t="s">
        <v>3145</v>
      </c>
      <c r="D944" s="28" t="s">
        <v>3146</v>
      </c>
      <c r="E944" s="28" t="s">
        <v>378</v>
      </c>
      <c r="F944" s="28" t="s">
        <v>401</v>
      </c>
      <c r="G944" s="28">
        <v>81303</v>
      </c>
      <c r="H944" s="28">
        <v>81748</v>
      </c>
      <c r="I944" s="34">
        <f>HRData[[#This Row],[salary_actual]]-HRData[[#This Row],[salary_budgeted]]</f>
        <v>445</v>
      </c>
    </row>
    <row r="945" spans="1:9" ht="15.75" customHeight="1" x14ac:dyDescent="0.25">
      <c r="A945" s="28">
        <v>944</v>
      </c>
      <c r="B945" s="28" t="s">
        <v>3147</v>
      </c>
      <c r="C945" s="28" t="s">
        <v>3148</v>
      </c>
      <c r="D945" s="28" t="s">
        <v>3149</v>
      </c>
      <c r="E945" s="28" t="s">
        <v>373</v>
      </c>
      <c r="F945" s="28" t="s">
        <v>415</v>
      </c>
      <c r="G945" s="28">
        <v>105649</v>
      </c>
      <c r="H945" s="28">
        <v>106559</v>
      </c>
      <c r="I945" s="34">
        <f>HRData[[#This Row],[salary_actual]]-HRData[[#This Row],[salary_budgeted]]</f>
        <v>910</v>
      </c>
    </row>
    <row r="946" spans="1:9" ht="15.75" customHeight="1" x14ac:dyDescent="0.25">
      <c r="A946" s="28">
        <v>945</v>
      </c>
      <c r="B946" s="28" t="s">
        <v>3150</v>
      </c>
      <c r="C946" s="28" t="s">
        <v>3151</v>
      </c>
      <c r="D946" s="28" t="s">
        <v>3152</v>
      </c>
      <c r="E946" s="28" t="s">
        <v>373</v>
      </c>
      <c r="F946" s="28" t="s">
        <v>379</v>
      </c>
      <c r="G946" s="28">
        <v>102047</v>
      </c>
      <c r="H946" s="28">
        <v>102211</v>
      </c>
      <c r="I946" s="34">
        <f>HRData[[#This Row],[salary_actual]]-HRData[[#This Row],[salary_budgeted]]</f>
        <v>164</v>
      </c>
    </row>
    <row r="947" spans="1:9" ht="15.75" customHeight="1" x14ac:dyDescent="0.25">
      <c r="A947" s="28">
        <v>946</v>
      </c>
      <c r="B947" s="28" t="s">
        <v>3153</v>
      </c>
      <c r="C947" s="28" t="s">
        <v>3154</v>
      </c>
      <c r="D947" s="28" t="s">
        <v>3155</v>
      </c>
      <c r="E947" s="28" t="s">
        <v>378</v>
      </c>
      <c r="F947" s="28" t="s">
        <v>433</v>
      </c>
      <c r="G947" s="28">
        <v>80136</v>
      </c>
      <c r="H947" s="28">
        <v>80197</v>
      </c>
      <c r="I947" s="34">
        <f>HRData[[#This Row],[salary_actual]]-HRData[[#This Row],[salary_budgeted]]</f>
        <v>61</v>
      </c>
    </row>
    <row r="948" spans="1:9" ht="15.75" customHeight="1" x14ac:dyDescent="0.25">
      <c r="A948" s="28">
        <v>947</v>
      </c>
      <c r="B948" s="28" t="s">
        <v>3156</v>
      </c>
      <c r="C948" s="28" t="s">
        <v>3157</v>
      </c>
      <c r="D948" s="28" t="s">
        <v>3158</v>
      </c>
      <c r="E948" s="28" t="s">
        <v>373</v>
      </c>
      <c r="F948" s="28" t="s">
        <v>433</v>
      </c>
      <c r="G948" s="28">
        <v>40615</v>
      </c>
      <c r="H948" s="28">
        <v>40897</v>
      </c>
      <c r="I948" s="34">
        <f>HRData[[#This Row],[salary_actual]]-HRData[[#This Row],[salary_budgeted]]</f>
        <v>282</v>
      </c>
    </row>
    <row r="949" spans="1:9" ht="15.75" customHeight="1" x14ac:dyDescent="0.25">
      <c r="A949" s="28">
        <v>948</v>
      </c>
      <c r="B949" s="28" t="s">
        <v>3159</v>
      </c>
      <c r="C949" s="28" t="s">
        <v>3160</v>
      </c>
      <c r="D949" s="28" t="s">
        <v>3161</v>
      </c>
      <c r="E949" s="28" t="s">
        <v>373</v>
      </c>
      <c r="F949" s="28" t="s">
        <v>401</v>
      </c>
      <c r="G949" s="28">
        <v>113516</v>
      </c>
      <c r="H949" s="28">
        <v>114473</v>
      </c>
      <c r="I949" s="34">
        <f>HRData[[#This Row],[salary_actual]]-HRData[[#This Row],[salary_budgeted]]</f>
        <v>957</v>
      </c>
    </row>
    <row r="950" spans="1:9" ht="15.75" customHeight="1" x14ac:dyDescent="0.25">
      <c r="A950" s="28">
        <v>949</v>
      </c>
      <c r="B950" s="28" t="s">
        <v>3162</v>
      </c>
      <c r="C950" s="28" t="s">
        <v>3163</v>
      </c>
      <c r="D950" s="28" t="s">
        <v>3164</v>
      </c>
      <c r="E950" s="28" t="s">
        <v>373</v>
      </c>
      <c r="F950" s="28" t="s">
        <v>390</v>
      </c>
      <c r="G950" s="28">
        <v>63699</v>
      </c>
      <c r="H950" s="28">
        <v>64217</v>
      </c>
      <c r="I950" s="34">
        <f>HRData[[#This Row],[salary_actual]]-HRData[[#This Row],[salary_budgeted]]</f>
        <v>518</v>
      </c>
    </row>
    <row r="951" spans="1:9" ht="15.75" customHeight="1" x14ac:dyDescent="0.25">
      <c r="A951" s="28">
        <v>950</v>
      </c>
      <c r="B951" s="28" t="s">
        <v>3165</v>
      </c>
      <c r="C951" s="28" t="s">
        <v>3166</v>
      </c>
      <c r="D951" s="28" t="s">
        <v>3167</v>
      </c>
      <c r="E951" s="28" t="s">
        <v>373</v>
      </c>
      <c r="F951" s="28" t="s">
        <v>433</v>
      </c>
      <c r="G951" s="28">
        <v>95354</v>
      </c>
      <c r="H951" s="28">
        <v>95774</v>
      </c>
      <c r="I951" s="34">
        <f>HRData[[#This Row],[salary_actual]]-HRData[[#This Row],[salary_budgeted]]</f>
        <v>420</v>
      </c>
    </row>
    <row r="952" spans="1:9" ht="15.75" customHeight="1" x14ac:dyDescent="0.25">
      <c r="A952" s="28">
        <v>951</v>
      </c>
      <c r="B952" s="28" t="s">
        <v>3168</v>
      </c>
      <c r="C952" s="28" t="s">
        <v>1151</v>
      </c>
      <c r="D952" s="28" t="s">
        <v>3169</v>
      </c>
      <c r="E952" s="28" t="s">
        <v>373</v>
      </c>
      <c r="F952" s="28" t="s">
        <v>433</v>
      </c>
      <c r="G952" s="28">
        <v>59978</v>
      </c>
      <c r="H952" s="28">
        <v>60027</v>
      </c>
      <c r="I952" s="34">
        <f>HRData[[#This Row],[salary_actual]]-HRData[[#This Row],[salary_budgeted]]</f>
        <v>49</v>
      </c>
    </row>
    <row r="953" spans="1:9" ht="15.75" customHeight="1" x14ac:dyDescent="0.25">
      <c r="A953" s="28">
        <v>952</v>
      </c>
      <c r="B953" s="28" t="s">
        <v>2640</v>
      </c>
      <c r="C953" s="28" t="s">
        <v>3170</v>
      </c>
      <c r="D953" s="28" t="s">
        <v>3171</v>
      </c>
      <c r="E953" s="28" t="s">
        <v>373</v>
      </c>
      <c r="F953" s="28" t="s">
        <v>401</v>
      </c>
      <c r="G953" s="28">
        <v>66357</v>
      </c>
      <c r="H953" s="28">
        <v>66539</v>
      </c>
      <c r="I953" s="34">
        <f>HRData[[#This Row],[salary_actual]]-HRData[[#This Row],[salary_budgeted]]</f>
        <v>182</v>
      </c>
    </row>
    <row r="954" spans="1:9" ht="15.75" customHeight="1" x14ac:dyDescent="0.25">
      <c r="A954" s="28">
        <v>953</v>
      </c>
      <c r="B954" s="28" t="s">
        <v>3172</v>
      </c>
      <c r="C954" s="28" t="s">
        <v>3173</v>
      </c>
      <c r="D954" s="28" t="s">
        <v>3174</v>
      </c>
      <c r="E954" s="28" t="s">
        <v>378</v>
      </c>
      <c r="F954" s="28" t="s">
        <v>429</v>
      </c>
      <c r="G954" s="28">
        <v>137517</v>
      </c>
      <c r="H954" s="28">
        <v>137687</v>
      </c>
      <c r="I954" s="34">
        <f>HRData[[#This Row],[salary_actual]]-HRData[[#This Row],[salary_budgeted]]</f>
        <v>170</v>
      </c>
    </row>
    <row r="955" spans="1:9" ht="15.75" customHeight="1" x14ac:dyDescent="0.25">
      <c r="A955" s="28">
        <v>954</v>
      </c>
      <c r="B955" s="28" t="s">
        <v>1564</v>
      </c>
      <c r="C955" s="28" t="s">
        <v>885</v>
      </c>
      <c r="D955" s="28" t="s">
        <v>3175</v>
      </c>
      <c r="E955" s="28" t="s">
        <v>373</v>
      </c>
      <c r="F955" s="28" t="s">
        <v>390</v>
      </c>
      <c r="G955" s="28">
        <v>109211</v>
      </c>
      <c r="H955" s="28">
        <v>109658</v>
      </c>
      <c r="I955" s="34">
        <f>HRData[[#This Row],[salary_actual]]-HRData[[#This Row],[salary_budgeted]]</f>
        <v>447</v>
      </c>
    </row>
    <row r="956" spans="1:9" ht="15.75" customHeight="1" x14ac:dyDescent="0.25">
      <c r="A956" s="28">
        <v>955</v>
      </c>
      <c r="B956" s="28" t="s">
        <v>3176</v>
      </c>
      <c r="C956" s="28" t="s">
        <v>3177</v>
      </c>
      <c r="D956" s="28" t="s">
        <v>3178</v>
      </c>
      <c r="E956" s="28" t="s">
        <v>373</v>
      </c>
      <c r="F956" s="28" t="s">
        <v>379</v>
      </c>
      <c r="G956" s="28">
        <v>73993</v>
      </c>
      <c r="H956" s="28">
        <v>74145</v>
      </c>
      <c r="I956" s="34">
        <f>HRData[[#This Row],[salary_actual]]-HRData[[#This Row],[salary_budgeted]]</f>
        <v>152</v>
      </c>
    </row>
    <row r="957" spans="1:9" ht="15.75" customHeight="1" x14ac:dyDescent="0.25">
      <c r="A957" s="28">
        <v>956</v>
      </c>
      <c r="B957" s="28" t="s">
        <v>3179</v>
      </c>
      <c r="C957" s="28" t="s">
        <v>3180</v>
      </c>
      <c r="D957" s="28" t="s">
        <v>3181</v>
      </c>
      <c r="E957" s="28" t="s">
        <v>378</v>
      </c>
      <c r="F957" s="28" t="s">
        <v>401</v>
      </c>
      <c r="G957" s="28">
        <v>144760</v>
      </c>
      <c r="H957" s="28">
        <v>146134</v>
      </c>
      <c r="I957" s="34">
        <f>HRData[[#This Row],[salary_actual]]-HRData[[#This Row],[salary_budgeted]]</f>
        <v>1374</v>
      </c>
    </row>
    <row r="958" spans="1:9" ht="15.75" customHeight="1" x14ac:dyDescent="0.25">
      <c r="A958" s="28">
        <v>957</v>
      </c>
      <c r="B958" s="28" t="s">
        <v>3182</v>
      </c>
      <c r="C958" s="28" t="s">
        <v>3183</v>
      </c>
      <c r="D958" s="28" t="s">
        <v>3184</v>
      </c>
      <c r="E958" s="28" t="s">
        <v>378</v>
      </c>
      <c r="F958" s="28" t="s">
        <v>433</v>
      </c>
      <c r="G958" s="28">
        <v>83675</v>
      </c>
      <c r="H958" s="28">
        <v>84031</v>
      </c>
      <c r="I958" s="34">
        <f>HRData[[#This Row],[salary_actual]]-HRData[[#This Row],[salary_budgeted]]</f>
        <v>356</v>
      </c>
    </row>
    <row r="959" spans="1:9" ht="15.75" customHeight="1" x14ac:dyDescent="0.25">
      <c r="A959" s="28">
        <v>958</v>
      </c>
      <c r="B959" s="28" t="s">
        <v>3185</v>
      </c>
      <c r="C959" s="28" t="s">
        <v>3186</v>
      </c>
      <c r="D959" s="28" t="s">
        <v>3187</v>
      </c>
      <c r="E959" s="28" t="s">
        <v>373</v>
      </c>
      <c r="F959" s="28" t="s">
        <v>383</v>
      </c>
      <c r="G959" s="28">
        <v>74663</v>
      </c>
      <c r="H959" s="28">
        <v>74991</v>
      </c>
      <c r="I959" s="34">
        <f>HRData[[#This Row],[salary_actual]]-HRData[[#This Row],[salary_budgeted]]</f>
        <v>328</v>
      </c>
    </row>
    <row r="960" spans="1:9" ht="15.75" customHeight="1" x14ac:dyDescent="0.25">
      <c r="A960" s="28">
        <v>959</v>
      </c>
      <c r="B960" s="28" t="s">
        <v>3188</v>
      </c>
      <c r="C960" s="28" t="s">
        <v>3189</v>
      </c>
      <c r="D960" s="28" t="s">
        <v>3190</v>
      </c>
      <c r="E960" s="28" t="s">
        <v>373</v>
      </c>
      <c r="F960" s="28" t="s">
        <v>425</v>
      </c>
      <c r="G960" s="28">
        <v>50050</v>
      </c>
      <c r="H960" s="28">
        <v>50110</v>
      </c>
      <c r="I960" s="34">
        <f>HRData[[#This Row],[salary_actual]]-HRData[[#This Row],[salary_budgeted]]</f>
        <v>60</v>
      </c>
    </row>
    <row r="961" spans="1:9" ht="15.75" customHeight="1" x14ac:dyDescent="0.25">
      <c r="A961" s="28">
        <v>960</v>
      </c>
      <c r="B961" s="28" t="s">
        <v>3191</v>
      </c>
      <c r="C961" s="28" t="s">
        <v>3192</v>
      </c>
      <c r="D961" s="28" t="s">
        <v>3193</v>
      </c>
      <c r="E961" s="28" t="s">
        <v>373</v>
      </c>
      <c r="F961" s="28" t="s">
        <v>383</v>
      </c>
      <c r="G961" s="28">
        <v>125582</v>
      </c>
      <c r="H961" s="28">
        <v>125836</v>
      </c>
      <c r="I961" s="34">
        <f>HRData[[#This Row],[salary_actual]]-HRData[[#This Row],[salary_budgeted]]</f>
        <v>254</v>
      </c>
    </row>
    <row r="962" spans="1:9" ht="15.75" customHeight="1" x14ac:dyDescent="0.25">
      <c r="A962" s="28">
        <v>961</v>
      </c>
      <c r="B962" s="28" t="s">
        <v>3194</v>
      </c>
      <c r="C962" s="28" t="s">
        <v>3195</v>
      </c>
      <c r="D962" s="28" t="s">
        <v>3196</v>
      </c>
      <c r="E962" s="28" t="s">
        <v>373</v>
      </c>
      <c r="F962" s="28" t="s">
        <v>374</v>
      </c>
      <c r="G962" s="28">
        <v>60345</v>
      </c>
      <c r="H962" s="28">
        <v>60690</v>
      </c>
      <c r="I962" s="34">
        <f>HRData[[#This Row],[salary_actual]]-HRData[[#This Row],[salary_budgeted]]</f>
        <v>345</v>
      </c>
    </row>
    <row r="963" spans="1:9" ht="15.75" customHeight="1" x14ac:dyDescent="0.25">
      <c r="A963" s="28">
        <v>962</v>
      </c>
      <c r="B963" s="28" t="s">
        <v>3197</v>
      </c>
      <c r="C963" s="28" t="s">
        <v>3198</v>
      </c>
      <c r="D963" s="28" t="s">
        <v>3199</v>
      </c>
      <c r="E963" s="28" t="s">
        <v>373</v>
      </c>
      <c r="F963" s="28" t="s">
        <v>415</v>
      </c>
      <c r="G963" s="28">
        <v>67156</v>
      </c>
      <c r="H963" s="28">
        <v>67428</v>
      </c>
      <c r="I963" s="34">
        <f>HRData[[#This Row],[salary_actual]]-HRData[[#This Row],[salary_budgeted]]</f>
        <v>272</v>
      </c>
    </row>
    <row r="964" spans="1:9" ht="15.75" customHeight="1" x14ac:dyDescent="0.25">
      <c r="A964" s="28">
        <v>963</v>
      </c>
      <c r="B964" s="28" t="s">
        <v>2035</v>
      </c>
      <c r="C964" s="28" t="s">
        <v>3200</v>
      </c>
      <c r="D964" s="28" t="s">
        <v>3201</v>
      </c>
      <c r="E964" s="28" t="s">
        <v>378</v>
      </c>
      <c r="F964" s="28" t="s">
        <v>401</v>
      </c>
      <c r="G964" s="28">
        <v>110887</v>
      </c>
      <c r="H964" s="28">
        <v>111805</v>
      </c>
      <c r="I964" s="34">
        <f>HRData[[#This Row],[salary_actual]]-HRData[[#This Row],[salary_budgeted]]</f>
        <v>918</v>
      </c>
    </row>
    <row r="965" spans="1:9" ht="15.75" customHeight="1" x14ac:dyDescent="0.25">
      <c r="A965" s="28">
        <v>964</v>
      </c>
      <c r="B965" s="28" t="s">
        <v>3202</v>
      </c>
      <c r="C965" s="28" t="s">
        <v>3203</v>
      </c>
      <c r="D965" s="28" t="s">
        <v>3204</v>
      </c>
      <c r="E965" s="28" t="s">
        <v>373</v>
      </c>
      <c r="F965" s="28" t="s">
        <v>390</v>
      </c>
      <c r="G965" s="28">
        <v>147251</v>
      </c>
      <c r="H965" s="28">
        <v>147752</v>
      </c>
      <c r="I965" s="34">
        <f>HRData[[#This Row],[salary_actual]]-HRData[[#This Row],[salary_budgeted]]</f>
        <v>501</v>
      </c>
    </row>
    <row r="966" spans="1:9" ht="15.75" customHeight="1" x14ac:dyDescent="0.25">
      <c r="A966" s="28">
        <v>965</v>
      </c>
      <c r="B966" s="28" t="s">
        <v>3205</v>
      </c>
      <c r="C966" s="28" t="s">
        <v>3206</v>
      </c>
      <c r="D966" s="28" t="s">
        <v>3207</v>
      </c>
      <c r="E966" s="28" t="s">
        <v>378</v>
      </c>
      <c r="F966" s="28" t="s">
        <v>429</v>
      </c>
      <c r="G966" s="28">
        <v>115471</v>
      </c>
      <c r="H966" s="28">
        <v>115483</v>
      </c>
      <c r="I966" s="34">
        <f>HRData[[#This Row],[salary_actual]]-HRData[[#This Row],[salary_budgeted]]</f>
        <v>12</v>
      </c>
    </row>
    <row r="967" spans="1:9" ht="15.75" customHeight="1" x14ac:dyDescent="0.25">
      <c r="A967" s="28">
        <v>966</v>
      </c>
      <c r="B967" s="28" t="s">
        <v>3208</v>
      </c>
      <c r="C967" s="28" t="s">
        <v>3209</v>
      </c>
      <c r="D967" s="28" t="s">
        <v>3210</v>
      </c>
      <c r="E967" s="28" t="s">
        <v>373</v>
      </c>
      <c r="F967" s="28" t="s">
        <v>390</v>
      </c>
      <c r="G967" s="28">
        <v>73606</v>
      </c>
      <c r="H967" s="28">
        <v>74299</v>
      </c>
      <c r="I967" s="34">
        <f>HRData[[#This Row],[salary_actual]]-HRData[[#This Row],[salary_budgeted]]</f>
        <v>693</v>
      </c>
    </row>
    <row r="968" spans="1:9" ht="15.75" customHeight="1" x14ac:dyDescent="0.25">
      <c r="A968" s="28">
        <v>967</v>
      </c>
      <c r="B968" s="28" t="s">
        <v>3211</v>
      </c>
      <c r="C968" s="28" t="s">
        <v>3212</v>
      </c>
      <c r="D968" s="28" t="s">
        <v>3213</v>
      </c>
      <c r="E968" s="28" t="s">
        <v>378</v>
      </c>
      <c r="F968" s="28" t="s">
        <v>374</v>
      </c>
      <c r="G968" s="28">
        <v>126970</v>
      </c>
      <c r="H968" s="28">
        <v>127292</v>
      </c>
      <c r="I968" s="34">
        <f>HRData[[#This Row],[salary_actual]]-HRData[[#This Row],[salary_budgeted]]</f>
        <v>322</v>
      </c>
    </row>
    <row r="969" spans="1:9" ht="15.75" customHeight="1" x14ac:dyDescent="0.25">
      <c r="A969" s="28">
        <v>968</v>
      </c>
      <c r="B969" s="28" t="s">
        <v>3214</v>
      </c>
      <c r="C969" s="28" t="s">
        <v>3215</v>
      </c>
      <c r="D969" s="28" t="s">
        <v>3216</v>
      </c>
      <c r="E969" s="28" t="s">
        <v>373</v>
      </c>
      <c r="F969" s="28" t="s">
        <v>383</v>
      </c>
      <c r="G969" s="28">
        <v>108795</v>
      </c>
      <c r="H969" s="28">
        <v>109832</v>
      </c>
      <c r="I969" s="34">
        <f>HRData[[#This Row],[salary_actual]]-HRData[[#This Row],[salary_budgeted]]</f>
        <v>1037</v>
      </c>
    </row>
    <row r="970" spans="1:9" ht="15.75" customHeight="1" x14ac:dyDescent="0.25">
      <c r="A970" s="28">
        <v>969</v>
      </c>
      <c r="B970" s="28" t="s">
        <v>3217</v>
      </c>
      <c r="C970" s="28" t="s">
        <v>3218</v>
      </c>
      <c r="D970" s="28" t="s">
        <v>3219</v>
      </c>
      <c r="E970" s="28" t="s">
        <v>378</v>
      </c>
      <c r="F970" s="28" t="s">
        <v>374</v>
      </c>
      <c r="G970" s="28">
        <v>104043</v>
      </c>
      <c r="H970" s="28">
        <v>104534</v>
      </c>
      <c r="I970" s="34">
        <f>HRData[[#This Row],[salary_actual]]-HRData[[#This Row],[salary_budgeted]]</f>
        <v>491</v>
      </c>
    </row>
    <row r="971" spans="1:9" ht="15.75" customHeight="1" x14ac:dyDescent="0.25">
      <c r="A971" s="28">
        <v>970</v>
      </c>
      <c r="B971" s="28" t="s">
        <v>3220</v>
      </c>
      <c r="C971" s="28" t="s">
        <v>3221</v>
      </c>
      <c r="D971" s="28" t="s">
        <v>3222</v>
      </c>
      <c r="E971" s="28" t="s">
        <v>378</v>
      </c>
      <c r="F971" s="28" t="s">
        <v>408</v>
      </c>
      <c r="G971" s="28">
        <v>121844</v>
      </c>
      <c r="H971" s="28">
        <v>122777</v>
      </c>
      <c r="I971" s="34">
        <f>HRData[[#This Row],[salary_actual]]-HRData[[#This Row],[salary_budgeted]]</f>
        <v>933</v>
      </c>
    </row>
    <row r="972" spans="1:9" ht="15.75" customHeight="1" x14ac:dyDescent="0.25">
      <c r="A972" s="28">
        <v>971</v>
      </c>
      <c r="B972" s="28" t="s">
        <v>3223</v>
      </c>
      <c r="C972" s="28" t="s">
        <v>3224</v>
      </c>
      <c r="D972" s="28" t="s">
        <v>3225</v>
      </c>
      <c r="E972" s="28" t="s">
        <v>378</v>
      </c>
      <c r="F972" s="28" t="s">
        <v>379</v>
      </c>
      <c r="G972" s="28">
        <v>70676</v>
      </c>
      <c r="H972" s="28">
        <v>70720</v>
      </c>
      <c r="I972" s="34">
        <f>HRData[[#This Row],[salary_actual]]-HRData[[#This Row],[salary_budgeted]]</f>
        <v>44</v>
      </c>
    </row>
    <row r="973" spans="1:9" ht="15.75" customHeight="1" x14ac:dyDescent="0.25">
      <c r="A973" s="28">
        <v>972</v>
      </c>
      <c r="B973" s="28" t="s">
        <v>3226</v>
      </c>
      <c r="C973" s="28" t="s">
        <v>3227</v>
      </c>
      <c r="D973" s="28" t="s">
        <v>3228</v>
      </c>
      <c r="E973" s="28" t="s">
        <v>373</v>
      </c>
      <c r="F973" s="28" t="s">
        <v>415</v>
      </c>
      <c r="G973" s="28">
        <v>52218</v>
      </c>
      <c r="H973" s="28">
        <v>52268</v>
      </c>
      <c r="I973" s="34">
        <f>HRData[[#This Row],[salary_actual]]-HRData[[#This Row],[salary_budgeted]]</f>
        <v>50</v>
      </c>
    </row>
    <row r="974" spans="1:9" ht="15.75" customHeight="1" x14ac:dyDescent="0.25">
      <c r="A974" s="28">
        <v>973</v>
      </c>
      <c r="B974" s="28" t="s">
        <v>3229</v>
      </c>
      <c r="C974" s="28" t="s">
        <v>3230</v>
      </c>
      <c r="D974" s="28" t="s">
        <v>3231</v>
      </c>
      <c r="E974" s="28" t="s">
        <v>373</v>
      </c>
      <c r="F974" s="28" t="s">
        <v>379</v>
      </c>
      <c r="G974" s="28">
        <v>144126</v>
      </c>
      <c r="H974" s="28">
        <v>144163</v>
      </c>
      <c r="I974" s="34">
        <f>HRData[[#This Row],[salary_actual]]-HRData[[#This Row],[salary_budgeted]]</f>
        <v>37</v>
      </c>
    </row>
    <row r="975" spans="1:9" ht="15.75" customHeight="1" x14ac:dyDescent="0.25">
      <c r="A975" s="28">
        <v>974</v>
      </c>
      <c r="B975" s="28" t="s">
        <v>3232</v>
      </c>
      <c r="C975" s="28" t="s">
        <v>3233</v>
      </c>
      <c r="D975" s="28" t="s">
        <v>3234</v>
      </c>
      <c r="E975" s="28" t="s">
        <v>373</v>
      </c>
      <c r="F975" s="28" t="s">
        <v>429</v>
      </c>
      <c r="G975" s="28">
        <v>44685</v>
      </c>
      <c r="H975" s="28">
        <v>44745</v>
      </c>
      <c r="I975" s="34">
        <f>HRData[[#This Row],[salary_actual]]-HRData[[#This Row],[salary_budgeted]]</f>
        <v>60</v>
      </c>
    </row>
    <row r="976" spans="1:9" ht="15.75" customHeight="1" x14ac:dyDescent="0.25">
      <c r="A976" s="28">
        <v>975</v>
      </c>
      <c r="B976" s="28" t="s">
        <v>3235</v>
      </c>
      <c r="C976" s="28" t="s">
        <v>3236</v>
      </c>
      <c r="D976" s="28" t="s">
        <v>3237</v>
      </c>
      <c r="E976" s="28" t="s">
        <v>373</v>
      </c>
      <c r="F976" s="28" t="s">
        <v>394</v>
      </c>
      <c r="G976" s="28">
        <v>99128</v>
      </c>
      <c r="H976" s="28">
        <v>99369</v>
      </c>
      <c r="I976" s="34">
        <f>HRData[[#This Row],[salary_actual]]-HRData[[#This Row],[salary_budgeted]]</f>
        <v>241</v>
      </c>
    </row>
    <row r="977" spans="1:9" ht="15.75" customHeight="1" x14ac:dyDescent="0.25">
      <c r="A977" s="28">
        <v>976</v>
      </c>
      <c r="B977" s="28" t="s">
        <v>3238</v>
      </c>
      <c r="C977" s="28" t="s">
        <v>3239</v>
      </c>
      <c r="D977" s="28" t="s">
        <v>3240</v>
      </c>
      <c r="E977" s="28" t="s">
        <v>378</v>
      </c>
      <c r="F977" s="28" t="s">
        <v>408</v>
      </c>
      <c r="G977" s="28">
        <v>133857</v>
      </c>
      <c r="H977" s="28">
        <v>134442</v>
      </c>
      <c r="I977" s="34">
        <f>HRData[[#This Row],[salary_actual]]-HRData[[#This Row],[salary_budgeted]]</f>
        <v>585</v>
      </c>
    </row>
    <row r="978" spans="1:9" ht="15.75" customHeight="1" x14ac:dyDescent="0.25">
      <c r="A978" s="28">
        <v>977</v>
      </c>
      <c r="B978" s="28" t="s">
        <v>1499</v>
      </c>
      <c r="C978" s="28" t="s">
        <v>3241</v>
      </c>
      <c r="D978" s="28" t="s">
        <v>3242</v>
      </c>
      <c r="E978" s="28" t="s">
        <v>378</v>
      </c>
      <c r="F978" s="28" t="s">
        <v>374</v>
      </c>
      <c r="G978" s="28">
        <v>99717</v>
      </c>
      <c r="H978" s="28">
        <v>100447</v>
      </c>
      <c r="I978" s="34">
        <f>HRData[[#This Row],[salary_actual]]-HRData[[#This Row],[salary_budgeted]]</f>
        <v>730</v>
      </c>
    </row>
    <row r="979" spans="1:9" ht="15.75" customHeight="1" x14ac:dyDescent="0.25">
      <c r="A979" s="28">
        <v>978</v>
      </c>
      <c r="B979" s="28" t="s">
        <v>3243</v>
      </c>
      <c r="C979" s="28" t="s">
        <v>3244</v>
      </c>
      <c r="D979" s="28" t="s">
        <v>3245</v>
      </c>
      <c r="E979" s="28" t="s">
        <v>378</v>
      </c>
      <c r="F979" s="28" t="s">
        <v>401</v>
      </c>
      <c r="G979" s="28">
        <v>75188</v>
      </c>
      <c r="H979" s="28">
        <v>75239</v>
      </c>
      <c r="I979" s="34">
        <f>HRData[[#This Row],[salary_actual]]-HRData[[#This Row],[salary_budgeted]]</f>
        <v>51</v>
      </c>
    </row>
    <row r="980" spans="1:9" ht="15.75" customHeight="1" x14ac:dyDescent="0.25">
      <c r="A980" s="28">
        <v>979</v>
      </c>
      <c r="B980" s="28" t="s">
        <v>3246</v>
      </c>
      <c r="C980" s="28" t="s">
        <v>3247</v>
      </c>
      <c r="D980" s="28" t="s">
        <v>3248</v>
      </c>
      <c r="E980" s="28" t="s">
        <v>378</v>
      </c>
      <c r="F980" s="28" t="s">
        <v>433</v>
      </c>
      <c r="G980" s="28">
        <v>48402</v>
      </c>
      <c r="H980" s="28">
        <v>48813</v>
      </c>
      <c r="I980" s="34">
        <f>HRData[[#This Row],[salary_actual]]-HRData[[#This Row],[salary_budgeted]]</f>
        <v>411</v>
      </c>
    </row>
    <row r="981" spans="1:9" ht="15.75" customHeight="1" x14ac:dyDescent="0.25">
      <c r="A981" s="28">
        <v>980</v>
      </c>
      <c r="B981" s="28" t="s">
        <v>3249</v>
      </c>
      <c r="C981" s="28" t="s">
        <v>3250</v>
      </c>
      <c r="D981" s="28" t="s">
        <v>3251</v>
      </c>
      <c r="E981" s="28" t="s">
        <v>373</v>
      </c>
      <c r="F981" s="28" t="s">
        <v>401</v>
      </c>
      <c r="G981" s="28">
        <v>40174</v>
      </c>
      <c r="H981" s="28">
        <v>40305</v>
      </c>
      <c r="I981" s="34">
        <f>HRData[[#This Row],[salary_actual]]-HRData[[#This Row],[salary_budgeted]]</f>
        <v>131</v>
      </c>
    </row>
    <row r="982" spans="1:9" ht="15.75" customHeight="1" x14ac:dyDescent="0.25">
      <c r="A982" s="28">
        <v>981</v>
      </c>
      <c r="B982" s="28" t="s">
        <v>3252</v>
      </c>
      <c r="C982" s="28" t="s">
        <v>3253</v>
      </c>
      <c r="D982" s="28" t="s">
        <v>3254</v>
      </c>
      <c r="E982" s="28" t="s">
        <v>373</v>
      </c>
      <c r="F982" s="28" t="s">
        <v>383</v>
      </c>
      <c r="G982" s="28">
        <v>127327</v>
      </c>
      <c r="H982" s="28">
        <v>128592</v>
      </c>
      <c r="I982" s="34">
        <f>HRData[[#This Row],[salary_actual]]-HRData[[#This Row],[salary_budgeted]]</f>
        <v>1265</v>
      </c>
    </row>
    <row r="983" spans="1:9" ht="15.75" customHeight="1" x14ac:dyDescent="0.25">
      <c r="A983" s="28">
        <v>982</v>
      </c>
      <c r="B983" s="28" t="s">
        <v>3255</v>
      </c>
      <c r="C983" s="28" t="s">
        <v>3256</v>
      </c>
      <c r="D983" s="28" t="s">
        <v>3257</v>
      </c>
      <c r="E983" s="28" t="s">
        <v>373</v>
      </c>
      <c r="F983" s="28" t="s">
        <v>394</v>
      </c>
      <c r="G983" s="28">
        <v>93011</v>
      </c>
      <c r="H983" s="28">
        <v>93816</v>
      </c>
      <c r="I983" s="34">
        <f>HRData[[#This Row],[salary_actual]]-HRData[[#This Row],[salary_budgeted]]</f>
        <v>805</v>
      </c>
    </row>
    <row r="984" spans="1:9" ht="15.75" customHeight="1" x14ac:dyDescent="0.25">
      <c r="A984" s="28">
        <v>983</v>
      </c>
      <c r="B984" s="28" t="s">
        <v>3258</v>
      </c>
      <c r="C984" s="28" t="s">
        <v>3259</v>
      </c>
      <c r="D984" s="28" t="s">
        <v>3260</v>
      </c>
      <c r="E984" s="28" t="s">
        <v>373</v>
      </c>
      <c r="F984" s="28" t="s">
        <v>401</v>
      </c>
      <c r="G984" s="28">
        <v>117239</v>
      </c>
      <c r="H984" s="28">
        <v>118282</v>
      </c>
      <c r="I984" s="34">
        <f>HRData[[#This Row],[salary_actual]]-HRData[[#This Row],[salary_budgeted]]</f>
        <v>1043</v>
      </c>
    </row>
    <row r="985" spans="1:9" ht="15.75" customHeight="1" x14ac:dyDescent="0.25">
      <c r="A985" s="28">
        <v>984</v>
      </c>
      <c r="B985" s="28" t="s">
        <v>3261</v>
      </c>
      <c r="C985" s="28" t="s">
        <v>3262</v>
      </c>
      <c r="D985" s="28" t="s">
        <v>3263</v>
      </c>
      <c r="E985" s="28" t="s">
        <v>378</v>
      </c>
      <c r="F985" s="28" t="s">
        <v>408</v>
      </c>
      <c r="G985" s="28">
        <v>143123</v>
      </c>
      <c r="H985" s="28">
        <v>143839</v>
      </c>
      <c r="I985" s="34">
        <f>HRData[[#This Row],[salary_actual]]-HRData[[#This Row],[salary_budgeted]]</f>
        <v>716</v>
      </c>
    </row>
    <row r="986" spans="1:9" ht="15.75" customHeight="1" x14ac:dyDescent="0.25">
      <c r="A986" s="28">
        <v>985</v>
      </c>
      <c r="B986" s="28" t="s">
        <v>3264</v>
      </c>
      <c r="C986" s="28" t="s">
        <v>3265</v>
      </c>
      <c r="D986" s="28" t="s">
        <v>3266</v>
      </c>
      <c r="E986" s="28" t="s">
        <v>378</v>
      </c>
      <c r="F986" s="28" t="s">
        <v>433</v>
      </c>
      <c r="G986" s="28">
        <v>137733</v>
      </c>
      <c r="H986" s="28">
        <v>137997</v>
      </c>
      <c r="I986" s="34">
        <f>HRData[[#This Row],[salary_actual]]-HRData[[#This Row],[salary_budgeted]]</f>
        <v>264</v>
      </c>
    </row>
    <row r="987" spans="1:9" ht="15.75" customHeight="1" x14ac:dyDescent="0.25">
      <c r="A987" s="28">
        <v>986</v>
      </c>
      <c r="B987" s="28" t="s">
        <v>3267</v>
      </c>
      <c r="C987" s="28" t="s">
        <v>3268</v>
      </c>
      <c r="D987" s="28" t="s">
        <v>3269</v>
      </c>
      <c r="E987" s="28" t="s">
        <v>378</v>
      </c>
      <c r="F987" s="28" t="s">
        <v>374</v>
      </c>
      <c r="G987" s="28">
        <v>71433</v>
      </c>
      <c r="H987" s="28">
        <v>71814</v>
      </c>
      <c r="I987" s="34">
        <f>HRData[[#This Row],[salary_actual]]-HRData[[#This Row],[salary_budgeted]]</f>
        <v>381</v>
      </c>
    </row>
    <row r="988" spans="1:9" ht="15.75" customHeight="1" x14ac:dyDescent="0.25">
      <c r="A988" s="28">
        <v>987</v>
      </c>
      <c r="B988" s="28" t="s">
        <v>2159</v>
      </c>
      <c r="C988" s="28" t="s">
        <v>3270</v>
      </c>
      <c r="D988" s="28" t="s">
        <v>3271</v>
      </c>
      <c r="E988" s="28" t="s">
        <v>378</v>
      </c>
      <c r="F988" s="28" t="s">
        <v>394</v>
      </c>
      <c r="G988" s="28">
        <v>95953</v>
      </c>
      <c r="H988" s="28">
        <v>96715</v>
      </c>
      <c r="I988" s="34">
        <f>HRData[[#This Row],[salary_actual]]-HRData[[#This Row],[salary_budgeted]]</f>
        <v>762</v>
      </c>
    </row>
    <row r="989" spans="1:9" ht="15.75" customHeight="1" x14ac:dyDescent="0.25">
      <c r="A989" s="28">
        <v>988</v>
      </c>
      <c r="B989" s="28" t="s">
        <v>1904</v>
      </c>
      <c r="C989" s="28" t="s">
        <v>3272</v>
      </c>
      <c r="D989" s="28" t="s">
        <v>3273</v>
      </c>
      <c r="E989" s="28" t="s">
        <v>373</v>
      </c>
      <c r="F989" s="28" t="s">
        <v>374</v>
      </c>
      <c r="G989" s="28">
        <v>53702</v>
      </c>
      <c r="H989" s="28">
        <v>54174</v>
      </c>
      <c r="I989" s="34">
        <f>HRData[[#This Row],[salary_actual]]-HRData[[#This Row],[salary_budgeted]]</f>
        <v>472</v>
      </c>
    </row>
    <row r="990" spans="1:9" ht="15.75" customHeight="1" x14ac:dyDescent="0.25">
      <c r="A990" s="28">
        <v>989</v>
      </c>
      <c r="B990" s="28" t="s">
        <v>3274</v>
      </c>
      <c r="C990" s="28" t="s">
        <v>3275</v>
      </c>
      <c r="D990" s="28" t="s">
        <v>3276</v>
      </c>
      <c r="E990" s="28" t="s">
        <v>378</v>
      </c>
      <c r="F990" s="28" t="s">
        <v>383</v>
      </c>
      <c r="G990" s="28">
        <v>64044</v>
      </c>
      <c r="H990" s="28">
        <v>64147</v>
      </c>
      <c r="I990" s="34">
        <f>HRData[[#This Row],[salary_actual]]-HRData[[#This Row],[salary_budgeted]]</f>
        <v>103</v>
      </c>
    </row>
    <row r="991" spans="1:9" ht="15.75" customHeight="1" x14ac:dyDescent="0.25">
      <c r="A991" s="28">
        <v>990</v>
      </c>
      <c r="B991" s="28" t="s">
        <v>3277</v>
      </c>
      <c r="C991" s="28" t="s">
        <v>3278</v>
      </c>
      <c r="D991" s="28" t="s">
        <v>3279</v>
      </c>
      <c r="E991" s="28" t="s">
        <v>378</v>
      </c>
      <c r="F991" s="28" t="s">
        <v>394</v>
      </c>
      <c r="G991" s="28">
        <v>104984</v>
      </c>
      <c r="H991" s="28">
        <v>105664</v>
      </c>
      <c r="I991" s="34">
        <f>HRData[[#This Row],[salary_actual]]-HRData[[#This Row],[salary_budgeted]]</f>
        <v>680</v>
      </c>
    </row>
    <row r="992" spans="1:9" ht="15.75" customHeight="1" x14ac:dyDescent="0.25">
      <c r="A992" s="28">
        <v>991</v>
      </c>
      <c r="B992" s="28" t="s">
        <v>3280</v>
      </c>
      <c r="C992" s="28" t="s">
        <v>3281</v>
      </c>
      <c r="D992" s="28" t="s">
        <v>3282</v>
      </c>
      <c r="E992" s="28" t="s">
        <v>378</v>
      </c>
      <c r="F992" s="28" t="s">
        <v>446</v>
      </c>
      <c r="G992" s="28">
        <v>46911</v>
      </c>
      <c r="H992" s="28">
        <v>47379</v>
      </c>
      <c r="I992" s="34">
        <f>HRData[[#This Row],[salary_actual]]-HRData[[#This Row],[salary_budgeted]]</f>
        <v>468</v>
      </c>
    </row>
    <row r="993" spans="1:9" ht="15.75" customHeight="1" x14ac:dyDescent="0.25">
      <c r="A993" s="28">
        <v>992</v>
      </c>
      <c r="B993" s="28" t="s">
        <v>3283</v>
      </c>
      <c r="C993" s="28" t="s">
        <v>3284</v>
      </c>
      <c r="D993" s="28" t="s">
        <v>3285</v>
      </c>
      <c r="E993" s="28" t="s">
        <v>373</v>
      </c>
      <c r="F993" s="28" t="s">
        <v>401</v>
      </c>
      <c r="G993" s="28">
        <v>69939</v>
      </c>
      <c r="H993" s="28">
        <v>70421</v>
      </c>
      <c r="I993" s="34">
        <f>HRData[[#This Row],[salary_actual]]-HRData[[#This Row],[salary_budgeted]]</f>
        <v>482</v>
      </c>
    </row>
    <row r="994" spans="1:9" ht="15.75" customHeight="1" x14ac:dyDescent="0.25">
      <c r="A994" s="28">
        <v>993</v>
      </c>
      <c r="B994" s="28" t="s">
        <v>3286</v>
      </c>
      <c r="C994" s="28" t="s">
        <v>3287</v>
      </c>
      <c r="D994" s="28" t="s">
        <v>3288</v>
      </c>
      <c r="E994" s="28" t="s">
        <v>378</v>
      </c>
      <c r="F994" s="28" t="s">
        <v>401</v>
      </c>
      <c r="G994" s="28">
        <v>54392</v>
      </c>
      <c r="H994" s="28">
        <v>54844</v>
      </c>
      <c r="I994" s="34">
        <f>HRData[[#This Row],[salary_actual]]-HRData[[#This Row],[salary_budgeted]]</f>
        <v>452</v>
      </c>
    </row>
    <row r="995" spans="1:9" ht="15.75" customHeight="1" x14ac:dyDescent="0.25">
      <c r="A995" s="28">
        <v>994</v>
      </c>
      <c r="B995" s="28" t="s">
        <v>3289</v>
      </c>
      <c r="C995" s="28" t="s">
        <v>3290</v>
      </c>
      <c r="D995" s="28" t="s">
        <v>3291</v>
      </c>
      <c r="E995" s="28" t="s">
        <v>373</v>
      </c>
      <c r="F995" s="28" t="s">
        <v>374</v>
      </c>
      <c r="G995" s="28">
        <v>125004</v>
      </c>
      <c r="H995" s="28">
        <v>125243</v>
      </c>
      <c r="I995" s="34">
        <f>HRData[[#This Row],[salary_actual]]-HRData[[#This Row],[salary_budgeted]]</f>
        <v>239</v>
      </c>
    </row>
    <row r="996" spans="1:9" ht="15.75" customHeight="1" x14ac:dyDescent="0.25">
      <c r="A996" s="28">
        <v>995</v>
      </c>
      <c r="B996" s="28" t="s">
        <v>3292</v>
      </c>
      <c r="C996" s="28" t="s">
        <v>3293</v>
      </c>
      <c r="D996" s="28" t="s">
        <v>3294</v>
      </c>
      <c r="E996" s="28" t="s">
        <v>373</v>
      </c>
      <c r="F996" s="28" t="s">
        <v>374</v>
      </c>
      <c r="G996" s="28">
        <v>145275</v>
      </c>
      <c r="H996" s="28">
        <v>146553</v>
      </c>
      <c r="I996" s="34">
        <f>HRData[[#This Row],[salary_actual]]-HRData[[#This Row],[salary_budgeted]]</f>
        <v>1278</v>
      </c>
    </row>
    <row r="997" spans="1:9" ht="15.75" customHeight="1" x14ac:dyDescent="0.25">
      <c r="A997" s="28">
        <v>996</v>
      </c>
      <c r="B997" s="28" t="s">
        <v>3295</v>
      </c>
      <c r="C997" s="28" t="s">
        <v>3296</v>
      </c>
      <c r="D997" s="28" t="s">
        <v>3297</v>
      </c>
      <c r="E997" s="28" t="s">
        <v>373</v>
      </c>
      <c r="F997" s="28" t="s">
        <v>429</v>
      </c>
      <c r="G997" s="28">
        <v>44881</v>
      </c>
      <c r="H997" s="28">
        <v>44898</v>
      </c>
      <c r="I997" s="34">
        <f>HRData[[#This Row],[salary_actual]]-HRData[[#This Row],[salary_budgeted]]</f>
        <v>17</v>
      </c>
    </row>
    <row r="998" spans="1:9" ht="15.75" customHeight="1" x14ac:dyDescent="0.25">
      <c r="A998" s="28">
        <v>997</v>
      </c>
      <c r="B998" s="28" t="s">
        <v>3298</v>
      </c>
      <c r="C998" s="28" t="s">
        <v>3299</v>
      </c>
      <c r="D998" s="28" t="s">
        <v>3300</v>
      </c>
      <c r="E998" s="28" t="s">
        <v>378</v>
      </c>
      <c r="F998" s="28" t="s">
        <v>379</v>
      </c>
      <c r="G998" s="28">
        <v>132755</v>
      </c>
      <c r="H998" s="28">
        <v>133603</v>
      </c>
      <c r="I998" s="34">
        <f>HRData[[#This Row],[salary_actual]]-HRData[[#This Row],[salary_budgeted]]</f>
        <v>848</v>
      </c>
    </row>
    <row r="999" spans="1:9" ht="15.75" customHeight="1" x14ac:dyDescent="0.25">
      <c r="A999" s="28">
        <v>998</v>
      </c>
      <c r="B999" s="28" t="s">
        <v>3301</v>
      </c>
      <c r="C999" s="28" t="s">
        <v>3302</v>
      </c>
      <c r="D999" s="28" t="s">
        <v>3303</v>
      </c>
      <c r="E999" s="28" t="s">
        <v>373</v>
      </c>
      <c r="F999" s="28" t="s">
        <v>415</v>
      </c>
      <c r="G999" s="28">
        <v>139863</v>
      </c>
      <c r="H999" s="28">
        <v>139928</v>
      </c>
      <c r="I999" s="34">
        <f>HRData[[#This Row],[salary_actual]]-HRData[[#This Row],[salary_budgeted]]</f>
        <v>65</v>
      </c>
    </row>
    <row r="1000" spans="1:9" ht="15.75" customHeight="1" x14ac:dyDescent="0.25">
      <c r="A1000" s="28">
        <v>999</v>
      </c>
      <c r="B1000" s="28" t="s">
        <v>3304</v>
      </c>
      <c r="C1000" s="28" t="s">
        <v>3305</v>
      </c>
      <c r="D1000" s="28" t="s">
        <v>3306</v>
      </c>
      <c r="E1000" s="28" t="s">
        <v>373</v>
      </c>
      <c r="F1000" s="28" t="s">
        <v>383</v>
      </c>
      <c r="G1000" s="28">
        <v>68308</v>
      </c>
      <c r="H1000" s="28">
        <v>68974</v>
      </c>
      <c r="I1000" s="34">
        <f>HRData[[#This Row],[salary_actual]]-HRData[[#This Row],[salary_budgeted]]</f>
        <v>666</v>
      </c>
    </row>
    <row r="1001" spans="1:9" ht="15.75" customHeight="1" x14ac:dyDescent="0.25">
      <c r="A1001" s="28">
        <v>1000</v>
      </c>
      <c r="B1001" s="28" t="s">
        <v>3307</v>
      </c>
      <c r="C1001" s="28" t="s">
        <v>3308</v>
      </c>
      <c r="D1001" s="28" t="s">
        <v>3309</v>
      </c>
      <c r="E1001" s="28" t="s">
        <v>378</v>
      </c>
      <c r="F1001" s="28" t="s">
        <v>408</v>
      </c>
      <c r="G1001" s="28">
        <v>135994</v>
      </c>
      <c r="H1001" s="28">
        <v>136181</v>
      </c>
      <c r="I1001" s="34">
        <f>HRData[[#This Row],[salary_actual]]-HRData[[#This Row],[salary_budgeted]]</f>
        <v>187</v>
      </c>
    </row>
  </sheetData>
  <conditionalFormatting sqref="I1:I1048576">
    <cfRule type="colorScale" priority="1">
      <colorScale>
        <cfvo type="min"/>
        <cfvo type="percentile" val="50"/>
        <cfvo type="max"/>
        <color rgb="FFF8696B"/>
        <color rgb="FFFCFCFF"/>
        <color rgb="FF5A8AC6"/>
      </colorScale>
    </cfRule>
  </conditionalFormatting>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C13"/>
  <sheetViews>
    <sheetView tabSelected="1" workbookViewId="0">
      <selection activeCell="C20" sqref="C20"/>
    </sheetView>
  </sheetViews>
  <sheetFormatPr defaultRowHeight="15" x14ac:dyDescent="0.2"/>
  <cols>
    <col min="1" max="1" width="24.6640625" customWidth="1"/>
    <col min="3" max="3" width="12.109375" customWidth="1"/>
  </cols>
  <sheetData>
    <row r="1" spans="1:3" ht="15.75" x14ac:dyDescent="0.25">
      <c r="A1" s="35" t="s">
        <v>3311</v>
      </c>
      <c r="B1" t="s">
        <v>3312</v>
      </c>
      <c r="C1" t="s">
        <v>3313</v>
      </c>
    </row>
    <row r="2" spans="1:3" x14ac:dyDescent="0.2">
      <c r="A2" s="37" t="s">
        <v>401</v>
      </c>
      <c r="B2">
        <f>SUMIF(HRData[department],Output!A2,HRData[salary_actual])</f>
        <v>8032370</v>
      </c>
      <c r="C2">
        <f>SUMIF(HRData[department],Output!A2,HRData[salary_variance])</f>
        <v>39093</v>
      </c>
    </row>
    <row r="3" spans="1:3" x14ac:dyDescent="0.2">
      <c r="A3" s="36" t="s">
        <v>379</v>
      </c>
      <c r="B3">
        <f>SUMIF(HRData[department],Output!A3,HRData[salary_actual])</f>
        <v>8418689</v>
      </c>
      <c r="C3">
        <f>SUMIF(HRData[department],Output!A3,HRData[salary_variance])</f>
        <v>34262</v>
      </c>
    </row>
    <row r="4" spans="1:3" x14ac:dyDescent="0.2">
      <c r="A4" s="36" t="s">
        <v>408</v>
      </c>
      <c r="B4">
        <f>SUMIF(HRData[department],Output!A4,HRData[salary_actual])</f>
        <v>8337024</v>
      </c>
      <c r="C4">
        <f>SUMIF(HRData[department],Output!A4,HRData[salary_variance])</f>
        <v>40736</v>
      </c>
    </row>
    <row r="5" spans="1:3" x14ac:dyDescent="0.2">
      <c r="A5" s="37" t="s">
        <v>374</v>
      </c>
      <c r="B5">
        <f>SUMIF(HRData[department],Output!A5,HRData[salary_actual])</f>
        <v>9140204</v>
      </c>
      <c r="C5">
        <f>SUMIF(HRData[department],Output!A5,HRData[salary_variance])</f>
        <v>47751</v>
      </c>
    </row>
    <row r="6" spans="1:3" x14ac:dyDescent="0.2">
      <c r="A6" s="36" t="s">
        <v>415</v>
      </c>
      <c r="B6">
        <f>SUMIF(HRData[department],Output!A6,HRData[salary_actual])</f>
        <v>7150636</v>
      </c>
      <c r="C6">
        <f>SUMIF(HRData[department],Output!A6,HRData[salary_variance])</f>
        <v>34108</v>
      </c>
    </row>
    <row r="7" spans="1:3" x14ac:dyDescent="0.2">
      <c r="A7" s="36" t="s">
        <v>425</v>
      </c>
      <c r="B7">
        <f>SUMIF(HRData[department],Output!A7,HRData[salary_actual])</f>
        <v>6496742</v>
      </c>
      <c r="C7">
        <f>SUMIF(HRData[department],Output!A7,HRData[salary_variance])</f>
        <v>32809</v>
      </c>
    </row>
    <row r="8" spans="1:3" x14ac:dyDescent="0.2">
      <c r="A8" s="36" t="s">
        <v>390</v>
      </c>
      <c r="B8">
        <f>SUMIF(HRData[department],Output!A8,HRData[salary_actual])</f>
        <v>9707769</v>
      </c>
      <c r="C8">
        <f>SUMIF(HRData[department],Output!A8,HRData[salary_variance])</f>
        <v>44513</v>
      </c>
    </row>
    <row r="9" spans="1:3" x14ac:dyDescent="0.2">
      <c r="A9" s="36" t="s">
        <v>433</v>
      </c>
      <c r="B9">
        <f>SUMIF(HRData[department],Output!A9,HRData[salary_actual])</f>
        <v>8609745</v>
      </c>
      <c r="C9">
        <f>SUMIF(HRData[department],Output!A9,HRData[salary_variance])</f>
        <v>45731</v>
      </c>
    </row>
    <row r="10" spans="1:3" x14ac:dyDescent="0.2">
      <c r="A10" s="36" t="s">
        <v>383</v>
      </c>
      <c r="B10">
        <f>SUMIF(HRData[department],Output!A10,HRData[salary_actual])</f>
        <v>7332941</v>
      </c>
      <c r="C10">
        <f>SUMIF(HRData[department],Output!A10,HRData[salary_variance])</f>
        <v>37251</v>
      </c>
    </row>
    <row r="11" spans="1:3" x14ac:dyDescent="0.2">
      <c r="A11" s="36" t="s">
        <v>394</v>
      </c>
      <c r="B11">
        <f>SUMIF(HRData[department],Output!A11,HRData[salary_actual])</f>
        <v>7723244</v>
      </c>
      <c r="C11">
        <f>SUMIF(HRData[department],Output!A11,HRData[salary_variance])</f>
        <v>40483</v>
      </c>
    </row>
    <row r="12" spans="1:3" x14ac:dyDescent="0.2">
      <c r="A12" s="36" t="s">
        <v>429</v>
      </c>
      <c r="B12">
        <f>SUMIF(HRData[department],Output!A12,HRData[salary_actual])</f>
        <v>7295684</v>
      </c>
      <c r="C12">
        <f>SUMIF(HRData[department],Output!A12,HRData[salary_variance])</f>
        <v>39274</v>
      </c>
    </row>
    <row r="13" spans="1:3" x14ac:dyDescent="0.2">
      <c r="A13" s="36" t="s">
        <v>446</v>
      </c>
      <c r="B13">
        <f>SUMIF(HRData[department],Output!A13,HRData[salary_actual])</f>
        <v>6532756</v>
      </c>
      <c r="C13">
        <f>SUMIF(HRData[department],Output!A13,HRData[salary_variance])</f>
        <v>36035</v>
      </c>
    </row>
  </sheetData>
  <sortState ref="A2:A13">
    <sortCondition ref="A2"/>
  </sortState>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Welcome</vt:lpstr>
      <vt:lpstr>Student Grades</vt:lpstr>
      <vt:lpstr>Sales Capstone</vt:lpstr>
      <vt:lpstr>DSalesRep</vt:lpstr>
      <vt:lpstr>Human Resources Preface</vt:lpstr>
      <vt:lpstr>HR Data</vt:lpstr>
      <vt:lpstr>Output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x3y3</cp:lastModifiedBy>
  <dcterms:modified xsi:type="dcterms:W3CDTF">2020-05-24T15:32:24Z</dcterms:modified>
</cp:coreProperties>
</file>