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olkien/work/misc/R.2019.2/sample.survey/"/>
    </mc:Choice>
  </mc:AlternateContent>
  <xr:revisionPtr revIDLastSave="0" documentId="13_ncr:1_{185662A3-2690-1149-B4C9-2A055F01D62E}" xr6:coauthVersionLast="45" xr6:coauthVersionMax="45" xr10:uidLastSave="{00000000-0000-0000-0000-000000000000}"/>
  <bookViews>
    <workbookView xWindow="960" yWindow="460" windowWidth="16100" windowHeight="14600" activeTab="1" xr2:uid="{00000000-000D-0000-FFFF-FFFF00000000}"/>
  </bookViews>
  <sheets>
    <sheet name="Sheet1" sheetId="1" r:id="rId1"/>
    <sheet name="homework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2" i="2" l="1"/>
  <c r="C31" i="2"/>
  <c r="C15" i="2"/>
  <c r="C16" i="2"/>
  <c r="F10" i="2"/>
  <c r="C7" i="2"/>
  <c r="C8" i="2"/>
  <c r="C9" i="2" s="1"/>
  <c r="C24" i="2" l="1"/>
  <c r="C26" i="2" s="1"/>
  <c r="C27" i="2" s="1"/>
  <c r="C11" i="2"/>
  <c r="C12" i="2"/>
  <c r="I3" i="1"/>
  <c r="I2" i="1"/>
  <c r="I12" i="1"/>
  <c r="I5" i="1"/>
  <c r="I6" i="1" s="1"/>
  <c r="I7" i="1" s="1"/>
  <c r="I9" i="1" l="1"/>
  <c r="I10" i="1"/>
</calcChain>
</file>

<file path=xl/sharedStrings.xml><?xml version="1.0" encoding="utf-8"?>
<sst xmlns="http://schemas.openxmlformats.org/spreadsheetml/2006/main" count="75" uniqueCount="58">
  <si>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</si>
  <si>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</si>
  <si>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</si>
  <si>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</si>
  <si>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</si>
  <si>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</si>
  <si>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</si>
  <si>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</si>
  <si>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</si>
  <si>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</si>
  <si>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</si>
  <si>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</si>
  <si>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</si>
  <si>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</si>
  <si>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</si>
  <si>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</si>
  <si>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</si>
  <si>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</si>
  <si>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</si>
  <si>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</si>
  <si>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</si>
  <si>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</si>
  <si>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</si>
  <si>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</si>
  <si>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</si>
  <si>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일련번호</t>
  </si>
  <si>
    <t>구 명칭</t>
  </si>
  <si>
    <t>면적</t>
    <phoneticPr fontId="4" type="noConversion"/>
  </si>
  <si>
    <t>인구(2005년)</t>
  </si>
  <si>
    <t>인구(2010년)</t>
    <phoneticPr fontId="4" type="noConversion"/>
  </si>
  <si>
    <t>난수</t>
    <phoneticPr fontId="2" type="noConversion"/>
  </si>
  <si>
    <t>표본평균</t>
    <phoneticPr fontId="2" type="noConversion"/>
  </si>
  <si>
    <t>표본분산</t>
    <phoneticPr fontId="2" type="noConversion"/>
  </si>
  <si>
    <t>추정량 분산</t>
    <phoneticPr fontId="2" type="noConversion"/>
  </si>
  <si>
    <t>표준오차</t>
    <phoneticPr fontId="2" type="noConversion"/>
  </si>
  <si>
    <t>오차의 한계</t>
    <phoneticPr fontId="2" type="noConversion"/>
  </si>
  <si>
    <t>하한</t>
    <phoneticPr fontId="2" type="noConversion"/>
  </si>
  <si>
    <t>상한</t>
    <phoneticPr fontId="2" type="noConversion"/>
  </si>
  <si>
    <t>모평균</t>
    <phoneticPr fontId="2" type="noConversion"/>
  </si>
  <si>
    <t>((N-n)/N)*(s/n)</t>
    <phoneticPr fontId="2" type="noConversion"/>
  </si>
  <si>
    <t>z_(a/2)*sqrt(V(y`))</t>
    <phoneticPr fontId="2" type="noConversion"/>
  </si>
  <si>
    <t>z_(a/2) ~= 2</t>
    <phoneticPr fontId="2" type="noConversion"/>
  </si>
  <si>
    <t>n</t>
    <phoneticPr fontId="2" type="noConversion"/>
  </si>
  <si>
    <t>N</t>
    <phoneticPr fontId="2" type="noConversion"/>
  </si>
  <si>
    <t>n0</t>
    <phoneticPr fontId="2" type="noConversion"/>
  </si>
  <si>
    <t>B (절대오차한계)</t>
    <phoneticPr fontId="2" type="noConversion"/>
  </si>
  <si>
    <t>n_est</t>
    <phoneticPr fontId="2" type="noConversion"/>
  </si>
  <si>
    <t>n_0 / (1 + n_0 / N)</t>
    <phoneticPr fontId="2" type="noConversion"/>
  </si>
  <si>
    <t>숙제 1</t>
    <phoneticPr fontId="2" type="noConversion"/>
  </si>
  <si>
    <t>숙제 2</t>
    <phoneticPr fontId="2" type="noConversion"/>
  </si>
  <si>
    <t>p^</t>
    <phoneticPr fontId="2" type="noConversion"/>
  </si>
  <si>
    <t>(z_(a/2)*S)^2 / B^2</t>
    <phoneticPr fontId="2" type="noConversion"/>
  </si>
  <si>
    <t>((N-n)/N)*(p^*q^/(n-1))</t>
    <phoneticPr fontId="2" type="noConversion"/>
  </si>
  <si>
    <t>(N-n)/N ~=</t>
    <phoneticPr fontId="2" type="noConversion"/>
  </si>
  <si>
    <t>z_(a/2) ~=</t>
    <phoneticPr fontId="2" type="noConversion"/>
  </si>
  <si>
    <t>(z_(a/2)^2*p*q) / B^2</t>
    <phoneticPr fontId="2" type="noConversion"/>
  </si>
  <si>
    <t>INF</t>
    <phoneticPr fontId="2" type="noConversion"/>
  </si>
  <si>
    <t>z_(a/2) =~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</si>
</sst>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_-* #,##0_-;\-* #,##0_-;_-* &quot;-&quot;_-;_-@_-"/>
    <numFmt numFmtId="177" formatCode="#,##0_ "/>
    <numFmt numFmtId="178" formatCode="m&quot;월&quot;\ d&quot;일&quot;"/>
  </numFmts>
  <fonts count="14">
    <font>
      <sz val="11"/>
      <name val="돋움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4"/>
      <name val="돋움"/>
      <family val="3"/>
      <charset val="129"/>
    </font>
    <font>
      <sz val="8"/>
      <name val="맑은 고딕"/>
      <family val="2"/>
      <charset val="129"/>
      <scheme val="minor"/>
    </font>
    <font>
      <sz val="10"/>
      <name val="Arial"/>
      <family val="2"/>
    </font>
    <font>
      <b/>
      <sz val="14"/>
      <color theme="1"/>
      <name val="맑은 고딕"/>
      <family val="3"/>
      <charset val="129"/>
      <scheme val="major"/>
    </font>
    <font>
      <b/>
      <sz val="14"/>
      <name val="맑은 고딕"/>
      <family val="3"/>
      <charset val="129"/>
      <scheme val="major"/>
    </font>
    <font>
      <sz val="14"/>
      <color theme="1"/>
      <name val="맑은 고딕"/>
      <family val="3"/>
      <charset val="129"/>
      <scheme val="major"/>
    </font>
    <font>
      <sz val="14"/>
      <name val="맑은 고딕"/>
      <family val="3"/>
      <charset val="129"/>
      <scheme val="major"/>
    </font>
    <font>
      <sz val="14"/>
      <color rgb="FF232323"/>
      <name val="맑은 고딕"/>
      <family val="3"/>
      <charset val="129"/>
      <scheme val="major"/>
    </font>
    <font>
      <b/>
      <sz val="14"/>
      <name val="돋움"/>
      <family val="3"/>
      <charset val="129"/>
    </font>
    <font>
      <sz val="11"/>
      <name val="돋움"/>
      <family val="2"/>
      <charset val="129"/>
    </font>
    <font>
      <b/>
      <sz val="11"/>
      <name val="돋움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5" fillId="0" borderId="0"/>
    <xf numFmtId="176" fontId="1" fillId="0" borderId="0" applyFont="0" applyFill="0" applyBorder="0" applyAlignment="0" applyProtection="0"/>
  </cellStyleXfs>
  <cellXfs count="26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176" fontId="3" fillId="0" borderId="0" xfId="0" applyNumberFormat="1" applyFont="1"/>
    <xf numFmtId="0" fontId="8" fillId="0" borderId="0" xfId="1" applyFont="1" applyFill="1" applyBorder="1" applyAlignment="1">
      <alignment horizontal="center"/>
    </xf>
    <xf numFmtId="0" fontId="8" fillId="0" borderId="0" xfId="1" applyFont="1" applyFill="1" applyBorder="1" applyAlignment="1" applyProtection="1">
      <alignment horizontal="center"/>
      <protection locked="0"/>
    </xf>
    <xf numFmtId="176" fontId="9" fillId="0" borderId="0" xfId="3" applyFont="1" applyFill="1" applyBorder="1" applyProtection="1">
      <protection locked="0"/>
    </xf>
    <xf numFmtId="177" fontId="10" fillId="0" borderId="0" xfId="0" applyNumberFormat="1" applyFont="1" applyFill="1" applyBorder="1" applyAlignment="1">
      <alignment horizontal="right" vertical="center" wrapText="1"/>
    </xf>
    <xf numFmtId="2" fontId="8" fillId="0" borderId="0" xfId="2" applyNumberFormat="1" applyFont="1" applyFill="1" applyBorder="1" applyAlignment="1">
      <alignment horizontal="right" vertical="center"/>
    </xf>
    <xf numFmtId="0" fontId="6" fillId="0" borderId="0" xfId="1" applyFont="1" applyFill="1" applyBorder="1" applyAlignment="1">
      <alignment horizontal="center"/>
    </xf>
    <xf numFmtId="0" fontId="6" fillId="0" borderId="0" xfId="1" applyFont="1" applyFill="1" applyBorder="1" applyAlignment="1" applyProtection="1">
      <alignment horizontal="center"/>
      <protection locked="0"/>
    </xf>
    <xf numFmtId="0" fontId="6" fillId="0" borderId="0" xfId="0" applyFont="1" applyFill="1" applyBorder="1" applyAlignment="1">
      <alignment horizontal="center" vertical="center"/>
    </xf>
    <xf numFmtId="0" fontId="7" fillId="0" borderId="0" xfId="1" applyFont="1" applyBorder="1" applyAlignment="1" applyProtection="1">
      <alignment horizontal="center"/>
      <protection locked="0"/>
    </xf>
    <xf numFmtId="0" fontId="8" fillId="2" borderId="1" xfId="1" applyFont="1" applyFill="1" applyBorder="1" applyAlignment="1">
      <alignment horizontal="center"/>
    </xf>
    <xf numFmtId="0" fontId="8" fillId="2" borderId="1" xfId="1" applyFont="1" applyFill="1" applyBorder="1" applyAlignment="1" applyProtection="1">
      <alignment horizontal="center"/>
      <protection locked="0"/>
    </xf>
    <xf numFmtId="2" fontId="8" fillId="2" borderId="1" xfId="2" applyNumberFormat="1" applyFont="1" applyFill="1" applyBorder="1" applyAlignment="1">
      <alignment horizontal="right" vertical="center"/>
    </xf>
    <xf numFmtId="176" fontId="9" fillId="2" borderId="1" xfId="3" applyFont="1" applyFill="1" applyBorder="1" applyProtection="1">
      <protection locked="0"/>
    </xf>
    <xf numFmtId="177" fontId="10" fillId="2" borderId="1" xfId="0" applyNumberFormat="1" applyFont="1" applyFill="1" applyBorder="1" applyAlignment="1">
      <alignment horizontal="right" vertical="center" wrapText="1"/>
    </xf>
    <xf numFmtId="0" fontId="3" fillId="2" borderId="1" xfId="0" applyFont="1" applyFill="1" applyBorder="1"/>
    <xf numFmtId="0" fontId="11" fillId="0" borderId="0" xfId="0" applyFont="1"/>
    <xf numFmtId="177" fontId="11" fillId="0" borderId="0" xfId="0" applyNumberFormat="1" applyFont="1"/>
    <xf numFmtId="0" fontId="3" fillId="0" borderId="0" xfId="0" applyFont="1" applyFill="1" applyBorder="1"/>
    <xf numFmtId="0" fontId="12" fillId="0" borderId="0" xfId="0" applyFont="1"/>
    <xf numFmtId="178" fontId="12" fillId="0" borderId="0" xfId="0" applyNumberFormat="1" applyFont="1"/>
    <xf numFmtId="0" fontId="13" fillId="0" borderId="0" xfId="0" applyFont="1"/>
    <xf numFmtId="177" fontId="13" fillId="0" borderId="0" xfId="0" applyNumberFormat="1" applyFont="1"/>
  </cellXfs>
  <cellStyles count="4">
    <cellStyle name="쉼표 [0] 2" xfId="3" xr:uid="{00000000-0005-0000-0000-000000000000}"/>
    <cellStyle name="표준" xfId="0" builtinId="0"/>
    <cellStyle name="표준 2" xfId="1" xr:uid="{00000000-0005-0000-0000-000002000000}"/>
    <cellStyle name="표준 3" xfId="2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workbookViewId="0">
      <selection activeCell="H15" sqref="H15"/>
    </sheetView>
  </sheetViews>
  <sheetFormatPr baseColWidth="10" defaultColWidth="8.83203125" defaultRowHeight="17"/>
  <cols>
    <col min="1" max="1" width="8.83203125" style="2"/>
    <col min="2" max="2" width="9.83203125" style="2" customWidth="1"/>
    <col min="3" max="3" width="10.83203125" style="1" customWidth="1"/>
    <col min="4" max="5" width="15.1640625" style="1" bestFit="1" customWidth="1"/>
    <col min="6" max="7" width="8.83203125" style="1"/>
    <col min="8" max="8" width="14.6640625" style="1" bestFit="1" customWidth="1"/>
    <col min="9" max="9" width="17.1640625" style="1" bestFit="1" customWidth="1"/>
    <col min="10" max="16384" width="8.83203125" style="1"/>
  </cols>
  <sheetData>
    <row r="1" spans="1:10" ht="20">
      <c r="A1" s="9" t="s">
        <v>25</v>
      </c>
      <c r="B1" s="10" t="s">
        <v>26</v>
      </c>
      <c r="C1" s="11" t="s">
        <v>27</v>
      </c>
      <c r="D1" s="12" t="s">
        <v>28</v>
      </c>
      <c r="E1" s="12" t="s">
        <v>29</v>
      </c>
      <c r="F1" s="12" t="s">
        <v>30</v>
      </c>
    </row>
    <row r="2" spans="1:10" ht="20">
      <c r="A2" s="13">
        <v>5</v>
      </c>
      <c r="B2" s="14" t="s">
        <v>4</v>
      </c>
      <c r="C2" s="15">
        <v>17.059999999999999</v>
      </c>
      <c r="D2" s="16">
        <v>366746</v>
      </c>
      <c r="E2" s="17">
        <v>358319</v>
      </c>
      <c r="F2" s="18">
        <v>0.3071111043056366</v>
      </c>
      <c r="H2" s="19" t="s">
        <v>31</v>
      </c>
      <c r="I2" s="20">
        <f>AVERAGE(E2:E11)</f>
        <v>380100.7</v>
      </c>
    </row>
    <row r="3" spans="1:10" ht="20">
      <c r="A3" s="13">
        <v>15</v>
      </c>
      <c r="B3" s="14" t="s">
        <v>14</v>
      </c>
      <c r="C3" s="15">
        <v>17.41</v>
      </c>
      <c r="D3" s="16">
        <v>474247</v>
      </c>
      <c r="E3" s="17">
        <v>466456</v>
      </c>
      <c r="F3" s="18">
        <v>9.6568439131283546E-2</v>
      </c>
      <c r="H3" s="1" t="s">
        <v>32</v>
      </c>
      <c r="I3" s="1">
        <f>_xlfn.VAR.S(E2:E11)</f>
        <v>22324429797.788898</v>
      </c>
    </row>
    <row r="4" spans="1:10" ht="20">
      <c r="A4" s="13">
        <v>22</v>
      </c>
      <c r="B4" s="14" t="s">
        <v>21</v>
      </c>
      <c r="C4" s="15">
        <v>47</v>
      </c>
      <c r="D4" s="16">
        <v>372795</v>
      </c>
      <c r="E4" s="17">
        <v>388220</v>
      </c>
      <c r="F4" s="18">
        <v>1.1975559781687739E-2</v>
      </c>
    </row>
    <row r="5" spans="1:10" ht="20">
      <c r="A5" s="13">
        <v>16</v>
      </c>
      <c r="B5" s="14" t="s">
        <v>15</v>
      </c>
      <c r="C5" s="15">
        <v>41.43</v>
      </c>
      <c r="D5" s="16">
        <v>538997</v>
      </c>
      <c r="E5" s="17">
        <v>543559</v>
      </c>
      <c r="F5" s="18">
        <v>0.21168705098191143</v>
      </c>
      <c r="H5" s="1" t="s">
        <v>33</v>
      </c>
      <c r="I5" s="1">
        <f>((25-10)/25)*I3/10</f>
        <v>1339465787.8673339</v>
      </c>
      <c r="J5" s="1" t="s">
        <v>39</v>
      </c>
    </row>
    <row r="6" spans="1:10" ht="20">
      <c r="A6" s="13">
        <v>2</v>
      </c>
      <c r="B6" s="14" t="s">
        <v>1</v>
      </c>
      <c r="C6" s="15">
        <v>9.9600000000000009</v>
      </c>
      <c r="D6" s="16">
        <v>128443</v>
      </c>
      <c r="E6" s="17">
        <v>117253</v>
      </c>
      <c r="F6" s="18">
        <v>0.78393814250900595</v>
      </c>
      <c r="H6" s="1" t="s">
        <v>34</v>
      </c>
      <c r="I6" s="1">
        <f>SQRT(I5)</f>
        <v>36598.712926376713</v>
      </c>
    </row>
    <row r="7" spans="1:10" ht="20">
      <c r="A7" s="13">
        <v>24</v>
      </c>
      <c r="B7" s="14" t="s">
        <v>23</v>
      </c>
      <c r="C7" s="15">
        <v>33.880000000000003</v>
      </c>
      <c r="D7" s="16">
        <v>579040</v>
      </c>
      <c r="E7" s="17">
        <v>640732</v>
      </c>
      <c r="F7" s="18">
        <v>0.86894971642731866</v>
      </c>
      <c r="H7" s="1" t="s">
        <v>35</v>
      </c>
      <c r="I7" s="1">
        <f>2*I6</f>
        <v>73197.425852753426</v>
      </c>
      <c r="J7" s="1" t="s">
        <v>40</v>
      </c>
    </row>
    <row r="8" spans="1:10" ht="20">
      <c r="A8" s="13">
        <v>18</v>
      </c>
      <c r="B8" s="14" t="s">
        <v>17</v>
      </c>
      <c r="C8" s="15">
        <v>13</v>
      </c>
      <c r="D8" s="16">
        <v>252446</v>
      </c>
      <c r="E8" s="17">
        <v>230447</v>
      </c>
      <c r="F8" s="18">
        <v>0.86925165737297083</v>
      </c>
      <c r="J8" s="1" t="s">
        <v>41</v>
      </c>
    </row>
    <row r="9" spans="1:10" ht="20">
      <c r="A9" s="13">
        <v>10</v>
      </c>
      <c r="B9" s="14" t="s">
        <v>9</v>
      </c>
      <c r="C9" s="15">
        <v>20.7</v>
      </c>
      <c r="D9" s="16">
        <v>368716</v>
      </c>
      <c r="E9" s="17">
        <v>347220</v>
      </c>
      <c r="F9" s="18">
        <v>0.98274333622228449</v>
      </c>
      <c r="H9" s="19" t="s">
        <v>36</v>
      </c>
      <c r="I9" s="20">
        <f>I2-I7</f>
        <v>306903.27414724662</v>
      </c>
    </row>
    <row r="10" spans="1:10" ht="20">
      <c r="A10" s="13">
        <v>17</v>
      </c>
      <c r="B10" s="14" t="s">
        <v>16</v>
      </c>
      <c r="C10" s="15">
        <v>20.12</v>
      </c>
      <c r="D10" s="16">
        <v>406299</v>
      </c>
      <c r="E10" s="17">
        <v>401239</v>
      </c>
      <c r="F10" s="18">
        <v>0.86648670688535046</v>
      </c>
      <c r="H10" s="19" t="s">
        <v>37</v>
      </c>
      <c r="I10" s="20">
        <f>I2+I7</f>
        <v>453298.12585275341</v>
      </c>
    </row>
    <row r="11" spans="1:10" ht="20">
      <c r="A11" s="13">
        <v>13</v>
      </c>
      <c r="B11" s="14" t="s">
        <v>12</v>
      </c>
      <c r="C11" s="15">
        <v>17.600000000000001</v>
      </c>
      <c r="D11" s="16">
        <v>343593</v>
      </c>
      <c r="E11" s="17">
        <v>307562</v>
      </c>
      <c r="F11" s="18">
        <v>0.1168205621713666</v>
      </c>
    </row>
    <row r="12" spans="1:10" ht="20">
      <c r="A12" s="4">
        <v>20</v>
      </c>
      <c r="B12" s="5" t="s">
        <v>19</v>
      </c>
      <c r="C12" s="8">
        <v>16.350000000000001</v>
      </c>
      <c r="D12" s="6">
        <v>409519</v>
      </c>
      <c r="E12" s="7">
        <v>390197</v>
      </c>
      <c r="F12" s="21">
        <v>4.8578407281148595E-2</v>
      </c>
      <c r="H12" s="19" t="s">
        <v>38</v>
      </c>
      <c r="I12" s="20">
        <f>AVERAGE(E2:E26)</f>
        <v>385259.28</v>
      </c>
    </row>
    <row r="13" spans="1:10" ht="20">
      <c r="A13" s="4">
        <v>14</v>
      </c>
      <c r="B13" s="5" t="s">
        <v>13</v>
      </c>
      <c r="C13" s="8">
        <v>23.84</v>
      </c>
      <c r="D13" s="6">
        <v>373057</v>
      </c>
      <c r="E13" s="7">
        <v>363343</v>
      </c>
      <c r="F13" s="21">
        <v>0.77630847478756426</v>
      </c>
    </row>
    <row r="14" spans="1:10" ht="20">
      <c r="A14" s="4">
        <v>1</v>
      </c>
      <c r="B14" s="5" t="s">
        <v>0</v>
      </c>
      <c r="C14" s="8">
        <v>23.91</v>
      </c>
      <c r="D14" s="6">
        <v>156018</v>
      </c>
      <c r="E14" s="7">
        <v>151069</v>
      </c>
      <c r="F14" s="21">
        <v>0.71956253380466972</v>
      </c>
    </row>
    <row r="15" spans="1:10" ht="20">
      <c r="A15" s="4">
        <v>21</v>
      </c>
      <c r="B15" s="5" t="s">
        <v>20</v>
      </c>
      <c r="C15" s="8">
        <v>29.57</v>
      </c>
      <c r="D15" s="6">
        <v>530833</v>
      </c>
      <c r="E15" s="7">
        <v>511185</v>
      </c>
      <c r="F15" s="21">
        <v>0.31229856408503098</v>
      </c>
    </row>
    <row r="16" spans="1:10" ht="20">
      <c r="A16" s="4">
        <v>12</v>
      </c>
      <c r="B16" s="5" t="s">
        <v>11</v>
      </c>
      <c r="C16" s="8">
        <v>29.69</v>
      </c>
      <c r="D16" s="6">
        <v>447611</v>
      </c>
      <c r="E16" s="7">
        <v>448112</v>
      </c>
      <c r="F16" s="21">
        <v>0.87007225989023973</v>
      </c>
    </row>
    <row r="17" spans="1:6" ht="20">
      <c r="A17" s="4">
        <v>9</v>
      </c>
      <c r="B17" s="5" t="s">
        <v>8</v>
      </c>
      <c r="C17" s="8">
        <v>23.6</v>
      </c>
      <c r="D17" s="6">
        <v>339147</v>
      </c>
      <c r="E17" s="7">
        <v>322587</v>
      </c>
      <c r="F17" s="21">
        <v>0.89605505523547335</v>
      </c>
    </row>
    <row r="18" spans="1:6" ht="20">
      <c r="A18" s="4">
        <v>8</v>
      </c>
      <c r="B18" s="5" t="s">
        <v>7</v>
      </c>
      <c r="C18" s="8">
        <v>24.57</v>
      </c>
      <c r="D18" s="6">
        <v>442426</v>
      </c>
      <c r="E18" s="7">
        <v>452704</v>
      </c>
      <c r="F18" s="21">
        <v>1.182051635817305E-3</v>
      </c>
    </row>
    <row r="19" spans="1:6" ht="20">
      <c r="A19" s="4">
        <v>19</v>
      </c>
      <c r="B19" s="5" t="s">
        <v>18</v>
      </c>
      <c r="C19" s="8">
        <v>24.57</v>
      </c>
      <c r="D19" s="6">
        <v>398251</v>
      </c>
      <c r="E19" s="7">
        <v>374543</v>
      </c>
      <c r="F19" s="21">
        <v>3.5507581388189324E-2</v>
      </c>
    </row>
    <row r="20" spans="1:6" ht="20">
      <c r="A20" s="4">
        <v>25</v>
      </c>
      <c r="B20" s="5" t="s">
        <v>24</v>
      </c>
      <c r="C20" s="8">
        <v>24.59</v>
      </c>
      <c r="D20" s="6">
        <v>445339</v>
      </c>
      <c r="E20" s="7">
        <v>462500</v>
      </c>
      <c r="F20" s="21">
        <v>0.4232387134962442</v>
      </c>
    </row>
    <row r="21" spans="1:6" ht="20">
      <c r="A21" s="4">
        <v>23</v>
      </c>
      <c r="B21" s="5" t="s">
        <v>22</v>
      </c>
      <c r="C21" s="8">
        <v>39.51</v>
      </c>
      <c r="D21" s="6">
        <v>510221</v>
      </c>
      <c r="E21" s="7">
        <v>522198</v>
      </c>
      <c r="F21" s="21">
        <v>0.90471838322377207</v>
      </c>
    </row>
    <row r="22" spans="1:6" ht="20">
      <c r="A22" s="4">
        <v>11</v>
      </c>
      <c r="B22" s="5" t="s">
        <v>10</v>
      </c>
      <c r="C22" s="8">
        <v>35.44</v>
      </c>
      <c r="D22" s="6">
        <v>604161</v>
      </c>
      <c r="E22" s="7">
        <v>584906</v>
      </c>
      <c r="F22" s="21">
        <v>0.15489308910418054</v>
      </c>
    </row>
    <row r="23" spans="1:6" ht="20">
      <c r="A23" s="4">
        <v>4</v>
      </c>
      <c r="B23" s="5" t="s">
        <v>3</v>
      </c>
      <c r="C23" s="8">
        <v>16.850000000000001</v>
      </c>
      <c r="D23" s="6">
        <v>327566</v>
      </c>
      <c r="E23" s="7">
        <v>290277</v>
      </c>
      <c r="F23" s="21">
        <v>0.36283640878737977</v>
      </c>
    </row>
    <row r="24" spans="1:6" ht="20">
      <c r="A24" s="4">
        <v>3</v>
      </c>
      <c r="B24" s="5" t="s">
        <v>2</v>
      </c>
      <c r="C24" s="8">
        <v>21.87</v>
      </c>
      <c r="D24" s="6">
        <v>217708</v>
      </c>
      <c r="E24" s="7">
        <v>217228</v>
      </c>
      <c r="F24" s="21">
        <v>0.28988438886808932</v>
      </c>
    </row>
    <row r="25" spans="1:6" ht="20">
      <c r="A25" s="4">
        <v>6</v>
      </c>
      <c r="B25" s="5" t="s">
        <v>5</v>
      </c>
      <c r="C25" s="8">
        <v>14.2</v>
      </c>
      <c r="D25" s="6">
        <v>373232</v>
      </c>
      <c r="E25" s="7">
        <v>339599</v>
      </c>
      <c r="F25" s="21">
        <v>0.11846385467788856</v>
      </c>
    </row>
    <row r="26" spans="1:6" ht="20">
      <c r="A26" s="4">
        <v>7</v>
      </c>
      <c r="B26" s="5" t="s">
        <v>6</v>
      </c>
      <c r="C26" s="8">
        <v>18.5</v>
      </c>
      <c r="D26" s="6">
        <v>413760</v>
      </c>
      <c r="E26" s="7">
        <v>400027</v>
      </c>
      <c r="F26" s="21">
        <v>0.9633812227963926</v>
      </c>
    </row>
    <row r="27" spans="1:6">
      <c r="D27" s="3"/>
      <c r="E27" s="3"/>
    </row>
  </sheetData>
  <sortState xmlns:xlrd2="http://schemas.microsoft.com/office/spreadsheetml/2017/richdata2" ref="A2:F26">
    <sortCondition ref="F2"/>
  </sortState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32"/>
  <sheetViews>
    <sheetView tabSelected="1" zoomScaleNormal="100" workbookViewId="0">
      <selection activeCell="B10" sqref="B10"/>
    </sheetView>
  </sheetViews>
  <sheetFormatPr baseColWidth="10" defaultColWidth="8.83203125" defaultRowHeight="14"/>
  <cols>
    <col min="2" max="2" width="15" customWidth="1"/>
    <col min="3" max="3" width="9.83203125" bestFit="1" customWidth="1"/>
    <col min="4" max="4" width="11.33203125" customWidth="1"/>
  </cols>
  <sheetData>
    <row r="1" spans="2:6">
      <c r="B1" s="23" t="s">
        <v>48</v>
      </c>
      <c r="C1" s="22"/>
      <c r="D1" s="22"/>
      <c r="E1" s="22"/>
    </row>
    <row r="2" spans="2:6">
      <c r="B2" s="22" t="s">
        <v>43</v>
      </c>
      <c r="C2" s="22">
        <v>20000</v>
      </c>
      <c r="D2" s="22"/>
      <c r="E2" s="22"/>
    </row>
    <row r="3" spans="2:6">
      <c r="B3" s="22" t="s">
        <v>42</v>
      </c>
      <c r="C3" s="22">
        <v>300</v>
      </c>
      <c r="D3" s="22"/>
      <c r="E3" s="22"/>
    </row>
    <row r="4" spans="2:6">
      <c r="B4" s="24" t="s">
        <v>31</v>
      </c>
      <c r="C4" s="25">
        <v>431</v>
      </c>
      <c r="D4" s="22"/>
      <c r="E4" s="22"/>
    </row>
    <row r="5" spans="2:6">
      <c r="B5" s="22" t="s">
        <v>32</v>
      </c>
      <c r="C5" s="22">
        <v>320</v>
      </c>
      <c r="D5" s="22"/>
      <c r="E5" s="22"/>
    </row>
    <row r="6" spans="2:6">
      <c r="B6" s="22"/>
      <c r="C6" s="22"/>
      <c r="D6" s="22"/>
      <c r="E6" s="22"/>
    </row>
    <row r="7" spans="2:6">
      <c r="B7" s="22" t="s">
        <v>33</v>
      </c>
      <c r="C7" s="22">
        <f>((C$2-C$3)/C$2)*C$5/C$3</f>
        <v>1.0506666666666666</v>
      </c>
      <c r="D7" s="22" t="s">
        <v>39</v>
      </c>
      <c r="E7" s="22"/>
    </row>
    <row r="8" spans="2:6">
      <c r="B8" s="22" t="s">
        <v>34</v>
      </c>
      <c r="C8" s="22">
        <f>SQRT(C7)</f>
        <v>1.0250203250017371</v>
      </c>
      <c r="D8" s="22"/>
      <c r="E8" s="22"/>
    </row>
    <row r="9" spans="2:6">
      <c r="B9" s="22" t="s">
        <v>35</v>
      </c>
      <c r="C9" s="22">
        <f>C8*E10</f>
        <v>2.0500406500034742</v>
      </c>
      <c r="D9" s="22" t="s">
        <v>40</v>
      </c>
      <c r="E9" s="22"/>
    </row>
    <row r="10" spans="2:6" ht="17">
      <c r="B10" s="22"/>
      <c r="C10" s="22"/>
      <c r="D10" s="22" t="s">
        <v>57</v>
      </c>
      <c r="E10" s="22">
        <v>2</v>
      </c>
      <c r="F10" s="1">
        <f>_xlfn.NORM.INV(1-0.05/2, 0, 1)</f>
        <v>1.9599639845400536</v>
      </c>
    </row>
    <row r="11" spans="2:6">
      <c r="B11" s="24" t="s">
        <v>36</v>
      </c>
      <c r="C11" s="25">
        <f>C4-C9</f>
        <v>428.9499593499965</v>
      </c>
      <c r="D11" s="22"/>
      <c r="E11" s="22"/>
    </row>
    <row r="12" spans="2:6">
      <c r="B12" s="24" t="s">
        <v>37</v>
      </c>
      <c r="C12" s="25">
        <f>C4+C9</f>
        <v>433.0500406500035</v>
      </c>
      <c r="D12" s="22"/>
      <c r="E12" s="22"/>
    </row>
    <row r="13" spans="2:6">
      <c r="B13" s="22"/>
      <c r="C13" s="22"/>
      <c r="D13" s="22"/>
      <c r="E13" s="22"/>
    </row>
    <row r="14" spans="2:6">
      <c r="B14" s="22" t="s">
        <v>45</v>
      </c>
      <c r="C14" s="22">
        <v>2</v>
      </c>
      <c r="D14" s="22"/>
      <c r="E14" s="22"/>
    </row>
    <row r="15" spans="2:6">
      <c r="B15" s="24" t="s">
        <v>44</v>
      </c>
      <c r="C15" s="22">
        <f>(E10 *SQRT(C5) )^2/C14^2</f>
        <v>320.00000000000006</v>
      </c>
      <c r="D15" s="22" t="s">
        <v>51</v>
      </c>
      <c r="E15" s="22"/>
    </row>
    <row r="16" spans="2:6">
      <c r="B16" s="24" t="s">
        <v>46</v>
      </c>
      <c r="C16" s="22">
        <f>C15/(1+C15/C2)</f>
        <v>314.96062992125991</v>
      </c>
      <c r="D16" s="22" t="s">
        <v>47</v>
      </c>
      <c r="E16" s="22"/>
    </row>
    <row r="19" spans="2:5">
      <c r="B19" s="22" t="s">
        <v>49</v>
      </c>
    </row>
    <row r="20" spans="2:5">
      <c r="B20" s="22" t="s">
        <v>43</v>
      </c>
      <c r="C20" s="22" t="s">
        <v>56</v>
      </c>
    </row>
    <row r="21" spans="2:5">
      <c r="B21" s="22" t="s">
        <v>42</v>
      </c>
      <c r="C21">
        <v>1500</v>
      </c>
    </row>
    <row r="22" spans="2:5">
      <c r="B22" s="22" t="s">
        <v>50</v>
      </c>
      <c r="C22">
        <f>870/C21</f>
        <v>0.57999999999999996</v>
      </c>
    </row>
    <row r="24" spans="2:5">
      <c r="B24" s="22" t="s">
        <v>33</v>
      </c>
      <c r="C24">
        <f>E25*(C22*(1-C22))/(C21-1)</f>
        <v>1.6250833889259507E-4</v>
      </c>
      <c r="D24" s="22" t="s">
        <v>52</v>
      </c>
    </row>
    <row r="25" spans="2:5">
      <c r="B25" s="22"/>
      <c r="D25" s="22" t="s">
        <v>53</v>
      </c>
      <c r="E25">
        <v>1</v>
      </c>
    </row>
    <row r="26" spans="2:5">
      <c r="B26" s="22" t="s">
        <v>34</v>
      </c>
      <c r="C26" s="22">
        <f>SQRT(C24)</f>
        <v>1.2747875858063376E-2</v>
      </c>
    </row>
    <row r="27" spans="2:5">
      <c r="B27" s="22" t="s">
        <v>35</v>
      </c>
      <c r="C27" s="22">
        <f>C26*E28</f>
        <v>2.5495751716126752E-2</v>
      </c>
      <c r="D27" s="22" t="s">
        <v>40</v>
      </c>
      <c r="E27" s="22"/>
    </row>
    <row r="28" spans="2:5">
      <c r="D28" s="22" t="s">
        <v>54</v>
      </c>
      <c r="E28" s="22">
        <v>2</v>
      </c>
    </row>
    <row r="30" spans="2:5">
      <c r="B30" s="22" t="s">
        <v>45</v>
      </c>
      <c r="C30" s="22">
        <v>0.03</v>
      </c>
      <c r="D30" s="22"/>
    </row>
    <row r="31" spans="2:5">
      <c r="B31" s="24" t="s">
        <v>44</v>
      </c>
      <c r="C31" s="22">
        <f>(E28^2*C22*(1-C22))/C30^2</f>
        <v>1082.6666666666667</v>
      </c>
      <c r="D31" s="22" t="s">
        <v>55</v>
      </c>
    </row>
    <row r="32" spans="2:5">
      <c r="B32" s="24"/>
      <c r="C32" s="22"/>
      <c r="D32" s="22"/>
    </row>
  </sheetData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4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homework</vt:lpstr>
      <vt:lpstr>Sheet3</vt:lpstr>
    </vt:vector>
  </TitlesOfParts>
  <Company>정보통계학과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정통-이기재</dc:creator>
  <cp:lastModifiedBy>JohnSmith</cp:lastModifiedBy>
  <dcterms:created xsi:type="dcterms:W3CDTF">2007-03-31T08:42:20Z</dcterms:created>
  <dcterms:modified xsi:type="dcterms:W3CDTF">2019-10-28T23:14:58Z</dcterms:modified>
</cp:coreProperties>
</file>