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lkien/work/misc/R.2019.2/sample.survey/"/>
    </mc:Choice>
  </mc:AlternateContent>
  <xr:revisionPtr revIDLastSave="0" documentId="13_ncr:1_{6A8C451A-1CCF-E740-A140-19C475725F68}" xr6:coauthVersionLast="45" xr6:coauthVersionMax="45" xr10:uidLastSave="{00000000-0000-0000-0000-000000000000}"/>
  <bookViews>
    <workbookView xWindow="960" yWindow="460" windowWidth="16960" windowHeight="13320" activeTab="2" xr2:uid="{00000000-000D-0000-FFFF-FFFF00000000}"/>
  </bookViews>
  <sheets>
    <sheet name="예제 4-3" sheetId="1" r:id="rId1"/>
    <sheet name="교재 143쪽 연습문제 8번" sheetId="2" r:id="rId2"/>
    <sheet name="homewor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3" l="1"/>
  <c r="I16" i="3"/>
  <c r="I15" i="3"/>
  <c r="I14" i="3" l="1"/>
  <c r="I13" i="3"/>
  <c r="K11" i="3"/>
  <c r="K12" i="3"/>
  <c r="J12" i="3"/>
  <c r="I12" i="3"/>
  <c r="J11" i="3"/>
  <c r="I11" i="3"/>
  <c r="K8" i="3"/>
  <c r="K9" i="3" s="1"/>
  <c r="J9" i="3"/>
  <c r="J8" i="3"/>
  <c r="I9" i="3"/>
  <c r="I8" i="3"/>
  <c r="L4" i="3"/>
  <c r="L3" i="3"/>
  <c r="C8" i="3"/>
  <c r="D21" i="3" l="1"/>
  <c r="C21" i="3"/>
  <c r="E20" i="3"/>
  <c r="D20" i="3"/>
  <c r="C20" i="3"/>
  <c r="D19" i="3"/>
  <c r="C19" i="3"/>
  <c r="C16" i="3"/>
  <c r="C15" i="3"/>
  <c r="C14" i="3"/>
  <c r="E4" i="3"/>
  <c r="E3" i="3"/>
  <c r="D13" i="3"/>
  <c r="C13" i="3"/>
  <c r="D12" i="3"/>
  <c r="C12" i="3"/>
  <c r="D9" i="3"/>
  <c r="D8" i="3"/>
  <c r="C9" i="3"/>
  <c r="H6" i="2" l="1"/>
  <c r="H4" i="2"/>
  <c r="H8" i="2" s="1"/>
  <c r="G5" i="2"/>
  <c r="G6" i="2"/>
  <c r="G7" i="2"/>
  <c r="G4" i="2"/>
  <c r="F5" i="2"/>
  <c r="H5" i="2" s="1"/>
  <c r="F6" i="2"/>
  <c r="F7" i="2"/>
  <c r="H7" i="2" s="1"/>
  <c r="F4" i="2"/>
  <c r="C19" i="1"/>
  <c r="C21" i="1" s="1"/>
  <c r="B19" i="1"/>
  <c r="B21" i="1" s="1"/>
  <c r="D21" i="1" s="1"/>
  <c r="F12" i="1" s="1"/>
  <c r="F13" i="1" s="1"/>
  <c r="F14" i="1" s="1"/>
  <c r="C18" i="1"/>
  <c r="C20" i="1" s="1"/>
  <c r="B18" i="1"/>
  <c r="B20" i="1" s="1"/>
  <c r="F11" i="1" s="1"/>
  <c r="C8" i="2" l="1"/>
  <c r="B8" i="2"/>
  <c r="C14" i="2" s="1"/>
  <c r="C15" i="2" l="1"/>
  <c r="C16" i="2" s="1"/>
  <c r="C17" i="2" s="1"/>
  <c r="D18" i="2" s="1"/>
  <c r="C18" i="2" l="1"/>
</calcChain>
</file>

<file path=xl/sharedStrings.xml><?xml version="1.0" encoding="utf-8"?>
<sst xmlns="http://schemas.openxmlformats.org/spreadsheetml/2006/main" count="66" uniqueCount="60">
  <si>
    <t>일련번호</t>
    <phoneticPr fontId="2" type="noConversion"/>
  </si>
  <si>
    <t>도시</t>
    <phoneticPr fontId="2" type="noConversion"/>
  </si>
  <si>
    <t>농촌</t>
    <phoneticPr fontId="2" type="noConversion"/>
  </si>
  <si>
    <t>표본평균</t>
    <phoneticPr fontId="2" type="noConversion"/>
  </si>
  <si>
    <t>모집단 크기</t>
    <phoneticPr fontId="2" type="noConversion"/>
  </si>
  <si>
    <t>표본크기</t>
    <phoneticPr fontId="2" type="noConversion"/>
  </si>
  <si>
    <t>* 초등학교당 평균 학생 수 추정</t>
    <phoneticPr fontId="2" type="noConversion"/>
  </si>
  <si>
    <t>층번호</t>
    <phoneticPr fontId="2" type="noConversion"/>
  </si>
  <si>
    <t>층의 크기</t>
    <phoneticPr fontId="2" type="noConversion"/>
  </si>
  <si>
    <t>층별 표본표준편차</t>
    <phoneticPr fontId="2" type="noConversion"/>
  </si>
  <si>
    <t>합계</t>
    <phoneticPr fontId="2" type="noConversion"/>
  </si>
  <si>
    <t>층별 표본평균</t>
    <phoneticPr fontId="2" type="noConversion"/>
  </si>
  <si>
    <t>(1) 각 층별 농가당 평균 경지 면적의 추정값과 분산 추정값</t>
    <phoneticPr fontId="2" type="noConversion"/>
  </si>
  <si>
    <t>(2) 전체 농가당 평균 경지 면적 추정값과 95% 신뢰구간</t>
    <phoneticPr fontId="2" type="noConversion"/>
  </si>
  <si>
    <t>교재 117쪽 예제 4-3 : 모평균 추정</t>
    <phoneticPr fontId="2" type="noConversion"/>
  </si>
  <si>
    <t>표본분산</t>
    <phoneticPr fontId="2" type="noConversion"/>
  </si>
  <si>
    <t>평균 추정값</t>
    <phoneticPr fontId="2" type="noConversion"/>
  </si>
  <si>
    <t>추정량 분산</t>
    <phoneticPr fontId="2" type="noConversion"/>
  </si>
  <si>
    <t>표준오차</t>
    <phoneticPr fontId="2" type="noConversion"/>
  </si>
  <si>
    <t>오차의 한계</t>
    <phoneticPr fontId="2" type="noConversion"/>
  </si>
  <si>
    <t>* 교재 143쪽의 연습문제 8번</t>
    <phoneticPr fontId="2" type="noConversion"/>
  </si>
  <si>
    <t>추정량 분산</t>
    <phoneticPr fontId="2" type="noConversion"/>
  </si>
  <si>
    <t>N_h*bar y_h</t>
    <phoneticPr fontId="2" type="noConversion"/>
  </si>
  <si>
    <t>추정값</t>
    <phoneticPr fontId="2" type="noConversion"/>
  </si>
  <si>
    <t>추정량 분산</t>
    <phoneticPr fontId="2" type="noConversion"/>
  </si>
  <si>
    <t>표준오차</t>
    <phoneticPr fontId="2" type="noConversion"/>
  </si>
  <si>
    <t>신뢰구간</t>
    <phoneticPr fontId="2" type="noConversion"/>
  </si>
  <si>
    <t>숙제 3-1</t>
    <phoneticPr fontId="2" type="noConversion"/>
  </si>
  <si>
    <t>추정분산</t>
    <phoneticPr fontId="2" type="noConversion"/>
  </si>
  <si>
    <t>((N-n)/N)*(s/n)</t>
    <phoneticPr fontId="2" type="noConversion"/>
  </si>
  <si>
    <t>오차 한계</t>
    <phoneticPr fontId="2" type="noConversion"/>
  </si>
  <si>
    <t>추정평균</t>
    <phoneticPr fontId="2" type="noConversion"/>
  </si>
  <si>
    <t>N^2*V(y_b)</t>
    <phoneticPr fontId="2" type="noConversion"/>
  </si>
  <si>
    <t>i추정분산</t>
    <phoneticPr fontId="2" type="noConversion"/>
  </si>
  <si>
    <t>i표준오차</t>
    <phoneticPr fontId="2" type="noConversion"/>
  </si>
  <si>
    <t>N_i</t>
    <phoneticPr fontId="2" type="noConversion"/>
  </si>
  <si>
    <t>n_i</t>
    <phoneticPr fontId="2" type="noConversion"/>
  </si>
  <si>
    <t>N*E(y_i)</t>
    <phoneticPr fontId="2" type="noConversion"/>
  </si>
  <si>
    <t>숙제 3-2</t>
    <phoneticPr fontId="2" type="noConversion"/>
  </si>
  <si>
    <t>숙제 3-3</t>
    <phoneticPr fontId="2" type="noConversion"/>
  </si>
  <si>
    <t>n_h, 비례</t>
    <phoneticPr fontId="2" type="noConversion"/>
  </si>
  <si>
    <t>n_h, 네이만</t>
    <phoneticPr fontId="2" type="noConversion"/>
  </si>
  <si>
    <t>n * (N_h/N)</t>
    <phoneticPr fontId="2" type="noConversion"/>
  </si>
  <si>
    <t>n * (N_h*S_h / sum(N_k*S_k))</t>
    <phoneticPr fontId="2" type="noConversion"/>
  </si>
  <si>
    <t>N_h*S_h</t>
    <phoneticPr fontId="2" type="noConversion"/>
  </si>
  <si>
    <t>숙제 4-1</t>
    <phoneticPr fontId="2" type="noConversion"/>
  </si>
  <si>
    <t>S_h</t>
    <phoneticPr fontId="2" type="noConversion"/>
  </si>
  <si>
    <t>N_h</t>
    <phoneticPr fontId="2" type="noConversion"/>
  </si>
  <si>
    <t>n_h</t>
    <phoneticPr fontId="2" type="noConversion"/>
  </si>
  <si>
    <t>추정분산h</t>
    <phoneticPr fontId="2" type="noConversion"/>
  </si>
  <si>
    <t>y-_h</t>
    <phoneticPr fontId="2" type="noConversion"/>
  </si>
  <si>
    <t>S_i</t>
    <phoneticPr fontId="2" type="noConversion"/>
  </si>
  <si>
    <t>y-_i</t>
    <phoneticPr fontId="2" type="noConversion"/>
  </si>
  <si>
    <t>N*y-_h</t>
    <phoneticPr fontId="2" type="noConversion"/>
  </si>
  <si>
    <t>N^2*V(y-_h)</t>
    <phoneticPr fontId="2" type="noConversion"/>
  </si>
  <si>
    <t>1/N sum(N_h y-_h)</t>
    <phoneticPr fontId="2" type="noConversion"/>
  </si>
  <si>
    <t>V(y_h)</t>
  </si>
  <si>
    <t>표준오차h</t>
    <phoneticPr fontId="2" type="noConversion"/>
  </si>
  <si>
    <t>1/N^2 sum(N_h^2 V(y_h))</t>
    <phoneticPr fontId="2" type="noConversion"/>
  </si>
  <si>
    <t>표준 오차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</si>
</sst>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-* #,##0_-;\-* #,##0_-;_-* &quot;-&quot;_-;_-@_-"/>
    <numFmt numFmtId="177" formatCode="_-* #,##0.00_-;\-* #,##0.00_-;_-* &quot;-&quot;??_-;_-@_-"/>
    <numFmt numFmtId="178" formatCode="_-* #,##0.0_-;\-* #,##0.0_-;_-* &quot;-&quot;_-;_-@_-"/>
    <numFmt numFmtId="179" formatCode="0.0"/>
    <numFmt numFmtId="180" formatCode="_-* #,##0.0_-;\-* #,##0.0_-;_-* &quot;-&quot;??_-;_-@_-"/>
    <numFmt numFmtId="181" formatCode="0.00_ "/>
  </numFmts>
  <fonts count="1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돋움"/>
      <family val="3"/>
      <charset val="129"/>
    </font>
    <font>
      <sz val="14"/>
      <name val="돋움"/>
      <family val="3"/>
      <charset val="129"/>
    </font>
    <font>
      <b/>
      <sz val="16"/>
      <name val="돋움"/>
      <family val="3"/>
      <charset val="129"/>
    </font>
    <font>
      <b/>
      <sz val="16"/>
      <color rgb="FFC00000"/>
      <name val="돋움"/>
      <family val="3"/>
      <charset val="129"/>
    </font>
    <font>
      <b/>
      <sz val="14"/>
      <color rgb="FFC00000"/>
      <name val="돋움"/>
      <family val="3"/>
      <charset val="129"/>
    </font>
    <font>
      <b/>
      <sz val="14"/>
      <color rgb="FFFF0000"/>
      <name val="돋움"/>
      <family val="3"/>
      <charset val="129"/>
    </font>
    <font>
      <b/>
      <sz val="16"/>
      <color rgb="FFFF0000"/>
      <name val="돋움"/>
      <family val="3"/>
      <charset val="129"/>
    </font>
    <font>
      <sz val="11"/>
      <name val="돋움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1" applyFont="1"/>
    <xf numFmtId="0" fontId="3" fillId="0" borderId="1" xfId="0" applyFont="1" applyBorder="1" applyAlignment="1">
      <alignment horizontal="center"/>
    </xf>
    <xf numFmtId="176" fontId="3" fillId="0" borderId="1" xfId="1" applyFont="1" applyBorder="1"/>
    <xf numFmtId="0" fontId="3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Border="1"/>
    <xf numFmtId="176" fontId="8" fillId="0" borderId="0" xfId="1" applyNumberFormat="1" applyFont="1" applyBorder="1"/>
    <xf numFmtId="176" fontId="8" fillId="0" borderId="0" xfId="1" applyFont="1" applyBorder="1"/>
    <xf numFmtId="0" fontId="8" fillId="0" borderId="1" xfId="0" applyFont="1" applyBorder="1"/>
    <xf numFmtId="178" fontId="8" fillId="0" borderId="1" xfId="1" applyNumberFormat="1" applyFont="1" applyBorder="1"/>
    <xf numFmtId="176" fontId="4" fillId="0" borderId="0" xfId="0" applyNumberFormat="1" applyFont="1"/>
    <xf numFmtId="177" fontId="4" fillId="0" borderId="0" xfId="0" applyNumberFormat="1" applyFont="1"/>
    <xf numFmtId="179" fontId="3" fillId="0" borderId="0" xfId="0" applyNumberFormat="1" applyFont="1"/>
    <xf numFmtId="180" fontId="3" fillId="0" borderId="0" xfId="0" applyNumberFormat="1" applyFont="1"/>
    <xf numFmtId="180" fontId="4" fillId="0" borderId="0" xfId="0" applyNumberFormat="1" applyFont="1"/>
    <xf numFmtId="0" fontId="9" fillId="0" borderId="2" xfId="0" applyFont="1" applyBorder="1" applyAlignment="1">
      <alignment horizontal="center"/>
    </xf>
    <xf numFmtId="0" fontId="9" fillId="0" borderId="0" xfId="0" applyFont="1"/>
    <xf numFmtId="2" fontId="5" fillId="0" borderId="0" xfId="0" applyNumberFormat="1" applyFont="1"/>
    <xf numFmtId="181" fontId="5" fillId="0" borderId="0" xfId="0" applyNumberFormat="1" applyFont="1"/>
    <xf numFmtId="0" fontId="10" fillId="0" borderId="0" xfId="0" applyFont="1"/>
    <xf numFmtId="9" fontId="0" fillId="0" borderId="0" xfId="0" applyNumberForma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520096</xdr:colOff>
      <xdr:row>0</xdr:row>
      <xdr:rowOff>199572</xdr:rowOff>
    </xdr:from>
    <xdr:to>
      <xdr:col>7</xdr:col>
      <xdr:colOff>743556</xdr:colOff>
      <xdr:row>8</xdr:row>
      <xdr:rowOff>99030</xdr:rowOff>
    </xdr:to>
    <xdr:pic>
      <xdr:nvPicPr>
        <xdr:cNvPr id="1027" name="그림 1" descr="수식_실습_6강.jpg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7513" y="199572"/>
          <a:ext cx="4425043" cy="1846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1533525</xdr:colOff>
      <xdr:row>10</xdr:row>
      <xdr:rowOff>207166</xdr:rowOff>
    </xdr:from>
    <xdr:to>
      <xdr:col>8</xdr:col>
      <xdr:colOff>619919</xdr:colOff>
      <xdr:row>18</xdr:row>
      <xdr:rowOff>121441</xdr:rowOff>
    </xdr:to>
    <xdr:pic>
      <xdr:nvPicPr>
        <xdr:cNvPr id="2051" name="그림 1" descr="수식_실습_6강.jpg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2826541"/>
          <a:ext cx="4829175" cy="2009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opLeftCell="A7" zoomScale="90" zoomScaleNormal="90" workbookViewId="0">
      <selection activeCell="B19" sqref="B19"/>
    </sheetView>
  </sheetViews>
  <sheetFormatPr baseColWidth="10" defaultColWidth="8.83203125" defaultRowHeight="17"/>
  <cols>
    <col min="1" max="1" width="14.1640625" style="1" customWidth="1"/>
    <col min="2" max="2" width="15.5" style="1" bestFit="1" customWidth="1"/>
    <col min="3" max="3" width="14.5" style="1" bestFit="1" customWidth="1"/>
    <col min="4" max="4" width="13.1640625" style="1" bestFit="1" customWidth="1"/>
    <col min="5" max="5" width="13.33203125" style="1" bestFit="1" customWidth="1"/>
    <col min="6" max="6" width="13.6640625" style="1" bestFit="1" customWidth="1"/>
    <col min="7" max="16384" width="8.83203125" style="1"/>
  </cols>
  <sheetData>
    <row r="1" spans="1:6">
      <c r="A1" s="12" t="s">
        <v>14</v>
      </c>
    </row>
    <row r="2" spans="1:6">
      <c r="A2" s="2"/>
    </row>
    <row r="3" spans="1:6">
      <c r="A3" s="2" t="s">
        <v>6</v>
      </c>
    </row>
    <row r="5" spans="1:6">
      <c r="A5" s="9" t="s">
        <v>0</v>
      </c>
      <c r="B5" s="9" t="s">
        <v>1</v>
      </c>
      <c r="C5" s="9" t="s">
        <v>2</v>
      </c>
    </row>
    <row r="6" spans="1:6">
      <c r="A6" s="5">
        <v>1</v>
      </c>
      <c r="B6" s="6">
        <v>2000</v>
      </c>
      <c r="C6" s="6">
        <v>600</v>
      </c>
    </row>
    <row r="7" spans="1:6">
      <c r="A7" s="5">
        <v>2</v>
      </c>
      <c r="B7" s="6">
        <v>1200</v>
      </c>
      <c r="C7" s="6">
        <v>450</v>
      </c>
    </row>
    <row r="8" spans="1:6">
      <c r="A8" s="5">
        <v>3</v>
      </c>
      <c r="B8" s="6">
        <v>1500</v>
      </c>
      <c r="C8" s="6">
        <v>200</v>
      </c>
    </row>
    <row r="9" spans="1:6">
      <c r="A9" s="5">
        <v>4</v>
      </c>
      <c r="B9" s="6">
        <v>1000</v>
      </c>
      <c r="C9" s="6">
        <v>300</v>
      </c>
    </row>
    <row r="10" spans="1:6">
      <c r="A10" s="5">
        <v>5</v>
      </c>
      <c r="B10" s="6">
        <v>900</v>
      </c>
      <c r="C10" s="6">
        <v>1200</v>
      </c>
    </row>
    <row r="11" spans="1:6">
      <c r="A11" s="5">
        <v>6</v>
      </c>
      <c r="B11" s="6">
        <v>1300</v>
      </c>
      <c r="C11" s="6">
        <v>900</v>
      </c>
      <c r="E11" s="2" t="s">
        <v>16</v>
      </c>
      <c r="F11" s="20">
        <f>(B20+C20)/150</f>
        <v>1223.3333333333333</v>
      </c>
    </row>
    <row r="12" spans="1:6">
      <c r="A12" s="5">
        <v>7</v>
      </c>
      <c r="B12" s="6">
        <v>3000</v>
      </c>
      <c r="C12" s="6">
        <v>600</v>
      </c>
      <c r="E12" s="2" t="s">
        <v>17</v>
      </c>
      <c r="F12" s="21">
        <f>D21</f>
        <v>16867.160493827159</v>
      </c>
    </row>
    <row r="13" spans="1:6">
      <c r="A13" s="5">
        <v>8</v>
      </c>
      <c r="B13" s="6">
        <v>1500</v>
      </c>
      <c r="C13" s="6">
        <v>750</v>
      </c>
      <c r="E13" s="1" t="s">
        <v>18</v>
      </c>
      <c r="F13" s="22">
        <f>SQRT(F12)</f>
        <v>129.87363278905829</v>
      </c>
    </row>
    <row r="14" spans="1:6">
      <c r="A14" s="5">
        <v>9</v>
      </c>
      <c r="B14" s="6">
        <v>1000</v>
      </c>
      <c r="C14" s="6">
        <v>1000</v>
      </c>
      <c r="E14" s="1" t="s">
        <v>19</v>
      </c>
      <c r="F14" s="22">
        <f>2*F13</f>
        <v>259.74726557811658</v>
      </c>
    </row>
    <row r="15" spans="1:6">
      <c r="A15" s="7">
        <v>10</v>
      </c>
      <c r="B15" s="8">
        <v>1800</v>
      </c>
      <c r="C15" s="8">
        <v>300</v>
      </c>
    </row>
    <row r="16" spans="1:6">
      <c r="A16" s="13" t="s">
        <v>4</v>
      </c>
      <c r="B16" s="14">
        <v>100</v>
      </c>
      <c r="C16" s="14">
        <v>50</v>
      </c>
    </row>
    <row r="17" spans="1:4">
      <c r="A17" s="13" t="s">
        <v>5</v>
      </c>
      <c r="B17" s="14">
        <v>10</v>
      </c>
      <c r="C17" s="14">
        <v>10</v>
      </c>
    </row>
    <row r="18" spans="1:4">
      <c r="A18" s="13" t="s">
        <v>3</v>
      </c>
      <c r="B18" s="15">
        <f>AVERAGE(B6:B15)</f>
        <v>1520</v>
      </c>
      <c r="C18" s="15">
        <f>AVERAGE(C6:C15)</f>
        <v>630</v>
      </c>
    </row>
    <row r="19" spans="1:4">
      <c r="A19" s="16" t="s">
        <v>15</v>
      </c>
      <c r="B19" s="17">
        <f>VAR(B6:B15)</f>
        <v>397333.33333333331</v>
      </c>
      <c r="C19" s="17">
        <f>VAR(C6:C15)</f>
        <v>109555.55555555556</v>
      </c>
    </row>
    <row r="20" spans="1:4">
      <c r="B20" s="1">
        <f>B16*B18</f>
        <v>152000</v>
      </c>
      <c r="C20" s="1">
        <f>C16*C18</f>
        <v>31500</v>
      </c>
    </row>
    <row r="21" spans="1:4">
      <c r="B21" s="18">
        <f>B16^2*((B16-B17)/B16)*B19/B17</f>
        <v>357600000</v>
      </c>
      <c r="C21" s="18">
        <f>C16^2*((C16-C17)/C16)*C19/C17</f>
        <v>21911111.111111112</v>
      </c>
      <c r="D21" s="19">
        <f>SUM(B21:C21)/150^2</f>
        <v>16867.160493827159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zoomScale="80" zoomScaleNormal="80" workbookViewId="0">
      <selection activeCell="D20" sqref="D20"/>
    </sheetView>
  </sheetViews>
  <sheetFormatPr baseColWidth="10" defaultColWidth="8.83203125" defaultRowHeight="19"/>
  <cols>
    <col min="1" max="1" width="9.5" style="3" customWidth="1"/>
    <col min="2" max="2" width="17.33203125" style="3" bestFit="1" customWidth="1"/>
    <col min="3" max="3" width="24.6640625" style="3" bestFit="1" customWidth="1"/>
    <col min="4" max="4" width="19.83203125" style="3" customWidth="1"/>
    <col min="5" max="5" width="20.5" style="3" customWidth="1"/>
    <col min="6" max="6" width="16.83203125" style="3" bestFit="1" customWidth="1"/>
    <col min="7" max="7" width="10.1640625" style="3" customWidth="1"/>
    <col min="8" max="8" width="18.1640625" style="3" bestFit="1" customWidth="1"/>
    <col min="9" max="16384" width="8.83203125" style="3"/>
  </cols>
  <sheetData>
    <row r="1" spans="1:8">
      <c r="A1" s="11" t="s">
        <v>20</v>
      </c>
    </row>
    <row r="3" spans="1:8">
      <c r="A3" s="10" t="s">
        <v>7</v>
      </c>
      <c r="B3" s="10" t="s">
        <v>8</v>
      </c>
      <c r="C3" s="10" t="s">
        <v>5</v>
      </c>
      <c r="D3" s="10" t="s">
        <v>11</v>
      </c>
      <c r="E3" s="10" t="s">
        <v>9</v>
      </c>
      <c r="F3" s="3" t="s">
        <v>21</v>
      </c>
      <c r="G3" s="3" t="s">
        <v>22</v>
      </c>
    </row>
    <row r="4" spans="1:8">
      <c r="A4" s="4">
        <v>1</v>
      </c>
      <c r="B4" s="4">
        <v>400</v>
      </c>
      <c r="C4" s="4">
        <v>40</v>
      </c>
      <c r="D4" s="23">
        <v>10</v>
      </c>
      <c r="E4" s="4">
        <v>0.42</v>
      </c>
      <c r="F4" s="24">
        <f>((B4-C4)/B4)*E4^2/C4</f>
        <v>3.9689999999999994E-3</v>
      </c>
      <c r="G4" s="3">
        <f>B4*D4</f>
        <v>4000</v>
      </c>
      <c r="H4" s="3">
        <f>B4^2*F4</f>
        <v>635.04</v>
      </c>
    </row>
    <row r="5" spans="1:8">
      <c r="A5" s="4">
        <v>2</v>
      </c>
      <c r="B5" s="4">
        <v>460</v>
      </c>
      <c r="C5" s="4">
        <v>46</v>
      </c>
      <c r="D5" s="23">
        <v>20</v>
      </c>
      <c r="E5" s="4">
        <v>0.86</v>
      </c>
      <c r="F5" s="24">
        <f t="shared" ref="F5:F7" si="0">((B5-C5)/B5)*E5^2/C5</f>
        <v>1.4470434782608694E-2</v>
      </c>
      <c r="G5" s="3">
        <f t="shared" ref="G5:G7" si="1">B5*D5</f>
        <v>9200</v>
      </c>
      <c r="H5" s="3">
        <f t="shared" ref="H5:H7" si="2">B5^2*F5</f>
        <v>3061.9439999999995</v>
      </c>
    </row>
    <row r="6" spans="1:8">
      <c r="A6" s="4">
        <v>3</v>
      </c>
      <c r="B6" s="4">
        <v>380</v>
      </c>
      <c r="C6" s="4">
        <v>38</v>
      </c>
      <c r="D6" s="23">
        <v>30</v>
      </c>
      <c r="E6" s="4">
        <v>1.23</v>
      </c>
      <c r="F6" s="24">
        <f t="shared" si="0"/>
        <v>3.5831842105263155E-2</v>
      </c>
      <c r="G6" s="3">
        <f t="shared" si="1"/>
        <v>11400</v>
      </c>
      <c r="H6" s="3">
        <f t="shared" si="2"/>
        <v>5174.1179999999995</v>
      </c>
    </row>
    <row r="7" spans="1:8">
      <c r="A7" s="4">
        <v>4</v>
      </c>
      <c r="B7" s="4">
        <v>160</v>
      </c>
      <c r="C7" s="4">
        <v>16</v>
      </c>
      <c r="D7" s="23">
        <v>50</v>
      </c>
      <c r="E7" s="4">
        <v>2.08</v>
      </c>
      <c r="F7" s="24">
        <f t="shared" si="0"/>
        <v>0.24336000000000002</v>
      </c>
      <c r="G7" s="3">
        <f t="shared" si="1"/>
        <v>8000</v>
      </c>
      <c r="H7" s="3">
        <f t="shared" si="2"/>
        <v>6230.0160000000005</v>
      </c>
    </row>
    <row r="8" spans="1:8">
      <c r="A8" s="4" t="s">
        <v>10</v>
      </c>
      <c r="B8" s="4">
        <f>SUM(B4:B7)</f>
        <v>1400</v>
      </c>
      <c r="C8" s="4">
        <f>SUM(C4:C7)</f>
        <v>140</v>
      </c>
      <c r="D8" s="4"/>
      <c r="E8" s="4"/>
      <c r="H8" s="3">
        <f>SUM(H4:H7)</f>
        <v>15101.117999999999</v>
      </c>
    </row>
    <row r="10" spans="1:8">
      <c r="A10" s="3" t="s">
        <v>12</v>
      </c>
    </row>
    <row r="13" spans="1:8">
      <c r="A13" s="3" t="s">
        <v>13</v>
      </c>
    </row>
    <row r="14" spans="1:8">
      <c r="B14" s="3" t="s">
        <v>23</v>
      </c>
      <c r="C14" s="25">
        <f>SUM(G4:G7)/B8</f>
        <v>23.285714285714285</v>
      </c>
    </row>
    <row r="15" spans="1:8">
      <c r="B15" s="3" t="s">
        <v>24</v>
      </c>
      <c r="C15" s="25">
        <f>H8/B8^2</f>
        <v>7.7046520408163262E-3</v>
      </c>
    </row>
    <row r="16" spans="1:8">
      <c r="B16" s="3" t="s">
        <v>25</v>
      </c>
      <c r="C16" s="25">
        <f>SQRT(C15)</f>
        <v>8.7776147334092572E-2</v>
      </c>
    </row>
    <row r="17" spans="2:4">
      <c r="B17" s="3" t="s">
        <v>19</v>
      </c>
      <c r="C17" s="25">
        <f>2*C16</f>
        <v>0.17555229466818514</v>
      </c>
    </row>
    <row r="18" spans="2:4">
      <c r="B18" s="3" t="s">
        <v>26</v>
      </c>
      <c r="C18" s="26">
        <f>C14-C17</f>
        <v>23.110161991046098</v>
      </c>
      <c r="D18" s="26">
        <f>C14+C17</f>
        <v>23.461266580382471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21"/>
  <sheetViews>
    <sheetView tabSelected="1" topLeftCell="B1" workbookViewId="0">
      <selection activeCell="J17" sqref="J17"/>
    </sheetView>
  </sheetViews>
  <sheetFormatPr baseColWidth="10" defaultColWidth="8.83203125" defaultRowHeight="14"/>
  <cols>
    <col min="9" max="9" width="9.33203125" bestFit="1" customWidth="1"/>
  </cols>
  <sheetData>
    <row r="2" spans="2:12">
      <c r="B2" t="s">
        <v>27</v>
      </c>
      <c r="H2" t="s">
        <v>45</v>
      </c>
    </row>
    <row r="3" spans="2:12">
      <c r="B3" t="s">
        <v>35</v>
      </c>
      <c r="C3">
        <v>800</v>
      </c>
      <c r="D3">
        <v>1200</v>
      </c>
      <c r="E3">
        <f>SUM(C3:D3)</f>
        <v>2000</v>
      </c>
      <c r="H3" t="s">
        <v>47</v>
      </c>
      <c r="I3">
        <v>500</v>
      </c>
      <c r="J3">
        <v>300</v>
      </c>
      <c r="K3">
        <v>200</v>
      </c>
      <c r="L3">
        <f>SUM(I3:K3)</f>
        <v>1000</v>
      </c>
    </row>
    <row r="4" spans="2:12">
      <c r="B4" t="s">
        <v>36</v>
      </c>
      <c r="C4">
        <v>80</v>
      </c>
      <c r="D4">
        <v>120</v>
      </c>
      <c r="E4">
        <f>SUM(C4:D4)</f>
        <v>200</v>
      </c>
      <c r="H4" t="s">
        <v>48</v>
      </c>
      <c r="I4">
        <v>25</v>
      </c>
      <c r="J4">
        <v>15</v>
      </c>
      <c r="K4">
        <v>10</v>
      </c>
      <c r="L4">
        <f>SUM(I4:K4)</f>
        <v>50</v>
      </c>
    </row>
    <row r="5" spans="2:12">
      <c r="B5" t="s">
        <v>52</v>
      </c>
      <c r="C5">
        <v>135</v>
      </c>
      <c r="D5">
        <v>56</v>
      </c>
      <c r="H5" t="s">
        <v>50</v>
      </c>
      <c r="I5">
        <v>12</v>
      </c>
      <c r="J5">
        <v>26</v>
      </c>
      <c r="K5">
        <v>47</v>
      </c>
    </row>
    <row r="6" spans="2:12">
      <c r="B6" t="s">
        <v>51</v>
      </c>
      <c r="C6">
        <v>92</v>
      </c>
      <c r="D6">
        <v>52</v>
      </c>
      <c r="H6" t="s">
        <v>46</v>
      </c>
      <c r="I6">
        <v>2.2000000000000002</v>
      </c>
      <c r="J6">
        <v>2.6</v>
      </c>
      <c r="K6">
        <v>3.2</v>
      </c>
    </row>
    <row r="8" spans="2:12">
      <c r="B8" t="s">
        <v>33</v>
      </c>
      <c r="C8">
        <f>((C3-C4)/C3)*C6/C4</f>
        <v>1.0349999999999999</v>
      </c>
      <c r="D8">
        <f>((D3-D4)/D3)*D6/D4</f>
        <v>0.39</v>
      </c>
      <c r="E8" s="27" t="s">
        <v>29</v>
      </c>
      <c r="F8" s="27"/>
      <c r="G8" t="s">
        <v>56</v>
      </c>
      <c r="H8" t="s">
        <v>49</v>
      </c>
      <c r="I8">
        <f>((I3-I4)/I3)*I6/I4</f>
        <v>8.3599999999999994E-2</v>
      </c>
      <c r="J8">
        <f>((J3-J4)/J3)*J6/J4</f>
        <v>0.16466666666666666</v>
      </c>
      <c r="K8">
        <f>((K3-K4)/K3)*K6/K4</f>
        <v>0.30399999999999999</v>
      </c>
      <c r="L8" s="27" t="s">
        <v>29</v>
      </c>
    </row>
    <row r="9" spans="2:12">
      <c r="B9" t="s">
        <v>34</v>
      </c>
      <c r="C9">
        <f>SQRT(C8)</f>
        <v>1.0173494974687902</v>
      </c>
      <c r="D9">
        <f>SQRT(D8)</f>
        <v>0.62449979983983983</v>
      </c>
      <c r="E9" s="27"/>
      <c r="F9" s="27"/>
      <c r="H9" t="s">
        <v>57</v>
      </c>
      <c r="I9">
        <f>SQRT(I8)</f>
        <v>0.28913664589601917</v>
      </c>
      <c r="J9">
        <f>SQRT(J8)</f>
        <v>0.40579140782755202</v>
      </c>
      <c r="K9">
        <f>SQRT(K8)</f>
        <v>0.55136195008360889</v>
      </c>
    </row>
    <row r="10" spans="2:12">
      <c r="E10" s="27"/>
      <c r="F10" s="27"/>
    </row>
    <row r="11" spans="2:12">
      <c r="B11" t="s">
        <v>38</v>
      </c>
      <c r="E11" s="27"/>
      <c r="F11" s="27"/>
      <c r="H11" t="s">
        <v>53</v>
      </c>
      <c r="I11">
        <f>I3*I5</f>
        <v>6000</v>
      </c>
      <c r="J11">
        <f>J3*J5</f>
        <v>7800</v>
      </c>
      <c r="K11">
        <f>K3*K5</f>
        <v>9400</v>
      </c>
    </row>
    <row r="12" spans="2:12">
      <c r="B12" t="s">
        <v>37</v>
      </c>
      <c r="C12">
        <f>C3*C5</f>
        <v>108000</v>
      </c>
      <c r="D12">
        <f>D3*D5</f>
        <v>67200</v>
      </c>
      <c r="H12" t="s">
        <v>54</v>
      </c>
      <c r="I12">
        <f>I3^2*I8</f>
        <v>20900</v>
      </c>
      <c r="J12">
        <f>J3^2*J8</f>
        <v>14819.999999999998</v>
      </c>
      <c r="K12">
        <f>K3^2*K8</f>
        <v>12160</v>
      </c>
    </row>
    <row r="13" spans="2:12">
      <c r="B13" t="s">
        <v>32</v>
      </c>
      <c r="C13">
        <f>C3^2*C8</f>
        <v>662400</v>
      </c>
      <c r="D13">
        <f>D3^2*D8</f>
        <v>561600</v>
      </c>
      <c r="H13" t="s">
        <v>31</v>
      </c>
      <c r="I13">
        <f>SUM(I11:K11)/L3</f>
        <v>23.2</v>
      </c>
      <c r="L13" t="s">
        <v>55</v>
      </c>
    </row>
    <row r="14" spans="2:12">
      <c r="B14" t="s">
        <v>31</v>
      </c>
      <c r="C14">
        <f>SUM(C12:D12)/E3</f>
        <v>87.6</v>
      </c>
      <c r="H14" t="s">
        <v>28</v>
      </c>
      <c r="I14">
        <f>SUM(I12:K12)/L3^2</f>
        <v>4.7879999999999999E-2</v>
      </c>
      <c r="L14" t="s">
        <v>58</v>
      </c>
    </row>
    <row r="15" spans="2:12">
      <c r="B15" t="s">
        <v>28</v>
      </c>
      <c r="C15">
        <f>SUM(C13:D13)/E3^2</f>
        <v>0.30599999999999999</v>
      </c>
      <c r="H15" t="s">
        <v>30</v>
      </c>
      <c r="I15">
        <f>2*SQRT(I14)</f>
        <v>0.43762998069145126</v>
      </c>
      <c r="J15" s="28">
        <v>0.95</v>
      </c>
    </row>
    <row r="16" spans="2:12">
      <c r="B16" t="s">
        <v>59</v>
      </c>
      <c r="C16">
        <f>SQRT(C15)</f>
        <v>0.55317266743757321</v>
      </c>
      <c r="H16" t="s">
        <v>26</v>
      </c>
      <c r="I16">
        <f>I13-I15</f>
        <v>22.762370019308548</v>
      </c>
      <c r="J16">
        <f>I13+I15</f>
        <v>23.63762998069145</v>
      </c>
    </row>
    <row r="18" spans="2:5">
      <c r="B18" t="s">
        <v>39</v>
      </c>
      <c r="C18">
        <v>300</v>
      </c>
    </row>
    <row r="19" spans="2:5">
      <c r="B19" t="s">
        <v>40</v>
      </c>
      <c r="C19">
        <f>$C$18*(C3/$E3)</f>
        <v>120</v>
      </c>
      <c r="D19">
        <f>$C$18*(D3/$E3)</f>
        <v>180</v>
      </c>
      <c r="E19" t="s">
        <v>42</v>
      </c>
    </row>
    <row r="20" spans="2:5">
      <c r="B20" t="s">
        <v>44</v>
      </c>
      <c r="C20">
        <f>C3*SQRT(C6)</f>
        <v>7673.3304373003502</v>
      </c>
      <c r="D20">
        <f>D3*SQRT(D6)</f>
        <v>8653.3230611135732</v>
      </c>
      <c r="E20">
        <f>SUM(C20:D20)</f>
        <v>16326.653498413923</v>
      </c>
    </row>
    <row r="21" spans="2:5">
      <c r="B21" t="s">
        <v>41</v>
      </c>
      <c r="C21">
        <f>$C$18*C20/$E20</f>
        <v>140.99638553692193</v>
      </c>
      <c r="D21">
        <f>$C$18*D20/$E20</f>
        <v>159.00361446307807</v>
      </c>
      <c r="E21" t="s">
        <v>43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예제 4-3</vt:lpstr>
      <vt:lpstr>교재 143쪽 연습문제 8번</vt:lpstr>
      <vt:lpstr>homework</vt:lpstr>
    </vt:vector>
  </TitlesOfParts>
  <Company>정보통계학과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정통-이기재</dc:creator>
  <cp:lastModifiedBy>JohnSmith</cp:lastModifiedBy>
  <dcterms:created xsi:type="dcterms:W3CDTF">2007-04-04T05:28:27Z</dcterms:created>
  <dcterms:modified xsi:type="dcterms:W3CDTF">2019-10-29T14:15:39Z</dcterms:modified>
</cp:coreProperties>
</file>