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oma\Desktop\Football Data\Excel-Project\Premier League 24-25 Dashboard\"/>
    </mc:Choice>
  </mc:AlternateContent>
  <xr:revisionPtr revIDLastSave="0" documentId="13_ncr:1_{17C2A199-B378-490F-B8E1-0BA46018331F}" xr6:coauthVersionLast="47" xr6:coauthVersionMax="47" xr10:uidLastSave="{00000000-0000-0000-0000-000000000000}"/>
  <bookViews>
    <workbookView xWindow="-108" yWindow="-108" windowWidth="23256" windowHeight="12456" firstSheet="1" activeTab="5" xr2:uid="{20C47E8F-7309-4183-A733-3D2EDE3D8281}"/>
  </bookViews>
  <sheets>
    <sheet name="Player Data 2nd Source" sheetId="30" r:id="rId1"/>
    <sheet name="epl_player_stats_24_25 " sheetId="1" r:id="rId2"/>
    <sheet name="Score Table" sheetId="8" r:id="rId3"/>
    <sheet name="Data Validation" sheetId="35" r:id="rId4"/>
    <sheet name="Dashboard" sheetId="36" r:id="rId5"/>
    <sheet name="Team" sheetId="31" r:id="rId6"/>
    <sheet name="Position" sheetId="32" r:id="rId7"/>
    <sheet name="Country" sheetId="33" r:id="rId8"/>
    <sheet name="Best Player" sheetId="34" r:id="rId9"/>
  </sheets>
  <definedNames>
    <definedName name="_xlchart.v5.0" hidden="1">Country!$A$1</definedName>
    <definedName name="_xlchart.v5.1" hidden="1">Country!$A$2:$A$65</definedName>
    <definedName name="_xlchart.v5.2" hidden="1">Country!$B$1</definedName>
    <definedName name="_xlchart.v5.3" hidden="1">Country!$B$2:$B$65</definedName>
    <definedName name="best_player">'Best Player'!$A$2</definedName>
    <definedName name="country">Dashboard!$N$9</definedName>
    <definedName name="ExternalData_21" localSheetId="0" hidden="1">'Player Data 2nd Source'!$A$1:$E$575</definedName>
    <definedName name="high_score">'Best Player'!$B$2</definedName>
    <definedName name="position">Dashboard!$W$9</definedName>
    <definedName name="team">Dashboard!$E$9</definedName>
    <definedName name="young_player">'Best Player'!$E$2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35" l="1" a="1"/>
  <c r="A2" i="35" s="1"/>
  <c r="F10" i="8"/>
  <c r="G10" i="8"/>
  <c r="H10" i="8"/>
  <c r="I10" i="8"/>
  <c r="K10" i="8" s="1" a="1"/>
  <c r="K10" i="8" s="1"/>
  <c r="J10" i="8"/>
  <c r="F14" i="8"/>
  <c r="G14" i="8"/>
  <c r="H14" i="8"/>
  <c r="I14" i="8"/>
  <c r="J14" i="8"/>
  <c r="K14" i="8" a="1"/>
  <c r="K14" i="8"/>
  <c r="F15" i="8"/>
  <c r="K15" i="8" s="1" a="1"/>
  <c r="K15" i="8" s="1"/>
  <c r="G15" i="8"/>
  <c r="H15" i="8"/>
  <c r="I15" i="8"/>
  <c r="J15" i="8"/>
  <c r="F17" i="8"/>
  <c r="G17" i="8"/>
  <c r="H17" i="8"/>
  <c r="I17" i="8"/>
  <c r="J17" i="8"/>
  <c r="K17" i="8" a="1"/>
  <c r="K17" i="8"/>
  <c r="F19" i="8"/>
  <c r="K19" i="8" s="1" a="1"/>
  <c r="K19" i="8" s="1"/>
  <c r="G19" i="8"/>
  <c r="H19" i="8"/>
  <c r="I19" i="8"/>
  <c r="J19" i="8"/>
  <c r="F20" i="8"/>
  <c r="G20" i="8"/>
  <c r="H20" i="8"/>
  <c r="I20" i="8"/>
  <c r="J20" i="8"/>
  <c r="K20" i="8" a="1"/>
  <c r="K20" i="8" s="1"/>
  <c r="F22" i="8"/>
  <c r="G22" i="8"/>
  <c r="H22" i="8"/>
  <c r="I22" i="8"/>
  <c r="J22" i="8"/>
  <c r="K22" i="8" a="1"/>
  <c r="K22" i="8" s="1"/>
  <c r="F29" i="8"/>
  <c r="K29" i="8" s="1" a="1"/>
  <c r="K29" i="8" s="1"/>
  <c r="G29" i="8"/>
  <c r="H29" i="8"/>
  <c r="I29" i="8"/>
  <c r="J29" i="8"/>
  <c r="F30" i="8"/>
  <c r="G30" i="8"/>
  <c r="H30" i="8"/>
  <c r="I30" i="8"/>
  <c r="J30" i="8"/>
  <c r="K30" i="8" a="1"/>
  <c r="K30" i="8"/>
  <c r="F32" i="8"/>
  <c r="K32" i="8" s="1" a="1"/>
  <c r="K32" i="8" s="1"/>
  <c r="G32" i="8"/>
  <c r="H32" i="8"/>
  <c r="I32" i="8"/>
  <c r="J32" i="8"/>
  <c r="F39" i="8"/>
  <c r="G39" i="8"/>
  <c r="H39" i="8"/>
  <c r="I39" i="8"/>
  <c r="J39" i="8"/>
  <c r="K39" i="8" a="1"/>
  <c r="K39" i="8" s="1"/>
  <c r="F41" i="8"/>
  <c r="K41" i="8" s="1" a="1"/>
  <c r="K41" i="8" s="1"/>
  <c r="G41" i="8"/>
  <c r="H41" i="8"/>
  <c r="I41" i="8"/>
  <c r="J41" i="8"/>
  <c r="F42" i="8"/>
  <c r="G42" i="8"/>
  <c r="H42" i="8"/>
  <c r="I42" i="8"/>
  <c r="J42" i="8"/>
  <c r="K42" i="8" a="1"/>
  <c r="K42" i="8"/>
  <c r="F47" i="8"/>
  <c r="K47" i="8" s="1" a="1"/>
  <c r="K47" i="8" s="1"/>
  <c r="G47" i="8"/>
  <c r="H47" i="8"/>
  <c r="I47" i="8"/>
  <c r="J47" i="8"/>
  <c r="F48" i="8"/>
  <c r="G48" i="8"/>
  <c r="H48" i="8"/>
  <c r="I48" i="8"/>
  <c r="J48" i="8"/>
  <c r="K48" i="8" a="1"/>
  <c r="K48" i="8"/>
  <c r="F50" i="8"/>
  <c r="G50" i="8"/>
  <c r="H50" i="8"/>
  <c r="I50" i="8"/>
  <c r="J50" i="8"/>
  <c r="K50" i="8" a="1"/>
  <c r="K50" i="8" s="1"/>
  <c r="F52" i="8"/>
  <c r="G52" i="8"/>
  <c r="H52" i="8"/>
  <c r="I52" i="8"/>
  <c r="J52" i="8"/>
  <c r="K52" i="8" a="1"/>
  <c r="K52" i="8" s="1"/>
  <c r="F53" i="8"/>
  <c r="G53" i="8"/>
  <c r="H53" i="8"/>
  <c r="I53" i="8"/>
  <c r="J53" i="8"/>
  <c r="K53" i="8" a="1"/>
  <c r="K53" i="8"/>
  <c r="F56" i="8"/>
  <c r="K56" i="8" s="1" a="1"/>
  <c r="K56" i="8" s="1"/>
  <c r="G56" i="8"/>
  <c r="H56" i="8"/>
  <c r="I56" i="8"/>
  <c r="J56" i="8"/>
  <c r="F57" i="8"/>
  <c r="G57" i="8"/>
  <c r="H57" i="8"/>
  <c r="I57" i="8"/>
  <c r="J57" i="8"/>
  <c r="K57" i="8" a="1"/>
  <c r="K57" i="8"/>
  <c r="F59" i="8"/>
  <c r="K59" i="8" s="1" a="1"/>
  <c r="K59" i="8" s="1"/>
  <c r="G59" i="8"/>
  <c r="H59" i="8"/>
  <c r="I59" i="8"/>
  <c r="J59" i="8"/>
  <c r="F61" i="8"/>
  <c r="G61" i="8"/>
  <c r="H61" i="8"/>
  <c r="I61" i="8"/>
  <c r="J61" i="8"/>
  <c r="K61" i="8" a="1"/>
  <c r="K61" i="8"/>
  <c r="F65" i="8"/>
  <c r="G65" i="8"/>
  <c r="H65" i="8"/>
  <c r="I65" i="8"/>
  <c r="J65" i="8"/>
  <c r="K65" i="8" a="1"/>
  <c r="K65" i="8" s="1"/>
  <c r="F68" i="8"/>
  <c r="K68" i="8" s="1" a="1"/>
  <c r="K68" i="8" s="1"/>
  <c r="G68" i="8"/>
  <c r="H68" i="8"/>
  <c r="I68" i="8"/>
  <c r="J68" i="8"/>
  <c r="F69" i="8"/>
  <c r="G69" i="8"/>
  <c r="H69" i="8"/>
  <c r="I69" i="8"/>
  <c r="J69" i="8"/>
  <c r="K69" i="8" a="1"/>
  <c r="K69" i="8"/>
  <c r="F72" i="8"/>
  <c r="K72" i="8" s="1" a="1"/>
  <c r="K72" i="8" s="1"/>
  <c r="G72" i="8"/>
  <c r="H72" i="8"/>
  <c r="I72" i="8"/>
  <c r="J72" i="8"/>
  <c r="F73" i="8"/>
  <c r="G73" i="8"/>
  <c r="H73" i="8"/>
  <c r="I73" i="8"/>
  <c r="J73" i="8"/>
  <c r="K73" i="8" a="1"/>
  <c r="K73" i="8" s="1"/>
  <c r="F76" i="8"/>
  <c r="K76" i="8" s="1" a="1"/>
  <c r="K76" i="8" s="1"/>
  <c r="G76" i="8"/>
  <c r="H76" i="8"/>
  <c r="I76" i="8"/>
  <c r="J76" i="8"/>
  <c r="F77" i="8"/>
  <c r="G77" i="8"/>
  <c r="H77" i="8"/>
  <c r="I77" i="8"/>
  <c r="J77" i="8"/>
  <c r="K77" i="8" a="1"/>
  <c r="K77" i="8" s="1"/>
  <c r="F78" i="8"/>
  <c r="K78" i="8" s="1" a="1"/>
  <c r="K78" i="8" s="1"/>
  <c r="G78" i="8"/>
  <c r="H78" i="8"/>
  <c r="I78" i="8"/>
  <c r="J78" i="8"/>
  <c r="F79" i="8"/>
  <c r="G79" i="8"/>
  <c r="H79" i="8"/>
  <c r="I79" i="8"/>
  <c r="J79" i="8"/>
  <c r="K79" i="8" a="1"/>
  <c r="K79" i="8"/>
  <c r="F90" i="8"/>
  <c r="G90" i="8"/>
  <c r="H90" i="8"/>
  <c r="I90" i="8"/>
  <c r="J90" i="8"/>
  <c r="K90" i="8" a="1"/>
  <c r="K90" i="8"/>
  <c r="F91" i="8"/>
  <c r="G91" i="8"/>
  <c r="H91" i="8"/>
  <c r="I91" i="8"/>
  <c r="J91" i="8"/>
  <c r="K91" i="8" a="1"/>
  <c r="K91" i="8" s="1"/>
  <c r="F92" i="8"/>
  <c r="G92" i="8"/>
  <c r="H92" i="8"/>
  <c r="I92" i="8"/>
  <c r="J92" i="8"/>
  <c r="K92" i="8" a="1"/>
  <c r="K92" i="8" s="1"/>
  <c r="F95" i="8"/>
  <c r="K95" i="8" s="1" a="1"/>
  <c r="K95" i="8" s="1"/>
  <c r="G95" i="8"/>
  <c r="H95" i="8"/>
  <c r="I95" i="8"/>
  <c r="J95" i="8"/>
  <c r="F96" i="8"/>
  <c r="G96" i="8"/>
  <c r="H96" i="8"/>
  <c r="I96" i="8"/>
  <c r="J96" i="8"/>
  <c r="K96" i="8" a="1"/>
  <c r="K96" i="8" s="1"/>
  <c r="F97" i="8"/>
  <c r="K97" i="8" s="1" a="1"/>
  <c r="K97" i="8" s="1"/>
  <c r="G97" i="8"/>
  <c r="H97" i="8"/>
  <c r="I97" i="8"/>
  <c r="J97" i="8"/>
  <c r="F98" i="8"/>
  <c r="G98" i="8"/>
  <c r="H98" i="8"/>
  <c r="I98" i="8"/>
  <c r="J98" i="8"/>
  <c r="K98" i="8" a="1"/>
  <c r="K98" i="8" s="1"/>
  <c r="F99" i="8"/>
  <c r="G99" i="8"/>
  <c r="H99" i="8"/>
  <c r="I99" i="8"/>
  <c r="J99" i="8"/>
  <c r="K99" i="8" a="1"/>
  <c r="K99" i="8" s="1"/>
  <c r="F100" i="8"/>
  <c r="K100" i="8" s="1" a="1"/>
  <c r="K100" i="8" s="1"/>
  <c r="G100" i="8"/>
  <c r="H100" i="8"/>
  <c r="I100" i="8"/>
  <c r="J100" i="8"/>
  <c r="F101" i="8"/>
  <c r="G101" i="8"/>
  <c r="H101" i="8"/>
  <c r="I101" i="8"/>
  <c r="J101" i="8"/>
  <c r="K101" i="8" a="1"/>
  <c r="K101" i="8" s="1"/>
  <c r="F103" i="8"/>
  <c r="K103" i="8" s="1" a="1"/>
  <c r="K103" i="8" s="1"/>
  <c r="G103" i="8"/>
  <c r="H103" i="8"/>
  <c r="I103" i="8"/>
  <c r="J103" i="8"/>
  <c r="F104" i="8"/>
  <c r="G104" i="8"/>
  <c r="H104" i="8"/>
  <c r="I104" i="8"/>
  <c r="J104" i="8"/>
  <c r="K104" i="8" a="1"/>
  <c r="K104" i="8" s="1"/>
  <c r="F105" i="8"/>
  <c r="K105" i="8" s="1" a="1"/>
  <c r="K105" i="8" s="1"/>
  <c r="G105" i="8"/>
  <c r="H105" i="8"/>
  <c r="I105" i="8"/>
  <c r="J105" i="8"/>
  <c r="F106" i="8"/>
  <c r="G106" i="8"/>
  <c r="H106" i="8"/>
  <c r="I106" i="8"/>
  <c r="J106" i="8"/>
  <c r="K106" i="8" a="1"/>
  <c r="K106" i="8" s="1"/>
  <c r="F107" i="8"/>
  <c r="K107" i="8" s="1" a="1"/>
  <c r="K107" i="8" s="1"/>
  <c r="G107" i="8"/>
  <c r="H107" i="8"/>
  <c r="I107" i="8"/>
  <c r="J107" i="8"/>
  <c r="F108" i="8"/>
  <c r="G108" i="8"/>
  <c r="H108" i="8"/>
  <c r="I108" i="8"/>
  <c r="J108" i="8"/>
  <c r="K108" i="8" a="1"/>
  <c r="K108" i="8"/>
  <c r="F109" i="8"/>
  <c r="G109" i="8"/>
  <c r="H109" i="8"/>
  <c r="I109" i="8"/>
  <c r="J109" i="8"/>
  <c r="K109" i="8" a="1"/>
  <c r="K109" i="8"/>
  <c r="F111" i="8"/>
  <c r="G111" i="8"/>
  <c r="H111" i="8"/>
  <c r="I111" i="8"/>
  <c r="J111" i="8"/>
  <c r="K111" i="8" a="1"/>
  <c r="K111" i="8" s="1"/>
  <c r="F112" i="8"/>
  <c r="G112" i="8"/>
  <c r="H112" i="8"/>
  <c r="I112" i="8"/>
  <c r="J112" i="8"/>
  <c r="K112" i="8" a="1"/>
  <c r="K112" i="8" s="1"/>
  <c r="F113" i="8"/>
  <c r="K113" i="8" s="1" a="1"/>
  <c r="K113" i="8" s="1"/>
  <c r="G113" i="8"/>
  <c r="H113" i="8"/>
  <c r="I113" i="8"/>
  <c r="J113" i="8"/>
  <c r="F114" i="8"/>
  <c r="G114" i="8"/>
  <c r="H114" i="8"/>
  <c r="I114" i="8"/>
  <c r="J114" i="8"/>
  <c r="K114" i="8" a="1"/>
  <c r="K114" i="8"/>
  <c r="F115" i="8"/>
  <c r="K115" i="8" s="1" a="1"/>
  <c r="K115" i="8" s="1"/>
  <c r="G115" i="8"/>
  <c r="H115" i="8"/>
  <c r="I115" i="8"/>
  <c r="J115" i="8"/>
  <c r="F116" i="8"/>
  <c r="G116" i="8"/>
  <c r="H116" i="8"/>
  <c r="I116" i="8"/>
  <c r="J116" i="8"/>
  <c r="K116" i="8" a="1"/>
  <c r="K116" i="8" s="1"/>
  <c r="F117" i="8"/>
  <c r="G117" i="8"/>
  <c r="H117" i="8"/>
  <c r="I117" i="8"/>
  <c r="J117" i="8"/>
  <c r="K117" i="8" a="1"/>
  <c r="K117" i="8" s="1"/>
  <c r="F118" i="8"/>
  <c r="G118" i="8"/>
  <c r="H118" i="8"/>
  <c r="I118" i="8"/>
  <c r="J118" i="8"/>
  <c r="K118" i="8" s="1" a="1"/>
  <c r="K118" i="8" s="1"/>
  <c r="F119" i="8"/>
  <c r="G119" i="8"/>
  <c r="H119" i="8"/>
  <c r="I119" i="8"/>
  <c r="J119" i="8"/>
  <c r="K119" i="8" a="1"/>
  <c r="K119" i="8" s="1"/>
  <c r="F121" i="8"/>
  <c r="K121" i="8" s="1" a="1"/>
  <c r="K121" i="8" s="1"/>
  <c r="G121" i="8"/>
  <c r="H121" i="8"/>
  <c r="I121" i="8"/>
  <c r="J121" i="8"/>
  <c r="F122" i="8"/>
  <c r="G122" i="8"/>
  <c r="H122" i="8"/>
  <c r="I122" i="8"/>
  <c r="J122" i="8"/>
  <c r="K122" i="8" a="1"/>
  <c r="K122" i="8" s="1"/>
  <c r="F123" i="8"/>
  <c r="K123" i="8" s="1" a="1"/>
  <c r="K123" i="8" s="1"/>
  <c r="G123" i="8"/>
  <c r="H123" i="8"/>
  <c r="I123" i="8"/>
  <c r="J123" i="8"/>
  <c r="F124" i="8"/>
  <c r="G124" i="8"/>
  <c r="H124" i="8"/>
  <c r="I124" i="8"/>
  <c r="J124" i="8"/>
  <c r="K124" i="8" a="1"/>
  <c r="K124" i="8" s="1"/>
  <c r="F125" i="8"/>
  <c r="K125" i="8" s="1" a="1"/>
  <c r="K125" i="8" s="1"/>
  <c r="G125" i="8"/>
  <c r="H125" i="8"/>
  <c r="I125" i="8"/>
  <c r="J125" i="8"/>
  <c r="F126" i="8"/>
  <c r="G126" i="8"/>
  <c r="H126" i="8"/>
  <c r="I126" i="8"/>
  <c r="J126" i="8"/>
  <c r="K126" i="8" a="1"/>
  <c r="K126" i="8" s="1"/>
  <c r="F128" i="8"/>
  <c r="G128" i="8"/>
  <c r="H128" i="8"/>
  <c r="I128" i="8"/>
  <c r="J128" i="8"/>
  <c r="K128" i="8" a="1"/>
  <c r="K128" i="8"/>
  <c r="F129" i="8"/>
  <c r="G129" i="8"/>
  <c r="H129" i="8"/>
  <c r="I129" i="8"/>
  <c r="J129" i="8"/>
  <c r="K129" i="8" a="1"/>
  <c r="K129" i="8" s="1"/>
  <c r="F130" i="8"/>
  <c r="G130" i="8"/>
  <c r="H130" i="8"/>
  <c r="I130" i="8"/>
  <c r="J130" i="8"/>
  <c r="K130" i="8" a="1"/>
  <c r="K130" i="8" s="1"/>
  <c r="F135" i="8"/>
  <c r="K135" i="8" s="1" a="1"/>
  <c r="K135" i="8" s="1"/>
  <c r="G135" i="8"/>
  <c r="H135" i="8"/>
  <c r="I135" i="8"/>
  <c r="J135" i="8"/>
  <c r="F136" i="8"/>
  <c r="G136" i="8"/>
  <c r="H136" i="8"/>
  <c r="I136" i="8"/>
  <c r="J136" i="8"/>
  <c r="K136" i="8" a="1"/>
  <c r="K136" i="8" s="1"/>
  <c r="F139" i="8"/>
  <c r="K139" i="8" s="1" a="1"/>
  <c r="K139" i="8" s="1"/>
  <c r="G139" i="8"/>
  <c r="H139" i="8"/>
  <c r="I139" i="8"/>
  <c r="J139" i="8"/>
  <c r="F140" i="8"/>
  <c r="G140" i="8"/>
  <c r="H140" i="8"/>
  <c r="I140" i="8"/>
  <c r="J140" i="8"/>
  <c r="K140" i="8" a="1"/>
  <c r="K140" i="8" s="1"/>
  <c r="F141" i="8"/>
  <c r="G141" i="8"/>
  <c r="H141" i="8"/>
  <c r="I141" i="8"/>
  <c r="J141" i="8"/>
  <c r="K141" i="8" a="1"/>
  <c r="K141" i="8" s="1"/>
  <c r="F142" i="8"/>
  <c r="G142" i="8"/>
  <c r="H142" i="8"/>
  <c r="I142" i="8"/>
  <c r="J142" i="8"/>
  <c r="K142" i="8" s="1" a="1"/>
  <c r="K142" i="8" s="1"/>
  <c r="F143" i="8"/>
  <c r="G143" i="8"/>
  <c r="H143" i="8"/>
  <c r="I143" i="8"/>
  <c r="J143" i="8"/>
  <c r="K143" i="8" a="1"/>
  <c r="K143" i="8" s="1"/>
  <c r="F144" i="8"/>
  <c r="K144" i="8" s="1" a="1"/>
  <c r="K144" i="8" s="1"/>
  <c r="G144" i="8"/>
  <c r="H144" i="8"/>
  <c r="I144" i="8"/>
  <c r="J144" i="8"/>
  <c r="F145" i="8"/>
  <c r="G145" i="8"/>
  <c r="H145" i="8"/>
  <c r="I145" i="8"/>
  <c r="J145" i="8"/>
  <c r="K145" i="8" a="1"/>
  <c r="K145" i="8" s="1"/>
  <c r="F146" i="8"/>
  <c r="K146" i="8" s="1" a="1"/>
  <c r="K146" i="8" s="1"/>
  <c r="G146" i="8"/>
  <c r="H146" i="8"/>
  <c r="I146" i="8"/>
  <c r="J146" i="8"/>
  <c r="F148" i="8"/>
  <c r="G148" i="8"/>
  <c r="H148" i="8"/>
  <c r="I148" i="8"/>
  <c r="J148" i="8"/>
  <c r="K148" i="8" a="1"/>
  <c r="K148" i="8" s="1"/>
  <c r="F150" i="8"/>
  <c r="K150" i="8" s="1" a="1"/>
  <c r="K150" i="8" s="1"/>
  <c r="G150" i="8"/>
  <c r="H150" i="8"/>
  <c r="I150" i="8"/>
  <c r="J150" i="8"/>
  <c r="F158" i="8"/>
  <c r="G158" i="8"/>
  <c r="H158" i="8"/>
  <c r="I158" i="8"/>
  <c r="J158" i="8"/>
  <c r="K158" i="8" a="1"/>
  <c r="K158" i="8" s="1"/>
  <c r="F159" i="8"/>
  <c r="G159" i="8"/>
  <c r="H159" i="8"/>
  <c r="I159" i="8"/>
  <c r="J159" i="8"/>
  <c r="K159" i="8" a="1"/>
  <c r="K159" i="8"/>
  <c r="F160" i="8"/>
  <c r="G160" i="8"/>
  <c r="H160" i="8"/>
  <c r="I160" i="8"/>
  <c r="J160" i="8"/>
  <c r="K160" i="8" a="1"/>
  <c r="K160" i="8" s="1"/>
  <c r="F161" i="8"/>
  <c r="G161" i="8"/>
  <c r="H161" i="8"/>
  <c r="I161" i="8"/>
  <c r="J161" i="8"/>
  <c r="K161" i="8" a="1"/>
  <c r="K161" i="8" s="1"/>
  <c r="F162" i="8"/>
  <c r="K162" i="8" s="1" a="1"/>
  <c r="K162" i="8" s="1"/>
  <c r="G162" i="8"/>
  <c r="H162" i="8"/>
  <c r="I162" i="8"/>
  <c r="J162" i="8"/>
  <c r="F164" i="8"/>
  <c r="G164" i="8"/>
  <c r="H164" i="8"/>
  <c r="I164" i="8"/>
  <c r="J164" i="8"/>
  <c r="K164" i="8" a="1"/>
  <c r="K164" i="8" s="1"/>
  <c r="F165" i="8"/>
  <c r="K165" i="8" s="1" a="1"/>
  <c r="K165" i="8" s="1"/>
  <c r="G165" i="8"/>
  <c r="H165" i="8"/>
  <c r="I165" i="8"/>
  <c r="J165" i="8"/>
  <c r="F167" i="8"/>
  <c r="G167" i="8"/>
  <c r="H167" i="8"/>
  <c r="I167" i="8"/>
  <c r="J167" i="8"/>
  <c r="K167" i="8" a="1"/>
  <c r="K167" i="8" s="1"/>
  <c r="F168" i="8"/>
  <c r="G168" i="8"/>
  <c r="H168" i="8"/>
  <c r="I168" i="8"/>
  <c r="J168" i="8"/>
  <c r="K168" i="8" a="1"/>
  <c r="K168" i="8" s="1"/>
  <c r="F169" i="8"/>
  <c r="G169" i="8"/>
  <c r="H169" i="8"/>
  <c r="I169" i="8"/>
  <c r="J169" i="8"/>
  <c r="K169" i="8" s="1" a="1"/>
  <c r="K169" i="8" s="1"/>
  <c r="F171" i="8"/>
  <c r="G171" i="8"/>
  <c r="H171" i="8"/>
  <c r="I171" i="8"/>
  <c r="J171" i="8"/>
  <c r="K171" i="8" a="1"/>
  <c r="K171" i="8" s="1"/>
  <c r="F176" i="8"/>
  <c r="K176" i="8" s="1" a="1"/>
  <c r="K176" i="8" s="1"/>
  <c r="G176" i="8"/>
  <c r="H176" i="8"/>
  <c r="I176" i="8"/>
  <c r="J176" i="8"/>
  <c r="F178" i="8"/>
  <c r="G178" i="8"/>
  <c r="H178" i="8"/>
  <c r="I178" i="8"/>
  <c r="J178" i="8"/>
  <c r="K178" i="8" a="1"/>
  <c r="K178" i="8"/>
  <c r="F179" i="8"/>
  <c r="K179" i="8" s="1" a="1"/>
  <c r="K179" i="8" s="1"/>
  <c r="G179" i="8"/>
  <c r="H179" i="8"/>
  <c r="I179" i="8"/>
  <c r="J179" i="8"/>
  <c r="F180" i="8"/>
  <c r="G180" i="8"/>
  <c r="H180" i="8"/>
  <c r="I180" i="8"/>
  <c r="J180" i="8"/>
  <c r="K180" i="8" a="1"/>
  <c r="K180" i="8" s="1"/>
  <c r="F187" i="8"/>
  <c r="K187" i="8" s="1" a="1"/>
  <c r="K187" i="8" s="1"/>
  <c r="G187" i="8"/>
  <c r="H187" i="8"/>
  <c r="I187" i="8"/>
  <c r="J187" i="8"/>
  <c r="F188" i="8"/>
  <c r="G188" i="8"/>
  <c r="H188" i="8"/>
  <c r="I188" i="8"/>
  <c r="J188" i="8"/>
  <c r="K188" i="8" a="1"/>
  <c r="K188" i="8" s="1"/>
  <c r="F189" i="8"/>
  <c r="G189" i="8"/>
  <c r="H189" i="8"/>
  <c r="I189" i="8"/>
  <c r="J189" i="8"/>
  <c r="K189" i="8" a="1"/>
  <c r="K189" i="8" s="1"/>
  <c r="F190" i="8"/>
  <c r="G190" i="8"/>
  <c r="H190" i="8"/>
  <c r="I190" i="8"/>
  <c r="J190" i="8"/>
  <c r="K190" i="8" a="1"/>
  <c r="K190" i="8" s="1"/>
  <c r="F193" i="8"/>
  <c r="G193" i="8"/>
  <c r="H193" i="8"/>
  <c r="I193" i="8"/>
  <c r="J193" i="8"/>
  <c r="K193" i="8" a="1"/>
  <c r="K193" i="8"/>
  <c r="F195" i="8"/>
  <c r="K195" i="8" s="1" a="1"/>
  <c r="K195" i="8" s="1"/>
  <c r="G195" i="8"/>
  <c r="H195" i="8"/>
  <c r="I195" i="8"/>
  <c r="J195" i="8"/>
  <c r="F196" i="8"/>
  <c r="G196" i="8"/>
  <c r="H196" i="8"/>
  <c r="I196" i="8"/>
  <c r="J196" i="8"/>
  <c r="K196" i="8" a="1"/>
  <c r="K196" i="8" s="1"/>
  <c r="F199" i="8"/>
  <c r="K199" i="8" s="1" a="1"/>
  <c r="K199" i="8" s="1"/>
  <c r="G199" i="8"/>
  <c r="H199" i="8"/>
  <c r="I199" i="8"/>
  <c r="J199" i="8"/>
  <c r="F200" i="8"/>
  <c r="G200" i="8"/>
  <c r="H200" i="8"/>
  <c r="I200" i="8"/>
  <c r="J200" i="8"/>
  <c r="K200" i="8" a="1"/>
  <c r="K200" i="8" s="1"/>
  <c r="F202" i="8"/>
  <c r="G202" i="8"/>
  <c r="H202" i="8"/>
  <c r="I202" i="8"/>
  <c r="J202" i="8"/>
  <c r="K202" i="8" a="1"/>
  <c r="K202" i="8" s="1"/>
  <c r="F203" i="8"/>
  <c r="G203" i="8"/>
  <c r="H203" i="8"/>
  <c r="I203" i="8"/>
  <c r="J203" i="8"/>
  <c r="K203" i="8" s="1" a="1"/>
  <c r="K203" i="8" s="1"/>
  <c r="F205" i="8"/>
  <c r="G205" i="8"/>
  <c r="H205" i="8"/>
  <c r="I205" i="8"/>
  <c r="J205" i="8"/>
  <c r="K205" i="8" a="1"/>
  <c r="K205" i="8" s="1"/>
  <c r="F206" i="8"/>
  <c r="K206" i="8" s="1" a="1"/>
  <c r="K206" i="8" s="1"/>
  <c r="G206" i="8"/>
  <c r="H206" i="8"/>
  <c r="I206" i="8"/>
  <c r="J206" i="8"/>
  <c r="F207" i="8"/>
  <c r="G207" i="8"/>
  <c r="H207" i="8"/>
  <c r="I207" i="8"/>
  <c r="J207" i="8"/>
  <c r="K207" i="8" a="1"/>
  <c r="K207" i="8" s="1"/>
  <c r="F212" i="8"/>
  <c r="K212" i="8" s="1" a="1"/>
  <c r="K212" i="8" s="1"/>
  <c r="G212" i="8"/>
  <c r="H212" i="8"/>
  <c r="I212" i="8"/>
  <c r="J212" i="8"/>
  <c r="F213" i="8"/>
  <c r="G213" i="8"/>
  <c r="H213" i="8"/>
  <c r="I213" i="8"/>
  <c r="J213" i="8"/>
  <c r="K213" i="8" a="1"/>
  <c r="K213" i="8"/>
  <c r="F215" i="8"/>
  <c r="K215" i="8" s="1" a="1"/>
  <c r="K215" i="8" s="1"/>
  <c r="G215" i="8"/>
  <c r="H215" i="8"/>
  <c r="I215" i="8"/>
  <c r="J215" i="8"/>
  <c r="F216" i="8"/>
  <c r="G216" i="8"/>
  <c r="H216" i="8"/>
  <c r="I216" i="8"/>
  <c r="J216" i="8"/>
  <c r="K216" i="8" a="1"/>
  <c r="K216" i="8"/>
  <c r="F218" i="8"/>
  <c r="G218" i="8"/>
  <c r="H218" i="8"/>
  <c r="I218" i="8"/>
  <c r="J218" i="8"/>
  <c r="K218" i="8" a="1"/>
  <c r="K218" i="8" s="1"/>
  <c r="F220" i="8"/>
  <c r="G220" i="8"/>
  <c r="H220" i="8"/>
  <c r="I220" i="8"/>
  <c r="J220" i="8"/>
  <c r="K220" i="8" a="1"/>
  <c r="K220" i="8" s="1"/>
  <c r="F224" i="8"/>
  <c r="G224" i="8"/>
  <c r="H224" i="8"/>
  <c r="I224" i="8"/>
  <c r="J224" i="8"/>
  <c r="K224" i="8" a="1"/>
  <c r="K224" i="8"/>
  <c r="F225" i="8"/>
  <c r="K225" i="8" s="1" a="1"/>
  <c r="K225" i="8" s="1"/>
  <c r="G225" i="8"/>
  <c r="H225" i="8"/>
  <c r="I225" i="8"/>
  <c r="J225" i="8"/>
  <c r="F226" i="8"/>
  <c r="G226" i="8"/>
  <c r="H226" i="8"/>
  <c r="I226" i="8"/>
  <c r="J226" i="8"/>
  <c r="K226" i="8" a="1"/>
  <c r="K226" i="8"/>
  <c r="F229" i="8"/>
  <c r="K229" i="8" s="1" a="1"/>
  <c r="K229" i="8" s="1"/>
  <c r="G229" i="8"/>
  <c r="H229" i="8"/>
  <c r="I229" i="8"/>
  <c r="J229" i="8"/>
  <c r="F230" i="8"/>
  <c r="G230" i="8"/>
  <c r="H230" i="8"/>
  <c r="I230" i="8"/>
  <c r="J230" i="8"/>
  <c r="K230" i="8" a="1"/>
  <c r="K230" i="8" s="1"/>
  <c r="F231" i="8"/>
  <c r="G231" i="8"/>
  <c r="H231" i="8"/>
  <c r="I231" i="8"/>
  <c r="J231" i="8"/>
  <c r="K231" i="8" a="1"/>
  <c r="K231" i="8" s="1"/>
  <c r="F232" i="8"/>
  <c r="G232" i="8"/>
  <c r="H232" i="8"/>
  <c r="I232" i="8"/>
  <c r="J232" i="8"/>
  <c r="K232" i="8" s="1" a="1"/>
  <c r="K232" i="8" s="1"/>
  <c r="F233" i="8"/>
  <c r="G233" i="8"/>
  <c r="H233" i="8"/>
  <c r="I233" i="8"/>
  <c r="J233" i="8"/>
  <c r="K233" i="8" a="1"/>
  <c r="K233" i="8" s="1"/>
  <c r="F234" i="8"/>
  <c r="K234" i="8" s="1" a="1"/>
  <c r="K234" i="8" s="1"/>
  <c r="G234" i="8"/>
  <c r="H234" i="8"/>
  <c r="I234" i="8"/>
  <c r="J234" i="8"/>
  <c r="F235" i="8"/>
  <c r="G235" i="8"/>
  <c r="H235" i="8"/>
  <c r="I235" i="8"/>
  <c r="J235" i="8"/>
  <c r="K235" i="8" a="1"/>
  <c r="K235" i="8" s="1"/>
  <c r="F236" i="8"/>
  <c r="K236" i="8" s="1" a="1"/>
  <c r="K236" i="8" s="1"/>
  <c r="G236" i="8"/>
  <c r="H236" i="8"/>
  <c r="I236" i="8"/>
  <c r="J236" i="8"/>
  <c r="F237" i="8"/>
  <c r="G237" i="8"/>
  <c r="H237" i="8"/>
  <c r="I237" i="8"/>
  <c r="J237" i="8"/>
  <c r="K237" i="8" a="1"/>
  <c r="K237" i="8"/>
  <c r="F238" i="8"/>
  <c r="K238" i="8" s="1" a="1"/>
  <c r="K238" i="8" s="1"/>
  <c r="G238" i="8"/>
  <c r="H238" i="8"/>
  <c r="I238" i="8"/>
  <c r="J238" i="8"/>
  <c r="F239" i="8"/>
  <c r="G239" i="8"/>
  <c r="H239" i="8"/>
  <c r="I239" i="8"/>
  <c r="J239" i="8"/>
  <c r="K239" i="8" a="1"/>
  <c r="K239" i="8" s="1"/>
  <c r="F247" i="8"/>
  <c r="G247" i="8"/>
  <c r="H247" i="8"/>
  <c r="I247" i="8"/>
  <c r="J247" i="8"/>
  <c r="K247" i="8" a="1"/>
  <c r="K247" i="8"/>
  <c r="F248" i="8"/>
  <c r="G248" i="8"/>
  <c r="H248" i="8"/>
  <c r="I248" i="8"/>
  <c r="J248" i="8"/>
  <c r="K248" i="8" a="1"/>
  <c r="K248" i="8" s="1"/>
  <c r="F249" i="8"/>
  <c r="G249" i="8"/>
  <c r="H249" i="8"/>
  <c r="I249" i="8"/>
  <c r="J249" i="8"/>
  <c r="K249" i="8" a="1"/>
  <c r="K249" i="8"/>
  <c r="F254" i="8"/>
  <c r="K254" i="8" s="1" a="1"/>
  <c r="K254" i="8" s="1"/>
  <c r="G254" i="8"/>
  <c r="H254" i="8"/>
  <c r="I254" i="8"/>
  <c r="J254" i="8"/>
  <c r="F262" i="8"/>
  <c r="G262" i="8"/>
  <c r="H262" i="8"/>
  <c r="I262" i="8"/>
  <c r="J262" i="8"/>
  <c r="K262" i="8" a="1"/>
  <c r="K262" i="8" s="1"/>
  <c r="F270" i="8"/>
  <c r="K270" i="8" s="1" a="1"/>
  <c r="K270" i="8" s="1"/>
  <c r="G270" i="8"/>
  <c r="H270" i="8"/>
  <c r="I270" i="8"/>
  <c r="J270" i="8"/>
  <c r="F272" i="8"/>
  <c r="G272" i="8"/>
  <c r="H272" i="8"/>
  <c r="I272" i="8"/>
  <c r="J272" i="8"/>
  <c r="K272" i="8" a="1"/>
  <c r="K272" i="8" s="1"/>
  <c r="F275" i="8"/>
  <c r="G275" i="8"/>
  <c r="H275" i="8"/>
  <c r="I275" i="8"/>
  <c r="J275" i="8"/>
  <c r="K275" i="8" a="1"/>
  <c r="K275" i="8" s="1"/>
  <c r="F276" i="8"/>
  <c r="G276" i="8"/>
  <c r="H276" i="8"/>
  <c r="I276" i="8"/>
  <c r="J276" i="8"/>
  <c r="K276" i="8" s="1" a="1"/>
  <c r="K276" i="8" s="1"/>
  <c r="F277" i="8"/>
  <c r="G277" i="8"/>
  <c r="H277" i="8"/>
  <c r="I277" i="8"/>
  <c r="J277" i="8"/>
  <c r="K277" i="8" a="1"/>
  <c r="K277" i="8"/>
  <c r="F282" i="8"/>
  <c r="K282" i="8" s="1" a="1"/>
  <c r="K282" i="8" s="1"/>
  <c r="G282" i="8"/>
  <c r="H282" i="8"/>
  <c r="I282" i="8"/>
  <c r="J282" i="8"/>
  <c r="F283" i="8"/>
  <c r="G283" i="8"/>
  <c r="H283" i="8"/>
  <c r="I283" i="8"/>
  <c r="J283" i="8"/>
  <c r="K283" i="8" a="1"/>
  <c r="K283" i="8" s="1"/>
  <c r="F285" i="8"/>
  <c r="K285" i="8" s="1" a="1"/>
  <c r="K285" i="8" s="1"/>
  <c r="G285" i="8"/>
  <c r="H285" i="8"/>
  <c r="I285" i="8"/>
  <c r="J285" i="8"/>
  <c r="F286" i="8"/>
  <c r="G286" i="8"/>
  <c r="H286" i="8"/>
  <c r="I286" i="8"/>
  <c r="J286" i="8"/>
  <c r="K286" i="8" a="1"/>
  <c r="K286" i="8"/>
  <c r="F290" i="8"/>
  <c r="K290" i="8" s="1" a="1"/>
  <c r="K290" i="8" s="1"/>
  <c r="G290" i="8"/>
  <c r="H290" i="8"/>
  <c r="I290" i="8"/>
  <c r="J290" i="8"/>
  <c r="F291" i="8"/>
  <c r="G291" i="8"/>
  <c r="H291" i="8"/>
  <c r="I291" i="8"/>
  <c r="J291" i="8"/>
  <c r="K291" i="8" a="1"/>
  <c r="K291" i="8" s="1"/>
  <c r="F292" i="8"/>
  <c r="G292" i="8"/>
  <c r="H292" i="8"/>
  <c r="I292" i="8"/>
  <c r="J292" i="8"/>
  <c r="K292" i="8" a="1"/>
  <c r="K292" i="8" s="1"/>
  <c r="F293" i="8"/>
  <c r="G293" i="8"/>
  <c r="H293" i="8"/>
  <c r="I293" i="8"/>
  <c r="J293" i="8"/>
  <c r="K293" i="8" a="1"/>
  <c r="K293" i="8" s="1"/>
  <c r="F296" i="8"/>
  <c r="G296" i="8"/>
  <c r="H296" i="8"/>
  <c r="I296" i="8"/>
  <c r="J296" i="8"/>
  <c r="K296" i="8" a="1"/>
  <c r="K296" i="8"/>
  <c r="F300" i="8"/>
  <c r="K300" i="8" s="1" a="1"/>
  <c r="K300" i="8" s="1"/>
  <c r="G300" i="8"/>
  <c r="H300" i="8"/>
  <c r="I300" i="8"/>
  <c r="J300" i="8"/>
  <c r="F303" i="8"/>
  <c r="G303" i="8"/>
  <c r="H303" i="8"/>
  <c r="I303" i="8"/>
  <c r="J303" i="8"/>
  <c r="K303" i="8" a="1"/>
  <c r="K303" i="8" s="1"/>
  <c r="F322" i="8"/>
  <c r="K322" i="8" s="1" a="1"/>
  <c r="K322" i="8" s="1"/>
  <c r="G322" i="8"/>
  <c r="H322" i="8"/>
  <c r="I322" i="8"/>
  <c r="J322" i="8"/>
  <c r="F339" i="8"/>
  <c r="G339" i="8"/>
  <c r="H339" i="8"/>
  <c r="I339" i="8"/>
  <c r="J339" i="8"/>
  <c r="K339" i="8" a="1"/>
  <c r="K339" i="8" s="1"/>
  <c r="F341" i="8"/>
  <c r="G341" i="8"/>
  <c r="H341" i="8"/>
  <c r="I341" i="8"/>
  <c r="J341" i="8"/>
  <c r="K341" i="8" a="1"/>
  <c r="K341" i="8" s="1"/>
  <c r="F347" i="8"/>
  <c r="G347" i="8"/>
  <c r="H347" i="8"/>
  <c r="I347" i="8"/>
  <c r="J347" i="8"/>
  <c r="K347" i="8" s="1" a="1"/>
  <c r="K347" i="8" s="1"/>
  <c r="F348" i="8"/>
  <c r="G348" i="8"/>
  <c r="H348" i="8"/>
  <c r="I348" i="8"/>
  <c r="J348" i="8"/>
  <c r="K348" i="8" a="1"/>
  <c r="K348" i="8" s="1"/>
  <c r="F353" i="8"/>
  <c r="K353" i="8" s="1" a="1"/>
  <c r="K353" i="8" s="1"/>
  <c r="G353" i="8"/>
  <c r="H353" i="8"/>
  <c r="I353" i="8"/>
  <c r="J353" i="8"/>
  <c r="F355" i="8"/>
  <c r="G355" i="8"/>
  <c r="H355" i="8"/>
  <c r="I355" i="8"/>
  <c r="J355" i="8"/>
  <c r="K355" i="8" a="1"/>
  <c r="K355" i="8" s="1"/>
  <c r="F357" i="8"/>
  <c r="K357" i="8" s="1" a="1"/>
  <c r="K357" i="8" s="1"/>
  <c r="G357" i="8"/>
  <c r="H357" i="8"/>
  <c r="I357" i="8"/>
  <c r="J357" i="8"/>
  <c r="F360" i="8"/>
  <c r="G360" i="8"/>
  <c r="H360" i="8"/>
  <c r="I360" i="8"/>
  <c r="J360" i="8"/>
  <c r="K360" i="8" a="1"/>
  <c r="K360" i="8" s="1"/>
  <c r="F361" i="8"/>
  <c r="K361" i="8" s="1" a="1"/>
  <c r="K361" i="8" s="1"/>
  <c r="G361" i="8"/>
  <c r="H361" i="8"/>
  <c r="I361" i="8"/>
  <c r="J361" i="8"/>
  <c r="F362" i="8"/>
  <c r="G362" i="8"/>
  <c r="H362" i="8"/>
  <c r="I362" i="8"/>
  <c r="J362" i="8"/>
  <c r="K362" i="8" a="1"/>
  <c r="K362" i="8" s="1"/>
  <c r="F364" i="8"/>
  <c r="G364" i="8"/>
  <c r="H364" i="8"/>
  <c r="I364" i="8"/>
  <c r="J364" i="8"/>
  <c r="K364" i="8" a="1"/>
  <c r="K364" i="8"/>
  <c r="F366" i="8"/>
  <c r="G366" i="8"/>
  <c r="H366" i="8"/>
  <c r="I366" i="8"/>
  <c r="J366" i="8"/>
  <c r="K366" i="8" a="1"/>
  <c r="K366" i="8" s="1"/>
  <c r="F367" i="8"/>
  <c r="G367" i="8"/>
  <c r="H367" i="8"/>
  <c r="I367" i="8"/>
  <c r="J367" i="8"/>
  <c r="K367" i="8" a="1"/>
  <c r="K367" i="8" s="1"/>
  <c r="F368" i="8"/>
  <c r="K368" i="8" s="1" a="1"/>
  <c r="K368" i="8" s="1"/>
  <c r="G368" i="8"/>
  <c r="H368" i="8"/>
  <c r="I368" i="8"/>
  <c r="J368" i="8"/>
  <c r="F370" i="8"/>
  <c r="G370" i="8"/>
  <c r="H370" i="8"/>
  <c r="I370" i="8"/>
  <c r="J370" i="8"/>
  <c r="K370" i="8" a="1"/>
  <c r="K370" i="8" s="1"/>
  <c r="F372" i="8"/>
  <c r="K372" i="8" s="1" a="1"/>
  <c r="K372" i="8" s="1"/>
  <c r="G372" i="8"/>
  <c r="H372" i="8"/>
  <c r="I372" i="8"/>
  <c r="J372" i="8"/>
  <c r="F373" i="8"/>
  <c r="G373" i="8"/>
  <c r="H373" i="8"/>
  <c r="I373" i="8"/>
  <c r="J373" i="8"/>
  <c r="K373" i="8" a="1"/>
  <c r="K373" i="8"/>
  <c r="F374" i="8"/>
  <c r="G374" i="8"/>
  <c r="H374" i="8"/>
  <c r="I374" i="8"/>
  <c r="J374" i="8"/>
  <c r="K374" i="8" a="1"/>
  <c r="K374" i="8" s="1"/>
  <c r="F375" i="8"/>
  <c r="G375" i="8"/>
  <c r="H375" i="8"/>
  <c r="I375" i="8"/>
  <c r="J375" i="8"/>
  <c r="K375" i="8" s="1" a="1"/>
  <c r="K375" i="8" s="1"/>
  <c r="F378" i="8"/>
  <c r="G378" i="8"/>
  <c r="H378" i="8"/>
  <c r="I378" i="8"/>
  <c r="J378" i="8"/>
  <c r="K378" i="8" a="1"/>
  <c r="K378" i="8"/>
  <c r="F379" i="8"/>
  <c r="K379" i="8" s="1" a="1"/>
  <c r="K379" i="8" s="1"/>
  <c r="G379" i="8"/>
  <c r="H379" i="8"/>
  <c r="I379" i="8"/>
  <c r="J379" i="8"/>
  <c r="F382" i="8"/>
  <c r="G382" i="8"/>
  <c r="H382" i="8"/>
  <c r="I382" i="8"/>
  <c r="J382" i="8"/>
  <c r="K382" i="8" a="1"/>
  <c r="K382" i="8"/>
  <c r="F386" i="8"/>
  <c r="K386" i="8" s="1" a="1"/>
  <c r="K386" i="8" s="1"/>
  <c r="G386" i="8"/>
  <c r="H386" i="8"/>
  <c r="I386" i="8"/>
  <c r="J386" i="8"/>
  <c r="F387" i="8"/>
  <c r="G387" i="8"/>
  <c r="H387" i="8"/>
  <c r="I387" i="8"/>
  <c r="J387" i="8"/>
  <c r="K387" i="8" a="1"/>
  <c r="K387" i="8" s="1"/>
  <c r="F388" i="8"/>
  <c r="K388" i="8" s="1" a="1"/>
  <c r="K388" i="8" s="1"/>
  <c r="G388" i="8"/>
  <c r="H388" i="8"/>
  <c r="I388" i="8"/>
  <c r="J388" i="8"/>
  <c r="F390" i="8"/>
  <c r="G390" i="8"/>
  <c r="H390" i="8"/>
  <c r="I390" i="8"/>
  <c r="J390" i="8"/>
  <c r="K390" i="8" a="1"/>
  <c r="K390" i="8" s="1"/>
  <c r="F395" i="8"/>
  <c r="G395" i="8"/>
  <c r="H395" i="8"/>
  <c r="I395" i="8"/>
  <c r="J395" i="8"/>
  <c r="K395" i="8" a="1"/>
  <c r="K395" i="8"/>
  <c r="F396" i="8"/>
  <c r="G396" i="8"/>
  <c r="H396" i="8"/>
  <c r="I396" i="8"/>
  <c r="J396" i="8"/>
  <c r="K396" i="8" a="1"/>
  <c r="K396" i="8" s="1"/>
  <c r="F397" i="8"/>
  <c r="G397" i="8"/>
  <c r="H397" i="8"/>
  <c r="I397" i="8"/>
  <c r="J397" i="8"/>
  <c r="K397" i="8" a="1"/>
  <c r="K397" i="8" s="1"/>
  <c r="F398" i="8"/>
  <c r="K398" i="8" s="1" a="1"/>
  <c r="K398" i="8" s="1"/>
  <c r="G398" i="8"/>
  <c r="H398" i="8"/>
  <c r="I398" i="8"/>
  <c r="J398" i="8"/>
  <c r="F404" i="8"/>
  <c r="G404" i="8"/>
  <c r="H404" i="8"/>
  <c r="I404" i="8"/>
  <c r="J404" i="8"/>
  <c r="K404" i="8" a="1"/>
  <c r="K404" i="8" s="1"/>
  <c r="F407" i="8"/>
  <c r="K407" i="8" s="1" a="1"/>
  <c r="K407" i="8" s="1"/>
  <c r="G407" i="8"/>
  <c r="H407" i="8"/>
  <c r="I407" i="8"/>
  <c r="J407" i="8"/>
  <c r="F411" i="8"/>
  <c r="G411" i="8"/>
  <c r="H411" i="8"/>
  <c r="I411" i="8"/>
  <c r="J411" i="8"/>
  <c r="K411" i="8" a="1"/>
  <c r="K411" i="8"/>
  <c r="F412" i="8"/>
  <c r="G412" i="8"/>
  <c r="H412" i="8"/>
  <c r="I412" i="8"/>
  <c r="J412" i="8"/>
  <c r="K412" i="8" a="1"/>
  <c r="K412" i="8" s="1"/>
  <c r="F420" i="8"/>
  <c r="G420" i="8"/>
  <c r="H420" i="8"/>
  <c r="I420" i="8"/>
  <c r="J420" i="8"/>
  <c r="K420" i="8" s="1" a="1"/>
  <c r="K420" i="8" s="1"/>
  <c r="F421" i="8"/>
  <c r="G421" i="8"/>
  <c r="H421" i="8"/>
  <c r="I421" i="8"/>
  <c r="J421" i="8"/>
  <c r="K421" i="8" a="1"/>
  <c r="K421" i="8"/>
  <c r="F427" i="8"/>
  <c r="K427" i="8" s="1" a="1"/>
  <c r="K427" i="8" s="1"/>
  <c r="G427" i="8"/>
  <c r="H427" i="8"/>
  <c r="I427" i="8"/>
  <c r="J427" i="8"/>
  <c r="F428" i="8"/>
  <c r="G428" i="8"/>
  <c r="H428" i="8"/>
  <c r="I428" i="8"/>
  <c r="J428" i="8"/>
  <c r="K428" i="8" a="1"/>
  <c r="K428" i="8"/>
  <c r="F430" i="8"/>
  <c r="K430" i="8" s="1" a="1"/>
  <c r="K430" i="8" s="1"/>
  <c r="G430" i="8"/>
  <c r="H430" i="8"/>
  <c r="I430" i="8"/>
  <c r="J430" i="8"/>
  <c r="F431" i="8"/>
  <c r="G431" i="8"/>
  <c r="H431" i="8"/>
  <c r="I431" i="8"/>
  <c r="J431" i="8"/>
  <c r="K431" i="8" a="1"/>
  <c r="K431" i="8" s="1"/>
  <c r="F433" i="8"/>
  <c r="K433" i="8" s="1" a="1"/>
  <c r="K433" i="8" s="1"/>
  <c r="G433" i="8"/>
  <c r="H433" i="8"/>
  <c r="I433" i="8"/>
  <c r="J433" i="8"/>
  <c r="F435" i="8"/>
  <c r="G435" i="8"/>
  <c r="H435" i="8"/>
  <c r="I435" i="8"/>
  <c r="J435" i="8"/>
  <c r="K435" i="8" a="1"/>
  <c r="K435" i="8" s="1"/>
  <c r="F437" i="8"/>
  <c r="G437" i="8"/>
  <c r="H437" i="8"/>
  <c r="I437" i="8"/>
  <c r="J437" i="8"/>
  <c r="K437" i="8" a="1"/>
  <c r="K437" i="8" s="1"/>
  <c r="F440" i="8"/>
  <c r="G440" i="8"/>
  <c r="H440" i="8"/>
  <c r="I440" i="8"/>
  <c r="J440" i="8"/>
  <c r="K440" i="8" a="1"/>
  <c r="K440" i="8" s="1"/>
  <c r="F441" i="8"/>
  <c r="G441" i="8"/>
  <c r="H441" i="8"/>
  <c r="I441" i="8"/>
  <c r="J441" i="8"/>
  <c r="K441" i="8" a="1"/>
  <c r="K441" i="8" s="1"/>
  <c r="F446" i="8"/>
  <c r="K446" i="8" s="1" a="1"/>
  <c r="K446" i="8" s="1"/>
  <c r="G446" i="8"/>
  <c r="H446" i="8"/>
  <c r="I446" i="8"/>
  <c r="J446" i="8"/>
  <c r="F448" i="8"/>
  <c r="G448" i="8"/>
  <c r="H448" i="8"/>
  <c r="I448" i="8"/>
  <c r="J448" i="8"/>
  <c r="K448" i="8" a="1"/>
  <c r="K448" i="8" s="1"/>
  <c r="F450" i="8"/>
  <c r="K450" i="8" s="1" a="1"/>
  <c r="K450" i="8" s="1"/>
  <c r="G450" i="8"/>
  <c r="H450" i="8"/>
  <c r="I450" i="8"/>
  <c r="J450" i="8"/>
  <c r="F451" i="8"/>
  <c r="G451" i="8"/>
  <c r="H451" i="8"/>
  <c r="I451" i="8"/>
  <c r="J451" i="8"/>
  <c r="K451" i="8" a="1"/>
  <c r="K451" i="8"/>
  <c r="F452" i="8"/>
  <c r="G452" i="8"/>
  <c r="H452" i="8"/>
  <c r="I452" i="8"/>
  <c r="J452" i="8"/>
  <c r="K452" i="8" a="1"/>
  <c r="K452" i="8" s="1"/>
  <c r="F454" i="8"/>
  <c r="G454" i="8"/>
  <c r="H454" i="8"/>
  <c r="I454" i="8"/>
  <c r="J454" i="8"/>
  <c r="K454" i="8" s="1" a="1"/>
  <c r="K454" i="8" s="1"/>
  <c r="F455" i="8"/>
  <c r="G455" i="8"/>
  <c r="H455" i="8"/>
  <c r="I455" i="8"/>
  <c r="J455" i="8"/>
  <c r="K455" i="8" a="1"/>
  <c r="K455" i="8"/>
  <c r="F456" i="8"/>
  <c r="K456" i="8" s="1" a="1"/>
  <c r="K456" i="8" s="1"/>
  <c r="G456" i="8"/>
  <c r="H456" i="8"/>
  <c r="I456" i="8"/>
  <c r="J456" i="8"/>
  <c r="F457" i="8"/>
  <c r="G457" i="8"/>
  <c r="H457" i="8"/>
  <c r="I457" i="8"/>
  <c r="J457" i="8"/>
  <c r="K457" i="8" a="1"/>
  <c r="K457" i="8"/>
  <c r="F461" i="8"/>
  <c r="K461" i="8" s="1" a="1"/>
  <c r="K461" i="8" s="1"/>
  <c r="G461" i="8"/>
  <c r="H461" i="8"/>
  <c r="I461" i="8"/>
  <c r="J461" i="8"/>
  <c r="F468" i="8"/>
  <c r="G468" i="8"/>
  <c r="H468" i="8"/>
  <c r="I468" i="8"/>
  <c r="J468" i="8"/>
  <c r="K468" i="8" a="1"/>
  <c r="K468" i="8" s="1"/>
  <c r="F474" i="8"/>
  <c r="K474" i="8" s="1" a="1"/>
  <c r="K474" i="8" s="1"/>
  <c r="G474" i="8"/>
  <c r="H474" i="8"/>
  <c r="I474" i="8"/>
  <c r="J474" i="8"/>
  <c r="F475" i="8"/>
  <c r="G475" i="8"/>
  <c r="H475" i="8"/>
  <c r="I475" i="8"/>
  <c r="J475" i="8"/>
  <c r="K475" i="8" a="1"/>
  <c r="K475" i="8" s="1"/>
  <c r="F476" i="8"/>
  <c r="G476" i="8"/>
  <c r="H476" i="8"/>
  <c r="I476" i="8"/>
  <c r="J476" i="8"/>
  <c r="K476" i="8" a="1"/>
  <c r="K476" i="8"/>
  <c r="F481" i="8"/>
  <c r="G481" i="8"/>
  <c r="H481" i="8"/>
  <c r="I481" i="8"/>
  <c r="J481" i="8"/>
  <c r="K481" i="8" a="1"/>
  <c r="K481" i="8" s="1"/>
  <c r="F486" i="8"/>
  <c r="G486" i="8"/>
  <c r="H486" i="8"/>
  <c r="I486" i="8"/>
  <c r="J486" i="8"/>
  <c r="K486" i="8" a="1"/>
  <c r="K486" i="8" s="1"/>
  <c r="F487" i="8"/>
  <c r="K487" i="8" s="1" a="1"/>
  <c r="K487" i="8" s="1"/>
  <c r="G487" i="8"/>
  <c r="H487" i="8"/>
  <c r="I487" i="8"/>
  <c r="J487" i="8"/>
  <c r="F488" i="8"/>
  <c r="G488" i="8"/>
  <c r="H488" i="8"/>
  <c r="I488" i="8"/>
  <c r="J488" i="8"/>
  <c r="K488" i="8" a="1"/>
  <c r="K488" i="8" s="1"/>
  <c r="F494" i="8"/>
  <c r="K494" i="8" s="1" a="1"/>
  <c r="K494" i="8" s="1"/>
  <c r="G494" i="8"/>
  <c r="H494" i="8"/>
  <c r="I494" i="8"/>
  <c r="J494" i="8"/>
  <c r="F499" i="8"/>
  <c r="G499" i="8"/>
  <c r="H499" i="8"/>
  <c r="I499" i="8"/>
  <c r="J499" i="8"/>
  <c r="K499" i="8" a="1"/>
  <c r="K499" i="8"/>
  <c r="F502" i="8"/>
  <c r="G502" i="8"/>
  <c r="H502" i="8"/>
  <c r="I502" i="8"/>
  <c r="J502" i="8"/>
  <c r="K502" i="8" a="1"/>
  <c r="K502" i="8" s="1"/>
  <c r="F503" i="8"/>
  <c r="G503" i="8"/>
  <c r="H503" i="8"/>
  <c r="I503" i="8"/>
  <c r="J503" i="8"/>
  <c r="K503" i="8" s="1" a="1"/>
  <c r="K503" i="8" s="1"/>
  <c r="F504" i="8"/>
  <c r="G504" i="8"/>
  <c r="H504" i="8"/>
  <c r="I504" i="8"/>
  <c r="J504" i="8"/>
  <c r="K504" i="8" a="1"/>
  <c r="K504" i="8" s="1"/>
  <c r="F506" i="8"/>
  <c r="K506" i="8" s="1" a="1"/>
  <c r="K506" i="8" s="1"/>
  <c r="G506" i="8"/>
  <c r="H506" i="8"/>
  <c r="I506" i="8"/>
  <c r="J506" i="8"/>
  <c r="F507" i="8"/>
  <c r="G507" i="8"/>
  <c r="H507" i="8"/>
  <c r="I507" i="8"/>
  <c r="J507" i="8"/>
  <c r="K507" i="8" a="1"/>
  <c r="K507" i="8"/>
  <c r="F512" i="8"/>
  <c r="K512" i="8" s="1" a="1"/>
  <c r="K512" i="8" s="1"/>
  <c r="G512" i="8"/>
  <c r="H512" i="8"/>
  <c r="I512" i="8"/>
  <c r="J512" i="8"/>
  <c r="F517" i="8"/>
  <c r="G517" i="8"/>
  <c r="H517" i="8"/>
  <c r="I517" i="8"/>
  <c r="J517" i="8"/>
  <c r="K517" i="8" a="1"/>
  <c r="K517" i="8" s="1"/>
  <c r="F522" i="8"/>
  <c r="K522" i="8" s="1" a="1"/>
  <c r="K522" i="8" s="1"/>
  <c r="G522" i="8"/>
  <c r="H522" i="8"/>
  <c r="I522" i="8"/>
  <c r="J522" i="8"/>
  <c r="F526" i="8"/>
  <c r="G526" i="8"/>
  <c r="H526" i="8"/>
  <c r="I526" i="8"/>
  <c r="J526" i="8"/>
  <c r="K526" i="8" a="1"/>
  <c r="K526" i="8" s="1"/>
  <c r="F531" i="8"/>
  <c r="G531" i="8"/>
  <c r="H531" i="8"/>
  <c r="I531" i="8"/>
  <c r="J531" i="8"/>
  <c r="K531" i="8" a="1"/>
  <c r="K531" i="8"/>
  <c r="F538" i="8"/>
  <c r="G538" i="8"/>
  <c r="H538" i="8"/>
  <c r="I538" i="8"/>
  <c r="J538" i="8"/>
  <c r="K538" i="8" a="1"/>
  <c r="K538" i="8" s="1"/>
  <c r="F540" i="8"/>
  <c r="G540" i="8"/>
  <c r="H540" i="8"/>
  <c r="I540" i="8"/>
  <c r="J540" i="8"/>
  <c r="K540" i="8" a="1"/>
  <c r="K540" i="8" s="1"/>
  <c r="F541" i="8"/>
  <c r="K541" i="8" s="1" a="1"/>
  <c r="K541" i="8" s="1"/>
  <c r="G541" i="8"/>
  <c r="H541" i="8"/>
  <c r="I541" i="8"/>
  <c r="J541" i="8"/>
  <c r="F549" i="8"/>
  <c r="G549" i="8"/>
  <c r="H549" i="8"/>
  <c r="I549" i="8"/>
  <c r="J549" i="8"/>
  <c r="K549" i="8" a="1"/>
  <c r="K549" i="8" s="1"/>
  <c r="F560" i="8"/>
  <c r="K560" i="8" s="1" a="1"/>
  <c r="K560" i="8" s="1"/>
  <c r="G560" i="8"/>
  <c r="H560" i="8"/>
  <c r="I560" i="8"/>
  <c r="J560" i="8"/>
  <c r="F563" i="8"/>
  <c r="G563" i="8"/>
  <c r="H563" i="8"/>
  <c r="I563" i="8"/>
  <c r="J563" i="8"/>
  <c r="K563" i="8" a="1"/>
  <c r="K563" i="8" s="1"/>
  <c r="K2" i="8" a="1"/>
  <c r="K2" i="8" s="1"/>
  <c r="K3" i="8" a="1"/>
  <c r="K3" i="8" s="1"/>
  <c r="K4" i="8" a="1"/>
  <c r="K4" i="8" s="1"/>
  <c r="K5" i="8" a="1"/>
  <c r="K5" i="8"/>
  <c r="K6" i="8" a="1"/>
  <c r="K6" i="8"/>
  <c r="K7" i="8" a="1"/>
  <c r="K7" i="8" s="1"/>
  <c r="K8" i="8" a="1"/>
  <c r="K8" i="8" s="1"/>
  <c r="K9" i="8" a="1"/>
  <c r="K9" i="8" s="1"/>
  <c r="K11" i="8" a="1"/>
  <c r="K11" i="8" s="1"/>
  <c r="K12" i="8" a="1"/>
  <c r="K12" i="8" s="1"/>
  <c r="K13" i="8" a="1"/>
  <c r="K13" i="8" s="1"/>
  <c r="K16" i="8" a="1"/>
  <c r="K16" i="8" s="1"/>
  <c r="K18" i="8" a="1"/>
  <c r="K18" i="8" s="1"/>
  <c r="K21" i="8" a="1"/>
  <c r="K21" i="8"/>
  <c r="K23" i="8" a="1"/>
  <c r="K23" i="8"/>
  <c r="K24" i="8" a="1"/>
  <c r="K24" i="8" s="1"/>
  <c r="K25" i="8" a="1"/>
  <c r="K25" i="8" s="1"/>
  <c r="K26" i="8" a="1"/>
  <c r="K26" i="8" s="1"/>
  <c r="K27" i="8" a="1"/>
  <c r="K27" i="8" s="1"/>
  <c r="K28" i="8" a="1"/>
  <c r="K28" i="8" s="1"/>
  <c r="K31" i="8" a="1"/>
  <c r="K31" i="8" s="1"/>
  <c r="K33" i="8" a="1"/>
  <c r="K33" i="8" s="1"/>
  <c r="K34" i="8" a="1"/>
  <c r="K34" i="8" s="1"/>
  <c r="K35" i="8" a="1"/>
  <c r="K35" i="8" s="1"/>
  <c r="K36" i="8" a="1"/>
  <c r="K36" i="8"/>
  <c r="K37" i="8" a="1"/>
  <c r="K37" i="8"/>
  <c r="K38" i="8" a="1"/>
  <c r="K38" i="8" s="1"/>
  <c r="K40" i="8" a="1"/>
  <c r="K40" i="8" s="1"/>
  <c r="K43" i="8" a="1"/>
  <c r="K43" i="8" s="1"/>
  <c r="K44" i="8" a="1"/>
  <c r="K44" i="8" s="1"/>
  <c r="K45" i="8" a="1"/>
  <c r="K45" i="8" s="1"/>
  <c r="K46" i="8" a="1"/>
  <c r="K46" i="8" s="1"/>
  <c r="K49" i="8" a="1"/>
  <c r="K49" i="8" s="1"/>
  <c r="K51" i="8" a="1"/>
  <c r="K51" i="8" s="1"/>
  <c r="K54" i="8" a="1"/>
  <c r="K54" i="8"/>
  <c r="K55" i="8" a="1"/>
  <c r="K55" i="8"/>
  <c r="K58" i="8" a="1"/>
  <c r="K58" i="8" s="1"/>
  <c r="K60" i="8" a="1"/>
  <c r="K60" i="8"/>
  <c r="K62" i="8" a="1"/>
  <c r="K62" i="8" s="1"/>
  <c r="K63" i="8" a="1"/>
  <c r="K63" i="8"/>
  <c r="K64" i="8" a="1"/>
  <c r="K64" i="8" s="1"/>
  <c r="K66" i="8" a="1"/>
  <c r="K66" i="8" s="1"/>
  <c r="K67" i="8" a="1"/>
  <c r="K67" i="8" s="1"/>
  <c r="K70" i="8" a="1"/>
  <c r="K70" i="8" s="1"/>
  <c r="K71" i="8" a="1"/>
  <c r="K71" i="8" s="1"/>
  <c r="K74" i="8" a="1"/>
  <c r="K74" i="8" s="1"/>
  <c r="K75" i="8" a="1"/>
  <c r="K75" i="8" s="1"/>
  <c r="K80" i="8" a="1"/>
  <c r="K80" i="8" s="1"/>
  <c r="K81" i="8" a="1"/>
  <c r="K81" i="8" s="1"/>
  <c r="K82" i="8" a="1"/>
  <c r="K82" i="8" s="1"/>
  <c r="K83" i="8" a="1"/>
  <c r="K83" i="8" s="1"/>
  <c r="K84" i="8" a="1"/>
  <c r="K84" i="8" s="1"/>
  <c r="K85" i="8" a="1"/>
  <c r="K85" i="8" s="1"/>
  <c r="K86" i="8" a="1"/>
  <c r="K86" i="8" s="1"/>
  <c r="K87" i="8" a="1"/>
  <c r="K87" i="8" s="1"/>
  <c r="K88" i="8" a="1"/>
  <c r="K88" i="8"/>
  <c r="K89" i="8" a="1"/>
  <c r="K89" i="8" s="1"/>
  <c r="K93" i="8" a="1"/>
  <c r="K93" i="8" s="1"/>
  <c r="K94" i="8" a="1"/>
  <c r="K94" i="8"/>
  <c r="K102" i="8" a="1"/>
  <c r="K102" i="8"/>
  <c r="K110" i="8" a="1"/>
  <c r="K110" i="8" s="1"/>
  <c r="K120" i="8" a="1"/>
  <c r="K120" i="8" s="1"/>
  <c r="K127" i="8" a="1"/>
  <c r="K127" i="8"/>
  <c r="K131" i="8" a="1"/>
  <c r="K131" i="8" s="1"/>
  <c r="K132" i="8" a="1"/>
  <c r="K132" i="8" s="1"/>
  <c r="K133" i="8" a="1"/>
  <c r="K133" i="8"/>
  <c r="K134" i="8" a="1"/>
  <c r="K134" i="8"/>
  <c r="K137" i="8" a="1"/>
  <c r="K137" i="8" s="1"/>
  <c r="K138" i="8" a="1"/>
  <c r="K138" i="8" s="1"/>
  <c r="K147" i="8" a="1"/>
  <c r="K147" i="8" s="1"/>
  <c r="K149" i="8" a="1"/>
  <c r="K149" i="8"/>
  <c r="K151" i="8" a="1"/>
  <c r="K151" i="8" s="1"/>
  <c r="K152" i="8" a="1"/>
  <c r="K152" i="8" s="1"/>
  <c r="K153" i="8" a="1"/>
  <c r="K153" i="8" s="1"/>
  <c r="K154" i="8" a="1"/>
  <c r="K154" i="8" s="1"/>
  <c r="K155" i="8" a="1"/>
  <c r="K155" i="8" s="1"/>
  <c r="K156" i="8" a="1"/>
  <c r="K156" i="8"/>
  <c r="K157" i="8" a="1"/>
  <c r="K157" i="8" s="1"/>
  <c r="K163" i="8" a="1"/>
  <c r="K163" i="8" s="1"/>
  <c r="K166" i="8" a="1"/>
  <c r="K166" i="8"/>
  <c r="K170" i="8" a="1"/>
  <c r="K170" i="8" s="1"/>
  <c r="K172" i="8" a="1"/>
  <c r="K172" i="8" s="1"/>
  <c r="K173" i="8" a="1"/>
  <c r="K173" i="8" s="1"/>
  <c r="K174" i="8" a="1"/>
  <c r="K174" i="8"/>
  <c r="K175" i="8" a="1"/>
  <c r="K175" i="8" s="1"/>
  <c r="K177" i="8" a="1"/>
  <c r="K177" i="8" s="1"/>
  <c r="K181" i="8" a="1"/>
  <c r="K181" i="8" s="1"/>
  <c r="K182" i="8" a="1"/>
  <c r="K182" i="8"/>
  <c r="K183" i="8" a="1"/>
  <c r="K183" i="8"/>
  <c r="K184" i="8" a="1"/>
  <c r="K184" i="8"/>
  <c r="K185" i="8" a="1"/>
  <c r="K185" i="8" s="1"/>
  <c r="K186" i="8" a="1"/>
  <c r="K186" i="8" s="1"/>
  <c r="K191" i="8" a="1"/>
  <c r="K191" i="8" s="1"/>
  <c r="K192" i="8" a="1"/>
  <c r="K192" i="8" s="1"/>
  <c r="K194" i="8" a="1"/>
  <c r="K194" i="8" s="1"/>
  <c r="K197" i="8" a="1"/>
  <c r="K197" i="8" s="1"/>
  <c r="K198" i="8" a="1"/>
  <c r="K198" i="8"/>
  <c r="K201" i="8" a="1"/>
  <c r="K201" i="8"/>
  <c r="K204" i="8" a="1"/>
  <c r="K204" i="8"/>
  <c r="K208" i="8" a="1"/>
  <c r="K208" i="8" s="1"/>
  <c r="K209" i="8" a="1"/>
  <c r="K209" i="8" s="1"/>
  <c r="K210" i="8" a="1"/>
  <c r="K210" i="8" s="1"/>
  <c r="K211" i="8" a="1"/>
  <c r="K211" i="8" s="1"/>
  <c r="K214" i="8" a="1"/>
  <c r="K214" i="8" s="1"/>
  <c r="K217" i="8" a="1"/>
  <c r="K217" i="8" s="1"/>
  <c r="K219" i="8" a="1"/>
  <c r="K219" i="8" s="1"/>
  <c r="K221" i="8" a="1"/>
  <c r="K221" i="8"/>
  <c r="K222" i="8" a="1"/>
  <c r="K222" i="8"/>
  <c r="K223" i="8" a="1"/>
  <c r="K223" i="8" s="1"/>
  <c r="K227" i="8" a="1"/>
  <c r="K227" i="8" s="1"/>
  <c r="K228" i="8" a="1"/>
  <c r="K228" i="8" s="1"/>
  <c r="K240" i="8" a="1"/>
  <c r="K240" i="8" s="1"/>
  <c r="K241" i="8" a="1"/>
  <c r="K241" i="8" s="1"/>
  <c r="K242" i="8" a="1"/>
  <c r="K242" i="8" s="1"/>
  <c r="K243" i="8" a="1"/>
  <c r="K243" i="8" s="1"/>
  <c r="K244" i="8" a="1"/>
  <c r="K244" i="8" s="1"/>
  <c r="K245" i="8" a="1"/>
  <c r="K245" i="8" s="1"/>
  <c r="K246" i="8" a="1"/>
  <c r="K246" i="8" s="1"/>
  <c r="K250" i="8" a="1"/>
  <c r="K250" i="8" s="1"/>
  <c r="K251" i="8" a="1"/>
  <c r="K251" i="8" s="1"/>
  <c r="K252" i="8" a="1"/>
  <c r="K252" i="8" s="1"/>
  <c r="K253" i="8" a="1"/>
  <c r="K253" i="8" s="1"/>
  <c r="K255" i="8" a="1"/>
  <c r="K255" i="8" s="1"/>
  <c r="K256" i="8" a="1"/>
  <c r="K256" i="8" s="1"/>
  <c r="K257" i="8" a="1"/>
  <c r="K257" i="8"/>
  <c r="K258" i="8" a="1"/>
  <c r="K258" i="8" s="1"/>
  <c r="K259" i="8" a="1"/>
  <c r="K259" i="8" s="1"/>
  <c r="K260" i="8" a="1"/>
  <c r="K260" i="8" s="1"/>
  <c r="K261" i="8" a="1"/>
  <c r="K261" i="8" s="1"/>
  <c r="K263" i="8" a="1"/>
  <c r="K263" i="8" s="1"/>
  <c r="K264" i="8" a="1"/>
  <c r="K264" i="8" s="1"/>
  <c r="K265" i="8" a="1"/>
  <c r="K265" i="8" s="1"/>
  <c r="K266" i="8" a="1"/>
  <c r="K266" i="8" s="1"/>
  <c r="K267" i="8" a="1"/>
  <c r="K267" i="8" s="1"/>
  <c r="K268" i="8" a="1"/>
  <c r="K268" i="8" s="1"/>
  <c r="K269" i="8" a="1"/>
  <c r="K269" i="8" s="1"/>
  <c r="K271" i="8" a="1"/>
  <c r="K271" i="8"/>
  <c r="K273" i="8" a="1"/>
  <c r="K273" i="8" s="1"/>
  <c r="K274" i="8" a="1"/>
  <c r="K274" i="8" s="1"/>
  <c r="K278" i="8" a="1"/>
  <c r="K278" i="8" s="1"/>
  <c r="K279" i="8" a="1"/>
  <c r="K279" i="8"/>
  <c r="K280" i="8" a="1"/>
  <c r="K280" i="8" s="1"/>
  <c r="K281" i="8" a="1"/>
  <c r="K281" i="8" s="1"/>
  <c r="K284" i="8" a="1"/>
  <c r="K284" i="8" s="1"/>
  <c r="K287" i="8" a="1"/>
  <c r="K287" i="8" s="1"/>
  <c r="K288" i="8" a="1"/>
  <c r="K288" i="8"/>
  <c r="K289" i="8" a="1"/>
  <c r="K289" i="8" s="1"/>
  <c r="K294" i="8" a="1"/>
  <c r="K294" i="8"/>
  <c r="K295" i="8" a="1"/>
  <c r="K295" i="8"/>
  <c r="K297" i="8" a="1"/>
  <c r="K297" i="8"/>
  <c r="K298" i="8" a="1"/>
  <c r="K298" i="8" s="1"/>
  <c r="K299" i="8" a="1"/>
  <c r="K299" i="8" s="1"/>
  <c r="K301" i="8" a="1"/>
  <c r="K301" i="8" s="1"/>
  <c r="K302" i="8" a="1"/>
  <c r="K302" i="8" s="1"/>
  <c r="K304" i="8" a="1"/>
  <c r="K304" i="8" s="1"/>
  <c r="K305" i="8" a="1"/>
  <c r="K305" i="8" s="1"/>
  <c r="K306" i="8" a="1"/>
  <c r="K306" i="8" s="1"/>
  <c r="K307" i="8" a="1"/>
  <c r="K307" i="8" s="1"/>
  <c r="K308" i="8" a="1"/>
  <c r="K308" i="8" s="1"/>
  <c r="K309" i="8" a="1"/>
  <c r="K309" i="8"/>
  <c r="K310" i="8" a="1"/>
  <c r="K310" i="8"/>
  <c r="K311" i="8" a="1"/>
  <c r="K311" i="8"/>
  <c r="K312" i="8" a="1"/>
  <c r="K312" i="8" s="1"/>
  <c r="K313" i="8" a="1"/>
  <c r="K313" i="8" s="1"/>
  <c r="K314" i="8" a="1"/>
  <c r="K314" i="8" s="1"/>
  <c r="K315" i="8" a="1"/>
  <c r="K315" i="8" s="1"/>
  <c r="K316" i="8" a="1"/>
  <c r="K316" i="8" s="1"/>
  <c r="K317" i="8" a="1"/>
  <c r="K317" i="8"/>
  <c r="K318" i="8" a="1"/>
  <c r="K318" i="8" s="1"/>
  <c r="K319" i="8" a="1"/>
  <c r="K319" i="8"/>
  <c r="K320" i="8" a="1"/>
  <c r="K320" i="8"/>
  <c r="K321" i="8" a="1"/>
  <c r="K321" i="8" s="1"/>
  <c r="K323" i="8" a="1"/>
  <c r="K323" i="8" s="1"/>
  <c r="K324" i="8" a="1"/>
  <c r="K324" i="8" s="1"/>
  <c r="K325" i="8" a="1"/>
  <c r="K325" i="8" s="1"/>
  <c r="K326" i="8" a="1"/>
  <c r="K326" i="8" s="1"/>
  <c r="K327" i="8" a="1"/>
  <c r="K327" i="8" s="1"/>
  <c r="K328" i="8" a="1"/>
  <c r="K328" i="8" s="1"/>
  <c r="K329" i="8" a="1"/>
  <c r="K329" i="8"/>
  <c r="K330" i="8" a="1"/>
  <c r="K330" i="8" s="1"/>
  <c r="K331" i="8" a="1"/>
  <c r="K331" i="8" s="1"/>
  <c r="K332" i="8" a="1"/>
  <c r="K332" i="8"/>
  <c r="K333" i="8" a="1"/>
  <c r="K333" i="8" s="1"/>
  <c r="K334" i="8" a="1"/>
  <c r="K334" i="8" s="1"/>
  <c r="K335" i="8" a="1"/>
  <c r="K335" i="8" s="1"/>
  <c r="K336" i="8" a="1"/>
  <c r="K336" i="8" s="1"/>
  <c r="K337" i="8" a="1"/>
  <c r="K337" i="8"/>
  <c r="K338" i="8" a="1"/>
  <c r="K338" i="8" s="1"/>
  <c r="K340" i="8" a="1"/>
  <c r="K340" i="8" s="1"/>
  <c r="K342" i="8" a="1"/>
  <c r="K342" i="8" s="1"/>
  <c r="K343" i="8" a="1"/>
  <c r="K343" i="8"/>
  <c r="K344" i="8" a="1"/>
  <c r="K344" i="8" s="1"/>
  <c r="K345" i="8" a="1"/>
  <c r="K345" i="8" s="1"/>
  <c r="K346" i="8" a="1"/>
  <c r="K346" i="8" s="1"/>
  <c r="K349" i="8" a="1"/>
  <c r="K349" i="8"/>
  <c r="K350" i="8" a="1"/>
  <c r="K350" i="8" s="1"/>
  <c r="K351" i="8" a="1"/>
  <c r="K351" i="8" s="1"/>
  <c r="K352" i="8" a="1"/>
  <c r="K352" i="8" s="1"/>
  <c r="K354" i="8" a="1"/>
  <c r="K354" i="8" s="1"/>
  <c r="K356" i="8" a="1"/>
  <c r="K356" i="8"/>
  <c r="K358" i="8" a="1"/>
  <c r="K358" i="8" s="1"/>
  <c r="K359" i="8" a="1"/>
  <c r="K359" i="8" s="1"/>
  <c r="K363" i="8" a="1"/>
  <c r="K363" i="8" s="1"/>
  <c r="K365" i="8" a="1"/>
  <c r="K365" i="8"/>
  <c r="K369" i="8" a="1"/>
  <c r="K369" i="8" s="1"/>
  <c r="K371" i="8" a="1"/>
  <c r="K371" i="8" s="1"/>
  <c r="K376" i="8" a="1"/>
  <c r="K376" i="8"/>
  <c r="K377" i="8" a="1"/>
  <c r="K377" i="8" s="1"/>
  <c r="K380" i="8" a="1"/>
  <c r="K380" i="8" s="1"/>
  <c r="K381" i="8" a="1"/>
  <c r="K381" i="8" s="1"/>
  <c r="K383" i="8" a="1"/>
  <c r="K383" i="8"/>
  <c r="K384" i="8" a="1"/>
  <c r="K384" i="8" s="1"/>
  <c r="K385" i="8" a="1"/>
  <c r="K385" i="8" s="1"/>
  <c r="K389" i="8" a="1"/>
  <c r="K389" i="8" s="1"/>
  <c r="K391" i="8" a="1"/>
  <c r="K391" i="8"/>
  <c r="K392" i="8" a="1"/>
  <c r="K392" i="8"/>
  <c r="K393" i="8" a="1"/>
  <c r="K393" i="8"/>
  <c r="K394" i="8" a="1"/>
  <c r="K394" i="8" s="1"/>
  <c r="K399" i="8" a="1"/>
  <c r="K399" i="8" s="1"/>
  <c r="K400" i="8" a="1"/>
  <c r="K400" i="8"/>
  <c r="K401" i="8" a="1"/>
  <c r="K401" i="8"/>
  <c r="K402" i="8" a="1"/>
  <c r="K402" i="8" s="1"/>
  <c r="K403" i="8" a="1"/>
  <c r="K403" i="8" s="1"/>
  <c r="K405" i="8" a="1"/>
  <c r="K405" i="8" s="1"/>
  <c r="K406" i="8" a="1"/>
  <c r="K406" i="8" s="1"/>
  <c r="K408" i="8" a="1"/>
  <c r="K408" i="8" s="1"/>
  <c r="K409" i="8" a="1"/>
  <c r="K409" i="8" s="1"/>
  <c r="K410" i="8" a="1"/>
  <c r="K410" i="8" s="1"/>
  <c r="K413" i="8" a="1"/>
  <c r="K413" i="8"/>
  <c r="K414" i="8" a="1"/>
  <c r="K414" i="8" s="1"/>
  <c r="K415" i="8" a="1"/>
  <c r="K415" i="8" s="1"/>
  <c r="K416" i="8" a="1"/>
  <c r="K416" i="8" s="1"/>
  <c r="K417" i="8" a="1"/>
  <c r="K417" i="8" s="1"/>
  <c r="K418" i="8" a="1"/>
  <c r="K418" i="8" s="1"/>
  <c r="K419" i="8" a="1"/>
  <c r="K419" i="8" s="1"/>
  <c r="K422" i="8" a="1"/>
  <c r="K422" i="8" s="1"/>
  <c r="K423" i="8" a="1"/>
  <c r="K423" i="8" s="1"/>
  <c r="K424" i="8" a="1"/>
  <c r="K424" i="8" s="1"/>
  <c r="K425" i="8" a="1"/>
  <c r="K425" i="8"/>
  <c r="K426" i="8" a="1"/>
  <c r="K426" i="8" s="1"/>
  <c r="K429" i="8" a="1"/>
  <c r="K429" i="8" s="1"/>
  <c r="K432" i="8" a="1"/>
  <c r="K432" i="8" s="1"/>
  <c r="K434" i="8" a="1"/>
  <c r="K434" i="8" s="1"/>
  <c r="K436" i="8" a="1"/>
  <c r="K436" i="8" s="1"/>
  <c r="K438" i="8" a="1"/>
  <c r="K438" i="8" s="1"/>
  <c r="K439" i="8" a="1"/>
  <c r="K439" i="8"/>
  <c r="K442" i="8" a="1"/>
  <c r="K442" i="8" s="1"/>
  <c r="K443" i="8" a="1"/>
  <c r="K443" i="8" s="1"/>
  <c r="K444" i="8" a="1"/>
  <c r="K444" i="8"/>
  <c r="K445" i="8" a="1"/>
  <c r="K445" i="8" s="1"/>
  <c r="K447" i="8" a="1"/>
  <c r="K447" i="8" s="1"/>
  <c r="K449" i="8" a="1"/>
  <c r="K449" i="8"/>
  <c r="K453" i="8" a="1"/>
  <c r="K453" i="8" s="1"/>
  <c r="K458" i="8" a="1"/>
  <c r="K458" i="8" s="1"/>
  <c r="K459" i="8" a="1"/>
  <c r="K459" i="8" s="1"/>
  <c r="K460" i="8" a="1"/>
  <c r="K460" i="8" s="1"/>
  <c r="K462" i="8" a="1"/>
  <c r="K462" i="8" s="1"/>
  <c r="K463" i="8" a="1"/>
  <c r="K463" i="8"/>
  <c r="K464" i="8" a="1"/>
  <c r="K464" i="8"/>
  <c r="K465" i="8" a="1"/>
  <c r="K465" i="8"/>
  <c r="K466" i="8" a="1"/>
  <c r="K466" i="8" s="1"/>
  <c r="K467" i="8" a="1"/>
  <c r="K467" i="8" s="1"/>
  <c r="K469" i="8" a="1"/>
  <c r="K469" i="8"/>
  <c r="K470" i="8" a="1"/>
  <c r="K470" i="8" s="1"/>
  <c r="K471" i="8" a="1"/>
  <c r="K471" i="8" s="1"/>
  <c r="K472" i="8" a="1"/>
  <c r="K472" i="8"/>
  <c r="K473" i="8" a="1"/>
  <c r="K473" i="8"/>
  <c r="K477" i="8" a="1"/>
  <c r="K477" i="8" s="1"/>
  <c r="K478" i="8" a="1"/>
  <c r="K478" i="8"/>
  <c r="K479" i="8" a="1"/>
  <c r="K479" i="8" s="1"/>
  <c r="K480" i="8" a="1"/>
  <c r="K480" i="8"/>
  <c r="K482" i="8" a="1"/>
  <c r="K482" i="8" s="1"/>
  <c r="K483" i="8" a="1"/>
  <c r="K483" i="8" s="1"/>
  <c r="K484" i="8" a="1"/>
  <c r="K484" i="8"/>
  <c r="K485" i="8" a="1"/>
  <c r="K485" i="8" s="1"/>
  <c r="K489" i="8" a="1"/>
  <c r="K489" i="8" s="1"/>
  <c r="K490" i="8" a="1"/>
  <c r="K490" i="8" s="1"/>
  <c r="K491" i="8" a="1"/>
  <c r="K491" i="8" s="1"/>
  <c r="K492" i="8" a="1"/>
  <c r="K492" i="8"/>
  <c r="K493" i="8" a="1"/>
  <c r="K493" i="8" s="1"/>
  <c r="K495" i="8" a="1"/>
  <c r="K495" i="8" s="1"/>
  <c r="K496" i="8" a="1"/>
  <c r="K496" i="8" s="1"/>
  <c r="K497" i="8" a="1"/>
  <c r="K497" i="8" s="1"/>
  <c r="K498" i="8" a="1"/>
  <c r="K498" i="8" s="1"/>
  <c r="K500" i="8" a="1"/>
  <c r="K500" i="8" s="1"/>
  <c r="K501" i="8" a="1"/>
  <c r="K501" i="8" s="1"/>
  <c r="K505" i="8" a="1"/>
  <c r="K505" i="8" s="1"/>
  <c r="K508" i="8" a="1"/>
  <c r="K508" i="8" s="1"/>
  <c r="K509" i="8" a="1"/>
  <c r="K509" i="8" s="1"/>
  <c r="K510" i="8" a="1"/>
  <c r="K510" i="8"/>
  <c r="K511" i="8" a="1"/>
  <c r="K511" i="8"/>
  <c r="K513" i="8" a="1"/>
  <c r="K513" i="8"/>
  <c r="K514" i="8" a="1"/>
  <c r="K514" i="8" s="1"/>
  <c r="K515" i="8" a="1"/>
  <c r="K515" i="8" s="1"/>
  <c r="K516" i="8" a="1"/>
  <c r="K516" i="8" s="1"/>
  <c r="K518" i="8" a="1"/>
  <c r="K518" i="8" s="1"/>
  <c r="K519" i="8" a="1"/>
  <c r="K519" i="8" s="1"/>
  <c r="K520" i="8" a="1"/>
  <c r="K520" i="8" s="1"/>
  <c r="K521" i="8" a="1"/>
  <c r="K521" i="8"/>
  <c r="K523" i="8" a="1"/>
  <c r="K523" i="8" s="1"/>
  <c r="K524" i="8" a="1"/>
  <c r="K524" i="8" s="1"/>
  <c r="K525" i="8" a="1"/>
  <c r="K525" i="8" s="1"/>
  <c r="K527" i="8" a="1"/>
  <c r="K527" i="8"/>
  <c r="K528" i="8" a="1"/>
  <c r="K528" i="8"/>
  <c r="K529" i="8" a="1"/>
  <c r="K529" i="8" s="1"/>
  <c r="K530" i="8" a="1"/>
  <c r="K530" i="8" s="1"/>
  <c r="K532" i="8" a="1"/>
  <c r="K532" i="8" s="1"/>
  <c r="K533" i="8" a="1"/>
  <c r="K533" i="8" s="1"/>
  <c r="K534" i="8" a="1"/>
  <c r="K534" i="8" s="1"/>
  <c r="K535" i="8" a="1"/>
  <c r="K535" i="8" s="1"/>
  <c r="K536" i="8" a="1"/>
  <c r="K536" i="8" s="1"/>
  <c r="K537" i="8" a="1"/>
  <c r="K537" i="8" s="1"/>
  <c r="K539" i="8" a="1"/>
  <c r="K539" i="8" s="1"/>
  <c r="K542" i="8" a="1"/>
  <c r="K542" i="8"/>
  <c r="K543" i="8" a="1"/>
  <c r="K543" i="8" s="1"/>
  <c r="K544" i="8" a="1"/>
  <c r="K544" i="8" s="1"/>
  <c r="K545" i="8" a="1"/>
  <c r="K545" i="8"/>
  <c r="K546" i="8" a="1"/>
  <c r="K546" i="8" s="1"/>
  <c r="K547" i="8" a="1"/>
  <c r="K547" i="8" s="1"/>
  <c r="K548" i="8" a="1"/>
  <c r="K548" i="8" s="1"/>
  <c r="K550" i="8" a="1"/>
  <c r="K550" i="8" s="1"/>
  <c r="K551" i="8" a="1"/>
  <c r="K551" i="8"/>
  <c r="K552" i="8" a="1"/>
  <c r="K552" i="8" s="1"/>
  <c r="K553" i="8" a="1"/>
  <c r="K553" i="8" s="1"/>
  <c r="K554" i="8" a="1"/>
  <c r="K554" i="8" s="1"/>
  <c r="K555" i="8" a="1"/>
  <c r="K555" i="8" s="1"/>
  <c r="K556" i="8" a="1"/>
  <c r="K556" i="8" s="1"/>
  <c r="K557" i="8" a="1"/>
  <c r="K557" i="8"/>
  <c r="K558" i="8" a="1"/>
  <c r="K558" i="8" s="1"/>
  <c r="K559" i="8" a="1"/>
  <c r="K559" i="8"/>
  <c r="K561" i="8" a="1"/>
  <c r="K561" i="8" s="1"/>
  <c r="K562" i="8" a="1"/>
  <c r="K562" i="8" s="1"/>
  <c r="A2" i="32" a="1"/>
  <c r="A2" i="32" s="1"/>
  <c r="B2" i="32" l="1" a="1"/>
  <c r="B2" i="32" s="1"/>
  <c r="B4" i="32" a="1"/>
  <c r="B4" i="32" s="1"/>
  <c r="B5" i="32" a="1"/>
  <c r="B5" i="32" s="1"/>
  <c r="F2" i="34" a="1"/>
  <c r="F2" i="34" s="1"/>
  <c r="E2" i="34" s="1"/>
  <c r="B3" i="32" a="1"/>
  <c r="B3" i="32" s="1"/>
  <c r="B2" i="34" a="1"/>
  <c r="B2" i="34" s="1"/>
  <c r="A2" i="34" s="1"/>
  <c r="J2" i="35" l="1" a="1"/>
  <c r="J2" i="35" s="1"/>
  <c r="E2" i="35" a="1"/>
  <c r="E2" i="35" s="1"/>
  <c r="F3" i="35" s="1" a="1"/>
  <c r="F3" i="35" s="1"/>
  <c r="A2" i="33" s="1" a="1"/>
  <c r="B3" i="35" a="1"/>
  <c r="B3" i="35" s="1"/>
  <c r="A2" i="31" s="1" a="1"/>
  <c r="B16" i="33" l="1" a="1"/>
  <c r="B16" i="33" s="1"/>
  <c r="B32" i="33" a="1"/>
  <c r="B32" i="33" s="1"/>
  <c r="B48" i="33" a="1"/>
  <c r="B48" i="33" s="1"/>
  <c r="B64" i="33" a="1"/>
  <c r="B64" i="33" s="1"/>
  <c r="B17" i="33" a="1"/>
  <c r="B17" i="33" s="1"/>
  <c r="B33" i="33" a="1"/>
  <c r="B33" i="33" s="1"/>
  <c r="B49" i="33" a="1"/>
  <c r="B49" i="33" s="1"/>
  <c r="B65" i="33" a="1"/>
  <c r="B65" i="33" s="1"/>
  <c r="B18" i="33" a="1"/>
  <c r="B18" i="33" s="1"/>
  <c r="B34" i="33" a="1"/>
  <c r="B34" i="33" s="1"/>
  <c r="B50" i="33" a="1"/>
  <c r="B50" i="33" s="1"/>
  <c r="B3" i="33" a="1"/>
  <c r="B3" i="33" s="1"/>
  <c r="B19" i="33" a="1"/>
  <c r="B19" i="33" s="1"/>
  <c r="B35" i="33" a="1"/>
  <c r="B35" i="33" s="1"/>
  <c r="B51" i="33" a="1"/>
  <c r="B51" i="33" s="1"/>
  <c r="B62" i="33" a="1"/>
  <c r="B62" i="33" s="1"/>
  <c r="B63" i="33" a="1"/>
  <c r="B63" i="33" s="1"/>
  <c r="B4" i="33" a="1"/>
  <c r="B4" i="33" s="1"/>
  <c r="B20" i="33" a="1"/>
  <c r="B20" i="33" s="1"/>
  <c r="B36" i="33" a="1"/>
  <c r="B36" i="33" s="1"/>
  <c r="B52" i="33" a="1"/>
  <c r="B52" i="33" s="1"/>
  <c r="B14" i="33" a="1"/>
  <c r="B14" i="33" s="1"/>
  <c r="B47" i="33" a="1"/>
  <c r="B47" i="33" s="1"/>
  <c r="B5" i="33" a="1"/>
  <c r="B5" i="33" s="1"/>
  <c r="B21" i="33" a="1"/>
  <c r="B21" i="33" s="1"/>
  <c r="B37" i="33" a="1"/>
  <c r="B37" i="33" s="1"/>
  <c r="B53" i="33" a="1"/>
  <c r="B53" i="33" s="1"/>
  <c r="B6" i="33" a="1"/>
  <c r="B6" i="33" s="1"/>
  <c r="B22" i="33" a="1"/>
  <c r="B22" i="33" s="1"/>
  <c r="B38" i="33" a="1"/>
  <c r="B38" i="33" s="1"/>
  <c r="B54" i="33" a="1"/>
  <c r="B54" i="33" s="1"/>
  <c r="B29" i="33" a="1"/>
  <c r="B29" i="33" s="1"/>
  <c r="B61" i="33" a="1"/>
  <c r="B61" i="33" s="1"/>
  <c r="B46" i="33" a="1"/>
  <c r="B46" i="33" s="1"/>
  <c r="B31" i="33" a="1"/>
  <c r="B31" i="33" s="1"/>
  <c r="B7" i="33" a="1"/>
  <c r="B7" i="33" s="1"/>
  <c r="B23" i="33" a="1"/>
  <c r="B23" i="33" s="1"/>
  <c r="B39" i="33" a="1"/>
  <c r="B39" i="33" s="1"/>
  <c r="B55" i="33" a="1"/>
  <c r="B55" i="33" s="1"/>
  <c r="B8" i="33" a="1"/>
  <c r="B8" i="33" s="1"/>
  <c r="B24" i="33" a="1"/>
  <c r="B24" i="33" s="1"/>
  <c r="B40" i="33" a="1"/>
  <c r="B40" i="33" s="1"/>
  <c r="B56" i="33" a="1"/>
  <c r="B56" i="33" s="1"/>
  <c r="B9" i="33" a="1"/>
  <c r="B9" i="33" s="1"/>
  <c r="B25" i="33" a="1"/>
  <c r="B25" i="33" s="1"/>
  <c r="B41" i="33" a="1"/>
  <c r="B41" i="33" s="1"/>
  <c r="B57" i="33" a="1"/>
  <c r="B57" i="33" s="1"/>
  <c r="B10" i="33" a="1"/>
  <c r="B10" i="33" s="1"/>
  <c r="B26" i="33" a="1"/>
  <c r="B26" i="33" s="1"/>
  <c r="B42" i="33" a="1"/>
  <c r="B42" i="33" s="1"/>
  <c r="B58" i="33" a="1"/>
  <c r="B58" i="33" s="1"/>
  <c r="B11" i="33" a="1"/>
  <c r="B11" i="33" s="1"/>
  <c r="B27" i="33" a="1"/>
  <c r="B27" i="33" s="1"/>
  <c r="B43" i="33" a="1"/>
  <c r="B43" i="33" s="1"/>
  <c r="B59" i="33" a="1"/>
  <c r="B59" i="33" s="1"/>
  <c r="B12" i="33" a="1"/>
  <c r="B12" i="33" s="1"/>
  <c r="B28" i="33" a="1"/>
  <c r="B28" i="33" s="1"/>
  <c r="B44" i="33" a="1"/>
  <c r="B44" i="33" s="1"/>
  <c r="B60" i="33" a="1"/>
  <c r="B60" i="33" s="1"/>
  <c r="B13" i="33" a="1"/>
  <c r="B13" i="33" s="1"/>
  <c r="B45" i="33" a="1"/>
  <c r="B45" i="33" s="1"/>
  <c r="B30" i="33" a="1"/>
  <c r="B30" i="33" s="1"/>
  <c r="B15" i="33" a="1"/>
  <c r="B15" i="33" s="1"/>
  <c r="B13" i="31" a="1"/>
  <c r="B13" i="31" s="1"/>
  <c r="B14" i="31" a="1"/>
  <c r="B14" i="31" s="1"/>
  <c r="B16" i="31" a="1"/>
  <c r="B16" i="31" s="1"/>
  <c r="B20" i="31" a="1"/>
  <c r="B20" i="31" s="1"/>
  <c r="B21" i="31" a="1"/>
  <c r="B21" i="31" s="1"/>
  <c r="B6" i="31" a="1"/>
  <c r="B6" i="31" s="1"/>
  <c r="B9" i="31" a="1"/>
  <c r="B9" i="31" s="1"/>
  <c r="B7" i="31" a="1"/>
  <c r="B7" i="31" s="1"/>
  <c r="B8" i="31" a="1"/>
  <c r="B8" i="31" s="1"/>
  <c r="B15" i="31" a="1"/>
  <c r="B15" i="31" s="1"/>
  <c r="B17" i="31" a="1"/>
  <c r="B17" i="31" s="1"/>
  <c r="B11" i="31" a="1"/>
  <c r="B11" i="31" s="1"/>
  <c r="B12" i="31" a="1"/>
  <c r="B12" i="31" s="1"/>
  <c r="B18" i="31" a="1"/>
  <c r="B18" i="31" s="1"/>
  <c r="B3" i="31" a="1"/>
  <c r="B3" i="31" s="1"/>
  <c r="B19" i="31" a="1"/>
  <c r="B19" i="31" s="1"/>
  <c r="B4" i="31" a="1"/>
  <c r="B4" i="31" s="1"/>
  <c r="B5" i="31" a="1"/>
  <c r="B5" i="31" s="1"/>
  <c r="B10" i="31" a="1"/>
  <c r="B10" i="31" s="1"/>
  <c r="A2" i="31"/>
  <c r="A2" i="33"/>
  <c r="B2" i="33" s="1" a="1"/>
  <c r="B2" i="33" s="1"/>
  <c r="B2" i="31" l="1" a="1"/>
  <c r="B2" i="31" s="1"/>
  <c r="O4" i="31" a="1"/>
  <c r="O4" i="31" s="1"/>
  <c r="P4" i="31" a="1"/>
  <c r="P4" i="31" s="1"/>
  <c r="J3" i="8" l="1"/>
  <c r="J4" i="8"/>
  <c r="J5" i="8"/>
  <c r="J6" i="8"/>
  <c r="J7" i="8"/>
  <c r="J8" i="8"/>
  <c r="J9" i="8"/>
  <c r="J11" i="8"/>
  <c r="J12" i="8"/>
  <c r="J13" i="8"/>
  <c r="J16" i="8"/>
  <c r="J18" i="8"/>
  <c r="J21" i="8"/>
  <c r="J23" i="8"/>
  <c r="J24" i="8"/>
  <c r="J25" i="8"/>
  <c r="J26" i="8"/>
  <c r="J27" i="8"/>
  <c r="J28" i="8"/>
  <c r="J31" i="8"/>
  <c r="J33" i="8"/>
  <c r="J34" i="8"/>
  <c r="J35" i="8"/>
  <c r="J36" i="8"/>
  <c r="J37" i="8"/>
  <c r="J38" i="8"/>
  <c r="J40" i="8"/>
  <c r="J43" i="8"/>
  <c r="J44" i="8"/>
  <c r="J45" i="8"/>
  <c r="J46" i="8"/>
  <c r="J49" i="8"/>
  <c r="J51" i="8"/>
  <c r="J54" i="8"/>
  <c r="J55" i="8"/>
  <c r="J58" i="8"/>
  <c r="J60" i="8"/>
  <c r="J62" i="8"/>
  <c r="J63" i="8"/>
  <c r="J64" i="8"/>
  <c r="J66" i="8"/>
  <c r="J67" i="8"/>
  <c r="J70" i="8"/>
  <c r="J71" i="8"/>
  <c r="J74" i="8"/>
  <c r="J75" i="8"/>
  <c r="J80" i="8"/>
  <c r="J81" i="8"/>
  <c r="J82" i="8"/>
  <c r="J83" i="8"/>
  <c r="J84" i="8"/>
  <c r="J85" i="8"/>
  <c r="J86" i="8"/>
  <c r="J87" i="8"/>
  <c r="J88" i="8"/>
  <c r="J89" i="8"/>
  <c r="J93" i="8"/>
  <c r="J94" i="8"/>
  <c r="J102" i="8"/>
  <c r="J110" i="8"/>
  <c r="J120" i="8"/>
  <c r="J127" i="8"/>
  <c r="J131" i="8"/>
  <c r="J132" i="8"/>
  <c r="J133" i="8"/>
  <c r="J134" i="8"/>
  <c r="J137" i="8"/>
  <c r="J138" i="8"/>
  <c r="J147" i="8"/>
  <c r="J149" i="8"/>
  <c r="J151" i="8"/>
  <c r="J152" i="8"/>
  <c r="J153" i="8"/>
  <c r="J154" i="8"/>
  <c r="J155" i="8"/>
  <c r="J156" i="8"/>
  <c r="J157" i="8"/>
  <c r="J163" i="8"/>
  <c r="J166" i="8"/>
  <c r="J170" i="8"/>
  <c r="J172" i="8"/>
  <c r="J173" i="8"/>
  <c r="J174" i="8"/>
  <c r="J175" i="8"/>
  <c r="J177" i="8"/>
  <c r="J181" i="8"/>
  <c r="J182" i="8"/>
  <c r="J183" i="8"/>
  <c r="J184" i="8"/>
  <c r="J185" i="8"/>
  <c r="J186" i="8"/>
  <c r="J191" i="8"/>
  <c r="J192" i="8"/>
  <c r="J194" i="8"/>
  <c r="J197" i="8"/>
  <c r="J198" i="8"/>
  <c r="J201" i="8"/>
  <c r="J204" i="8"/>
  <c r="J208" i="8"/>
  <c r="J209" i="8"/>
  <c r="J210" i="8"/>
  <c r="J211" i="8"/>
  <c r="J214" i="8"/>
  <c r="J217" i="8"/>
  <c r="J219" i="8"/>
  <c r="J221" i="8"/>
  <c r="J222" i="8"/>
  <c r="J223" i="8"/>
  <c r="J227" i="8"/>
  <c r="J228" i="8"/>
  <c r="J240" i="8"/>
  <c r="J241" i="8"/>
  <c r="J242" i="8"/>
  <c r="J243" i="8"/>
  <c r="J244" i="8"/>
  <c r="J245" i="8"/>
  <c r="J246" i="8"/>
  <c r="J250" i="8"/>
  <c r="J251" i="8"/>
  <c r="J252" i="8"/>
  <c r="J253" i="8"/>
  <c r="J255" i="8"/>
  <c r="J256" i="8"/>
  <c r="J257" i="8"/>
  <c r="J258" i="8"/>
  <c r="J259" i="8"/>
  <c r="J260" i="8"/>
  <c r="J261" i="8"/>
  <c r="J263" i="8"/>
  <c r="J264" i="8"/>
  <c r="J265" i="8"/>
  <c r="J266" i="8"/>
  <c r="J267" i="8"/>
  <c r="J268" i="8"/>
  <c r="J269" i="8"/>
  <c r="J271" i="8"/>
  <c r="J273" i="8"/>
  <c r="J274" i="8"/>
  <c r="J278" i="8"/>
  <c r="J279" i="8"/>
  <c r="J280" i="8"/>
  <c r="J281" i="8"/>
  <c r="J284" i="8"/>
  <c r="J287" i="8"/>
  <c r="J288" i="8"/>
  <c r="J289" i="8"/>
  <c r="J294" i="8"/>
  <c r="J295" i="8"/>
  <c r="J297" i="8"/>
  <c r="J298" i="8"/>
  <c r="J299" i="8"/>
  <c r="J301" i="8"/>
  <c r="J302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40" i="8"/>
  <c r="J342" i="8"/>
  <c r="J343" i="8"/>
  <c r="J344" i="8"/>
  <c r="J345" i="8"/>
  <c r="J346" i="8"/>
  <c r="J349" i="8"/>
  <c r="J350" i="8"/>
  <c r="J351" i="8"/>
  <c r="J352" i="8"/>
  <c r="J354" i="8"/>
  <c r="J356" i="8"/>
  <c r="J358" i="8"/>
  <c r="J359" i="8"/>
  <c r="J363" i="8"/>
  <c r="J365" i="8"/>
  <c r="J369" i="8"/>
  <c r="J371" i="8"/>
  <c r="J376" i="8"/>
  <c r="J377" i="8"/>
  <c r="J380" i="8"/>
  <c r="J381" i="8"/>
  <c r="J383" i="8"/>
  <c r="J384" i="8"/>
  <c r="J385" i="8"/>
  <c r="J389" i="8"/>
  <c r="J391" i="8"/>
  <c r="J392" i="8"/>
  <c r="J393" i="8"/>
  <c r="J394" i="8"/>
  <c r="J399" i="8"/>
  <c r="J400" i="8"/>
  <c r="J401" i="8"/>
  <c r="J402" i="8"/>
  <c r="J403" i="8"/>
  <c r="J405" i="8"/>
  <c r="J406" i="8"/>
  <c r="J408" i="8"/>
  <c r="J409" i="8"/>
  <c r="J410" i="8"/>
  <c r="J413" i="8"/>
  <c r="J414" i="8"/>
  <c r="J415" i="8"/>
  <c r="J416" i="8"/>
  <c r="J417" i="8"/>
  <c r="J418" i="8"/>
  <c r="J419" i="8"/>
  <c r="J422" i="8"/>
  <c r="J423" i="8"/>
  <c r="J424" i="8"/>
  <c r="J425" i="8"/>
  <c r="J426" i="8"/>
  <c r="J429" i="8"/>
  <c r="J432" i="8"/>
  <c r="J434" i="8"/>
  <c r="J436" i="8"/>
  <c r="J438" i="8"/>
  <c r="J439" i="8"/>
  <c r="J442" i="8"/>
  <c r="J443" i="8"/>
  <c r="J444" i="8"/>
  <c r="J445" i="8"/>
  <c r="J447" i="8"/>
  <c r="J449" i="8"/>
  <c r="J453" i="8"/>
  <c r="J458" i="8"/>
  <c r="J459" i="8"/>
  <c r="J460" i="8"/>
  <c r="J462" i="8"/>
  <c r="J463" i="8"/>
  <c r="J464" i="8"/>
  <c r="J465" i="8"/>
  <c r="J466" i="8"/>
  <c r="J467" i="8"/>
  <c r="J469" i="8"/>
  <c r="J470" i="8"/>
  <c r="J471" i="8"/>
  <c r="J472" i="8"/>
  <c r="J473" i="8"/>
  <c r="J477" i="8"/>
  <c r="J478" i="8"/>
  <c r="J479" i="8"/>
  <c r="J480" i="8"/>
  <c r="J482" i="8"/>
  <c r="J483" i="8"/>
  <c r="J484" i="8"/>
  <c r="J485" i="8"/>
  <c r="J489" i="8"/>
  <c r="J490" i="8"/>
  <c r="J491" i="8"/>
  <c r="J492" i="8"/>
  <c r="J493" i="8"/>
  <c r="J495" i="8"/>
  <c r="J496" i="8"/>
  <c r="J497" i="8"/>
  <c r="J498" i="8"/>
  <c r="J500" i="8"/>
  <c r="J501" i="8"/>
  <c r="J505" i="8"/>
  <c r="J508" i="8"/>
  <c r="J509" i="8"/>
  <c r="J510" i="8"/>
  <c r="J511" i="8"/>
  <c r="J513" i="8"/>
  <c r="J514" i="8"/>
  <c r="J515" i="8"/>
  <c r="J516" i="8"/>
  <c r="J518" i="8"/>
  <c r="J519" i="8"/>
  <c r="J520" i="8"/>
  <c r="J521" i="8"/>
  <c r="J523" i="8"/>
  <c r="J524" i="8"/>
  <c r="J525" i="8"/>
  <c r="J527" i="8"/>
  <c r="J528" i="8"/>
  <c r="J529" i="8"/>
  <c r="J530" i="8"/>
  <c r="J532" i="8"/>
  <c r="J533" i="8"/>
  <c r="J534" i="8"/>
  <c r="J535" i="8"/>
  <c r="J536" i="8"/>
  <c r="J537" i="8"/>
  <c r="J539" i="8"/>
  <c r="J542" i="8"/>
  <c r="J543" i="8"/>
  <c r="J544" i="8"/>
  <c r="J545" i="8"/>
  <c r="J546" i="8"/>
  <c r="J547" i="8"/>
  <c r="J548" i="8"/>
  <c r="J550" i="8"/>
  <c r="J551" i="8"/>
  <c r="J552" i="8"/>
  <c r="J553" i="8"/>
  <c r="J554" i="8"/>
  <c r="J555" i="8"/>
  <c r="J556" i="8"/>
  <c r="J557" i="8"/>
  <c r="J558" i="8"/>
  <c r="J559" i="8"/>
  <c r="J561" i="8"/>
  <c r="J562" i="8"/>
  <c r="J2" i="8"/>
  <c r="H3" i="8"/>
  <c r="H4" i="8"/>
  <c r="H5" i="8"/>
  <c r="H6" i="8"/>
  <c r="H7" i="8"/>
  <c r="H8" i="8"/>
  <c r="H9" i="8"/>
  <c r="H11" i="8"/>
  <c r="H12" i="8"/>
  <c r="H13" i="8"/>
  <c r="H16" i="8"/>
  <c r="H18" i="8"/>
  <c r="H21" i="8"/>
  <c r="H23" i="8"/>
  <c r="H24" i="8"/>
  <c r="H25" i="8"/>
  <c r="H26" i="8"/>
  <c r="H27" i="8"/>
  <c r="H28" i="8"/>
  <c r="H31" i="8"/>
  <c r="H33" i="8"/>
  <c r="H34" i="8"/>
  <c r="H35" i="8"/>
  <c r="H36" i="8"/>
  <c r="H37" i="8"/>
  <c r="H38" i="8"/>
  <c r="H40" i="8"/>
  <c r="H43" i="8"/>
  <c r="H44" i="8"/>
  <c r="H45" i="8"/>
  <c r="H46" i="8"/>
  <c r="H49" i="8"/>
  <c r="H51" i="8"/>
  <c r="H54" i="8"/>
  <c r="H55" i="8"/>
  <c r="H58" i="8"/>
  <c r="H60" i="8"/>
  <c r="H62" i="8"/>
  <c r="H63" i="8"/>
  <c r="H64" i="8"/>
  <c r="H66" i="8"/>
  <c r="H67" i="8"/>
  <c r="H70" i="8"/>
  <c r="H71" i="8"/>
  <c r="H74" i="8"/>
  <c r="H75" i="8"/>
  <c r="H80" i="8"/>
  <c r="H81" i="8"/>
  <c r="H82" i="8"/>
  <c r="H83" i="8"/>
  <c r="H84" i="8"/>
  <c r="H85" i="8"/>
  <c r="H86" i="8"/>
  <c r="H87" i="8"/>
  <c r="H88" i="8"/>
  <c r="H89" i="8"/>
  <c r="H93" i="8"/>
  <c r="H94" i="8"/>
  <c r="H102" i="8"/>
  <c r="H110" i="8"/>
  <c r="H120" i="8"/>
  <c r="H127" i="8"/>
  <c r="H131" i="8"/>
  <c r="H132" i="8"/>
  <c r="H133" i="8"/>
  <c r="H134" i="8"/>
  <c r="H137" i="8"/>
  <c r="H138" i="8"/>
  <c r="H147" i="8"/>
  <c r="H149" i="8"/>
  <c r="H151" i="8"/>
  <c r="H152" i="8"/>
  <c r="H153" i="8"/>
  <c r="H154" i="8"/>
  <c r="H155" i="8"/>
  <c r="H156" i="8"/>
  <c r="H157" i="8"/>
  <c r="H163" i="8"/>
  <c r="H166" i="8"/>
  <c r="H170" i="8"/>
  <c r="H172" i="8"/>
  <c r="H173" i="8"/>
  <c r="H174" i="8"/>
  <c r="H175" i="8"/>
  <c r="H177" i="8"/>
  <c r="H181" i="8"/>
  <c r="H182" i="8"/>
  <c r="H183" i="8"/>
  <c r="H184" i="8"/>
  <c r="H185" i="8"/>
  <c r="H186" i="8"/>
  <c r="H191" i="8"/>
  <c r="H192" i="8"/>
  <c r="H194" i="8"/>
  <c r="H197" i="8"/>
  <c r="H198" i="8"/>
  <c r="H201" i="8"/>
  <c r="H204" i="8"/>
  <c r="H208" i="8"/>
  <c r="H209" i="8"/>
  <c r="H210" i="8"/>
  <c r="H211" i="8"/>
  <c r="H214" i="8"/>
  <c r="H217" i="8"/>
  <c r="H219" i="8"/>
  <c r="H221" i="8"/>
  <c r="H222" i="8"/>
  <c r="H223" i="8"/>
  <c r="H227" i="8"/>
  <c r="H228" i="8"/>
  <c r="H240" i="8"/>
  <c r="H241" i="8"/>
  <c r="H242" i="8"/>
  <c r="H243" i="8"/>
  <c r="H244" i="8"/>
  <c r="H245" i="8"/>
  <c r="H246" i="8"/>
  <c r="H250" i="8"/>
  <c r="H251" i="8"/>
  <c r="H252" i="8"/>
  <c r="H253" i="8"/>
  <c r="H255" i="8"/>
  <c r="H256" i="8"/>
  <c r="H257" i="8"/>
  <c r="H258" i="8"/>
  <c r="H259" i="8"/>
  <c r="H260" i="8"/>
  <c r="H261" i="8"/>
  <c r="H263" i="8"/>
  <c r="H264" i="8"/>
  <c r="H265" i="8"/>
  <c r="H266" i="8"/>
  <c r="H267" i="8"/>
  <c r="H268" i="8"/>
  <c r="H269" i="8"/>
  <c r="H271" i="8"/>
  <c r="H273" i="8"/>
  <c r="H274" i="8"/>
  <c r="H278" i="8"/>
  <c r="H279" i="8"/>
  <c r="H280" i="8"/>
  <c r="H281" i="8"/>
  <c r="H284" i="8"/>
  <c r="H287" i="8"/>
  <c r="H288" i="8"/>
  <c r="H289" i="8"/>
  <c r="H294" i="8"/>
  <c r="H295" i="8"/>
  <c r="H297" i="8"/>
  <c r="H298" i="8"/>
  <c r="H299" i="8"/>
  <c r="H301" i="8"/>
  <c r="H302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40" i="8"/>
  <c r="H342" i="8"/>
  <c r="H343" i="8"/>
  <c r="H344" i="8"/>
  <c r="H345" i="8"/>
  <c r="H346" i="8"/>
  <c r="H349" i="8"/>
  <c r="H350" i="8"/>
  <c r="H351" i="8"/>
  <c r="H352" i="8"/>
  <c r="H354" i="8"/>
  <c r="H356" i="8"/>
  <c r="H358" i="8"/>
  <c r="H359" i="8"/>
  <c r="H363" i="8"/>
  <c r="H365" i="8"/>
  <c r="H369" i="8"/>
  <c r="H371" i="8"/>
  <c r="H376" i="8"/>
  <c r="H377" i="8"/>
  <c r="H380" i="8"/>
  <c r="H381" i="8"/>
  <c r="H383" i="8"/>
  <c r="H384" i="8"/>
  <c r="H385" i="8"/>
  <c r="H389" i="8"/>
  <c r="H391" i="8"/>
  <c r="H392" i="8"/>
  <c r="H393" i="8"/>
  <c r="H394" i="8"/>
  <c r="H399" i="8"/>
  <c r="H400" i="8"/>
  <c r="H401" i="8"/>
  <c r="H402" i="8"/>
  <c r="H403" i="8"/>
  <c r="H405" i="8"/>
  <c r="H406" i="8"/>
  <c r="H408" i="8"/>
  <c r="H409" i="8"/>
  <c r="H410" i="8"/>
  <c r="H413" i="8"/>
  <c r="H414" i="8"/>
  <c r="H415" i="8"/>
  <c r="H416" i="8"/>
  <c r="H417" i="8"/>
  <c r="H418" i="8"/>
  <c r="H419" i="8"/>
  <c r="H422" i="8"/>
  <c r="H423" i="8"/>
  <c r="H424" i="8"/>
  <c r="H425" i="8"/>
  <c r="H426" i="8"/>
  <c r="H429" i="8"/>
  <c r="H432" i="8"/>
  <c r="H434" i="8"/>
  <c r="H436" i="8"/>
  <c r="H438" i="8"/>
  <c r="H439" i="8"/>
  <c r="H442" i="8"/>
  <c r="H443" i="8"/>
  <c r="H444" i="8"/>
  <c r="H445" i="8"/>
  <c r="H447" i="8"/>
  <c r="H449" i="8"/>
  <c r="H453" i="8"/>
  <c r="H458" i="8"/>
  <c r="H459" i="8"/>
  <c r="H460" i="8"/>
  <c r="H462" i="8"/>
  <c r="H463" i="8"/>
  <c r="H464" i="8"/>
  <c r="H465" i="8"/>
  <c r="H466" i="8"/>
  <c r="H467" i="8"/>
  <c r="H469" i="8"/>
  <c r="H470" i="8"/>
  <c r="H471" i="8"/>
  <c r="H472" i="8"/>
  <c r="H473" i="8"/>
  <c r="H477" i="8"/>
  <c r="H478" i="8"/>
  <c r="H479" i="8"/>
  <c r="H480" i="8"/>
  <c r="H482" i="8"/>
  <c r="H483" i="8"/>
  <c r="H484" i="8"/>
  <c r="H485" i="8"/>
  <c r="H489" i="8"/>
  <c r="H490" i="8"/>
  <c r="H491" i="8"/>
  <c r="H492" i="8"/>
  <c r="H493" i="8"/>
  <c r="H495" i="8"/>
  <c r="H496" i="8"/>
  <c r="H497" i="8"/>
  <c r="H498" i="8"/>
  <c r="H500" i="8"/>
  <c r="H501" i="8"/>
  <c r="H505" i="8"/>
  <c r="H508" i="8"/>
  <c r="H509" i="8"/>
  <c r="H510" i="8"/>
  <c r="H511" i="8"/>
  <c r="H513" i="8"/>
  <c r="H514" i="8"/>
  <c r="H515" i="8"/>
  <c r="H516" i="8"/>
  <c r="H518" i="8"/>
  <c r="H519" i="8"/>
  <c r="H520" i="8"/>
  <c r="H521" i="8"/>
  <c r="H523" i="8"/>
  <c r="H524" i="8"/>
  <c r="H525" i="8"/>
  <c r="H527" i="8"/>
  <c r="H528" i="8"/>
  <c r="H529" i="8"/>
  <c r="H530" i="8"/>
  <c r="H532" i="8"/>
  <c r="H533" i="8"/>
  <c r="H534" i="8"/>
  <c r="H535" i="8"/>
  <c r="H536" i="8"/>
  <c r="H537" i="8"/>
  <c r="H539" i="8"/>
  <c r="H542" i="8"/>
  <c r="H543" i="8"/>
  <c r="H544" i="8"/>
  <c r="H545" i="8"/>
  <c r="H546" i="8"/>
  <c r="H547" i="8"/>
  <c r="H548" i="8"/>
  <c r="H550" i="8"/>
  <c r="H551" i="8"/>
  <c r="H552" i="8"/>
  <c r="H553" i="8"/>
  <c r="H554" i="8"/>
  <c r="H555" i="8"/>
  <c r="H556" i="8"/>
  <c r="H557" i="8"/>
  <c r="H558" i="8"/>
  <c r="H559" i="8"/>
  <c r="H561" i="8"/>
  <c r="H562" i="8"/>
  <c r="H2" i="8"/>
  <c r="G3" i="8"/>
  <c r="G4" i="8"/>
  <c r="G5" i="8"/>
  <c r="G6" i="8"/>
  <c r="G7" i="8"/>
  <c r="G8" i="8"/>
  <c r="G9" i="8"/>
  <c r="G11" i="8"/>
  <c r="G12" i="8"/>
  <c r="G13" i="8"/>
  <c r="G16" i="8"/>
  <c r="G18" i="8"/>
  <c r="G21" i="8"/>
  <c r="G23" i="8"/>
  <c r="G24" i="8"/>
  <c r="G25" i="8"/>
  <c r="G26" i="8"/>
  <c r="G27" i="8"/>
  <c r="G28" i="8"/>
  <c r="G31" i="8"/>
  <c r="G33" i="8"/>
  <c r="G34" i="8"/>
  <c r="G35" i="8"/>
  <c r="G36" i="8"/>
  <c r="G37" i="8"/>
  <c r="G38" i="8"/>
  <c r="G40" i="8"/>
  <c r="G43" i="8"/>
  <c r="G44" i="8"/>
  <c r="G45" i="8"/>
  <c r="G46" i="8"/>
  <c r="G49" i="8"/>
  <c r="G51" i="8"/>
  <c r="G54" i="8"/>
  <c r="G55" i="8"/>
  <c r="G58" i="8"/>
  <c r="G60" i="8"/>
  <c r="G62" i="8"/>
  <c r="G63" i="8"/>
  <c r="G64" i="8"/>
  <c r="G66" i="8"/>
  <c r="G67" i="8"/>
  <c r="G70" i="8"/>
  <c r="G71" i="8"/>
  <c r="G74" i="8"/>
  <c r="G75" i="8"/>
  <c r="G80" i="8"/>
  <c r="G81" i="8"/>
  <c r="G82" i="8"/>
  <c r="G83" i="8"/>
  <c r="G84" i="8"/>
  <c r="G85" i="8"/>
  <c r="G86" i="8"/>
  <c r="G87" i="8"/>
  <c r="G88" i="8"/>
  <c r="G89" i="8"/>
  <c r="G93" i="8"/>
  <c r="G94" i="8"/>
  <c r="G102" i="8"/>
  <c r="G110" i="8"/>
  <c r="G120" i="8"/>
  <c r="G127" i="8"/>
  <c r="G131" i="8"/>
  <c r="G132" i="8"/>
  <c r="G133" i="8"/>
  <c r="G134" i="8"/>
  <c r="G137" i="8"/>
  <c r="G138" i="8"/>
  <c r="G147" i="8"/>
  <c r="G149" i="8"/>
  <c r="G151" i="8"/>
  <c r="G152" i="8"/>
  <c r="G153" i="8"/>
  <c r="G154" i="8"/>
  <c r="G155" i="8"/>
  <c r="G156" i="8"/>
  <c r="G157" i="8"/>
  <c r="G163" i="8"/>
  <c r="G166" i="8"/>
  <c r="G170" i="8"/>
  <c r="G172" i="8"/>
  <c r="G173" i="8"/>
  <c r="G174" i="8"/>
  <c r="G175" i="8"/>
  <c r="G177" i="8"/>
  <c r="G181" i="8"/>
  <c r="G182" i="8"/>
  <c r="G183" i="8"/>
  <c r="G184" i="8"/>
  <c r="G185" i="8"/>
  <c r="G186" i="8"/>
  <c r="G191" i="8"/>
  <c r="G192" i="8"/>
  <c r="G194" i="8"/>
  <c r="G197" i="8"/>
  <c r="G198" i="8"/>
  <c r="G201" i="8"/>
  <c r="G204" i="8"/>
  <c r="G208" i="8"/>
  <c r="G209" i="8"/>
  <c r="G210" i="8"/>
  <c r="G211" i="8"/>
  <c r="G214" i="8"/>
  <c r="G217" i="8"/>
  <c r="G219" i="8"/>
  <c r="G221" i="8"/>
  <c r="G222" i="8"/>
  <c r="G223" i="8"/>
  <c r="G227" i="8"/>
  <c r="G228" i="8"/>
  <c r="G240" i="8"/>
  <c r="G241" i="8"/>
  <c r="G242" i="8"/>
  <c r="G243" i="8"/>
  <c r="G244" i="8"/>
  <c r="G245" i="8"/>
  <c r="G246" i="8"/>
  <c r="G250" i="8"/>
  <c r="G251" i="8"/>
  <c r="G252" i="8"/>
  <c r="G253" i="8"/>
  <c r="G255" i="8"/>
  <c r="G256" i="8"/>
  <c r="G257" i="8"/>
  <c r="G258" i="8"/>
  <c r="G259" i="8"/>
  <c r="G260" i="8"/>
  <c r="G261" i="8"/>
  <c r="G263" i="8"/>
  <c r="G264" i="8"/>
  <c r="G265" i="8"/>
  <c r="G266" i="8"/>
  <c r="G267" i="8"/>
  <c r="G268" i="8"/>
  <c r="G269" i="8"/>
  <c r="G271" i="8"/>
  <c r="G273" i="8"/>
  <c r="G274" i="8"/>
  <c r="G278" i="8"/>
  <c r="G279" i="8"/>
  <c r="G280" i="8"/>
  <c r="G281" i="8"/>
  <c r="G284" i="8"/>
  <c r="G287" i="8"/>
  <c r="G288" i="8"/>
  <c r="G289" i="8"/>
  <c r="G294" i="8"/>
  <c r="G295" i="8"/>
  <c r="G297" i="8"/>
  <c r="G298" i="8"/>
  <c r="G299" i="8"/>
  <c r="G301" i="8"/>
  <c r="G302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40" i="8"/>
  <c r="G342" i="8"/>
  <c r="G343" i="8"/>
  <c r="G344" i="8"/>
  <c r="G345" i="8"/>
  <c r="G346" i="8"/>
  <c r="G349" i="8"/>
  <c r="G350" i="8"/>
  <c r="G351" i="8"/>
  <c r="G352" i="8"/>
  <c r="G354" i="8"/>
  <c r="G356" i="8"/>
  <c r="G358" i="8"/>
  <c r="G359" i="8"/>
  <c r="G363" i="8"/>
  <c r="G365" i="8"/>
  <c r="G369" i="8"/>
  <c r="G371" i="8"/>
  <c r="G376" i="8"/>
  <c r="G377" i="8"/>
  <c r="G380" i="8"/>
  <c r="G381" i="8"/>
  <c r="G383" i="8"/>
  <c r="G384" i="8"/>
  <c r="G385" i="8"/>
  <c r="G389" i="8"/>
  <c r="G391" i="8"/>
  <c r="G392" i="8"/>
  <c r="G393" i="8"/>
  <c r="G394" i="8"/>
  <c r="G399" i="8"/>
  <c r="G400" i="8"/>
  <c r="G401" i="8"/>
  <c r="G402" i="8"/>
  <c r="G403" i="8"/>
  <c r="G405" i="8"/>
  <c r="G406" i="8"/>
  <c r="G408" i="8"/>
  <c r="G409" i="8"/>
  <c r="G410" i="8"/>
  <c r="G413" i="8"/>
  <c r="G414" i="8"/>
  <c r="G415" i="8"/>
  <c r="G416" i="8"/>
  <c r="G417" i="8"/>
  <c r="G418" i="8"/>
  <c r="G419" i="8"/>
  <c r="G422" i="8"/>
  <c r="G423" i="8"/>
  <c r="G424" i="8"/>
  <c r="G425" i="8"/>
  <c r="G426" i="8"/>
  <c r="G429" i="8"/>
  <c r="G432" i="8"/>
  <c r="G434" i="8"/>
  <c r="G436" i="8"/>
  <c r="G438" i="8"/>
  <c r="G439" i="8"/>
  <c r="G442" i="8"/>
  <c r="G443" i="8"/>
  <c r="G444" i="8"/>
  <c r="G445" i="8"/>
  <c r="G447" i="8"/>
  <c r="G449" i="8"/>
  <c r="G453" i="8"/>
  <c r="G458" i="8"/>
  <c r="G459" i="8"/>
  <c r="G460" i="8"/>
  <c r="G462" i="8"/>
  <c r="G463" i="8"/>
  <c r="G464" i="8"/>
  <c r="G465" i="8"/>
  <c r="G466" i="8"/>
  <c r="G467" i="8"/>
  <c r="G469" i="8"/>
  <c r="G470" i="8"/>
  <c r="G471" i="8"/>
  <c r="G472" i="8"/>
  <c r="G473" i="8"/>
  <c r="G477" i="8"/>
  <c r="G478" i="8"/>
  <c r="G479" i="8"/>
  <c r="G480" i="8"/>
  <c r="G482" i="8"/>
  <c r="G483" i="8"/>
  <c r="G484" i="8"/>
  <c r="G485" i="8"/>
  <c r="G489" i="8"/>
  <c r="G490" i="8"/>
  <c r="G491" i="8"/>
  <c r="G492" i="8"/>
  <c r="G493" i="8"/>
  <c r="G495" i="8"/>
  <c r="G496" i="8"/>
  <c r="G497" i="8"/>
  <c r="G498" i="8"/>
  <c r="G500" i="8"/>
  <c r="G501" i="8"/>
  <c r="G505" i="8"/>
  <c r="G508" i="8"/>
  <c r="G509" i="8"/>
  <c r="G510" i="8"/>
  <c r="G511" i="8"/>
  <c r="G513" i="8"/>
  <c r="G514" i="8"/>
  <c r="G515" i="8"/>
  <c r="G516" i="8"/>
  <c r="G518" i="8"/>
  <c r="G519" i="8"/>
  <c r="G520" i="8"/>
  <c r="G521" i="8"/>
  <c r="G523" i="8"/>
  <c r="G524" i="8"/>
  <c r="G525" i="8"/>
  <c r="G527" i="8"/>
  <c r="G528" i="8"/>
  <c r="G529" i="8"/>
  <c r="G530" i="8"/>
  <c r="G532" i="8"/>
  <c r="G533" i="8"/>
  <c r="G534" i="8"/>
  <c r="G535" i="8"/>
  <c r="G536" i="8"/>
  <c r="G537" i="8"/>
  <c r="G539" i="8"/>
  <c r="G542" i="8"/>
  <c r="G543" i="8"/>
  <c r="G544" i="8"/>
  <c r="G545" i="8"/>
  <c r="G546" i="8"/>
  <c r="G547" i="8"/>
  <c r="G548" i="8"/>
  <c r="G550" i="8"/>
  <c r="G551" i="8"/>
  <c r="G552" i="8"/>
  <c r="G553" i="8"/>
  <c r="G554" i="8"/>
  <c r="G555" i="8"/>
  <c r="G556" i="8"/>
  <c r="G557" i="8"/>
  <c r="G558" i="8"/>
  <c r="G559" i="8"/>
  <c r="G561" i="8"/>
  <c r="G562" i="8"/>
  <c r="G2" i="8"/>
  <c r="BG305" i="1"/>
  <c r="BG306" i="1"/>
  <c r="BG307" i="1"/>
  <c r="BG308" i="1"/>
  <c r="BG309" i="1"/>
  <c r="BG310" i="1"/>
  <c r="BG311" i="1"/>
  <c r="BG2" i="1"/>
  <c r="BG312" i="1"/>
  <c r="BG313" i="1"/>
  <c r="BG314" i="1"/>
  <c r="BG315" i="1"/>
  <c r="BG316" i="1"/>
  <c r="BG317" i="1"/>
  <c r="BG3" i="1"/>
  <c r="BG318" i="1"/>
  <c r="BG319" i="1"/>
  <c r="BG320" i="1"/>
  <c r="BG321" i="1"/>
  <c r="BG4" i="1"/>
  <c r="BG322" i="1"/>
  <c r="BG323" i="1"/>
  <c r="BG324" i="1"/>
  <c r="BG325" i="1"/>
  <c r="BG326" i="1"/>
  <c r="BG327" i="1"/>
  <c r="BG328" i="1"/>
  <c r="BG5" i="1"/>
  <c r="BG329" i="1"/>
  <c r="BG330" i="1"/>
  <c r="BG331" i="1"/>
  <c r="BG332" i="1"/>
  <c r="BG333" i="1"/>
  <c r="BG334" i="1"/>
  <c r="BG335" i="1"/>
  <c r="BG6" i="1"/>
  <c r="BG7" i="1"/>
  <c r="BG336" i="1"/>
  <c r="BG8" i="1"/>
  <c r="BG337" i="1"/>
  <c r="BG338" i="1"/>
  <c r="BG9" i="1"/>
  <c r="BG130" i="1"/>
  <c r="BG149" i="1"/>
  <c r="BG339" i="1"/>
  <c r="BG223" i="1"/>
  <c r="BG482" i="1"/>
  <c r="BG340" i="1"/>
  <c r="BG341" i="1"/>
  <c r="BG342" i="1"/>
  <c r="BG343" i="1"/>
  <c r="BG344" i="1"/>
  <c r="BG345" i="1"/>
  <c r="BG151" i="1"/>
  <c r="BG10" i="1"/>
  <c r="BG18" i="1"/>
  <c r="BG11" i="1"/>
  <c r="BG346" i="1"/>
  <c r="BG147" i="1"/>
  <c r="BG148" i="1"/>
  <c r="BG347" i="1"/>
  <c r="BG348" i="1"/>
  <c r="BG240" i="1"/>
  <c r="BG182" i="1"/>
  <c r="BG349" i="1"/>
  <c r="BG12" i="1"/>
  <c r="BG350" i="1"/>
  <c r="BG351" i="1"/>
  <c r="BG224" i="1"/>
  <c r="BG352" i="1"/>
  <c r="BG353" i="1"/>
  <c r="BG489" i="1"/>
  <c r="BG490" i="1"/>
  <c r="BG354" i="1"/>
  <c r="BG27" i="1"/>
  <c r="BG355" i="1"/>
  <c r="BG491" i="1"/>
  <c r="BG37" i="1"/>
  <c r="BG356" i="1"/>
  <c r="BG13" i="1"/>
  <c r="BG357" i="1"/>
  <c r="BG358" i="1"/>
  <c r="BG14" i="1"/>
  <c r="BG359" i="1"/>
  <c r="BG360" i="1"/>
  <c r="BG15" i="1"/>
  <c r="BG361" i="1"/>
  <c r="BG362" i="1"/>
  <c r="BG363" i="1"/>
  <c r="BG364" i="1"/>
  <c r="BG225" i="1"/>
  <c r="BG226" i="1"/>
  <c r="BG365" i="1"/>
  <c r="BG227" i="1"/>
  <c r="BG366" i="1"/>
  <c r="BG367" i="1"/>
  <c r="BG368" i="1"/>
  <c r="BG177" i="1"/>
  <c r="BG369" i="1"/>
  <c r="BG241" i="1"/>
  <c r="BG16" i="1"/>
  <c r="BG370" i="1"/>
  <c r="BG371" i="1"/>
  <c r="BG372" i="1"/>
  <c r="BG373" i="1"/>
  <c r="BG374" i="1"/>
  <c r="BG375" i="1"/>
  <c r="BG496" i="1"/>
  <c r="BG242" i="1"/>
  <c r="BG501" i="1"/>
  <c r="BG228" i="1"/>
  <c r="BG376" i="1"/>
  <c r="BG377" i="1"/>
  <c r="BG378" i="1"/>
  <c r="BG379" i="1"/>
  <c r="BG380" i="1"/>
  <c r="BG229" i="1"/>
  <c r="BG230" i="1"/>
  <c r="BG381" i="1"/>
  <c r="BG231" i="1"/>
  <c r="BG505" i="1"/>
  <c r="BG178" i="1"/>
  <c r="BG382" i="1"/>
  <c r="BG383" i="1"/>
  <c r="BG384" i="1"/>
  <c r="BG385" i="1"/>
  <c r="BG386" i="1"/>
  <c r="BG508" i="1"/>
  <c r="BG387" i="1"/>
  <c r="BG388" i="1"/>
  <c r="BG509" i="1"/>
  <c r="BG389" i="1"/>
  <c r="BG17" i="1"/>
  <c r="BG515" i="1"/>
  <c r="BG390" i="1"/>
  <c r="BG131" i="1"/>
  <c r="BG179" i="1"/>
  <c r="BG516" i="1"/>
  <c r="BG44" i="1"/>
  <c r="BG391" i="1"/>
  <c r="BG232" i="1"/>
  <c r="BG392" i="1"/>
  <c r="BG393" i="1"/>
  <c r="BG152" i="1"/>
  <c r="BG394" i="1"/>
  <c r="BG233" i="1"/>
  <c r="BG19" i="1"/>
  <c r="BG395" i="1"/>
  <c r="BG396" i="1"/>
  <c r="BG180" i="1"/>
  <c r="BG20" i="1"/>
  <c r="BG234" i="1"/>
  <c r="BG397" i="1"/>
  <c r="BG518" i="1"/>
  <c r="BG521" i="1"/>
  <c r="BG235" i="1"/>
  <c r="BG398" i="1"/>
  <c r="BG527" i="1"/>
  <c r="BG399" i="1"/>
  <c r="BG243" i="1"/>
  <c r="BG400" i="1"/>
  <c r="BG528" i="1"/>
  <c r="BG401" i="1"/>
  <c r="BG402" i="1"/>
  <c r="BG533" i="1"/>
  <c r="BG236" i="1"/>
  <c r="BG403" i="1"/>
  <c r="BG404" i="1"/>
  <c r="BG405" i="1"/>
  <c r="BG406" i="1"/>
  <c r="BG407" i="1"/>
  <c r="BG408" i="1"/>
  <c r="BG535" i="1"/>
  <c r="BG539" i="1"/>
  <c r="BG237" i="1"/>
  <c r="BG409" i="1"/>
  <c r="BG150" i="1"/>
  <c r="BG181" i="1"/>
  <c r="BG410" i="1"/>
  <c r="BG22" i="1"/>
  <c r="BG23" i="1"/>
  <c r="BG411" i="1"/>
  <c r="BG412" i="1"/>
  <c r="BG413" i="1"/>
  <c r="BG414" i="1"/>
  <c r="BG415" i="1"/>
  <c r="BG51" i="1"/>
  <c r="BG416" i="1"/>
  <c r="BG417" i="1"/>
  <c r="BG418" i="1"/>
  <c r="BG238" i="1"/>
  <c r="BG419" i="1"/>
  <c r="BG420" i="1"/>
  <c r="BG421" i="1"/>
  <c r="BG422" i="1"/>
  <c r="BG423" i="1"/>
  <c r="BG424" i="1"/>
  <c r="BG544" i="1"/>
  <c r="BG425" i="1"/>
  <c r="BG239" i="1"/>
  <c r="BG426" i="1"/>
  <c r="BG427" i="1"/>
  <c r="BG428" i="1"/>
  <c r="BG429" i="1"/>
  <c r="BG244" i="1"/>
  <c r="BG430" i="1"/>
  <c r="BG431" i="1"/>
  <c r="BG432" i="1"/>
  <c r="BG433" i="1"/>
  <c r="BG153" i="1"/>
  <c r="BG434" i="1"/>
  <c r="BG24" i="1"/>
  <c r="BG245" i="1"/>
  <c r="BG246" i="1"/>
  <c r="BG25" i="1"/>
  <c r="BG435" i="1"/>
  <c r="BG54" i="1"/>
  <c r="BG26" i="1"/>
  <c r="BG548" i="1"/>
  <c r="BG436" i="1"/>
  <c r="BG551" i="1"/>
  <c r="BG437" i="1"/>
  <c r="BG28" i="1"/>
  <c r="BG438" i="1"/>
  <c r="BG439" i="1"/>
  <c r="BG251" i="1"/>
  <c r="BG440" i="1"/>
  <c r="BG29" i="1"/>
  <c r="BG441" i="1"/>
  <c r="BG442" i="1"/>
  <c r="BG30" i="1"/>
  <c r="BG443" i="1"/>
  <c r="BG553" i="1"/>
  <c r="BG444" i="1"/>
  <c r="BG554" i="1"/>
  <c r="BG132" i="1"/>
  <c r="BG445" i="1"/>
  <c r="BG446" i="1"/>
  <c r="BG556" i="1"/>
  <c r="BG253" i="1"/>
  <c r="BG447" i="1"/>
  <c r="BG448" i="1"/>
  <c r="BG255" i="1"/>
  <c r="BG256" i="1"/>
  <c r="BG257" i="1"/>
  <c r="BG449" i="1"/>
  <c r="BG450" i="1"/>
  <c r="BG451" i="1"/>
  <c r="BG452" i="1"/>
  <c r="BG266" i="1"/>
  <c r="BG154" i="1"/>
  <c r="BG31" i="1"/>
  <c r="BG453" i="1"/>
  <c r="BG454" i="1"/>
  <c r="BG455" i="1"/>
  <c r="BG456" i="1"/>
  <c r="BG457" i="1"/>
  <c r="BG187" i="1"/>
  <c r="BG32" i="1"/>
  <c r="BG458" i="1"/>
  <c r="BG158" i="1"/>
  <c r="BG459" i="1"/>
  <c r="BG188" i="1"/>
  <c r="BG460" i="1"/>
  <c r="BG461" i="1"/>
  <c r="BG462" i="1"/>
  <c r="BG189" i="1"/>
  <c r="BG247" i="1"/>
  <c r="BG463" i="1"/>
  <c r="BG248" i="1"/>
  <c r="BG249" i="1"/>
  <c r="BG464" i="1"/>
  <c r="BG95" i="1"/>
  <c r="BG250" i="1"/>
  <c r="BG465" i="1"/>
  <c r="BG135" i="1"/>
  <c r="BG183" i="1"/>
  <c r="BG252" i="1"/>
  <c r="BG67" i="1"/>
  <c r="BG466" i="1"/>
  <c r="BG121" i="1"/>
  <c r="BG467" i="1"/>
  <c r="BG190" i="1"/>
  <c r="BG33" i="1"/>
  <c r="BG468" i="1"/>
  <c r="BG122" i="1"/>
  <c r="BG469" i="1"/>
  <c r="BG470" i="1"/>
  <c r="BG191" i="1"/>
  <c r="BG96" i="1"/>
  <c r="BG254" i="1"/>
  <c r="BG120" i="1"/>
  <c r="BG471" i="1"/>
  <c r="BG472" i="1"/>
  <c r="BG155" i="1"/>
  <c r="BG156" i="1"/>
  <c r="BG192" i="1"/>
  <c r="BG473" i="1"/>
  <c r="BG474" i="1"/>
  <c r="BG34" i="1"/>
  <c r="BG111" i="1"/>
  <c r="BG258" i="1"/>
  <c r="BG259" i="1"/>
  <c r="BG475" i="1"/>
  <c r="BG476" i="1"/>
  <c r="BG477" i="1"/>
  <c r="BG478" i="1"/>
  <c r="BG260" i="1"/>
  <c r="BG479" i="1"/>
  <c r="BG136" i="1"/>
  <c r="BG261" i="1"/>
  <c r="BG262" i="1"/>
  <c r="BG263" i="1"/>
  <c r="BG159" i="1"/>
  <c r="BG160" i="1"/>
  <c r="BG264" i="1"/>
  <c r="BG193" i="1"/>
  <c r="BG137" i="1"/>
  <c r="BG265" i="1"/>
  <c r="BG194" i="1"/>
  <c r="BG76" i="1"/>
  <c r="BG112" i="1"/>
  <c r="BG559" i="1"/>
  <c r="BG138" i="1"/>
  <c r="BG72" i="1"/>
  <c r="BG480" i="1"/>
  <c r="BG86" i="1"/>
  <c r="BG103" i="1"/>
  <c r="BG267" i="1"/>
  <c r="BG161" i="1"/>
  <c r="BG481" i="1"/>
  <c r="BG70" i="1"/>
  <c r="BG268" i="1"/>
  <c r="BG483" i="1"/>
  <c r="BG484" i="1"/>
  <c r="BG485" i="1"/>
  <c r="BG486" i="1"/>
  <c r="BG195" i="1"/>
  <c r="BG97" i="1"/>
  <c r="BG487" i="1"/>
  <c r="BG488" i="1"/>
  <c r="BG162" i="1"/>
  <c r="BG163" i="1"/>
  <c r="BG269" i="1"/>
  <c r="BG65" i="1"/>
  <c r="BG80" i="1"/>
  <c r="BG164" i="1"/>
  <c r="BG74" i="1"/>
  <c r="BG90" i="1"/>
  <c r="BG196" i="1"/>
  <c r="BG270" i="1"/>
  <c r="BG165" i="1"/>
  <c r="BG36" i="1"/>
  <c r="BG113" i="1"/>
  <c r="BG184" i="1"/>
  <c r="BG64" i="1"/>
  <c r="BG492" i="1"/>
  <c r="BG197" i="1"/>
  <c r="BG271" i="1"/>
  <c r="BG493" i="1"/>
  <c r="BG494" i="1"/>
  <c r="BG495" i="1"/>
  <c r="BG71" i="1"/>
  <c r="BG198" i="1"/>
  <c r="BG38" i="1"/>
  <c r="BG497" i="1"/>
  <c r="BG272" i="1"/>
  <c r="BG498" i="1"/>
  <c r="BG499" i="1"/>
  <c r="BG166" i="1"/>
  <c r="BG39" i="1"/>
  <c r="BG167" i="1"/>
  <c r="BG168" i="1"/>
  <c r="BG199" i="1"/>
  <c r="BG500" i="1"/>
  <c r="BG133" i="1"/>
  <c r="BG502" i="1"/>
  <c r="BG503" i="1"/>
  <c r="BG200" i="1"/>
  <c r="BG40" i="1"/>
  <c r="BG504" i="1"/>
  <c r="BG114" i="1"/>
  <c r="BG41" i="1"/>
  <c r="BG273" i="1"/>
  <c r="BG274" i="1"/>
  <c r="BG42" i="1"/>
  <c r="BG201" i="1"/>
  <c r="BG275" i="1"/>
  <c r="BG276" i="1"/>
  <c r="BG61" i="1"/>
  <c r="BG185" i="1"/>
  <c r="BG506" i="1"/>
  <c r="BG507" i="1"/>
  <c r="BG139" i="1"/>
  <c r="BG169" i="1"/>
  <c r="BG102" i="1"/>
  <c r="BG140" i="1"/>
  <c r="BG81" i="1"/>
  <c r="BG202" i="1"/>
  <c r="BG170" i="1"/>
  <c r="BG98" i="1"/>
  <c r="BG115" i="1"/>
  <c r="BG510" i="1"/>
  <c r="BG141" i="1"/>
  <c r="BG203" i="1"/>
  <c r="BG277" i="1"/>
  <c r="BG104" i="1"/>
  <c r="BG142" i="1"/>
  <c r="BG278" i="1"/>
  <c r="BG279" i="1"/>
  <c r="BG204" i="1"/>
  <c r="BG280" i="1"/>
  <c r="BG511" i="1"/>
  <c r="BG123" i="1"/>
  <c r="BG105" i="1"/>
  <c r="BG205" i="1"/>
  <c r="BG171" i="1"/>
  <c r="BG281" i="1"/>
  <c r="BG512" i="1"/>
  <c r="BG282" i="1"/>
  <c r="BG513" i="1"/>
  <c r="BG116" i="1"/>
  <c r="BG143" i="1"/>
  <c r="BG514" i="1"/>
  <c r="BG206" i="1"/>
  <c r="BG124" i="1"/>
  <c r="BG283" i="1"/>
  <c r="BG43" i="1"/>
  <c r="BG207" i="1"/>
  <c r="BG99" i="1"/>
  <c r="BG106" i="1"/>
  <c r="BG93" i="1"/>
  <c r="BG284" i="1"/>
  <c r="BG285" i="1"/>
  <c r="BG172" i="1"/>
  <c r="BG110" i="1"/>
  <c r="BG517" i="1"/>
  <c r="BG157" i="1"/>
  <c r="BG117" i="1"/>
  <c r="BG118" i="1"/>
  <c r="BG286" i="1"/>
  <c r="BG94" i="1"/>
  <c r="BG45" i="1"/>
  <c r="BG519" i="1"/>
  <c r="BG119" i="1"/>
  <c r="BG173" i="1"/>
  <c r="BG520" i="1"/>
  <c r="BG46" i="1"/>
  <c r="BG186" i="1"/>
  <c r="BG522" i="1"/>
  <c r="BG523" i="1"/>
  <c r="BG524" i="1"/>
  <c r="BG525" i="1"/>
  <c r="BG526" i="1"/>
  <c r="BG63" i="1"/>
  <c r="BG77" i="1"/>
  <c r="BG82" i="1"/>
  <c r="BG47" i="1"/>
  <c r="BG529" i="1"/>
  <c r="BG287" i="1"/>
  <c r="BG68" i="1"/>
  <c r="BG288" i="1"/>
  <c r="BG73" i="1"/>
  <c r="BG530" i="1"/>
  <c r="BG69" i="1"/>
  <c r="BG107" i="1"/>
  <c r="BG125" i="1"/>
  <c r="BG174" i="1"/>
  <c r="BG289" i="1"/>
  <c r="BG126" i="1"/>
  <c r="BG531" i="1"/>
  <c r="BG108" i="1"/>
  <c r="BG208" i="1"/>
  <c r="BG209" i="1"/>
  <c r="BG48" i="1"/>
  <c r="BG49" i="1"/>
  <c r="BG532" i="1"/>
  <c r="BG21" i="1"/>
  <c r="BG534" i="1"/>
  <c r="BG210" i="1"/>
  <c r="BG35" i="1"/>
  <c r="BG290" i="1"/>
  <c r="BG536" i="1"/>
  <c r="BG291" i="1"/>
  <c r="BG537" i="1"/>
  <c r="BG292" i="1"/>
  <c r="BG538" i="1"/>
  <c r="BG50" i="1"/>
  <c r="BG87" i="1"/>
  <c r="BG540" i="1"/>
  <c r="BG91" i="1"/>
  <c r="BG541" i="1"/>
  <c r="BG542" i="1"/>
  <c r="BG211" i="1"/>
  <c r="BG83" i="1"/>
  <c r="BG543" i="1"/>
  <c r="BG75" i="1"/>
  <c r="BG52" i="1"/>
  <c r="BG212" i="1"/>
  <c r="BG545" i="1"/>
  <c r="BG53" i="1"/>
  <c r="BG109" i="1"/>
  <c r="BG213" i="1"/>
  <c r="BG546" i="1"/>
  <c r="BG92" i="1"/>
  <c r="BG134" i="1"/>
  <c r="BG214" i="1"/>
  <c r="BG215" i="1"/>
  <c r="BG293" i="1"/>
  <c r="BG294" i="1"/>
  <c r="BG547" i="1"/>
  <c r="BG100" i="1"/>
  <c r="BG216" i="1"/>
  <c r="BG62" i="1"/>
  <c r="BG144" i="1"/>
  <c r="BG549" i="1"/>
  <c r="BG295" i="1"/>
  <c r="BG175" i="1"/>
  <c r="BG550" i="1"/>
  <c r="BG84" i="1"/>
  <c r="BG217" i="1"/>
  <c r="BG218" i="1"/>
  <c r="BG219" i="1"/>
  <c r="BG145" i="1"/>
  <c r="BG55" i="1"/>
  <c r="BG220" i="1"/>
  <c r="BG552" i="1"/>
  <c r="BG78" i="1"/>
  <c r="BG296" i="1"/>
  <c r="BG85" i="1"/>
  <c r="BG56" i="1"/>
  <c r="BG88" i="1"/>
  <c r="BG297" i="1"/>
  <c r="BG555" i="1"/>
  <c r="BG89" i="1"/>
  <c r="BG57" i="1"/>
  <c r="BG557" i="1"/>
  <c r="BG127" i="1"/>
  <c r="BG101" i="1"/>
  <c r="BG58" i="1"/>
  <c r="BG298" i="1"/>
  <c r="BG176" i="1"/>
  <c r="BG299" i="1"/>
  <c r="BG558" i="1"/>
  <c r="BG66" i="1"/>
  <c r="BG300" i="1"/>
  <c r="BG221" i="1"/>
  <c r="BG301" i="1"/>
  <c r="BG302" i="1"/>
  <c r="BG560" i="1"/>
  <c r="BG79" i="1"/>
  <c r="BG59" i="1"/>
  <c r="BG146" i="1"/>
  <c r="BG128" i="1"/>
  <c r="BG129" i="1"/>
  <c r="BG222" i="1"/>
  <c r="BG561" i="1"/>
  <c r="BG562" i="1"/>
  <c r="BG563" i="1"/>
  <c r="BG303" i="1"/>
  <c r="BG60" i="1"/>
  <c r="BG304" i="1"/>
  <c r="I4" i="8" l="1"/>
  <c r="I13" i="8"/>
  <c r="I131" i="8"/>
  <c r="I211" i="8"/>
  <c r="I392" i="8"/>
  <c r="I87" i="8"/>
  <c r="I255" i="8"/>
  <c r="I337" i="8"/>
  <c r="I35" i="8"/>
  <c r="I134" i="8"/>
  <c r="I173" i="8"/>
  <c r="I221" i="8"/>
  <c r="I243" i="8"/>
  <c r="I323" i="8"/>
  <c r="I498" i="8"/>
  <c r="I8" i="8"/>
  <c r="I18" i="8"/>
  <c r="I27" i="8"/>
  <c r="I36" i="8"/>
  <c r="I51" i="8"/>
  <c r="I127" i="8"/>
  <c r="I155" i="8"/>
  <c r="I174" i="8"/>
  <c r="I197" i="8"/>
  <c r="I222" i="8"/>
  <c r="I244" i="8"/>
  <c r="I258" i="8"/>
  <c r="I274" i="8"/>
  <c r="I325" i="8"/>
  <c r="I342" i="8"/>
  <c r="I415" i="8"/>
  <c r="I453" i="8"/>
  <c r="I532" i="8"/>
  <c r="I561" i="8"/>
  <c r="I380" i="8"/>
  <c r="I194" i="8"/>
  <c r="I466" i="8"/>
  <c r="I25" i="8"/>
  <c r="I204" i="8"/>
  <c r="I473" i="8"/>
  <c r="I60" i="8"/>
  <c r="I308" i="8"/>
  <c r="I63" i="8"/>
  <c r="I110" i="8"/>
  <c r="I147" i="8"/>
  <c r="I240" i="8"/>
  <c r="I289" i="8"/>
  <c r="I363" i="8"/>
  <c r="I34" i="8"/>
  <c r="I133" i="8"/>
  <c r="I172" i="8"/>
  <c r="I449" i="8"/>
  <c r="I7" i="8"/>
  <c r="I257" i="8"/>
  <c r="I365" i="8"/>
  <c r="I28" i="8"/>
  <c r="I81" i="8"/>
  <c r="I166" i="8"/>
  <c r="I208" i="8"/>
  <c r="I327" i="8"/>
  <c r="I536" i="8"/>
  <c r="I11" i="8"/>
  <c r="I83" i="8"/>
  <c r="I350" i="8"/>
  <c r="I23" i="8"/>
  <c r="I86" i="8"/>
  <c r="I49" i="8"/>
  <c r="I89" i="8"/>
  <c r="I241" i="8"/>
  <c r="I268" i="8"/>
  <c r="I338" i="8"/>
  <c r="I495" i="8"/>
  <c r="I559" i="8"/>
  <c r="I26" i="8"/>
  <c r="I67" i="8"/>
  <c r="I151" i="8"/>
  <c r="I295" i="8"/>
  <c r="I405" i="8"/>
  <c r="I479" i="8"/>
  <c r="I217" i="8"/>
  <c r="I175" i="8"/>
  <c r="I198" i="8"/>
  <c r="I223" i="8"/>
  <c r="I259" i="8"/>
  <c r="I485" i="8"/>
  <c r="I2" i="8"/>
  <c r="I157" i="8"/>
  <c r="I306" i="8"/>
  <c r="I423" i="8"/>
  <c r="I3" i="8"/>
  <c r="I12" i="8"/>
  <c r="I21" i="8"/>
  <c r="I31" i="8"/>
  <c r="I84" i="8"/>
  <c r="I191" i="8"/>
  <c r="I210" i="8"/>
  <c r="I284" i="8"/>
  <c r="I307" i="8"/>
  <c r="I333" i="8"/>
  <c r="I82" i="8"/>
  <c r="I43" i="8"/>
  <c r="I181" i="8"/>
  <c r="I227" i="8"/>
  <c r="I287" i="8"/>
  <c r="I518" i="8"/>
  <c r="I33" i="8"/>
  <c r="I75" i="8"/>
  <c r="I132" i="8"/>
  <c r="I267" i="8"/>
  <c r="I309" i="8"/>
  <c r="I383" i="8"/>
  <c r="I64" i="8"/>
  <c r="I163" i="8"/>
  <c r="I185" i="8"/>
  <c r="I256" i="8"/>
  <c r="I311" i="8"/>
  <c r="I529" i="8"/>
  <c r="I16" i="8"/>
  <c r="I186" i="8"/>
  <c r="I271" i="8"/>
  <c r="I530" i="8"/>
  <c r="I37" i="8"/>
  <c r="I70" i="8"/>
  <c r="I156" i="8"/>
  <c r="I343" i="8"/>
  <c r="I545" i="8"/>
  <c r="I513" i="8"/>
  <c r="I497" i="8"/>
  <c r="I465" i="8"/>
  <c r="I417" i="8"/>
  <c r="I401" i="8"/>
  <c r="I384" i="8"/>
  <c r="I352" i="8"/>
  <c r="I336" i="8"/>
  <c r="I320" i="8"/>
  <c r="I304" i="8"/>
  <c r="I288" i="8"/>
  <c r="I192" i="8"/>
  <c r="I80" i="8"/>
  <c r="I544" i="8"/>
  <c r="I528" i="8"/>
  <c r="I496" i="8"/>
  <c r="I480" i="8"/>
  <c r="I464" i="8"/>
  <c r="I432" i="8"/>
  <c r="I416" i="8"/>
  <c r="I400" i="8"/>
  <c r="I351" i="8"/>
  <c r="I335" i="8"/>
  <c r="I319" i="8"/>
  <c r="I543" i="8"/>
  <c r="I527" i="8"/>
  <c r="I511" i="8"/>
  <c r="I463" i="8"/>
  <c r="I447" i="8"/>
  <c r="I399" i="8"/>
  <c r="I334" i="8"/>
  <c r="I318" i="8"/>
  <c r="I302" i="8"/>
  <c r="I94" i="8"/>
  <c r="I62" i="8"/>
  <c r="I46" i="8"/>
  <c r="I558" i="8"/>
  <c r="I542" i="8"/>
  <c r="I510" i="8"/>
  <c r="I478" i="8"/>
  <c r="I462" i="8"/>
  <c r="I414" i="8"/>
  <c r="I381" i="8"/>
  <c r="I349" i="8"/>
  <c r="I317" i="8"/>
  <c r="I301" i="8"/>
  <c r="I269" i="8"/>
  <c r="I253" i="8"/>
  <c r="I93" i="8"/>
  <c r="I45" i="8"/>
  <c r="I557" i="8"/>
  <c r="I525" i="8"/>
  <c r="I509" i="8"/>
  <c r="I493" i="8"/>
  <c r="I477" i="8"/>
  <c r="I445" i="8"/>
  <c r="I429" i="8"/>
  <c r="I413" i="8"/>
  <c r="I332" i="8"/>
  <c r="I316" i="8"/>
  <c r="I252" i="8"/>
  <c r="I44" i="8"/>
  <c r="I556" i="8"/>
  <c r="I524" i="8"/>
  <c r="I508" i="8"/>
  <c r="I492" i="8"/>
  <c r="I460" i="8"/>
  <c r="I444" i="8"/>
  <c r="I331" i="8"/>
  <c r="I315" i="8"/>
  <c r="I299" i="8"/>
  <c r="I251" i="8"/>
  <c r="I219" i="8"/>
  <c r="I555" i="8"/>
  <c r="I491" i="8"/>
  <c r="I330" i="8"/>
  <c r="I266" i="8"/>
  <c r="I426" i="8"/>
  <c r="I377" i="8"/>
  <c r="I329" i="8"/>
  <c r="I281" i="8"/>
  <c r="I137" i="8"/>
  <c r="I9" i="8"/>
  <c r="I537" i="8"/>
  <c r="I505" i="8"/>
  <c r="I409" i="8"/>
  <c r="I393" i="8"/>
  <c r="I328" i="8"/>
  <c r="I264" i="8"/>
  <c r="I120" i="8"/>
  <c r="I88" i="8"/>
  <c r="I40" i="8"/>
  <c r="I552" i="8"/>
  <c r="I520" i="8"/>
  <c r="I472" i="8"/>
  <c r="I424" i="8"/>
  <c r="I408" i="8"/>
  <c r="I391" i="8"/>
  <c r="I359" i="8"/>
  <c r="I279" i="8"/>
  <c r="I263" i="8"/>
  <c r="I183" i="8"/>
  <c r="I71" i="8"/>
  <c r="I55" i="8"/>
  <c r="I523" i="8"/>
  <c r="I459" i="8"/>
  <c r="I346" i="8"/>
  <c r="I58" i="8"/>
  <c r="I554" i="8"/>
  <c r="I442" i="8"/>
  <c r="I553" i="8"/>
  <c r="I521" i="8"/>
  <c r="I489" i="8"/>
  <c r="I425" i="8"/>
  <c r="I376" i="8"/>
  <c r="I344" i="8"/>
  <c r="I312" i="8"/>
  <c r="I280" i="8"/>
  <c r="I184" i="8"/>
  <c r="I152" i="8"/>
  <c r="I24" i="8"/>
  <c r="I551" i="8"/>
  <c r="I535" i="8"/>
  <c r="I519" i="8"/>
  <c r="I471" i="8"/>
  <c r="I439" i="8"/>
  <c r="I358" i="8"/>
  <c r="I326" i="8"/>
  <c r="I310" i="8"/>
  <c r="I294" i="8"/>
  <c r="I278" i="8"/>
  <c r="I246" i="8"/>
  <c r="I214" i="8"/>
  <c r="I182" i="8"/>
  <c r="I102" i="8"/>
  <c r="I54" i="8"/>
  <c r="I38" i="8"/>
  <c r="I6" i="8"/>
  <c r="I550" i="8"/>
  <c r="I534" i="8"/>
  <c r="I470" i="8"/>
  <c r="I438" i="8"/>
  <c r="I422" i="8"/>
  <c r="I406" i="8"/>
  <c r="I389" i="8"/>
  <c r="I261" i="8"/>
  <c r="I245" i="8"/>
  <c r="I149" i="8"/>
  <c r="I85" i="8"/>
  <c r="I5" i="8"/>
  <c r="I539" i="8"/>
  <c r="I298" i="8"/>
  <c r="I170" i="8"/>
  <c r="I154" i="8"/>
  <c r="I138" i="8"/>
  <c r="I74" i="8"/>
  <c r="I458" i="8"/>
  <c r="I394" i="8"/>
  <c r="I345" i="8"/>
  <c r="I297" i="8"/>
  <c r="I201" i="8"/>
  <c r="I153" i="8"/>
  <c r="I533" i="8"/>
  <c r="I501" i="8"/>
  <c r="I469" i="8"/>
  <c r="I356" i="8"/>
  <c r="I340" i="8"/>
  <c r="I324" i="8"/>
  <c r="I260" i="8"/>
  <c r="I228" i="8"/>
  <c r="I548" i="8"/>
  <c r="I516" i="8"/>
  <c r="I500" i="8"/>
  <c r="I484" i="8"/>
  <c r="I436" i="8"/>
  <c r="I371" i="8"/>
  <c r="I443" i="8"/>
  <c r="I314" i="8"/>
  <c r="I250" i="8"/>
  <c r="I490" i="8"/>
  <c r="I410" i="8"/>
  <c r="I313" i="8"/>
  <c r="I265" i="8"/>
  <c r="I547" i="8"/>
  <c r="I515" i="8"/>
  <c r="I483" i="8"/>
  <c r="I467" i="8"/>
  <c r="I419" i="8"/>
  <c r="I403" i="8"/>
  <c r="I354" i="8"/>
  <c r="I242" i="8"/>
  <c r="I66" i="8"/>
  <c r="I562" i="8"/>
  <c r="I546" i="8"/>
  <c r="I514" i="8"/>
  <c r="I482" i="8"/>
  <c r="I434" i="8"/>
  <c r="I418" i="8"/>
  <c r="I402" i="8"/>
  <c r="I385" i="8"/>
  <c r="I369" i="8"/>
  <c r="I321" i="8"/>
  <c r="I305" i="8"/>
  <c r="I273" i="8"/>
  <c r="I209" i="8"/>
  <c r="I177" i="8"/>
  <c r="F550" i="8"/>
  <c r="F44" i="8"/>
  <c r="F501" i="8"/>
  <c r="F532" i="8"/>
  <c r="F470" i="8"/>
  <c r="F469" i="8"/>
  <c r="F403" i="8"/>
  <c r="F380" i="8"/>
  <c r="F308" i="8"/>
  <c r="F534" i="8"/>
  <c r="F436" i="8"/>
  <c r="F307" i="8"/>
  <c r="F306" i="8"/>
  <c r="F228" i="8"/>
  <c r="F227" i="8"/>
  <c r="F151" i="8"/>
  <c r="F439" i="8"/>
  <c r="F311" i="8"/>
  <c r="F183" i="8"/>
  <c r="F55" i="8"/>
  <c r="F7" i="8"/>
  <c r="F438" i="8"/>
  <c r="F422" i="8"/>
  <c r="F406" i="8"/>
  <c r="F358" i="8"/>
  <c r="F342" i="8"/>
  <c r="F326" i="8"/>
  <c r="F310" i="8"/>
  <c r="F294" i="8"/>
  <c r="F278" i="8"/>
  <c r="F246" i="8"/>
  <c r="F214" i="8"/>
  <c r="F198" i="8"/>
  <c r="F182" i="8"/>
  <c r="F166" i="8"/>
  <c r="F134" i="8"/>
  <c r="F102" i="8"/>
  <c r="F86" i="8"/>
  <c r="F70" i="8"/>
  <c r="F54" i="8"/>
  <c r="F38" i="8"/>
  <c r="F6" i="8"/>
  <c r="F2" i="8"/>
  <c r="F518" i="8"/>
  <c r="F533" i="8"/>
  <c r="F485" i="8"/>
  <c r="F453" i="8"/>
  <c r="F405" i="8"/>
  <c r="F389" i="8"/>
  <c r="F325" i="8"/>
  <c r="F309" i="8"/>
  <c r="F261" i="8"/>
  <c r="F245" i="8"/>
  <c r="F197" i="8"/>
  <c r="F181" i="8"/>
  <c r="F149" i="8"/>
  <c r="F133" i="8"/>
  <c r="F85" i="8"/>
  <c r="F37" i="8"/>
  <c r="F21" i="8"/>
  <c r="F5" i="8"/>
  <c r="F3" i="8"/>
  <c r="F131" i="8"/>
  <c r="F259" i="8"/>
  <c r="F515" i="8"/>
  <c r="F82" i="8"/>
  <c r="F210" i="8"/>
  <c r="F338" i="8"/>
  <c r="F466" i="8"/>
  <c r="F83" i="8"/>
  <c r="F211" i="8"/>
  <c r="F467" i="8"/>
  <c r="F34" i="8"/>
  <c r="F263" i="8"/>
  <c r="F391" i="8"/>
  <c r="F418" i="8"/>
  <c r="F519" i="8"/>
  <c r="F546" i="8"/>
  <c r="F67" i="8"/>
  <c r="F323" i="8"/>
  <c r="F18" i="8"/>
  <c r="F51" i="8"/>
  <c r="F242" i="8"/>
  <c r="F535" i="8"/>
  <c r="F505" i="8"/>
  <c r="F281" i="8"/>
  <c r="F24" i="8"/>
  <c r="F172" i="8"/>
  <c r="F243" i="8"/>
  <c r="F354" i="8"/>
  <c r="F392" i="8"/>
  <c r="F536" i="8"/>
  <c r="F471" i="8"/>
  <c r="F60" i="8"/>
  <c r="F137" i="8"/>
  <c r="F472" i="8"/>
  <c r="F402" i="8"/>
  <c r="F279" i="8"/>
  <c r="F170" i="8"/>
  <c r="F280" i="8"/>
  <c r="F394" i="8"/>
  <c r="F547" i="8"/>
  <c r="F23" i="8"/>
  <c r="F434" i="8"/>
  <c r="F66" i="8"/>
  <c r="F138" i="8"/>
  <c r="F359" i="8"/>
  <c r="F473" i="8"/>
  <c r="F71" i="8"/>
  <c r="F147" i="8"/>
  <c r="F295" i="8"/>
  <c r="F371" i="8"/>
  <c r="F482" i="8"/>
  <c r="F520" i="8"/>
  <c r="F186" i="8"/>
  <c r="F258" i="8"/>
  <c r="F297" i="8"/>
  <c r="F330" i="8"/>
  <c r="F483" i="8"/>
  <c r="F521" i="8"/>
  <c r="F555" i="8"/>
  <c r="F264" i="8"/>
  <c r="F298" i="8"/>
  <c r="F331" i="8"/>
  <c r="F408" i="8"/>
  <c r="F556" i="8"/>
  <c r="F340" i="8"/>
  <c r="F4" i="8"/>
  <c r="F35" i="8"/>
  <c r="F528" i="8"/>
  <c r="F464" i="8"/>
  <c r="F400" i="8"/>
  <c r="F336" i="8"/>
  <c r="F208" i="8"/>
  <c r="F80" i="8"/>
  <c r="F267" i="8"/>
  <c r="F266" i="8"/>
  <c r="F9" i="8"/>
  <c r="F444" i="8"/>
  <c r="F252" i="8"/>
  <c r="F423" i="8"/>
  <c r="F265" i="8"/>
  <c r="F8" i="8"/>
  <c r="F459" i="8"/>
  <c r="F443" i="8"/>
  <c r="F315" i="8"/>
  <c r="F219" i="8"/>
  <c r="F508" i="8"/>
  <c r="F343" i="8"/>
  <c r="F251" i="8"/>
  <c r="F516" i="8"/>
  <c r="F324" i="8"/>
  <c r="F244" i="8"/>
  <c r="F84" i="8"/>
  <c r="F36" i="8"/>
  <c r="F551" i="8"/>
  <c r="F120" i="8"/>
  <c r="F376" i="8"/>
  <c r="F496" i="8"/>
  <c r="F384" i="8"/>
  <c r="F320" i="8"/>
  <c r="F256" i="8"/>
  <c r="F192" i="8"/>
  <c r="F274" i="8"/>
  <c r="F558" i="8"/>
  <c r="F442" i="8"/>
  <c r="F523" i="8"/>
  <c r="F88" i="8"/>
  <c r="F316" i="8"/>
  <c r="F514" i="8"/>
  <c r="F344" i="8"/>
  <c r="F87" i="8"/>
  <c r="F554" i="8"/>
  <c r="F458" i="8"/>
  <c r="F426" i="8"/>
  <c r="F314" i="8"/>
  <c r="F58" i="8"/>
  <c r="F250" i="8"/>
  <c r="F163" i="8"/>
  <c r="F75" i="8"/>
  <c r="F548" i="8"/>
  <c r="F500" i="8"/>
  <c r="F356" i="8"/>
  <c r="F260" i="8"/>
  <c r="F132" i="8"/>
  <c r="F562" i="8"/>
  <c r="F217" i="8"/>
  <c r="F43" i="8"/>
  <c r="F299" i="8"/>
  <c r="F432" i="8"/>
  <c r="F304" i="8"/>
  <c r="F240" i="8"/>
  <c r="F16" i="8"/>
  <c r="F25" i="8"/>
  <c r="F542" i="8"/>
  <c r="F345" i="8"/>
  <c r="F425" i="8"/>
  <c r="F329" i="8"/>
  <c r="F89" i="8"/>
  <c r="F498" i="8"/>
  <c r="F419" i="8"/>
  <c r="F153" i="8"/>
  <c r="F74" i="8"/>
  <c r="F484" i="8"/>
  <c r="F553" i="8"/>
  <c r="F377" i="8"/>
  <c r="F544" i="8"/>
  <c r="F480" i="8"/>
  <c r="F416" i="8"/>
  <c r="F352" i="8"/>
  <c r="F288" i="8"/>
  <c r="F64" i="8"/>
  <c r="F194" i="8"/>
  <c r="F11" i="8"/>
  <c r="F530" i="8"/>
  <c r="F537" i="8"/>
  <c r="F393" i="8"/>
  <c r="F201" i="8"/>
  <c r="F328" i="8"/>
  <c r="F552" i="8"/>
  <c r="F424" i="8"/>
  <c r="F312" i="8"/>
  <c r="F184" i="8"/>
  <c r="F40" i="8"/>
  <c r="F492" i="8"/>
  <c r="F409" i="8"/>
  <c r="F327" i="8"/>
  <c r="F152" i="8"/>
  <c r="F561" i="8"/>
  <c r="F545" i="8"/>
  <c r="F529" i="8"/>
  <c r="F513" i="8"/>
  <c r="F497" i="8"/>
  <c r="F465" i="8"/>
  <c r="F449" i="8"/>
  <c r="F417" i="8"/>
  <c r="F401" i="8"/>
  <c r="F385" i="8"/>
  <c r="F369" i="8"/>
  <c r="F337" i="8"/>
  <c r="F321" i="8"/>
  <c r="F305" i="8"/>
  <c r="F289" i="8"/>
  <c r="F273" i="8"/>
  <c r="F257" i="8"/>
  <c r="F241" i="8"/>
  <c r="F209" i="8"/>
  <c r="F177" i="8"/>
  <c r="F81" i="8"/>
  <c r="F49" i="8"/>
  <c r="F33" i="8"/>
  <c r="F510" i="8"/>
  <c r="F462" i="8"/>
  <c r="F334" i="8"/>
  <c r="F94" i="8"/>
  <c r="F46" i="8"/>
  <c r="F525" i="8"/>
  <c r="F477" i="8"/>
  <c r="F429" i="8"/>
  <c r="F381" i="8"/>
  <c r="F333" i="8"/>
  <c r="F301" i="8"/>
  <c r="F253" i="8"/>
  <c r="F157" i="8"/>
  <c r="F13" i="8"/>
  <c r="F460" i="8"/>
  <c r="F284" i="8"/>
  <c r="F204" i="8"/>
  <c r="F156" i="8"/>
  <c r="F28" i="8"/>
  <c r="F12" i="8"/>
  <c r="F491" i="8"/>
  <c r="F363" i="8"/>
  <c r="F478" i="8"/>
  <c r="F350" i="8"/>
  <c r="F302" i="8"/>
  <c r="F110" i="8"/>
  <c r="F62" i="8"/>
  <c r="F557" i="8"/>
  <c r="F509" i="8"/>
  <c r="F445" i="8"/>
  <c r="F349" i="8"/>
  <c r="F93" i="8"/>
  <c r="F539" i="8"/>
  <c r="F155" i="8"/>
  <c r="F27" i="8"/>
  <c r="F490" i="8"/>
  <c r="F410" i="8"/>
  <c r="F346" i="8"/>
  <c r="F154" i="8"/>
  <c r="F26" i="8"/>
  <c r="F414" i="8"/>
  <c r="F318" i="8"/>
  <c r="F222" i="8"/>
  <c r="F174" i="8"/>
  <c r="F493" i="8"/>
  <c r="F413" i="8"/>
  <c r="F365" i="8"/>
  <c r="F317" i="8"/>
  <c r="F269" i="8"/>
  <c r="F221" i="8"/>
  <c r="F173" i="8"/>
  <c r="F45" i="8"/>
  <c r="F524" i="8"/>
  <c r="F332" i="8"/>
  <c r="F268" i="8"/>
  <c r="F489" i="8"/>
  <c r="F313" i="8"/>
  <c r="F185" i="8"/>
  <c r="F559" i="8"/>
  <c r="F543" i="8"/>
  <c r="F527" i="8"/>
  <c r="F511" i="8"/>
  <c r="F495" i="8"/>
  <c r="F479" i="8"/>
  <c r="F463" i="8"/>
  <c r="F447" i="8"/>
  <c r="F415" i="8"/>
  <c r="F399" i="8"/>
  <c r="F383" i="8"/>
  <c r="F351" i="8"/>
  <c r="F335" i="8"/>
  <c r="F319" i="8"/>
  <c r="F287" i="8"/>
  <c r="F271" i="8"/>
  <c r="F255" i="8"/>
  <c r="F223" i="8"/>
  <c r="F191" i="8"/>
  <c r="F175" i="8"/>
  <c r="F127" i="8"/>
  <c r="F63" i="8"/>
  <c r="F31" i="8"/>
  <c r="E2" i="31" l="1" a="1"/>
  <c r="E2" i="31" s="1"/>
  <c r="J2" i="31" s="1" a="1"/>
  <c r="J2" i="3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54BCD3-3005-49F7-8A8A-F8F4365E12C5}" keepAlive="1" name="Query - Arsenal" description="Connection to the 'Arsenal' query in the workbook." type="5" refreshedVersion="0" background="1">
    <dbPr connection="Provider=Microsoft.Mashup.OleDb.1;Data Source=$Workbook$;Location=Arsenal;Extended Properties=&quot;&quot;" command="SELECT * FROM [Arsenal]"/>
  </connection>
  <connection id="2" xr16:uid="{1FEDBBED-DB0C-49EB-A5C4-5BB802580BFA}" keepAlive="1" name="Query - Aston Villa" description="Connection to the 'Aston Villa' query in the workbook." type="5" refreshedVersion="0" background="1">
    <dbPr connection="Provider=Microsoft.Mashup.OleDb.1;Data Source=$Workbook$;Location=&quot;Aston Villa&quot;;Extended Properties=&quot;&quot;" command="SELECT * FROM [Aston Villa]"/>
  </connection>
  <connection id="3" xr16:uid="{956148B3-8B26-4AA3-89E5-9CFC01A3ED5C}" keepAlive="1" name="Query - Bournemouth" description="Connection to the 'Bournemouth' query in the workbook." type="5" refreshedVersion="0" background="1">
    <dbPr connection="Provider=Microsoft.Mashup.OleDb.1;Data Source=$Workbook$;Location=Bournemouth;Extended Properties=&quot;&quot;" command="SELECT * FROM [Bournemouth]"/>
  </connection>
  <connection id="4" xr16:uid="{36B893A3-5BF4-4CCE-9B1B-BFFC1ACAC894}" keepAlive="1" name="Query - Brentford" description="Connection to the 'Brentford' query in the workbook." type="5" refreshedVersion="8" background="1" saveData="1">
    <dbPr connection="Provider=Microsoft.Mashup.OleDb.1;Data Source=$Workbook$;Location=Brentford;Extended Properties=&quot;&quot;" command="SELECT * FROM [Brentford]"/>
  </connection>
  <connection id="5" xr16:uid="{D58E4DAB-8B12-47EB-B4CC-A5B27A3702E4}" keepAlive="1" name="Query - Brighton" description="Connection to the 'Brighton' query in the workbook." type="5" refreshedVersion="0" background="1">
    <dbPr connection="Provider=Microsoft.Mashup.OleDb.1;Data Source=$Workbook$;Location=Brighton;Extended Properties=&quot;&quot;" command="SELECT * FROM [Brighton]"/>
  </connection>
  <connection id="6" xr16:uid="{AE48212E-7E17-4F93-81D3-8F1D63CF8453}" keepAlive="1" name="Query - Chelsea" description="Connection to the 'Chelsea' query in the workbook." type="5" refreshedVersion="8" background="1" saveData="1">
    <dbPr connection="Provider=Microsoft.Mashup.OleDb.1;Data Source=$Workbook$;Location=Chelsea;Extended Properties=&quot;&quot;" command="SELECT * FROM [Chelsea]"/>
  </connection>
  <connection id="7" xr16:uid="{463E9BC1-2F5C-4DA7-BB9D-00C1E627BCE3}" keepAlive="1" name="Query - Crystal Palace" description="Connection to the 'Crystal Palace' query in the workbook." type="5" refreshedVersion="8" background="1" saveData="1">
    <dbPr connection="Provider=Microsoft.Mashup.OleDb.1;Data Source=$Workbook$;Location=&quot;Crystal Palace&quot;;Extended Properties=&quot;&quot;" command="SELECT * FROM [Crystal Palace]"/>
  </connection>
  <connection id="8" xr16:uid="{AAC488D0-15FF-4FAB-8D2A-2E3B90695ADA}" keepAlive="1" name="Query - Everton" description="Connection to the 'Everton' query in the workbook." type="5" refreshedVersion="8" background="1" saveData="1">
    <dbPr connection="Provider=Microsoft.Mashup.OleDb.1;Data Source=$Workbook$;Location=Everton;Extended Properties=&quot;&quot;" command="SELECT * FROM [Everton]"/>
  </connection>
  <connection id="9" xr16:uid="{D978E253-39EB-4F2E-98B2-04DDD4DDE235}" keepAlive="1" name="Query - Fulham" description="Connection to the 'Fulham' query in the workbook." type="5" refreshedVersion="8" background="1" saveData="1">
    <dbPr connection="Provider=Microsoft.Mashup.OleDb.1;Data Source=$Workbook$;Location=Fulham;Extended Properties=&quot;&quot;" command="SELECT * FROM [Fulham]"/>
  </connection>
  <connection id="10" xr16:uid="{62114E29-2C45-45E5-8475-38DAEBE32595}" keepAlive="1" name="Query - Ipswich" description="Connection to the 'Ipswich' query in the workbook." type="5" refreshedVersion="8" background="1" saveData="1">
    <dbPr connection="Provider=Microsoft.Mashup.OleDb.1;Data Source=$Workbook$;Location=Ipswich;Extended Properties=&quot;&quot;" command="SELECT * FROM [Ipswich]"/>
  </connection>
  <connection id="11" xr16:uid="{2D550E93-FDC5-476F-B4FA-6F5548720788}" keepAlive="1" name="Query - Leicester" description="Connection to the 'Leicester' query in the workbook." type="5" refreshedVersion="8" background="1" saveData="1">
    <dbPr connection="Provider=Microsoft.Mashup.OleDb.1;Data Source=$Workbook$;Location=Leicester;Extended Properties=&quot;&quot;" command="SELECT * FROM [Leicester]"/>
  </connection>
  <connection id="12" xr16:uid="{C970F1A4-AFE6-466F-8C99-940F741E5F9C}" keepAlive="1" name="Query - Liverpool" description="Connection to the 'Liverpool' query in the workbook." type="5" refreshedVersion="8" background="1" saveData="1">
    <dbPr connection="Provider=Microsoft.Mashup.OleDb.1;Data Source=$Workbook$;Location=Liverpool;Extended Properties=&quot;&quot;" command="SELECT * FROM [Liverpool]"/>
  </connection>
  <connection id="13" xr16:uid="{B133F66C-F79B-4D3B-86AA-92F5F47AF53B}" keepAlive="1" name="Query - Manchester City" description="Connection to the 'Manchester City' query in the workbook." type="5" refreshedVersion="8" background="1" saveData="1">
    <dbPr connection="Provider=Microsoft.Mashup.OleDb.1;Data Source=$Workbook$;Location=&quot;Manchester City&quot;;Extended Properties=&quot;&quot;" command="SELECT * FROM [Manchester City]"/>
  </connection>
  <connection id="14" xr16:uid="{02894EC3-59E7-4E5A-A39D-0D2A5C8E9CE3}" keepAlive="1" name="Query - Manchester United" description="Connection to the 'Manchester United' query in the workbook." type="5" refreshedVersion="8" background="1" saveData="1">
    <dbPr connection="Provider=Microsoft.Mashup.OleDb.1;Data Source=$Workbook$;Location=&quot;Manchester United&quot;;Extended Properties=&quot;&quot;" command="SELECT * FROM [Manchester United]"/>
  </connection>
  <connection id="15" xr16:uid="{E178F93D-ACE9-4427-BC0C-A9D1F1564784}" keepAlive="1" name="Query - Newcastle" description="Connection to the 'Newcastle' query in the workbook." type="5" refreshedVersion="8" background="1" saveData="1">
    <dbPr connection="Provider=Microsoft.Mashup.OleDb.1;Data Source=$Workbook$;Location=Newcastle;Extended Properties=&quot;&quot;" command="SELECT * FROM [Newcastle]"/>
  </connection>
  <connection id="16" xr16:uid="{C4E5D30C-A7FC-47D6-BA5E-85563C920F9F}" keepAlive="1" name="Query - Nottingham Forest" description="Connection to the 'Nottingham Forest' query in the workbook." type="5" refreshedVersion="8" background="1" saveData="1">
    <dbPr connection="Provider=Microsoft.Mashup.OleDb.1;Data Source=$Workbook$;Location=&quot;Nottingham Forest&quot;;Extended Properties=&quot;&quot;" command="SELECT * FROM [Nottingham Forest]"/>
  </connection>
  <connection id="17" xr16:uid="{DDE3AC5D-1EE4-45D4-BC35-1E0EA9E9172F}" keepAlive="1" name="Query - player_data_2nd_source" description="Connection to the 'player_data_2nd_source' query in the workbook." type="5" refreshedVersion="8" background="1" saveData="1">
    <dbPr connection="Provider=Microsoft.Mashup.OleDb.1;Data Source=$Workbook$;Location=player_data_2nd_source;Extended Properties=&quot;&quot;" command="SELECT * FROM [player_data_2nd_source]"/>
  </connection>
  <connection id="18" xr16:uid="{F34EEBE9-335D-491C-8302-605A8BE7DD4F}" keepAlive="1" name="Query - Southampton" description="Connection to the 'Southampton' query in the workbook." type="5" refreshedVersion="8" background="1" saveData="1">
    <dbPr connection="Provider=Microsoft.Mashup.OleDb.1;Data Source=$Workbook$;Location=Southampton;Extended Properties=&quot;&quot;" command="SELECT * FROM [Southampton]"/>
  </connection>
  <connection id="19" xr16:uid="{40B656A4-DC2E-471B-94F7-D4D3B2F7FA43}" keepAlive="1" name="Query - Tottenham" description="Connection to the 'Tottenham' query in the workbook." type="5" refreshedVersion="8" background="1" saveData="1">
    <dbPr connection="Provider=Microsoft.Mashup.OleDb.1;Data Source=$Workbook$;Location=Tottenham;Extended Properties=&quot;&quot;" command="SELECT * FROM [Tottenham]"/>
  </connection>
  <connection id="20" xr16:uid="{9B525CED-D259-4083-BEC5-F3B2F3888F0F}" keepAlive="1" name="Query - West Ham" description="Connection to the 'West Ham' query in the workbook." type="5" refreshedVersion="8" background="1" saveData="1">
    <dbPr connection="Provider=Microsoft.Mashup.OleDb.1;Data Source=$Workbook$;Location=&quot;West Ham&quot;;Extended Properties=&quot;&quot;" command="SELECT * FROM [West Ham]"/>
  </connection>
  <connection id="21" xr16:uid="{8345217B-41E0-4D6C-9776-1074C675976C}" keepAlive="1" name="Query - Wolves" description="Connection to the 'Wolves' query in the workbook." type="5" refreshedVersion="8" background="1" saveData="1">
    <dbPr connection="Provider=Microsoft.Mashup.OleDb.1;Data Source=$Workbook$;Location=Wolves;Extended Properties=&quot;&quot;" command="SELECT * FROM [Wolv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<sst xmlns="http://schemas.openxmlformats.org/spreadsheetml/2006/main" count="5183" uniqueCount="790">
  <si>
    <t>Player Name</t>
  </si>
  <si>
    <t>Club</t>
  </si>
  <si>
    <t>Nationality</t>
  </si>
  <si>
    <t>Position</t>
  </si>
  <si>
    <t>Appearances</t>
  </si>
  <si>
    <t>Minutes</t>
  </si>
  <si>
    <t>Goals</t>
  </si>
  <si>
    <t>Assists</t>
  </si>
  <si>
    <t>Shots</t>
  </si>
  <si>
    <t>Shots On Target</t>
  </si>
  <si>
    <t>Conversion %</t>
  </si>
  <si>
    <t>Big Chances Missed</t>
  </si>
  <si>
    <t>Hit Woodwork</t>
  </si>
  <si>
    <t>Offsides</t>
  </si>
  <si>
    <t>Touches</t>
  </si>
  <si>
    <t>Passes</t>
  </si>
  <si>
    <t>Successful Passes</t>
  </si>
  <si>
    <t>Passes%</t>
  </si>
  <si>
    <t>Crosses</t>
  </si>
  <si>
    <t>Successful Crosses</t>
  </si>
  <si>
    <t>Crosses %</t>
  </si>
  <si>
    <t>fThird Passes</t>
  </si>
  <si>
    <t>Successful fThird Passes</t>
  </si>
  <si>
    <t>fThird Passes %</t>
  </si>
  <si>
    <t>Through Balls</t>
  </si>
  <si>
    <t>Carries</t>
  </si>
  <si>
    <t>Progressive Carries</t>
  </si>
  <si>
    <t>Carries Ended with Goal</t>
  </si>
  <si>
    <t>Carries Ended with Assist</t>
  </si>
  <si>
    <t>Carries Ended with Shot</t>
  </si>
  <si>
    <t>Carries Ended with Chance</t>
  </si>
  <si>
    <t>Possession Won</t>
  </si>
  <si>
    <t>Dispossessed</t>
  </si>
  <si>
    <t>Clean Sheets</t>
  </si>
  <si>
    <t>Clearances</t>
  </si>
  <si>
    <t>Interceptions</t>
  </si>
  <si>
    <t>Blocks</t>
  </si>
  <si>
    <t>Tackles</t>
  </si>
  <si>
    <t>Ground Duels</t>
  </si>
  <si>
    <t>gDuels Won</t>
  </si>
  <si>
    <t>gDuels %</t>
  </si>
  <si>
    <t>Aerial Duels</t>
  </si>
  <si>
    <t>aDuels Won</t>
  </si>
  <si>
    <t>aDuels %</t>
  </si>
  <si>
    <t>Goals Conceded</t>
  </si>
  <si>
    <t>xGoT Conceded</t>
  </si>
  <si>
    <t>Own Goals</t>
  </si>
  <si>
    <t>Fouls</t>
  </si>
  <si>
    <t>Yellow Cards</t>
  </si>
  <si>
    <t>Red Cards</t>
  </si>
  <si>
    <t>Saves</t>
  </si>
  <si>
    <t>Saves %</t>
  </si>
  <si>
    <t>Penalties Saved</t>
  </si>
  <si>
    <t>Clearances Off Line</t>
  </si>
  <si>
    <t>Punches</t>
  </si>
  <si>
    <t>High Claims</t>
  </si>
  <si>
    <t>Goals Prevented</t>
  </si>
  <si>
    <t>Ben White</t>
  </si>
  <si>
    <t>Arsenal</t>
  </si>
  <si>
    <t>England</t>
  </si>
  <si>
    <t>Bukayo Saka</t>
  </si>
  <si>
    <t>David Raya</t>
  </si>
  <si>
    <t>Spain</t>
  </si>
  <si>
    <t>Declan Rice</t>
  </si>
  <si>
    <t>Ethan Nwaneri</t>
  </si>
  <si>
    <t>Gabriel Jesus</t>
  </si>
  <si>
    <t>Brazil</t>
  </si>
  <si>
    <t>Gabriel Magalhães</t>
  </si>
  <si>
    <t>Gabriel Martinelli</t>
  </si>
  <si>
    <t>Jakub Kiwior</t>
  </si>
  <si>
    <t>Poland</t>
  </si>
  <si>
    <t>Jorginho</t>
  </si>
  <si>
    <t>Italy</t>
  </si>
  <si>
    <t>Jurriën Timber</t>
  </si>
  <si>
    <t>Netherlands</t>
  </si>
  <si>
    <t>Kai Havertz</t>
  </si>
  <si>
    <t>Germany</t>
  </si>
  <si>
    <t>Kieran Tierney</t>
  </si>
  <si>
    <t>Scotland</t>
  </si>
  <si>
    <t>Leandro Trossard</t>
  </si>
  <si>
    <t>Belgium</t>
  </si>
  <si>
    <t>Martin Ødegaard</t>
  </si>
  <si>
    <t>Norway</t>
  </si>
  <si>
    <t>Mikel Merino</t>
  </si>
  <si>
    <t>Myles Lewis-Skelly</t>
  </si>
  <si>
    <t>Nathan Butler-Oyedeji</t>
  </si>
  <si>
    <t>Neto</t>
  </si>
  <si>
    <t>Oleksandr Zinchenko</t>
  </si>
  <si>
    <t>Ukraine</t>
  </si>
  <si>
    <t>Raheem Sterling</t>
  </si>
  <si>
    <t>Riccardo Calafiori</t>
  </si>
  <si>
    <t>Takehiro Tomiyasu</t>
  </si>
  <si>
    <t>Japan</t>
  </si>
  <si>
    <t>Thomas Partey</t>
  </si>
  <si>
    <t>Ghana</t>
  </si>
  <si>
    <t>William Saliba</t>
  </si>
  <si>
    <t>France</t>
  </si>
  <si>
    <t>Amadou Onana</t>
  </si>
  <si>
    <t>Aston Villa</t>
  </si>
  <si>
    <t>Andrés García</t>
  </si>
  <si>
    <t>Axel Disasi</t>
  </si>
  <si>
    <t>Boubacar Kamara</t>
  </si>
  <si>
    <t>Diego Carlos</t>
  </si>
  <si>
    <t>Donyell Malen</t>
  </si>
  <si>
    <t>Emiliano Buendía</t>
  </si>
  <si>
    <t>Argentina</t>
  </si>
  <si>
    <t>Emiliano Martínez</t>
  </si>
  <si>
    <t>Ezri Konsa</t>
  </si>
  <si>
    <t>Ian Maatsen</t>
  </si>
  <si>
    <t>Jacob Ramsey</t>
  </si>
  <si>
    <t>Jhon Durán</t>
  </si>
  <si>
    <t>Colombia</t>
  </si>
  <si>
    <t>John McGinn</t>
  </si>
  <si>
    <t>Kosta Nedeljkovic</t>
  </si>
  <si>
    <t>Serbia</t>
  </si>
  <si>
    <t>Lamare Bogarde</t>
  </si>
  <si>
    <t>Leon Bailey</t>
  </si>
  <si>
    <t>Jamaica</t>
  </si>
  <si>
    <t>Lucas Digne</t>
  </si>
  <si>
    <t>Marco Asensio</t>
  </si>
  <si>
    <t>Marcus Rashford</t>
  </si>
  <si>
    <t>Matty Cash</t>
  </si>
  <si>
    <t>Morgan Rogers</t>
  </si>
  <si>
    <t>Ollie Watkins</t>
  </si>
  <si>
    <t>Pau Torres</t>
  </si>
  <si>
    <t>Robin Olsen</t>
  </si>
  <si>
    <t>Sweden</t>
  </si>
  <si>
    <t>Ross Barkley</t>
  </si>
  <si>
    <t>Tyrone Mings</t>
  </si>
  <si>
    <t>Youri Tielemans</t>
  </si>
  <si>
    <t>Adam Smith</t>
  </si>
  <si>
    <t>Bournemouth</t>
  </si>
  <si>
    <t>Alex Scott</t>
  </si>
  <si>
    <t>Antoine Semenyo</t>
  </si>
  <si>
    <t>Ben Winterburn</t>
  </si>
  <si>
    <t>Dango Ouattara</t>
  </si>
  <si>
    <t>Burkina Faso</t>
  </si>
  <si>
    <t>Daniel Jebbison</t>
  </si>
  <si>
    <t>Canada</t>
  </si>
  <si>
    <t>David Brooks</t>
  </si>
  <si>
    <t>Wales</t>
  </si>
  <si>
    <t>Dean Huijsen</t>
  </si>
  <si>
    <t>Enes Ünal</t>
  </si>
  <si>
    <t>Turkiye</t>
  </si>
  <si>
    <t>Evanilson</t>
  </si>
  <si>
    <t>Illia Zabarnyi</t>
  </si>
  <si>
    <t>James Hill</t>
  </si>
  <si>
    <t>Julián Araujo</t>
  </si>
  <si>
    <t>Mexico</t>
  </si>
  <si>
    <t>Julio Soler</t>
  </si>
  <si>
    <t>Justin Kluivert</t>
  </si>
  <si>
    <t>Kepa</t>
  </si>
  <si>
    <t>Lewis Cook</t>
  </si>
  <si>
    <t>Lloyd Kelly</t>
  </si>
  <si>
    <t>Luis Sinisterra</t>
  </si>
  <si>
    <t>Marcos Senesi</t>
  </si>
  <si>
    <t>Marcus Tavernier</t>
  </si>
  <si>
    <t>Mark Travers</t>
  </si>
  <si>
    <t>Ireland</t>
  </si>
  <si>
    <t>Max Aarons</t>
  </si>
  <si>
    <t>Milos Kerkez</t>
  </si>
  <si>
    <t>Hungary</t>
  </si>
  <si>
    <t>Philip Billing</t>
  </si>
  <si>
    <t>Denmark</t>
  </si>
  <si>
    <t>Remy Rees-Dottin</t>
  </si>
  <si>
    <t>Ryan Christie</t>
  </si>
  <si>
    <t>Tyler Adams</t>
  </si>
  <si>
    <t>United States</t>
  </si>
  <si>
    <t>Zain Silcott-Duberry</t>
  </si>
  <si>
    <t>Ben Mee</t>
  </si>
  <si>
    <t>Brentford</t>
  </si>
  <si>
    <t>Bryan Mbeumo</t>
  </si>
  <si>
    <t>Cameroon</t>
  </si>
  <si>
    <t>Christian Nørgaard</t>
  </si>
  <si>
    <t>Ethan Pinnock</t>
  </si>
  <si>
    <t>Fábio Carvalho</t>
  </si>
  <si>
    <t>Portugal</t>
  </si>
  <si>
    <t>Frank Onyeka</t>
  </si>
  <si>
    <t>Nigeria</t>
  </si>
  <si>
    <t>Gustavo Nunes</t>
  </si>
  <si>
    <t>Hákon Valdimarsson</t>
  </si>
  <si>
    <t>Iceland</t>
  </si>
  <si>
    <t>Igor Thiago</t>
  </si>
  <si>
    <t>Jayden Meghoma</t>
  </si>
  <si>
    <t>Keane Lewis-Potter</t>
  </si>
  <si>
    <t>Kevin Schade</t>
  </si>
  <si>
    <t>Kim Ji-Soo</t>
  </si>
  <si>
    <t>South Korea</t>
  </si>
  <si>
    <t>Kristoffer Ajer</t>
  </si>
  <si>
    <t>Mads Roerslev</t>
  </si>
  <si>
    <t>Mark Flekken</t>
  </si>
  <si>
    <t>Mathias Jensen</t>
  </si>
  <si>
    <t>Michael Kayode</t>
  </si>
  <si>
    <t>Mikkel Damsgaard</t>
  </si>
  <si>
    <t>Nathan Collins</t>
  </si>
  <si>
    <t>Paris Maghoma</t>
  </si>
  <si>
    <t>Rico Henry</t>
  </si>
  <si>
    <t>Ryan Trevitt</t>
  </si>
  <si>
    <t>Sepp van den Berg</t>
  </si>
  <si>
    <t>Vitaly Janelt</t>
  </si>
  <si>
    <t>Yehor Yarmoliuk</t>
  </si>
  <si>
    <t>Yoane Wissa</t>
  </si>
  <si>
    <t>DR Congo</t>
  </si>
  <si>
    <t>Yunus Konak</t>
  </si>
  <si>
    <t>Jakub Moder</t>
  </si>
  <si>
    <t>Brighton</t>
  </si>
  <si>
    <t>James Milner</t>
  </si>
  <si>
    <t>Adam Webster</t>
  </si>
  <si>
    <t>Bart Verbruggen</t>
  </si>
  <si>
    <t>Billy Gilmour</t>
  </si>
  <si>
    <t>Brajan Gruda</t>
  </si>
  <si>
    <t>Carlos Baleba</t>
  </si>
  <si>
    <t>Danny Welbeck</t>
  </si>
  <si>
    <t>Diego Gómez</t>
  </si>
  <si>
    <t>Paraguay</t>
  </si>
  <si>
    <t>Eiran Cashin</t>
  </si>
  <si>
    <t>Ferdi Kadioglu</t>
  </si>
  <si>
    <t>Georginio Rutter</t>
  </si>
  <si>
    <t>Harry Howell</t>
  </si>
  <si>
    <t>Igor Julio</t>
  </si>
  <si>
    <t>Jack Hinshelwood</t>
  </si>
  <si>
    <t>Jan Paul van Hecke</t>
  </si>
  <si>
    <t>Jason Steele</t>
  </si>
  <si>
    <t>Jeremy Sarmiento</t>
  </si>
  <si>
    <t>Ecuador</t>
  </si>
  <si>
    <t>João Pedro</t>
  </si>
  <si>
    <t>Joël Veltman</t>
  </si>
  <si>
    <t>Kaoru Mitoma</t>
  </si>
  <si>
    <t>Lewis Dunk</t>
  </si>
  <si>
    <t>Mats Wieffer</t>
  </si>
  <si>
    <t>Matt O'Riley</t>
  </si>
  <si>
    <t>Pervis Estupiñán</t>
  </si>
  <si>
    <t>Simon Adingra</t>
  </si>
  <si>
    <t>Cote D’Ivoire</t>
  </si>
  <si>
    <t>Solly March</t>
  </si>
  <si>
    <t>Tariq Lamptey</t>
  </si>
  <si>
    <t>Yankuba Minteh</t>
  </si>
  <si>
    <t>Gambia</t>
  </si>
  <si>
    <t>Yasin Ayari</t>
  </si>
  <si>
    <t>Benoît Badiashile</t>
  </si>
  <si>
    <t>Chelsea</t>
  </si>
  <si>
    <t>Christopher Nkunku</t>
  </si>
  <si>
    <t>Cole Palmer</t>
  </si>
  <si>
    <t>Enzo Fernández</t>
  </si>
  <si>
    <t>Filip Jørgensen</t>
  </si>
  <si>
    <t>Jadon Sancho</t>
  </si>
  <si>
    <t>João Félix</t>
  </si>
  <si>
    <t>Josh Acheampong</t>
  </si>
  <si>
    <t>Kiernan Dewsbury-Hall</t>
  </si>
  <si>
    <t>Levi Colwill</t>
  </si>
  <si>
    <t>Malo Gusto</t>
  </si>
  <si>
    <t>Marc Cucurella</t>
  </si>
  <si>
    <t>Marc Guiu</t>
  </si>
  <si>
    <t>Mathis Amougou</t>
  </si>
  <si>
    <t>Moisés Caicedo</t>
  </si>
  <si>
    <t>Mykhailo Mudryk</t>
  </si>
  <si>
    <t>Nicolas Jackson</t>
  </si>
  <si>
    <t>Senegal</t>
  </si>
  <si>
    <t>Noni Madueke</t>
  </si>
  <si>
    <t>Pedro Neto</t>
  </si>
  <si>
    <t>Reece James</t>
  </si>
  <si>
    <t>Renato Veiga</t>
  </si>
  <si>
    <t>Robert Sánchez</t>
  </si>
  <si>
    <t>Roméo Lavia</t>
  </si>
  <si>
    <t>Shumaira Mheuka</t>
  </si>
  <si>
    <t>Tosin Adarabioyo</t>
  </si>
  <si>
    <t>Trevoh Chalobah</t>
  </si>
  <si>
    <t>Tyrique George</t>
  </si>
  <si>
    <t>Wesley Fofana</t>
  </si>
  <si>
    <t>Adam Wharton</t>
  </si>
  <si>
    <t>Crystal Palace</t>
  </si>
  <si>
    <t>Asher Agbinone</t>
  </si>
  <si>
    <t>Ben Chilwell</t>
  </si>
  <si>
    <t>Caleb Kporha</t>
  </si>
  <si>
    <t>Chadi Riad</t>
  </si>
  <si>
    <t>Morocco</t>
  </si>
  <si>
    <t>Cheick Doucouré</t>
  </si>
  <si>
    <t>Mali</t>
  </si>
  <si>
    <t>Chris Richards</t>
  </si>
  <si>
    <t>Daichi Kamada</t>
  </si>
  <si>
    <t>Daniel Muñoz</t>
  </si>
  <si>
    <t>Dean Henderson</t>
  </si>
  <si>
    <t>Eberechi Eze</t>
  </si>
  <si>
    <t>Eddie Nketiah</t>
  </si>
  <si>
    <t>Ismaïla Sarr</t>
  </si>
  <si>
    <t>Jean-Philippe Mateta</t>
  </si>
  <si>
    <t>Jefferson Lerma</t>
  </si>
  <si>
    <t>Jeffrey Schlupp</t>
  </si>
  <si>
    <t>Joel Ward</t>
  </si>
  <si>
    <t>Jordan Ayew</t>
  </si>
  <si>
    <t>Justin Devenny</t>
  </si>
  <si>
    <t>Northern Ireland</t>
  </si>
  <si>
    <t>Marc Guéhi</t>
  </si>
  <si>
    <t>Matheus França</t>
  </si>
  <si>
    <t>Maxence Lacroix</t>
  </si>
  <si>
    <t>Nathaniel Clyne</t>
  </si>
  <si>
    <t>Romain Esse</t>
  </si>
  <si>
    <t>Tyrick Mitchell</t>
  </si>
  <si>
    <t>Will Hughes</t>
  </si>
  <si>
    <t>Abdoulaye Doucouré</t>
  </si>
  <si>
    <t>Everton</t>
  </si>
  <si>
    <t>Adam Armstrong</t>
  </si>
  <si>
    <t>Armando Broja</t>
  </si>
  <si>
    <t>Albania</t>
  </si>
  <si>
    <t>Ashley Young</t>
  </si>
  <si>
    <t>Beto</t>
  </si>
  <si>
    <t>Guinea-Bissau</t>
  </si>
  <si>
    <t>Carlos Alcaraz</t>
  </si>
  <si>
    <t>Dominic Calvert-Lewin</t>
  </si>
  <si>
    <t>Dwight McNeil</t>
  </si>
  <si>
    <t>Harrison Armstrong</t>
  </si>
  <si>
    <t>Idrissa Gueye</t>
  </si>
  <si>
    <t>Iliman Ndiaye</t>
  </si>
  <si>
    <t>Jack Harrison</t>
  </si>
  <si>
    <t>Jake O'Brien</t>
  </si>
  <si>
    <t>James Garner</t>
  </si>
  <si>
    <t>James Tarkowski</t>
  </si>
  <si>
    <t>Jarrad Branthwaite</t>
  </si>
  <si>
    <t>Jesper Lindstrøm</t>
  </si>
  <si>
    <t>Jordan Pickford</t>
  </si>
  <si>
    <t>Michael Keane</t>
  </si>
  <si>
    <t>Nathan Patterson</t>
  </si>
  <si>
    <t>Orel Mangala</t>
  </si>
  <si>
    <t>Roman Dixon</t>
  </si>
  <si>
    <t>Séamus Coleman</t>
  </si>
  <si>
    <t>Tim Iroegbunam</t>
  </si>
  <si>
    <t>Vitalii Mykolenko</t>
  </si>
  <si>
    <t>Youssef Chermiti</t>
  </si>
  <si>
    <t>Adama Traoré</t>
  </si>
  <si>
    <t>Fulham</t>
  </si>
  <si>
    <t>Alex Iwobi</t>
  </si>
  <si>
    <t>Andreas Pereira</t>
  </si>
  <si>
    <t>Antonee Robinson</t>
  </si>
  <si>
    <t>Bernd Leno</t>
  </si>
  <si>
    <t>Calvin Bassey</t>
  </si>
  <si>
    <t>Carlos Vinícius</t>
  </si>
  <si>
    <t>Emile Smith Rowe</t>
  </si>
  <si>
    <t>Harrison Reed</t>
  </si>
  <si>
    <t>Harry Wilson</t>
  </si>
  <si>
    <t>Issa Diop</t>
  </si>
  <si>
    <t>Jay Stansfield</t>
  </si>
  <si>
    <t>Joachim Andersen</t>
  </si>
  <si>
    <t>Jorge Cuenca</t>
  </si>
  <si>
    <t>Josh King</t>
  </si>
  <si>
    <t>Kenny Tete</t>
  </si>
  <si>
    <t>Martial Godo</t>
  </si>
  <si>
    <t>Raúl Jiménez</t>
  </si>
  <si>
    <t>Reiss Nelson</t>
  </si>
  <si>
    <t>Rodrigo Muniz</t>
  </si>
  <si>
    <t>Ryan Sessegnon</t>
  </si>
  <si>
    <t>Sander Berge</t>
  </si>
  <si>
    <t>Sasa Lukic</t>
  </si>
  <si>
    <t>Timothy Castagne</t>
  </si>
  <si>
    <t>Tom Cairney</t>
  </si>
  <si>
    <t>Willian</t>
  </si>
  <si>
    <t>Alex Palmer</t>
  </si>
  <si>
    <t>Ipswich Town</t>
  </si>
  <si>
    <t>Ali Al-Hamadi</t>
  </si>
  <si>
    <t>Iraq</t>
  </si>
  <si>
    <t>Arijanet Muric</t>
  </si>
  <si>
    <t>Kosovo</t>
  </si>
  <si>
    <t>Axel Tuanzebe</t>
  </si>
  <si>
    <t>Ben Godfrey</t>
  </si>
  <si>
    <t>Ben Johnson</t>
  </si>
  <si>
    <t>Cameron Burgess</t>
  </si>
  <si>
    <t>Australia</t>
  </si>
  <si>
    <t>Christian Walton</t>
  </si>
  <si>
    <t>Conor Chaplin</t>
  </si>
  <si>
    <t>Conor Townsend</t>
  </si>
  <si>
    <t>Dara O'Shea</t>
  </si>
  <si>
    <t>George Edmundson</t>
  </si>
  <si>
    <t>George Hirst</t>
  </si>
  <si>
    <t>Harry Clarke</t>
  </si>
  <si>
    <t>Jack Clarke</t>
  </si>
  <si>
    <t>Jack Taylor</t>
  </si>
  <si>
    <t>Jacob Greaves</t>
  </si>
  <si>
    <t>Jaden Philogene</t>
  </si>
  <si>
    <t>Jens Cajuste</t>
  </si>
  <si>
    <t>Julio Enciso</t>
  </si>
  <si>
    <t>Kalvin Phillips</t>
  </si>
  <si>
    <t>Leif Davis</t>
  </si>
  <si>
    <t>Liam Delap</t>
  </si>
  <si>
    <t>Luke Woolfenden</t>
  </si>
  <si>
    <t>Marcus Harness</t>
  </si>
  <si>
    <t>Massimo Luongo</t>
  </si>
  <si>
    <t>Nathan Broadhead</t>
  </si>
  <si>
    <t>Omari Hutchinson</t>
  </si>
  <si>
    <t>Sam Morsy</t>
  </si>
  <si>
    <t>Egypt</t>
  </si>
  <si>
    <t>Sam Szmodics</t>
  </si>
  <si>
    <t>Abdul Fatawu</t>
  </si>
  <si>
    <t>Leicester City</t>
  </si>
  <si>
    <t>Bilal El Khannouss</t>
  </si>
  <si>
    <t>Bobby De Cordova-Reid</t>
  </si>
  <si>
    <t>Boubakary Soumaré</t>
  </si>
  <si>
    <t>Caleb Okoli</t>
  </si>
  <si>
    <t>Conor Coady</t>
  </si>
  <si>
    <t>Danny Ward</t>
  </si>
  <si>
    <t>Facundo Buonanotte</t>
  </si>
  <si>
    <t>Hamza Choudhury</t>
  </si>
  <si>
    <t>Bangladesh</t>
  </si>
  <si>
    <t>Harry Winks</t>
  </si>
  <si>
    <t>Jake Evans</t>
  </si>
  <si>
    <t>Jakub Stolarczyk</t>
  </si>
  <si>
    <t>James Justin</t>
  </si>
  <si>
    <t>Jamie Vardy</t>
  </si>
  <si>
    <t>Jannik Vestergaard</t>
  </si>
  <si>
    <t>Jeremy Monga</t>
  </si>
  <si>
    <t>Kasey McAteer</t>
  </si>
  <si>
    <t>Luke Thomas</t>
  </si>
  <si>
    <t>Mads Hermansen</t>
  </si>
  <si>
    <t>Michael Golding</t>
  </si>
  <si>
    <t>Odsonne Édouard</t>
  </si>
  <si>
    <t>Olabade Aluko</t>
  </si>
  <si>
    <t>Oliver Skipp</t>
  </si>
  <si>
    <t>Patson Daka</t>
  </si>
  <si>
    <t>Zambia</t>
  </si>
  <si>
    <t>Ricardo Pereira</t>
  </si>
  <si>
    <t>Stephy Mavididi</t>
  </si>
  <si>
    <t>Victor Kristiansen</t>
  </si>
  <si>
    <t>Wilfred Ndidi</t>
  </si>
  <si>
    <t>Will Alves</t>
  </si>
  <si>
    <t>Wout Faes</t>
  </si>
  <si>
    <t>Woyo Coulibaly</t>
  </si>
  <si>
    <t>Alexis Mac Allister</t>
  </si>
  <si>
    <t>Liverpool</t>
  </si>
  <si>
    <t>Alisson Becker</t>
  </si>
  <si>
    <t>Andy Robertson</t>
  </si>
  <si>
    <t>Caoimhín Kelleher</t>
  </si>
  <si>
    <t>Cody Gakpo</t>
  </si>
  <si>
    <t>Conor Bradley</t>
  </si>
  <si>
    <t>Curtis Jones</t>
  </si>
  <si>
    <t>Darwin Núñez</t>
  </si>
  <si>
    <t>Uruguay</t>
  </si>
  <si>
    <t>Diogo Jota</t>
  </si>
  <si>
    <t>Dominik Szoboszlai</t>
  </si>
  <si>
    <t>Federico Chiesa</t>
  </si>
  <si>
    <t>Harvey Elliott</t>
  </si>
  <si>
    <t>Ibrahima Konaté</t>
  </si>
  <si>
    <t>Jarell Quansah</t>
  </si>
  <si>
    <t>Jayden Danns</t>
  </si>
  <si>
    <t>Joe Gomez</t>
  </si>
  <si>
    <t>Kostas Tsimikas</t>
  </si>
  <si>
    <t>Greece</t>
  </si>
  <si>
    <t>Luis Díaz</t>
  </si>
  <si>
    <t>Mohamed Salah</t>
  </si>
  <si>
    <t>Ryan Gravenberch</t>
  </si>
  <si>
    <t>Trent Alexander-Arnold</t>
  </si>
  <si>
    <t>Virgil van Dijk</t>
  </si>
  <si>
    <t>Vítezslav Jaros</t>
  </si>
  <si>
    <t>Czech Republic</t>
  </si>
  <si>
    <t>Wataru Endo</t>
  </si>
  <si>
    <t>Abdukodir Khusanov</t>
  </si>
  <si>
    <t>Manchester City</t>
  </si>
  <si>
    <t>Uzbekistan</t>
  </si>
  <si>
    <t>Bernardo Silva</t>
  </si>
  <si>
    <t>Claudio Echeverri</t>
  </si>
  <si>
    <t>Divin Mubama</t>
  </si>
  <si>
    <t>Ederson</t>
  </si>
  <si>
    <t>Erling Haaland</t>
  </si>
  <si>
    <t>Ilkay Gündogan</t>
  </si>
  <si>
    <t>Jack Grealish</t>
  </si>
  <si>
    <t>Jahmai Simpson-Pusey</t>
  </si>
  <si>
    <t>James McAtee</t>
  </si>
  <si>
    <t>Jérémy Doku</t>
  </si>
  <si>
    <t>John Stones</t>
  </si>
  <si>
    <t>Josko Gvardiol</t>
  </si>
  <si>
    <t>Croatia</t>
  </si>
  <si>
    <t>Kevin De Bruyne</t>
  </si>
  <si>
    <t>Kyle Walker</t>
  </si>
  <si>
    <t>Manuel Akanji</t>
  </si>
  <si>
    <t>Switzerland</t>
  </si>
  <si>
    <t>Mateo Kovacic</t>
  </si>
  <si>
    <t>Matheus Nunes</t>
  </si>
  <si>
    <t>Nathan Aké</t>
  </si>
  <si>
    <t>Nico González</t>
  </si>
  <si>
    <t>Nico O'Reilly</t>
  </si>
  <si>
    <t>Omar Marmoush</t>
  </si>
  <si>
    <t>Oscar Bobb</t>
  </si>
  <si>
    <t>Phil Foden</t>
  </si>
  <si>
    <t>Rico Lewis</t>
  </si>
  <si>
    <t>Rodri</t>
  </si>
  <si>
    <t>Rúben Dias</t>
  </si>
  <si>
    <t>Savinho</t>
  </si>
  <si>
    <t>Stefan Ortega</t>
  </si>
  <si>
    <t>Vitor Reis</t>
  </si>
  <si>
    <t>Wes Burns</t>
  </si>
  <si>
    <t>Alejandro Garnacho</t>
  </si>
  <si>
    <t>Altay Bayindir</t>
  </si>
  <si>
    <t>Amad Diallo</t>
  </si>
  <si>
    <t>André Onana</t>
  </si>
  <si>
    <t>Antony</t>
  </si>
  <si>
    <t>Ayden Heaven</t>
  </si>
  <si>
    <t>Bruno Fernandes</t>
  </si>
  <si>
    <t>Casemiro</t>
  </si>
  <si>
    <t>Chido Obi</t>
  </si>
  <si>
    <t>Christian Eriksen</t>
  </si>
  <si>
    <t>Diogo Dalot</t>
  </si>
  <si>
    <t>Harry Amass</t>
  </si>
  <si>
    <t>Harry Maguire</t>
  </si>
  <si>
    <t>Jonny Evans</t>
  </si>
  <si>
    <t>Joshua Zirkzee</t>
  </si>
  <si>
    <t>Kobbie Mainoo</t>
  </si>
  <si>
    <t>Leny Yoro</t>
  </si>
  <si>
    <t>Lisandro Martínez</t>
  </si>
  <si>
    <t>Luke Shaw</t>
  </si>
  <si>
    <t>Manuel Ugarte</t>
  </si>
  <si>
    <t>Mason Mount</t>
  </si>
  <si>
    <t>Matthijs de Ligt</t>
  </si>
  <si>
    <t>Noussair Mazraoui</t>
  </si>
  <si>
    <t>Patrick Dorgu</t>
  </si>
  <si>
    <t>Rasmus Højlund</t>
  </si>
  <si>
    <t>Scott McTominay</t>
  </si>
  <si>
    <t>Toby Collyer</t>
  </si>
  <si>
    <t>Tyler Fredricson</t>
  </si>
  <si>
    <t>Tyrell Malacia</t>
  </si>
  <si>
    <t>Victor Lindelöf</t>
  </si>
  <si>
    <t>Alexander Isak</t>
  </si>
  <si>
    <t>Anthony Gordon</t>
  </si>
  <si>
    <t>Bruno Guimarães</t>
  </si>
  <si>
    <t>Callum Wilson</t>
  </si>
  <si>
    <t>Dan Burn</t>
  </si>
  <si>
    <t>Emil Krafth</t>
  </si>
  <si>
    <t>Fabian Schär</t>
  </si>
  <si>
    <t>Harvey Barnes</t>
  </si>
  <si>
    <t>Jacob Murphy</t>
  </si>
  <si>
    <t>Joe Willock</t>
  </si>
  <si>
    <t>Joelinton</t>
  </si>
  <si>
    <t>Kieran Trippier</t>
  </si>
  <si>
    <t>Lewis Hall</t>
  </si>
  <si>
    <t>Lewis Miley</t>
  </si>
  <si>
    <t>Martin Dúbravka</t>
  </si>
  <si>
    <t>Slovakia</t>
  </si>
  <si>
    <t>Matt Targett</t>
  </si>
  <si>
    <t>Miguel Almirón</t>
  </si>
  <si>
    <t>Nick Pope</t>
  </si>
  <si>
    <t>Sandro Tonali</t>
  </si>
  <si>
    <t>Sean Longstaff</t>
  </si>
  <si>
    <t>Sven Botman</t>
  </si>
  <si>
    <t>Tino Livramento</t>
  </si>
  <si>
    <t>William Osula</t>
  </si>
  <si>
    <t>Álex Moreno</t>
  </si>
  <si>
    <t>Anthony Elanga</t>
  </si>
  <si>
    <t>Callum Hudson-Odoi</t>
  </si>
  <si>
    <t>Chris Wood</t>
  </si>
  <si>
    <t>New Zealand</t>
  </si>
  <si>
    <t>Danilo</t>
  </si>
  <si>
    <t>Elliot Anderson</t>
  </si>
  <si>
    <t>Eric da Silva Moreira</t>
  </si>
  <si>
    <t>Harry Toffolo</t>
  </si>
  <si>
    <t>Ibrahim Sangaré</t>
  </si>
  <si>
    <t>Jota Silva</t>
  </si>
  <si>
    <t>Matz Sels</t>
  </si>
  <si>
    <t>Morato</t>
  </si>
  <si>
    <t>Morgan Gibbs-White</t>
  </si>
  <si>
    <t>Murillo</t>
  </si>
  <si>
    <t>Nathan Wood</t>
  </si>
  <si>
    <t>Neco Williams</t>
  </si>
  <si>
    <t>Nicolás Domínguez</t>
  </si>
  <si>
    <t>Nikola Milenkovic</t>
  </si>
  <si>
    <t>Ola Aina</t>
  </si>
  <si>
    <t>Ramón Sosa</t>
  </si>
  <si>
    <t>Ryan Yates</t>
  </si>
  <si>
    <t>Taiwo Awoniyi</t>
  </si>
  <si>
    <t>Willy-Arnaud Boly</t>
  </si>
  <si>
    <t>Aaron Ramsdale</t>
  </si>
  <si>
    <t>Southampton</t>
  </si>
  <si>
    <t>Adam Lallana</t>
  </si>
  <si>
    <t>Albert Grønbæk</t>
  </si>
  <si>
    <t>Alex McCarthy</t>
  </si>
  <si>
    <t>Armel Bella-Kotchap</t>
  </si>
  <si>
    <t>Ben Brereton</t>
  </si>
  <si>
    <t>Chile</t>
  </si>
  <si>
    <t>Cameron Archer</t>
  </si>
  <si>
    <t>Charlie Taylor</t>
  </si>
  <si>
    <t>Chiedozie Ogbene</t>
  </si>
  <si>
    <t>Flynn Downes</t>
  </si>
  <si>
    <t>Jack Stephens</t>
  </si>
  <si>
    <t>James Bree</t>
  </si>
  <si>
    <t>Jan Bednarek</t>
  </si>
  <si>
    <t>Jay Robinson</t>
  </si>
  <si>
    <t>Joachim Kayi-Sanda</t>
  </si>
  <si>
    <t>Joe Aribo</t>
  </si>
  <si>
    <t>Joe Lumley</t>
  </si>
  <si>
    <t>Kamaldeen Sulemana</t>
  </si>
  <si>
    <t>Kyle Walker-Peters</t>
  </si>
  <si>
    <t>Lesley Ugochukwu</t>
  </si>
  <si>
    <t>Mason Holgate</t>
  </si>
  <si>
    <t>Mateus Fernandes</t>
  </si>
  <si>
    <t>Paul Onuachu</t>
  </si>
  <si>
    <t>Ronnie Edwards</t>
  </si>
  <si>
    <t>Ross Stewart</t>
  </si>
  <si>
    <t>Ryan Fraser</t>
  </si>
  <si>
    <t>Ryan Manning</t>
  </si>
  <si>
    <t>Sam Amo-Ameyaw</t>
  </si>
  <si>
    <t>Samuel Edozie</t>
  </si>
  <si>
    <t>Taylor Harwood-Bellis</t>
  </si>
  <si>
    <t>Tyler Dibling</t>
  </si>
  <si>
    <t>Welington</t>
  </si>
  <si>
    <t>Will Smallbone</t>
  </si>
  <si>
    <t>Yukinari Sugawara</t>
  </si>
  <si>
    <t>Alfie Dorrington</t>
  </si>
  <si>
    <t>Antonín Kinsky</t>
  </si>
  <si>
    <t>Archie Gray</t>
  </si>
  <si>
    <t>Ben Davies</t>
  </si>
  <si>
    <t>Brandon Austin</t>
  </si>
  <si>
    <t>Brennan Johnson</t>
  </si>
  <si>
    <t>Cristian Romero</t>
  </si>
  <si>
    <t>Dane Scarlett</t>
  </si>
  <si>
    <t>Dejan Kulusevski</t>
  </si>
  <si>
    <t>Destiny Udogie</t>
  </si>
  <si>
    <t>Djed Spence</t>
  </si>
  <si>
    <t>Dominic Solanke</t>
  </si>
  <si>
    <t>Fraser Forster</t>
  </si>
  <si>
    <t>Guglielmo Vicario</t>
  </si>
  <si>
    <t>James Maddison</t>
  </si>
  <si>
    <t>Kevin Danso</t>
  </si>
  <si>
    <t>Austria</t>
  </si>
  <si>
    <t>Lucas Bergvall</t>
  </si>
  <si>
    <t>Mathys Tel</t>
  </si>
  <si>
    <t>Micky van de Ven</t>
  </si>
  <si>
    <t>Mikey Moore</t>
  </si>
  <si>
    <t>Pape Sarr</t>
  </si>
  <si>
    <t>Pedro Porro</t>
  </si>
  <si>
    <t>Radu Dragusin</t>
  </si>
  <si>
    <t>Romania</t>
  </si>
  <si>
    <t>Richarlison</t>
  </si>
  <si>
    <t>Rodrigo Bentancur</t>
  </si>
  <si>
    <t>Sergio Reguilón</t>
  </si>
  <si>
    <t>Son Heung-Min</t>
  </si>
  <si>
    <t>Timo Werner</t>
  </si>
  <si>
    <t>Will Lankshear</t>
  </si>
  <si>
    <t>Wilson Odobert</t>
  </si>
  <si>
    <t>Yves Bissouma</t>
  </si>
  <si>
    <t>Aaron Cresswell</t>
  </si>
  <si>
    <t>Aaron Wan-Bissaka</t>
  </si>
  <si>
    <t>Alphonse Areola</t>
  </si>
  <si>
    <t>Andy Irving</t>
  </si>
  <si>
    <t>Carlos Soler</t>
  </si>
  <si>
    <t>Crysencio Summerville</t>
  </si>
  <si>
    <t>Danny Ings</t>
  </si>
  <si>
    <t>Edson Álvarez</t>
  </si>
  <si>
    <t>Emerson</t>
  </si>
  <si>
    <t>Evan Ferguson</t>
  </si>
  <si>
    <t>Guido Rodríguez</t>
  </si>
  <si>
    <t>James Ward-Prowse</t>
  </si>
  <si>
    <t>Jarrod Bowen</t>
  </si>
  <si>
    <t>Jean-Clair Todibo</t>
  </si>
  <si>
    <t>Kaelan Casey</t>
  </si>
  <si>
    <t>Konstantinos Mavropanos</t>
  </si>
  <si>
    <t>Lewis Orford</t>
  </si>
  <si>
    <t>Lucas Paquetá</t>
  </si>
  <si>
    <t>Luis Guilherme</t>
  </si>
  <si>
    <t>Lukasz Fabianski</t>
  </si>
  <si>
    <t>Maximilian Kilman</t>
  </si>
  <si>
    <t>Maxwel Cornet</t>
  </si>
  <si>
    <t>Michail Antonio</t>
  </si>
  <si>
    <t>Mohammed Kudus</t>
  </si>
  <si>
    <t>Niclas Füllkrug</t>
  </si>
  <si>
    <t>Ollie Scarles</t>
  </si>
  <si>
    <t>Tomás Soucek</t>
  </si>
  <si>
    <t>Vladimír Coufal</t>
  </si>
  <si>
    <t>Alfie Pond</t>
  </si>
  <si>
    <t>André</t>
  </si>
  <si>
    <t>Boubacar Traoré</t>
  </si>
  <si>
    <t>Carlos Forbs</t>
  </si>
  <si>
    <t>Chiquinho</t>
  </si>
  <si>
    <t>Craig Dawson</t>
  </si>
  <si>
    <t>Dan Bentley</t>
  </si>
  <si>
    <t>Daniel Podence</t>
  </si>
  <si>
    <t>Emmanuel Agbadou</t>
  </si>
  <si>
    <t>Gonçalo Guedes</t>
  </si>
  <si>
    <t>Hwang Hee-Chan</t>
  </si>
  <si>
    <t>Jean-Ricner Bellegarde</t>
  </si>
  <si>
    <t>João Gomes</t>
  </si>
  <si>
    <t>Jørgen Strand Larsen</t>
  </si>
  <si>
    <t>José Sá</t>
  </si>
  <si>
    <t>Mario Lemina</t>
  </si>
  <si>
    <t>Gabon</t>
  </si>
  <si>
    <t>Marshall Munetsi</t>
  </si>
  <si>
    <t>Zimbabwe</t>
  </si>
  <si>
    <t>Mateus Mané</t>
  </si>
  <si>
    <t>Matheus Cunha</t>
  </si>
  <si>
    <t>Matt Doherty</t>
  </si>
  <si>
    <t>Nasser Djiga</t>
  </si>
  <si>
    <t>Nélson Semedo</t>
  </si>
  <si>
    <t>Pablo Sarabia</t>
  </si>
  <si>
    <t>Pedro Lima</t>
  </si>
  <si>
    <t>Rayan Aït-Nouri</t>
  </si>
  <si>
    <t>Algeria</t>
  </si>
  <si>
    <t>Rodrigo Gomes</t>
  </si>
  <si>
    <t>Sam Johnstone</t>
  </si>
  <si>
    <t>Santiago Bueno</t>
  </si>
  <si>
    <t>Tom King</t>
  </si>
  <si>
    <t>Tommy Doyle</t>
  </si>
  <si>
    <t>Toti Gomes</t>
  </si>
  <si>
    <t>Yerson Mosquera</t>
  </si>
  <si>
    <t>Defending Score</t>
  </si>
  <si>
    <t>Goals Prevented Adjusted</t>
  </si>
  <si>
    <t>Goalkeeper Score</t>
  </si>
  <si>
    <t>Involvement Score</t>
  </si>
  <si>
    <t>Attacking Score</t>
  </si>
  <si>
    <t>Apperance Score</t>
  </si>
  <si>
    <t>Overall Score</t>
  </si>
  <si>
    <t>Player</t>
  </si>
  <si>
    <t>Gls</t>
  </si>
  <si>
    <t>Ast</t>
  </si>
  <si>
    <t>Jaden Philogene Bidace</t>
  </si>
  <si>
    <t>Kosta Nedeljković</t>
  </si>
  <si>
    <t>Jáder Durán</t>
  </si>
  <si>
    <t>Emi Buendía</t>
  </si>
  <si>
    <t>Kepa Arrizabalaga</t>
  </si>
  <si>
    <t>Julian Araujo</t>
  </si>
  <si>
    <t>Igor</t>
  </si>
  <si>
    <t>Thiago</t>
  </si>
  <si>
    <t>Hákon Rafn Valdimarsson</t>
  </si>
  <si>
    <t>Edmond-Paris Maghoma</t>
  </si>
  <si>
    <t>Kim Jisoo</t>
  </si>
  <si>
    <t>Yunus Emre Konak</t>
  </si>
  <si>
    <t>Fabio Carvalho</t>
  </si>
  <si>
    <t>Joshua Acheampong</t>
  </si>
  <si>
    <t>Ismaila Sarr</t>
  </si>
  <si>
    <t>Vitaliy Mykolenko</t>
  </si>
  <si>
    <t>Idrissa Gana Gueye</t>
  </si>
  <si>
    <t>Saša Lukić</t>
  </si>
  <si>
    <t>Joshua King</t>
  </si>
  <si>
    <t>Sammie Szmodics</t>
  </si>
  <si>
    <t>Ali Al Hamadi</t>
  </si>
  <si>
    <t>Abdul Fatawu Issahaku</t>
  </si>
  <si>
    <t>Victor Bernth Kristiansen</t>
  </si>
  <si>
    <t>Andrew Robertson</t>
  </si>
  <si>
    <t>Vitezslav Jaros</t>
  </si>
  <si>
    <t>Alisson</t>
  </si>
  <si>
    <t>Sávio</t>
  </si>
  <si>
    <t>Nico O’Reilly</t>
  </si>
  <si>
    <t>James Mcatee</t>
  </si>
  <si>
    <t>Mateo Kovačić</t>
  </si>
  <si>
    <t>Joško Gvardiol</t>
  </si>
  <si>
    <t>İlkay Gündoğan</t>
  </si>
  <si>
    <t>Nicolás González</t>
  </si>
  <si>
    <t>Jeremy Doku</t>
  </si>
  <si>
    <t>Manuel Ugarte Ribeiro</t>
  </si>
  <si>
    <t>Chidozie Obi-Martin</t>
  </si>
  <si>
    <t>Altay Bayındır</t>
  </si>
  <si>
    <t>Valentino Livramento</t>
  </si>
  <si>
    <t>Nikola Milenković</t>
  </si>
  <si>
    <t>Willy Boly</t>
  </si>
  <si>
    <t>Nathan Wood-Gordon</t>
  </si>
  <si>
    <t>William Smallbone</t>
  </si>
  <si>
    <t>Joachim Kayi Sanda</t>
  </si>
  <si>
    <t>Albert Grønbaek</t>
  </si>
  <si>
    <t>Armel Bella Kotchap</t>
  </si>
  <si>
    <t>Samuel Amo-Ameyaw</t>
  </si>
  <si>
    <t>Tomáš Souček</t>
  </si>
  <si>
    <t>Oliver Scarles</t>
  </si>
  <si>
    <t>Emerson Palmieri</t>
  </si>
  <si>
    <t>Max Kilman</t>
  </si>
  <si>
    <t>Łukasz Fabiański</t>
  </si>
  <si>
    <t>Pape Matar Sarr</t>
  </si>
  <si>
    <t>Antonín Kinský</t>
  </si>
  <si>
    <t>Son Heung-min</t>
  </si>
  <si>
    <t>Radu Drăgușin</t>
  </si>
  <si>
    <t>Mateus Mane</t>
  </si>
  <si>
    <t>Hwang Hee-chan</t>
  </si>
  <si>
    <t>Age</t>
  </si>
  <si>
    <t>Daniel Bentley</t>
  </si>
  <si>
    <t>Age2</t>
  </si>
  <si>
    <t>Team</t>
  </si>
  <si>
    <t>Team sort</t>
  </si>
  <si>
    <t>Nation</t>
  </si>
  <si>
    <t>Nation Sort</t>
  </si>
  <si>
    <t>Postion</t>
  </si>
  <si>
    <t>Goalkeeper</t>
  </si>
  <si>
    <t>Midfielder</t>
  </si>
  <si>
    <t>Defender</t>
  </si>
  <si>
    <t>Forward</t>
  </si>
  <si>
    <t>Position sort</t>
  </si>
  <si>
    <t>Country</t>
  </si>
  <si>
    <t>Score</t>
  </si>
  <si>
    <t>Young Player</t>
  </si>
  <si>
    <t>All</t>
  </si>
  <si>
    <t>Premier League 24/25 Player Rating Dashboard</t>
  </si>
  <si>
    <t>Wolves</t>
  </si>
  <si>
    <t>West Ham</t>
  </si>
  <si>
    <t>Tottenham</t>
  </si>
  <si>
    <t>Notts Forest</t>
  </si>
  <si>
    <t>Newcastle</t>
  </si>
  <si>
    <t>Manchester Utd</t>
  </si>
  <si>
    <t>Best Score</t>
  </si>
  <si>
    <t>Best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</si>
</sst>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rgb="FF37003C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2" xfId="0" applyBorder="1"/>
    <xf numFmtId="0" fontId="18" fillId="33" borderId="10" xfId="0" applyFont="1" applyFill="1" applyBorder="1" applyAlignment="1" applyProtection="1">
      <alignment horizontal="center" vertical="center"/>
      <protection locked="0"/>
    </xf>
    <xf numFmtId="0" fontId="18" fillId="33" borderId="11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0" formatCode="General"/>
    </dxf>
  </dxfs>
  <tableStyles count="0" defaultTableStyle="TableStyleMedium2" defaultPivotStyle="PivotStyleLight16"/>
  <colors>
    <mruColors>
      <color rgb="FFEAEAEA"/>
      <color rgb="FF37003C"/>
      <color rgb="FFFFD700"/>
      <color rgb="FFDEC8EE"/>
      <color rgb="FFF2F2F2"/>
      <color rgb="FFF571E5"/>
      <color rgb="FF00A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Team!$K$1</c:f>
              <c:strCache>
                <c:ptCount val="1"/>
                <c:pt idx="0">
                  <c:v>Best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Team!$J$2:$J$6</c:f>
              <c:strCache>
                <c:ptCount val="5"/>
                <c:pt idx="0">
                  <c:v>Everton</c:v>
                </c:pt>
                <c:pt idx="1">
                  <c:v>Brentford</c:v>
                </c:pt>
                <c:pt idx="2">
                  <c:v>Manchester City</c:v>
                </c:pt>
                <c:pt idx="3">
                  <c:v>Newcastle</c:v>
                </c:pt>
                <c:pt idx="4">
                  <c:v>Liverpool</c:v>
                </c:pt>
              </c:strCache>
            </c:strRef>
          </c:cat>
          <c:val>
            <c:numRef>
              <c:f>Team!$K$2:$K$6</c:f>
              <c:numCache>
                <c:formatCode>0.0</c:formatCode>
                <c:ptCount val="5"/>
                <c:pt idx="0">
                  <c:v>9.0443680908276072</c:v>
                </c:pt>
                <c:pt idx="1">
                  <c:v>9.0915552613397068</c:v>
                </c:pt>
                <c:pt idx="2">
                  <c:v>9.3973902599677999</c:v>
                </c:pt>
                <c:pt idx="3">
                  <c:v>9.689733271845526</c:v>
                </c:pt>
                <c:pt idx="4">
                  <c:v>9.9724256700128144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F-45A7-966C-9A1EECF70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16015"/>
        <c:axId val="1291609775"/>
      </c:barChart>
      <c:catAx>
        <c:axId val="1291616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09775"/>
        <c:crosses val="autoZero"/>
        <c:auto val="1"/>
        <c:lblAlgn val="ctr"/>
        <c:lblOffset val="100"/>
        <c:noMultiLvlLbl val="0"/>
      </c:catAx>
      <c:valAx>
        <c:axId val="129160977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1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Position!$B$1</c:f>
              <c:strCache>
                <c:ptCount val="1"/>
                <c:pt idx="0">
                  <c:v>Best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Position!$A$2:$A$5</c:f>
              <c:strCache>
                <c:ptCount val="4"/>
                <c:pt idx="0">
                  <c:v>Forward</c:v>
                </c:pt>
                <c:pt idx="1">
                  <c:v>Midfielder</c:v>
                </c:pt>
                <c:pt idx="2">
                  <c:v>Defender</c:v>
                </c:pt>
                <c:pt idx="3">
                  <c:v>Goalkeeper</c:v>
                </c:pt>
              </c:strCache>
            </c:strRef>
          </c:cat>
          <c:val>
            <c:numRef>
              <c:f>Position!$B$2:$B$5</c:f>
              <c:numCache>
                <c:formatCode>0.0</c:formatCode>
                <c:ptCount val="4"/>
                <c:pt idx="0">
                  <c:v>9.689733271845526</c:v>
                </c:pt>
                <c:pt idx="1">
                  <c:v>9.9724256700128144</c:v>
                </c:pt>
                <c:pt idx="2">
                  <c:v>9.5536258000372829</c:v>
                </c:pt>
                <c:pt idx="3">
                  <c:v>9.0443680908276072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8-45D2-BDC9-11F43646C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44815"/>
        <c:axId val="1291645295"/>
      </c:barChart>
      <c:catAx>
        <c:axId val="129164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5295"/>
        <c:crosses val="autoZero"/>
        <c:auto val="1"/>
        <c:lblAlgn val="ctr"/>
        <c:lblOffset val="100"/>
        <c:noMultiLvlLbl val="0"/>
      </c:catAx>
      <c:valAx>
        <c:axId val="129164529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Position!$B$1</c:f>
              <c:strCache>
                <c:ptCount val="1"/>
                <c:pt idx="0">
                  <c:v>Best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Position!$A$2:$A$5</c:f>
              <c:strCache>
                <c:ptCount val="4"/>
                <c:pt idx="0">
                  <c:v>Forward</c:v>
                </c:pt>
                <c:pt idx="1">
                  <c:v>Midfielder</c:v>
                </c:pt>
                <c:pt idx="2">
                  <c:v>Defender</c:v>
                </c:pt>
                <c:pt idx="3">
                  <c:v>Goalkeeper</c:v>
                </c:pt>
              </c:strCache>
            </c:strRef>
          </c:cat>
          <c:val>
            <c:numRef>
              <c:f>Position!$B$2:$B$5</c:f>
              <c:numCache>
                <c:formatCode>0.0</c:formatCode>
                <c:ptCount val="4"/>
                <c:pt idx="0">
                  <c:v>9.689733271845526</c:v>
                </c:pt>
                <c:pt idx="1">
                  <c:v>9.9724256700128144</c:v>
                </c:pt>
                <c:pt idx="2">
                  <c:v>9.5536258000372829</c:v>
                </c:pt>
                <c:pt idx="3">
                  <c:v>9.0443680908276072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4-4765-9C28-166E8DB23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44815"/>
        <c:axId val="1291645295"/>
      </c:barChart>
      <c:catAx>
        <c:axId val="129164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5295"/>
        <c:crosses val="autoZero"/>
        <c:auto val="1"/>
        <c:lblAlgn val="ctr"/>
        <c:lblOffset val="100"/>
        <c:noMultiLvlLbl val="0"/>
      </c:catAx>
      <c:valAx>
        <c:axId val="129164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F69FEC48-0C29-4546-89F8-09E8B6EBC731}">
          <cx:tx>
            <cx:txData>
              <cx:f>_xlchart.v5.2</cx:f>
              <cx:v>Best score</cx:v>
            </cx:txData>
          </cx:tx>
          <cx:dataId val="0"/>
          <cx:layoutPr>
            <cx:geography cultureLanguage="en-GB" cultureRegion="GB" attribution="Powered by Bing">
              <cx:geoCache provider="{E9337A44-BEBE-4D9F-B70C-5C5E7DAFC167}">
                <cx:binary>7H3JcuNItuWvhOWmNw9K+Owoq3pm6QBJzYqQFBkKbWCUgoEZDjhmrPo3+j962bv3J+9L+jIkakAy
UipLVktmXYxFWrrThYtzr9/ZnX+/7f92m66W5kOfpXn1t9v+H7+EdV387ddfq9twlS2rvSy6NbrS
3+u9W539qr9/j25Xv34zyy7Kg1+xjeivt+HS1Kv+l//8O/y1YKWP9e2yjnT+qVmZ4XxVNWld/cnc
1qkPt7rJ6/XyAP7SP35xl/ny2/KXD6u8jurhcihW//jl2Vd++fDr9A/94aEfUqCrbr7BWo73mCCO
5Dazf3zwLx9SnQf305bD97gtkS0Zfpi/e/bpMoP1L9Pzg5rlt29mVVUf7v/7uO4Z7Y/DUaXduxd3
9ZpM97cf7/Xrc2D/8++TAXjTycgT7KewvDQ1hf639GaZRzvEnqK9NaaYc+f+8wx75OythzmS9G5a
bth+B/0r6NmO/cPCCfgP41P0fzt+e/SVWY5RukHgrwu+hew98uNjT0Sekb07WRd8q8i/TMl22Dfr
Jqhvhqegq/N3APoyD9Llt1UV7g54TPakoMR2GNkm9Y69hxnHQjpyq9SrV5H0Ew48WTvlwpOpP3DC
e3tOXNzqOl3m317iw79O/Z2s+uhWv/T85wr6zywPyIFDCHOIYM/UHmxMsEm2w9f/No+703gvk7Cd
75t1E55vhqf8Prl6e37/lgYrs0tjg+WfGhv8w9ZIfK/ybBs9h/4V9GzH/mHhBPyH8Sn63vXbo/9x
aZZBsxw2GOzA3IC4E8RB3JG4syoA8FNHi8k9xB1CmZwI/Wto2Q7948oJ9o8TU/A/fn178H8zwdrD
zHfoaVmEgnxz6oAne2dVxHP0OcxzgSVD9xuAbFh/72u9hqbtXHjyOhM2PJmZ8uG3d2D8f2uq2izT
XSohC7M9QNmmkqBtxh8Bn6hjI0EI/bFLplroNST9hA2PS6dseJz5Axs+v4PtsCZvl0ygYo9JYQub
Pt8EiO4hajtSkvtQcBv4f07In0C/XrgN+PX4H2C/fHvYZ8FQ1Bsl8Nf1P+bg02BM5SaoAHCfqH/s
rJ1ihKS8Mw7rmORpmP0iNduRv182wf1+dIr6bPEOUL9tlt+02bz8X8fdQhDlOYJzQZ8Bbglnj/B1
5I3vExsTaZ+9TMlPMN8snKK+Gf8D7u7b4/55vFklUVUv891BD+kNgokgoGe2eTwc/H8GtkCSSV7j
dbRsB//p2gn+T6emLPj8DnzOz6bZsctJMCgVxhhB4M08UTYW43s2ZCwZsGZrjP0KUn4C/+Ydpthv
xv8A/DvwN9UqDaIm253gM3uPgyFlXIptzibd4xyBq/mg6ye+5ivo2Y7+w8IJ+g/jU/TV7O01z7nO
dpxVZXsOZKsRxXgb+hjglwy0Pn/0QJ9a2lfQsx39h4UT9B/Gp+ifn709+t4qz5Ym2aHsA/qQ0Jbo
Sb3gieqREIYhCVZ3IvOvoGM76g8LJ6g/jE9R947eHnXVmATi2w/zZbXDhBrCe7YAnS7kNKEGEi9t
gii4QE9F/bVkbEf++eoJ/M8npzxQ87fnwfUyu/nzYOafK6RZED4xJB2ECfjuT0QeQ7jFIJstGYRb
T+F/mYLtwG/WTSDfDE/Bvj55e7BdqBUarXfpXO6BDWWg5je1M3Ain4COyB64N0zafAL6ayjZDvvj
ygnwjxNT6N13AP3pqvtwvVq+pnbw+ty9Bb79OkkgifNYFn4KvwDXk1AIaPkkkH0lOdtZ8GzxhAvP
5qaMOH0H/v2iifLV0lJRVS2bjSb46wEuQntrY4sYep5RsBDbw4Qhm7JJQvnVhGxnwmT5hA2T2Skj
Fl/egTIKo3S1OwZYBO0JjggR+N7dd56pIktAHIykEIhMGOG+RMh2BtwvmwB/PzoF3H0HpfvFjk0t
KPd1SoGDD78tsbCWfEgi25SDH/TU4F6Gqw8v07Id9KdrJ8g/nZrCv3gHFsDVqd6tr0P31lWUdblq
IulQRbSlhCz+fRpzKvCvoGQ7/I/vMAH/cWIKvfsOwitX16sP3n//z/910OrI7FDpCIhxHUGEfR/j
OuDmPLG/FttjXDiUOZt67iTecv/rfwNl3/7Hy3T9hB+T9VOuTKb/wJuDtzcD11F2s7zpdsgUC8k9
yhh1mHy+MSC7LyiXFNEJG15Dw3YGPK6cQP84MQX9+h3Y3otVvgqWO2zjgqiLCmZz0PbPd8B6gmGQ
f2gjufs8NwavoGQ78g8LJ8A/jE9xvzh9e2H/qHcbADC8By4ntCsA9j8+z2NeaF0EIwAZOHI3O+0m
eZmc7dhv1k2g3wxPkf/4HpyfEDp2N6L319196OIBTLGEotbdZ1LWgpZSsL1Y3Lc5wHc2z75rZFi8
RM524O+XTXC/H53Cvth/e4F3jYYe5x0CTxnUC5mkVGxM7jN9Az4nZwLiMDxxOl9ByHbIHxZOQH8Y
n8K+f/4OYB9Xt+GH81XR3KTR7Ub0/rrY07UFJY4NGYU7jfLcwAL6hEBvD9+070yKue6arD+Xhp8w
YbNwyoTN+JQJ7jvINHjnH1xo4d9hatkCx16C9wL/7tXO83TbuqcXQzhGxPaiirfK9K2BDXn7IBsf
9PcPNQRkL1K6nTEv/8UJx15e8AdWem+/nz5qUzc7dZiIA9UAjByxTkc/DRkgpIAJKFluLAvMP42e
X0PKdl49rpzw5HFiiv3Hy7fHfrbufX/Ljuu5Wea3O4xPKJzlgQ4k28HPWY/BU5ZEPJSrpz7Dy3Rs
5/tm3YTrm+Epz+fvwH4d1Mt02Mj9DswW2WNQpWC2vGtnXPvBT/YcVOzuDNam62titl6kZjvu98sm
sN+PTlE/eAc7bbG82WVtyLL31mdHuMM21miSHoGcOYdvQA5xe+/Xi/Rsx/1+2QT3+9Ep7ovf3l7D
XRTLaJc1OThRBc274IVtdRIs2AyMQtPdxoebRoUvkrMd9vtlE9jvR6ewzy7eHvYTbfTtLo/SQAUC
QVs1RvbGdj9TM5YA73it+Tez6+3w1LS/gqDt0D8snID/MD6F/+QdSP1iZaDlaIdankHQ7SBn3dp7
J/jPzev6oCG0OUJfxr2an2j5V9CzHf2HhRP0H8an6Huztxf+w2WxyyZTAj4No4ixn4TlBNxaweFA
4SQsf5GM7ZDfL5sAfj86hfvw49vDvTCr1S59SLLu4GIEzOfzfCtGECFCjRP6Gu/2wKSp92U6tgO+
WTdBfDM8hXzxDnzI/SYPlmaH+gUObCCJBDSMbu0nhWTrOgEOcdtj/fmpdn8FPduxf1g4Af9hfIr+
/ue3F/iD29VrorbX97qsj4ZB6UbSSdS0rvYgm61PK238nedW9RWUbMf9YeEE94fxKe4H78CpOY2C
3R5YhTwFpPoI1DHvawigwZ/ETqDX4SOgseJ+GhLhT6X+FfRsR/9h4QT9h/Ep+qeLdyD1Zllu3v+v
h62EgEMDTYsg3s8wp3BCTFCwpz85IXbwAhXbAb9bNUH7bnAK9cGnt4f6BI5E7g5qxPegig9i/pNj
wVBng1YWDA7k/QcKbU/F/CVqtkN+t2oC+d3gFPKTd1BDu+hW31Y7DFQZ6Ja1HGMoEP/4PM9mrzt5
Mdx4A4dn7qad55i/TM521DfrJrhvhqfIX8zeXtgPzI6tKRSOJYe8DN+UhkGen2h1CFXBi4G+lc0x
yWmO4BUEbQf/YeEE/YfxKfwH7wD+z4mBDM1qI35/XbNDHQ2OoEL2f7srCYkEDCaVILh/Y7Mxnmqb
V9CzHf2HhRP0H8an6H9+B4mCw2W2jG6Xu0MfPEZMfnRkPSqWZ8IPiRoOSRrIFt/BP/FpXkHQdvgf
Fk7gfxifwn/4DvoWj+C2tXaHRUwK18rA0SPGN1nf56oH29C8CPV7fN/RMtU8L5OzHfvNugn0m2G4
rW1yZ88fBv6lt5qdrqAKa9YhU7U7QV+3B0HfORV0q4GFXgnMHTDA4Nr8+EA1/6maeSVN2/F+tngC
+rO5qcyfvgNP5xTqvcCO/MODWbrD5WeafyI6L11pd3cJ4Q/cpvcTTi9nAEq6XV6AAz6XA03y0Lz0
mAV9ovsgSSoIJJWcSd7oZTJ+IgX35E8F4H74D7x/B83CFyuz0xNp62iNkfWlEo8dkE8QB33HGPR0
OOsAY/1Bzzfhy+RsR36zboL8ZniK/Pk7yF1cpLpdJn/eH/TPnQakEvqVEMAvnhsZyNVBV6rkhP8E
9FdQ8hPYH1ZOgX+YmEJ/8Q6Owl7opg4/HGmz2qGfBUUBSqAhSfLt3WJwJFMSaHWBe4gmMv86an7C
gaeLp0x4Ojflw9H52wd6F11Uj3d+wAaSn9mc16dOoeFE2nAgdl0U/vEBO/9EA629YWjPhnM692H2
pCz5Spp+wo2nLzTlxtO5KTfc/bfnxuX6gPiww7hvXbaRjg0HlJ/rIwJHpQjc0vKQfpp4Ypf/9X9e
pGQ7/o8rJ+A/TkyRv3wH++BzHtWrbx8u6mW9qna3E6DrjkGSD3pY79PVz3eC5Th7NsTdEPzdN1hO
Ir9Xk7WdGZPlE45MZqds+Xzx9hviyzJ9mR3/Omf49cel/jk3AbJd/z7G9dyevBTCTOOUV7R2/3M8
+Xer+T8RJb7cVf3n8etz3v/ZdcH/bkF/+D2B/7cJoqfHm3fFzH+f4N78IMQPe/1SLubRZdoVA/4/
8gd/7hU8qBtvWS9nP35Q44n1+fPZDd8mS+/TmFtDpzveHXz7xy/rTpKHX+lY/4Vn2c+TYbm+lGvj
fG4WrJZV/Y9fkA29ntDPBrVJCG7Bb4c2rG61nnGgmVwQ6AGFe55syLtyqFrm63QiPE/uMSqgqgC5
IGpLbIP3Wa0jUlgFlzBKqLdJaKLD67Ibf/j5EjhVOQQ6f8Dh/v8/5E32UUd5XQE18PTi7mtrMgXc
twO3DUJpFY7CQYUJSRvmb5fn8BMp62//R8iaXFCq+X4uFRm9EbmRpZLQw6JRTzDZ8ig4XAQ+8bOH
wUMIdClA69/6BLCzvu7h6cMgBQA9UTLHiz4Yy/a4wiMe5xZuh0Zlo8nOnAZu4543KR74ITRY1cEs
tazeeDIcu6MORzZ1ReB3tdK0wOdDKMwXapf54MZ+y27tjpqrfuiK9PMoh7hWuXGGzA3zoqqUaW3H
nossy4hXFjSNvLFtBqQEDUXjYlT1rUJRYfJFM2CWKJIUIfJKHgZXoRYlPHIEHirSt7pWYUbRItNt
Nx/KgSbKsDooVO8nON9Pg2y0VZlrR3i8gJ+IUUmS+scUiFlmIYkyZZmitV3dDdYKKO4sF3dpeZHW
ebeKippyJeNCHgxhWvsLeCo67lPCzdwfaLBEddrP5ZDwbN7XrCaLahzCxhsdHAulwzbqVZ+Eduea
VGSxp2lDb4s2dL6WmDW2SmiHjZvaZOSqwQE7M31B8WKESymFyoDnxpVFEXwNAyKZCrFFsUsDE0eq
iiOk3bjM2y9F5JfGzXHIL40dsl6lkmaRivzAfK5sXP2Oh6T8HvapiZQZiShdkva5VtpmQFJI0Xge
+i0v3Dwq2lEJ0bPc03bR31iNGCqVEZ8gpTGlqdc1mT7TUWewQsJkXNEWmUSlmbFyF24MTI54UiRI
9SyxBjcs7OxbSWhvVGTEiJQtq+KKJyi/ZLpsiEp6WQYul3F8MvIhCs5aYZpYNbFvNUoGNvs2GO0b
NcSiualMaV8xuyg/DsOYdKrLiz50q7Qqm7kV9813uECGIRWknTN6aTVEB6mhVXcoG5+zg8EnVr9i
JQpzlY8Sf+/bGB2kEdfFfoVRark1E3XjmQ4Pq7Eb0la1TZlQxeqe+4dZa/iRT9pRuwWPczQbemfM
9uE17VhJ2QxERW0vC1X4sfZVGHH7YBjq6rZCVZwqjnw7UpnvhM68DquqdjVt40JZQdFaLg172aog
S8hZGaAy9grLbs65bOKr2sQ4OzS2FX/hPU/kzG8jShTLKoldUYRxrIowi303iBJ4Llz3labu4CdN
uMABtfnHhLdJpVhXxKkLfQVNcTKKrNf7LLDbeU7LlquolqxTSVT050NVFloJJJLCBaHOP0FTPIfN
5qTiVsRQ/ZuJFrJV88a2JLxlao+J6nQrDbDSxLZbxJQyZaqxxPBM7eSzuM/6yKtJ1t2QNh2+ln1m
9SpDdZi52WAkbHlsd43qoi4San3Z8DdNcHgiZNUvhzTrqcdTHVGFLFG0nm4CzmapGdJeQdZsLBSo
gdo6tXjVnPJQhLU7SrstvMrXKVcdp6A2CjiJ37rZmPsLTMjwNTB6ECothW9catlVqVKn40rzTF/7
le4OdEVZqgZkiyN7LOSXJCuiVOWikrXqDEPHgUXpYWGR+tLJaC09kvvR6Pq0tGLPypn1ue6SrlBl
EPeB25e2DFRfj+2pLfswnQ01rr5VvVMUBwOot0IFiT1e+UkSw/Yb8ij3nL6zPpcp7/2FE4ZFPw84
NqFrMNfjHDRnX+8bkMje41HafoHHAqZWPOrCs2wZLhpg5jCHltcodTVusOVJ2ZlPAagb63Mb6qZS
ugyqQBWoyrOZ7FJxBg368Qhnp8uxUTzLZOeGwm8+sTwbSpcW44DVUCAqvcyPslY1YSN8JXIG+naw
27xyGW9E7tlDwR3PSVj0WepGBCqpivrGCe1MK7uweAz6tqLCpU0BP2HVV6w4CUNR3Ng0AbmueSrb
WZhplLpZWdmNGjoHl6qpKzAzQVyg9ICHMSjpELfsekx8H81q0sQnmehhD9qMx4u4K6g9L6PWSQ9w
wYvWFRKNt7Kt9Md8yEQxs0JipaCTs5Z7Lei0cS5JwYN5ZMUhn8emTRyVBTqsDpIxbYTigZNqVZW4
IIrU0fgp5mmX7me467/QkRqmEOXOV5ETjL04JqxyjQ2yoIjfg+Ku5MioMuB59Aq1IBkqhMJ97gGm
2bnkWRF4GahdrMIq1qkqAhRzhXsWXie9U11FWd7nbh1yViqi+/YsGOLEdxPbx/CTT0EWgsZnNV84
NRxcVHEctt8pE1WoOtmzdm7VTXYAZwBSchgFUeEc5cA7x9M9qrIZS/vguNYkRrD3gnpUvHBopHqT
UjHnjOVUBTpIZ2KwQF2NFDmjko2kraJjRfHcH3khXG4VvnZ9TWrhVdZIOzXGWXrhJyGKZhxK3MRl
hWbjYTc6QPnYYPtcW0kNkqYDMHJ5byfHfQGa0yuavklV6Q9+7FJQ+0iNdc4/Ee3g3K1ol30NBK2X
Oi9xe5R3QdXsd0UpG/CT0jKfFX0Aas3qitqFzWNHM6l1/Ls9+Halwhx8E4V6HlhnlITdcKgjngsX
p37ouyTwrZugz+vQqzs/k27aVcUw47nRzQxMg5kNBsubERR0MhutPDxj4BnZB0Tkka1SHBk+E7jh
gEwV+985jwhWDhu7fZoYB/iXNuUFz8egdVOnarFbWg44PJWMWH3YdWUTLUbdtRW4fYEePDF2tVGk
ws2ggn5IwcqAKzerAizbo7JG8qaVxAa77KRmEVckO/RzKg5TkkRHA7Viy0VdHBsQ2nFYWTkePusE
1LGtixte06PQMid1hdmgWl7axh20NF/zrLC+VjXqZkJks6gyhyHNOrdgcXiQpLbtNpGZ5wPp51SL
CAxwv5COcfZlkR4kktaHDY/KUNnNCLN1huwV4zhQ/lrbhuCJYEX9QAuVaE6ph0mQfB9ZMbpNWpZe
x7rExWNqeWnus2TWjGObqhZMM2wjq2HHqBhZuh8aDUaZx7ZtuWM9CheUPf9MBrGfNc7HpO3Bn/KR
mDW2Jh4pszOrELaLgnqeBpx8zGxWWUAhuECqyZthBO8jDOaFIaUrw9pSmai5o3ge6oMs7H2VIwR6
rswxP6cjSn4vRDIocFYMdhHvmFsY0yuIHYQaW2uc9XEHMiyzwsVOhG58mTA3LoqezEbfKfYH1AS+
4oJ/lVkOSt2a+RkFQ4GLvFRaD3MQrlIxXiKAJ6fzYSwFU51ApUf6MHQDB3/JLCrnVZ5ETEWj7V91
OI5mvRAHjW+3/X5mg4OoEmbTlTP22WlJg2gfWW0rXGF+sBbsrZf1vX8iusS4pAk7VUUUtcq3SHMy
hoEZldNX6ZIHgXNdD/VhKSyi4hYMqvGj09JvtZKh45+yUfqundWLNNPC9WO4yV7hNmn2G19aiyTU
xnM6C0CC2tlcVEX+aUxqa18H0bwy6UcrG6+dOi4vyiZIjpqW+CD8aeVGUXkejzUx4Akm7ddqEIln
tIjnxqSlF/p5uV+KAp5VsFF/0XSEjZaUni7zKldFleHfKzPWGHyipj5pZGSd2EmZXJKRHJdFM8IX
RXbYNBbEAravZ6gpf/e79KBpo+zTCNGeMzc51weDHVuLgiZe7wej12jLeKS2erdlfDZU42lNcxCo
EXyTvgXFS8aq2DcR02rM2Pe4sVtlmno47yp0DQ58FCgo9Q37EJu0i8ry+bwLcoAeosXaY2Nre+Bu
N597O0s/FY4G7y4pnHlDYn+/tkAJNKgsvrPaGk6owcFc237rVV2jy307AxeiNz5o01KaWavbal4H
WTAjVn5pgwpOXF/kYawgPOj2dVbOYpndmLwC/RJYQgUFWdgjC8FJB2fUrsBzj8eoXpQ5qIc4RI6C
H5zz4nA8k01UuGEi6BF0/55HjvmEYhm4WU2oqkiOTvmQWYvWRwtQ3F+IEx3mgflWRels7OxApUNe
zCLE6cJq4zkdmvRwCIfLBLZVb6zqCIkU9iYfZhmJvzolPtBkXDKKbwZUca3CxCrA14BNSUoEQYHk
oecUAhyVkn0nXSfdoZf9LGND5dYggSeDBU+WtOvm2Of+eTqsgw+RVsovUD+qWo6Fp0XXq3YMhZuC
SXdUazX5MXh3+KDgQz7vUo0U7pJ5S7Pfs7ToDloeZiptBtstRzLMjKlPUNUSlQejVlkN1UIVkYAu
opb3rmWNN3TovkQkNApUhzkDlXQdivaSN6ju3SCMq8obopw0ymd+cOLkSe/iijWHGbijykrTwh1G
Orq26C7LPLloCvGxjtCn3PSAFYQp1awpM/80EvxjKVNrXuMYXC3QBSBvBK9GNhg2q+FSg4Vw8usq
q46EXQHWCWwvJ7K/kGroZz32R1f0ND2yUFdfQyLkWyQcs2horlMI2e0luA7HsHd81bHgq7Ss/cBp
P2ouexVU9XEOMV/F2NyCXoojg1luVJeug7E2+CJoM15QEVw5QQLRU+mTfYnjbh4hy1k2JKkyZUdx
g5Vo2/QgrQQEzRnC8A4JF/Beef0lq5xj6L+BEJjIOW2T1QjGJHRFaCqPa+ugKehhO+LSdTL5ERy+
wMuFcU2hG1eIGgIvJBawMyvPEHrCnaRWfkQP0kJbh8xGq0gUsYoSGGIZt2cmlnpmGn01Jhn4q4CA
3amW+egrRqH4DMfMDstOH/RwI8QsbawefAfwk44S3dfzMWWOR4ifziy7TmZB60PwladuJXy+qA2w
nDnhogv5VVR1yhHlUV7wI+1kX/2+b48DwW9ryzos7e4b/N7WcFQW9ZnEXZurunOcI8tCnwI+xifl
0IYub/o5xAtzQ+U+0lnoRjgRx1k+RKc4IAtTOkSVYxYoE0p5Bv52BdE9uLZxbV3hHF6Kd6mZyWgM
wZlMzwcRUDBFCb0i4JyBs5fu+4N9KUX0aRz0oTEWIKlL3CvflNTVVeshHH8Pxu44QUWwwHbtD2DK
itBj3QDheNDvR0PaqTQyEOxx2u8jkjVeRePYlbjojnuSEi8f0ZehbsIZ+GsI/FfLN4VysrTaz0BO
WaJRpaD/obvGghZuxRvb6wOId5hu2oOQxJXvtiYYIwXZJOk5Y+mcZamdH2dhl13FRRBcB2E7eBmu
kq8gTc1VU4lSWX30UebEbfIqg8gic07HaHBbWiCPVsHYghIfzekQD1dWbGftfKh1/CmB2CUExVPa
n9Kw/YYy5mWOPSqdkHpmfHDyeRd6JQlOCalvipE3iw5ZJ0Ve1x62An1VhOxT05HkdxDg41Rq69LJ
eXBc8F642knGq0in4wqPBESi6iDs8uNPNLSUUw2gmnJRatdJ5BDO457Yq6Th9KBLEWzf+oz0EIbK
sfPCBsmvo52IfYHxqMLYqUD/l3MUjfWV06c9gyiCl4faKb4ypBey5vFRqdvjNq1PkjG4qOMYXt/P
rrum6NTAzaIKshvf5B/7djyOk+YLzZH+SGnFrnhPQ6+xsy8oLS+J3XcQ7Y6hl0EMUnY8OmEhZMp8
3KmG41RlUbMKfbs+tCDfgizs+rw47BC9Sqx60UJH7IKRAdIkunJTxEBaK525Q4WLWZz0yVnXSOuz
M4anVpZxT0KKSWUQfM3LDgNb2loOrsw0Oc/hhwR7EJIaLJeVHbbMDlxEIM4IcZJ5YeR/BZ87UXUY
fSJdmSjchF9s1KTg1tpSmTo5KeVwaGSzb6EiVRCpFm7rB7Agrk/9prvOSmsFWdpG2ZWxlOzAXcv9
MPKsrB0AMBmBlWvzmyAsyzlvkpM0HDzLsXKInQvINlhdXs9oGprLSnad9mrexV4EkZRqffk96bQ7
Onnlq8KKwkMmshC2ZjcoDdkZSOEhZz44RXkMcegSzKZQTWVdg73LXVbBo+FtKD624dnKyQsx08g+
qymLlJ+3mYL0Q0TUWEBSR/rOae6Uw4I149HoZAiidCdTsOX3nVzruR/itTowQXjUcQ5WzapmzEQe
OFiXiYhSx+sC0QZHXTyO50FKDtokDFvVN07kMtKvBC+7uSXh1aC/8tQ32vJqWh9g1l8iv/bxOvEq
PMRaN8n0fjYCaiNhkEcexnzR5mz0hIGgPwrLjx1uiKVa44TKiNLaFxYVszxOfRcUA0m8mCZ4LjQE
TEUdrMnPx1moySwLMPVa5LPLYgQF1Yc1cqkTkf2wqEZPRoHtuNUw6hO7iI5L1l4kQ+e1fb/QqPE0
4cPKgSDFrWpIX6jYQPotgFS3Mllvr18KyGeQX1Y9lBVmoBDmFgkYeFgdZLq8DtLrkA7MB0h/ta2O
r4cS5fnMZCOYqx7kLO5MuW81HAIk3IaK4qrxSpulkJ/M7ENOgsMiEBCWh+N3Ox8OEIakYUMXg1N/
qSBNd8KSwPo8duM+6szvLW1vta1njg+adB02glYaMkjrYdRAKhV4Mhsr/9IweQ7VDZnMfVT2kNhr
g0BRpzMqLJrrVg6QVbMSyEH0IYXUe+Acyc6BUKmmkP/wtYBkbdz4C8ga0blt+W5FwtaLMF86vRyP
dN5910kxz7VMXar74aBxpPbStF7lqKjcvksuHZ0u2l5/GZ3wpm/RqLq62PchZFwOGNypLF7bbZR8
aoSp5tZQjIdwMcTnrIwPTDwcJsVIVFfk2G0r5HUJJCutsLQhVxzllx3LcjcFf5AWFDLzyRUoB8jX
BegKODnM4ODOWQYGOB0g0OxJkCtdWJDelh2FFEC8wHV11DeQOCjjuKhUTSA/FaSJ7Uo9thCY5eOR
g0NymDQZOAC5+e47NXMhBYCv0uCH0gtacxy1FJKhQ3QNUZo9awfcqmgYjrOuugqgkOI5beinKg3l
pywpupMcrIrpOqFKSMw4AwQP8PbhfGyhgIE7fjZC2uBCm+GoYQKdVr4MvThFzZlfZBek9GEX/1/O
zqRJchxL0v+l7xQBCW649IGLbb7v7nGhhIdHgAC4AAQXEL++1bOya6q6ZQ4zl5SMTAs3cxr48FT1
e6AZx1KEbcEX7OUD2x8Jampr0nvYhHfCtlCJwg1HHE+XvDYZ+bPI4SQTV+47udsZPLfd61czRqRE
AY7KZFneqGYSUrN/y/I1O0/ryAuUUIKIYjzKycp6Y+p9j1FrZigmtrWiXvl85im+DsrG7SVbNawq
xG+FV+lQcGZPO/aH1HQRVHY0FUEYqEdmGvsMIWGqQfvwFPLdHiZDH8wa51f5spm7TIeXxcjupU/i
8ctOtLdF1EtTDK06CGZGaEOVwCJNf2J7HqpB5uhlyLj3h1FntjRW3sXLNh9GQ2g1J6iCvR7noehw
2MgMFz0xd0GDhuoQKfaVk26FSg1Oicv57UamELYpY3WP/KTsOyEPLPTjsY18WJsQOUUT8LD28zhf
MunMEebka9b0W7154yuWMFGxfPvaR8euUxctCSxN3paum3/02uitxJEo/QHn161HZZv1CJtAF3Zv
LlnW/aZp9zrs24mx6dMp+NwmtfbVbCRTZZBDxdSJjtYAZlNufDE0lNStoaoI0HU0JRak6ot2Vvsb
JMS6wtHFFTMcvWYSuMCXQRbkfSnSVldwIqH1sKV/7oTQrpDj/uTGzZfbYvanbZm9L3F+SHwFgwXW
HOv08B6n0NyNJuaXTzf+IiOC3hDWOal3ivZvg7QqmPfbeYLYxSra9aEJiP/u9BViu7nZtkfsf0up
t0kdRdg/jfnASjm0P3dFd16RzM2yiGO36YohKhJlOts67dRw40bDOO4X7MxTy7rKEy6wzgZ/HWPX
rHaLZnNKpu5P5PN3GYa0HBuaF37xX/MqcFs5WtLWqtKnc/8crRCBPbHi1MosrLm38yVuGa/WbJ+/
ei+T49TC5suyZH7k2s+VH4bt1sVBXEBuLrWbe7UWWcMPU8KHtwEqxIbik/F8qiZijzwM61HviHBd
kN4mcgpPZsGiXYNmOId9bosw95Bo+xBaOKxpmxzWdGyetLLxRzh1v9tN/NwH/qCWkNWzmGwxWH6a
SOPKHhHpVQyP7Mpl4o/v46XSzfYrbcZPEmG9Ep4/UR+Mlc5c/8xtw380YfuMePAu4fKhk136ovy+
VJ3yc51I84qQEF9k4M/DSO9W16EOrCbX5dJEb+NA32C82Qr+5i/vG3Tp3h5TA9lYCJP/bCVfsExh
YcJIRHDmjCxWt2N/TOS3sZaqm3BD6he2Hi6OWX6kgzM1DaPPXoXLb6J1YsolbpPzsIU/c9Eo3Lwj
mgmx4+WbPqbpAOnE2mueU3WxvRRvY4L4TsrHCSlgNbVDBB0eBUePrgHtb0xKRXGDFmmz7KKc0+B2
WOe6y8hwtTfxAVPjB7XACe3JIV7U/bLP9D5zC8xE4dUhc/RC0qWrHdkugYF/Z3GNzmj8zqtN70w/
qXKegtkUZhTudZsXUSTZxo4DS+a6N9FYDrmBR7vHaakmTVDceXZImunK4Jivgkr6x8n2MQgjhAEm
PkgRo2vj+SOUfFLkKxo2atP24LBOrsIxODpGz2O2XBnFx6YMmlhfmBWTLBe9Pi+qg/k6izNvl0UV
fecR2Lv4QfTtVdb6k9TSnHLxHdV46i5u62mNXCer1aLgczXI8pgJ6KNxeTgU67btPzoE0rexmPFj
N1UkfKK31KnPHi010oXtVSFPOZBR0K8toQi5WGZn3Gk6v5DM0LNlw32brOeUBfIi0zF6d10oq2Yg
Q6VI7tEEaSKHYmIwFEBeTAeVpe0H5bq9gY24PQ56gvpr0KPBzI2i5Djg9n7EZ12+UqSZl3YyyYG2
WSTKKbfDZz6LIC9C+t3IpMgKh5pHAhF7vs8MMkWjLTHZhmyg2c1a7J1vssp4Mv0moRo26MhvDS8C
+JOtapCk6xzCe4imI+5Qd9n3sbsNIqTV2I1hy9k4RlMU2zITA8xEb238J9GoXjAdfkbQbpXAA4Nv
vbIBr7QKsufZaBKgWIT0qBzPHpwdBfaR1MafdBIxR/yX9b8Y5jpPiNng4PS4AYc4teUyZkFpcp5V
4xBf69gFV3gE+K/ZJ+Vm6VqKZUwhPRL0nLnozZOP5BseH4oQvsvaOmLJCUEgdk/K0bCSvn9aeqbQ
vjpZdBLiv5GDfuHw9j8CG/TvU+w+/BZ7eFm9aAu2RMll6D2auDZ2qP2r3IEQpDJpbyavR42+C9hB
Eed+RjLVBSs5RF3WfIzOrq92D9TZNWx6N71bZ9wtWiB2CbhB5BHHj8EYwaSJEExnFWvXtUWkI/Mf
mRI9gtxO+2dcFZQbt8JN39sJbW2ohd/KcU2HD2Ni2IZrI1Po1HYv03icfmXfxWfx7ihkEhWW4McR
E9fKIy+MWj6evONwHmOsnwpaI+gq0jHx1RIncpS1NCt5424TuwT1jCcHlT21+hKpJn5D5iRQgfe3
YbL9necc+4fdBCoipder5B0pgzHHt9TNtIjmLnlPBqKSOrQWiYvzz5q79mAyYqq5TZB8N9jJPphQ
9qGRC79f0um1aQaUkgkhcFCbVImbePQzqSO1JScStstR0R4L0wxDmUZreDM0jIfFtls3wWQl7Zmg
6KOTH/3RpVtzRfcAHczmpyqCDrsxmz90k4KwiVh8jnOsPhkKeBm7UtfBnBkYsKp5BkYSP7Zqb/1Z
psbchIBTLqlC+mNjdhIr+igUa3GKlMfK5eHyknU6RP5uSJVgd6vHNPiUS3iaNvJH8mapaMAf2pVM
MPTcgkiozddqTwL9Y3ILWvU9/fYm+gxas1v4U25xB6FD6Qo8x4w8qZA1WxEEq/1QwbgX3WCvtNij
2wh36G/KUv6OXj9X5y4aLK5A2x+JjYJrO6zrkW94wB8aPmHJsUm38SVFElENgWrP0RCc4VIFFY8s
2Ic5Z8jZe2Twfue3kwdZFCEwS+b+OggQi8WoxVudL378TeclKBGhrydjOl2EHdxJapLlCvJ8LcOO
gRlokHWnc3uwkdpfVNjBUERhnarGdXulvdgOUxS3d3mWb79khBgraZEMTaz5FuxNU/AAR4WbeG4K
39LtLZcp/RMY68omGtt3vnbuDa68/FoikizX0mS+tG3onkHHJBepLDCNxcv2tUE9O7lMKtx9Lj8u
WCAvuYi9rJLJBiX4HYXfnRFT4gMYVm6NUKARYBfcL2oI4KwqJNMSchGeQ1Ahlv8BgTztKHE7eXQm
VOASxJ9Bxfi+hqxNa0kbX1A6hSV1BFa3cKpcAtr9GXS4/Fz3rj0p9HoFHsdIb+UWyrLZQS/F83PQ
z9lNFqm5XuFGVJmQ6ClyT3UDXMntCNT3XOE5YbOsfZgsrMA/g9sFdMIzA7nzEsQCgWuwu0jCfHXY
C3wIbqmJ51u3uLZHyNxEr20jJBCsiNgYoVWk7oJQ7LjvAUBcobnxBK2dQ/wpvMd21Y9DA8XZBtuF
xFvykXr2HVdNHYV2aNXFNV6UokX5KAPbgeda25UFRbp75IMq6tqruZ/102RHSK7csdQXnMgsRnI8
B1WaDb6auYlD5NMC9mjkh/aQQKenaWAuYBMEKaml6F5T+9lpt921Y+he9ga3xDBzdh3QUdapBDel
6Jb/CuW6XuEgOu+KbekQsW69K9o4+sF0BCPaDPCKI/5Gtn2+mRq4EXzJ78FQsAU1vB8hQ4M9VEW4
DDF+H89qTpy+VhYN+DeMgehBjqaUaTSCHnHbORq5PUe9fYdkm4oZ8qHYY4Gte0oveokRH8KLvMhp
v2sb9SiFMpcIzhCQsXSAaRffASKq9klx2FJBGlcKLM+OdTQ+Yi6OAy1TDYRs6gx6DJ9vp8CMO/Yf
m+cFvD9aNCvkVAgvt5yGhdVJMscVhcdRBm33w2qQJgxwYzlBsr0igrDHhvj8T5MzDQRoBJxX5MFA
RqxwxX+2UD4wUfIuvrZ5+yzjOS0GhkSlVA0whm+/J2nqroHbve8M+ciqkyvErP1pgWUmwXVkrhLt
Qg7oPdEDAjMp4OuKvkzM2Lw55tBfbY4qyGUQaM9BY91F9hPQgfmbFDJS3BOQS8dpX/qfho3iLU1N
8BaCkIjLlHn2gbxX3uKZLuK7VhD2Cg8Xciia1tt25iE8i66BEg7nOGzhkYHrEM1GLzbvwrfWRe1j
MoxxEcRk02UI//ALFud0xUOV3nWOfQ3EvggB+CFsw99qAG20gYKrzDp0xUymtJChfc1GX8cIyqoU
VJk+hEi0gH1Q9bkhxjQIm+D50kfo0at5kdc7oI9XOw6ZLNhuIVTTfq+S3H7xmD1p2OZn3zM0YKK9
3TJYSRn/mmiz/lgW+0XDmd2LWWN3E+u6VATsHkKyoV5bWceN3I/LML+jOcse/WqCH6wNF2x8fbVO
w6nPs/06GDw55LJ51oMydRw1/DRYD41CbV7rZZUoaBaLlC4s3EsVZ6qQifxUDeku2xp8+J7+6bFx
ndVGdAG46rvle94pW+60kuOV3pJL7gC9NVl43mwfFiKiLUDZtmiW5FYMu3nL9uQqoOgJF3cZ1x0m
xk77IqUtIDlgx02Zeo0seUIYCR0Y6egaYnSn5aR2OCawkmEEuHi9JFuI3BNl65QwBBNMq+tdpmB2
XP+4u/ZpaL2r5pEdSTdnSckt8tWiicVGS7QJw08Xb/5eieU2J+oOe/rwpWzYfKCwgJ+xxMnHDZbp
WXKtHxKt8ImjPkxH+O3TULJ8RQ0K6QwjSVGR3YPokP0Rnnp0NakO2w58tWDzFzU0BBIEd0WBh+4O
r0tCuS+mLmhf0C10l2ac/tgxaQ9p0wekSElHZTHivKm2MFm034lstNUI/+od0M5wl7o2jAuyTVNe
L7A/fbGIaMQuGED04iYnyc1s2FRH6PRuNzqoZxMJi/YoTVB/e9MDEzaOuhrU5QxHITBXorWVAJ8a
jO9U52NhEh3UrYMy0dAQ0uv7WW+3Q8trb5bS6gVIoKZuv9GkTy58yyZ9A7jZjZVh4bSVkRtbGBGb
oPbA8+/9rA2afYYBIIWAh9xl7oiiiviKd836SwQOgisfOyo+Nfx5j91j1ajwvkPu+EcHnejPAuoC
mm71ZL1P2myeKtVQ/WKYcQ8SxTP5QXU/PjHM677MTgtb8bX19NCrCN/DuuNI3ToP18nU29gND3aN
l6AKdTMMX2zu2+675KbiSqwkFudICbKehQIHcSBz6JvzYHVEajbuUBXQYOsOJMvt87WfxjUsJuky
Vu9az32Vgu0cDoFII3rgHWPjzWDjcKrsrNLovLp+msvWr8NwQ90AE6xbZ3iWbgrb/BVgWPoFrz/A
Vm/iEV+JmfZnIIOINNrZp33JWmXn3z12JuyXAWI32GFEtdkhW30IkzON+kO6j1FeTWJN8quk32Rb
BGuerT+8xfZ9o1XXPc1RvjwJNSHmzydss9hrEPJXMVR3eJV2otlr4O0RfW4nl+wV4IjcI89SMyt3
jsTotHIZsgdYFDM0BVz6tKLtDHQuHzluiwDMeFJFeTgmhyEatDiJnKvoS9AgeQWK2WETHL4ZSdWE
ZCyzBnxnNcEDJEXYqH1HqBdDtVBOoqR0fGEfKdAecaM4JA0+cdx/0a01N5kNWwLYNYi3w8JHGO9L
i66wk+AiQVXk6n4kMEdxm3qantQ2Cyw5v2OcQMMv6i5smv5yDBRIil3vCRSvWiA29wSY2GEXYJRO
gmg+FymgP3Lq2ynbDznMpKl0oSLmzpk+fEvIIJASO5nb4zj2AAyAsnTBMe703pVYREx+VwqbHzsy
91mJ/g1QKRWhJlW/7ZENqkGMwB3Y0i8gkkTK00pvfhZ/9DTBIspmCmyrb+2WPstRGtikIRXXnV6i
tEiwDKKzHTVNCiRNHjw43YcWdL/vlyvhY6UrDeWW3g0IEIK7TvjdnljUeV1vyEs1is1o8qPZYpWc
ALy6bihNS608bTj6oEFpAEEMsy9E9CWNYW8zXTNzy3E2xXglDDfYmUEfxvU4YDbgCuDoZgoIqhRt
Nxre9x1ZNxw6GWagA5FrRXAEOhUfqRDTfGYqTfgxzgZgtT5Zg/CL9UmWL5A/k4xvpJ349EY9ZPbH
rMnagDya+HWjuBNn4I3ePaEBGNGNyyZf+moWa4/OLQMPXvG4T5OjBenmDgH2zOi44pLJ25TKBYs3
COf0vDbprK/HbM8/9baE4WEG7BRXm5gCXakRSNwbkNee36QjIh5srwDRSnSnGAHRcp+6CjY1/2gZ
SGYAkEjFX7DMtoem6XRXrVorX0YtuN5bKWW8X6cQqBvKqeI/YJwMS6FHJsaSzmP2Z81DF7/l05Rp
NFmmGx9a06rhrMhEvj1tIJl3LcYwoN5SktAbMLOg+RALchruRQKbvTuPMjbxExDFOTgmNqN7ORht
gW2OZB9KjIhwxMMY+uE18ry+veta1AaYxGOyvOluoLaC2RK5y9Sl3f6oKUg+7LBIH9EcOtC7sHYQ
Q7zv6b42Lxro23aSbrXdTTzEoFWS3SXisIDCTPAdgH89uj6N8gKMNcvLMOf2K0nZ6ipLDBLyYGtX
VXYit/TMJx1vFezq7QFwtJtq2Qp2u/LYuluY1AsHMRwxsHkDSKvf68bdeBUG0j4D5UZ4hmuJBibA
6cboELho2MO2etcdM5+AtkwTtCLlKtqpPcJOUns9k3Zpyp0aSCkg+PNPt+SQCEn6DaEKjZ3iuICf
yi8TbwCVMTMnrxpNEj85EswpjHI8OK1u7ZTF9YqJjfWUaI1tLLUhNukIDP9WNt24YIFgy01LOU/7
RwvG1ZS+JYoCfZTrfASM7JZDMk5tfJFu4vFhbeYO3UeQNHsZYeYAFgfC4t/Qp6CghsXNupyZDvua
Eu5/pQB3W+zTDiF0PLv8hQVsuRmjEChl15nQ3O4LDjA5Yx0rcZjtmP6Mk552dSg7O6PX68L1pCGl
f+EyOYN8VOWf407FrzjbRuDCcZBgxIrEuJfxXv6O4aHUx41tdKu7RIjuTnS232tY38tyA8ipywAJ
OmgQ0JIRfURHjqr6H98zbH9P1/09sPWPWbFfyAMmwdv5f/zxP2/ErwmHuv2Z//pr/3zZX7N0/+dP
d/r38DTj3PL55qf+n6/8fr9/vhQ//+/3/x6i+7c//K9xvv/LwN6/zzr/f03zYajur0vxj1nm/zXO
928Pcfmekvvr9X9P8+GBod/nXRKC6ba/jqn/72k+HGsffj/CNcNRgCTB86UxMvj3NB+OA8f1j0gW
hTHm30Dm/3Oa7/s4DzzlgeCxl3g4L01Y/P8yzYe3+Nf5OoKtAWe4gbTF50tAJ+GAqH+drxuT3viZ
5eD6xbxdyYz8TNkWlh2WyAn+LLzUJGz/cZDgP67N36vk3yYIQ/r9Y/9lhpBEEcIoPCs1iWCJh1GE
q/uvbxvFvZpQqglmkWbrX/SWy+HcBzlwBdZItgBHsDK9Hhu0bijQ+Zjd+a0BXafieDBXcgiS6UKb
qJsOdJ1yWjc2C4G9Ei/8OW62qda4tl8hj8Kmgl6eMGSCJG48yC7byUfejYSeNJuMviBX68cqoVIP
dWZQAZVCA3ulVW8FvP9Iv3G+7F/AQcFfe0tEhVEYtC5NZtf3VUkwFVssfASaut2me7kT/ZRKTD9g
bANB5wXnpM59kdiuoefOs/g9CRbPjwHQ0B0fzW1IaXFaZEZri1FGVw4Ym4sKg6EoCWgvDCis7V1t
snSI7Pcq9JPIruBAp9ji5gweaRFNU7yd56aHurIMMqdCr8eOPbCKB7Cx4V3EeY7MOY3JR9+Tu8A4
6IrA8+0G7fhwaKcU6j+lW/beDz2spgTDReN9s2Vjf+i60QVPFjNJtJ43unTXxDckKvJUOnmE+FYf
Wzikbyi+TY0YIo0xR9Hrj1zn0x0Z8u1zsd8uS5IodCwYQcIvOm6CQdRn2Cc/yWgRR8cmwS/d0RYI
cB5EYV7OQR+FJ6IQPBUTbRGNBL2Gv4KmGhz7zjcOe5E+rY3KEK8MHdUgtfhccx3PtV+2jgJiUshl
78E2rOuT7WGk4CW9+SDJCDDR7Nh34VdhOIi7DMaPmMdbZW0QX/KxF89ZPIbiILndBqDUjfwFiNzk
hRMmEbUKOnhUjs7wZoz3MRT33g8KIcyK9q2FwexpczfJYN2+cjq5kF4YM3LwRcw90ZedYErxMMd2
6cvFCGlB/Y/6g6wS/6oCDN6B8zMxIGmBsQ1erJkYxzu89W6AmMN7V3WQsWa6hy6m6t7QZVbHZu8h
lSHyAFIf55lifYUJcuMHZyZM8SHjGwd0sVsU0e2emGWQL72O2u46wbLHKkzV96sxdGkXSoq//2Pu
Q2yhDtOiqmoJw09uPJwd0O4qTy0tO81z74twa5LVVzA1+XJOVJOlP2Ie8L3aeZ/ag0ZmFrxNpsVV
8+2K1UyF1x8rCGRaB2brwUpv8DhKNDr4n9D1+cOgB8Q6y2qN/YDrGg9Vk4qxwp0yJtWWZ7Orl53D
RR0APoPXgD1PjmOG9v9lRUa8V0S7HRM6y9jJ12xuJ3WPWTvdP89i7C0oJ4G6MdscC1IyJkQlUzQt
EFqBOJtdyr0yO82zXzjmUmIw1y3w5YE3Dr/hLYo/HSC3xzkadfLRDmi/5DKG8wHd/EWpcDoE3Oev
FNAXO2yJjZ+5EdntuIQEWCwmRBBwGUxbOhRKoOET/It1j2FZZUdhs7Nco/nHku3TEY7VwfMEwyMK
fQzHVzUPK9jyjpfzumT3jI/dvUkwaALiBzM+qRfuiqqweV19vky1igKRPaTR8DzQ/g+cPdBqyIGT
b+MlPC9Qu6wYxIKrL+hti2LclYbF29MQohB2sC++or4JMTlJ0gc8gf6kHMZrMp68rZIhYhrauFp8
+Apv4jd4R3uDsWfk5nF4Ctxmjzt6uDNw1s9h7u8owWxQNAM+JU3wFEhIr81moI2+vxgGr2kOcnOZ
dlaZwL3ALThqtIIH24q2zMWW3awWLNGCoGSZmiKABqwZKIYiXcbbbBhQWPFsDY2RGS5uGdKEHNEx
wgMP0CSa62xEyqCk0O8hB26h1OsQ71c5jvItScgvi8+PKWnNZU6BRKQqPu/MIIBqrn0E/zaOsRdQ
MIh8tN2hTzyCu4bBgjAOYQWdr+jcoYgt8hE7GHrlEbcsNM4l0iij0ucHlKrkzWf7M+3SvJj7gZxa
G4FkjPx0jgma7BnMvxj9dQNDUSP5gEmcACFBrAI/HZMFocLwAEibCTY4PS4iLTwDTTsuyIToV5Sz
cxB2pwGe3vd4yf7RKBwbUIL4BIi0EVKsZDjoMLiOJH+mTB6w88PrYruEPJ7mvWjy3sTA/GWrys23
y4GsNH8whAXIu2ZzE/P0wtXAbpcmeSAafWTbYzE1bHnD3M4DkUCAFyuuZ8S4az6Ah1b8NkK7Xy2O
9SWP5ZHrXdZURTvGjrv7JEDKEdqoTtMYICGYPswOJjCzy0AN4hxo9olMxW0wnIUcynhNwQsS1EdM
JPvtgeUOQQRqT51s3UM4eYy18pkYsLF2XkuX78PPDVyQLzBd1QeVdmtXC5+AbINMN7XGeORxDYfk
tA2pfNlJs/X4qBwuG5wyECYxwjq2e3gOAtIKOBgGS6o2WtRlapx+HuYs/MlMz3+wQOu0TLOJqTrc
9TUqx343YZKoGrskf8/yIbzEgH9+to2dQpgFOyZ1eonoaNe4ZtAWFc8SdeIIEHo4VlRLzEtE+TP8
PMxnYpQUZmvj46C2GxvrBvvFDUQDQIqFe2BIUHkf39goeJs2+6HTyNTj2IkHhe4R24Ra10Pq9vQO
bM5PkhiMm2A0GNS9GDt1DEM+pp+JYnN4zWb8NQgNDo4OKDwWDbAofdTpitnneUlL7oP2zoCZ/8OM
iCo2jqDORoywvCHT96WKEHCXBtNvvFrARiO5amBxwv6mKQaB0gZWc0TANpb4GvM3Irv5thd8W75P
BiD5ARk0eeDgHzeMCA/4paOtQeQpbXDb+zZFy6Wn7LisAy3sOrV3fRAiJIm27JORVZ082cglVyor
WcZpPVkQ7R2mVzBU7npINicdpJfogMIQTCFBrCUPmU4wj7UvYDdSGygEyJiJK8HJAr8fMRZ8SCZl
nozZ/Qn52OrKvBnDMxEuglFlFXZ9ztdfYZ7sR9gy4bvRIe1QEjvkWUPsADgP3dKeONT/u13StVb9
MkcHvgYMWKcR5PWbxTEswXBHb+ZTE0/9mfRwuJFuoeaMtknKhG/xTYjc9MIjOKm5y95EN5HK2jXs
4Lzak1r0cCvinJQYRD1a1MVjwiMVVRMNwufJNlGNLRbmUTPo0kPgHxmgswfRxeIUo4CeZhPJs6Bj
d2jQuKMcYnIPhwhgEMcEE0wzytDsdOt5npahoEKlDyt67YdlWpDtcZNeAVz8gwi1O+vuuwibfMWs
V7dMYy37bGQFG3l4Ay4f1LBd/G0bia4Hby4FqXnT979MbjHqK+06nHO2DrfeYbBsnJojBpIGBV92
AZQ+0Vllj3MwocPiqQTkGwB2y0cZfO4dbHgyWQD0CcOsZxZS1pyyNWSV0x14iaDvSj+l45XNelI6
vbW/sadaGKPzvB2zzU0Y9IKoyNOUlZjUiot+T7YHlB5gDtiEkmNLNJywHEjgyYcrEOHAL3mpwTbh
7ABkRsoKd2k6FRxk5OF1UxqAG5fBfzF3XstxK9m2/aGLDphMmNdCOVbRiiIl6gUhR3ggASQS5uvP
KKlPXIn7thT9djs6duygtAmXZuVac461HAvEHWedFmQK3cl7iTjotN9Fm/h27GLlHM/GX/VdOUTT
s7JBv+xV7fvIJISlUAAFiX4MUbjdeH2ANnyszDtOlHa2Wa1gOuCx45AWzinmb5w+kprmCkGksgcK
7LaDrhIvdPbqkxbpNkW9uJ9QbMt46H1U4/aC7bkTvSJLa1VOHpuJHKlqUrJ8/hyGW9PVZdx5ZiEH
5yrUpWWGqaf33fnOn6wQpXEa5v3R1xIPzVzgnD0Pq3yo9Iqody6jtj8AAQhOGZnG956IBFqfejhR
l5nR6mCbHdqwQOxWfFWdxkG6asdcyxatFSaSrHuwgLOcCtkkm6gnN+LmCDpKG1X5pkonZ7+KISlj
z7Cot1bntBs3xw6DEpDs1M4Q7qR3GZ8/RY/tY70rOKZvpJvBahFdnR/cMXC3CSPz6AXy82Da5V3u
66rcT1MxyC2hmI6FVtXNlCDA0KzU1/jSs0vi+Dnxs/zMqu6cw3qVtybvqTawaqJi7ty9GWVyI1jF
7+TUBDsXgycxQJo/yYm6doAUe9cuICQMR2y0ip74ilpDfSB9OFxjbDcPVmKXB0TqT4VXdVf24pXX
Eu34Uz93w35Vc06eLB0OFua3Y+LigNizBpEXbcYODwv66o3Ck3VTapeNeomQ3bd5TqC/MppH9Odg
NWYqkbN/QPpDoJG3XdZvsyoZxrPkQLnLUJ9tPeE41BLZ8g+z25kruzGevrazxNpfsh2nsPF1GTNl
rGNXT+3e65t5E3pcnovmRIgqUqgjvbGVzxTCRYyszjsWKbN2lNplE1+Hy6nyUv2reOBSO+l9Mvv+
vhaue4NbPnhOk2V9LSIroGZv2+tdbfd3HCCHKO64211UGYHBmmzZpuwsVPM4UaNzUhArWr5u7XMY
NgUbTij4WgoNXt6v70CWyC2SHD86oKop7/2gNRG15rTkr2pEzptURqm3CTwnO43VRBWvD+Z153aF
RnZS5d+6dsUJMAq1X7Jc9PuptjK9bzofnRslwsuA5Jh5noIpsDZ4i1tES01wtQw1Tm2/MrFCLnUn
XFt88ZdRPi7Tsp6qYfBLnN/4akw+imVnL4XrblIOGPkm60OT7orWxuyLRO4Dro/uBW/HBVokvHeY
h7qdXNLkCigyplZlQ8Tph6p+P+LujWKErGKJ17KNcOimxXvbDr7X6cyua1KC4MwdDAQEt4+QrpBC
+LBQSkHwVijva2/DTPAwGxCx64rz55zNnE91qc7Z6pZXAxWtvdVnXb0pqzDddR0yBCsv8ulivGz3
XBn3HgrqrauxKIl+9LaWHIcPbG711TCh2EQGBy7kopjY2IwZFx9GUz1GRYoxCf3B+9pfyluxkAc1
Sq+8/fAc8FlOCY6Xfects7NL/BLxoM8az0Zhl8W3Cu7O3lRj7n1d8HB+rmoLgUm6BF9yvcwnRVr4
UDRNe2X3US53eEkpkw0l0F724nR60H2C5qLKgnrGd+3IxzWYXHKyaLk+oNIWPV6X0rueyouwnNN0
ziGQYOpcLp1d4bJEqbSFclIe3C7r8njRZU5BlDPRDuqT/6ly0mqMydnU6K5RLaYFDCFdIQkuV2df
6SH4MlGN6q5LOcEQCJd19q6yIWs+V5TqP9s403Fij2S259airKwn4lLe3gWbMIlmSWNTljWeTwxD
+7oIsw+Zrwh+2EPt9dgTcb5e6s8M1CDDyWrlVn7jDnaKBE4yxWavdl7ITuHR1XJKz0HuJR+6OnjP
/m2zc0xD+20aAzuLFSURychahs+liNzTlDUcx5Mf+S1ZGf69tlXzlX3BZFfIBYMHmtOAv2G17J8o
66H3wrNSZHFHyuW4Zt3axxrO04nSZrfLHHt6n2sr2OW17IkfIyf7MKqwOmEyqR3kMjL9rFVLYgFB
HyIAdDYWuQZU+R5+eS9sPhhqr3KfrQ7ZNUsHZAYQDM7pzgkGpMCR9qpsiyiKfwLvyklTZIIsFnCI
/BO6cTYYjLZkIrKoIRcV1pmL/RnCjjolQ0TSv52y/iv/NUG/NIQaTlmpF01h/UxtOkE9aRUAp3ac
3fglSrJFbZGVgjaqFG5RzGxDtRNDLZ5CZ1hjdib+GnOSEr2JDEXD1KsLRNY/fl78yDtRiVcvbl57
V2GYntK0SZdNhNCpusoTiTl/U0K/wi+MbmG0VVyTd1iPFWWEMo8vZeD2rqZKzFM4xWovm2z11/pc
RWYK3I1aJtJOXqAscAh1W1qbdq7T4R4xGemZJZrVSyMk70p5Eb9iChP+6RS1W5/JWdvtk4e0kcJS
KrzqqXcWPn+vVaiPGrFRu7OKauEG5wkjyM0gAed8qZuAFEydkGH9dyqH/BUvydUFqaCx7vPqOiss
xJ8NOCT8Y7U3FUebWvwc+3Is5oc56dSLJT1+gSsLXt/P3I6niJfPlpXJYT8NNt/AV1St9r4383cw
AUFJGWTq+IdFrh0pr6nHPXMcy55H0gNW0Vjznci8KtW0aO+AI6AsK5363PVdPbxUgcNPUpWs7ZPt
jhWCB+WlxWGwI1HeWKJnUGYc18ubeplFgTA4LMby1mHpqa/NiEuVwH/Qzw0cmP7JGQA57ac2QEBl
mzTRhxFYRYdqHMDDTT2s3Gg/tbK6pXkrd4XxZ/SvSAMinG1qjfChm4fmtkDzm20N9zCfQTm1EXkt
j7QdReFExJOlmnEHUoxHnCvB7bvuCF5gUn16yMeLuWsQyEj9RW/AhojnfA5dTqlhcaylsy+bYK3f
C6Rs/ub/2G7WkG6DptXqBBpcA8NmZbMrBnUnJvy3V2E7yJdfCiv/j+LBG/qga4cRxTURMtFdn3l4
AQb+Qh8sptSN7BxNZuZ63V0zU6wnn2L8eRPZQZ/vPQdYRfzna7r/uCj/LVwvXzoEgq7tvylXEExD
WiR4ojZoKVB36KxinOAuXV6qceuOqzwJnK9U6YzVAJEYG8vaL6RaNngSuodqqgsVR8aWuwJ5xQaW
UL2nwik/dVOop63MJo7G3arY7LF3NA0HFx0+Cd8yjwE4OExdnXPSrYVaJfKLvv4LZ/Fy+79UY3iV
dhR6vgjpXg2u/+07XS1XOWwfCzVSK2dstz3+DGglFIvn+34S040XTE1MMb97/+c3+88X63ie7Xkh
6QTI6PLy5798zY6pZlCerYj1XQLLsvKvyBpn3zOJDR0ZJUaGv3xLBw7mm4claIXILS8FOYf66O+X
7Jt8GE1NGqmvq+R2FQasjbSi01ysF81OEoXXddkFd5Y06tSEfYSCdh7S2B7DwYJU1U7OJss8d/zL
jV2u+/tHCDF9BNT8qBaGbvDmVTRd75YdG/qmStz5PkTtcV9kPeFibxfEBn9+72+wmnzxEFtHQH7z
0kKD+fT7S4iWxG/bwRk3Jqo5XGWV8sY4mlNx9efrvH0oxw2os11aRjOyYIVSxvz1+y5mLQrmFEJ/
eyDbbv/AnfRQJwFo1i17w58v93YgczmswQi4qJBSB4gu1c5fhlOzOHnDeoRG9sfGk885tYdlIQl0
CJOSRR/m4iUJxcZAZnklxtr++QaAyb35jNQ6bYq6gAAoqfo///yXW8hhjs6gFqi2rLobP2QIra1d
IdDnUoG00jtiDmF21pAqqgVY/F6StWotcjwdpmgcxTbJQTslY6IpKt7iFgGZmDRBqHbaLTFie2GR
I0PXnmgRfiSGJJtm/Yi7dMo5Y6AgPs5egVu3tbIF4BlLNJhAG/PsUaXKgnsxatb+n2UZaTQbLYWE
SwwqPEpMLrnpnpKAQH4FBXH4FKaIpOGxlbl7SyXCB99XYVU+9pW29X01IZsD/TA77RNnCzZUKjdU
B7tiZtPVxuYXh43Nmx9w/0MgtfPL1otyP9u0xmrLHUhIee4CL3hIo4WfdhBhwTNOXoBYiBXPOUy2
vOzERUY04Jqam4eImx+0p/mUrGvp51TNKtnnSFRPdT+QCBY6wGgQltGrjfub17VWOTFAQpnhNGo/
ST6gla6ITBAAPa+9Xh8Ca0FzZLmCW5BVQlXKJf9eXefY4YpDFRiCEB2ihzxmclnG77ISRNFtlI3W
44yNQF8trWG7H0aJpJ7pVDjbFl4ALl9MZ9U1kqqi2bnrBe8mIkKqeOkzoqjSC3lR5GnygzWjr94k
VHPWYzKklr7S9cwGDYIyp573Ix6RXQmxaG6FNe9zT5NKHZp5to/amewah+UE71TnHenrMVpUtzM/
fsOYCy4yUqCB7zpMXbCZ0zyPjtT2fryEgIcOKIP3DBpIetcrMX4RT7XJhnsNA/JlWAtN8UbNCZnm
KdrnUIY/uF7PqCls6hyLNXW3idaAGhNVQoVIrPBzUs43Q9FQW/CbYrl1fMEBshqKxTr9jNLmqTAt
H9Yg8+5MvRVkNl+dtnQflrRESpuGgZDbpG5WIEydav627b3RPgAaZakghIpYdqXvO+7vq0Xkl6Xy
HPyY+ZAT0+O/CR54RtYppM4WRLYuuy3CkU/w50Xi7eLr+IFgmw24vks48TaacCfOh0k4Ue+uItb3
1CK1vG053d7/+TpvN1cHYZlPvCTRDfhBGLxZDSlFZdAWSYQ0IizOnkOYz+S9VH2rpn8xaW6cvyx/
l+X81z0MLQMpNIcLh4Fjo/H4/Y2SyRVGF22/EZ4VPGeRU38vbA+GBIQXWSMtDTgqV6tth+dkddqP
mmn4+ueH/seOEyG18UVkA6hGWhK+EbRMzKK5Li96OFRqd/OS4M5OZ+97tPRM6j9f6x8DiGtJ3nFI
zx0BcfYSavyy1meYN0UvgnUzr235Rcok77CbVfwgMq3aBH04f/upePjvr+v7hAh0diNU+BHi/HLd
NVpcq6mx59jgM+/bhcMRCbzgwXEdpCaeXL7V6cLI+vNVmZBvPq9ruwKVkgyFR8govLefN2sbf0ic
iZBEV3e2PQynRdh9C0yiApvmAgWHyVXOrzJvnW/S0qaKXbS3n7G/5HpnhUv3zW2L3oU0aMtzSWEP
g1kSVQ9Bbbwn1QT1dTSTdNzkKCCeI2rEn+vctfW2TcIww/aP8GNDNpr8Yp6raeumxtDKO7woafJo
PkkmQ7t1p2j57EkzYK0prK64ZtGk8tP57ZdJJxaOTsedr5BMNOH97ATsIkvep/nHFp2zRgMuOqDj
CIuD2kOleDn2juzX2Oiob2FMNXWQXGlSVeP3yNWsDiAvVhhB7SpAi/qNsY7oYFhMM1GAD+1HK2+p
IF+O9VGv+HnzI+djeYT7NzVH8PBeGAgXp7RSeXNr6zZ5VwYpkDOU+toGA+gnBVjNUCtEPWONTcxy
BwBqAgKky34Wrffp4K2oPUKBhgSLBoEOZb+bzvR1uEdozPrSTIV1N1C2f5x/5Gd+IBQrSqnfCt1c
El85LI5B1oA+W9QzpIIX9u6oCOeDLCsBkbtBbuM05hWRuGwQi6A0j90ltAfIYaxD1xjPSSTLUuit
6jFUHVvVLCQeEUx+yLOmCfYLeIbjvKbex0Hl07MM2fC3oeVLdbJaT56bPhUp7tkCzk4Todnui8vQ
1ojkjlSRQz/O24SdacHuJOJwnkx/HsoVzRjmlvPPpVqStOuZGIlVXv/M1RQCP/mLyqbLp4pCtmqV
5oRJP/8+BZowPds5yubrXPehuAaDVn6cJWzOIPRnddTLGvnbshosfMe9/16gfiGpI+xk/YRapTw3
jtXWJCbxPO400edBLpHcT0sE1aOK5qSO7XUck5uiIS+872s9dJgz+7q+yadhgbU6+8LZIgTG5Iga
kMH8U5Wy9gu33OCdgyuAR4i4YmFHIyutMnz6zBFQ9T8+btHn3horv2+jc7sAB/rzzP/nvJdEtZD+
0Qf6DprF39e5BplcpGeYJmlE8mNDHrG0Hlqt1ubLjwv9VwLS923N/99qQn+VhP5njen/h8pRyQb0
n/tAxC2qmV86gl60o5f/4qd01PL9f4VSSEfiP/LDH1rPf3eCsELnX4EbYn6m/aSkQQIy0P8Vjzry
XyHZnIgEScQB17b5o0uCglYQlviX60b8kR86ZEo9O/yvekH8HmFI/ndRJgrPZ7e3ZWS/2QBzpmAV
jgN8BYDrTVheT3OAJnC+rYzz7pf3cv8ziPhVNPqPS/m246PgsV3fIxfjX/b9X/a8BAUieWc07AG+
WpLcQF4wfBbHFrfVn6/0+2jnmd5c6c1o9ycb2VDPlYz3bhKP1fz0599/kfX+EiVdLuDge/L4CoL2
FYSBvz8KzPxc1z2FC9EWWfdhGUhQ73XTTu0HgHF1d8vhHX+OtNake61VOPuPPqlSdYW3dZifVTV1
frAJVmBrZ1Wzyx5beCDwyhctzHMdNZ63EwbY6l/iycsr/r/R3Y/7ZhRKh+7mxFdElL/ft02dQcml
Lva5eVrqe78IN4362XD5P2qD//nyCVU9ivM++mcG1puEQUU+rzZgU/YjKYJZnpCi/i2MufQnefMY
zCXfJTcbXsyfby4xBrpw5zXJ94nU35TTgHeheK+T05SYJ8Ieohln04kESv5fxvA/Hw6j+OXtSfRY
EhH37y9wBEIRRMWYXeT+TXaDIK5/h+avmH82cf0vXiJTkTyH49AQhhrim7nSWtDCXb/kQ7XjjIGu
QrVE6tLL579MlX+OCN6HBJvCAkCsHb15oGlwKftOSFLzVHz1a+QQhmxfDBc7+Et27B/TPwD5Rl2I
xAqtROmy+PurYx2ymlAt1i7trENU+zs3OuHtIir520Lz9iNxJHQvga6krSlNle037W0cHzM9p4Z8
3+T9rs/jVVrbPy8A/7iCcKTLHHY4qZAg8t88S+oGXgesHvTqXEEdl2uExm1Sf/k2DtvAm5EOSsXh
CZhIjsuoe6uyD0pDfQ9sxzZJ0uoWnFzgZnf+wJE8zLddrUgkk+8OapyjgjuB1rcO21latbWxKL68
h85T0qek7m0YRKQlaEiRZoOJeyxKS4zS0X/Vi/LumNLOFQhZ9LcpkpovHv1vMpJ9qX1P7UG12yxI
4Z4uYabw6AWr3hRCGirBnUvSuWpFi5x1dInw84ywfJMtRr73eyzSEA1D50h/nKk6d6sV4YvVo5x3
/rgQikPnp1TuIyJazwTrtrulcgQH263sbn4uOi/xYzqWRPOj56crkOgMMImOC49y4yasNERlSZ6V
RFNXmochsxx3uxZdcV+VcGsPziqiOwQT0/uwXLhRRfdVoh8MNRrOS1997sa0tzc41rHW0uZheOeP
qbzpoIcOaFpqsBpGBY7ZwmdCkcXLBMuc+1VyN441zTr4eo3aVp5x1FZbl5ZG0lbmG2ghjzYj9hTc
+gq1285Mgh4qMPxRXaliFfFK2a4me4gKieKdaXEAz4ICA/vmh6TzsARcrGeIM1sbGidePvQ9+dxD
pqPUBzfG0RiEYgj4U7M1xVRet+sq71Hsk+TPFr12aEs974JUdK1qI+quQbFeKa42AZPRm0tV0Yt9
5TfOBruI+kQFnnPa0VkCTF6pXQWvLrlNFQdrAbBgDEYNuq8YWii2dPCYgIIJCN5lQUKUaWYl97C9
Er3LAtjt9MQJTETSradpwmcK5jXuKqfW+S6gG0EXLy7sv42zLvMNEKJw2E5dpAcqVKZAdljINthB
742sbdSb+SUr18baFLNd9dsi8urHICxaFP9IUuZdpkrg0IDhaBukmokSWkExghY1dd0/peoHiU2M
3nqNOJuCwTQmGGYDinUholPIY7usYQRuug6gJJha94AHYAo34cDRGvVWM6p4QhCPEUGv3ocAtuaz
I+oKtW4tPwetHcD2pvOFF2vZsgcFgdUeJwpaj8zpVR5JWBQOFaOw/lz7F+qkFQTh1zGPyKenQ2Be
GVt4UOkZw4l5bUmfbupSTwaL54COP6I7R3ClSf5Ue8rJltwWmNHqzchwQpePRZf3NdndC2fmmeEd
KURySMmG8KkjQYdCXcs6jTtV2s3R7RCxgNuzQ3tDmQ96UOaa6KyqhBO58Y09xpDT+/XGM426KyR3
yiFMV/MBDnKfXc2kjgkXpGd/HQpEnzu7q6xH2yN3fVHX2dbWbQPQKoCj0c4A0A0RpgFjNMg0i6o6
5B5FdNp3LCVQ1sXQswMJqf1Sui0KeiuYgyd3ys0LfSDoVIK+1d5ZFtC7uE696tBY1XgbYvy59Dmp
5TVQxWJEpqP10+i55l2IqN7hPSLF23SIL4dDx9H9PFiqgi8jAvu7O4/dFE/BgF1UERxtPQScY5xi
pZkfs3m08AU7SSqzKywOYR4XCKlfS/bnCxFJ0G+B8dYn286NwDw7xqn7nRzlglNnTiEx9HkyoCXt
W1FsI3vsFFnP+jRrd36UnC4fEOegTjbIIFzY+Zb8nlqNiK5UKbL+GEYa52maDrneGjacZod7q6Lv
DpUu4F997WKz6lbn1h1yBWqjibAQzM0w4UT2OvzIGbZ8EH82nXK2EDovCuskTPp92vbdSncSVaeH
JcVLtdUFcot4sAwdqvosgTwlMlWMV0GWJJCtaKu11Sg7F+CFUf6pX3Mk0ZGw1vo2Dcr6sWJGlZts
Qk4b0+xnnOLCdJrFFL8NADSD9zte14F+RAhphs/pOAq5m2vawpzHhVzHERM8/bQylYXfJzK7TDVc
yOO2KDqfevjSjwasb4cYzuT++iEaVOTA2Ik6OOylUtdVr1zn4pSouHJYkfu2HJNMN5PBebrrZkdl
t2MaOiYW9Wis7RjC89kspNwHHt0VH9MGyBjq0DF/7QoLgBAzPQnRBDhpeSUaE6bbAtnUZZ1ET0mR
Bf/sZjH28F0t3bxuOmttrYsX17uvkDSozZQIZiQnb/T8BWHHtzHEZB4TdBmUrEB8QuhSKfY8dw5Z
WrFq4BwpxYU8XMzBiER6sS1KKRDIRMyJD/j2UEftCx5W0F4ZfjIEpOAvcuwx0gXeXLnBmQWFlDt4
VkpMG0CdNPRAANhH5gWtwnxR7CKeR0dL9orsHHCveGh70mOIb1HXTGn7LcHB1rCt1Qq+3eyDIEAZ
ZwdHJwAHENOcTjxAPh/fkzzTkI2IVL8VUQN0KtQl/M+CEbXhnAddu3bq6c6ECjK8Qhv7bcWXrQ4T
UTTonmSJ4LfnfQKGoR7z952xgQ9YveeJbXhJvWy8KRWfa9kE3xfsUChapmwMCGfI+JKD7Qkggmxe
Dogb+fGEvOFLFKyhv0EdR1iCI5j2NJ6eFlYvHwAmnoYBFmbVMnWPc7PyjWO069YLYn/6CqiBlgT7
LFLNJwvEIfiCnL4WMSOOLmj05TMbhOXEHIJGY58gCLP+dN1KZMWTqO/GvwgL18nW61FXsIfjznSr
2EnqW6++cRE4B3T3c+OBQ2MaU1/SL33tQaO3rKH2SCG643Pl4vCJ69BbxVYWTv9YsNE6O98uzGMC
19reJRBJaRlDg4/rgHPRZ5Enl8lBfUcwGap8+VbYM6quwbJhNlFAI3V7i4IP4ha7b0udKHfzz/1c
O4iRmFJXY1/AhWVhlR+AA+Qj5lCd3XS6JrkX9NF6gfLTPiCYHP8brYmmr7mc4BnKUqM414VM3rXV
nDC+MRS+z32oFXbqhTnNFUocyDhrGve4Jr2BvZLlnI2vO6pqn0zHC3loRjt4BXXnZbvB82t3W026
Hg+DMY6zwc3kDYeVteJiKfTEddR1xINuT9fAGP1Avu5szj9PkcadcADsJj+Wo54RybVDlu3b3gfY
NGKnnwBa0P9xI4ZgvkdPGjbwvkX3FdovSlVlISHeytlzX7uMWjJIkEvXOKB16NFwMphrzA5FhHIK
5gpmFFpBgrmNNIoqHZ4Z7CbfOn7R9fTwUJG3n1JoHTsJTAa4k+r9fTY2CfJcTT80JN/JPSwFgpiF
Evaz71F/wsFYWGVKp4Op7151l1vLE6d+D3MbgZF9GiOaM+xqCw09RUEly3erp820XQn+p4Pl+ut4
hKg2+C/dapR/myGXmm5MY4fq1qvTpHwwuDv0cYAZMh1KfzIYLLpk+kgFJRIkntHTwcvqm+XQ4bXV
uFaZgXFRdTbxwlQATUPmGOQPIcr8DmRlg3Ukqhz6ARR1As4euWr2NUhN+H2eV3YmCAGZc7DQlotn
HTQJEjUU7S+C202vGgcQ0o3XoXdCEDvnsCuXKAXGX9JQgxEw6qSbryGvzhG0YjZtLFrMIJSaRW2i
HZVaS9AKxpHY8FhZ4Wft4McsX4wLmRQU8rh+glMhnj3SD+oA1Z9OAvSf6awb4CQyPEa01uqxQI3S
STetw24/kwjWLt7j3KIDloBHTp8RtTjTlTWwjNBeMF2LR3ZYOlL41VrRZkLR0uLOGOOBARMrazaR
PmC+fpSAnOWcm+kUZCF8zzKl49dJDB1tRAOVgJ3JBAUR1tYkeq8RhecfwRXR4QE8R3RIEJOvp7mx
7K/RUlBtqgt7mo5+YsibD5XsgdDJLJvkoVhTGxsjqa6Mwi+1tt2g58V54HhuglsXxFS0M5gDZ/TO
vYD3ibi42gZN5Yh3BXrNdoPdrkb/SvPA4buL82s+9D3RzqlJyGKfCgdf6LZp2KLvRDnX7qGDYikf
Kd/3tzPMzvCBxgSj2EYAE+gmp3BVy6uQONF/yW2+zXadLnxZGIORvhnskYW480bPprvlPObbYLbQ
g0fdpN2dh3++3EDp7vw94ESR3vcVAk6OUvh8d6BByxD6ZzWXO3tqkm5brK6V7pqx9WDBO/7CjAKU
XsXkti/NWMaZCnUIIjqJe6xaZgePP08/eTYuF1qL0Pv13RqKtbmWoFqhxPYrMlO/tlraPHpN8Njw
k3cmGikejYPXHmrf7r/KOljHkzReWT20BRTELh0j68AiEU0bHfUtIgy6eDg3iCCNvetQk7MRosSe
XtyJNq3H0rjttGvqEXxcKhLHeYdeuPlUt27uHIC9RK80x4CMg5Os6G9pmmrxkvi+9iko3ZpOTX2f
OpfmpOV6hea2Jdi2wwGvNKlUAMdbS2W8LK1lAzOnGWHeo1Sp0FUgQ351qtxqT7g1MyiZ4zqp6dyu
KIKBtghFgGgbdt90wSgIoqXXFd3OBkafbrMUGe0UZvIO65iTngdaMMGkzUkW4VTJcydEvNJeIh87
cWjJmEO+SU6eC4j1uQXtZpBKJOaLoMkGkncvfE4wdnrbHETzkz3IwGAUbZuaOtNkfVcJB+n9GnXD
V9cKLY7iKMdOFd6K8uCldPBplVE0giyy9Lu2xdRvBa4f71sNqzZ57qei/rh0GT0w1jVXNxGe/TSW
bXmx7vQTBxhBVuEbGN65uKoBB726w9pZMUY02X50AQaMwODSoDmjW6IURIgVXc1d26iNXFVtOKLk
o49Shk7FnAbH8kk0kBXicnLBAiBozJ4q5PrtyYGMXl6h2LwQp20TfgDb330wmG/NnpNrl2y0tLtk
G4YCeJGRFvrL1AYzvvEhCpDv8FWXHi9LVn2noctSY8XAA/+1NxwuIErO11XNeoJzsJIYtNl0eLah
pLsaTTOcp6xmiYgBUJaPpZ0SAmSlHPSNcGa/eZwH3eRw+fvGPdE0Qw/XqHTmlDZcfhel18oS7Rdp
ewFJFq2Mv7v0fYToVSs6S2k3WJs9SuzsoeYYge4gAFiyR8eE9JXkHaBgIyFzYhCYwo5MkKEd5tB2
wr0pm2xxzvlFAvSVsK2MjkuHtjnujTL6enFkcz/SkADbRIoIClSUP+LbH5ceXXmf+vdUy+vkUMBZ
6YhJXOeVdAyWYnZE3R9QP1DjLaim29t1RDaw89h9NSsB3ICN0p4swd7TvO6m7UajdpmX0MADFNBK
HdUnjME0MMHfCwO6NW58DqT3i9v26zXWPpvGmsaqIUIHWareL3TtLGBwWZy5MGKV2LEWaQ+nIIUn
v1ksldJqyF18DcAP5usmVClzkNZWCpZUkU4XXqSMPg06NPSIRsEFarEcvecpK9YXv3Ldj5OpuvQq
DAoEMtJemGBWWljAflLgOrHSdAO9X+ZGMAM8unUYuQLmqkSGWkCURQq/cPGWagvBksY7FWkM+yrl
cOVtZugGX9vIY/4Cjkpv3BzhMrXtxlkudlRdHBfYxvcJ7Vw+AW5M3mHAS5KzyKxy3iYkgTH2W8Bt
gJQz80qvxDfNEWdoqOKyYUTCnfVpKHV2nxvoSRtpmvWUpZGythm9DBG/efOFrsW7xntXDWT55nHt
3+emxBUiugbHm02DgU9pM8hHYYL1MalLem3MzhwO0DcGWpeGxWQ+K0FjaK/ELrDNSF3SJRmm7pXT
VQILoMMk2jlJ2z2pwLJfvIRvtxtcOVBVMjM7sgksflG+GO3ve48XdB32FY2wZtXRq9INF+eefppd
uLWKSyPiAWXS44Qh5YEuNPUd5LgZyqW2S8zDKMgZ33PTbfsho6M4xqngHmkYJqnZC9J3fQcha9tm
1vKtqXysGICb/RtMkhwCAglWIg4a37/Nq0QD46c/grUfCrQIm4HGTzKO/L6/n6Rhc587ejwP62y9
5vRohtmXQYbbtf/D3Hks2Y1sWfZX6gdQBgfcIaZXi7gRwRBUExhFBLRwaODra4F81kZeVjOas55k
Pst8SVwADhfn7L22NxH2ihoJrzBQNOIkEo9k1WNQm57aqqjFpi0i6gackkIKNk0lKpxOdK6GE5/P
DLuqF8wsDbGdMelYubzBtuOGgNGzCiVEPVU1IJAY20BdQLRcG6QJe3uLbQTmA8eP6GdFw2eRY6Na
k28eHvAmOgRi15Z8xP7ofu56rFebMZG8XM8Z9KsbGkx6gDKKljisgFqE1bbhCxqx5hu4lrrCdBXF
rwDOgPbbYsifUUWMn3RkkgWvs7HaGYNq70arIK+G9al5KfDAfuqJ6kihhiUTwSbEM78rPU88qwrp
AzWAHK1hjYq7YqU2OqYHUjPNlcyGaDqDYUenRCHWBCOcmacYTzM+ySzgOG4FgfcNOltPkTWO57Oj
Nc1JP658Qk4bZSBmXLZQbTFPcsuCze5jBt/5kQIeBV3Pb7LPDnCU5UhbIGsUTg3YWYK6B8BDAPQ3
kkNIqmczhrnNw+SAMUlRAVu5jqMF73KC6OeOpDhhhfKPvlywIY7HdL3Ep2fBdp6K4t0UmwgixrZk
71xzACfqJ8TisWa7g5VxIFMqOvllnz9aLmWNLnFY8DVO8qcklMNT11n5tKrDRG3xrJtiM87grTgz
58gcoc/136MIrosBsp7dYAmYNrYoEbLrSx5Fju8YDgtE7joMsWkVUbeKe8PG01L6gY3S2Rk+uGzp
SGkmCfYu9zz/U0th4hXfTHOwLMI+txScEeUgmyb+nCMnaHRCSR3c6Daqj7uSg9oTRJHsjvJbcNOq
qVArHWX9Zwv2Q7NzWSVPczi635UZZ+6W3i5sPJlUTDJzmcxPtdea57DwxMUYTJJ1DCObvxsRPvLF
2Nx8DOex+4QixqNmZiTTFz8dJxTENUwBVEoqueGUn9GVpvCM+MXOoDQkZE58QYtDVljv2pjlqWbw
pyXd+Dz2qU2D0WQzgSjE9L/KtufD47urq/XIFDlvsIKVnyWxkESaDMS5g2iLIsEEOLiPBIRRwyTs
orvgN5yBm2dsJlZm7zoZm2uPXJ+uLfUxwwjC3hr5z3fP1O57tB0+8Zz9lD/FZlM8Wy1ljo2QY95s
3GkEY9zHiQU1IVi8I4VE2rtO0ji4bae6ARhXYQ1HJF74cGsRFFM0Cihz2LPQD7YbVV9D9k9o52uk
XVQHk+JlRjP/7E5+/VENwPF8LaMXypdMcYEy/XLT+7K+Scy5+JbTbysgDuWY1wh4sY+J6BO99XUR
PyfQ5Uyyciz3QRKsPSFlCkjKwIrI1xiakIJ3yjV6PCvO4OI/8Qa72lZaKDa/MXuEdVdJ+X2C/0Fy
ZOXn32eqIHyrgwuuKa0SwK9E62IPresIqqkbpM03VzqY+3FelReXeEhzZVHdNzYzqXMdyFsRlzsd
xLggyYaeYOER6MIOB7UVdtPE4puDdn8/aDjPG9ysqGXaOvffYYHPn2ez0kBeTBF8XVjyBU5ZK4Mx
T+mKYxtJIHeTXahP0lo2ZSxnnbOCKTAQrouUA/fWaoho/4Nj8tq1x6mNTPhSRkBCuuWbtSUlvq0Q
XTBvB1R2+WbsBpAwJeUF7jmIVb7JeIhwCYsOk7SfNrBC7DwgYHx0pgYESF8RkxTnZtAd2jmwmrUn
OY5cmP1RHf29B2pd9yZdRCP4HKiAI6AU+B1+b+iGNL2UyKFRVK63HdN9kqjjrO+kSE6NfHYEYVdT
u6MPuy2ltwl9f20ockSBoFZoiQkj0fLWphqIWWejQkh9/bGn5FnL8Zh7lxkn8N9/8HXT1lUCoYtn
0cp0MB55V1IXI4W31U252EyAs3a21tE59eL28K9XQT6L3Y1fvZxqxZV6NWFuRHuY4nTXRnUh7Sd4
CPOs3P/jVRzkOiYXwChBI8+2fn/2PrHhfTuVOQCdWaw6EXRrUnmDf2xzu1wF3wdZowJ1knvdSKfl
0HNgRBI+BjS22ALR3V9beLjf0gb8MZS4kIf+iDOUQtbhLq/uF2lQS+ooKMg63xY9yd3CwmE/y4WK
n5vyX0cBl/IZCbbA5YGJ5kq605MTV9ao/baRpfSzQR/0NiNV95+vYpu8ISlsCzigJ69kFdpr4VZ0
LZHEpQ4+on1wb6WLo+zvo+BaUuFSNnV4aBTlFeS/a5VI0qBSF7NKtqrN5idzqPsLNSr36HHM2BIK
PvyjKuXH9ai3eGh7EA+rK/mQ21K9Y7edbCubiMYCEecKpZR6Y2L5X+8KlRL/pfRMhG6/D4aOrj+C
FZkAjzSNhX9VHaTi8CKp1R0qVGRvjPJlnvpVTcTAEyB6PQR1DAwMib9fj/S/TLm4ODbIOvG1Snlr
DpiQYddia3aMuyICP/H3F3c93rmkv4wLE/8DBkjz6haTGL9AR3d3U5ZxcCgNsLpuC6/CNovijbv7
81KMQ9RqeAIVHj3nSgxDrMLkQD5TG8MCtCZ1hfgjpOIJTOmtF7c8qN8fpOVjybAc8HOWZIz8/iBZ
wvCccrsbI4goyYI7cDa1FhyV//70/rfrSHSPDEc+APJlf78OEtoyJLqE/IbBtg/KZXNZjq71xkSu
rp+cwgLjMZGzXLi06+XV7ageaYsfAVBstrK9yd+XD+2N+hg+AC3ZBftxA4thhxUYBtxNffT21RH0
9a671Z/rB+LT+tf0SWP9WZ/6LXGf22nzPGweb6o11KU97dwVXfMjYR6bYLW0M1b5vCPNYpd+//uz
Wiinv72Un3eBovnHXbj+cpe/TK3DsoqjSwQD+bHbYtk/NvsIBiK7onsMkON7Z5dsw010zM/y4Y1L
X3/IPy7toZRAqudgk1ne4y+XRo9OzxlMy87az7vxU0Il66N3yd97Yp+eKdgcZ49EJ7r2t8Xp75de
ptdfRyJzB8uvy+qLQJAl/+rKZu3QqzARCDqX8GG6BPdwh+/H/fDh75f5ofP88zq+I1Hw4sS8Vs+q
pimSEt7Uzl591qvqxl6ZawK+NgQob+d9+OTv63Xxxuj/YWr646JsuhZ/jsUSffVGC98NmsJn/yr3
QKlv1QHo1A765a1zMI7i+PdbtJb9yvXVcKOz17B9FjJl//4SDaBuhY3wcDesnb08GXflLby79bh6
abfDrt/2W+j1W0Jq1tglttkbN2svf/yfl0cCB4zGUtQtfr88G3o3IFyNqLSjc9Lc7HgOjs7R27SH
/sDqcHEf1AOmha5cEye9Nji7vSQvxnf73rt1bt2jfww3/sY8u0f1xpP58Zz/8tOu54ehCs1hbngy
gCiiaEsMnN1g49sTS0s6UQ80g157Ac9jhWaJ2s5bPmh7mYD++AHIqYVkO4tc9GoedCnL41tE55iv
woO98zfGzjtZ6+HgbdNb46PxMT63ZLiiE1jJ++BO7qyzcTQ3w035VN7XJ3ngQPnGwmb98ZsWlaeP
e5e/Yd/98T5/+eYjkcN4bJCV0Gx7mG7bO+Nr+6jO9V168rfeXXpfbPUd2JNxVXw2v3pvDBdxvTQo
F5GkjRFe4MEG/Xh1JqmYxw3EC+Sp7apjfQxOdOM2PlONtatuiWRavzG9Xk9xSE1tW4FT8S1AyIhC
fx+eURdBAwCUtJvW5dq7zw7lG6vQn5sTzFK+9FHOomllSvv9AtXUoNHjN2wQQdgPzLEuhSSDJApi
sNPPXQa4FDgT0/nfP/vr57i8PslGGX+CYBX88Zx/eY1J5olgmOiXFU5Z7egXiaPG0L/796s4OAHc
xZeCYPzq6cUJx153TuUm8ur+pGLJ1zLU/7pr/TEUl404OBOkXj9I1r/cixrTyMp8ggd6jjr0Fkz8
Okn9lsPmeiRwFSTbWPpwe+DMsK7mybiljNu1FRTCeoZqQgQg2cFTsaJzTuadGev7f352IC0kuxOJ
Vx3g2+8DAwqZwlad2huRiW5XG37/4Jbj+PL3q/w5/DCfLN+xj+eB0/7VQjqDdqboxVUoY1t3WKwA
lyrdPOFnN+6hcRH3BZ3LeWP0Lb/914nNw/KC+l2iMWTOV9cndb+bfTLnIpsdOfEDfkinmFg1OKh9
Nf281D/5lf4fgff9CynJ9ct/wbtv/mvXFd+/gBkurm1O/x8amITDYP2/O5guL2P8rcSxVLRgs36w
75f/4D8GJs/BpSRo5HtscMjmFsxAw0vT4kQCwvHfqMuZ68GqeDDuGT3/od/b1n+z4WR0wpokVZDl
+/8YmIT8b9ZxyXfPuYRF3XX/hX5/tb1lbC7TPSAQQA1MkNcYjBrpdQzEWF8wtcfErJbWJO5S1ODW
N6MOiHDJDNuV55aBBr+Pnub8/pdndf9zVP7qavpR0PllsOLrYk5hf+3w3fsQULjTX3e5pFFkUUon
9aYEH2NtrL52/EcZ2qI7TsqPqhMTt7V03WCQoGNOsAqespxUEpC6og7BQzkg5WDEv/G7rnZOoEEW
X5nHPtEkZeCP38ViomAKZOLGQsTbwNh0YrqxsTcsSMs05HyWzLVz2+DWbXZpPvoYOe0cBXLWUEq+
18R0EnJPc9BdLDyd2L7x+64+cg7A+JEWfzfMGKwn18fu1M6kVdmquompHxO3Rnt+OtukYt0bo5lX
r2Naze0ZuR7gA45ioOhGkmy8r1MadTXlRFU/+Knl9WeKwxyeMtX78f1Q9LF6Y6YVV3saJnOfk/qy
+aRMwF+v3rAoJ8TuI/nXM3jU8dgXLVBsnS2ZJqFG4ruNnLx4KSnTvktTgtQ2yaAbddBybOM3KjDL
pX4ZbIJlWeAVxEWnGHj8j98HGzh15DaOGM5WAGBordluwbYcZlsRTt4l1afY0S1hYn9/V8sm4+qq
rAGOY3LqcNgSLA/olxW0QPK6ACDac2kK1QPHrbVP5YcmyDonG1g/zapOzBWK5njcl1bOP5+MxOsf
/v4zrkYMN48Phood9U5OA+p6xOQFDfemGPQZuK5lnLTdO91R5skiTgFSWf6bkW25HF8PXlkBr0r4
1+Qbe6qyKNJVfrbgIacwSatSAojSPl6N/d/v7GqZFZSzlm8AMBYvdpkaf3/AOggdL6R3dFpgs0h2
fz5CETn2OXdJSn6ui1zOx6ktlfy3DSY1NimhCLHYOqy1/O33SxsO2myyEvXJMUQywhjLMeWnleXc
EUnDjdIxC+otWiijfmNUXb9Orkwpnjv/T9XoalQZuIua2saY0oSaMEnkqHzpP6ejyBkYSX9/xmzG
r6ZEagJYtoTPv1nwEmj3f79XxPNjgAOy3zelMZXb0Gim19aep/5gh3AitnzXJZAsPyfDExrfNkFJ
es5JmFZAUfR0Z7soSXoQiUcSzdDaaems8hiSZVDH8Jktwr1rIixXVd32p0zm9gftO8NBm4bzMPhO
vB7pEm/xR6GvCyKSL9yBCPvMD7Rv7DSso1SeTAOQpvFCnRpXfq27V78N6q9V1/S7ED78MbJh1TIc
vuZdRQ6VmbZLZDIUY2XWa98KxCGbcUjQ9LI8whJFu/fAzD8Zo/LuYlSv+CkI5Ryr0t2ZERC7eiz1
JjZIMqZnn+FoMyzCrET8bKO1e4hgWSJ/z9Nd2ank5NAf3hdB/jwgrXnXDxY+rrmsNz09q33rN84h
bMroS9W1ry6ZevD4JHxxfyDkNxiIu8qBze59f5RrjdIRIrWih0wEQXWLwFeuyJwir6+qxKG1E72i
hV+9B1aRby1nRCFYV0X9pU47i5wM5e4KFZSkMhBNNRPit1m25V+9waK3O+l62k5lOF2kSu+RHbvv
UAJ2q9ZpxTuviNKHvjT71z5R4MAT5Rcn37U9XKOgft/Z7ExXLr8EUWk4wUZQBbkCuJM8+7MKgK2v
Mb7qG6uc1GkEZUqUMaA/NTn+nuPMY5IX9qmMnJGulx5WLvX/dRTxfyNEq9Vbx/Bt42yFzQxlPu+e
AvQVnxIiT4nK8vzkjpak84jm1b4DooYVWLIBBrblb3WXGmftIPQEdIlue6INVeN1oZjW08raGllO
Y7VOTaSzWFSSb+mozpbAb+wgezLDxN+5kDRU/qhDg8F1O8pRdSfyeb4pGnnr0WkEAtypOcK/G8+0
d92P/YC8lDpunhwiw+hg4cVueyjN+r2FRey7PSlxrLxm2BOsg2QaKO6tXvgw1ZDsTILV152pL900
tiEvVRXP6KmQ7vm8oV7OLkrQGPsA6Z+7pCML1cIjs66h6F5kUCI5lqLfEjwEUb9S0aNbi5vEUlgy
3PK7Axh6RQHmKNCkPQoVfSBHuFmlHoBut0adMInR/CRib9+rxZwVdtXNFNKJRvx+F5T9sLfKedza
WZocxnDst7FFULkgSZNRJz3qWsJo1ijG5tuhdf29BUX3YOVkQRT21DxyustvYTSF93EQTjdJaOtt
rcfubFSOQYqn26Pam7HHILDE31+vK6uH/ItPM6hX7uLDg+oVjS92FWNGgUHrr2IxZhdBzmN69qIh
yz5GaZAZn2Ia/qgJfW8gF3Ty3SS6ANctku8iSMSr5s1Z7+fCrh+IL1XOZigw49x6hHY6H3xYimgm
gUijrI5nYL6n3jGt9NUre5zZhjU1uNLZZ3yvPQyibAe7er5HOh+Oe4vYOBxSYSOy3c+NWWE4HVI7
h8aWPI6R5Fc1U2JvwcumZrwmLETGa68hWnc3GT2yFGKV2NU1HfL9nU+RFHAsAUoeYQNYV469bUR4
d6Y4vUQiXGyWY9V5N2FhIplqRnzBJzXxCIo12Y1lfTOKTPa3LjOxlFukWhnbZlEzr7zvonRMV+hU
XBO9bOdTDiFSkJI98yjANmrfSJ4qJP0XIo71fC9NzQprkW4YvMwT38clx4T1xarZOJ4ot8zPhc8Q
w8AkarbHjhOyKrkaLOtH8sd5No3H3IFGImtPs0UyZEgEtENY66qa7b4BIzJOhKsGO1u0bv+Q5zpM
T0RnVvN9W4yeAwiZONYt/vkBUSejs0cOMuDcXPFiA7CrmpW+eIGYRbiGxuRcnnF94b8z/R6QGUg3
olSc3Yw02Iy2WEoJFNnFrlNcnHYgF7VotP1gcxhabBhmMUkHy4jWSX4R4JTT8KywK/ruWg9jz9zF
LE+O82QPJi+3Q8m+w43uF/sYkXPDt9/DAt8SbpmMm15D2yK0JJobmveo0dzv/kIlztHYT0gfaSm1
2LtdIgBcwgt0toO5GyKPkz2KqL0ingqpox155Y3KREpgyOhK+d4fMZK9YLvktRieWfXNhn0XWcPr
gb+MaD9Bf+ttWMIaurGKIu0+t8OAtZuMeTNDrUVcYilfZA72GzXEDBPA3mBfNEPclXZdvZvZm6Ko
JoileYBv5Yl1UbBtP5QRFJnnqrUa57YneJYnFQkcx5+KeoLYQqZyHgcP2hIk9a0anIzSXQ0cqqhS
IV7XyWvMtmUR6WYFedDrPJC6hHPUTBa7xKkYu+TJwAjzwYXUuzVi1DGZ5+t+PzapPpJnFjQERwXy
FvXq+FkVTfAspt4/VUXkrAcCTDeoY5z3bMs/6CaMj9xesRtQchQr3wbeSvbH2SEoLdvpDj/nioje
9t7vxi+6b1G91jLeB17iXYw2D9aDxJC9sqrmiPcV12YZFPsZjwNoYCjY9DdKLjma7yrmFQT/vks0
MjRxP4abI7pIbUiGxuQITkcRGON2W6QB5S41lH+CZEVjyQ9n/MQjEwvqtXQz9/ClHhBbZ9CBCOVG
ojdgG9E4QU9UjAippYyEPgdAX3r0Z2kerbkPDnGeQvIXfYSDbYAHGA3v8dDELh7lsEH7DBjczKU6
I0uYTjJR+mxBL1jxTrIzQUiYwVuedVSVi1O1qNRXK6yyvZ3gEiILckZ12RX4aT39rpwXrSkaxCMe
x2ZbNAkxkHn9oEPISI1wO9h/iCoEPpeHMuGPw2vrPqusQxaPH7e6qWnV4gyMKvcuGWqfXYKtQha8
Waz9usWASEhc/4wQH1UD8PiRNa+3I3yVbox7oG4H8erD2LtJJmm/x48hgckVWBwaIESo78yErM+4
aWlqqJpk5SgK1PtUWJPauT5W/E+yxmF92w8TAkuPyZdTp2pwGPsYozaF8oDiVbBP2QxZHRj4me0B
6RFZVz3GLNYgp2Prqx2WwTm1B+tojVnZrzFt93u7ok++8pQ1HdI2nAyykCBerJK+7k5j2A4fyrYu
71tFsWzF3XsPrSZmbVU5bvpU5ElJYzTsrQ8x4NLnGDLGKaobWqcx4XnRcrDfgMlrjtj7KTXUdRNv
57THfxTHShJJUFXOduqBfK2Rhwff227y3ysRE/bidKRJrTpj4r+jwEPye22MukBLFyGP7pL2wB9M
sD0Ww5hk0JbE7nF0W7Hr6i485ZQ4V5WNWApQLW3dtRXXGOFkV3U3sMPqz70Xp48CmxtBFbqbP9h2
6LCgVPTZqKv69q3XGubisc2xEWd1mVxUymd/8rypeW458L9jQl9UumaW3NVjkB3abqg2oB2zadcM
PTKoEGUDStEMppqcTHLBfKDSlxCyQXNIiB4ceL4Tpgh/TFGeBlOSna0JEbDAkfEl7113O9ZYy/uO
5ITenjF4pircNcRI4/sLyx12n/gpLbIvEBjlgRtUJBlwxPrAo9VqA6CswaMdC3djwsPaGVY07aFB
FGeE+mJvgz7YaFp9GnscSTm36BO6ewJuhmf0wXAFBux/z6NdtCcv0ekNItf8AtLxYuip/TboNrg4
mfburJ4YBXOc1GHJR0HiO7j1forDk+ej4t94qbRQriX1zWwmDLHGajhTkal7qJy8vlO4Vr54HFTG
dWbM8zc+VivfmLZTfML4WH1Rshj2svO+QyJMY26n87qtMdsS6H04cLgiEPogY45jee0ZGu9p+KK9
xDmRhxttQAeLfQLQdY8BveZ8VTQXq83qrVDVV7jgg7cbPZWSbdCLR4dT8KYH7n/gTF5ti0m9qNGI
SLzKz6HbIYfFGvTODCzzCQ98cDLZxWLk8IfbFk8rAYKltQqcud3GfeJ+VE3Q3BpJz6xjtNG+lNjg
XVnRlzT7ao9FC+VfHpubzGuB3kl9AxjRYvcDAo+0n2bdlsgHvdTJTuUQ8I3oQnySQ2LuKhmax6yQ
JAfFGbpmrzkg7bTZjfWLV9HGPsBelPRbUKbBZjbTbzWKT7x/Bv4xjA9sdNrpUDgBmBk8GRRM03Cb
+2Gr96Owh2+I+Z8rWaentHHCkwIhvWKX9eBktvvKGat87DlHwixPzWZLdnFabAfPGB4CyQZ54zVd
dWc1ZuFeUN5l48qwQu8c5QtFdgVdUYFhU62yV0Y5OfdxoYwnpLa+tyd9KE4OSUGSL9SONvjM3kds
PEh5xHk5+YNpm9bHqdakgseV067IQOdQJkT63hsze9MqaBFpEagHiFMDtTHym+PS+tQNffUwLOEX
uQ76+6LSwwk4XMic7YpzgH5lHbBPeAxMnCpJmRebeEQBOgLQ+aARd68bOzPuUNq+T+AGHhySwFBv
ZJGzoSOPM4w5zKtb96wjyY/oq/wbU1lD/ocxfii7ikRmObjZcS6Yrye6aukae4Cxzbx+vB1rd7rh
28ab1Uv/ZtSRc0qC9CtH4+RdyjFkPRraeoe2l7HOCoW92XJ2oRmyKWOcRBQgdHrMaQpvJyuLHxO/
6m9R3JnVoTcna40YKf9MNmL1sdJa36KwsdeiyvUhi7XxhcIpk/icFTtGtJsePIv4AErW87QO7UC8
1oNsAY64yD0lEdcZdaxt49e43kVa2yumHLfhlMfMuJVlAfQhjqDSpOWHqK3TeyvN6gfHscmBsvHF
4Jcwi1VhpHi42JuZBVrxCnBKLNO6Xfe6ccp9U8QE4eH6/zy7CM1MFXNALVi3GX+wHLbshr/ANazz
dUyS4ApR7r1oSgJFlrXWxHt8tsFAXsbekreUFe13DVE9xWrOUQr1UXDOixAmYom5G8V9u9hn4Fzv
29gYxi0a9PYRiGFx19ki/uKT5cENzeZrREGDnX3AcXUY4VRQqAsepdmatyX+b0JP2BPeFNJqdzX5
FwBoCVY9VYEJ0WTGyRtK49iblVjhhjV3YQWtcdXQ45IrjujtC7QCtZwm+00x9uUebTAQVJk4n5vU
tL7M1GKaldsxj7Hf54F5jbsDsaO3PICXTPofsFZhss2l/yBnUWHrc2PYAXl2EMiZgeGmxEsj8T6G
stbrMBxHfAGNmG6IpBCCfbRSH0xLt+/G3u0piSjFT3DPHGnVs1FP4xe8O8WOCnAut6NdYyAz3OoT
QSvTvacnhX7ayAGAIEmd1YZyYwcKP80+46cdyP+c+MrZHfn9ThQpN1bAyvjmE2DzwmLZr2Ne7E3T
g362S9/0VgpP5WMnY7vH2WqWNxlRWcyYVtdj1/fCYROXfRqfKRkFRNY7OBgIc6vEV3MIK/eAOx3X
Pccu9cFSrGBZatcDGvw58g0CMxNEafqmY2B37YfREf2gHbwAPYEEMX5Kr61ym0CRJhpHtobjcJmI
yf1AqKePnEN+II4tv5h1mr9QK2HLUYVGL+/TVuixDDaWV6ZltXZsftup/3GGqSMqA7dYdjlLRj3o
gD0VmJbE3nn0WRrwEI1nolz4t1ZFUsVFp14NwmcK+CdTE5Fdxb6RhAu+MCISoPjUpenfzp0bz0Rq
9LJ/Cv1WXrLWKJxLNdSm87krbCu9zMMwBQTrZJ67cWOzLfZF5hl8gbP2+K8mnVFEjGLwqljveeEP
kwU/Il8XZp7wTvhhnBHiyo7kvvpxfGbiDsZvRuSnUD+CQOnguU6dxt4JGgHNzhtCL3+J/aadH9wZ
j5FkTqFdvk4RfZOtSxZIdPZm3NbnUM69e28bLaSB3I4Ijqc2QLIXKRhCTxyhzNDTTIYjuWfY5SbA
AgeXxsgtlkjO8TgSg/jzXOY2Jc1g5vDYTXbjQtKwGtc7Yc0k4czCw5NeUjQr1llXYkyZW7OIXGKs
vCXlCWyYFsdfnCz5/TAblbkrXdlQBcFPmRx1B0H17BkhpW/TH1wQpsw09Db6IBw/qDApyMMSfdGU
W9oEgdx7orVasgBZdz6G6WiK4xR7HBjoCrU+sCzQeyeT8kK3kbTa08tQjGXyiquo4hDUs0M/ArPT
6As70yE3khpzO73OwquxZrrwDZxXl5TrkjiTDlnIrRDR0jIrSx68bdT8NfAB+TwoM7M4l7YO4Wo7
J4DPcJNFcDfOubC5duGytf3IZJxY9+yFkpodstDvrDITX9IIwTGmdE5rNWd4PCDbOORozJdT0SEJ
lr2M6ZBJH7f9UtitVYf0yzecV91AYnkaiKzk1WU9phVgGMpZBouapAJqDl+JzRPoXU4j+OQx/wZs
MZ8abD+Uh8fJw78xD8nJaiJXEpGcMEkJyO72O1Iyy8W0UVlEXTOik63EHqbwTTpzcZ8kCfcZNSWZ
QPg7kqg4ZXEoPgaJ207Y98JBkabCORGmBkMDBI0x+DczW11ju4iY5KWYG6wYLPyz9S6SDTiWIa5p
kKJ15jA4ef4uTbu83Wlz5q4pdvhnUXcjqbI/wpGiNORlOkhpim0Aa3YBuzsDGYV5UgSbAeQILi2N
lX7FxDfq08+0Y+niG2LPR8/t1Aze7J1U0BXRkR1P388EvCxdUfnjtdb2WItHnCbEsGqcQhr/Hwbj
9ZQa/XxjNJmDxyivcB9PoHGsrT/3Q3E7NLrJgMx0xpnBZZD7WsvyOHPF+kEmIq2+4FAxDDhSTrqn
kJ1UJ46a1nSmB9e5O7htTnEAPJibDxEGzmLDRAi1xjcI1LnVM5A/ygqiKS4EO/sb1eQQ/Gc2++xh
C9/xbzgYwS7zTNgCW3CfTIYKtBDFXenXH36mVpgI26muCbv11ykI7uabTFJQXkL2+iuhav19mPOK
DpOF7/+7j+4sZVNa8rrhtuXTBm2Whf0s53sr4TmMF2sOq+9kP85fqBGl9qH1x3LaOZCHgUqDHrY3
gDgWjw9fGFO0x6H+kBXL0GiJNfr68+Nsa8EYhdbj64PZzi5W19pqhvkAYyqb8LpaFAbzrpybk5Xk
athBiC2cHTahKqUpVBXWNk2a5Cx6aEOr2LbbguDtcJxOzkTOHznKmFfPiVFkJiy6BBwGAK0y4VzZ
YreHY1UAaVsnTunCyGLguju39VNYVaWRnHtgSOHRNUX16jbmEL3apRIzlWcLSAwPTlLZ0YZluyea
Inn+kaw2vvnY0nTx0hq77WLdy2jNrWebm7u3rJ5XUOEwJeYM5sV+sGor3DRZ34Jgz4moy/aqxQZ+
4sROexi0ml0krwm1nfTEMuCkF9VDZJs2mMrHGvN4TmXdUMjWdlXiT+/1VEw31pTSFKcRUTN/Artn
9hqJIuYu60GH69R3nfxEKLOpiVSHjgJxoSqt4H3sRkrvSTD2DEGhnJ0283QeDHeZpCZ25xMDVe68
xGdE4DKN7f2Y9fSzIjV2XbPOmtTgHqrcSGEukZabnZrcM9zNYJKGNCPcVQcRZW2C8y7wn6XEjLXi
C66mTeiZLd8rJPxok8+N/mpCYvTXbRMLtcOiFX2stRcMGxzZmbX+uUb8bJWOeZQlwGAS8ahIaQov
PCRVviMdADFoTTO1fQ+nqHVuf86YrrZS8dzXZpnsRgHFmpg5YdkzeGq7j/YGqRv1FokejV8ZSbHM
wCTrHqx5nJOjxas8Vj2Y8vXU2W3z3amtAIYYKx6zj5PVBGOxD3tOZe3JjVlkULSFa6Lanby56NZu
SSgovPSxc9gp85IJr5lCwFiHwm0ZFmIK2BMboiur+0HSvqDy2Y7GHrbC6N8ZVD4DsPVh530mJ1ll
FzmmzjfKDHq6aYwWJwD0GLYZ7IhU/4AimyJ4YPV2/+SGnebzHcv+KBPD6W/w4JjzQ217/EsHaVFH
GYSRFB8DYgnlt6RwJhNFnckiebbnedIvrCdZyoJixguJkfr1bADVoCOyH5LMNA9KNktBGDewVETI
Dk0wEqTZh9r5FuR1iMNaEs2CNVzlJdZlMxVkK5heOZPkMFqkd26ET0NhOBe6nEhxVf/D3ZntyG2t
WfpVGn1PgZvcnICuAppkzDlFzqkbIiWluDnP49P3F7ZcJatPHcNo1MVpWDBgyanIjCC5/2Gtb7nV
tDCdN4txY4+c9J/bYrQmjPOQKRGnNLhLXufEQ4fiC8bm1MOto8rxoSMNtD7TTCzJjn2s5V45OQS/
IE2hFO7rqEjfsnYhgM3PBre9zLBnthz7smhcccP8qWg2dHq9eYxZmjJsb1PWHj9qJEsfSJlzl9iW
+y7JSo4uVBlOz11cFOtNrGfjN5EQdxJqtlAarkOKyvpzaxm9ZBYAiuAa9kA9P7h1ncRhEg9cZ6Vb
8qHpBD5UB0YXdb3XNC1ugxwp5fCw6tQ0e530FCTYq6M9s2jq9tOkL3Ug+7RMr6LRGgmuie1xmZHu
aPGH47D7fKdn1crX2DH0L45mpM1X4AcefeA0K9vp/alRMzUAO0uF2bYvjPiLN8K4e528uYnerQUr
7WPEeNP7zoJlbvZLr6Lx0ILRCU3sgiszbMUq4mSWsAuuu5hCfoM3stMfFuZZNchI3ti92SVaf1UW
TFBuIrQY9XYtCOZ5sdjz86DP8pH0IaEUbv4tIlmDHMGYoguXdGKPLsiqCoo9+Y2sFPO0o6PqhIp5
X4s7s0HyxH4SZtpu4VueyHAxs3Q944XmWIUPZXdk5Q0toS+SsB80O2yhhhNMu7rak0foisuSJVmv
CLQxjBsgeW7pa04+LotfTbRnkU+ufL+8EiHXJExHSmu6JnS6lPfYzUy5L1rBs7mhQ8+uU2+y1+M4
5iV6oFrvXYfsRCIek0PSRZV3l0aIZW9csJ0GqxYqFhhj0OAud31vatjm4YIPGx36Tv/iWFribRgD
FwNcVBJMOyMYJqtlVpjHBcAe+HmMAZicVnacbwo0FVp9a2pjL7xrggESRTp2TqE7kBvhQPP/C7Hb
LyrAS/sOkBkzlYUUHpf8LzJVi5q6tUc0vWNV2OZDLxeveylTWWfvs7JY2nmCjfvdmvMJvXq5x/Hz
m7jkb8lI/1+w94Chv1Z0QEms+n/ffVQ378VH9y8gLYXl/JMKJ3zv33/ISC8/wL/9zydG68P78rO2
9Lev+KEttcxPFxUbLi7XMKAYXQTgP7SllvuJDxURP3M8vgT71X9oSzVT/3SR4+EMxP7yQ3faVb/T
8U35ia8hq+yPv/Rv0fH/LFFC0Ukbhg4MCdjFnmr8mvNT2Wy75QSycy1K/Q08F4XnGjePvT6r9i+8
C3++hn+8lsBWyU/sgK3+RYi16GQi0oib7HQdnOeRndyNhuNuzUwOuyHWhocsrdgYt2r9i7vnz2L/
H6/Ma2KWIlWANuXPsih3NptiNBJzk8VN5VdWgQYHWuFPH/w/0Mn+w7eSDArJbUqgnP2LiLIAuWxm
FS+SWO5D5+L/iMZr2NT//FV+UeP++Fl+eplfBJJiZP9ae7zMxEL/ZmA8w7nSao+11DLmm1E37PAK
SsIn86EiJyx7SdblTAEU3/7z7+Qfvqno6Vz+ob391dJcEpmGWCc3NyO4zbCxrCttnuVfvKm/8b//
U5n5x4/7n6/CDfSzMhN576RcGp3NFOiBGXZBda0FyY7t4w5dEO1zMG1FANwlyIM+dM9T4AbFlzTo
jkRjH/7KfvPrZ+wAXbeZC2JMMOAKur/o66Rcpoke1tzYRm2xX8rzmzqBn6oo9P5Ctvjr2+swPkPJ
h8ScwlJgcP3zDy7NLi4gGsGHTCy4c5nBJ9oTcv3PP0Si2vh7fn6DeR3M/CRD8aBCBf8rH18ftLXW
Ul4na+c08oFeq3XP1mnpyIliMLeTiF3UDryG/GIak7f6hh2Z9eee+HGkcw7InvEAop7tv0WNBHrS
VVG906Nizs4sEJtY+gjl5a112bsEwB8h6LYedaOvy05QTuAB7E5tnsxkr8HAs7FB1HZ1Hsy0t9gj
Lgg3qnTMwHcyxsVeufDOHEAtWyAdq+XGVc658Bgr0xoT3tZcFi9a1oBY9eJZIChwRhlO7rA8OVNf
2fC6GmgNs9QIsk4u/97VGZ3PXrVznT6YRlkHJT0bzZHbNETTkkbrPUfNEMFEN4cYEdxFfwkSwxo1
H2KOln4l/k2yuZ1q8UapFWnce7WO0jCyBBHvRa3hCHVtGPOkEIYtcCiy8qSEJ1wWbtxtmSYrthdF
K3ed5lQlg3qlMXQlO3przp0L7EZF5uusxEQhCNHhMBd5MezjVdOu89WpgFtWvfsNXmstbr2c1iPw
+rg3EKzAv+G7EckAzFnXrhMp3GY3oWNaNhMF0Df28LPp7hxEKqcYzagXes7SRVvNdBt9k819/m6m
pjVs6AXWBRL6bNQBQUMNKbptU26KqWN2y7RL3NFWJxf02+LeNWVX3vWT6ZwBpdlf2GyYVQCYIL/3
RpDwUEK83vKTDH1YEC32OgKrXrrviqE7BDsrAXIN3bVAGCfV9JjhSJpZik2r5ReKESmQ/KYV/lgb
+deLz57uSIzNG/aqnpWMMtRjEWtUlpyi8qsWxclNLAstYjeXQzqHzbw4MD3iOPcBN+Vv8FFyGBPm
rMXBpLn1d0AaC4z8JPoas8K4U8W6IptLYMwFEIjG22mpy5cl13nAxnUc3zIBoS9xysw9d5BEVt8s
O6b4TkI4Lpqh5tvU1Ul9ILJhhsbVaC1LSFtTL2szo0YpiO7F85ZMaBmQPOY3PRxz/OswFq4Gk1TH
gBJ/PBuDCQ26MpeJmATioQOYTsMDiazgkhjydk9unnmHdrBpoYzcgc8yAaTgXEBwCyuskFmg0Vqf
F1UMFOZpW0dBwvyGkeKqmSLIuNBvDa0lI77JHW2vazkjegiJ5kDkvDC/YdQa9ROUGJ3caHf9bNRm
I3ZcZu7t1IxQqoAgTX0wOLn+2fbYXvv6kDikjJa1vPeiy/otqmX1HTqM/d7TpiWEjVXI6nn301sQ
q8sTl1T+TcVK5OEEZA151pLWqDp4UN6kseBtSuFO3nc8Q8ANrXwMQeMt3NRM1uzryILDHSCt71+X
0WV33y+9FSZcMfcwANEkrsyHPkoEWrXfpiarpHoBH8Obo9ccKWVj2MxO0+IERIGAd1cCJ9xnBjc3
8J8aOBdMF7PYyMwBiby0U1cEgzEMuZ/0eUOjvi7MsAzEOZ/NCegPVynzvVkoObP0dpsPXdeGwSdx
MWHFC8ENUlmZW1dQEvvOz9WULFsnwS647ZoYqO1ksTvcNBCAmdOMllH5Ws2NcK7TuiQ+YSBbZ6+K
GgyjUXWWS9R73baoaRomu5E963In1wYEoACH9+xBtTSCNU7GB9VJXe3KztRVECWjyf5dQBvcMKED
js8aerxbNWUYvlgEOiay0m+h16T1xhKdM++LKLqk47HaawIjGhpyzpeF0Z7ZkoyDJMK5fGAsYoaQ
nr3ukAkINGy4b7yHsUlFEcKoZS9Z6qVu72yQlzwGW1sjxL0Q87gzEFo5vuzx/QbxUiUF6FpD9ZvZ
HTKMxs3KCdQ5NfheOqJS9/uhLojsyBxn2mSJPjSIetzpUWakfbNZyqd7u60TPUBeZJinFS7FFMJT
njsOApW7+xIY4Ep7PVt3MxTMmsyQ2bQ2dOjgWVhjN0gsyFD1toVVGdpJDAZIZVRA4xo2Dk9UVJQ1
ohGOuY2rxvEGaopmb2KmZu4GV5ckP8HFWAnwXh96PxMJ0py470WDyjq1jSsrq9x2U8VWjhRUVybr
5yo1+kc7E/oUXiglL9bczM5eztPs3WsE7ZGycBH4bZWht3MwKrpvn/vLYiKhxEDIGuf2eABtamqb
oaLb8K0B2JMvvD695rEKCJoxjH2QICL3eh2vD8K5BPJ5Y2Q95MynyVWPjJKiEZ05Yby1x3KDNtPi
rzBwmF257jh9ryG35iHS6QY2Mue58Jm4df3OSVrZHXPhKRleHjs1m+2cAOuFaJcXxc95S0CC/UoS
a81iVmkdIcGjxso4SqV51ZjMP3yJDDtjQ5LJz7/VO3+rjf3/3Q1JJflfeyH/dx5/tMn7zw0r///v
7aoQn4C2mCZuIGSOYEcob390q+4n/JEOexEc03ghzYvv/A8npEOzKnFw084iqTAujIgfzSr2yUuK
m/QwTxIQYGNo+vf/xSQg/qh+NFTdL//9sxGRDM8/1aqYgNGCUlx5FxaQhNr0S03MbIGoiCxBIATF
MXts9U7K61GfEaoJVMnGNCPIqSPBCaibUQnvM/bWjNjcy4+rIY/zJq03bwxv0d+KZYpNFH4F3EQI
c2NnxsVrFffsq8mD4EhoAKfze+17qgahnx0nBlTtF2xIJ+OzNSN0Ld9Um3ssT2ZWsRxWq7KUfHKS
fHLCS8k1P5hdCdJs4sAdoRJioN7gVXFmBD9lc+qVwY2binxU26XS14cl6zAim56Kb0C6UhoJmbHJ
rXAYrcFYjepbbLp5s4PMqCvGyuzcr8iC0u1glEZV+WuXEgQlZrDILJLLKMXKJcb+eikhBpLbSCZD
k75JojRIqIhVu9p75AZ2+iwro0HclI/OJB401kzursukGV83Q0HEkld73Z5KOfNQy008y6Byzoyv
qWn17QSXvdwXbs0KPBm5aw12vugVOfwGzo4aORPGp7wIYV1zkEm11Pu59uCLIsoHq1eT4CF2YkGW
H9aOWY47Wh8bTTcmIbvYuu5sDyOrp6yj4uvYWPfDprAMPV6PDfUM6Ie0p8Y55lYyH1ySPNEOsEz7
kmXiEjmOu6xgmVuoQSev3MDx1WzN3I5xN3EEs3Q7xgbnfMu8Upbzw4L8IL4rWv5sG5HRMvsONEWk
ptYqSi4uioTiRvdYCbC/aY1pWxD4Q+7BgHL8AvukxuaAHKl6yrEYaUUNjIU+RaVb71lON2Cibb3J
tpk9O+vGu/Q1QdI1ZEisLBOnI0TA7qax3I4VxDCzDBz5e+b91JOjdRaFty6bPM/Ja4piWqugG+GN
sXotLES5xlI+UX3b59iq0rc6A+0fKJa2Tza2TgNYolNzsOcu22+05lcaht1rqLqU0w7aVeKcOrmk
yJZrewjXi8HMZ/9QPsP5VfKABA65ubLTcrcIh80wgkypX0Upkh1oA/NchTpB8vbedhfeWzbLnhd2
FXQpW6sa+IApiu9Aa8nYOOJWUK8zfEtj05PorW9A+LhDwPKWqs5CKhVt9WLuvmarFYtgvWSwc7kW
2h02nr4MYoNqBC2x7nXbOSUQC0FLbX8WHrNbv7FjjwWcPZUlqdXmkgWuG4HMJfiVz8yJk0H33UJB
eK2Ah/J9KUejaCJU9L3jNV/HudC+X2w2tk+yUZyETALyyVds1/PLuT2RyE7aANrIuEzvvaoYhhDI
XmVewSZQb5TMjmBKvPbMK+aEECGzHrx3bXacBrmeMputRlyYvEzZ0R/oZVRtnHHIny+Qb2pw+ia8
JvA9T8QYEy3lNgZdSgnIgkuq5f2Np41OoOp4ZIp+adBKKWhpLtr+Zmsb7FqRoJDn6ute3bvv4KgL
7wgiq0BSU+lAWsnK4l6bmB7hm3ocRupvCCo4V87uYlmoscHRlEXoeWNfVBuMM0P0jrZ3nKMgjnqN
kL6EpAT1bW54SnBjrc0aqK4miD70sH6t1q2L0mUm+SNvdXMfDzGbhw4udrkHXAJbEiZl1z7M2tJS
ZEWIIE/OOlTZZ5Wlrrn4NY6z5gGVxqW2GNP88shlV17EaLpKnt48L9jwgGP0DCxUcyeWZToWvEhe
haxpEow5TsfzexOVEmM3pUuExS4dbcQrvVDeTSJoEsPR6K0MVi3F+vJaTJZZnt0o93DEsYie0GxG
rqwPs4HF5cVJjN7YXx69RbQZXC3BCZIibYi/FRq3VkuSDmZgH9uPZvsUzjP5K21Zl5vEpVUI0hrp
aGhOBV5KHQpzjT6/dN97GGlvGAw17WGEgI2qTAzyDGV+mIBjF+JdsfFxiSBgOrEZxnlE+os8Xr0y
FdARTTGHgoQDCoZIEk0fVKgGa8pv3JrdMj49c5CPqBxIHiXx2obLKaf4gU2peMx1gWgkRbzgIrOZ
FXjxDBl74LjN3PoZOI/LpMmJrnL2iZjlU62IQynqguOkNibGNqVVo65TFcxRCJ/ZuZaGKnbo5aan
sbJUu8X/2CQHSmDlsQEaucEGF4PRxhjU3IXSgPOeBW3rOEUoLNLgDlFeeZILqdXZQ0LXFW9RC/ll
n46ape3ihrsnyJO8aXcdiX1IpnrMY2jiy2jFpg1FF69cEVXbIdI8RjNIwHhXVJXfqzxJkeoxa9lC
259Z/uccHYCeof3u8WU2zcHJKvFIxydkKBrNtK9FJ1GyiLF2zZ1p5uv3wh1Qz1lRKz5zHSfYEboE
BUFZwDO/HUYx0V+zOk6P3tTU1xMSiictJ1pnm/M+Zjf0ojr+WiASqvf1RIkOswP5Oz4D8dw7Yspw
tzGjphJXWkrIGSmFCtJuDDdEPpSZQeahnyq9vS3tHhE0iGvFx6KP40Nqp6DhpkaK74Ob5rjgtHwy
QxyS3bIh2o1xbNrGzl2eImBg5O1Z2baZY2RxRReboSyT8mFMW/uzakQbgYK2FWkL6TIjYF1p4AOH
gVK0iSU966W6AUOeUQPeY1PNeiDxRcHzzW3nL6sRle6WnbJ5xqs7mMcBa0a1EVRVNhkeHQM+6qq5
vcV5zEEe4oUR8th4zZy8517TddmmB8jjRuAj7AIRPo6TlF1yFX3Fmk9joydd/MiuDQJ/7KxEkCM9
boavTLqn70wE+EhHZdg5M6YMAXs+2CynB9n0NB8UMl6Ak8bakzJo1buuaHsY7qlZEl8Vo9k+RxKd
0Z7g3sTZuhhnESYiWq5uRcwqfNvl04w/pyubrdWTnx1GJCqF3MMt0Z4I3Bj8IU91gGHlULHoGpm+
sUGN30Ux6lVYZm3b7kFlawTdoYl7q4116W9FXjv1PeDqvn24NEHtTphV+93Lu7XZSFK40R1Mw6If
kewn+bYusAMEKmknesukshfssSjbjomL1+M9KWciunpzERWyQTMzNomGruq1NInjvQN2nQ4PFvR9
kgv9qWjHDBcbY0lKAQUrr63J5t3ZFT9Gx70L0DphRNfrKk1IHRjJQu+uolal32MNmr8fk6KldlBI
UlD1YwuiX8MWdlO3OqD7Jo9z5hQpRkZfuPPSYu2s+F+mnCPxqMzWMKnQ0yTft50taZ5jtQZUPjnD
udVmIpZn2ZnqKoL3TgAiTWEcufrB5Mqy/aZbWMGPtiHf3Mx124AEdCMKMp2wbwYMVM8Banz3nYwQ
E8F81csqwM6M4nZdCo2UMYttsjOO7e1QdqSIRJEY36laWOInSuVWAAO9+eywxXx0mjXTA6Yb8TnL
cYGHlR2Vq28LpDJhm1brG0/EpvdHT+nFJiUUchuNGicx6omatTpDp9dkYkLIg0nKlNpq0ghyMvX0
uzlL/BD1WHRIHVLZPs+zmfUIqy+ybpUXmbF14zb5jpCXB8NATNOIOwxixl5YDopsVNL6F2HZU+27
A37egIHy8lAVVYZtLx2Y0xGgRgMUTzojSLsmHzavcJH7uoOm0ceXh/yV7f9KZunIRNNGC5HvMl0j
LEcNWfu6VJgQA92obFL22pLwjkE1ElbQrH+Qp5AjxUucAa406gBtJzHDDlCe7dH2PRqNH5iX/46O
vf4oH/r246MHYPQvsFo2Wd391426P7QQmJKfG/XLF/zeqbMgpuXmFzInz2B/Q6f8e6dueJ90HXQo
Sypqwt83zj8adc34ZPJ7/LEwYNHrv/H0/lgry08stkwgIIYu+YcO+++06qAB/tSqWwwL+MYgFkH8
4NXE/8VXaweQC2b9vFhSP3eNheFGm/xMS/QjG429WnJ5VHafMrmvsAe/sYPA3hmYxrzFprSxrYfR
fJgpCFM3C/sl9/CzwSP1+ILxIke779cHGtWt3hbHqjhhzrqqhpHp6hyLFzMmv+deaO95b++NPtqY
rd2HA3mJz5X4ViNA7Ffk6GjAzMDqvmhNexrWgsCbFmmmI5DlUhbjcEBUp0S/IY81iGwCMm33I0J3
XIqJW69Lggx/ZRoOUapdNlp+E9+msEY2shsO+eWmL6zATm9mIrSt9Z7lt4aJMH5QMa0J6VrNqB0l
yx1Nw1w5Nsxbs4q4nb4Pm4Gdon5xTbSMx1Uy7qK22Wv9sGvxijldvlOWfmrIA4nGz1gZoAVNHWxI
EmWVHX+rCDIuGfVN8rrSDaarB5N4wjbWcWCyHUIXORy7ke+/GzapsgJRwkfFZVqnHDEwnKfEDYcu
5xHAkqj/rqFqdovvgyKyfa12Vfvket+QUfurDRRhWr37UYobJprkDKNh2MFHpNkcrjPLfsKibuN3
pXacdTfeehbvCrpmCjKfaIcP1U30I3aIxpTS00mf0VDCCenwtqZ79yKYFgvPds1wmmv2erVP7X3U
iitDvkN/QOKNX8QzNLZuX1Iy0DTnevKQdF32xWaN7Y155ReCIMtdrifDyTZldzMgNQdh/zxwxkX2
JaGED5mRLjkYlAOW/thMdujE0bMokekmJPEo6wWp8q7qJjSxI3sV6XTHxVrvvH5Vu8Q9kVhE0+Yd
8lij7Ymt0yxnDKNNbhI1y6ZgnLZykuEsiPNdm1MlBg7R4aOJSCEFLnKc7XKj0xeYXKSNar+LlIQO
t9iRu8kRlGxFU7HZZzUEXx6uZLwOvhm5mBHT40QTQyZWiLKL1UfWajvNGQJindPA0+OdGJdAWxqq
FXfvDAxupilADbcR+RTOLeuVQWM1yvmYnZFe274igmFeC3rmZafV7saQyW3kpBtiurfFKM6GNHFZ
PUhYVXo7GUHcsh/trkHUHnQMlNjd9galLHSRYzIiADRDNFE49r921WPnMFR/jkDdGQDwlyiHHxJ5
d8LrygMTxyAzqQQW7YQ71x9SD5zI57km/aA8M5I4sALgOtU3y2SjuyqY8BHHtJ/16X7AHSrW6lbW
IgAR45sU+5CakO27+v1UvUSJdsQ3hTXYCqUaQy8pOuybNymoG5cD2uJW6tJ5QyWprS+J/mpMcEII
FT1PRRbW1aVoHyaK26tyPvTWfdaRgFcg99j2w1lgHNYJujb64yynB7Yhh7VDCosabGyJb0rLq3Qu
9okiusDBORoje8f5S6oXWXz0jJjfqJTUZAPMmAkcTepNq7jdU/tg1i2dmXZXZW+2Mr6zxQzISPKH
8XGOktfI4m5g4M5V9aV0JqItuURMEPY9m9L5S19jcYmyTaG405jNBo3q/Mh4Kqbeb7jNax07FEub
ef2ItO9lRpYe9U9t3VNd7fr0nKYRj4ibkVXsaTXFq4Xj+LKhGEX8RbDmgqH2VNkWug/igy0tuyqs
np3iURVYxBqICe2ijq6c7lqq5IjLpegJjtIuwRyOIn1Kyi2ZliNANp09RsQDkOxSOIx+P/LWZOee
aFz3naQbf6Ib1xWZXULfcN15m1gfd3RLrIdmejbyfLIocAqSptv1uLra1To/MB1VPQM06Z6lWT92
bEhV3L7V0tmpmEpfRBc7QWkf8qrhGR8zJb5yRStBsqib1kr6mx4vEhGZSf6ls9SdZuCZd7zmzim8
zyN3bVL2Z2KMCZmxUU1x1rRlNn9upyRlNeOJqzjrNs0Y7zxA3r4tjd9y6G6LwjqjrPdLSIMLP1hy
Qul600bF8tlLCRFpxCEquutppT2xCN2s+2S8qUiMw3yIbSQzhi1VtA53TQzor1kCrnF33xSkGi0t
G+Nex3nZTGC/grQbrSuzVvOL3SYdY/C8fTJLEZgJhyzem+5jnDzjhUlCtm8h4/ismCVJc0b22kJa
IVC9PhKDQg4mBo8e8/5m7Drykxll+/yAW1mNrErdr+gp4xPdS3ywXcrNFCwHPdwwHJklD08RUKIQ
cw9xSS5PoiphDJ70uAGgbrwos2T+MjnkrSfPHQZgS3D4e850tnLvktJ3TdrxU6RFG8/SUXZU5Nr5
rnj20IpOrbzvEjveZReiy+pOh3w1wlSXL6XCFeA3BilLc39iff9d6kwrSTIvv4imdo5xF+krQU4D
mVERSe8BF9bqZxUuUyKpxJNhRcdsHE6LVPvZW1/6tg2jdf7KSt4N+QmADJNIuVj2gZHcQfRuEnYl
H7AzQDMpk43kUApMCyWy3RO6E6sh7Bv1ggMUUavxghKW5SC8AiykB1U0d0XdbrWqe2mdaacIeQmZ
4tEgo9fbxmWzr+LbmXkVU+9dR6Idx4tf68zUMTFNKpAa42bE4SolqiVB9rtfST4a1+EEpctlcOG1
J1IkO+CDfflcg2PYLksEpsLqzI0gpmsIEIsunKtYC/odc4P+3GtmHWLXlrc5XRwE+ISY2lDvo+Gx
lJXayJQkSls2CntS2baCdaNckDXYlm8T8hzUBnnmWLt4aNfY6kOrXjCgDrVxRwg8BVGSdtfllDm7
Vi7y7LYZK14WEsNzVNsSCHYv63NkAa7wOzPl8F9GM8FFT7R7NpW7bG2Q4aLjcHIeoS7TqzKJcL1G
WuUdHa2monQGOAX+0GXFMUNQDsFMac6Ju7q7zcipeJOL1tCQFf2VZOM88AjrrM9Et1Vsbdw1+eJ5
bru1G214rbgYNkBvex08CGSs7eDhefVbzteji8vxikGRQ62Y9QeeidZGjjGA+1WZNOOGwymaLTus
GeupN+P4bEwcHL1YSogl6wXx8LX1HjNnOlmUF89DmS2HXk71dskuqa6g8a7MOZoeNEyab5Lv/sZW
HEhACszQS9lSuV1ng/lY3GtkReilpBMdknS+d/JoDAvyDJMybZ8zJOiH1MsxnBaD7Hy+gfXrMBnJ
LhfOoY6sPPQKN7rjMNa3nTI7DFVmRD2on7La1G4GUZVfykQvn5VTAbZhFcGtlxokG7q8HrlhMUiY
eigIVN8QaqGeOieZrpIaVwuIl9xDdQm6a5viRvMZaTUYBMsWAEH2FOctWCst2nngAbklkd+k7aYj
M5omfK2OMfysTVtay6O2ZtV7YXjWM1m7BBFX2bTvdCpl5sMMZIYl2hqLaz85RLyRrkYMO3NfETTN
RN5tW1BbLSQEb70sPnspeR4rnfM1HuHhVJljei9z+yveqWNb9i/TSOyze8aK+qbix6ZaGbhHIx5L
VR+mNKko4YSzj6zpwGhC3fYR+fFyGh8TN2LT1ZJnyONLXclZPmqsC4JVb661aKIBilw2eijcL0b0
j2aiacAkr/tm5lwZzfzQkrYNCui32nDvZLy5NeupqySmYM+Tryg3aip0+1UMznM66lbQzv0Wwttd
JKfuaI/yKs2+53yW4ZIn98TS9Xd6ykkcpUkZtgSQbtJ4fSGq86W0ZkrbNE5ZQTLINQAPx6N3nxNm
yWPwtHis5XJzOtuW/lKO/V1vdt2x74A/qCb3Y1EapN52T8so36pL32LQpMROdhRG0yKm0QLbnrLr
0Z5pQ7yShsmT8xwqQvkq2zti6s4feJhSFLdi3ZINsvgF+R3bVjOe42Rur4tEGgcCvL30jtipOly5
bj9SSzWhqaLo0Gqas5mEhqEnWspky3ywOXDIWuBWIm/actN311k+DDdZkqS7YUStgXCkyrgzCi9M
YKqEceuw9a3ywkExGBP1bqPdQEvElL3AB08f5RbG1bL2FYgKvWu/jdOsgUWpKz0suL7Dqa3UFzwf
vNumAquldd1VT8oao0MZD5gZ2n0Nn3fY1hnG/pMNakque8us11dQhNmm0cadvYiPVK93YNScMFMV
yw1hv9EUw1ABiIL1aUSPFnuH/zYNxL/YRMUSqFhJ7DItzxNoayzQy/9kxMLKoK4/2r4q/8ehy9/L
bz8PW/7h3/VD1s+67ZNAnS8siS+NWRtChB9CicsfGSzkL2kSSOt/S775MX8R+icGLMxFYEa7JjoJ
ZOh/CCX0T4BRiU8jjQoALukCf2f6IpxfMi1+fRt+1SnDkkqGZJDpYShOeOd8R3wUY0F43XKpwWmq
bzInNKaQ6eGyPjXxVi83XgtgCQ1TQAHEDBfmEGdbLzdVtne+ZrYv9YNn3zfNnR3drN6OlF+Z7531
xR2uUudbMlZ4hgSFxNdGnoW8iuLHMToognCdAAqIsN4T9eBmN9pw49THxjh19l3lXsn0buxOGf8+
adFpTW47EK2E2+fRie08Q58bsqxACq7B2t84chczYNSzL04JA+Z+Ap2U3FbaR8ZDZpA3LXGgIDt4
wm5rsHfpnRwPttiO0cmqNnb5OJPZYAZGQy7q3mgPano3xgbUAFAjWGXpcF8sD8p8XPWDlr2I9fOY
HRx1HXV7jOv2coqnHfAPe9ra9T7FNOpd2QLDUv7sWaGRBXReVXY7Lzs72UrrVnlXYmJIeuoQPKij
CWNhvON533G4quM6vmnVNu8IBBi3Jg86eEjm3hn37fpKWNxem4+XX9V2lS9qPg/ZYz0BIMbiXlyX
8FHlQwPEJb9OgfdYjFs2yt3gOkJnhZqtT3FFHlttz9IYRkItoC7sGvW7AeBvTWYfq4Jf/wLDVlRD
/+xRcF2RVfoLI/7yFX/c8JehKn5vEoBJ+iEthhvujxve+SQIQ3CIurYYeOKF+E9llPXJw4/sEoSF
vwd+xX/c74b+yWEQayHfw47iCsP6O/c7iVp/nrZiRrB51MAy5KmF30jnO//ZJYGoKNbKJX5vB6iQ
/4e981puHNnS9RNhRyKRcLckKMpWSVUqe4Mo0wXvPZ5+PrD2OSFCHHK053YuOqIj1NGLmUizcq3f
3GUA7LJ3pYpBP8DGo8cZkApSCAha4HheOxp4EpBzW1ig0tdDIDYlG4wkMrDbzgASPD0OYws++D6R
wqrcraiNDigwCPU/GeKPybhZeCftczwYGnXPsjDIHtlpvLoCOiC5Tf/Uqhq3+kJjvkgN5flImPKs
QQJkhAQQF5qgCoy4TA+19llpKPaiRkAvpc0fSBYkRP9uRovuI22nDrPooOvMr4YyUwk6cjSKRwvI
SoZYJ1KOP6IMlcZbZYb2tE3xNrd2bjYW9jaxgyS9irIAA/pANuC/wWILuKaTqv/4h55bp2RffzSN
2i0/uN0g2vdodKXfaGjRrbMHlLuuxd8u3tLQQ7KP3h5UR/p8CCfE1DICh/4ftYulyjHU0lOHDqG5
NAsdLZ1skJcOp1EuYQi/tw+9xaSnznrlHnqOMOqN9Kk49CKdvuos3KCXHmW0tCsbpI0gZB+6mGHQ
IYGQHLqbi4DX14a3xQOyRXQ+h7Ye/5QWzJ9fpB5J/q70Uea405eWKY5yVrHUqf1f0MDgHQAcL4dP
pSkiF0XFADncZBcJnj0/MsCn6pbSWur8U0Hgjr/Sxp/r9/Sc3OZOHFq5XVO4ZMCUnI1b+KXqqR/S
0rlSSw84O7SDW6pOeDgvXWKtMG2eizrgNDThWkQJsFGlqVxid0FWfmg2R4fG8wxtBYFIutHzoTFd
Lz3qlq2WXKHSQus6WbrYtvRpaOMWQnN7cpLR8PgTTe+gKOSfXjq0wpOlK44RLH3O2c5NIGlL35yn
tUMPPeryoV1qmWlTApY5dNl9ZHOAOxy672TjzpV+6Mm3sqJ1ie6rbHYN3cn5gQoqIikz9zeFs1HT
Aa9EuZu8izsded9FNuET/svlQ3gAAmRmiWZ7HDlR8B4/V8ACwQE40JaW/h3aKXCCmfr+H3EAGYgD
4EAcwAepwqMC5SyRfsjKQXduBhqHmPQeYAsiUFOwtxY0A0poABsQB0g/pDZmsZv+AH0IIq7LK4CY
QCJGi+f7olAEVEK4yPRtzIZqxr4wZyzoAXHY2r4rp8K57hbERXQAX2h/kRg8fIFlNAeIhvkXryFd
H/BG13Wxv4NXDagjPQA8+CiAPYYD8EMtGJDqAAfRQIY9gcEAJIKPAFi1ijnpQcpZNANC5FwDDz/d
BWCSpdp9eoCdAJIHFgFBmPI1TQke98lfmMpYApCpClt/5rgNPqq8A0TpH+AtdMoH9Qz8Rwz7qFsg
MDSegMMEfpIhLnWAycgDZCbWwGd+7Q9QGnGA1ZDoLxCbBW3DLA/D41hY6glMBabowwGaA8qzv2bg
AKkX0A4yU7wl1QHL0/sZlID4gPGJDnifIFqwP30OenYz4GiLSXipJzPEbwR/6+sIMYDmCmQzmsOy
hWNBxRZmlPRmJE3K7zIr8juhlDIeJYAs1A5RBsXYeGzRc6pGLfox16b5hEwiJ7kcrc7eF3M5AD6M
A0zJG4Xq18II/pJ1gx7unEVTch9VytTvE9AKLTqFuh7su066XyffL55V0DBb8QA7/l7Z+jzvLLvv
7W3W5058hejiwIJHm8jdookTgHByrW4K3yEwp+QD6nr2pG2a0pKfu9K2fziqSbov8JfM9grH+qr0
/DFMko+mj7YkSpaCKs5gRbp5o0Zr7K/MwNSKd2BFxccESUbchXPgLLehaoXgAW7Ln32I4OgGOJYN
kqROEuO9yEIUEIVWNhS6jQQfaDVBtN91CHJJD3z9NG2bKhnVP9UUKtzJhkwHokDVOkGcZGMGroO/
jgiTanoMY9VRCKfgGnUJdkaRD3qwnSd75EEb+QWSrjXtkf7WSe0gvFPJHFGCmhOrte/NONPqn04Q
+AESsuAooQ9NaT0YNGgy9FlkOzoUrkSDAJhFafFT40DiLwAg9LE/bl0NNedm19uyst/XQTep62JI
M9gfMEGwL4tVH17HU94EKI1yoG/jHiX1x9507Gkf5RP3o6fqvgOHluogb1CGlzH1VQny40MGlLKl
CDfwyBzHEQ/tAGn8+V3chPoIaDjSp81kqy7YF4B7UcgwDPmkHCp1I+AVeAw3ItBmfW/qIfS+FPVV
CsmGEwIsDAIn+ZrAfJDxhupBRCM2dQvDAXHVhU5Tbt04C9t/ooVHdoeiG8+zXeGXI5J7vokj9A80
BFCIpvkF+N/T+0jB0UJKQ+afwRKMhkSIxLFCtTH4uOVNilydgA7hg3Ubdy4Fgekhx6jX35lhmPV3
tFkb57YB72btlcxgpoFRqoWaaAcAbNspbrnGh6MClm9HoV6iU1ggK9MlXuSKRewbK60RlPLY5TqC
BlIbpwCJihTBPpZuwNkkUSQPHzCz0azvVWtOzUOvi7J7P8AQRKrXQPS4pqRrlOY9WgxSPsiu1qy7
UIvb5NFpkyL3XEzR8T+36mLuH9GM0aZnlGpE/60tEgoBICyo6fPOQS32ZqJ5BnQjABRLy9gHvEEn
FBzMn6JWsX+XAiLJd8pEWfmbj3ZFRXvHsZ91LI0emDjKw7Ot8p+l3aH0tJ2rMe6/D2aTuvTKkHG/
c8sEa56IbCB5nkL6TD8SUJ4/qxzE3TXyuGl/P1ps4xtfgNbdoXGkhsckK3sT0U3ABtdJV+Th3RQY
Krulljzk1Knyuf26MNhYhSIK6i8jlcePNTLE3ywJAuGTlS1AodyZYDeWM0Sr6yAxJwobI6LSHCky
FZ7sh7q70Z0h0p6BNxcDLztY2hr7t4rqa0dBi9kg+qzzo9pq+ECN3x92/1cV+Wt2ZVCdOIMzqX/M
Ufqy8rH89/9+90gHnIltQQch0RcmEJH//+6xjX9RaIEPjYns4ry6/OnfhQ7zX8sbiToM2mIuFlgL
WeT/4UwM41+2qWNNjX6BKxTm0W95+RyTl1EtcPFiJL7CClEHDrPUQV749hgaIGwZkMFVGETjSBC2
bc0NR58CJL2JV8KLmblI8V/CcftSnmErG0rX14bwpWb7XdJCCtCTZjJ/jymSOjQg6DCrjwGiX/Ov
8/FWz7olnikoMTFCsJ5w7I+HJ2jx1VNakfpoIv/QApN/riIr3r8ligXAHyiR1G2Lpy2v0jWRv595
PXIcAmuVWk/qCVESwFH7d38dsXlesneOjZ3+HYWqlw3D2EUMY6VbUPhN6WO/RRc6j92d3wGHq/Mx
/R6MM/Ysiav9FSz5b+Mdz90SzxSsMmQtlkc5K/F47lJ9hsYP9GbT1a4ioRjoM6fQhN46d4h+cY/h
IMkeMcVqVHrnANkVmF7EKpRfMEHMblpSf+98lNdzRxQXHRFWO+tgbdQEKVaAJKawNSYqpAqP5lvH
m8jk7iqgv0LLoxn4fD7m8dY6zJ8u8C/DGIwNKwWHwsut5eZGVWY9r6CiyuWt0NDX7pskfhAdptdv
DsURw4aisIJwxnppyDIT8Cho61HwLoFU5vNVGXXltomz9IJv8omZhLiiMOVjGm2OoONRLaJtjpZn
CHJH6F92UQxhhXPiXhWG+56avn19fmgnVuHLePbKAgo/qxlkJPHqXJ8XCpBfakjeWdGFOCe+lkX5
CXIcvuQc06t1iOnDPEUFwpYuTGSEneM5nrw26ubvBkShC8FOTSKaNpgecgFAw1v+/uLUdavacpoY
J5lgkonXgQF+F1rAWjBSnDy6Pmp7fhJPDs4xbNRwKLej23kcr1ed77QI/MFHorBkujH4Zvqr5Ek0
wt8eyoJTi8+DBE4rVxeKzls7wZ0PRk0tUq+VKf6B8SyB8gX1hQ22HN4vhDeWA8p6GWq1wVAWK9Em
ZlQm4KWQ7tiekk712aY7cD/gKvW5drqv50d3ajW+DPlqIiNsbBKdiQS1vFW1b15FTRtc2M4no1CG
gVSpDGGu12LjllALF/ebEh2Hx6QoAcU4ufE2+Zm/08diZzMvjR5ntbN8EzeS0LWrDQ6ugAl5uV/R
g7Au3I2nlrrlUK2yBK0bXLqPl17twmaOKlJ9rXYNCyHdNLlNrcz/k5VN+OxyXrUXNtepxc7UcRyi
9mmptek2RYoUzXF0x1oSs33ad9/QyvspK2nv3r4YbKC+crm5HLlUp1/uYpq7YTCYHBmhr9nbIaMe
q1L0Ss5HWesV8Z0sDnYFx93Ca0mXqxM3xM2nS82csg6vuk2TGwNYrzDelWWJ09pQIIFumXvfT5I9
1jODhr0FmqKzUOGFU+T1srTYOjzzpKkf0pHj8QL7ozjYc8tAAEutJxgAYXMTGl3WXPiC+rKNjnc2
kaDE0BZAvEtfpx5jEwAkGgscp6IwuUWruL+qqtJ4Lvr6IbBo69RNCbcO3tHGIP52xPFzyzdoIZ/d
dKBTLqRCr08aOpFAsEm4aTGaa8vyYSI/0vqxAjnkUC8aggXqKfFwMNAJDSTon7oH1NG12Xjh67+e
cyJLh9sd59jX6dGitZ11OjcFNXtni9hHsoCP8wtf9uT4XkRZLbEJGwg0yzi0EUDHvBPYCJwoX8Nz
Ap0N91sBqPjNRxzj4gMzcWh1gnQ/XksObiEGGSUVgAkairb4/fUKCNb5vfP68CGKZSxwfkPn+bW6
Z3PILUljt7T0AjqvhTNVUACp4YsujX+2UT1fnY93ah5ZshZZMx4Ur04EPyl4KZrcSFY80CfqKwcj
P58Og+MAS5QI87YelXlg5/+7uKtxYstCfbhQSC1meX0XD0VxU4bd/BB3GsB8x1RbkeB6dD7oqcld
sk1hLAm8MlbH31g6WZXWS7+UmuRXmK1jt5NuH++H3BUlHEKt/XI+4vJ/PD4W3OXlaxg8gbgW17kg
nbUhN7ECpVTf5J5Voa1h0N4ARYe6x/lQJ/YdzUA8hw1ajJa5dDJfnu24D8zJgPbIZhq6dCeSuQMN
ab49mXZNpZOQkAjKpTpwHCVHYr5QEvQgLgnD3kgUAq+x/QS/HTeqWlxYnafG9DLasnpfZJ2owACi
QXcNCmUKtsuI7MTa+pKe/4WV4bz+TjRRbbGsjsVFdfn7i0DsYwyvw7ncpL1oMPPSsn2RZwKaiens
StsCgD1o4MpQkAiHt28FtNIoi5Bf8yA3VoO0k9GZk5bbf9Za92NamfI93eeOeq5Z3RS1NUPjRMnm
wohPrMyDWbla9CZZN6u8kDeJ1Rr0NkCK+x0wcuCTpR6Hm0j02tvPavfwVgY1wzPFXH7Ki8l1ymaC
eleSUIVFf2d1VXeTGa15GylXXre+vTi7VU13YVpPfFJKHNQdSEQw9pLL2noRtQ4rObctUY3OklTN
IxguQ1Q0GH8bHUahRbzJHbfZVlEfXQj9atkul65F1w4yFFeGufqipj/gwVNxogQxdBYpcuOKWkz/
cH7Dv/qCRKH6gEOBcEi31mdL7aOcNsys2TlqIVQ1XTx7PHHTa6O08zfZRpM6LbFITXkB2tRyDm7i
LyYzUZGKzBJqbYKKR7mpUBD83iOtZl9YKifHpAzAUA6VAdAXxx8tQq/fGURXsiqxHG/KSd2JtMtu
8CFtLpwtp0KhKK+w2VouWnsVqh38vCiyjFBV0Gwoe2heOU/fwkJMbz2ZmTxyIbaADkxDt1eHC3a2
IY2KEjEHyuW7Gp4K7I+w2p1fDicW3XLNcDUyeUDiVs/YJrBDt1r4UumiLCCsBnIarLC3fyAS6qWe
RwywCKsokx6UMkZqeYOwDcklB9WuGJ34ya+C+dv5AZ34QAZVSnSQuWa4a1YnlC2zKtQCBMAUQoxX
LRoS8IX6eEtJ5IIB/ampexlpdVTkxVRhthKXtCb6z46N1idk7PLCeltuxqNUwCXp4EXJ+UeHl1ry
8dLW27HKCh1gm24V4r6Kx+pjZgzFjRuYGAcVw3jRG1yeiggTE40mpRN1tcLnimb9UBFRBS4TWOmh
N2I1usVQRcIfwK37GkumYDdFprvPRSX/aJN225h5eRUaQ/Lh/Oc8Ncl8SAsgFfVZavfH4w9y5Csd
etCQatBR0xAg3VEi+OftQTBgkco2eX1SizgOYlUDxpclWudjhDLldsJttfUahFGsC/vg1NdER5my
0YLDovVxHMhXSS5QmkHzJ87HbbxQI8WgXaH+d5232nQh2qm5cyx6A+hxWXRnVxdKNzbWmPUFXjKt
ibllP1U3Jaeo9/bJcyh4AHjj3rLWhW07tWtjCjgRY/QSoNaG2W40jehCOfbEWJg2HlGciHyo9cwl
eaElLiIs5Kl2+C4dXOyGIvPfQMX/eSuARhNAO2pRdHmpWS7f78WF5cy9BiyLtZ9ERoZ+7Ci9Er2K
C2fu60rHEoZGlImYLhrta8pzhlG8KTIbpmHnR/fa5OAZVS1uhqa7sUT/zhnMD6Um/F0V2v4d9e5b
tPnLC/fL8vVXJwv7WzdoE1BtgYV9PFY0gTqkX1MSAauX+g7ZPpRY1YgHI2qTAwiFEXJMdIM3Pbr/
55fMiW1Afk7TT4JDJM1abQNowpg1ZC4whwwNim2IjZI3lNG9gbTWtmvQi7oQ8NTqWVpxfFIMnfX1
rd1Je8xmrGYWoWKELRqjvrKz+dJOWH728YyifmlTIWMFmcjPrW5sas4BxoV8ViuMgi0+Y8XNlM/2
DeTV8MISej2DhHIM0kTeHxDxVwt1kdATtckMFoiR4FtUYDeKpRysNLcxzN/hgGfwhX2+nPvr0bHz
lkrjgiyjHXu0N4DCmGNQGQVeupnmKbcyP1fdMP+skHH1MPfDQ1eK8a4MjQLzBdn81WP8b7fm6+Wq
oz2N8DwVd8SurdVFkOWVCPoBHV2R1oGXWvbvtLaBAlKgwmUsA9R9Kat8vWiWiDxa6aZRZV2UE14e
Bg0czUjCqN7kmuTRWnXdNVslv/All0WxmlaFHiI3HOuTu2e1aGTcGqYq2gICv1bPW8B/0dcKFRLl
AatVj1XSLwwwByG9jY1T3qU74sSaNeE/8ISFMcTJuvqq9YytJLrXMG5TH9maIMH20/X18Hlxy40v
bMMTBx+tEp7KCOxTR+FNcDylhtQSNbSCjW81j5yLybMOK8rrFbgoTzWh+TExQG5tYLM17RV4HN/e
wJepPoW1yssL760TM08/FjAAUpX6gk44/jES28F6riAbJxWuJdTP25+DRT6fi9EFzuQnD43zWa+C
8M1XGZNAG53KGcAARKeO44rMTU0s0JDcn1RaYKniG/MePlHUXJjuU9+WhxdgB5BZ6FItf39xm2VI
I/hAHJCexjnpUz9BrNvB8fPv2kiBCTx/pp8KhlMDLQKKPPyzms1WSYmpDvTwmcr6bakX3TsE1TWv
t4rh+XyoE4eftYQQNBRtmn3G8bh0yKGTnTMuO7b93zE8xU9Oa/d7/J7Taxqa4Zfz8U4MjRo98BaT
ioADVOA4Xqo0HDSngnO9sB1PC2lg1oDxsFd8ewOTW4OWM1ciQ6NavFobkZWVQdMCAHSBnqMfgXeX
T9svN25QlKYWeH5gJ85UoNEMjFNOLAXH44HFY24hAa9B88kyhEuKEF19DYtlkn2nkb/bqe7FvuKu
ufByOhWXciMhMecFTLJaK12L8hlECeIOORWcsYvUOznRaMSUOvw0FAovqj7ULvQBT3xGAAqkADbJ
F/+y2g5A0VXWQiDYsEwnz0cJC9WEqtjiyGRdOFpOrFCHc84EAUTVGPTT8cTOxtDZ/QCs1G/meZt2
s4Rm0wOfxsrRG/JAu1BoOTU0ntVL+4R6MY/F43gAB4NqdPCBLxpl3WBXDEASbc8PM4pgFw6VZQWu
7is0fHBm+cufWxcMlFXJNlj820QQpe9UTfkohlFxdX5lnozCvWtK86Dku7rtBfaBmYXgNRIUabWr
8KAGKhkOb66F6TQdqUg4FHFNaS9P4RcHJHRpCqVTSRT8vDAsF8h9X0OGwSx9Mh1RXTgiT60KKlTL
O4akQjnrQYnZQuyIcwu678e+nZ+yoho2FvnUxq7i6sKHOhWNGt8CoaJMzLvueHBw+WPLKNnc9VQF
t3lUG1dNEtg3YhzLO9y2ugujO/HJOJGpRGN5QkxzdUomNlj0EfQZsktlSV82FLL3gkL3L2URJxY7
IZbCGDVadbBDevnVxlLpYRuxj0cw6JmXgR3wkGZ0InQN/Prj+YV4YhaZRFqTdNqhii7eSy+D+aM+
5i2UjI3lhuaCXHWrX4g/Qc72NQq5VP5V+PbTkRubaik5Cd3h9bU9F042hpi6Ih0aoVmnoakpcUBo
OlPbKR8tHrDag3d+mKfmlKQauxqpljrTMg0vdkKIR3CZaYocs0lvJd3EHVBmIM4K5+r/XaTlbngR
ySqBhYEKQs65Q7TkhqO6TXf5BNdpGyUln/J8uBNXzWKcRcGb3IQ7ZTWwrEWYNmx0LIDHud3Pk6k9
zpbvejC/q502utOtjd7ol/8gKE5eBwgSr6VV0DpzBz1yUC1pBiYxAgryKZusT6GVIy5qVcbV0ITq
QswTzzMOfrJqKXjVU3M/ntfGwdgiNmC38lLCVB3nXxc8/ZfJD+NfOENn381MINGvifoG9fPswmHz
Opdm1QAp4zW6AHzXm19g5jAaKbRS6Db6UyehD6dhHfzQsMMBcY40S+NXzQN8jAs33+tTZ1mu7BTy
aAoK6+sob5UbtdQnkSwCOERLI9jFuDk/nf+gr08BXp02dciFj82/ru7X3s7xSJAQnUmow+/BHPah
1xZA2a+UPxbf284MfpyP+HpCl3cuJTWU+SRt2dW5E7aZBiGNDAKRgWzYVFFuPrrdDDmtpq1yhQyx
iY1MIJAmK/34EmrhVPRDFr/w1pc8+3gx9VohIl2RhoqyDBG609iY1O4LdNLdIUV7O0JPd/DKUZTJ
NcVi/Z/zo399HOF3x0LmlqTWQKX0OL5FR4I0mUNCjolxwz8/klINe4kL5NWbI1EipTJEK+dQYD+O
xNtBunPKLZn7rp17OQpBE0wievpXVm9O4YXj6PUuxaOZZwR5Id+UssJxuCbWknhs4XLDZqh+c4F4
yRBjF5P4VODavNgHkCW/lYNd7uPJUJ/PD/b1ZiE6pXQAz8LWKYgdR287FIe6huggx/BkLi0YqXEu
37wllyiwlUl8uZ2tVSLADnFAaQ9kiIPm3saTetc7o3bzHwzFkcuuB+3prnE1DVg/DVQaEznM5SOg
dB+NbiH6S1iwEzuf4vYiuYABI8n1Kouif2pmQ96hwyiUCUUHTL2rozEO3m+8dZxWe3NKCg4OwQf6
ZFAWXiHCmkBOBSrHeJ1qsYHPgpO+M6l77bJgVI/np/DUWgR5SZdxKViCSz9eDVkcCd5bSHjZ9tDc
iBgmEMWEzJPTgJNyU4vbin77k1nH5bfQDssLW+HEGUMax5RSdQIQv8YG4zfYA/0g+UbODnJ5RUXx
UUGho4452vWzlBrKzMg/Vs8qCqb6wuBf5wVkWHAlaPZQAbfWiKkCLztpUn7ZIAgovvExItTWJJsR
CdsgbYA6JsmHhQ/3Hxw4BAZfwEfm2FnX/tsowrOp5xEw6VUDC9Axb3pnRqzd7pILuetquy9SAiB6
dOxZBGc4md3xB/b7MM9gjyPJNTSmpztps8cYK75wgq6Lev8O43CeCRh8POqPw+RcUPh1GpEX06No
3bTzevzmdoVAt6iyGvGOfmJ+mxjaoz/641VFt/PJ79o3LudXP2N1uKlSDC3JbeRFNZqPo2nXexLD
YV/YmeEl7rwrLLSe2c0U3gAz7s5vptWNdYgOwA/Eik4llQrO8STURYTNud1h/BEE3a1ZWdNOBNiR
FFF/qc1w6rO+DLXs65cZ9GzYk5n1kde5brRrjRR5hBEW8PkBrQ6+w4Cg7fFJyeZ4+Cx/fxFF68PE
DKM4RMQcVjxSXI3ytxiKJmjETrErPtpl678xm1uCgqRnN0JmEqSzqyTWmFRVm4UbeIMfBg8m8CZv
qVxdSFZPDM2mniehQcDHwdr5eGgdZBE4iaRw7jg52V2Hd1ly3RqZLa/hhTVwgOySE//8fK4OnMPQ
aF0uSC1i8xg5DlrARg2jSUVeNgrcM/O47KJ5a8/NoKMfMNojAg7Ygg37oKvotp8P/mrJ0M9n7S9C
0ChdULo4Dl73ra00fC62ZtUG16L2p60F8PVClNWJrpDtACROGkWb1qAXvIrSpREElkLq2yCagn47
GWnxPq5Gd6dZ0OKbids6w+3iysB/88Jx/mr7Edqh+QweTtJOWbteu/hw+0mcGVtdFKH+KM2yrz5H
bSs1tQHj0rQXulGn4rEvuPPJ5YCrr/Ygviqp9LVSbqcEPZJ0mBEwi2W6Nbu59s5/uxOhqN27lPAB
OLEPV6d4CaOrToDUbH1eHTu/ymdv5F7mSKsu+S6vMoLlA4KCoMXOP7bJ5XS8TOLEqpA5RK13akRx
h6Vrudd8RH6lZgcf2p4evz908TbORuN+MMzhwkd8tS+X8LRGSOpA7rBSj8NLzYW6nYdyyyJ19tqM
LamyagrTQsMvQBXi6fzMvt4VBhkW08riIV/UVx+xDMbEj32ONZkm6jpJ835XRagHn4/yelRHUeRq
VySu4aI8a/hbOvr2YjCGv+kI8g6Lmae+R17n7eGozi7gbIgUjO94Es2c2mmEBo3HISby+KpU9RSF
29BMjbTbODlWfvluQnBUXZ0PfGo2DZPuCDVVuiTGajZDSo1g+KW2NZzC+hYmtDGL5o1wID4StFpA
0VR06ACx449HlxZTGqIfq7YTw/nmCsjkdDHKCxW410OBACEsKnC8ZMjFV3MY970fDLEbe3IxSzMx
bdppUaTfvHXCiLLUiGiJUphal6aawhjC0sFzolSSzAzK61Ukmkvr4fXxYXEk8sSFoknH1Vr+/uIe
p1TvT0aFcrfWo70ahoLrbdDj69GnWX9+QK+uuAXRRE5l8HiBLLS+4mr0cTGqiRKvgir2a0667Nk0
A2TaY3P0GqfQbgOKqBfW+6nxgYRA0onyLPFX46tnJjiomMU4wrBN+kDZG4l4NMo7w4WdfCoUO4r7
hfcKdZHVsjDTsI+gftHBmQ30n0LcMYre0b8pAIZv3kwLew8MEhX1pay3WudirqKp7DA0KAeE9DFw
+VMbaL+/9XuxHmhHgPtfrs31edsYOhR1mK0sQHv61BUzshCaCu/hvTYP2LilD/msoYp7PurrzXUc
dXVO+BYOhgqDGc/Q+/m6x8EYwfxeXp+P8joXoalJBY1rEwo6/c3jZW8ikpEgkxR5mtNFj1nSoW9k
jzmC96W808MYTbBoQEdPha3/43zoUwPkEuNli50FNZDVAMe5KTUM7nkPWdboWZ1MkNURlypJJ6NQ
1Ka7T7UXGtlqgHEH3BZtd8+WPbqAJSZSeqVfquu+XvK8aTgIjUWigV6cPI5S2CLL9TaMkcyZ/W5f
DGUjr3CETrLrCtP59sKRuCzrF81FhkE4uN0oNfCK4jV5HK4PclVVs4rR0a5QcEyq+SlfBOWxoKZW
5Xa9e2GZvD6yQE/xvDnUzUmPV98qbBWuNPYQe45NttG2Oj0rW0PoiofKoplbOve93WAMeX6JnJhW
zmNAN1TrUeJbjFBfHsqttiRfVR97AZfPFXpG842P6Ji5KXjMXyLNn5hUkn+Llhwbj1fValLdXEy2
G1Sx1+BhXkA/I/Xbgj5wrG2EsF94nWCnmF3Y5SdGyDOOMhYXHHoUziqXU/YwNE2H0nlOM3RLbcl/
tobWuJ6Nov91fjJP7AQaV2xzCsW0c9cIqraz6QKE/eIQR4LV64jQpLP7+z8JQiWaOgdUsPVzGDGg
ADwf+uoAoIddmAvh5YM7X7hBX80a5ROuMfp+1GwWoOvxukCJXdJcjAsPbnn1lFJ295AURu590q0v
5wf06oAkw8bHmtSD/b2o0B6HQmwZN6g0q7y4MI1nH2QWGt3zBMnVK1AdcpEWrQY0XtVQVsn3eOjQ
5jr/C2ihvvp0vJ+ASpIgL0gQyPTHP4LnXALpM6l2kykSeODabKQyfezTuQmQ2kJbHmU2K8pmlIng
TzYx+nROJtDN12nd+dXOjQQuh4gBGlP4I0rAYqibIXVKDQ3ynArFF39KYhxibK1vtN95FmPXiLm9
8BEpi5I+T+KdGALhG9twQmVIeG1Puzfet25cG8899rNasbXCcFj+eyxZjG+VHWbtH70V5fBllrNl
vKszu85+V4lq8XTH9FffxVoRVShf6W2cYXAXR7fCRrKM5hjiW1/HMG9pkOddUCPviHFK3m0nPekH
bFTBH9UPIl3UEmID0/HPlHekurPgUorfbgP36VPCg9DA5ABalJ4j+O1mttenWtzl/Phi9G/LOs7a
LZ3bfPioTxoC/JuixY7Ly2iSJ9t4at3606iMOn5fF6ZmXKeu61MgZCyF+a1Kp87A5rzCy868RnIq
mI1d28cjPgWpSF1lX9dhow37NgNqhfL+SLd6p0+RA5k2cyvs5fBe84VXhL4xfSg67HB/4yxgoSPf
IknzpWp4zvZeWiP49w68bOG/ayN3Buzc6TgNhWaP7m1mgSz5qneBgNRqzHk+fyytEkyrGyAdsRsb
UbXbzjbT+KlZdGgyTzO0zv1i+pPdfC+7Og27LUWmvPvYFDFF1w2Kd2kd8pT1Xf06NBBe+2BFuEPy
igjmrqJfGQsNAeRU1t38BdPdNPgUmUhtakiS+UOf3qS4RoVPdtiVfY83CVnb04DiHJ6vbRoME0KE
dPPIsaPJGosvNcbUgndXXrrt53kyUCbD6cWctScHA+n0l+LGxtwl0zQnaDDvrGPp0PEXZvexsEJh
/iPnWQUJRemmCjGlD3o7DreR09d6s526qsA0JnCLISA8G9l9jv0Jxd+sKy1n3k+BmeffkP8UOASB
lwgn7pa0s4fvnJW9FJu2Q6fuseocYJB7rXEnfKRknNdmsE2C1uiQZ3fwavynqXOJFVPsWw20BW2a
dPHVUdPcwFlX41z32yDWqulbGbqzfovgqZo/qbzugo+G67f5M+xWJORN10cTHVrEbOOk0yJE1xco
2j9kTuBD+KcYP39ONdAjrVd0FsHrobLvpym21Oc2drr5ykFnzzVwsOuaUHhQiXTsWaoppfO6ySs1
Td9ylbFRrzIxIdOwsZFMAyKSxzhPiDsDN6wS6xha4C4ODa0WNj3uuA5lwM0sE3oBd50Gk9Pd6n3W
zb/NUKOL5flhAwoIT5VJFOoKiBBWlZtG1+ZJ38RizodvICw1xPVglfv5vZRo6y7OUzWw5A1ymUHy
w6xqvIm2WILP4oMVlognwNqZ8BPZzC0QmW7DAWt2v7J4irGz12Tg1h362EmPkr6tp5Vq36ELiEfu
Td3i9omx1wg1uNn2PAps7F8MyzfvcyO2sg7toijMw5uW0zoGI627bYmDVVabW4n/R4mBdDc4pbyZ
jYzj65OfmlPXfcgTo0rcXZO79qB/qv2Ctw/ZnWMa8dKTxCprbOdxvHMADTXI6gazGjaDO3X6rmkm
ZIE8DNvi+jGLq6m6rtDziGIQhajWIQRpysH9jUI+PY+rNp6sP7iVD/adLpJGfLdRTS2eMxtGPqg/
wEoADyGSFr/R+BT+RvZkC8i/RX1/J6zS9p8nHsjdZ9EWdbpP08BCG9xBj2rL8SV+2m2GwFHUTeVN
7c/pfjB9HZGIoQr0DW7IwYPly/A9en6YMKVu8p6+Wkm/J8M5wHx2IjPDnsGqa8QBaXoX4Xur7BdT
iNKolPZVGtS+fzGmyPjaWjEuUWaHHduen0XLQQ+TbkLWO0+NPXBrgZT3lPumZw2k6dskdmX11eik
oyHMnaF4eY+phZt+kAlOtfc6N7D/WCmE/e4578qvs9Kn8HOQu5X/CwtTJ3uKE82xn9pKzO5XsEAV
kp+FFtleqJf9tCdXnTCYHHNAo9gFZP4/hdvo9SOw1Si7GnFKcH+yZAvWnK8Dd3mqLXwbf7u+ii2I
hTXzsENzsDb+iVRPdXqjFbVkVbNGxPhkGhntKUSjW+tjPuHifItoIdp/gFP9NPnsI+8s8ms1NFZj
XwmzDkb9euShgHzljGNY/ad3pkH80yeqyrHHbnXVadum1dR/cXRmS5LiSBT9IpmxiO0VIiL3PSuX
esEys7NYBIhVCL5+TszbmPV0V0UESO5+r9/jfXujtYvPBn1nw51IR6KDm4wkpKIAcpyUFZyGVZdn
V+oID9tOWbh1Q/cLQMcho1bHw8S2bAmWIvkaJHyEt6iSbUXFoHnQwUFzrYRepvTmQ2Va3KWFCV4S
xDxexLEhD1ihewx3FYGufopRhsigWFvOc6wH0/IJED4cU3aoKvD0tauAbuMDwWPpaujSgYVBjsat
Khm/gRKU7Vu+iva/ouvrmGllA689WHr3zRVMzDICmIWfRUMxtj/TssfPGLy4sROylO1T2K32suD9
Ike79Msu4/QZPmIX4ZcL1qjPCVPPc7Pp+r+wCub28hxt/dSva/jE4mkx//9a+Cxid7TsOU7hdbcO
5fJCpRAzki6DpL0YdsItLgg0yeejE+XSZr5OxuByn8DZEJA7tQAPI36sbRdX47g57oHZaAlTsCfx
IMOIRxxBMDRNfarDIL+lu9mg8bTN/gVMqEquepKQ5bGH04cFe57b4zi46gTj3ZUn6XTFBc0HqSH9
pnrClvEFlYe+7bSTGUzjhxH1YrkAJ2g+fbyYEHty7pgsgK8kuVAbkoEMrtYZfNW6qKupMtGWShPj
HSMtLgF1VFkgYSBFJntdEHsBDrLuoksFwtcSWbPG7sERXEOpe/6jsgV+1RnPuOQyG13g8wffetbF
ZFeUzxx33vvkw106x3pOf2QdFX+Cwub/SpSdJ3ck/oRvRAjnVFYaHcmJRof3QdfJCo7v/zGac9OH
t33eWvWk9d5NF56cajjhmh2d0+LPnv2j2DQfDnKIRJXWwXTmGmoezXBKWnnMt9jRwLnq/uH8OzAJ
38hTzeY898hS9cgfO8idWgRf4gZpi79iC/y1W7yvZA3am8LXuz3gbK74DI6d/YtK7ANb5XtV/9X8
NFUGdFaAn52aIO0IMjgxPoRE3rRgZQnejuHwyIb/yRiWGrxQcVf+n3P/NiqQb5eyIN08jahUsGDU
caKzBFDxg2rCuDxFXk2mTTItIQm/enKQ9JNdJaneJ71lpcHZmwpiYyWvfgvxel/a/nmNpjZ4aVVR
u9kakosK6yUi1lSVg7V3QVSQD90XflJkXbFG7kHze/b3A0HboK/qNrjSfgPOvrVCUl1Gi7unPptB
8ImjmcNs2ivZnDrQ6w8e1ir97WqIiCLmzEyH0C6ALYuB/6yvIjg9JjFUfGTHQ6vPuy66SZoapgQ1
bgxprkk69at2366/IcErH23Tc5/UZVX5h25KkvE074XDZ3GnLqNakkQ/rtg9rnM7Bm8e6bDxNYgr
wE+lb4rnPSo6J+1x3t9Yk1NcmnWlyDN7n3iHUMvCZgRPJcQulrZ63AbP+ztJyEEVfF6Zzo5fzByG
SV0B8jMcjOvuyj+j52x/hVZ5kgojK/fZW2YiCwIsDu2HGgdYWQc1zUt3z2u57YQtWm6+MK8c8Qj8
MXrdF0G0i6O96ka7wZJkmohJCn6lFSHlRRn7l/xUgTntSwmTraZ+eAbw29XH3FaQ2wo06vKyWsUQ
nhRWHZUa1piiUz7njIN3kbdAjLV1P+QqzoYotjnrE0PI6Zj4BjcoodD5xe4ZhxyioCjaC0E93b+X
tQ9/NI4UUNJi4exC2YhA862sSLaXI/uuj8zevOaAfmTcq4EQbTbEBD0L71dYAdMhSdPWlx1R9P0N
tQpdm+JnqYn3S/jvQMAOpsNEoD3J3l1UviPrt7+euxf/lb1e/yP+pfxa4QXcdgHevJNPlw5KG+xG
l8NyPzg8UB+L3znThaP87nVUwuHMJF7aP0U2BC0ZOjn41YCCwr8IXeuqK79pp1d09qDYM/p9urd9
7vznkR277cgGUn8o4TxyFwhuLZhJAflYkPbiimKwo0E1jR8+osoTTrGzzJSc8Og7wOKiMbJ/6i6J
FbwwRTk8Gyc67hD3Bl6IqvPnY09eHehMaMyfhIOXIsW05rSv9bKt08G0Q+5fcBTrO0wUOSu+/h6y
drMkQF52cqJTjBTJP2f07D9nFsm/SQZ0tkRXD1u2OEuAaBlP3GcY7AAeSbf1jmDE4h7fyzkw0rrt
8LWuK5suBSg0lU7J7v8gltADzYkLtXAW4584j/R3223Cv/bZTr9wnRA+FuPscSCLgynwic0VBVIw
yPGelBDq34zODa+L3uHPdf16H+4y/0rmTTwtvrc8JSJZFWDt0cc+OQdsFUctotOxquvhtEqCvo+J
a2HMl5DO79ahsc6pkav9jogkVWkgtvmn9slJIOmFDHfyy70IcOxoHAY3xf41OYCyuTnjzl4aNfnf
6yqXiJ2eTX/1HB77MVri+s6rPeefR7b2vRHMwU9km4dfpmjq1xL4FmA62UzXS1hQIgWIKWDJ8fiY
ywYT7nYY1qr9ZwdHfHeTrT3Ot217gdlILMuk96Z8qEl0RzYlo/3XbaZxy9YtUeq4Cdk0ODeb5Ua0
FnKo323DvyKU+d/N74unhSv8MWzK+bOcg7hNDd/aTzTM441tB5dav+M3T8lgsW4GZII6sGnK89qu
nLAtkKndEHpblst9MtKGp7VVM13VVp7bhDioHl2vtd2pd6qAibxLotHJTJtZ0nqogghGbuh+hjNA
YPJJJvEgx4DX3WPtMmJQRQ9/IK+bN1lGNqIrxUkQozaJLTmuvmWFQ1mrr+Ge+/K0ejT2R2+YkT1n
Oc8XUc13nSZzO4cZoe1LAfkv4iHLYYw+5ENcvuG8aF5Xb2EOROO3TKnfJ4OT5iQwwAYMY/usgPb+
Gp00d+sENePalsKXxwTEnyIHv40BSyxnRcWBAXjlDlEzn6xNklfudF0dgKR2NzUb3vPVqJvwrza+
uLO12IOTG5fle0HBulxHxZg8l0m+WXYfFTsGzFiCPNtgTxxj10bqcnBlV2eF7OV/8QCn4whLo7kB
wbG/yXXp52wMprAj8miDpL3xy1y0SJHryZhy/8gJuLe3nBZBe0o85R1bGUOfA7pgKGf7guYu58Pz
7WzJ9kHT7b8Gyi9e1MiiL9SmIfBSMv7rHJLR5vyDLtHesO53PsKZXoWn0VR9lLFFMz9G82YI7yXb
gS9gX8NsZy3rgVw332Zlv4ddamIRDseCsj3IRAM4KjArHzNhCYIsyHaNIpAbrvxB4cv/OL2c3iV2
+r/IBECWmqW22Vw2yXu8Gv0fk8DmcVx6CM/B7l9pPibMesen/SUxHvCFxvOPD25N8iu/m5qYP3fZ
eKJEPq/H3PENYG2ZD3yznBnMQbxgem4I96DZ93BFcHpGw6OhS4VpnI+1ewPMLfhrtim4i8J6/Goq
Jd/9CAktnWQzf4OijFRqG+af2dTqsOXYqxtoAaTRf6EwUyQvZVLc7sEZZrHxJd6RGu1UrFbZ5bZf
CooUx13cw5ZHjWataxAhSBFdfQqsWZ9xFUr+3l7PSgjGDX0h+zo/UzBHiCIha6U0/3ulh4u8Fetd
Hp8TqEOkWLi+pRcV2VTqGDqs32xdJqe9/sCmnz96S7iatKU/2rO2OFdtgzT6sgvJJExNH0Y6K3wW
9q8BFYxfRL3J13BPJGe32Lsn3c3xe1D47nYFQlG99nOtf2Ys1nfER+jtVIVVAvyKFIwPxzJITT1u
YJb/obs8N6bjCshLojM5YsPoyXZO9L74Pa0cLmL5VhrD1bHqja2fcFS2uZ6d2ifsniaZ2tfXywFy
rfioYk00HT1DTkMaS8KcJqqW23bv5intZTOYlFc8/BZibYpjOayEH9V0xFlTKPXQ+fQTzIHQlC+a
Ia9vx52ghAugKe5VPKnot2hld41/nSqmMZQY7hzbVybL0XDAhnymDcciBoQe9BjoGwZixGWyN39X
ITb9rM2chKcZWuApCA0VPfj1vcq8cZw+nWFN4BVtAV77jkiSVAVtM2YJ+Y83SJk6SBHeqpeiVXOf
9XPnwSyaDLVXTHCUn4IObV+WRMB4btceRvYsXXgdcbElXIVz9RyTxBulLbDg6OTHC7izhsEblRur
zq03iU/MRay7s/TuTbApg+m2YTtuvVSoRK+RWMfymuRILseSsrpMOYvEJSQmay5A4kbRYQTi26VB
wSEjGZZd526zP0xzMyTHHUzCzdZtY0ADFmx+mohteqjWkFsNbgEyZrOM3WUVIRQdd5yHH0He718D
MJrhwG+obhc7e+4hWSce7kbl7fssVP+dtI0sspAK5QeRYburo3UuD/TM3f1sN9E8OkQxzMVz0jME
Pljtz0TAQ0ofP11/A+bICSCXe5l7RXiIu3jYvtUuHFgKauYtgETBr+BQqtMZTr7yL84GAFacqzH5
CQNYLsdhnPb1E3aM+xIjHF5uxil5cXYDE7Zdk5920U15it2ueyM8Xb4vWtRjBg2r/QSCEMrUoeP+
s4saOtYQJvrkjiFPKQCVtTmKaUniowW6U12OzLqn1Ouku98WcEPJ7aAtfgnlxHjRtR7JAD4D7OZQ
9SqG1+4v2h7juNaKMYffviiwPiPx6XsnUjsCip1lTRnqRW4XHVuo9zA3zcAfbeMhAgO8b/aO4nkA
CbE10P9aJnrVke38tmWm1g9fYjNhXPw0+3mksDnD8BTXIoYET1wPxcY6bCBNqwCcjImW2YEub3fN
pdKPPSRlN/znbREQ9p7fofIug2Tt/w75QtJpHi2DnzFjpq3ZIn9h0iNC3V9P0hMNMZ2+z3SIcD2m
xGNfQi/f9+BxqVd1axyxwjmfoa9mxY5tLwMlRpA8qKweLrtHjYEDpsAG3PbtCHSH5b7nelw8h/+7
0feuX1O3bfUOp31n6iuzsKvCp7bBNZDaDXrNoVRtdE8snR+lIJqW/1iIt5Dhnc3pDyE/M0DkUZQM
rPqkeDQbwTgpgxLlXBhcuyCOgZqd59CAg3l0PHnX5Pn0jKjS0ttvuoMOY8bmq7Jy4ZgmX41/vaKa
TkXumldvl8lD39rZXmDXrx+nrnC9Q0BGxNOcEOBIpvdM6nsXrnBXKrdcqAScyXPFCRyxtm9tCdj1
sNeFcTOtu2q/U1LRqgVcg20az0tgj/0uCO8Uzb42N9UYu5dj388m7dH/X0ueqhlnTROXzCqkhiim
K16oCq9MkVrsXjSiYQA6qPDj/UA4cY+UmddzkcYEj+dZuOT2S3bN7FyUdKlXzFT9Bx2t4b/ST+TC
uVXMgHl4gOChNc3uwEguwBSOuWde10AA+nDdapvIxpDNGRBfRW3Wtz2G741sLAtimxZlZcyLH1bd
r2SoBRk67TpQ7a/xHSLR+CfHIucg+DMKIc923Zn6uTNCQLUOu8i2fMI/6lbcTY0rm29RVjtDSZmo
1xyFvj+2kUi2TNAfPCa2pnJiu2gsU8eZdubMWwMUxffY650tskwakMzQHSIq1zFb0Phafsld0wBY
GYxZUPfyJRkBLafgedQzkg+cSOrshUJoWQC1qxhNaovm/nGpKHkPZHKrq1aV1BimEGY4mLU0316+
OQ313tqD9m0b98qbc/E67tJ/wvu7t2kAfZgJqwOG+9ii9t3tOmAAVhbB/Of/IkOamKT/9ZbRPogu
n99ErocG0udQ/wbAgghtM3b/XjcxPvhbV/4OmggPmgM/f+i3LuQIyrX3ZhpJZq9h+nQZedr7yReO
PD4qzxi66L4cFvBWf6NOMJjfd0Pi1gKYm5VkolzIa4Mqyj0nH1DQpmda1b3P/CLYPjBJi78dygQX
WVLaKW0WV9R3JJaiJxXzYF76LS43/P476IPei8bf0SGzhWo9/BUEOToZzWh873lrzaR3tNMfAcqL
8dO8OHdNfT5pbFnmTx3X55yts2tuEEfYvsXIfOZtVpMb3sFGkiHSTNs8WXej3uWP7B48K0KiDQ33
XRwZDqsxCp3nIe7q4WbKI88iMLUmAG7aMKYkRjv2LpdBEpUVkLASHGa32/7xDZ0PK0pNoHeMU9/c
tWRYqha6rTSQjD0KokmCSy5Bl7l2myOEe3urn9Q5aeCUdN52y7Hnd7QfZ35VGAv9LxetlFlnS5BZ
sfH1c22Tac3Qy6sJqmBH6ItnK/cJlnXtwKAvOVAo/0eOg7hEfGJ9ZGEz3jojRXZhSYDPIfzAutuY
+QlTRdsVlPf1Nw7qWqatu8g24yHZPuBNidfCrWHXb9s4fnUqZ1proJaodLGmfwyJJ/0ZuXkemDS7
j2T2au9xwAufM7JrFfiNs0Js684d33Mmf85F7W/LY+u4U3uTh/O+pwOvV3hiGRH9rxbn0ONz3vCx
nSZqeT+ukgo3zySqDItt+d0pZrMsUY40tAJAGDJRr8pHj23Y5TjOZjwW+YTEb7Hy8f1uHkXF2Djh
k3KVGviqz+BnjRv021EI08du4ijOttryxMbaif7NvrM9y20x000fh1w5Gzs3bhaZwH4xB49kNmFC
vgiJvi2vKth8DB6ihUzMHiQm5Z8umNsRQ+PlGWPd/aO2xv3cVBO7qfGUuGHpXf+G0crgmaBnAldr
JOD3pYkMWGqnRcMPimi4aifBf7kdzUBJK6MmyAYVB//QPQLUDlwEZ7G4ZeeqkxNtFsHxzg+zE8bi
HYeaAYKI/fp2G1vnTyPk4B0FcJwqW6smPs+Rc8T4qGT+eyBLTj+r1d++LU6uTz4QlBaajaY7RmyH
hJkczDRfrOSnXzPwcVYw9YV9oVrqmkPh58LJdLwL/2JzZ//Tgej4hku1/Lswm/0kztMtL9Cp27eh
roLfcdelTSl6HGb+aHPfvR7knU3iAe5cYBL3B+N4v6deXhMCAI1CqitHNet7txdjcO2VXT4eZtwg
PMgsdv7jfbQD08MBnbgyzUaJh/NmOIZKlP1xGit5M5E2gdxkO/mb+y2TAFfH0HjHFaZvVO24CSEI
OoKOQYupuCvgvPGZUQZEZnlet5NeFr/JWn67687VDloyC5m/ql/np76D9H4Q+ZQH2ca42j8GcNbr
rHca37nZ82bMU4KJgk/hWRQh+KnefKppYJ8jJVzYaYEQ21U1lt4rdliSARy3pDaINBkuenaZzhTn
OiAt8rx/aDq/bzjc1+5FjMhj3NIQP9Ld7aMnZwpNcVrF3P6NeqqjrOoYVqeNKALuM6/pX+fBBv+x
c8F8pgPpFaUjiEEpPyRJhu6dv23efqtGWQnY9DnTJlME0QNe3V4dYu7hHak9HjiURLCwXmdIhzgV
AFyai7wZovrG4/hg8lwOs3sEilS91qrYGPcEq6iOGl+SZJznMVbu53DPvG3BPQwmUb2x1xW2aUue
RcG/Pu6HsPP2OeWKRONYuGl+J0J05QHFx70O1zZXZFgm4XWoYmEZ6K/2peSrfOv3nSVjWyeVzoTi
7MtM6ZVEDnd66E+MhIrHqTznczRr6L4Jp1ze2ffg9esApyFGtT2gy1LGk8wK0WPFkHnsXU01798X
PgEOSBl1CF2ez2GrKLN4OTtv7FO3YsRAuAnmSHITJ5rYKhygocrW9S+amdw3bgP4ddLSRKRSbcmp
M7OobwMQd2EKS9YC6TUkEwGyZaB6GW9h8NsHQ/necaSUfAnRcqVdSqJDjAdKPu9w7m836ejqluos
vF17J+ouAtOZKguCFlMNlQPTGtc17nhojScYwOwFD08ZBPrTbAsfZPCr4gmIbvNu6QlY8RGagIM9
7vM/Ki4gJsKGjM5cyBIZAKl3vOl7ypRTy0xdZU2/jQvrs/547y6r/hGNAHhvvTC4ZPt6+QlNExwd
r1yGe0b3aF4zS5Ebh9IQ/ktMW/23oa3+Nkxf3yQ0yYXVdxJ9Ml8VVG/zQGl+qEwvH2bsHjjE0GDJ
UTKbRXIwUmWbRww5oZvr+BXVmkNwKZmWc5PM0QgXu5r4KdaIR3+O+05CwpvkW4L16KtsXPvmDFG8
pK3X2a+OkGj3UJdGPFFP7DhUBv7yUdz+kXIZ35TVTpJyVrs1O1D4TnCOyZGiZSv6isijsIM2iro5
pxUBMIwaSJBnzNVHY5y6i5VfgTvLP74TLU/wjhGfp9hMP55TdNQjNEHwMpE1r1o+ICVdvvg3FSVp
CMPeQLvMS3KrCfv0CaY1PSYLXv22v+AuLL8juQYz8dLb7pPzNFThQYogqg45X6CbYcuNeFdznoOs
8vwK2zKZYejnPYatM6AUscXlB5bpCFbqtosZd6LIqf6NgKnmP2XNqHHh781D11B5HjdT9MhayLvt
IamNtCdbI2sPNmyByUdK8slytkSPe84FgzYe27+9ctQXDQF73FUr9lfP3Ry2VsSwAiHd6mdvMy5D
I3dFheP60H2GXwNluoln/WDmfLhvpef/GTs6/SfGTr7MBpxXfzc26z4LvbUvU6gosXGA13jCqtx/
K4NNs4G/Vf69QOYuL3VXDF+l0WcHIj2ISldi3OaLxemUSM2ScF+IbamRkxATX8MQU0tdEnOZrvAR
fw0LF39DWtCCegPsY+ZTJFBNoHElRx2uoEGHaS/+uLOLmahH0TlTNUrkikCvfM9VS/x0CnvVfbL+
ap9a4GQ9o0tZf+GoownZZvOfxVncpuV0foqnSVb6cu9V96ERhHmgk8ZWmWAw4KRoB2WSMnRiFLWH
qrwr576LslF6I/cwaNvuNJQSCO7K2cYx54ituZRtjnFoKuz8VEw5Fov6bLRPpVzLDT/aIj7ozZsH
P2DUzTdfi4d+nItH1mkIz83dTl557swMeDxblHjhgoCASKWX+BAxVHtjqNh/OsXqBcfIaZjLmrFy
7/FMdmHGXgmDK/q1EFW6duF0c85i3qD06p62BUTMQQw+P3g5IyUfeAXY8ihw7H2I0u/twS835xL2
5dxwhhf2K+6D/DWgiuF7CsXy7fo7Kj8L8RWYGTfYaNTFWr65eRXk10Syrg/dQGLMiVeBgw1rHncl
cGo3QIE1Q0Hl7o/Mm9o+5KrY9HgrJGdLGs3FrA5zI4c9FeGWP7BvYZ4NpOlvI2c5Xrpkhtx0oJkt
lZvOkSVl8MUcb+X4i8biUvts2DOLrfSFsw44e6wU/Q0fdcLaEHllmW2sXP1WPD/8CWS4nyanDf/1
smzCoxhN93U+HujS0DzI8qaSuIpy2xJriF76OcSry75DCbGdG0rEjGeYUdw3I8sF2GPC/H6PGoh+
O4M4vAjlrs0hyXXRUxLJ6noPOibYfY5PnQEG7o/TIDZ1rxLN5dkO7erx+Iz+tQrQnMi8cXRDDxWq
Z2e29c+q9+hviR8cQ2bpO+/TPtAUAZLP36UtcdsUnsOOYbE4UFfZIPXfeQprKKnej82nZsj8rqfa
iyrq82iPPRIhu8a5rL0eP5PdETk5sOuhPNYxJXtqBJ1oWiPXYTZKVu8KU04ZH0m6g80EVNX/6jDD
cVr5XMN1Z5zLchp4JRj8J4+T1/uPPRPo7pCv/vo5eNyaPHxy/fY6cENprerwxkx4v9Iu0dXbuiGX
MZNagzt2sFeecMyV5XHB2Af1msuIbj5SqBjh6DrX/HAjXg1lxatKbIGR7WxA1AHEoQszmIoDN+8+
R5ZIP1Z/gnnsVNa/rJveOXXCzvKCw3VQWTTruZS4JhgJggNintCYa9Whf7pnJRFPXZxGbJSaS5sE
LXpDW4UTJ5DHsBdQCosOZOUjbxtf8T7xI+QjPqY5CBE+THyn1gqi2eQzHr9jqYzpQWdVGMGWGfHn
MpZgWsG9Uc5H00eNf4IUxEi7XvzxQ9fe+rt23EEkcqE4H+p5G16ixBXNLUbf6qbmtGizaD13VWjM
/CWwy1RFGlF7fZBDKm7YWkTGjva1/pKlXH/R+PhTRzWp5MDcqokfRtkyEIZwuNMPkH+L6trFwfjO
Hlwf3JSBrv5gOphnCi7TL1hmKoFnxLLKorKxx4F1WTBSm25Zp53uDEbzJYsZd+2XEBL7qnxAa7Xe
Kw6L/ZvCy+CHt5HMp7e5UKyCHEciuKIrgZT/Rcr3+mEL3y4XaPKxPiR0xXgsFkE6JP01w+0i2sVn
QiQasV1xmNyXi0pK3GBlTHGt9cuEjI+xyqmcbwjjZXfYKxXkR8whCdYoWtP2ICc8Qijd5xdALhth
hV4XmyGLuVNCKuwIpxlKX/I66yF+2hd/dRArdz4mG8rDBU7b9W430874bedkOCCMLM8FpukFfchV
AzPNWL1VxCP4h0XrkdQfXIAUmaqF222ngCNndBVNf4wxxMUyNs8zvhRRKiQGwWODfkuMo+r3KL8c
mC1XhBRR4Gba8c5AY8fvwhOxYz3ZTESpxScm94q7yfeQ5iQ2cjLjxp12uRuNh2gFrPWF4nE1x5IE
VTDEicuExemEoDmeeHxX65CqMNTtlqdq43hHR2Tgc0UqOM00hpMIb9deu1+B8hT7wx0xmqStGmUP
rW/kf+UOZZg1AGg0qfBbZrRJjQc4XTisn8dmaP5gTPT7I129fTNF2ZZXgsIbbaPq/aeo8EjYsm7P
EzmH3eyiGrru3Upx8zXUJn4hLjjBfAStKD82yc5K5+578/0YV97fUntRcKhr61ztQaH7hzHR49O6
dYGDdyPGwa7PpX2b+2rMpLPgCqMiF2xed+H03pUNfW5NLCiHPCbO/MBkXD5xHKAhsWOGJdfvGiEw
v4nlkWNqN5lfKzyOfU2i0Tr8/x6Qc2JS7ej5jqMRnRgfUf7BJkZzuZGsag8YHpAHsfkMnxv7cdNh
wPA2XMNNcf4Vtov9C0cw48sYE7hcJU4IQZLDRcRHd/VpP0k/n/9rC29aKahV8UbGrnkCI224Yfqw
+Bqgr/8rImx2JzUm6jvhkh6PIS8WSsRQxwMRNHWEL3Sj5Mx44hG7ZSl4b9hioPCj9VY/zOi7L91H
1Zq6RMO/oeIyo1mnebvTek2+yH7BzYNiHAyoAHuNZdkX8X9N3e7fFb0Vn8pt8LQtbWRkVld1MJ/l
vMBkThU1fyuyXQH3uDvr9pJJHapndd7pmEyCWbTTe4v5xHH48Qtku+tp3bw5dSJvDXgPpChxGdXF
eIz7BNs1dwtIpbiQe5EhyA73kMec7RA5oXMbFB2wgcpdG31B/ajeB82pTBGH9Wjxeo5+DI/tD3bT
+pG91hmfYeW14ogjPH+cOZ/KjDLfpU2r9PLinRnyPdrNaxCiI0hux9tWN/5z3fiyexrqdSFqJ6nM
dunFxr5M5TQRg7qPPjFAfTPnF5v26+el9ycmT+vG0srm7EwbqV0ITd29WMVHuiQRHiupaRftNITj
wZt5a47FXFnOx2Qdu6tOWm9hHXeVccJsNeB8CPyZf1yyzvPTV3svMrLWNIkGtbvV37HGOHFBRIbJ
7ww9DoauKDfPFt/cr6Q14Kd2z2EuXcGsPZcldrINBwz2htlpvtfR5q85lf5/hEKdx6ybXSUHATXg
kVUc/5N9EJweLetBn0NlucjH2U0uhmZVqKxsCLWXFn/nM71KD9i49ibs8wHLQau7D242NWwipsrz
mgaHCUOSQ56zJkMdGUWPzKapNgO2Am7qEfvdoQIxGSMeLFxPmGv8N28bqm8b4+zNmiaiymX7bxyy
wYnzx66W+Iyo/ClykV1LddJ+G76I1sPIsxAa8jgJd96zIc6XNWX9DTdTHzn6VUXV9jdeQvclRNBy
jm6+O+JQJgniBGyoosrU2FKaNsLvntx4jp+hN+pPR0wBhiWtCy/jPGR8CB2uu2UlTXTsNY/+F3ny
GD6x47ZXI4tX5uiS+w53Pl+c15yd5+t9XzUeEQao/02qKj49pmk4agfbViixPGKp57diwylozr5L
DG6YA7DAv+fdVsoDjqQdGT6K+wsc9vybPt46zb2H+kZxjCU/XXxy0o7FOEf3cx0Iy1HduAGzv7r+
GHtVvSa5Sh6RDZm4rHm+i/OAy+o0DgWrLbaSlPsbJ9sXRQOthofLMp01yw4pi1X5d1gyqjhNyVDL
w4YXIsHn9T/Ozqu7ceTa91/Fy+/wRQ5nHZ8HAIwSRaXuUesFq4MGOWd8+vuDxvdYhLjI23Z7ZqSW
yGIVqnZV7f0PzbhXJz1F60Kcd5hILJNwpXYBadkERIeyklLTOM73To2g0k67Oq/9yvHajtwe+k3y
bd1N6hc/JorZCFyGOBBxLVmbVcFxBvHm6s8ewt9tWKaN7HaVSL08NGEVMNJMSEdrSh/n+mkUXiAg
8oyHEUl0M5ykZ2UwkGopwV3KpMY4otl9nMsQb+LMemhib9JsLusBhwZPklgQoix86UNl+uKFXSsB
CJ/zzIjBtd/VqFZKZ+rJwzgTDhTerCs4UnAjZ3SfjoUvAJ/lWm2PiiEdoItVd6blAzg2pJSTva8a
DWZRVtEPRHrK83I9Uuqdhrj31gBFVX+bSLX1IGQBKhqWRcX+Rul6qhmUw2vXI+zXUCzY63dypFqC
XTd4KTdZJXAXbSi7r7isZhE0xCjPH+RRAhYAZqyGROOJ1LvgyLWrcgjGwq3EQVIdc4IC7Qxi237v
lF7oV31bSdHaCqyYNRVYOictAKgT8Dnfj1yJlGD4a/BJzKzaSZA6J80hwHMwG2MgF1Yph3v0x6z0
0Hehea+FcVK6Sjcl0LRyMHZHKD8UtVt4CgxGqaS/pDiT6vUYTN7gjgMpq7UfcDB2JUaxcieCOGeL
iCoVA5sUgkRWSPYew9LgLFFifSEA9Ow4hIys1bckGzBUD+F9PObNiMLLbANwwBCheQEzq1KEzGv9
UGrUnR1lGgugxWYRocWoehLIWyKXLVBIuZM8CcjLQCYVJF4PLNtN4A/9yr1i/JInUnRUQaWLM2CQ
3DHZWIOLaF78aXodlz/yuuQKyR5y4oo0CjaNkYivnPj6xuGKknEE7SrzKBVKKW081ZxefaEXD1BM
O/EGMpnyq9ckZU7OJMAz8RLydySGg4n6qJgdIRcoEhh+pQ0os2Nw4AACYkUZQyQ+BJgexE6uijyw
ThS157auKCuXrU55NxZrazcKftNvep7308QOPmxVshm7iOzJQ6N05JDQOGtvAUSwS+agT+44HbBd
JGKdd/ZUk8TYmGFZkcCSYRM8kZNMOILknQxeKovNBz3NAcOy3fjHMgFJbHeM8h8g1LvjfNEDiiMm
8MEEIa/v4Ul6P+OCDLLTKQM3DHUwE2AiWKp8s4KRxewXwWiAz0pIV6QRwror1PDUnwnJNpRh5SJ4
DtSs4eYrWuU3dIb0hCRblvz0pbICBeHFpJRgcycFmPSseJZyEAAEWfAXqobmsR3WmJK7rOLx1Rr1
qeMcr4AF6UnVaqBwODaCk1aTRzWEy+BQhdJ/aGZlPLAH1co693zq3EzdaiU2fsURvyqUwpmj87iW
I5I7q2hoSGNr5gQwMjDT44xBHd1gKIcDJ5es1rc+Fe1xFaiSWSItVwqHumPX3MZ5ruxMciKybSIw
zxU+HwrpWEMG/FV54nTUYYs2dg+wot02E/m3e7hnHtqmgpEzNoGq5StcvBrjdmr0pPjKvUD4Klgk
RikDFSL4fD3ilNv0hfQtySZV5AzI9ein5UedYHP9AqPoSZCmNkUJavwPA9dQi5KLlWkECYXUGDhb
nyQ8AKBw/AK6tMNvw4K6tFYKuDx23o540V7mO89aAh/FDTAPQPoTuQYRkTOykAtydyKNmlUC/KEg
rMqvQpt7dhuX7caI++FeEBLEXgXP59E1rZvErbS53PyS8D03j1crdHwTGVuqYKdcazisVQNsJbWh
XnEdSoAyt1sRlKACu7M4UqOw7ElT/ZtqSIAFX25cmju37Dx1dpGqo6LP+imnreMTpmuU7jI79thy
V5XksZBSbAFXMbeKEFgTWTQfZjb185AbFRzRVZyBNuEQQ8K71JuXK59oyT1/H48Pn2ghsQLg2Sur
lMfh5ypxmBKmG/mW7HBU+lpyFCbwUAuvYKOtkqbX0Pcyx02WkQGQex9o+EjKATyJdWWklhIA7x8L
E8NZ9VZSPimLlQMRulW5EmepT7oV7pwPsCMhGxnXuZ67l0dhqQ0xtzYrfBizuimYmIVMStGrGTbv
IEGAA5s/1NBQgMdBl+JYOGjDD4x+5SsiOuemIZJ7kq7Nc1DSFtIXACTrPK6pw0MHlO91YCYccyWw
uI047EDPWZsig7udK/rv2T/MFoc6SGN9noG0Ly1moJnDQAT/QrkPITwoV6R/w+JLqrIX7MgEUdq+
PLSfO3ra3mJ+jboAMaUoIB5mYs+Nth8PI+3egMdQwIqXjVuaZfloaYm/vtzy55lNy4jPaIgaG/hR
zZ/sg+RTPWq5FKrMbBySxL0PtpWNt8h/U6vlfTwxCWTawMggiXPaCk2HilWyopVeavbaDH0zU2lP
Ub5/MsBbX5k3n9cF6tuED6rHFAR5mqfNmarlWanATK0adrOG1LBDxvEPyDXS9vLwfV4TKjobBm7k
lHvQ952H98PwQeWqqiFkb/BKudxxgoGLBX04dAB4wkquSOdesV0/26KCEBMMeKgJS/VCiRt2mbas
+SIQ+p/eSKLLaqI5k1gF8T1qjeYVnZFzMwTrBBMihIn801JdvMcRQqVySzSuWu4r1lTUhVsYdZf9
B1MRCyI04SVV5aktxjIETM6JgrGcSqME69xYYI6G8kor58YPuXIJ8BQuKGDiT59Yb4DTjQNaaUAI
6FALrWkbBXK1GsixUsEnF3Z5ipybjJZogR7gWEY0W6wwPa80fzTnKSJ11kOfIQziDL5vCKs24VBz
JZIsRYrmlWYphsgoqqhGLG1KcqtNOAPDPK4kP/0eUtADHxoDXZmKW7POZktioem+Xu7imfDFxoAI
mUSsxOl53tA/rILJMydFAyRqoykAo1MyvE09km9V0mhdJp5JFkJRN6oC4PFKd888TURgqTbjZUBw
URcHlU4O88AsWem115rfZIjXEXux1G0xK2vXPvzo1eWunlkN84EMaxZFYktahpa6txowdgm1LOCh
roay5boVlGuu5GeeoiGj6KZLqBQh/bzoFnI1fpTNa86TY2kA9R7X0Uapa0lcS5kIGjmMxPEogf8N
rgS0sy2zEUBhwywQvfTTR+mB+x8a3MDsyGy5R0OG8VyvZm2QJKmlH8R2wK49VE7vSsNnlgntiZwu
ELsG3zZ/sA9zqILybsAwZWDjYtjXmditUIIVHiwyKFci2pk+Iv+nYGDCUpntwk+bKhNRnnothZ0P
988VKqBlg1ZBvA0pID0UwJRfYsm6pld8poPWrA2Pf5BGBkVcPFMI02gwdyySUEJAR6yAI0Ft8Ta+
CEvhtyepBebDwmUD2xtEME87GEE6J59EBz0EgVyrAcfUl9o1vbfPS2F2XBAxWdVQfNOXkoBiZ+Li
UeIDIyAgcIz7GDxfEHVXjmJnWpm18fhD9ERCfxE+W/gqaaZZFKMNMKKFlGmgdQL9t5c1p2iWnIyG
oiyifnY6YoMYdAPHd0AWgEbSY4W4Tu7mldBcW19nukNgllCzF9nkmAmnDVFRUv2M/Kk99SiThqlc
OQAWrygOf46K75ai6GVhEc/xZ9EbmQNLP2QkOeluvCd4huMqrMF/FAOs/xUM62L89rtTDjFezBqB
qGuztcoiboTAuskfcGJWlIIrW2AW62IcBvdyK2c6ZpjERVVkc9O5552OXo9+q1/FJVdxq6RkmATG
LWYy9do02sApBv+aOc/59rgCYGTK+W6pit/JYmsY5HWAIAg19T/sRKmuej5Mm0iM8od2qJSfl7t4
ZoLQRRxh2WXQ/P909UYfH9YKAzkGWQhzN6e6kDfT7893NHlIjGnKHHWthdCwVetw3CEd2G0ievfm
AOGpjuLxinvl53MBqSiNrcRgr4QSv1i7nh4gNzXLZypY24HURpUF1kz/BGTf2li9CQc39gdKeHWT
bi4P45knx3ELvUANr0KJXMrpTOlCMSxLDEvsXFf9FyhA2gvUPLVeJzmyHbYeAylaX27y87aCMQVD
OVdy2D2Xm3bQy5nV46Jte0o2bTRQWa+JQEXyVpC5nt97MHglOy8D8rmXGz4zZUxkPU0WoMn6W2rN
4nvJARa9QbtDreou0tTUroui/+1zLN2z0L2UIVwh+b3Yv/JigMtvAvyyEjPbwGv0EHkTMoOlkCSp
dmWCnps6bM1kA+cRBTR3+vxaBUsscKrcS80h3KDtBbYuCQVU6T0jOqBHOB40knYbhcP18+8Pp8Ew
4jZiMn20eWp9OIkYIblrX9dA/wNmupfQfFrlaCpeuaOem6CGzJ2YM6TGVXVxZkbzqVBQnAeZrMeG
XQNYeFUGVD3B35ZbeCL19j/oFVdphG659hCqT3s1IaeSQxFkdqp5Ebqw3AsdmBciWVdm49mOccuf
Dx/821zc9VGmAhaKQgMKLh4cApyBKZjUuTUk2zjVxPpxgvlzLRN2ptHZJIV7D4PJFr7YGCYZmHIx
wbMZcWyjRgWFawQHn6Nr46epe3koP5/kmBzcUDXuqewKyiK2pH0MyxZZHShRDeQiJ5yGMnmB+2WU
AwzxsZev3erefVFOU6KzZQo3K5Nx5fSweHpDagW+TmnCtlh26SrsGvHQDyiIWWGTbT2T0pEUlvUm
ABmJB6BAecr2R4OCYIpG3pWpeybeWAifENIVndi+PF4GPchM3KFysDWVv8JIFwifj1L85VE+3+cP
zcyP4cM6jPQm6UQP9xtvmgbdrtpZXAurSFVzUsVqjloaCDuxp75mJijWFgmlaITLTVx5IvGKT9W5
+cUT/8tYgciwWK05YnKeodJlH+y4o4JWfVOqMgYSJvr7ruaOdrnz54aY5Dd7CTvnbOp22ndVn/Cm
QJbRNjSlRHcNBpExpv2VXp2byAZG4hLi+ArPcu71hxEGGawmQ8s9AQm98psX+dQRS9n/jvH2taPA
2Q5x55oVysH2iosBRB0ZgIDEgaPCRNz1KhCBFGqCKweOs61AKiHwkPsgfp92CF6TV8jYpmIT7Ifm
GpkitXW5acGAvvx8zo0c9j1srSTeST4sjvEVh3sTUisNCY24FkCmu0beGQ8FjOGn/6QphJ+t+WCN
B/hpn9J6qBtL4CEVQ1McTa8JqHCawHhBE/XRl/+gMdyuSMFxxJaWt3DkbALUoTnwdhRg1m3bYHwJ
QtztmiRdX27q3LPiiMYGiBwzO/yiX2CYVL1OSd0oipY+IGVh3ulmZ16JVfO7LAMnIsnGnB5ih1hq
MWdJp4/hxLzLanCTdgtWdEdw7L8GZKjWRQvb53K3zs0Mkn1AFEErUcNabH9KA2k81SmdoaeVOdEE
Pa6KMAnjXB9ceVif+0a2RGVSsPGRyVj2rVclK6nBVM9s6moTeOVDblZ7oHL6VqzC7krHzrRmoruM
fQKeLzPc7HQe9q0i4DZOeV3rBX3vp5bwjLUT1B2pne6R6POunDc/zw8y6xLGOZwjZJiui7UcijqA
fSGH1E6N/VshTSM5N7l/vPy4zraCyyHLmFQGNc/TXglCpw8T6kwg2lBgVTu/ugPCec1T6czYzWch
Ci1cDkg6zz//EGhJ18OOMsHVZ93Y3UuSN0MmYP3u1bTX/5BLL/nzt7vFFCTJJKNWT4Vn0S1FT6rQ
D7gSoDDGYT2Vf4WZ8Zse1SQWuA+ohCUCOpvH8kgpC4hNZFPH9S5XUNGt0Y4hu6xmDlAMCGoiz+zK
av78tIjrGvab3Ck5Yi4LgmVXwMDpLPB8SdneGlPkHcS2V/rfju5QKkQD53KD6C6bi+hupuB9AIDE
KGM0+SqN07dphppVenTNButTh3RF4gZuiFyRZdzLF4sKpd9KaEWIiFI5ht/SXChWcRP8dn6eVria
cpyYzRLo0On0AwgK2ttAbriChlvacWYihdOPfawcurYAthfVFiA6ePIsfpQuy6t1snP9nMMGN3Ii
CBXH00+QcNOZCb+gl6oErExYKcGtGmrp7+7/bCezxxYbMzszofG0GRF5+Fad03jQwkzXUvq3DJDx
9vLams/aJ1sKGc/ZLmSuhVvz/08bqcKsrppaf23hCBe58KCH21Q01rkk2zjecMCB9IVfw5U5+Sm7
MLcK2Yi0rjoLBi2eIVhC1HoH/XVo91Zg3qbdSs49J9Ejd5peLndw2RS5Y5HqAyY5ZFxhQC+CR4iu
xAQ0FFawPvh3qJ14Ttun3Y2A3vpK1OGpkdkLVpcbXc6Q90ap8VPTlDliLFN7EapDWp8PgY1+R/wA
PyBZTeZoupdbWe7Of7VicuZVlNlYb7HeKEL7yAHTtQCaUw+oRJhTsagoOfDKrwEmzjQ2m4XAQ6Pi
jUXGIupXeY5NmTajEQOPtvrCfGRDY8ccGu83Jz79OmlqMfE13fOMqaQpuIk9JIbU2yCu8rtHtrkV
Mj94Y5BXI5Is4mLbSgHIe9QZCTLapqdqTLFtMtaXn9HnmUB1FhYEcYpsE/mR0/UF42CKNB1yohcW
BbfYOkBhMfndyEvl56SVxSrmQoImwMDlEUFQz0Y365sYS98u9+TzBCAdgTQr5hxztclYPJUhERrZ
n5BSw7RI/yUN6DkkEHRnXQnjmlXS+9T9GJY4YNAYKQKqJdSXlg51PRoJ6thRxaKKjooMZ0YBsrZR
31ZCWt4Bvs3Xjd62W8RfZWcII3mHSm5yJTZ+enbckfE8kcBKmTOHc9HjtERhPQ2MFyuEAVAis+gM
enztNHW2ERAejCkVG11cNoLsCzLC/rd4LFNrpZSKts/wqrM2v/X0ZkSMykWIEgoN4X+yiBVtkgxW
oA+9jRleAHK5ML+gmwKFVI2CK3e8RY/+aopTLlat1LCxMzyd8opnhHHG4dbWU8jfNR1020SQrgUJ
8bQdCroUtxg2VeEBsUsuiwv8lSRIgfRwszuuj1t3vbbt9c1hvXbd9cHh+4PLv13Xsbd85R5u1jt7
x+8cDny7d11+tnX3/Gy150t+e73bHd0tPz3w4h2/6jg73m29sXlL3n7+lXXO63fP6+Nux7vZvJ29
mn+83q2dV36Fj2A789/wNd+sbNvZOlva5Xd5x/vNkbe/cV3e6pW/2a3s1Yp3fHEP9m73bO9WDq9Z
rVbOynGc+ddWvJ73m9/MueWLAz3hEz3OzW+2zv7raj//6mq/s1fOnePyNb3ebnI67/Dp1qvtreOs
d4f1/EH5bBte+eh85123/Or+7mm7fZqHiYGaX+0eDqk9N/vk8NeX5+B74vLfq/rTE1sWatKoqlVg
Sw+H9fF1t36mUyvnu7PdO09XWnpP9lxqaRHcm7pK5Ia5sXYfXn4cfftor77dOaJ9pR1lXjaX2lmc
LuqyLuAv0w6P6GX3+MhzdhhvHsn25uDeOM6Vav8ij/h5CBc3ck9qyggl9YeD+/rMbOE5XX5GIFyu
dGledh+ud+Cz4R+hjnR4uFnfzBN6fXj/w3+Pr2vWxpG5eng9rF8Px9Jm4RxeX3mW9u2GibV73Ow2
m81qs7m175hhe+dmy3T+dnv7Ph1vbeduy/Nm5bEsXOfhxrFZn6v9g3Nzw+zbb6+E8KsTYd7VPvRG
FbG0jBgv98V9Zt0wYtdm9ftx/9IcWMQ7pHYgMdLEzfr16K9Yliz347zgGbZH/rezN3w1r2rfpof7
P7doedp/utvt9s/efni6NkXeK+KXPtByS2lMJUrnSXncPR/Xzp/bXWivN+t50A9rYpz7dJjDJA+G
B7GyiYHO/K17XD+7z7vHg/uSE9s29svNjzVvQFeOG3vzfN8xfC5R5HG3Yd6t9szzwl7dfY/s/ROP
2nVl231gQrxa9pfVHZFk7dpbd/VAHNof5gBzeaq+X5Av9XNxtopzYVAkZioB+2C/EHM7m8/9bbO2
H/+KzHSPIHrjuDdrPsSKuHv5Eyjv55BLH2Fx8JqQNhz7eahfCO8HRuEwx7XDk3t0nZvdjmi9fWW1
EKyJ+OwSm9WqJLyu14w5W8923gXcFx7O+tXdHY8EbObN8dG37T+YRWueCbvEas8qfCFq7+33WLbb
7I67x7edb789zm/64/n4GtrPk/3Dt3cEO+LQ8ZFv396YjcT8rXP3RIzlvw/bp9XT9k+HkL99sp/Z
RQbb9u0NS/WP27u7P+7229WX3X776+mBncJ5YDtwVqsn1/5+y0a0fbhxn1ii9mq/vyVm77cMvcuo
vg8zPf+T4WZzpUX2lu2Bfflw42xXdyz191/8+sRfz0Hhyb15eHlhIjq/rjyRy9GLk9vpesdWKRcM
thh2yRv+Ye5uDi5bHkvfdtz9X5ucc2UeYFV3MWhiZnfabNwZRpfTLG0yHIcj65+lNrc6796lzSqy
f8x7PeGSdbGz+UWiw/px3pV50Dx4vnrkBTv7jgPBmq/m1+52mzv+u31i0Ny98/B+sGFY1/OuyYq6
Y+Xu3o8L2/2eBTlP9fU8B4/rOZwG9pYpxPATrdcu8fhmfozu9uXAScfdHl1ec/kBzLvDvxeE/n74
A5HzfsbEmXwJEJ3yHHXPLIAAHcgI4yJUc6uI0zUc1ZJV8VczgD5mT2SqCNriMSNn2AFrEmA3dlq1
jYZyvEXct73TWl/bBNQxINwPGvoY0Or7GG879Gtaf6chp+dw0r52/1rcjd4/jg5CY74Zkaf8VCY2
MxllYxS88nFI7FqNk5sBlal1iOTA4fIAv8P1lyMMe0HmPA+mkpTl6VRT1RRHjpHjdRBVzy2caxRN
lc3kxVucJLZaXr22Yf/aSrgaqt5TprUvA8DAkWRc2cQ77IKulY/mMLv4QORXTPIslgy7YQnihvmK
WIqJc5EoVZbyliLLH++zGvDZPZLmWbyOwymVH5HqDX9OISYhV0DkZwZf13VFBEEOjhVN5NMB8apJ
blFl72wQ+1gr6HnuQusq3DKIkisL/czsPmlqcZoopVEOxnnaBY0u7GImxC05wvbKGex8KxZXJwgG
c4ritEMVaiNelrCG2skP1rI1COtCRgL08kQ62wrZbglkFtgQfTGPLMyvEhRxmUd5FL0iVlPfCZ2g
P15u5dzkAIHLkqBsBaRucTgCB+sXXYrYTRxK0aZLOS5D1JX8la/6za1YILYlt0WxV7qo+/L7TZsy
EwIct/x5oaB4k0l9iuKDQs30MEha/x27KmGHAo92nyL2i6Ktrt9zJb9G2fg8tPAZSYODIifHSUg4
fYBCD+JGqCJk1Uy1PERxlm8Dq74Ggvk8tCbALB6daIrk3ZcwikAsO10s0tFGLeFR1LXvnWo+e5O+
7xDWQ0q/2RpqdeVwOR8dT9c6hWIZESeq3zLMqcXRElp4TzUkGxEEQUPqxSrwa9kWkhLqDsr/RYCU
du2DjUE5Pfp6+XGe7uzzzmJKpBOAmYKKAem8aBpMMxz/mKZNHZ6cMnjRKi+CcoUFJRzUprpWEDrX
VRWcCoQpwLSkM04f4ihNnurLyBTWPSpU8pBGfyS+762hv0VoThjFFouIa7bMn2PZjNICOQ7bh5mz
BDEEWECjV4PsNTqTghOLueDGam2tC2RP3cvjebYpSilocyAxzY592j/0cydstNH+Q9C5l9lAxFhc
eVaYpWspmiR9e7m5T2sCK2QwrrrKlJ0hlIsdWxiQtDE1iLHagKSaUCE7WsT42V5u5dMkmQmENDEj
MzSc6uc18+G6Z3ncoCekQdEvTs16xdk8ytxED7RfUPZNJGqLSF1fbvLTOC6aXI5jgi6DidGUgwJH
4Upq/BYZUuOmZdJd6dynIXxnR4I85XQFnFBf7AvBNAYiSpWh449lu0NCLnWgbGdX5sXnVig3AY4E
f8aWiqXO6RAi9t5FRol4jBXX2qoMugkhTX3aXB615eri7MKqYl0xy2UTgfjTViDMS1hxAkBuPU98
HKwOL0u/3Y2K0dn4Qg6PXT5eyRh+apIRI588s+lmMt0yFZ9IhjIoNfzWsK4kd8BWRnOsvBHuJQQv
j5bZzDLCY7O63NH58X+MmNQqSU9Csnlf0+QkTzuaDH3biTH+nM06tFunX+Ub5SC71ypOi8SQTtA4
bWex53BabPUyoZ3Cff2auVii2b/2998vd+Y9TXypN8ppbwa9DhBkoBV5A87TxmJtJd2hvudiS+do
KxBR9k1l73E1ssc/Lre9rAl86uE8cT+u7SpO1Gp2OhW2qtM7cBPtn8bB2P/uvrocyXnBf2hnSDJk
ujLaUR+8TYna0Vd4ZnvvyrxY7t7LVhbbCypJUSLMvZnWWLY56Dk7mVNcWcuf7knLVuY18aEvSlhJ
ajQ/r0O5+hE7z2/a5vvXp2uG5tL82C9Ni0XYhV+WjFJIM+UKNpCDLJT9FQ304+QYX5BV312ZCfNc
vtTcIuRaGIkTPmiud36gxW//zOz9n87T1yvNnAkYH5fusmaS1lltoNA+9wphUocanoOVo2O6uvt9
8612vyDheO2BXQkXS146qbvCCuY2O5eLHQssXP0x2T+/3AX2fe1+505gB3Z0ZWO59vyWnEcF7TQ5
mZ/f6PyY1uIGo9JVvQ7uwp1nJ5vWvjKwp1nzT7FKXkSRWEXaAtWHuZOBk/JHtRFiJz1/bf4v9+bF
9F8iqVUBh8gAQJk9Ew3tzoOhmlftvouNa326NlcWQcM0otrM5oVmai+ttw2xsChkPGizGIW4azjA
Rdrx8wAugkdkCrKGDuxfA5gcsc9yjTXWvM6X0A1dssojgVi0/7zWy0U6/XPDi3jS+ykWTyUNK0/y
vv6a35V75Yd3TxUYN5Ti+/ic7cOjcq89X5kx14Z3EWD8Zgj1fJ4xCnMGQSzmZ7fllOd4tuEUq2zl
u6ZjOvqVIP0p2bKcQItIM8pZnNTzwgAXtg63kvucOiRWPbtgePO1bF/dx88FAHBacCtnEQPodacR
u47NNBPnKVuusMBkfSiuxclBdayb1MFZ+aG+x2hkU23UW2t3ZZTPxdWPbS9GGZm/MQG3wlnF7Vf6
12QdrPv16Mbreidvr+XMzj1SYB5gSeA6gFVcXAgi/EOisSpqu8KUR5QQRUE1VB3f2qxyo+nhcteW
gWAunMFjkgFGwr0ES3o6qnoTyl6QqJMjKI2yRrYSswupCrG+HacrIVxdbE40BeEG/CXUcNNArvS0
qcSU9UHuMDT1EA+6ya0sg6alJFdi6HL05lZUgEXcBmYRk2VeRZVG/JhqVCgbxFKOaIEb+6pLakcc
5fQYFWn6BYa5dP/bo0gGh2sVh3awafo8fz6cJnL0q6q6wEIbH/BihVw+MVVt0gdchJJrc3EOYR/3
eDrIHY7EDfxIDVb8Yh1gklhNliGMjpF1meUgSVZ/QZMXactKy5X4OZG6Bh3+1Ch6G8BBLdhIVqf3
STR6X7Uma3J0nbqu25WpLj8A8i2xfqzCwrQLETvLy+Py6fANFA7IEhgEUOaWAqTodGBUvM2yxjDw
Fpe6Dis4IfFHoiFWAoE71LoHgUXXuiFaYzzffa8AhP30a8s3XQnQ1rSOCkW/Jjy0PF/OH0lhfoA6
QoEfe8nTjySgnRmKUjE4OF/F+D8oso1HWPoNPIaGkGzRmfuxkNl2w264EjU/LzaFhwZrgHwwGfr3
CvOHaYLAvtCPkHadqjFfSzC1Xxo0IY8IoV8j75xpaSY466AjySoAsT7tpF/PTsSWPKFyHOkgXKGg
u/kYIeIOfOjt8kP+vK5JYZLzMkgwoAywREr6hjikOQqjjoFC4aqpBnw3S//KHfXTJYfHhtiFAlMG
XB9bwNzjD2PnU5xQoqntHE8IPHvA6N2OUl+xmVDpPmynfGUkXrKSxUg9ALJM3rR0lK5EsM9Lj88A
HHomkYP+X2baxqnr/bxkdZlYbOgrP/eEJzUWoWpYDRKFO1wlUNj77dGd4xi8axDYEpn6036nWpAq
eeKhf1TnCBOOarxOU0PZ/n4rcM7mYgFQUARMTlvx+47a1Bh1qO9hs45AJeYP+Sj+9vipokJHJDJr
MzxpsfTiUYmNBryuE/ZFdkjUWnJDAVHAHlF3N20Hb/27vZqhtBBdqIAwc9TFnJFHsU4mucG2Zwr9
fZQL087DKu/KJeFzQDFlDSkNOkXJ7RMXBDEWSnqjWTuGEGauKCJLmOCdsxVNTViZqdYj2D/U3c4T
6n8h5f/Pz+G//Lf8/q+wX//Pf/P9zxwNzhnNv/j2fw7hz4pn/2fz3/PL/vfXTl/0P8furWra6u1v
h+9F/bd1m/363oR5tnzNyVvQ0r8+ifu9+X7yzSprwmZ8aN+q8fGtbpPmvTk+8/yb/78//Nvb+7s8
j8XbP//+M2+zZn43n4/193/9aPfrn39nTD889fn9//XDu+8pr7sL/bcqJF3z15v97yvevtcNL1b/
weIhh/uuYMHRkd2yf5t/IvMDSnMW6TziMSBhFlaWV03Ai5R/mDNnyYKCCf7wnZTC4pp/pP4DFL9s
craA4DGzNOW//7+enzytfz+9v2Vtep+HGMn+8+9/aeb8ezOfdyLybuA5aQ+O5aeygZHUshq13CW7
KCyGzYgPfWIrMnYxO5TZx1lTx89Cwh1yroe2MZBZV5qkqndUcc1ZvF5HPBi/nOrZaLOwdou49/uj
lWsBXhVa+E4QxdnW3Be4ymF4BptETnJeEYuKK9XFhMdoKgrhOsZ0ItoaoxppToHogX5Qs7oXnRE7
K04MIW55dtoIowTVnpHC1i3CbnsQJNhx8BLUwa6TPMZwqYZuoGqB8DoJIZYdZdsjmAtCdTyQrvdf
4yhUIkdJsW3BlTIteL9UBTetorucwHjzKR+oCHKgBhf3KVa0nox1p9JHVuWO+qxQE8yOrnYTzqJp
Sqfn+koXwwK3pjLWx62aqQlCALF8h1dALq0Q3/SP1dRY3wOy7C+535i/Ck+2KgdRNMxKgqruIJoA
etZfgKT36R+IbTb46mLunh5GObHSfd/FCaa0uewZLh5fqrlTk2zMn5QJ9ioC5lOP2oYxWUQARIyn
lQgSnFyE1ppfYWMr0pOWB+100PAVvbV0z8SUhHMh9Luwbqc9jsJlfayxVUkQwW3Z1wpdjm8oNA14
Z9b98JL5ntmuSwuxfS62Q+Z9zVFgwc/cEoJ0W2N3pQDiRz12VYZ1+QPUFZ6pE1yQnygee4EjyqP6
tU+1BoPZRtBWUhJjXmOWBTroRWb+xHMn52rRh329qbDa7bl1pDl+R6aWiihM+9VNpGkYh0t6O2rr
KsKR2MEGpE5wMtURjGYJKIYzSHysjVbrQ2dXZVtvm1wQfuGJhCD70IfhjeTVwSNehvWfUK6/NKFf
cDKpuZw4CQZL6Ndj1vaEDRSKGEoTl+sElyUFy6mqEmx9kpU/YHrHko1oH7U9TJG1xxbrLdnuolb0
nTDAu9juEh0ZYXwva8yihnR4GTI2PWcAsvxTboSwckylgaI16dr0UCa6xmfDQDRdy8rsXZJk3RQ7
iiVWb4Gcej9RPsyOyFpJP8JZ9Hxd+zlQ4ZbiQufqnafF/BtQASloubRFTD6qjSd6aPGHuNLiJzVk
E5LrWnHskE9FubacnbjjLscnSaw8DffKoMwnO5DDKN/LTaVgeCLKOZUMrYbwJHr9KNoyms/TSxL7
3s+0hwW5KdJczm40s/Wh2rRpUT9lvqwGrkGVCg+jRo7vpUiTH72xiG+RIW9mo7pY/FWWCNuu/XCW
r6i7yHzBh0h/aPTGwijIQO6qKyQj3KEO3+S7oE9SRG9zEZX0RPZUlpwR4TXXmP4bNSNU/bWqNDGW
SPpJdurSHCENKvksTjkMyZc+8JElU+Rgar9gauZ/a1E9LpCViEIViXbqYK4+9oS+IUxkCe+CIUex
XjGxF1YlvzxYZpR+EWVaW6EFMX6dxl4Jjl1aVzrzUG/jx2pQK8/F4liHamxO/lbFqK3fgCXXGqTC
9SFZaVFfjU5b5qrvKuipsqAQpxc526vwGyz8AWosNeFS2YLVKoWrZhI6AtR5AnEdZn7QIgUaz72z
QiF3BfTtuY0nXXioBRgudg54IMbhDLcz16wUT1+PhtB9E0Qj/5ZiloiEdC/MIszQrXuXVI2CU3Vr
4jGUtGRubBSL9WNSZ/2P2mxwRht8WAS+peGQHI/FULg1J+JHJuwgrUYvTSwEtxG6X4VjqaMqP0Nu
3IIFN7NrJ3xnPbXF8HPUzahfGShNBkcvEINdFbfx/2XvTJbkRpYs+yslvUc2ZgO2GHx2j3ncQBiM
IGCY5+nr6zjzVXWSVSKUWvSiRXrxcpHJePRwh5upXr16D4AxXcQETRcjZNNoHTal3nAmNyYfgbOg
uHtF3HTFmTl5WR17vDRQnZc0HkKTOwiWxwrRcAO0t3dDOyrKd+k0PBSDhP/gA4UW910EeMazahvW
S95z3/FYz/JNEtIy+GAeiUUnClc+muaVZ71GRnWICl3rwiwGGIrhvo56j9NUVT3uDGg5S8PGKOG0
BbTgWcuVJgCuKDsPpkzxLBm4sADRMyv2Gv6x+Oqs1s9ExbkMDYaMh494mJKA/bKw3pI+yUAfAZwJ
2O9bk7DRatbFNTZvP2dXkjzLXZ++OVZEjPHenDprmp4ju+AL7dlJq31OxKVdhhUWi6drq9iTFF2M
20jq2Y901vOLBQXpSVfk+pYPevudhIYE1ltVsRDSDQqw20pVnyE2uBAAYEf8MCEqbudVVMccgNq7
1PTh7EYasPUkqljPq5sUdlpD5nzmy6bS7pd+1V5sEBIINKLKQHjx069RY0yVR7+53mdSWX9kxP4d
CF+UAHKkCW4TlO3gJ6Nwb0y9kBgvVDZxvbHVG4COTUIKNouI2t4aBM/MMGVksUDGIIMLuMAI1kKO
9iM0PTUDHhAxgswjs2/o1uN6gBPUTsTRWJl6TvIm+d7NAGs8gIsw1mA1L85dDE4m9zuwz8aFxPA6
9pXYmRZQPQAWXI07fpTGt8xV+4QfXOmGj5MeF/PtuhYWGfW6PQ3OKXa1MTvZwI1TbpZ5jcpHOyfR
O5ic1OQZyMQc7YZMadXJc2MQJMSCW7l61y4NEDu8HnkRqOxWl0FmG/XZYU0yP5Y9W05QhVLtu3Di
afrUQHM3J1qtHAZ6JVkXmnN3kAELlJFx/cll9dkpMz7iXEkn0OpLAZ2WxZKI3NZBRlGwzr0a7bsB
KuWLvRKqHHYw3tLHfhnZOssjwqR2kcQDg+jBKa/5Bdx74+L2+sLHvnZj9D6YZmeE6gRTc1cNlQNa
fnRz/CscXLnblJvWskb1q8k4xoCRGbq6hcihwNUcXcvsQQM7hemcyAuJlh+9O6vZpeOAaDe9UTjt
WWZx1Z4xNKTunkh8bbXCgtpinoJVLVVkzakexDHOUgPnCAyG+KSzaxR/kJHWuoCFZpWPKUVb8LHQ
8UIhM0bTbo4GEwJ7AffI/ARIPOQHYsCX7JZ4IXX1W8ppZVt2Ta8eSJyHU6QCfhe7vIHLs2lUOJQ+
j2llkGGPg+W5U1ddbmNwoGBKpbTmJ2dMS8crLWuCOZDqTSMAKGna6xwps74tnCH6oQ7ILdsSGNfC
KZEtOsAcVU0B9fIwB0CThn7jNKPod2XeZsue9xzK06KOku6wTZv+Bsa7mh+TVB++FMroszNHAjD1
wtKnBg5AbrS26/St4YzuEk6lLHV/FexQ+pVlE6kB5lI6vGlA42unA+G6DJpKehnw8/ik8IvBMyTq
HpcOpfZ8DchoPjgT5LCxxs7hUddUCTPUmEbnphfX9Cqi640qNCk7Gqo1EJ3c73ozhGT0qT8aQ82o
4HGlUH9na2OE9qA3uleVSRYFtiawW8qFQIctBQKp1Q3uEiLkXYtTr+befDJdCUWQr2rzWJlU05sB
prjlt9Nkdn4RabMdgtJJ7+t2SX6Uup1C6xztazDUbC7Hvo7A3XRX40pQlcKEhdx2A0i9xoZO2rqF
7Ry05ArSagVp65BVRe0PdpypPizOtPCxXwJaGRvUk1tjaHE4lGC6IJDNy1AdzYmsF7LRWGfz1wkN
cedOkH18kGareXWsZuW5mVs78arcafQj4Lkl581rlSQcBwHANK20SQkUlU8BQLGdWaFZrU7iZ/yf
5YGKAh35YPiyjoT9pRyI8+0WEUBsmhaPDn76Dg6A8P61S6ovIJ25GzZR2aQfdV6bSxs0sUJzsXSy
XoPV1roKHkslRmcAT97bLbCBsR/mhvh0UWvjhraDVOdAWLFuoSzOhhKFy2L0oDSzUgjyPiojOqxg
t9uLaIs5fRHWNA8R/CsjBfDbUvybj5SeKXp53NYF/JefTfP/DSWh/iof+vbrq0dK+H9AP7g6aP73
fzTp/0U+2Hxrq69/23f5t/Kz+6eIcP2xvzUExf4LJdXhlMI1TwbmdcHzbw1BEX+hsCIUEJiGpcq6
Omz/pSHY+l/XBA2bf8lOITEDqEb/0hBsjf9EzBOy3lVww7T0P9EQfht5Wtd8KkQnaj3nKlUwxPlV
ukv5xmvmUBIzKWR3B1ZH25tt/Bg5vQzHcYn2YJRJqKd2YfKqWFvdSeUlJTP0IDFgcqpNgUPN9hAD
Mt+tMrk4k8CAqvQZUHvxh0HJz3i8/yN4/P1qrxEB1CAEcei/m2snSmV0uJJw5EjrnnHzaowpq9Z5
rA1QqF4Fxhd8u7vX9ZrCZjKH5j4Z+UZAHUm1fS8lafvofcWG8DFnZ1g5CnCSM9RwrzIc7kvy/2AG
KV/ZnPYXFbbOJW0EY0mE08RDbFnvEltXwNqt1kPtRBB74M5QlxNgiLVL0aPPLsaWBVDZ/eqjaL7H
DTVwj9gKTZUeqbDRRK3zxYzydzcrKvkHvfen2+rXd4h3iekOrkCMwcxOfv08+wlUrlVAQYqha7sD
CbUJQJLTqMWy2yVQWWnaSeX3KiiLexnrtOhdm0z3dQ3vG14jLe7KHwiRjxINymWt38mmJBJOAeoc
LKbxp1j7n4bI314xEhYvluEeq62/L4yzRt45HSNyvzVi5aEvo3yvVpb+vSdCEF6CtJKDqgOEllYM
bNgxIqhAQ/zDjKre8BuYbsCW8/Ys0iFufJuLX/Ggxi0Alo3+OSpqECYk+KB99FcBAbbZfDdzBzBG
WdGj5gUmi0+aSGTxY3P6vqYZxdG1jgt7nVGkZ/WT1rJ3YSSfA8jb0Uc8Aa5FlUWK2NIvoC3nub5b
p74PASRCJ2G8BhlwEsmjKKfodTAAN492UtzTA9ffBpVfI7XWVA9Wtx525RwnrEDjAHhLoHzuFs3p
PjvoPigQecKLr4p2CcbVds/kCCi3kyvqm6pYri1or8m7f5xf/xIZ/ykq/nQI/v5xkFtyTQJhUMEv
+OsDpDRFC1JF0XxSQOS2FRFJWSLlLTFyBwPoTGuchVCHErCpNhxULXY3YhjM+3QycstXFNuzO1CT
Zjve0vILM0RH1R6JS0S7yB2juYlJYaJsIgXJ8pwpTs9gMtm7aFYSv8JJq5fzEFU72B4tyYC15ENS
zYjZQjfE/qSNpyXqsoQWYTD5IQQhv1mSPEySjFO6VIZnwkPWfpNlQNNgaiUEQeYIlbGdpQ89Cw/U
oBG8KkNNIzhiIy06vxQkKd+clOUkGlryGjKYB+a8AiBlqKGhAhvPOr04KnHRncVAzbbRc72+rMqs
Uh5OyaGapjklR73Ps2CF23tKkD2uRYs0bqVu3ygdwl05lEOya7I7HVWVWmhNNmq9xJuyjsSLvRRW
t7ERXx9aZwanDKH2qFbxUPgaElA6i/QNK+J8Mgsjv9dX1/mfjSKup6vFRUAqPLMioij+y4hdXzNb
1SgrWGuX1H+tesoYaV0a21W362TYgWPl3UdFvt6ftm+uE6LfnzpkcRxtBvPpn0L7P+dzRYxpupgI
HWBPtgotpZ7fUscQx9bSj6Qh5HuzH5ot3QtRTxNduavUgS6H5Ky4jRm6NY/K1KnlH2z5P21hv70s
m3ipq+eA35yp069fBtIYKihMiwZBWhpwicS4TeuuJXUCpxOd7grex7B9rWZkX2oumFwlzp+Y7PUk
NncG2vaoboeWDpDwSXi9Utg+FXZ8QqJARctL4zvlAei+zvrT5O9niv/vr51XTpQerm3mSr99kZfB
LFp0DI2Rp5me7JLQ9jDS9IUoyEx7QNllspWmrfuK4VnpAda3N1ld/0gKRHNQt8lYe2KisQd35er8
syjUG2heTbqx5yt5tdLlZVGb5lCgJybBBNGigyo6EUWoaUNIolp3AdTaBJG51KHF+/iSI+T7Gs1X
OFVaxNelVutj1S7Lp66OLdi8eZ2OXavcpNF0g1NBQUu2hXzUe5vwSjVz25uC7/Ub3dua+jKt5/Ow
5lz0TP+ORmpG9wgH86UoJU+uungmhxWtRawdgWivCpN61zkSV2WmPhWC3HROuu7ajJPKNLrlFbkw
eaDR1l4LFJXZk3oyjr5ir8a9CSzHF6017/N1sU9qL58au+i/iSV3Aw2GbgDmnkNyXJLkX8X1L1O6
fx7J/92djr7Accz481r9/Db4HJApsmuCMYMMGT3qg2bu8rIktJDkurDrRedba5f6M9fokTX2ZqOp
iQpeeW22chiqTV6o39BM000Cmx0AkomMlVuJV9dL/4cZ7e+b+9cz5GqbsciA+cmL+W3g3MXjAoxN
5foYi+ylaQznqKAOGrGpbUoSQTc8TfBebfqfIbHh2DfNWzNmEzTYKd3qLLLxvJmG3+PxYMSj6ft+
GJsjYD7S+eKUZjoxn5pltYJOuErQrVp7XyepEroYYt/QxtNLX9jJthBDsWshdv5hXPszY+iXrxUG
nesEn9QPamaiiH49EhQpI6doJn5BLdNvoYg6LAqu04s+9+6pLTIRAi5jac8MaLZGd5Z03CMvntGP
Fw/2J8igP075fzPKcHLzorD1cJEazBexbvz6omqniErVLjRfK8301sTbEypLO/iaGPeZo+U72Zau
1zuvtspNqZmHeZjcP4zLr3/Hb28MGwB0kuxncdz8HvUvZdrPDZtGfl1P3y3iV3ajO2qbgnSbPxzL
xrWI/f2vIhCSLuC6FUrj8uuvO3dLqkCeBqQazzkuSeE+84tRfwvBMzREyrtcqbj9vrRqGOxl914J
I35G+I/bIJp15mBMpI6I8LL3hJtrH5hodu7ax6Ry5eZoE/ekoiYX+bpNIUddKRBGlm4LzkwAilRE
jFpMotIWlzkcWMtvZS6AtiLCNAcRu7MTmkb6B8iB9at/5OeHjApFAgzANQOZ5rcnjyZuVGXZ4AOn
6gnKecHgq9vlaUqc9WlYTDOcYjHdt4gaezYQcWJ0k3lTjaYogi5u+OPMEM8FW2jAx5xyeWhyRcae
vWjKRzzJ7kFT6qM6tNVj0YIl8/J6rMiaRvn71pir80zdYG1GJa56jxkgxbY1MqLQIkeD4GubnttI
VF2tdv00kdONUaz159QyxFPdQr7Fle28wsd1joaii4+pN6mqa9eyTlmj26DqqsE+isGC3wW1dq+t
fc60pBSD6enOW6GP+Ws9a2UeutUTXdqobeukq7Ym/EmjUKPQSjpd/v1I/39Z439hG/hHX/BfdA1v
uALVv/3b5ltX/VPW+Pljf+sa+l/wnki2c7AyoCBwPf2nrmH9BZLz+s3kErhGWv7THGH9Rdo30GA0
e+LxuNP+U9hw/2Lz+rreSe9qIZUglPyH7vKvvuVv78p/b47Ah/HrKSEwywkSO/kfLATMsL8Xb3mW
FNpAJyymCpJnPzbrxSjYpO4VQdxa3mGLXQF226Vrb4sx099K7pdmTHYKGaC+XswM9ppFC5OoD12R
RsGkMNJDjR7oEFxxXCN4enGehS0T8o29uHLH6i9W+CVm3Bm1dAZdWvml+dS2/WGZoFHkeiLD3BHN
buhc+1h16UOirNsJgw9Qwji6kdXc+r1rb9QWBy+In3Ot6E3oaPV0wzYcPi7S6K5wSsatQwtcvhJx
UC/R3bIs8JDHIFUE8zSxKYiT29haFL+4bD1zEZQn6Od2UGSrCpfZ1l+LuUu29VrUvt5QEaydMfuR
3YxepHZPxZhaN1OvG/vcoFMRdvGjyAm5h4nd3QJoX39YinzXGf0FOkOaAAZfutel0YUFf+lN6g7m
sXSm7A7Hn7YvEqP1S7cbn6QoYD0P0awdrIhky5CWxLo340Lxm9i6q+UULLX97o659omZRXCGpXMx
BaVWq3fLXI5x0HRmdHJ0AKD8reZ6bvrVOAOFKSvOv9TexMwkfjSJZtESGkMWWr1wQJLVRfxWOZ0e
s+Oqd7cxOvoL5gnawUGuyy0DkuJi8K0gXLCoWcSNhbGHVTo1t906l2fZih9unzN9jngLCVbsp2W/
UH9v56UkPtjrejeRWzsW8WT4DBxsf+hGiVmlnMDrDqk2Btj83Vc9NZ35o+tiqEJdo97UBVeJ34+M
sR8bNVYvYyvuSpvxD1nYEkUjx28BiJcjso9nYKRRk50qCWa1Sg1GvS2NxIEZon3DZCGH2SrrKzh9
vYna+kICcYFHxyjnC603+6FNsRzWWDwDDNazg9QJfq0oJ0fi/j1njZZNXOrvRc7CMYQVqHirfJGR
HgdrRf3AXMerVWvbrJYRRLrYO2603iwI6Ydl1UNAw9R5d7VqksI7lBdY7Sf8jacUdsEoRy/tl1fR
pOd4LcLYkUcwM05ALl4YJ3E4FCgrTIMhnCs7RJ0gSZkvQP9Yk9airraasxDZjTGKLSRd32FMMRfd
o0hj31L1fDtfZ63ZOF9mwHq9ve8NVh0fGqvdkvLvx/r3zFjDGTa1nauvqpV290M23EQjczqz2XIc
DRvyRrFM6MccoK+6ROfYKANsBTPqHzdVqod9SaKmuzo7ap1ol6vSX9uGT1Vxj44EHMxHtRnz+Zhj
D8Y9rG/HDFlrmOkfJ9vYpzLpDmhH6y3NVYQTKZs9pYhF2Ii8fuBrc9LS2yWGcau+y8x5StSSmZa1
BQznN4O750JFMij3S5/e6E7l15kAfbwe6WeCRP4wOVUEzOg9VuT5aWoNnA5YFoq02ZqVIBs+asMo
EU8YXWG5d4XFOde9R0wST0mKn2rO5I8qz7F6szywpgJ1S21e62b6hHMbhQ3fxr0OZ2uei2CY80vZ
dN9yKbeaMq+73tA+ljKb43POaD6gmhi2S4qWd1dlahRkSmVKT10rHyr2VqiLNDwyRC79TKOcVjLe
d+XaGji2IyVIxyw5khC4XCHXaRs/xS6zZKG4m7ihpktY/VEXpif5Q5wlX1JRPxizccQlTnZXrJO/
jllYR+OKemkqXioG5d5EM/o01vZehbh43xZM3r1Yh4OSjJURRrmLM2NU3fFsRUsW6LXS7qa6In9R
DPk+jmvt2dWoGquiq16hJ4y+zhAsVMrVvS/TtJMew9BvWdu5Z9OQmzjSe1/0+hqyh6F5TmVDbLfM
Mw3eQxK1pW9JSiHFwZCbp/N+cqmjwBicWpnKQ8Km2sGJmQWZelqfIryhXsIAKa0dv6uLRy2fbvOG
Da++xsFHlXRitJTeRGXP2Z88CcgaQaX2L01Rbczsm2Qwip3vQUiGmqJSvxwJZtmOSBKpdvgCt1qP
v4Iadz7GY1OHStZ8J6rg7GTD92JmvBl1ZuXDir+jq//eKC3Y8Bh04KCRaDsDtpiEHtZIgm6Lgye6
OqzW1axDNreQG2Jx3d8uqQ0XRrC5YRcchfrkY74wPOrD75GmZpu8Lw+z6qaf45Q7W6sqP922OkDQ
UDcizphzm35djINfqkmI0H5ZCnnTXINM03YR/lgm+OcWP2pATmY47cxnbX5e17fOQh9mTJjwbrcl
y1s8dJ2oXtxxOuUtt1pvpiFztp2lvEml3GIvphrW1xfhZNtUebPbbjc001mY8yNQchSelq1wnhJv
HWavssR2UMs7soo3qET7Nbb5Oug2u+PjbUwKvxEPR1mPqyfT8kOIhImqQ/ewqvuha/dTaQZLmZ+R
r54IRn+NTOUwjsMh4yGukitDIj2WtusPJVh50AvviKMXHI97EyNBIc6rGF7kohx0xXhUyCHwRKtc
hFt+reND04lko43Im1NNgT8u5g87skIjtbaR/s0cssBJFY0oi6vZynognvZ16X4UIt+NRXy2e46Z
tuQkVtMLfPddHaGi6I68Ta+1+JDcurpp+k6So40vOAiuHjrRMSB3knNCZrRBhESRf29USXqoFeqg
QNMaKZToB97yaePOuH8c3+BjR/GxmHXrGu6VcdsUirJ31G6fOxno6tRLGXirzPGT7iWZ46OxvJA8
sHWKeDPPC9MWDcK5OtXMB+CYyXi8Hxt3N67z3ZiMpb+6ZThE7idf2gAxbhvlXeypIlr2FvNvXOTK
p13XOBncDW+Yz6PhL3myR1rnKnS2ZbuEZCEFqv1I6si3NlG3RqoEK8dGTJ/HF7C9ROrgqWV/r7eF
L4zcL5UG5nDqi8LFTtUEWmNIv0IN0dPs7HSCHOG8eMu6Lye3L3PZverashkajKeZtbGu02B8c3iO
qkDNt1Of7mOmwkG+qrR6Setu29zg41XtwM2GwLISjirzxELTaVGh35H/cjeI4amaDCUopre1GILC
zqudQYt8nDsl5Rd1l0NffPJR7jOd96QqAugeZ75a3tylAUzjg90xC3HH7NI2auWVk7izx6L1xTCl
oTFYZ7wHmbcyI+oS/T6uo5lPortvKDRYHbpVGFmssxZYybRvUYo9V+0CDJVbbbYCDDlMWboHkJFW
UPVQrqRTYFQrGzpHcx53a2e+QkAsH8fSLEPD6tyjq/D42SO+rmpWrMfFkK9a9eiu8wX8+EMFvsca
dQCb/R2UzyNWypPAyYKDk4rTdAOz7Q49MwQmQ3dmq987ctwRmfQ+qc5tPxQbxT3pzPqTVd3qEoL6
1Wtjdqdich7h5o2bVe0/rwf6pjAL7oNq3OaWW7CD8wRveo/9BOG3VjdZLVwUSufJTaKwdUxvsotA
jP1GLC9kwWIQM/NNKa1h2zmH/IpBbeRuHJIkVOGTh9hRedRrJ8AmFyqu/j1uP1ipkFtK9YRHyTTC
Qh+eS6N40xbnXc/n6GCJPHRcnSNA47zQ0xejLEPp2nvEbD63jDuDc2FcWfMii4WbQ2aWZ4joW2+N
/jDmFwOkAdUJq2B4pIsujIxp02W2h3W5MKKLGV8i+Y5x2XPMmzzrtmNJyk/XvHUj/pjc9BsGHEqt
vhtxvslwy/QMhaZ4DclXCS2mL/VaKrjr2k1VOEGPPxrvWf6tsY1tOi+hI/lALOVRTOu+lLVf23JL
/7mbjSGIdZeHZ6r9otZhpCvRVlbcGqkZNrllh1kFPbZHgGmQfEXznhbO4iNpiM1q3htOYYQEoTsk
lDmbiFlnEy/+KC1tn6rO6AtxosHbRFbsSayNbONkz83YB3IROzm7Fwvfl6/kHy6YZlP71gnzdjHF
hxZ/z1V73tpJg2UwPQzai1Hp3yy8kUNpPEq09k2xCm5t5sWpsoB9MbsGR01jvCeRFr05ccNFSqx+
w4BSX7bXVH8kZoLom7Z9aGcRPSdVlF7/Xbycu7m2Nj0GkbC1sdP2GHg8NufxD5rUV0ZsYScr7aNh
Zh+KZbxOnM8eMTqaFyvXR9JGGI7lrb4YH8UsZDDL5kGbCaCvpvXgTt0LDr77yTLbl1TNPtPrXRpl
p6tSq2sTNm55Zy29GiKSX6JB/ewa5dDKwvBZGPCsTARp1H425oRH8WrpcRDF9EuOAtXl5Ou4HbNn
Va223PzhGCunmKv0FhDIGuqakp3LsUkvtdu6u6WzdKrTvHVxG+TpgMkoTYv2QqerbNhPNPaYCq2H
vNe7jeuUyWtvi+w9Upjn5eWa4yPTu5OdU9b3tbK+K5CXEJ5HJSQZxTmPq+LuMF5Ula/p9UhocjTZ
mz5flZOhO/mEqXdQNU8RsqhYGVzNH7Aj6pFxZzldcLENN7HVIiNaq+PwhcL8u3oxU8jGi7U2kYGG
fa0KO6nX2qmizp0aLGTKULk7klYGJ4j6LLaeC7Ww8Y1bYEO2Sr0o58iO5ZYnrfBiyBg4mFPqjpUS
/LZmV6DwFo5cH2ucvLjSwCIplH7ft2wbjPC0kRvzBCq63q6x3+dx0niY7pEx68rUAt4sDcPwKOIq
HJE/kDgoLF4GzlHg35lOK2rmir1b8aF1FHIR24Q5s4MMb1dJrr4Wm8sSsNFrb6aMYmPSOLwpUvud
zYaJeRFNnet4+Gy5XzsF12UXL/FuaUV7BCrtPlYFN0Fn2EpJSVatha82MU90VphQFoGNikvUd8DQ
cNnzCfIfd+jQI4bSpDwPLFRyHjlZfYeEhP8znDplSm8cTWHcitdqXR8tU8osWGZWo2LHdRNvcTW5
LxraNYBm0fLclFVibHBVPmNZX65lZ7x4dqrW3TFeQSFhbI5Axfhs5ynad4drWd33okrrFRyE1WbG
Ll0znAOepeHxPSujUcasmTm8UfuodMv8lE6zOlPtauvoqwQ6jfTXYhbtJV/6ZmI8JOz5IR2sXPui
gUvElyxdjp+pK81DgkF4Zri0Tqe+N9cdK3XFcDW8T/7cOnKnr5Wt3WOqbiOfk0A7RqyVczJJghi3
2LvyaGv1DvbaCQM6fy+nCecZSxjnFAdS7dm9PljBOM8pXhj+FSUBjlYcMbDCCtbY0u5sd2Mee27G
XoQ/Zpn1UbGSHENSd/vhEAEXLDfqiu2ntQw8bkYzj9a2iCNqvaW3Us2rBlXc1LNj1QFZR8q93eXG
V1m7wwd5ePrdos3dV9VToeRuZgV9W+NTLpfuUKtjBaBHu64jZZa+7id1YXVjcIk15zJZ9BCtvuy3
pb7i2WG0R9xaFN+lURQlgdPggPQATbQbW876vlxYybaaRL7KPO2O45yzbNapbWiqk1iuyD1kLJvo
rY3IYu2rtyN3b42Z+1D3lnPfSKc66/1g3V0RBvRu5aQd2q4e2tAuLPeln1Lrrikn/dp2p9nk51bX
9p7dQIPyiiVdDnZR1NdPf0oRRDDS39I/WT6L9+m+A6nuNYmoTM+KMmFuZvCHL7OV9D9UrKyjN0Xq
4kug4w8lcJkbDDfKpsFxeizMmH5BO0k1QfUSGTVEodXF3l4XTrq5VY0UxGysP2Qcl6/YzepDqlXx
Q9RjmMS80DF+HkbUNvL8+0shdfe1GxZu70JGqRss0Rzjj8gT0gLpjVNA4d8zkcMC6KEZPwN2tZAZ
Y8XA0phUl9XQ2i9YbDc8R+yU9XX6Q0kdjQd1wqS6ZS2SK4b32d7YjryoEGL7sOR8oWjH3H2fNgXo
DKOLzTej6iIMNTa2qFNfO/aLNtdUM7EgFqU2RuaAhUb7tpo6+8XVINAtsJuuaH59Mj2hueKp1Cd1
3GluGzNsMSmSzRvDxpCl5SDja7aThWcMQ74ZZtIAkeGMvTXH1m2rOcRXrka1N9b3pL2f2jj1I6Zo
J5TPhb3yBzEa8tDwLTwYTHk3UvRMPAaW1gLwPvJLY3ujZjMpWg46WN/bOHbMh8m4huWZK2FN7Mw9
goWm8UWC7jbxYM1nvEkmbWt9v2bmctEsQlHLnimoNdJf8X73dwYnDGVHW4bT/GhkKAQ6EsMOg7bu
AaZR/DixOs9ukST5LNT5mBka+gs4t01uQBdqDBId7KnEZGNhixL9ZZiSs5pznVrplq8VDtU2e20W
66HF0z5VW2V2j3MRf7Ldtu1y01MobUSX7wt32Q2uSVERUXasUaiy2nGaHJzplWSJtzYrnYcTJI9z
3e/RqnY8m9UUHcx2sWh+MuOTIbjyksZGUmzUarKfM5wjk6GFow7vq5evdpceF6dpP+a1SM7FMhs/
JgoH7LlkiB+bWs9e82pZvnLTyN80szcP0aIEzpy0YVti2+JbtIh2NyZO7e57CMspNWFWzluezyLZ
j8zLXnNRpp9GbyU3WbYa383Vxv6LD0yGIjPzJxLEtDe7cuuL0alY06e0U77FbSOGQCjzHuPQ8Kit
LDh6juKONwsDy7tJ9BGyu9rbH2lrZgddUsbyh7aDNak7dTbtz1r7d/bOZDluZGvS79LrRhvmYZsj
R5EpSlRJG5hYVTcwj4FAAE/fXzDz3r9IWVN2910bFkUyEQBiOMePu58qusuIkGAzuCX2A9IHnphl
/4DtT30V94F9zFcrIueK1mNj2RucM09agw9N6e2y+NChZOZuVaazP5ahdo5zVrvbxJ6abd0+CI7A
XdrhABkmQmxSkSfXduodRjZTWO9iw0Few3U0S1Ln8pCt/b2aazgdTR9vhBK3wFoFejUR7v0K8oCC
iAxykYTP86r3uvGuOtfK/pJRUGz8drxFYFTu02mSV20a+jsUOz6NSqO7KAGxF0HyVFsjyawc1dWI
1phYIeNgV3uYfe4GbcxXBP7FEcJrcddiQrfRnURc2S7rYzS233U+/F0ovSvqkVyFVpyV3zQ3E1D8
1lW63ZUOPTJl/WzBu/PQpcCsoAu5qewfDG186qejiJv0uosLgJg5/Ep7J/lpUGn0MDUFSItVDwcw
LYjzkpAutvotAO/wEHbBE7p7tIL2SnPzMUpf3Li5pRixmwO5HrGC/N53IJit1hu/ZhonnRq2FtUh
OXnRPlZ/FUgaGxKtq46+JdtFqlMqwn7jNzwXVdXRforVNy3KgXUcfAK0KZ4JP8tjGyi1Z3tH5zOi
WRGQyGhXjCCroI92exBV1h6USiDpO+1y1XoquIaV5VwngL1XSzOo7whIa0LrAbACbuRjFfwRxO1x
nIYbAbSLqIvkxguXk1Mm8qBEcTstnriSq4aRGpfrurEHibKyLsWurGLiX9998IYQmDh3Nk7JWqIZ
IMdbs4Nls43nP+N1xmgstA+k1901fUjUZgE3nKPS+VzRjlPaUb13BdYWltPvqcb8WOJ2AWXriJgm
+c0vgc77pD+ks0stzQ/mRysemB7EYVA68KWkRaph8enrUcurygd7pFg8nOaZGVPC3aGkINnrwgLW
ylTdQWHqnpLUvk+S0bmerPrL6Cx3rtB/aR3doEG9jdforuiK5+QV6pvlExE8ssK2rk4dOoa/BMCd
W2TDp1HF1o8iL6OH0EYzsuphumLfnfZwhqpb7IEKgg9uZobce0JD+yIRatJXVtAHCrkzLG7UrCM6
sGkUn+oh++oD4qN1rsHvXSL7CetIb7uO5YkS4VUdR1cZTslbFWtOp5nwy6uvynFA1TM9NGgMO138
IdUanZYe3v+wNKdi7IOfrVbxZ2h61UqliWmrS3QliRSEFdr1v2gygW1VqXE/o2UYwrY5YMoI4EaV
5YhgQ97NkXfjAuJtlT1/GtNxesbfFS2fNR4CV+afnWYFcpOwB6dO+xtHLShIk/hn31NWRIewuPcz
VX29RVEEE9cHEHN2srJ/LGvvXMH33MR4gwAEzsfZE86hnbwvE1vJTgs93ExNLV90sUQEo2XHpGg+
e7nY2s16h1nyZ2t0XlxPHCu2xBgQkDd640m1cZOnsqFqI1D7ytm9XlILIZF/7TbE50n7o1uwfWjU
7Yycj0B8kDu/azFTW4ETu64CWmdjTypdgpHbf3qqodUvd1MU/V9QDpGhlLetlz9UGTrwAqEIEH94
JFtarkI0jgflVs8L4KPKXO/rVCc3E0BeU87VZkIuByzIQtCZOz7rpRi/6dralz1VlzgbUVfMi3tw
sjW4jYb+Owq7Wx+JIU7BSYSsQ+rpEOle7DmX861tz39EY/RtrNsn0tnqK7eDmDaY+20XX88dGnYf
xFjjeDoV4o6mRXPW3RYASI/zZOeobIKHIv/LreYi3xQjuEy/qEPUNGjyh/V7rlz9Mgw6eEBWLP/K
xTyF+7Hw6DhNs1uQ9LxP0q3FEkR9agGS0ozOT041/aIJg+GsPwtSEOuWCrn14C1x870VQfDTNphb
xShDI7FnPcWdPVhb4rYBaUDi9ruuRh67c5tFEsI01ThRTXGOgTuDOqejekDpEKMTyOx7ODjluhsi
ClJ+Za9/RhkhBnhM/TfBqKCOiIuIjKqJDaxyhLgVmOhRJkv/theBYijd57Kdj66R1WYyLL57E50i
7lPfWwA3xwKtN7/voNWUy5n59f/JIP/LyCz+3xqX7c/m518//8kCMb9/EbcEGGEYdgXEXSyzQmCT
/7BAcPv6j54l9v4PzYLRJBixC//3D9qH72ClwWfY0OrMD4L/hvXxKm/4H2aYT59xGB/0XEZMkCBT
897RD2sCk67BNf+bE4oGLRn93nHz3mOaS29L0Lde0ObXmua0f7F0sGp0L5lbNRr8tpvyZ5WHMxnT
TIGulztZO3TJ203SpcP4XvQIqJZrZUkB13CgMlv7m1hOMW4QZZx6wr0K63Ic8yMN2CjpbvBinL1u
KwRlN43T0NSzDSARqxiXwJyLcVFWcrPkCLHRA7JN+jp11U2t065sqaBBkz5xcgiq4OXiqOivoS2d
9iutF83oiCjNB5In2FxaZ0LV1WYJkU1E9HSrhXSvrLFMoyeLwtY47qI+lbZzu3prM0XHMqUkGxyg
8ARdfS+aruj+IsV0pvmAFrzVQHxou7Fw79NY8fl9n1tK3cXYuPIQSilTvvOLtuBqfYDbR37sO8dm
CEPfa9860hHaIQgLMVfgV+Ch5tw2+sigf/nHbLwwf/5JjzXGb29fOUIoOqLFPtm6T6PUt2TAoZRB
WCE6fl69QYvoGiJQus43ZOcqpFd51oYyI2ZZy2W+RhSLRPwJdRLFlSunToOwvPp4OIZ7+GY4OKkj
XMSiCBOYgLDw7XCQq0haC+j064iCiamhC1vobOeE82LVVEqp+uRHFANY9p8st+pCdUfP+gbWwsfj
cN5a2bEUYPETLmINTsNT4IB3JMk1nvNi6kYK/m3ZBjW8krFRxXGA4xL6p4QXkoYwUpmPhBpsqH2L
JrhX+JcAhcd0dz+QDJoval6SOcNhqQuk8xAVMHyth1pXKn5pPYDp8p5OGB71rbp0wtPHd/GW88hN
GH4QtZEAbRDNfN/bm0Mz9vFT6ZavmpwBvUioVo/H6OPzkSzHzBt7T90kFoE/FcCPLw1p9f2rpHsr
jEu6LNB/HK+dd+z/enD8KVs98TWsw2lJv0xQmqP+APTR8w5TrzIXj3KsMID926Eu3K1N4pD0980a
jI33qXNXzYrIcmFWqlJECZCfxhYkA82JlRHGDJkTFclDO9V45R/DiURjAMLOEG9vw6FfIiItHAOg
prRqVcl32EeF7j53TVKwiikKYlCwSYLJ8pMDFdWSRTZ2BTyuw+K2CEav+hGETt0seon45MTrJvad
RQ0TI6rH2KxKOM1mT0IOHfLy4Wf7/OagdIlCII/ibEBk109mbUNOX/gZbrrmUxQ+Eny0LQsQTVPu
MBuL7rAcUzdx0whze7ox91zkCetet2PPn2Gs4/jZn2lecXbfQjtLZ4CfsLH7FzZRWlCTx63s1PvV
psIIL66imeTO6QDGqKoAdhV0XcYCJOry60XMJIKngoYXvJIGrwmVnrpygkD1sz1vkBWNpnl5upeV
7r4rB16p2HtLw/P+RsFOFs5dVbhtWV4hfGgLPWxWi9XABrsqya8SlZlRx34KWnWTFEJh26ak2dXq
8zh7PGqsp6Ybmas7eAEC8wZ3oSbsHJZqtgF48imkarhpMHcZ7X03oq16CQsSIswQzh8FZUsu4UNw
3lG1xCnmM4qLcd73okSldAzySkv3y9T25uXmQegU1Tep5phaeRnNTpHelFlj5tksSfKnW9de6KJ3
aqBv8Ug/XhvvRHusS/wqWXscQRy1LI53SyMLIQmuayyf28nP8bxJ1xV/ge1lz7MwquGRhaqEQr2Z
m8LhC5WwmdFdfsXLMRvqd14BfnRCnWoOa+pp9Gg5yjka5ieFCq0eaXGJ/0h0TDLXrLJuCJ3wGNSF
oLSmS28I/KeCwnIOcdtOxq4NnkDwXLl+xgprFJ/RZAU6vOsj+NywDwK3A/W5BU4zB6jrjUF539r4
k0TH8zeOZ5v53Z5nO6mRMzifirgwe3bgK4tWREFeK+YBAFg/Wo+d01Z2F26aUbUS34bzaUdPnoU7
tkRHSWvbWwmlISqlS8P74HgsuNchygUqIfqECttGGZFNbnQnpngY/7QxS2LhOjJwOWM9Z506tOiV
7MfwJih9kSb7unZWMLA6cBovPJROapZjQAkMoc7Hb/rVVe8f55lRD3Go4iNLp3Nj8f/uTXe177En
BeVTFK5+ax/qFG+GfOs2TE53WwSReUQUqGuMtqROjPI+dmgNGEDX8GZ25bWFCeL/l6dbjPWaseBE
2USC8Wugt+adG+RLPnwNJKizvQeUNl+qsU9hYclOBSCwiCpb9mtpj3r+M6kQTi5H7cZzZv0Jv98u
6vvE0RPOD+6MN0+8ha+mOF1qTa1FU5ZNCz+6t+Ii9K+Bjtsx/42Q4d0RHTsowxPE3fgSYwBrv19F
OpgtMufefXKWAU+ALZ6hq8iLTUlsi86qSQuYKteuNcu5Ow7US3z3y8ev9120wghYxw5yHY/u8izm
90HCMDjBvPbzk2ibMgq+zbbWwUJC5tRM+TLycOLYYHUieddO7Ju3G0W1h5Tsvx0HqoMAyWmMlsX/
5UkgAYBd0ffd03lvdAMIxeUVK59j/yBTW/Na5spNzIJg1ROOYPJm4t6Ph/Eu3CCLsT1MMv0wYDT0
GH832YtykkMWQlBB0mWhu8WjCXk3PD3sB934X6EEvizJx3UUid9IIH95E1yYSCdCPhOZp/AublyX
doBlt3YQwvOwax7ZLCI2KZUmFl8um4/XTMNCOSNDmv+cpk4AuefjJ0Do/DbqiZ3AEPpxZDVuALzT
d88ACl6LO1HSPWE7p1nb+EyYlUXHF97eVSUl2/kxRvTCP16CmLqmZq3uDH1hBsZrgtVDqVVmZssu
LZvYMJ9yjrxMBuZA8Lvg9Z7OH+wRSGbj9VzB0QQahBE2wHjsO0vqL7mFLKR4kPhGtdbejkrg/usY
b74yvHUbZQKNOfXD/iWwYH/0hyFaWmvYVa4v8uGzSGIziwErJop2ZEh4b206KyXoxADAdhlKfk7H
ZDLUJhAKwSE5qc7bf6GYfS/jsJogB1OPvhjvVKC9PD2Wjm0ODcfNBeUqI8EMkoOrxrX92uh14IwB
ZfM5488nYGsPi4xAw/oSc5bbkvoAg/XbgFTrFrMi0sSD7WCA5XxDZl+VnxrE7Y6+T6vAeA3KQnCP
h8CT5DR3+HeswO9yocNLfkjjNFXYOfllp/qdH+PYq4BOpnCRWwwGre4rz6XlpF0hwMT+gXwSl/7b
FfIYQ2jPMcs81G5gUQGSUbZs2fBzfob1KTvecW59c15BZLQZCla5PgOrYvTry3UYDxkfFtD0hV9x
z6mqxeriNy9/4LCsmSgNZy7JJDGbecCptwg+mug/J0akpyohlcJPxaNyhbpe11cc9CYCbGbCBWLR
TtPfbuueZ9QIr5clITXtDrJT1XHC2+gIUrbQPQGBOasdbaEF2/pgdsNwWHOeVXbw6mYRAeSYmkaC
6g8dueUibhFI5nLaunT/o+KTT3SuOdn4razYs6tGzv/qIQzwyQSOC8/IKtq2mDdxUaagvaJRkmTK
Eg1zPPTywvi4npfGKsOV/UmupddJe5NmNfjzXU1b2xxLZTEuva3wry3i7F81+YBrMFC8QsaTXwHg
YzueJCZuKxp/jQRwsumCIKHl5ewdz5ZP88f+xoIdTU2+aiAioJXXo2dPh3RETX0btgIlwKc6XXSy
PLFi1nbFJTf10yQ72lWYm/DV9fs131kpqWx97ZzXk41LKM+zFl0dICdRXst9EqbhVrKDQVtyoQhZ
LS/gkt1c3rcTZiY8as7hlB9E5lMup7I1UVhTd0m0WDyScwj98bb1y+6Ju4qL+pHTFPUjBNS3WXdf
9c5MQSb7fD4/QAwI7TzuSJ+wwlGcXn44m0zEt8qMPBK3Hdb2x2P45fAwclAU9EQmCKPoIPduDDk8
EjVY6mS7U6VPmd2G5f1C15v1GcsScp1Dk2QVx9rHl/WN/PefERot2jHqttEooMUK8BJ+e90Yzzur
jWbxFHnJui4vY5Y1mb9TpPu9/FrHwYQpSgR6VVrU6SaHwwWUOuENVtTqx/mg8Msms5Kugsu+rdca
3eC1LywR2UdmsVf8JLE0e8EKqty1DwnmDrxHz+6chI0biw4iKU+kZdxsKcdYlUv9ZMWN014cs1KD
0lpAXdJm8sdDOkyuCaqRYpPUXuJHQRGUoPIyLEqcCce+XzhmR6gsK4EgFy+W62LV0OPHWO2cZiwQ
eKNqHX2n2cCvi4toX6zx6lDezmlLkv7mfH59jG8eM+8UexKahBlrX7j6bx9zEdZzkCdygJ2SJrE4
4jGfJwXIkttpaz/7es7Ge6fPRiSwjpP1UYv1ZASt4jYpU7muMEOtYRIIC1YW1Z5GZlHcHRyBmjO5
Gml9wJPKMJTjOXB4pLLYWg5E/89iCQZeYA9JrwD57rCdcg4ii7qJLJOM2qmOOSdE5+0qL/WwnvzN
9Hqr6yUaYmKFwDAxp5iH2/G76eWEPdL+sJo+Jw1eVcPPAuNMwukcxy6WlYeQn/foxPPEBGlQGZj3
iC7LGXY521r8RWrh82+AZQYQgFDGeqCRgs0vtJ2eo2IHe4seqkANk8F2ivMH+1aGO8GNnDBhmPeQ
gJlseJXZbGO3SBLDOt9nUhAmXsPuWZgutRqhPNzKxjKHvuNZZe7/DQsg1MGts+aMRHQdvILdmINk
zTe6w0qw2ttWOWCQ56BjgKrRZS70FBg8KYqg/ARTBXz0CiAlURZ1llk5aALHZHJiDEw51rESw0Jm
MW+5kylEPO5d5o59YIus0Q1//C7e5wvk2Zjx+wSKNqbhv6DbxajzJF2m5IRwWanuD4CTUp/WzIMx
gsIcOfIASRatVHGgVmhW1MfXf7/DAThjQWCaDZps5ZcovYUAKWiQEZ9YbNX6HJy31MWrIqaAm1WK
K5InsfX+19elLybtoSN6ZATYTbxdekE3h/nsrz6ELYvr+h0UQ1wf3NYcQ6P22Faiiq6Pv4UA3yGA
GGJRTUjMHWP6D5r6bkvHfqfBpXJdTwo7gIF7lH1tGP3nrIBzIHPbm7bGEcHaL4AeXfDYV6TG+WYo
oAWNIAl+EQ3XbaZ7tAzuSLj5B0hOPM/TbzKod8YErFM8/qgZoLYNseHnNHz7kHBrrKfc97KTxpOR
ZDwuMzMR/CEc4x+EWoVIdm5Rp8PXQo1AY1uokbr4kzQbltj1JeNLuzlZu22Wy4oOj57XWf28w23Q
POiP3+k72J7hkm4a4XCEnN0FMH873LG3i1hjrvoYLItmIwnzzMwiTSWP77rX8zmf+6TYBe7k1svR
xt+eAxzVQkr69/FgfpnYrqlAhiTj5r/ofQ3BRGOypaSB8HLKWUv2RIcYPIKCMeJaY7wSR2C0m6/P
H1/3nf2aeWl+5JN0mhYNNorld5trIjDtHQafnSZC1H8N6cOg3E2j+7TcujIwKC3NvyccJAjxM2RY
l9BWjJ45MGQypkRdM/bJROCBk68M+wJ81l0fLhNojDZ4s6vQbeWfYO2sct1FNN0gPoPMVQb5vz6+
qVdh9T9PShofAwSbd+uYsOz9ck38hWo4bqunC/CddG0SPkxOv8TZPo9WVDdXONava7NryrAvxRV2
mKPstpg4mLBEjHPP3ciB/jXWRpEeVmjZIBnPn9fOj1IY5sUUetbWliMIwcbzkWqXhz7UdmVtojoL
SsgY0g9L7+gb1275VXmObVv7c0xGWdpg4bmfmQLNAHb2+gXMYfyerXGI3nSNRjzy99Fid5V3DK3c
D2ge24S2avYIy90YigCiAetpbSWcvpfL61hxEyO/WTFx5cWNY9N6ZInwewQ3JyqnGg7qDP8DZKJV
xFTrFbKvdMYRuJuoxRndBPZHy3KHf6cZX4/vwjIfSafjeoXnDTEUHQZGtV2LPW0JfTzeRsrJs9+1
uvnltKEcS7tc8HPaov86N0Nkg6sflfKkGs+s0LUF4H6psjQxgRsmcQwucqpUXo8oS367+f56ebMo
aKIQGEQCSOTtBkGslRdUU7rTBTH24YJwvpRTHHL9/LWS6AcYVMFgEgUv/TeHrfvLAAJ2/TCkd4pP
QPHL2syQBxbO2qPmC4VJXmksORgoGmFfMW2DOV11smM4SPFue5AdXqC7+swRBDzYefaHSwpsudAw
bFhipUm50w6bZ/Kkc+nlkjUtbcJcSsdgsKONbITCM9AKXq96mVm1j86b4qqYJMrdJVJokZFWyakI
d9LBOLzbAAWwa+SbKm+y2vrNDvnLdo0tLCRW4y1ImR57h7dvQ1dh6Y7UyB8vWxRZn88rvwTuHqhA
/1IuGXtYGDYes2UJs0af5nr4bZ71PiD1wwiqEI18wsiNaTnx7lBOHV0FYqn0l7qRlgg27GVcYy4n
ZOuQoJmPH+9nv0DgPmyU0NgpmmIkvUDenawz+gMsvSbxJfPT3PO2jk0R1Ntg+TxahIxtlqifsx/h
+SxHaKPU+tnrKk2faaCgYUOXhIkvHw/ql6yPGgyPwMSDlGB+PbJGXUkMwuvsi4Diz4SiO47HcV9S
qiT8PQdoM7U4feqsiWdSa9QGoPGv5wzHml/eB9liZHIs9IjHGKLqL+/H3DJv77xR0iGpXp/pwegW
3XFFZ+h+7mcku/V2rGpT1T4HoD2xM6twDLE9PF3Kh1hBmGkOU54pUTk4iNXIOBVW1bj7Ug/ddBFU
wLs+aSR8eGFFHY5ONKBmafdRPpFeNlOO2deVmvtXOGlITDzr+LXD8OLJMjm9PmOkHz/Z97EAi57a
PbwHh4ggCex302vCU9FOKMc8XRL4eogkHry5rdIDCMBSQMNHG85q//i6Zj/7n1MzMNU0n6odhmYw
0Jly71aY2y3ITKJWPy6WnWhsdFOKXNUzNai6hJ7zHwLP4/lD/0mZANZ+ezHmjOtGdKdhHeFk9Qvu
7+sVBwGO1McMk3maT5QAzB6W+0HXDQ3aTR9O7lXtSgMLlgHk/lcVPN1d0mCiOcS2q9KWX8SP3BwG
nj1o6+mM6ygHKha/91onDVI4M8EWN39yeN6yH4Y/QndCibwt2GXI9kB9Tf44ST9JYc4RjBbejcSJ
03Z3qBnMR3E0rgwjpgphPTkYZ/BRTjFN6nl28gIusyrWrpDb2gJBTNEBd2aEeLWYG4s0jctp6SHs
qPqUVaTu7nU9DwDgu25dKbVtSmAhDV1Ze2PCNc/11Yb60ZAegkEkSfW1OT+ImaxIL98whqFB4dZ1
5GR7DxTIVb7c1MUYhtMB0/TAR4WqR2rDJwGqzFAav8e0BKZOmfHM8rE2TJAsIWGCU9+rNddXi12Y
g0wRv4f1VaDHDjI5zRAoYiJCtO0qRwyrFaPO3LSfyjtBMZUXthoM1b7OCAPW9BHdVu4UByyfKpzF
JWEryHVWweaMTilF5/AHQh4zlNxrkITdl6BRHEmXd1CuJQAiPRT8vkk/X9ZxYpch2DNcyDHr9j2d
IvCcn2wZ43GR4O0FAORhfgAZwxqEGd8KGArdyUmquU4JaLHc/BFa2twy6OhcYO9kgyV7SLJLizfP
Vm8CiTZoqaGfpxAeiibwc3FUnKx9Khd/qXctNUj8QZG59TxE3+lGZii9pbzauirTRfCPlzoRUhnH
Tm9ym7BbX8GXoHC2E5MVjeLeplNZIzZDKoDWj+WSqyn61Nm91tmXLHXrcXh2sfvm6h1oOE+ji2D8
LzjlpszM67zrzXyvYt/8THlLgnVL3knn7hKkQKwgZLrXsujx1ygSLfb0VhnD/KHos5IxTnnQ8ae/
Wc+vR9A/Ng8Sc7YsVrVHIzEW0fuQm6vDBtJV+6iIBPxht0JQQsoz1IHomw2qONojoOIJKWJsz2SM
C2sjPlesl2xyghpIuKWJENXwsMNI99mCnRKLP+aUqdNuHHR9CdngGZiGHEIpHuVdVafbIQGQQ7Tu
2VYTbSo/g9txrbvR5ulitRaaMtLYmwPhwn9LbFzV73WQcgzlbMjs9+uZsRfwEfxepsYYTzEnzTVM
88zHR6zedBTExVHMFj0lthRyElIf8gaPUgRurRV/VlvKoOaVRFIu9pcCfo9pO8X2TTuA6wGp58Zv
dU+Reu4kDTQcXKH+/Ycw7lEOb1PJjK23fa+ipd/FkraH/Q6hnIxpcOFgnvPtEsYJr1N1d9BeUCs8
ISxmPUSac4iXuVgw0vbotRJ0Id64cWrINcE6pMPD2pWQ1TCaLXFw+kKDLWzleUvnKkc7Znlb3w5m
J86IphYTPF5iyHEVqZXLrVVPBlNj76xb8RCGsjYeNl2iJDWaS/x4IYUUweiv/WPhr4HTX5XLaIpU
br+YQhxJjkcvnECBaOVHIAJUfPcXbgu9kEzw2uM6z0u8FPAuDCO3I1zi3LcpkXRb9IKQ8zbS7qHl
jg6IZLN3xwB/TpjUBDDR9lI3SJhyiwc104K38JtGj2Bh7082kBo2RJwyqWfbJPRvA1UfVjCxlxQP
jWipIu45meKmPXAq8QT2I2gEj4iiotl01ooaEs5Ir6s5abOuRuY4spnV127clwhjOnuapjuZBlZz
SOmfwt/y5DRIs6cyGudkQ7Y+j7AxCL0AZEG+pio3vMMZUax5NlQP9SlC58BDDBOcCuFg+ampRGCA
aqo2HXhh7W9R0yZq2asJxBGC1TSYDwmnjiR1U46Z07+gjyMYw4UAk949LUNMEbyJI5OZFeS9oPqQ
Cg17D2aUR6jUz4UBL6zZBggii34ln5FoMcbCZrU/sFKos+OXEpZIKnDTBCiNLWtgL69U9UpxoyfH
MhmXxTRHxasVIfZhcjuD89nBCKULM16S/ZNHMbZ8Qr5MsHcOA3VdmtJ9bggqaKdruDrrgU4NCDP2
l/pBKaGY5dtlskaqxprX0N2e49YObRi3H9Agjs+I6yHM2xs1s/W1u0HV5BUtvWIyfDQRQtEiCm1v
bYJb7OtNrBiWIduKb3cL/4bfE2EEBetXNOyCVQ5YjhJbjk4lwui6CHsTzErt2pxSsPWbbAeEjaCu
oakOhhmFM7xCT+cBR70TMyw5xIZFNMKV5Jq2XY7mwbljGiHcbKpqIITN2iWlmw0KM4vmGvhniekh
QBUs1DGecTZxD+jwfcDjufQN9p1H6IjKq+X88KYmQd90KnN8laZtBAcxtw5uXtE44ti00QJsJyd+
5l7RaGlOxClXcycG+sC1YXadwUzmjO/WCdXALZOSHkM7Gy9g/prNvyc0WBKL2rnqKNLa7Ta3hTUM
z0PYGQTucqDFaCn68naJ0oaBOagGuNzlYUJM8fEhiykpYbjN6o5Z68NqmWjg8ueujdlNi+uEAOTa
1hRc24c0GijtJxie8fbx7+sYl45rUy+U2mDMW43Mv/u85LUOw905iYma1HBA2C+ZYpdvWqTr/C3p
rnnr0te5hu72SuG5FFJKx4qFfYWT60rDLBxo6Gp1UDHw6RMi17IknArcwdSmQtcwGOhW2DfebSCc
JpPb8lwluyxGvDcjutV1vXAwn6a9qVkv4vzCdOibSXbORJOOulB5NUz0csJLZjzPtUmt/vWMfKSO
b10kikosu7akvyBb/uXAqNRsKgiOhD2KkZjNhnQA6M3pLDBmhZc+UcBwZvumB2Fewr3VQVdod5c7
DuYB/fRGTxr246e2bcyWRDJY4udN08Wpealet5GZZcl+wDHQaf3ImRzhcbVhu17TGOcyDjB9jDJB
uY1ecnVW3iDt8bFWopWbUMknST7CnJQqMO+riMOeGvx8BoispTf0qSRgLpKWx5QcoRLhvrg+23J1
SpxMLrUapWwDOl+qf+66oDbfACUamNlhQ6HM1CS92alp8mbe8YWDXA6T2XssDEDY2jhZDbfg8vRW
iZ9ecRBdb0/XazfGjzAxAoH0vjHDcQrfILvza8hRp2Cj4DTRPCFTzqKmd+1961RwPOHnpgqju9oa
cuw2kMzFRfeEYmblD0rHhTm6L6dJRNPNv5Fr0EHGncaWWZElvntmQZ+LE32amY0JRShGP3kd6uSn
Xw4uu5Nb0kl3I8OlF1jjjQgTI7DdTIXYB12W2WzNqeUFm3weVuAmfBeG3KkeO36NlBQXyNe1rHD0
ov6at+jYYUeB9gfRda5jc4PQZ21Ir4NLFG//m3oZrdTQMWMJUEPxr51KcjP1C5uT6BDlpLsi2RAJ
ZNM1zStg5calNghpufQ1W4HgbtlCzpn9kKukK29DQrK+eUyT1WxYvUObjvpekzvxs0tkdinaWIjv
VL1tlVtU8TMi7FheZ4RyvKHLeFDOmTPNfS0U0qPJ77zPl/c1VXBsIKJNhU+KREZomQ07oyJpZBP0
KvPlYUbD2cj7C1msEl5vtskzgwx7DzNB52Yg4vncJn1vBYe8h7z6t5htQKQ0N8WrDLNfmkS8QlfZ
IAxfYD6jECPcaOY02/PrQ2br57u4EC2WYnU9rUNx1WlSHrjRUQgYtA1GpAl0FcRVnU/pFAZhgGam
LP6ChosDdEnWNk7hir4uk8sNyph6E7OGTpXMdvQpZlsYoT30L5ctBgCbBeAlhQHALsdlWs3mylCG
fJ7+Zceupznkls+UhPIM2vZdbFaRi3Uew1chBNPmUflNwSGo8Oph2TnnYktVeeY6HRYOfAhqXfO8
h6Y1bwGyk4lfLpXrHJN7FoHA8YmfXZJHdKEmxw8aZYoUAvkA37UhgQPLvKjN6T/FozkGLqXE8rwD
4nnEGT+84kn0TDPVzdWfXmddFC0wtPvJA6g/uFYs2RyCaTb8xEsBtHBFxvwstQ/25Z7JH7XW5ipF
L80Sraqs49iPwkqxUms/MH8dUt1fn3Od4n51PbJr2voGe5AU3srlvi+T6PIwLis7QCLPJ4/nElms
o4aZdbn9yyacRCxDD1kji7DYCeyasZuBd5kLbF5ciGTXmBvz/A7zOfjDKnzl4F4CMLP2VuNsE1V3
AdbimGdBo0/nv0Fj2SzpCYebik+Q3UfhD59/JJY9wym9SjEk2JeIY/BGaGRggA7hTyYTDjg8ACVi
IDCz6U5VzJ+lk3k1rgB0/TGa8g7Np+oh4IuKo5mLMKsH8la/xWgwuaeTWmGgjMbDj3w30EeHL4mf
Q2IDA/VT/dPDbiP8Yail3JgX69eJE8QMkUoVw5XeRK61gy5TYXsQFm7Zfa2m3EA23hAbyAbbVTNz
zwgCAcTINxfMQJwRoW7ozME/5bmBqaSfGvTw48z6fTZBSZUqAHiz7Xoui/sdGJhVw9A0svU+4bzf
0cq4qiI6A+28kkfzggrFzJzRnVd6rqJcLLzi9jzvPh7F20oElW/I125M9gQXO+KIMZDlnz8/00OU
ttDO/8asn7K7SNZPosJnqLw6V0fpcsk2RRPDlb3iMvmjzP592f8t9s/lXagGJOGRA9vB/QWZVMrS
LX0B9Se38U19bur9iCd9KQEAUhF3ibzG1H+T0C/XjOb/cnZeO3YjWRb9IgL05vXa9PKpar0QkkpF
78mg+fpZwYhslFKANDNPjVJLmfeSYc7ZZ5sq2M+G/8XI1JY46L+hDmAGOMswll08pm0SsH5+GBBM
MHVJvZxmlAVdPZYjrffcnbBOhgiFKnVwCKMUbdOAAETzyItKs1b25YxvJPVI9+DwB+Mgf8vUmfL3
kPLvqGyjuJDExnwnreKmLtmKBHAa2depCZNKvCdxTTZomjeaASv6uNkCR61/Gjv88tSheURMyX3w
L7ai/2r+RfCdgX/pYD+GTsUZoc9LEj3kVF+tgHzBPwBnIHVKV2oyDvlL7orfr8CfQXGWAEN6Zg1I
/0kEojp49dBz+Kjd4MXiMfUWyQZeBKU118reBG5ztp+/9SxFOL//xb9sQM/0cfGmtQMWt8C4fn7b
Ngm+Uxq50yN+07LKCnrgNPKt1Qh3cjv4DLoAFNkUpe6PRDVrv/8Yr7+/5FZwpQfI6UDnf2ErTLMl
hqSa8euscoVappiMXICwM0oiNgiigpNe9b//za+zHaB1SFaH7TKKZSoQvAY0OoErci5ig0ShQeIG
ZRDT7J7xkWtxJRqxsO6+wfWUY5FFgQ6Ec8tLmE0rr3IXuXf80WqlsdofTsfXSxThBc/CY0tHqOi9
1yMLf9igAQSx+aBhFU+RK8cpoklTS3SuEw4pPQ2qfF9WDt7/5pDaV8K/zwWbUTFkFduyGNbC1Xt9
SPpSkena/UOBieUGN1c9EyiXwny/JmPnTqfJGgPza1n4spyxnL62vnYTyge8A3DVZNc0CfFI+Y0n
ytSx/8DQeb2UCQxxvRAnPMaWnvsLQYdrRkDYj4LHF1GcWqiYDcsJSBOScP0cZh7NASJVKE0WKbZ8
zN8vJ+9nShPjW9vhQYUBWxlG1C+UJkoBIdHc9ZGE4JK7WXQDJiCPEUGx8XOyLAaxmKOxIuN7tykl
oBY3Zz7ccQwKmAC6T2PgkQ6OfTwWof+QvJwUX1MD97iczKPBElAtQsyQOA3clZgweqskhOM9WyRZ
01sMKZMcF8oWT1xX713FGY4uj/Br/pVGS5tkESO8+RqMt/sGDwKC2AtfQ5/pHaIkfuQ0o9Sc8X0R
3oy3Uoi3KPnHhHumM2NYBNkb6yEMqUL1YYFp4GR8wETOy9Ijwr6gF2cwZmfANI2RgZRmioKQ1+Bq
is4g76hJ0mmqroVD+BclfDjIlYyff5qaWOBQy7Yn03OGcbzrMSab3TMoSGo+//7tvY4CsmGA8+pC
CLkgWRa958/HIZEKqTszKXzUKHGrvj6lHw3xHZeRGYfoQOeSuGKvZyiEYE1RsfXF1SlJapFP8hrD
vlQy9zd3lNRBpYHTX7tiLNV8Mhc7MedThyNL/Kch5OsZJLJ/6B2cHiiQIAm9Jqw5SM4BgM3+gWaw
9ervaPNTp74gBKI70hpMrZbbakKTSQYKEtpRdeSRSi0ZTH94vq8rLT9y+CTIjUmNIFAneHWImLEJ
fMSaepirMNzSz47Xj21xC6/CNT6E1NkUmgHE6Oovm0OMBbuIPKL5xJp/NqKnJXCreT7XVAoEhOkP
P5eNbHig+4bhF3poZ7glzE82eCgrY2O8/P47/EyPoD6DqeIj6yIhFKNX/zWlTKzwlwJGbQ/BZozk
oq1DXDnJycBXhmPm/1UdBCZkVM9hmhxIubb16qkxM+noyb3qQQ8UdQXfqfocHwHih06dD9HZ/gM3
4/X74hjzeGWIlmCcOb/U54XoJHFjbh+yNA84LCuab//Ly+8vA4iib4NokJO32BKIxG9+/7B/+f1Q
wkPH28tRTHj3zJ5/VeY1kd7jGlrpvZZGzBxqsqf+SbVVWR7Eh9vORhn8J5bSLx+A1wzhiXMBJZfJ
FfPzgeADH/tYGgx3MOn2E9Ddm2x9+SXGKJE11l9FmKNHlGvw+fcPQL7af9+6oUVpJpkLXCw4IL3e
xMUyu0hRk/U+54DcPobhNISXdPBjQB4+dI/rkE/u6fCHjfo6mc+mEuQuiGAiURmy5l5978JzhLNV
TX+PsijtpqcAP6D1Oar6fLvVw3RC0xrn84hJDY0r+0a2u/DlZetCpkUu8e8un2hchwCi3nZEKgPk
d+nJROUw1NN6OgF5SzGbJBTphBDLpOAWDtcjmaCuFHwxVZV8g98/1teVFcRQFjYkU7h3VP+vm5zY
i9ulsa38fiT7YL91bZyrDtgC9EV3nupCePmL9stbGZN8mxDRCRMBVAih8Q8v+fWREvKsec2h/FQ0
ga9bkbkco8QZ1/w+2Ok8WQIZDdBXVnYKBvz9l//113FyMb1DCAkplpLu5zWdZ57HDHPz7rAlCQDK
cluivW6JCzldfvfnBtd7ZZbBMwZohHnDTg49E0HNq185DPHSRdSId5oAnO96xSWp2u15GmY5a5M6
ekHE+zqipDv2tU8C2JM9jVtb4g3uxGZ/77bwJMSDRiu1oMpLYK2DrUQ9gOpC+Mb2rJlFTTxjDYv9
cTO89bZpLOODz0+VF8MKLwNlXLzKEVaLES6LlkpFrt3Sr+RwLI2Z3SDCgtYBKrjz8UtF8fImIcdZ
uBrLQfqYJj1/PVSMqQZvYZZzDmMQaLaJSzCyTNWhddE1zDJFJWVcFY5YML+sTJamLCi5I9JeZJt5
LOOOEd8RGRWsoEwN3nAGlwK9LajlB0XZImHJHm0cv0Q3BU1Se8CSop3kV5IuES8SqSHH4RD4VyFp
sbfJDdfE4UaBRU6yhA5VR4GjF5XBmlT+cAl7w03Gw9wb/epfhwpFTnSbdxuCcwXOYLU1871zZiQ4
e3oJEvu36mHpZkUfx7nSGGvgTA8LmsWpt2eNtoBryu7O3jEfhQ0DrkmceOegmrVnrvk1Rh1I0Iui
zOlOkKBb+TCDTkipsp6FNu4sPT6yHWT+N89OtwVu7WbuOyIQZoHGAYTTpTIDxmz/oUIOc2n3nC9f
Rzw00ZV5SYn3M1ItD2FRlfItwUazfbnWls0DNCZbCiLhB/T1pWVbRf5dZbdzdJ9NwTB9zPGIQArI
fMHbopMqrZAD1RRiZlwNFfNQ7AESIo161wUoxPas+grxKSNmioGL352F2UqEPMnQpT4TiJwysWbq
YSSQ6SFmYlVqeQCb5wZrcNip/BEI5ljkBAn1SS3nqjWQQlQe4JMs3l+bmmqUvjE6b5LCRxd80iC8
hrpsNTjXMHQ8QUv8hh29kKUZEIT71JvdTEJwt03F9mkml2R7djrDmn9UsDixy0jzLfWeF37O9sxs
fZq+A2ZY7jNDcTG9wR4H1/mLYbTG+hy422KMb1DvSb8Zb3Pl2LhAMj9AZ8w3ayD6Ss2B9YQAdwHJ
v0RStE+bQjI6eITg1SxWemXfoixsczxUDwFzx+2iyQCchpwF162K/F68C8JiNJg9KYSdk1diLb06
BXQBF62+m32uQtfK36llPfkLW7bYN64wwdhJbRKhjSWmGE25DBVZITaYd9y0hm2I4igUs0e16gWi
UBam4nTmtp17JlxMfC22U9vFuDO/RVUn5xda0eXjjZz0Z1LSvQkIt0yTFKFoH4unoHCSGaKX5nPi
LM5lq7+pWmLhig3cs1kyy0aaiV8l3i8KTVVbvQgxUfwsvF4450gdXXr253heLY+/XV057jxWc9db
6sekPQN6zLLZtAVXFb9bTU2AesElNHBfhiYnsaauurCHQfGxs0nM52WkumB2pl0PkqQbP7SVHaTn
xvFEBYSvhhxqQuWHi4Q6p3kreYGgNfIJEYCRpLATeDIRiWX7FG2zzYZxg6tEU1U3Sb5SxACDvy9p
gt03bfQzzkx2vVMPz4kDft2XaQDUDtsiteSQpbNSL330ssbf8JtRB2VWxyGHaLWQH+3hkpyaRU4A
hoH1xiEyXFgqndpsRHez7IN92tE76xp+wiOMt3uI8zXG/RjJtGWyChSHSb2al7W9n3oDT4FDPoAb
zyNTJyVCDT6eFfaSjsQlK2+BfEzlzEuN7zWpQFFk3LqX3U9CuNb2LCZ/v9wUdKRn7c7eA+rjQYGM
JKjJLehiFcF79RU1pAf7ZV0SRRWXZXIk6513GnUGsWCQ3mjiCQ0yeqmJsSB88LzVIY4W2qVKx+lA
tpCp6uVftJf79P2/i20XAM0rtp5QketC/n1HARd6LFerijIpTdaWfkGmuUjQw97KdMve58SVwhXS
15wbjNQ0swxbg/yjsJ+iGXe4XOHq6+bIpSFcMj3Q1VJmMKwqlEXRqM4VvIdh8l0mOYE2znASPbOB
5TDKWSd1OgO9v9p4klh9acNgo0xQ/0U8rPzDRf12VbvBJ5KNgwbwC0ol1lHBgcrbjfHW3Z7RpEpC
UaDUOXSclfWYG+FqPnT+Pmpr8fX+0qOuSj8nDJdJhwImMX6UuR9qpTWOpfJW10PJlpkFF6KGtGc3
oZyUdg7QN/JJOgMIW7BitfwqYkJnIANDiAdQFydRXTgXvGQToyEVZ6ewDy4WYIBNLfEjVAshuz48
IsWJE6xtAQCn4TyZJmY851ER19WyjZQPga4E9HWPYRInwG3W2RNMQHziZIAK2R2oyxmZVo6xXcq+
ke+XN8QH1weyLhz1QgcMkJg9vu4SrFd0prrn4n6nO8TSq1Y5O1a0pMjA1AA5VosOyobJste4kyqq
NMcLiY6kG0VzIo9MNIdyxTAxY995te1RaOHhJ89ZJx8nFgzUmHT5MDJ/HptTpkQ7vbKki226uYZ0
JQaf2GM4SZWeNPcEEpisKl39E6kP+Ync6BIbJf1W0v00N6ztBF1HqFg8JlcBn2pgRs3OV/dRZBMp
8c6AE8wARp1OqnjqVXkIO0SeFnrym6g5O9ZNcF/U5Fcvzy3bOY7dLC0WVEGqgKpBVbbwjgnUOIrU
qmxYdTCSeJIc8uBet3nF94J4YYTSFUit5imBFgr3RO05UkmQoOEyLhy4nf0Adyy4Dce6a7JLZmKE
/a1SL7vx4Zo/jzmuCDgZpHAM3zm+KQfujkiSQXyME1F7DZoEKfjHhFHSwWgBJOFAMXqMfAfpPTWS
BqGpSoiEPFMbkxGXavqoZ/CkopQC7lyM/is9ToMrJz5a7JIrDppFecH774bS65q3Jun06N5lajnv
1S9g1DLZ3U9rvcegzW/9dArDbCv9Ww1WGMk8FtYxwZgixXQ/FzuSxS1Z1MdRcBiR72IyyGVKr0iN
TumxXuXvwQjiEKxJWY6cUztxQFevBRlNrEWLK5mVox+yliByQ6OHPUq6Wbo8DYpChCC1HsMzTcjS
tCc3K5Mh/8/v+8nXGAXmhxiWIWLDEhE/m9cYxeb5CxGDdXlXlS3kbIjYqp7f5Lx4VZMsLTP5P/1i
lEK08MAzwP4ew6vXUFxZOGMXNlt6l5dpFxKQ6JkBJH+CGyecKDpjqepzzVXBMf/7X/x6GALET0Mb
uszNmHoQuv2KBWsYIWaYVZ3e1PPahu4twOroJ3cRHjNQuKE4TEF43Wy3J68DuWI6lPXRzVYHNxuf
O7W3H4r9aBlNnEeKNzACp7l9+/sP+XqSy/g2DAGxnQDmivmr5dEK2yUIWuFcNVlQ0REXbRfX5xLy
NcMFJ+cLtjNtGuQEDIZB+GEZRdu2V7I5ZfaiXfVA+X2TGQ1G01Q+QXCoWAYOPpHKXK9LKzy+Dywu
o2ae65GZisUQlaqTnivsXMBx1W7x9qnA77+mtcOf/8LImJ1bPsp5y8SfFDnja/jEhNrD2iSkjIiC
jVwqqpPaxTMviqwOG7sRS4MOp6mM2v+4zdESJ2fMdtPmja185HyHipv+MehJ6rYmDhWMqfaBirbF
03xs8E0ouIRswQNPTyY+IMZ4TNOt6R/7JJhXk+DANHVzdLOm1H3UczkFeILgdkNnN09jikUhnQt5
Fhq6hj4lB+euaAUCwwgFg83lLu+Ib9oXqCnbuiMFso6IwrkS5wA5lZnO4LWPDWVgUV0BfQf7Kwaj
cBfIOauc4LnYYg+RbeAa00DmgNhgBN93dkxdfd0mPA6eYGOtFQ0MTB1MsWuvyJr8Wq5RHT9asuuG
d+tFxtyfIOi00fq09kPotMihM4kaeEa4JdBoBYan6605oH1bTs4cZ0ZBdthea3nDEC7G53XFPqg5
Dk6PM+uhQWhsfHRn0/SwLWyItCTYDP8bO7hmoVdy1s8rYgCE1tu4lsk5E8PAWGDnGFRqohKjdAq+
Y7eT5teEFqQDtCtqxHmnvhtnlt2mjDj1NG2G45yj9DZW9vBJLENAONHorHTyR05GWJ+3FbZFU/8R
3tCGNMrsIsws3tEZ5mQQYj8fmETh0GAXX6d0mc1vVL92eDu1xHUmx2KJy4n5FpQHJmfavVM1TVmY
TryQvointXgQYSvtk5RWQVua6lrA4JVSJqi+TWyNFDhj7S6raYEQaBqoYmePjAabCk/8rTZSktfM
+9LAn5EZ+CuuZ/1pdhqBjV0eGvnzH7YYNhA/49BgwIDAHO3YULtQBl4PxpDs1fAIWu9WNOS/iANM
1qTJP1rQKvHF5CSMbwL8cTymm6TvlVHf4tthx8HNXGKFelos0i/umRrG1qnFHulhnscWbG6yko9l
OWGLE7lVMj/aQTUMx5T8jzuTZzCxmbkvk+IOsis4XnEso3EwT1PP/5deK5vg2zd5ga3OndHienXF
1b3NTmmTia/xUOBZ7njZjArOtvr32CBkzblrR7M89lvorWgDfHu+9eFwlpfGiaP21BGpOh6zcYGQ
erLGYrHuo6hun4xgDcTBRO0TYFmfzqeZbnA71GnYnkBnmugu8VDU4KlTBw+YBtQRYdkteYMtJ8GH
sp6sx6l3xYwyxbG/WH6U3ZWLN/gHUKL8qa+i6dSPmfW8VAsZPGP/1U/T7tmw7ILYN2Mh9HV0IYGQ
gAFqJLD7SjEmfQCuYhZ+Wjx3y6Jj7vTVYD6gwTH+jkTiXPE3rMglSrczvObkGHhDeMN3tc6mkXIG
NeAfH31MVQ4DBBCMuqLtYdxil/iqMlg/maW7XZjqE08rrHLA8r5r38ZO2z8m6G4uBXlV78fQIOMy
Io+QiC/pZAh4cM8wr76adA4nC+xWWssEjzgPJTcthqYfzdbzCN4I00/xMPbvVjq0hwT7sdty6MeC
IJLBPTVZIzMA5+3sL7kL62kjxtd0xum+gQv1prEH67zNfX4uchcmayFa4loCa/27JRL9Qze589vK
Ncc7TMrSpzkwK+JO+7w7lxVxziiqog+4bpV3VhJ7b0PY0e4hx831AFs8vDchv34qvan/FGFrd4Vx
YxzBSeIbr59abhNAtyNwkUEE/RS6N67w6w8tSZvNUXLwL84qCL+xs+YhIvP7yEBp/AAz24Zm3zvX
OWjsR6IUDCLixfaj6OPmW+JnePMQyHBqBBknwxZb3ywc1G6CZi1unMxb32y2MT76ydBerVSI23TO
kTHF2wqfPAvzY9Y37lucisPljM9xzW/Bx9+gd71vW7LC8zDsgwsxjPE/MI2fI7+Zvllcb1d4itGh
wOgBkZfHeZgV5keXA/hsLEX4hoT24MbZZMCxM/AFgIW9jyHFPNL5GZ3tqQmb+utU5UR8oYxuHlia
tAlRO7NP7BpxF6Zk1BeF9ZBgMPN1yVzjrrN71F+0O7cex8m7psmQkOKn9YzHDBFxm8i/pnWRlcfZ
rmHPe3MNUkLqYlRhBQdLWDjoUOey/saBWjkHm//JifziCWIAbDuH1Ta6v1YjmC4emtXbYmpJoAQl
KN5hUTi+m7lsmMYP9XXC5uoQAkN/8CFb2mSBNFZRHI1MpHTI4OcLaVBJNfzHCsb6KaVYOxszU+dT
LAKTKEiguTP6z+c5xw9wmZrP6WYTI1hZ38XgPPvg/nh/F8vFmIKCpFy7u9D4tMatNXZF9ABWV93w
xUqHeO65faKiSKMLo81YwAWwuZJTA3wH6VrL8VqD3B8YVplfYVAsxzny5h+gFsZ/yGO0aQf7zK0J
QM3Kv/2t9m7y1HDvm23tviBbM+4KWho2l7s8Jq4z303ZQPI7EF91wtmi+8/M3XFvrZ7/CZu67l0V
d6Z7qtNivPgreVO2NVT9KY6N/i4YvQC3fgriH0ZKfDicyHbE34NYIuucekP22C1kizokUsikaI80
3ihAdRz+xdA+PNpDv2IOyBO+m0Rln4izgpq++cP7BhO380SITHYBxTDfJ0wCyJkOq5gv1HCWQOZ9
jxzfeGfhAfejcVaOnyhzHtCikNPBgzfvZvzQzqEzVR+RZ4KyLVv4NXaa5FMBpYFkcUlROfAU2g9W
lHuXfLFwZc/ivrwmTZh9cf1puAmMNf3mDvAH3HgMcESZ6Q79zS4PS1yTsTYgub1g8NfdZXZGAkpF
9F/nkgeeZ232d9im3ZHCN3zXg6SdxOAmN2W4EQAphhFhjZ3cV5to77tsfeKDf88Hv/rekYvF8BOX
wKYgN83qnPEMPTfjXzGjuyvcMXpCtOSe18zrL043J9XBmzMSnz3De3DbhchcEmLx1nHvl2JBA1g6
43WOLEl5Z++esr4t/yL7LcX722sGuDdjdNO6ov/o40GEk1pRZE9GYhAVmA/N+7pfxA3pkdutyWl2
ndc1vnH53fkpEK7xPg2FwNwP3LO8LHmR1dciCdP8h2LXgxJKRvGWhThFFJslPUOyrZNAnJKMtRuF
WnbMcBinirSjJEOvpdtF5SyhUA9tO6JZbcMs+UnvNZOdAG967kcFe4ZjkQIcosvDIPU84v5XRsel
TOYtew4QzlLH5mRA8Fc85WlFcSWbUjXP2/CLIWrdbCeEUwdABOZzRH0l3eeYCOJFvAAtWw21g7If
VdptRIKj+11jr4wusAI9DhWutqd1EmJ7hF2T9Dd9zHgDd6qkXdsDu86vn/JqGsmhTyJvzM8TZn7p
2Rh6pz8ZRg2gYcT1Gv4wsVyN77CstypETAUlnkG+wXzpGL/X79y5i/O/Ri9pxhb7kqHJ3mPmGZM9
1rZFaZv3DH0Xz79if5B02WHCUhaz4xkD/fU8wnAMsbzpiuaA8UOCTiuecy6uA+YbUg41LEzc9IQz
j0okepNFpXNSiFG0O6F129auEYyXrBp/YDhcTBAkESR4f7+Y0NltWDzOzJeJmjF9tlgYNO01LmKG
7OBuxeZ/pSALsvOUz5NxhddS1G+1K3+1MRpveB3Etj6rKUkEAS6kB0l5jEEqrOEfelZJszHXWbYL
i1dJKAbdBdrjJ1UaZ6YhYTQ9XoDVjxz0gEqtG95pCzmt6Ipit/R9Upm5/PonainQ8lmLmdTgxJns
rcqPW2gMa3LF4avld6rBorFhIXir8EE5BMG/ap+VaK4wNCTJX2WdS4oYznFSWqpGEqn6Mz2O0cKr
ZralJ3lqznIgrJjnqo/QcggldBVKCNYR1QTERhckoWtzRq2CVZDSwOgZkvo0hRPybmtFXNbooZ7s
CEtOzhCMxnUpD59wsW7TQHjCuGXW52S43wQ8GqIoI2vt7TexaPrmnzHygz6/py9GinYQTIDN9m5L
iOAQKIq4/FGx4EPPJleZFTVW7QMMw1TppcKGsTgyR5PEJe8QBzBQAK1jy8AOvLcFjAwczwskoVet
Gmm6UKoxu3QG7tUjUIXX+WbIQ9cSwtGuSPmTsdYjZ21IWLT1AwP3pGFkGYe1F7B6fAkv7sxZyURI
w1uadaxGST2vB2wJtnnDeOVKBuO0YrSvkNbOtZcF0kdgCBtbvB09FkrpK2ybnMwfRlMA3x5qh5oI
vZ4SwGgQ2VFzmLpp5QzqhcOrXtMLLMuwGgC1ipuNkZRII/lCYwqW0nvIC7cF/9OoY7Cz1LWUls5C
wob+klpLfq1m9NbUPnHRr1SD2ELyUVwbvReyPCLx+OXMNhmAoS2Vy7GT7Idvq3IwnDYGJg2KojlN
Kmk407mfsAKUvpEj/BkzPWY5nQNqM28JJ4wbd8GdnkNr0Z/fCUGPsrhRaraHEl+15XnBF2z4pmWc
TZShGNbMigFUKuNTzEO3Dhie7HyEKFuj9YTz47p8yTkWzI8mDr6tTNhN8+qCtFSIL3RtGRmruAzP
zMsjq3hvpuWE5fDi9OD0Q9/l7nO6JXn5kPmYu196+jH/nTpLRl8GOeMYKHH1ManQHBgeotH0wPz2
v0i62nR6zKiFGELJ4iqRySdqlyRcP2uhs9ZYi50lTkITS7JuSZ2HnRFFaNogS1Q+pjyKd9yza70v
c7BY0fcmpZT+VnijbPR7RV3Tm3YXRygUaIhNyepAci8HQWOLSP19tTZx9bW1sSibSP6bltUk7RND
5eyoziNtRaQ4NlgYy4+DgF1s17UKYcTEQe229IO7r1MbzZA+1CPqi6KtJFgfrjFrgfZx+UtNRq2h
SXhSrvKG33abSDU/UDd2AdGKg6teXHnb2+GukHcAVPhDEnnl1EjxmdQZra/5NWBg00bF6vwYPHgb
5FmjnF7eae0yyiDJc1FjIHsNZKAAidxccqcEcrX3UR1lGBNLZZ2ehqu586AAFBN7ROgFs+LtV+Mg
/+K0jzpiQntgdSmxPbiX/IjWssqd2grc5aY32nynrxDMNCCjO78T4EdqBtUyATaT10/TtfLLKyti
Eg/k9aM1G01tLw3DEGFXC4kn6iD2oQuw25EIS9oPfHupjMkEVhwpMYirfF1qvYxq7JZnsyQvOIRv
bc8+eYKc/cvKuAs30AIAuKKeb4rcD8566tUtOWKLW+GX8iQAGpQ1j5qgrm0kdUQ1ZICmI+C3yTjp
tW5A+TC++KyusZzrClS0XGSzIlqo96ZFUPplK2Ffg9k9P7frE3nc+HMsr+dMKSqCJtgHAvsEEveE
iROvxuTPwI4eQWtE8btbO/S7mYO7FWLqb+KsHpzpjGlMU5Z3wJ9h11+tgbQr5tGRvyw4VpLuzf/g
3lUQdW0FoDnirqhSqToUWItCsZ9gJGAndCicEhXvjZ6JaXqw4/ZyngMvWlalSPSdtD2WddmO34fS
aib7g9O7lZudPFOswXyxrFVagJlYQ/Jk1Ay9EZHUgrxw6Cjg5fS8pHx85+9XjlEO8qJVrg0JDaiU
RO48a61ppCSWPxU3QvkAMUeQFUC7T8NiaIg8K1O5ZarLiymZj3zakXpaBonKtE80Wx2gGMO4o2lv
4HNgJnfX4OzLR9t2Spw7mpvUOlcMnsuTMGgpT9AOyGB6IhOD1vSUOOkSEP6uPL+0lisK8a2wP+V4
HZURtNt9J+tlrDZ0nYrRiR+TzFg2OEFYcjbdl8GCS3VuCIMR64nxucu30JWOo95/VhmBM34j8WRf
XjtdLUmahqVdRFCNqrMfDBnPynR7eepqDbM2AlCauEwxILBHkYQs/QCLPpdUOW8mwZ1WZerlDs3j
VA7WsiWQ12zb7y6gA9MTHmFv5Fjl4EQ55PAD8UBiuaS7ye7kRjNya02T0HNoTRNi8CkH7lqxp90f
tOGbMeA7ilxJeZ1qXk6LcoDX7BChzrosCiyrnKeGoo9wvDpHGYEomCuYf5c01YbdVpGXExA9WfOS
jijMOGHgN0KY5BHVPoZMBJiMVEe4tS1IjY3jVkDqAnGGlVgRM7WX0ZpaiMiTNKFbYThZMJxeHO0I
w+K9WCpeqqNo4YMpmYy6EUWE8Mq7N5Bd8Am0aNobKjmsXskCYg6Zr25h918Jut/9BlRpCwjT8wIV
I7Pp14FFptdM39pyEA+ZR9rdjHGPe/6VTFpmDNcMedYuDq8px6jK5LZRJLKwNOUm088V62+5UyAX
yG24xKPcvebMceIdogEbD/O09O1cVUd1twGlS67FChg5nwPH3OoG2qKT44uq14zuPDD73xuQARfI
W33sZ8oOU5MsyZWQQlvdJq3Y+A7WqUZczPxDdaRJM0h+2pinI89MXfJ6T5MHp747PTHhvcpwb7UC
4me442JcXy7KFUAf2IbSm/PlpX+ATg+rFAlBs3UCRW8IV0eeunrG6q7E+vTIZvmJGIDs1pFobOWV
o49smEjybJ9MPNygcCpReJlja+KdlK8khAa3vUK6cmbrtt2rb80ONFqH5KT7NLM4+c4TjmV8GfWg
1ZKLYCjyjNQf2YoWpDxfbKW3f3mbijmZ9IN8+aa7gDcRbi9bqW3AOQL5/SSFqJjQc1WvoHiT4R/W
LYK5eTDxcSM2PWGyBYwP5GRiOqZotOo9OGMoX7riNvVhIjW8il2dqJJbX+QRvRO/KlIWDPq/gA/k
K9IcLciz8oK2Bo+g4vMWuomHtYXaFN2Aciq/vFiEKwYHRj5yudZKFJ8q+m+PmzoVFLxNg9/3wqJT
H3lsFyAATbhUNMIUYxxekeZ6KQoPKQdyqat7wFeABhjlnum1bZKwNDidfPbmuki7CPkwJWFFqcPh
EcqjNkLmwPNO7EZ2YjrETliBxFHw+5LeGluPqQL2qsAbWAiLaZEvY+WI5oc1INj8FG1Grr0kdNO7
ebAl+BDKa39SavuJoBF+pmzX5GfZaxhdLYpohqx3kqa+EOPGeE4GKDeKZE3/Ba+FQBl5+I97xaZA
m8QJQTCPHuhgQOwC1w3vhmZU+g9oe4PKYNniqrD7cs6LLZk8qtjVVzfZnFSZrtJvdSn5UZRhilgK
l5zqvgPVYMH4OzSieIjaREVVUcPODq5UpZ+4raRC5uqkKPJJtGCjlDexcWepGC+M7+h/NDNG3wuM
2na0TK11/eyM1Fnk2bbDLXrHqVpzgRLC99B2DZoNAuNDUldV+RSjre6+QTOn5Q84yOTrVXCXmbU7
TKZ8QHQOgNkWoqbAKwZjGzAcTafiCasac5uPnblEFlWPbGeavJeENVVqM1OQtButfHO2sF2lLZeJ
BRHUX3mbIumWZawFvV3eTAqf85xc1sRFbLHMFUeRi3yVvs4JmUzP2mdD2zrAC5Xnu2oFQnXK60eN
jkJe5ykoFm898Hcyf7DEqb08hsCJvnv0VYKlZVPLeydtkqMZkZoiqg8gog5kXaLwL9UAGQvEgUcy
biwPjHhy5ibUl0g12FKJ/OJK8e+wBUhr+6ZTpER4RvIRDU6BALNmvgdttT5jIy4l3C86XUUkoheT
tb5u8KUqmr/ywvNRfES2KV2iWg4awiTOccVGipgANKzkt7OSNeTSJvkY2JfFXsxL6hvyPtT8PbWQ
lZk0QW4jDw8DJvlOlBqQOtGDMu8Yw6BNlnoU18NjxfHdoEER1fqm7HB2Dw+Ksbr1vSTParmPvh1V
HowOSNCmbVlHm2Kd4TFuvbiz2opa5YLarRck4hiJpH3qcy+YG8kx1E5VneL0vfBa9xotQW/JLtd4
SkNTJ8vKXsitqlslx59l2dCoIBh9WGk7K611qFXl1nihdARLIbdQUNnmKP0vyOVywoGLFH1Ze4Wy
ID8RRmtSXmB5YTouOKnEBRiT/rRDlKHFfqPpskyW5RdK/HUx+yve/qG1nsDopK92CZWIfalYvb5s
/nl8ymCL2C1WHdgYr9rBtY9vxSaWmRuKXK9gAc3WVJsoyIH+aUo7V5YZvelLgx809vKnBlXNeOek
ac5dx1HGRT3sIhutWwMv3fi63tbLpaALE6GsYjZVSUHClSRiaQ8if6YZTvyDQZU1Wn5hkBwaMBEb
czyLj0oWEm84b9k3szcGlI66l9ScclUfWHuLP03QCZNz2lnuWHzguJOFOZ7L8oGHpitfqbUyGAEM
JUQ0jGF5BKhk9Tmelohz+Isj0j1QCWVdoLXdriuL6LYgha45QHeTh7umoetNEST4+H2LwHTZfZrw
HCtjjUFRQ/s6XQN2ZuEM4OUagFAuWppfHi1DMp2rcETzx9xpL0U15KxZ91KcyytMVdUXKueaWYGH
tSJdageBGfWCax6buR5W8WykgLx0lGFtWcvdZhHrQtiEX5HZ/thC+1+8J+RiWM9JrHSL2zL9sfQm
NdQlKGo7fz8WsGv8a2r7wguROFnJRMxQgKXywQNFnqZj7o9r9yOx20YsJxSMW/FEq22VJ78lYnj6
PGBX4oYnG8ELdrLetjnBuY0Bh66bCFr/JNEo63HIsfW6Fx2kqPQalXTib9dUTM5tvdZN+VyzjP7x
DMa6z6U/ReKC1+7GXDOvVh84HurUXTN3019m2/XNE6q4uLrGgs8Hi8qB0d2w73D88s6YILhXML90
erv0rK1LZcereW0bc97ubVxhTkWT2zDqGzugLkg4fqGbuFGzHkZU3tPJnBf4X86Qzne9J/wGpIb+
znqot7qeEXi1uX/B3CbC/cfe5uY+zMrN7C/uEI0jw5KQ/LPs4pazQRZT1hjToxEUS7ke4ebC6D9k
jAAX4+DV8Vw4mEmZtRMwrTXwCDxOWz+vUJ3CfBCEkkEsc5djk5H0kx8ycqXgb6ecD/7JZBs4COpd
03uIoRnbzcFICxFEdzhFZaN/cIRlLttJMLOa35SNX/VfG6+G1RKJ1JvvUZFOzQUjX7smia40bzLs
KHB2Ru3ypk3CoL3tQDzdx6gcGuPea/DB/B5yKLffW9P3czBQA436l2qD71Sc02kRrjgM0MxbkGHc
Dr755czMCQPyz8hQGF8dPG25tbObWSKSUu9xcacjWKO/ZYd5Cpzmi7dRXkmJ2wLapkNzFHAYWEli
PMCMsf23kGR4MofejdbGIZ+iYBaF1T9DqGytPPcmkW6n6+F/2Duz3ciRbMv+SiLfGc15aNwsoEn6
qHkKKfRCaArOs9FI49f38lBk3YosdPWth364QAMFFDIkuUtO0szOOXuvXeMmhd7wuSxriFhYV3+K
v38elD+P+J8uhBzrhnz06bRTHHwekdr0ZAncfeJnzM9opU8u+6eaesG9Xl58yok/X6T4nF+y+kk2
589XMYzV428iU4mpzs9ZRlFbs88TxnOQqPhTpPxzw/lseX6OSBPITz/WZvha3KweSno9mlpa2ej/
QZ8QFGOuq/OQyH7Q/avFXhvN35TCYHiR596pRFoNlH4fIylRLTLiHwfRv9dsp8PRYvSsbiPei/Ze
dH7SvOaidJP3mYR4DJK61OsbUQkbrsR48jZ+/rXqZ9/pxz99qutzNed0mJ1KFybDoLH66rGTqU1L
d3HywTxq6WLFYGlP/Ynyk5GT/ziVpPyRJhoOsqnz5tyZis7fqUUgzUx0k8S9q96Y0gqfL9No0nAm
h3JiJJ7YmEeOFLhvr1yrSdaniYMHmWQuQkoZ4QyjX7CxRIkz5MWszMLQdu1Y5dDhbr2Rl/f6PVIf
I5Bn2TCx/Gl4KVXWBsCw8zwltDLqOwmdeql1p9tMQz/0IaIpU8PKRhzpZbcEPeInNacFRwDHL7eA
r4atI+as2gVCIU+CB+AFCNcz867UtV6/HHFYxdLpF0ZGVfWtxLz6FXh3uW9Nf3pj8xFd7K262iSB
k+DdURlvWnmZOKOJCPF+kN38IXN6cHvquvY2o4t5WRfSOvqFlJtpDngQBf1l+70jvbiJR4Iph10m
q+VtsJGUhf5qznk0j1P32qcdfBaFBijG1e3dDZiVz+Cg2udAPKwmXOciU1vTqftL11mKV+Ti/RWr
W8VVLuwMgGJtPWTdoO29hHUex6iSe7MyZrzYFNn6M7JoVrWqa8UjZ/n0OHLxqyFM2sny4hSt58Gk
+/2O82I5AmPNUH0MAX4VRhB8eGU3mq+MIErnwqTMa4B/z4URZQy0+3AYcjrkhivdXepx0gtzxlru
wXHWvMTk4qcFYjBzfF2bGgVSCskDWhrzO3QUFRASZWLEMgu9vyA6gWlx41VmGRcUSMzt+vbg1bkV
F4Y1nxdJajz5eus9Qx3K3/KsnI4oH62reTG4ywI32QadqaNfquyjOY+lHwn69kto6slwBLXRfmNv
Y2eQmJa+aYbdbLOU545S72FCef+UUA+RRj0X140e1FthimDnOPqytaDuP5u1mX1NcseNnKDMt7O2
JrdZgXbHm82KSexkLhFIl/6ysS2W1FzLZIzCru53Vu3l70urGXejP2bLppT68Ib2dfFilI00AO1M
k13YlSkrSwLFMuoHfJBkL8HOqrSyu/TFMowbfTLrOpZBYyE01XO5wyY+vxQBtVgMEU2PTDuRCEMW
+6wAzHzhsMefremEbjBTzp3R9NV2KhKC4yH1H8DdpWgixTwnB7SbU7phXWrv/Eml58BeR3/TcYK7
mdN8fjc7kVK9SZ+JvFV04xDzh1h31in19FpfiCViEl34etRBRL7gbTGtpsm67aWo3yoNxPR94UsS
v/mJrX+aD3zP2TNfGk1vkr2uSXd6CBRiJufCnxcPRyHl9xq4947PFVrK6PQteboDoI6gF8E6A1RM
TtqUmRP9mjYxrM2qaAXjsxT1coUfqhQX5oyF5IA8pzMO9NFK41UpcgiKyA9m3/ma4rMoptAzeNpY
W0xaxjjAiM+ur3TdrKEloRgF2V/HpdLcYLWwABKhV1zlBAKgJBJUNJwHj8B/2N+rQc1x3SSTd7Ho
hc4kutV1/XxWKaPdRuJj3ZkqX69b0CNeqJfOeJ0XAR53YgzMLBgQKCJJCwudAfteYadryZJgVhST
dSIwzExprx+4DSrrupgqZ/2/xhn+qhOGqAKlw6K94CFSIfL6L1Q1ICTKcFBy7a0flsWfBaJgh/sZ
B/o/3pb/mX60P1M2xr/9B//91nb0hdJM/OU//3bf1vzvP04/8/fv+fUn/naRvw3tiDLhX37X7qO9
fKk/xr9+0y+vzLv//O3iF/Hyy39sGpELdTN9DOr2g1QE8eO34O84fed/9Yu/ffx4lXvVffzx+xuR
1+L0amneNr///NLh/Y/fPew3fw8jOb38z6+dfv8/ft8OH81b9ttuYhAOMOjzFf/8sY+XUfzxu+YY
X1zDPokrbNfzPMBnv/+GYvDHl+wvLlUiJg+6TyAJHcAZTTuI7I/fnS+nvCgrcF1Ue0Qu26BSxhbT
wh+/m18MU/cZLmHC4TQIXOf3P//+X67jf17Xf0xPYTD46010olMYDm1Izk6e74Ce+RVQ0Qt0z30z
O4zmElkeJg2JX6RstJ4RrBlpI/MckOWblbNwysj7+Zs1ZPa0w27Vxn4iCedoF04vsVj7ltWk1U9y
TDakneMrA5Gu5bG3F0LUG6qfed8CMYRdPyg/CPPS1eaom1L3JVNGVoZou9KrgfNBvrXo/fZh2glt
ihKzy/TQMtbViCe1aod2HsbvAa6zr7Krc+x/SSec/eolHPnlULf9BoJtokPsGuktDMW0ltGYZMly
Ny2Ge5wBXi0RH/7wjVsNOrYB/PmG6sq6cdNS1nvG/sU7Sa/9bakH5bfASCWuUpn1T6lJ6nU4gkrS
LnHoL/tZt3q27KxXH7XZQmBpaC68Ta2ZPYlp9W8diz0yrltvNc9t1DdWlK9Eokbt6NgPfRXgXLdL
opPpQ2r1OxAlt/6qp8L1v47VavQx0GA32/iGtO7JyVqcKPUYswOLd5DToU+vjEi4C0j7iRVvCGls
ufm1XqcpZ4CgrOli1tbEVczkYhH1PGn9RTlmdc1nXa7DbmqGPMANk/ZHCF39u6k7Oq18ZRU/Esh9
KCVFxXEGFLSpGDSs7SUYXnqQBpzn6Ugc4CLCqavW+pgbdJWJXmLmH4ra1RzU6k551XRy5HKakAji
vgZdEa1ZI96zYOH8xNRBSw5mbQ1PQMj9l8ac7XeIuSAJQG5xngAK/Fjpc8Ff43Ma2ZAZ65Jhj7KX
uSxSfg+n9DyOXcTOZ17YXg80semb+qpE3G5ssxyBGukm9VI8CNSmNmT8xqkirbZWThkTny363Jw6
hAEyHcTAs63tWHWTe4udC2OFDuT5gOAiZfa0wEvFgkvlDgCrT7P7oS04OYa5ocD39x3PGfJ1/MpD
o9d2iA10eTXbjIaKkks+kjCkhqe6X4x46QcY7kPt+jdYPFpta8m1qm8MAfI+5Gg6awe7sufvg2Bi
f6xoBWUvLGDC5yEgmeIM78EA1lsZIomxpI1FuFYNh6kGpg3HO5LmSrKP0c9TJlZsmEaViSCUNOdE
1JPE1DHxTNNit6Zt/qQ3bvbRNwwEo4bhtBGa4PbacLBg5HGtrHa/gBy5EStlIzy2vuNuKrnf4xyi
BHbs1rY5eCyNz9GfASoxDQgZvpNr0nXcJUJz46DwzfHcJWXixTPGHpmKbQ135WzZWphRFHQRkwB/
hXoc2P3FlLVi2Zg1WvRYS/WsDhGrTcf5ZKpkpu6mW8Ps9Hy/aE29WwqnG+KMYAR8RH3y1GGk1aKh
Ev5lrY/JELPyiftqqLM6DkyrvE/ToCxDaS7eI6Ke4LYTlXmtY424KMgDIn7PndqYXyebONcHbR8P
dT27UY/DaOKh7d1nVsj8EfHb8pI4yvcPfkCBRdco6OvQWvIB0U+ZNFezr8ls484mzyYsk/laVZ2B
tNWYiFEAhk3aro6eG9GA5gQJt+jsG7FvltOCCqzx9ozRUMpmShuXI0zjRcZMTRLueumLagOs3FPh
j93r39rl/2tb+JX8gDcwfPx28dKNv22n5v1FsHX+N9jR/+WG/r+q15cm/2Ur5/s/d3LT+HIiw2F8
1HF56jR5/tzIjeALiDrDDYgqCgLAcWzxP/dx2/ziwhM6UWZt/p9H8e/7uBV8gS4QsIejtPVQ4jj/
zj7+K2bKMw2fl8ctFtjcMS6k3b/s4lOf941IQAoUmbwpG1Hh9WCPglTDk/l5n/xyGPzl0GD909uR
TR/A/YSky0dBh/Ivb+fUhQ3GOYsEdpinNRD5K5mRGdX2OLUXvmZPAhlTk+PtxMj+Olo1x/UqNeWl
KpRr7euGUC/mNU5xRQsnrTZpNk5BHExdcWOzKBsxI/1cjxIrqM9GW9RtVDfdfJCT3jRRzraCApIx
51OZkGYY2ipxllC6Js9emhhtgZOtqL862YBcyxgK66Z0h/Y6mGvJ79LjY6A378nIJu9Uxhociqch
6VJEr5PWAJmcgiAabTxRYZJ3HRG6Q2MGkSgT8zmwaH1ESnnZ1zFwXCPSjQreD+m/+CHJ2tJ0nmdh
1VTXnuYRXNzJy3So2sdxSeqzdu6K27RB1rsvLGVLJhVIGENBczaJdGmbWqhNfX8tKT5wMDJxlB+F
V/buRhireE7bwLnKMJlZW/huzpM/TpoK5VCZLj4yk2VKW5v+qz7jANxrYy1lSFmlbgg+beq4UXSh
I59RyTeThLrHPCBkC9CnX9FLa3Tmwam+9iqyoE0923o+shOQmfVosnuheF1E/VrXKp+3rQ037OQe
I9BtxBctI+IRjJtZS2trbwtnZBa4GtNNMVuuhvZ0qkVkTbkP19yzpb6bF5fOeDMP/hl3baeHPmnf
4PbMrON+8fH6pU2HBcnVPPc5Y3pphrUw7RcqObwTFUrHdMPamA3bZlD9tZqFfC2GmVMOtjoxhW1O
BzSq7VH2ITpR84FO77BG5brQSev7NduJdKbwbOdZPYhubrjmjY1TBxClvJJJhpYedtjQ455qQfLj
gt02LhKvnQXA6iPv9LZB8yvmuDRBYJz7A+BRui+++54WWmGEqlL6fZOaYx7rGUq7jeIMRHSLTkcg
M0B4PNmzU7qhqTKzCC3OoCZJvN78DGhn6ZE/utYYDu2gC2AdXo7hDsA8Gm57DupDrUa7Org2uMaI
20R79VEj4h3QtPHU04F/g8Usz7iyWQLevUS2RBls0EjCpaD16OwcFgcs9VlDktRiV4gWkV6flKop
EQj9vLz6dMJKmjIljaTOMYdyw6AXD1ev5aOJaYDNK5yMkkMaEI75O2lyxMzPfsXTzK9x71go0vaE
YI/eBiK0bYWthqQhmnVc8bReK2FszWCe7kcxWEHI0jW0G8vyUYY5LekCJQjqy5q+brYhfLl/Xy05
rZGRGBPTjJ5hAyLxXLx0lFY04/S09eDezNXzrE5DBHNifsJZK/fSDWgW62Mm0ExcFJ3yxu3SDWO7
WzMjd444b4hBpdc+b8ylASnm5L14Qw/uigjXlG5dCDWWPeWN9NFKgLxj8x3XdaCXUbnPq6udAEEF
en3heuqrl4/6fVfJ5jbFXD5G+lDJaydgtLfBWGGSuVZaeLr+n23Z3UdzJ4aPD8Ge/d9gozZPnIf/
c+1929Z/3ap//MTPzTr44pmYUwK2JsJPfyA1P6tuU2ezNoFFQ5RgYPqjHv9zs/ZP+zgFMZBK0Nun
HfnPotu2qOJ9n+GL7VKwQnr4tzZr+7Qd/ydFgU4NvwMJCA47tadzdPgL0sIn8kusJNdEHVro/sxb
cw6dGEgNa4+WwF2vpTGUitwh0vHq2y6XLVCDxS5MMxwKIgxFvE40x95RmvT1AdhiUOyFIQ3ada1R
E1uU5jTA6a1nSVwNBGVtWh+Vz8uiqlxh30yN/spbrcw4V0y6tL1AfV4VIQl8VDUlp03toq2RZJ5q
LFAH505pp0PU5J5B2HmXuozt29bwDuCrxlu9b9VZ60/NDYv8uB7yqbQf6XOQLLXUnZNuVTrXV14y
Yi8ia2jpFTwro61fHYKUKGKF1czJeeKVw6zHmWUs+gP1Z5VgE9JVt8tq7PB48lBf4ohI6D/7HrVz
jF2i+WZndeJuzUrKZd/43AyUq8C/N8oVnYjWiQlGvFJtrWGhrVgqGqNxYWprzFMIlJpTbZumuKZi
bClzSvxCEFzU1lLfdWW+yu3Qj/O5Xs1YQsuTWZXVEf+iEKu4VcD8zFDl42JEGlahrRoK19/Us4Yx
2cauh6SuQpKAeo4E7DwkjEBWJCW18xMz0I4hY84itqkYOBuhM2ks+Ok02R+5ootOPHpMSCdJoUy8
bd42dW+qZWjPV7cmkQ2ZQJpEfW6k701tl8UO9dNtXemOiit7HF/gTFZR0KZ1FPAUnGfCXh+Vr8Nu
7DGme2l3tB3nFMTF4IuRRW6bcW6uyYPAxH7A7lJdwKefbrzaXLau1O994pceq7KoX1NrVXGQ0wnC
PFe96UxFsWXWHH4YGRXBlVc6xhJiSyjZiowJRXGxFM+4zbl78B8kSwRYkfJ5gB7x3eLo0+N3X737
KVMDftWcU1yfNDof9+AthLGAIbiroSBgCwrgLXD8nYFCllbDp8Wde7FCgjZQJmZMHTMJ65rtSp+0
bZ/iyIGTWzKtScdUsQJ3GTuXLbQ+aoxS7AdnsiaY57W4BVqiUSLnfvs4iZ45ACF164MNTEHS8GKn
YPIHWCdcPKyFkFlMPdSx56xbP8Pa2fQ5flSCzVARW4V8nLM862NMlOp+Gl2PKfyQuEY4973Q9ioX
Th1SlqbvQZBlDwN/PFt3spjtLlmyqYgXGDff+xF3PHKCobiBm2UBxexG7aYHOuptCmwfXuiPZAHy
Qcvq2yyRlYUBU/Y0NLXWOKtFMdLVSLX8nTm9UOciK2emirnl3hgocR9AUMPhlG6R7DR0li8kBARB
PEAR+ZojCqGBoPLsVvdTTW4YvBVXVephyZXkx7zWmUaLQpv4Gh5d3LIMlgiMSumb3OdV0d4Ok4dT
0fZG2vhEDkJhkPb4yOjGEOdeP6m9pF+gMcFJgou8rqBMVWNfLLFeTwNOqp4e/kkopV/5UCaCbSHK
UnJQmrvpSONwAdVExuJ7N2sz5mRMDIwJyiC9droe8gC2MpVsAsH69gqXBaXCiD3+GV6EDUDCnaz1
XFtrgs4XCn6mYVZdvvlpTV9jMLrOJX5H8x7EIkmPNc2GRl8h26HeYGMqHwxXU0ks6ql+XAIkAnAt
Cv9tQIFxzeHDKEIEmWlKjIhttdt6ypImgmWs8eaJPYYqqLp7T8gMkc3s69VWS8zsu+ktTY8Sqmuf
3BQ1xRHhtyCr1VqSczI/Oa92Dl3PqHOTMduMKtH9rXDLbAxH6hg/8otZIaR3F//BMsHWYjxR9bh1
DFlfZlYpg23mSHOfLIVJPwr/2nXfeZZi8amSm6TSakRpVtNf96JPn1wGbVmkM+hL97ypXCBm2Uly
YGxkqsjhspEjYAUq3/Sm1QIx7pPqpdZnixyDmXUv7nm4QWJluDu3aBOTHp9H50CrSfvxxl3J5Qsl
HLAhXjIixCO7oCUdGiCRjp3dksHMY72+eUnqP9DvER9r7a8XlYc0JkLkXz6PhbTz0GjdNon4wPnd
iWpbUxo0aXmHRMeH62HadIPWwJAebrBO3c0Tyae7GdFcFRbKYzZT6MSXRRr8X+xleJHqrdX6gDAJ
o2m+ctUkfgZqyndfFqxGTG1kGmF4y43I47d8YMw2nFHLKOzdywrZQyA4yXbdWOKlXxuwED7NzCYC
Czgd1OyZbexSQN2uwchkd0kQ5oQKaQ1NzSm98tQwV1GnQASGgw99NdKXdr2yxznQmSKlM5uuMa/v
VZrOx9wrABdNCsNHhHsKHqRaa3HDeYEGGnuu93RKtv1muALErQMYhe7R7A8BU+vAfpwqZdwyu4N5
Ql3C7erJDmKM0Uw4YAqQl7GOvNfdktRT9XAPNDIukdfoL7pnD0Y42nMzhbRg3etGeWxCtHnt8Zza
nQO71djqGrbOWkeD4ZtTjGJ0/DrZmXmz8g/all0NkIOycuOBrastj46cTPa9Qa6bHMaNtgmA9zBJ
rsdJx73Zdt0Wyq9C3BoYE99oBt7T6ssJrTtBQpdBHaxUHPUpubvuu1khxHP97xLsIRGIsJ+10AJC
jXJGG6c3XiOpNgQ6m9+QhefXHchfa8PB3+T5ylbjSOIFPAGgAl5C9KGT31FGZgm3PFdkY3OIGGJz
bcazJKF5EaZj0JF2BtqErA5DL19X5vuX/WKaFGotKkH2C65i3BWNuIFS2aojSgm5K6rRp3UAcAoj
LE5RNmTQ7fgVUVQtUYZN/Qll1pLHmuH059WkJuKXvZWZZS00FnAFYf3RaadVskON1kOLH23dkbS1
OqSKaOu0HWeGjazeY2ZT+uSzgq3BO8G3Bl4XTrZq1n2L5wicPQ8NDelsdmATrK0VQgZIumgpsuC6
CHAkb7xuyu3zxXTTZQPr15w2zgAnM5xdBlVhskrzFdtkY3DGSPyXsUzTZ7FMRn8ERjF67PNkWdGz
H7Vb7F1DGWd+5qaAVBXjZAOWjB9ia55usgzm4XHtsSgdanty5TnG09OjRL5p3LElFOeGstErTbl0
KNlpFYBQUdK4hZdg3TJXKzF51p4IzXYsds4EJGXb1X41RnnXcrdWnlNy4NCbsdnWgKI45qLJFc4F
J1af8ZS7lO75mstGXVl2CQZHI8rWe/WWLGezWQ3Nn+7WgPMR6rOFKez5CZCYfeXAXFS7RE+a+dxU
qxUc7VVr29txQOmzzSd6MId+BtW4zQrDSN4cfNLZ1lkm378ndjPozx0rUfatpZApRcLQV/PqH+qh
n6O+f+zSnXpwv9QYDKFPF4aRHqEk/0RqSwpTczscqXHNly9spMFx0Hr1279+F+NUqvzlbXzHIDWD
8svm7f6S4gJ8qhk1xjFxZ+OT5JRRLXdwXFg7OXLilK5o1p+7HYyviKFScKUPKA8Sojnv/38lLNRp
moy85h+uyT9NoZ9f6tdfe9Y/fuCzELasL8iFYUXaPhkwumlxl/wshM0viBnI/+KfT5PfE+nvZyGs
UQgz2wD5ePoGLq7DRf05ftYM/wvRO3CTdYqAHzXsv1MKG07w6w0EUhJFsg09m6qYbEDupF97yaDJ
tImGcRmyA4ggZjTZ5MfAxBtNAHUO49DIaAmm9HHd9Dv2tuWxF0kNTICzOVjpGMTF/L5YIId2hd8w
xwxqHfAW1M/c/3Cayc5dJm1wYS+rrC71SHO9tv0KmM8HeE4S4XJYi8I1ns1gKatrYqrEsDXQu+kR
Plz9Zk0AgB8CwCEyTKD6NSf7JSgRTqorouRpfoJV0Kjtqk3K3/ppVffs8HVZK2g9hTEA1xGL5cYp
ZuDhzKygQccd4rulDuuUyPobyPSEdiE+0hB9672b+htgdpO798jyLXfuqqM2t/r0uWXuFLamy7mZ
c+Q94nXEd44+3i2DLyK7y5cnGKrdEbIgheg0TnfDuHYn9Oo3u6uBGzDGqbyqjE1lzGczH24oFGe6
iY72i0f6OFB3fT0kQV3tmfMPO2iCxYWuT1dovhuuxqROtq4uMoKMPE7AcftGztPZOJbEZ+rWN7rC
EoSU7p+xj3vXZI8km8LWXxu3muJE76c9I1Rng63mMfBWeYYs4gTk1Zvv2eKIY9J31q7EYnCygSDQ
HelYtiRqsKF74smpmaN2gqZIQdYElWxlU2TJ0AHeKK5E5ZZwsArR9Ww7ml9Y5cPidhJ1vzdyocKB
pu1wo9G+C76RWlqOZ0E58iNh08BgPBnavGBhvyV1xebwT0+imCJrSOVVIXPUuEV6hlDenPdDWffV
paNaSN34RDe+S79xQ1eBiqrlFBaigy7N0GBYs4YmYczug9mhwUI0eV+6bsd2r59QXUwpF81W8HHo
Dxd1SdDA0G9ISe/FyZnHTxCeIMkeG6Qf3BILWrlbVwsmtOCajJfEnG9Oql0vUtLvrbssG0wfHOgk
v8khAZZmdSJPjiv65uJiBPmcH7ngpXduVN5rpme6fdCsZOIk1um03WdreB4Z3ty1LgSPbaoAGu+q
1De7fULFDlypuTFX5JRD1nEyR3x8KNlyvpJON6JXVMZ1w37G4bTZB5bbdVHQgNWpabREpj7gg3Va
6oy4mnO1pXb02FktDB9vkC45GBIAhs2sWpKdAQtjpaHirX04VzQFYux1EMwIXu7MazfrfMG4HWIV
z8F6bsv01jK7y35aq51diA9r7BjB6xCEcEZbVJ1A4J6w2iOq44ReeByt9PJItjVK3ZTscIbtld3N
safA08RL2Tj9WeW5iOVyr9LoZAhnLt5kVZZBpE/eJTu8VlLtSAfR+DRBTLMbVCGR69jPBNFmuOuV
95a31L5yJMjJSA34revINc3oogSI7fp8PBhk2D7aS320+TubLcB+/VWqxkLZMMshZ06irOWdtaDz
iMjw6AXgfVCcnioGctu0XvIaNQqF0Qb3nRyPeZD3tA6ScY0zhMDDq6wgHISJ1WhkWkiOAjHN7tJh
wMFkP2bHSIK91sus2Jy8RSFBJpSHgeucC4wQNzy8nPlU3V6gVpx2XZoXuyat1m/KpjOwE5RdkcdA
I6a39W4XYKDopYBmwkd0yDSM1CEu1welV1daO4xhbnXjziyNdQsl94PjJ91CFv0teWHemV8I6wwi
m320+1x78wn8YOFElkDigot8zmD0gRLFWNFleP3obL1g+kAqGMTIuNVzL5rHUZMkX9eeOlZ92277
MfDOjGbAvorvPoD6ETWW8z4DSbmQooJaOlNzc2vYj7NO6mSDxO/IsGLYMB4kjxnybNqEFi2fc+JM
19hJwJVVjf4R5G12y3qbnAc+Suo+WYxT/jWMwoGQO5SdNRLamoO26Nz1uRBpu9V0b31GGJZXcQHi
47yAeHAAs1ze+IPdHIulvkI08n2hd0GkBgfpo+sn7XlNG+o4LwxRW5oYtyWdy6febecdK61/yEuZ
Hn3ZJQ8W+K2NwzLYc36354OhxvkqZ4sZNt0MQCECff4C1yD4djpybgIzn69lXxQ3yu53tk/t6wFR
2C9V3uxLvdfOO43JTpc1AcwDlw9RRvrIb+K554sUZ3leeZfePN5TNWtObPUBYcr26nz3s+UWGqV9
KDpdIrdKzjMl4ymRfBZtu28786Uzpshwx2utZojjsF/WfaPfmUOzSZripl76M/KaI88bly1hg/OZ
mVvrtugYWGaW2BdwTbeOEmnYVIuI9NxB6tumFAUMAQdb3XIEn1CluPFg91OU6d7BNtZxw+dvf6Vp
yEvBQI3UbAe7jMHQxZL4+pZdn9Uiq5KjuzCiTG0tfbWNaTqu62ruyC2iaiGZ78KoDACRNSPFYM5p
Cai3VKbzjT+vhyFHBTQqG9aeeQWJa49Xf76nVgFkl2vuzDw6W3cJ4tlWtjcliphkROcvrOdxGGL6
88cRUUuJCSQsFuiixPSl/YwPWL/KB+PIGJtN2iUGEVH9BUIsUJ1DgXC9Pw+K+Zj5a7FBCWSE1tR+
JUd2n7lt5Iwa3S7cwUfXgxrQB+qwlB2jg3xs1M5s1wcYekboQ7/FHahfu7PP37Jsg9bSY0e57LzD
8I0RZM3vJJGmCzTmIY6sbJNjpmNdsvVbysXgvgx6J1plrp4qrU+/+n0DwBO6JMxAo0tNCMyysMe4
W7zBQuiN1O5ApaX1VUgkKWBYmpgvprVedQ0eAXLlaRW5gxX7chwixHM8hk0xZG/guqoDQsVWFxfE
NwBGwu9shtKqqihDSbPNA+xbYVLqZ9ma1I/+7NOl1ld0V8NaT+Hao0h3dzxB3dZADnfwlbDZ0qf6
ajzxwjllnLqLQbt+Y9Cvbx3G0cR55yNcwjbQbrSG1SUcacQYoc2oxMU15y8vksCRWgvxXnGQXAvD
7KNCNbgaME5aF6llSu9Rpm4fMMiXRQPMbEyvdVOIK+y67l6kuXU1DQh4kV4qmrez6pkJZ50sDsxf
+We78trDiOzxOoD9cAnzcCHI0yo3K5bzSKYlQriJi27WBp0/OBXA0Ct7I7CSYEQS+oWZMXut6gJe
sS2nry2n6ZtZlTdDZ2pXwBpXSjLu3ZXTPjEVnTpzpDNcKGe6hTDyrXd8bgyO4MR6lVccAZdze+r9
KrKARv7wD26rrr6Dcc8NLYyObuTwVXeXIbaC4NzUmbMvzGc2Y2vrMVldKVoPeueW11zOoz5fpTzQ
Udvqe7oxfPrJ+pG62kvlGdkROBp+RS/fq0E7jG4xvzhkBMfOWML61VdxWFr0ZwliKT2cl7m557LK
b3U2jedaGrxh5emZ9J+cIaPz2MH+u6QEsg7zhK5NAyJr6NyoYIZVtsEoMWxsmoozPgJRgbi0c1Kw
szU798kjAMjrdMW+WqR1PfTVeke2VHm0Mssizca/qBDA72DypwdpsZc4uVL3NZP1RwPi6G52abVA
7Oxi2eUBFEcsdgGcj40TCDxC1s3/Zu88lixHtuz6KzSOG21waAw4Aa6MG1rHncAyIjIdyqH113Oh
imSnqM60mtPsDV8l4kK4+zln77UTDH2vSs9ypuL62eyER08TzxAM0Gor4BN/+KnhX5beor/acbeP
8d9saCCVr8lCfJkspHePzO9BTwr12iX9pzbpx5yGZOg36fymt8MO4kRygFxgvZdZW17YWtXfd71o
tkUTyfeqc913QnD6mya2rCc/gz0eCLLEOalE9gNmoDyUTtk99PqSn7RpAnJoDX7/zZ417NyaGvaZ
0Nu91rnsaUar7R2jds84RHpMzCNuFAdkPIqMWtuaVv44o4LHzFdOD/owHvOkN/Y6Y8+PXEdFYniG
9gaTojgzdiehiDDKbTb16c1Q6QhyDEvd5N6sv2GdMXYQD+nKecXLYE5iP5loXTSv3Jdj7AbETM/b
NHeaIzPMPqxcDFJJtIpu3WW5yMnl3S+tAHWHGSgJ8GgwpgGjHZ0APA77quvVnd93G6/xeoTPDVF9
TqkvtxlRw9C/+uRCg77+RN7sECbSsfd8qPdxlbVwGG1a/VV0F88YoUps3zBlSpBwbmyfkBH4m5KO
55Bo9RGQ0jZFOPGaNLq4Q0f1aGI8OU2mvJJMJmEF05j1qDUP4DWymxKg0LZq6HdqpvS/2C34JAIq
3zxrim+VkM6pWoTxIFozvrTYOsLMMo0NBoxmW0bzU1QCOB3z8ZCWsUmKD4oWqel+kIoJK2qxEsRz
jLiBtCFEzUU0Pw5we6xt1ot2CPpitnbCouCb2Wg+UwhYW462yW2p6vieMp3qMiKa9NrJ6o80w1EL
Iw9dEy5ueapLzb8sIk2/SFAMBZQwCsi0Rc0xaxUriLXcJsM8gL4Zk0saiPcDjdqwGwW1j8Q+FWjK
vs7qXF55aYk0iCKL/VHEYWQhSaGn7B9g23E3RnpdWDzaXZpV9n2xnn+SkQw9y6g+dDfiC63FJsl8
mp0RorYg4vM8jiN7qlHV+s5s2ud0HU47WIz2WTdW1N5VeZhzK2EjSiY/tCfrK9FTrymetKcF41tQ
1IxnMzFP7zwv+0Lr/iqUk9eWov+V1/kYleS5uLD/d6mynL02DICtfea4R6tKc2TqmWIm4c9yohyM
Uqb1PvprU28JTowniN7RZF4w4wWoZEov0J30kowTb0+qJtNk/Z5oMxmmupZc9zFzk2TYCL30j5Xv
XZnz0IdTTf8XKCt3qvDvfGCroeiHiIFowuxGV+z6ebd35sw6iSE+rBlJAdGDIGnz86D+Grd2LUBy
3X/W8gSxqojdm5lj7CmCJDSHYvFIaP6IjUIeYrvrrzyoQPjYjP5M73oMk1wrN5Na9qQCnOjnVg+a
kybvw7o7d+a07bWK4Y2cL3Okx5fo47OdtFz1WLvZI42j9hld4HjTsw+s0Ffzk/rgCxK261IUH0WL
oHic2uYynzP8S2Y66gc4sE4oCDIMNC1rN6axeBduVW2xA2kvsd4kezgmzpdUOPbrNFr6XjNotg8x
o2kSUPLAWEzJ2d5sDsjKxIEi/IxZEnm91b061vTJKxLxWZjlTdUa2h5ChH6ZFOUlA1CCtc0y3SG5
tr5ZiLVorWsak9nBCzFlu0EJSIq5ScTwOsmmQ6eZH4PK6ynwFEoxyAdAg5jcPU0DROh0iJvbtK0I
4rJLZ8PGq9EPT5ugwu6EAUl6F+Sv067GxhsSegFDWpHlqZe6hpkQGuJizWlQ4QV6qgdaIyDDrCAv
xuXOIPzwAs8+FbD+bZnceIc5RMJD4ntgaKG1D9W8fKaRgZtg9qygLfTmqtAUe6WHxJks12LbaDR4
XdNs96VeY3hCIog/3Nf3sl6uUd9gonLRHHD4mi3VXldltcpUGusy98wyJLQAc63bRe65QAHI0TD+
Ns3s5UQN1ZsWzPslaMJq60a+e4nmEXV1NeOIs5/zOKqDvlmYWQHuCvzeR7uYmGSZt8X0BWEZWTxY
2Q42MhjcBthal3oBFN+7l8mSIiMtDTiiMtJCHYv2Xd5jJk11M9oI2amrMm6djUn5e4F5yHhICr3c
tQYqPHy81HV4BKew96gJ60pr9nXioULRWONd6oyt5bl3jKLiDbo9IyArQB1AP9VH5BErihyEQJMY
3+hAeZQQ6UMLeSrIR9sKdNJCYKaCxRyyRmzobn4zSOI+FYPpHMjq6w4rj5yDP6EWym9uHSPFBDhj
mxydxGYPbNXFyPnp2vc6UqPmNkUv6dDuOI40GjcWHc1QH7saUZtph+1U9HckjpW7HGEN7ToGhI3K
2w04bU5HeLajzWLOLlBtOLOunT+xQePb0+Zli33ADaBnkSDhFHrYxNqZHU/DlDHqJ8+V5VEao7kD
U38zF+q4ToJPQk44cEoQ5lHkcnZkfaC277x0MzNS3HqZlxzSic4SSk2xN+t2QlVZiW1HNOtW2e1T
KafnWdJZpL1onGXevGPJvzFQR2wUUZ/PHZPO9d1qj4ZI+j1N8JtpafQNoI+vUFSykKl2th0bJ9tV
GnMiBqFT2DhjfWFEXXIZmQ4ba5G6t1kOLLqUw74lAP24yGkOh26mg2jFX6YhiswLavYuOqHalKiN
6zaGm+BgOrw0cOA81HEByIbsxX65jSSd+EClkY47eDCkGbTECs43LZjOy8TUubNOZOpM5lJA3vTN
IAs8166Z4rOJYolaIE2L16nNHCpofTInIIXKex2XtqzxGLr5C0bh6jHB0Ez1UFTadOwJAMGsICum
c6k/URN6MRgDlAIm86qQYb+krgRCN+xcVbHktXpOlTLO6UOlt1J81TradXeuwyj/Im1KAyU0DCy1
AHydOuOuG3QK7rQ2+4WhbNRXV+bYGMYFBnhm1RxoCQ4HaGUOWxvtWrlh0RTLBSwZY0CINufNhTXy
LQVL7KjpEoFHTzoAIoibLnXnb4Pj6LAbBr0uMNh2dD8TWsu3dP79w8omPDiFfFRLn+7IhOeYpghA
c59ygfsMS3IdStQ694W0L2pLvEcG/IIsF90W03uLWMf9HNBPP/MijE/0b9O9oxOYwqEun19ECzQi
I+IlVJo/7doJBAaKWGUHVeFVV34KBrOAI4EXmmP5GlunQcJ/niIsPHcGBnreh2ZyDz7WJiPUI/Sf
CQ2kdEuEWq4eimasTjoNoTBraVuihFIvRK2gtFVIWq7GamEsEYuDgVYkbMFQoElatC1bZ/k8DcNL
jitT1W70pfEy6x59in1fAWAPjXhmOMsR0amd4q2zUs4Wnf0wyYqygEWSzGTNUPu6J1JSdXEF6VFz
aXfSMn9e2sg9mpVn75DCN6+wledvZlTUe9dIUsQhlVMw+45eidubt7KbMBAPUhxpANjHUUTpN9I6
tDmMVwA/M4OyFVceFMA2sKdRfDIyNlhClsqev8DjVcZBJUNubDmK1/YBL1os97z0fgpkofVVkHTl
1B6TWImG2XpVN+YJjJidbB1bICGxVnUw7V4GP5TITkkTt8BBHhXB4KdbH9ZAAwp3aEvSjaA6AJ/A
7PmYWXYz0VPLEnbVeTtnCmYKkcDzstQHSYZOy7FIIlK59OrxC6OgiMwfns2ORCQozEu0bJd+eZni
8pbW9AVisxkxPLARdy4b1DF0apWeeseCkRIlO3i8BUX5BTOKxApipGSBZRfj3gEOtDMlbWyb1S4w
xmwJe+ld+YOeXjPvCEbKlTfZNDeMqUEmDJPaGwDodlneOge9nLQbhGpIQ2lKhgNubeYIKStJ6Iih
PkZo9UgsapVxKvSlOi8qdl/lELmXkH6SrVjM8UxWW3wx0SJFvR3TlUVCR5cX9shO9r538OpJXvTo
oPrdWHVNxfNBwhngWo+3WKkybZPzyoRZY5FABovWSMFw6ggyouwemex5wW7xwGDgUglxHOe4Igxk
isdvS9NMe9LqQZpEOYIuoyq2g+FEiL061AEqmQ0EjF51M9h8ugHUd4RkdKp2LoRT+vHkINDDp+Xz
smCzAD6o0cYl+W54c+r2a1vSY86RQV5WJk433qZ0wylF0jA0yqtuWrr3ofJukOb4oOKSbscJnURt
fZouyBok8UMq4y4uzWscoNq+wavtDcl1nbWHpnL8k3CiHpG3ntY3vjfIK4vpANAHfwybzEcLk8tK
hOXQMvZBzhBobNGPmhtdM+1gU6SYvqtd3kqdJuC9aaVX4JN2awR8wjivEVhaGGkWb7UGiQEtzRe7
ok9tWUyZYj+V92KOnQNdgPgud9Ny6+MK2UNjoHuLnCb2fYLHDD97r5b02PrDl6KS635Bh9J0TIgl
E5u0vFOVPn2w3qqXAXIXX2Md7Rx9vrE0zBnS7TyFBCqdN42Z0UUydTEegDTaD6bjWyIg9yhF24sa
2UyncTMvmfFIV/br6MgnZeuMv/juLm01TweX/IfN7C0dsTH+tQMn8FZWPEPyPjgr5HbfHIdYecd6
YtbUrIa8vO7w1UA5C8rO1K57YTcbISp1mrR63MYW6zMftKc9EGlbPyBuvE8Uh9iotIadx2wziEWG
MbAylqPMSV4TrgLS2rsvRQqmQp+9KtTGUV0pzaAIhN8BjKR9J3eTmrWX1+56UxvRuFsKuBTZoYmR
kdNcpbTXxjHMwxD1HN/S8jnOVBtmHlKpVIxfoGcsCIc5uW9AGnmBwxJyIlpcXckOfoclnY/CtRnS
QD19LND0AOkarhw7ptYSajmaMtrxA2lHO+lfrbLrQs/oHRczrI1RO7tWoQUVi9bFNJAXI/oFskhN
Mv3jYLGLnTJ0ns313HJMksClIueEEWSMzk0zRPa2y6eph5iXYwcahMW+a4J7H0c57bXJPMHBpfTw
K067tTU6F06kjOSJwUecQuGgED5k81h2GyrCGEC5qzsnVKsRQZq90VYX/1+p8bdSQ3i/VWpcfx3/
x/nrl/xL8fk9LeCv/+pvuYYmXOc/hc1ECESE9be64v/oNahH/xP7gUfxxBJtou35L72GgQPR9HVU
HAZWh7+1HP9Xr2FjQcSz7TK900ENQBz/V3qNH50L6EgEfSPfQjeCKsREbPCjWsNAn0gUYdq9of31
draU88soaKawBWpIKzrj1WkZIoLlzoerKEpcJmacn8fO9hJG41n/hzzUH52I69/jMC31mL3rKEh0
8ZP8iDc4QkyRWG9CDd5pTJL6YjG7PJwyw958J6v5B0HV+tP+S+nEpQyTcYjlGbaOZgbB/o8/HZLY
rCss4Gc6u546LsoLPAd8fF9jjtsizw9zwrR+f013/Ue/v6gjxAqBcGlKcE3P/8nYmRumgww8RWzX
pGAYUkwOR5k2VkXXzjGcvas3lUT9ONjbSFQaY0mnLOVmQGeDJU3aXktyhSaREJvklQWNUVQRLe1m
9b27lYlFoNVBqVG30VON2hHtZxq7DNpiRoE39OoRfnMW9d69bmQe01bTRNDCLFic4OqtZvPKdt7g
EDjgF/QBN8dEkEwwYQzbk8cymGHPo0fLQ7N+bQK1PVa3yRUfFTipAiRU230SrgNMlAGz2WwnL41w
AoxR+lhNOkrfHhnAhCTU8h6hjAoEsCPdyAMUl4xCeqUKMKu0E3+fRObih7jGqwxFQq/8cG0Von71
EahsRFek7YkOYEUdr0R6CXGuIZ4S5ZG3wezFyrgUEq+nWvWQwdLOxtUIpwcmwETf4LSoyFiDE60m
38i+UxhALJH+4Wkjxvr5Ya/ftmWgvXI9/S/b7ceX+wQS0P/6n+I/fHb3xCY37z3G7clRoVguB7AO
+9+/Uz9/Mkw1UdvjZnK4koUc/cf3eDZdIi/1SH+v3Eox/0SAkbgZTSTsLn9wCotfX1+uxdfp+WTi
Aqv5abkg9iVljpaLdx0ptM7FKsZ37FAF/QwK0HzbObV6gGKbPDqdH33NUSwalMNedu7dSFjbf/3T
HZQ3Hh8w3HJ9Ja5U391g5prwpBkhvFcFUmdbaOMuArpwaGZ3+XuX+29N0j+uFnyoLEcOj5Hzkgux
Rf/pLkN9SKXRF+qNxZ7k1aTVaIp7GdbhRIbI6tPQdXBPSLq1lySPqKd/80vXy68XBm5gsZ1QEfy0
WC1z07dCKPNNpgS7EOSEFXsaEPFmdrz7/aV+fGv/upRj4pfDGOfaPnq+H28qLQViybB5vtVJb95S
4lg7b2AK//urIEf87tv4+yrrK8vCC0oBJuaPV2mZp84uJ623subQAp6vuaJ/E4XRkswnv7K0l99f
z/Mw9P94RZ6buWoc2Tt13bF+elk6jFB4j2zzy5Ck2bui0y33+GVokCddMxSoj1jvg0hzSE4til4y
l/XSwgill1SMviFn1HsFvxPRHmfUhlAGt3w3auIHAhAOKQMuG+YNjRv8ZMwGkSRNWBOzDR7xmpyQ
dDY/bRBVTtB5RUMVEmnxcWwtth0pWDH3nADSz0XWEZTRNYTsWLgIE/dwwwQV79B15yjBKn3wbHaG
LYmzCJooCadnshDTep/4sUtYXKNF1w2Wimyfrulwu8Vyc/9RDa51ZUBlYwyRSexES+GsEJaJ7KVq
y1BNfILLKCo2QuUOx8Ic6I/O5UT+C+mkwHaa0a72IwEc+o6cIeFvXA4Wz5NVMaRgionGrTfyMsyU
LgcmjFV+GPxFMzc0pcR0wKSWoBdGpmRdlVGLMC+R0hGHGO7octV70ZIeTIAjxm1crenIuEF0Zwfp
bbjhVRzyEMtVnh1qq6H4VQmdbHNECrdHNq9svgFkkqEnoIaEZkWI12bSq9FG6ERbAjCpVKvOMi/E
rV8kPdS/tKaMcNuK9q/GtBFjobQyGRIn3oD2sThmM6z2UKe6JUpOF2xTG1o1M1YymqTPh+7Q3MF4
Uo+h6j2dRoCGDGCT2LBNA3JK/MuMKNjnBe3nfZYpteziwliP+b2kJSj51h8X6uRnRaJJHoIPsO8K
6WNMSkvEmkE52vkE0921XgY6hChzWp/2aro0GLQJ/K037kSCMrMlVDRmDS/gDnnGKg+iXmuPOWXn
sEFmVowBllrV71NHxc997dcvzbLIj2z2pXlRgwQ6jRMZjFu6E6W3HfpR+xwmVHNBbS5ZsdWT0n9a
GnxNEx6bdBvVJncJei8yTaVVMdtqasbPFaEFdBAmvKDoSY3sVnMtzCy9rosdKXhat+2TGjIhXutn
x1ot3aKjL8vMY1ow1uhArfvOTKJwtlzYRWXsOO0Ovd1E9CZ/6t0YtcbF5OnGwOS3xAEIXwWHTDuP
4rZilrFsTZtDUOs0Dvp/AsvTxzyGs3XmKOUlnxknH++6I/zoRvaF9mS3LeOfQZ+z8bJg3JZe6j5i
zlNij1B/PPC5hHoTeX2SWlOoAN/ilO2U747DdukiMFpFm46PEr8e7apusq7UqHtPftT6b5WWcnwx
hJO9lo3PW0o6DQFWeDG1+zr1Sg4vYK5vklmINuyKwrujErW/Csvxv0HNEy+tikhzI39cGsdGW/gP
7Kkie0dixif4QPPTe5JKsEI2rmVh/vNKRVBiwditKKcxBObTctia/ane2sRirTB8qyKNtmmvLJqY
GTew7jkd5nn9iYZmtLeEHeWPmt779AkZ1GxZzYY7s+mjtxo9GZ0dOFF3kL+S56FW/SPOiBJPpyuH
e6310nPcjTY/JfaRJ7rggR8GHhbNXpKk+CL1CLURbA8E1L07XHlayWRE00YN79CAS45BNCZEpI9W
+zEw2mWQ7A26s6L53PcqI04nQBdCK2kAf5wT0ta231zsicxUMrx7atHyq9rRuofEGiyixJlC3UY4
dNqANYP00MwuitsYQmFJR5hOH2oz0d6ZJej4cE3ZWv1gOe6dQhvk52xjd2RBLFw/ZBTMwVl2UmfK
whJ2W9usa5vR0fRXCVM7gcU1WXtNMSWmNNHpJ+XxpOZrV4JnPYiUFOFAKN9PuYHSONgj575Lgo0g
bHRMfyBNZGRnXLBkGeamAPbbbNHV51AbakRyWwilPSagqXReHKTUdjAy4rqpOQQkW0Vzj5ZIli+0
G1EAvWXgup9s147pnWtNnu1qVCzMtJLCf+uiJG8h6MeA1NrUJ/CjG4mMDCzp+fRiJ3JOA4zF5Q0U
DcBsbTvJMZRppHTYzLIDhEKa5bAZSNQlOExEM6scpEoic5fKFaHVp7RXs4nsRRxVYrxIzZnOIE6s
9GlO+XdJ23a1TxxD7OytNqLKc3plqGCRIxK5GiHMmsPUiYb756BMGkrCZMN4IX030PEh2+EAW8Tc
JlWuXyKBrt/ASCwzWLRZIf+ZG8ZQZtMYuzx2K+9olmpg0fRBrTMmELzUBcUr9tUKwcZuMlwH8qb0
lIPQqvFpBDFFjog9mJ17C8DVh6LzDIWtAjFrpFVyX2RT8pjZKKpDHPjNJeV4ZYczcjXOYItq6FBy
NJoCq2nrAbZW1q6e3TS66we7vTEzIsL4rIT7bbUBYlXA6ns2Mq0tt0PXLF8GaXXLbqTv9pDacnjy
pqHSAk9r5n5TGTV+wsRyPhHZ+xB+pTC9TVMrcYe62vkg63r5pkw57zwtYg3MnbquNhZUd7UxJL5o
wLHe9KirUYo95EqKLpv+ogxaHMnt1jCafDzKWpsPizF4ZwB51GKWno2PeVInhLTAL9VDVhGqVGDM
y601VtaHtB0nWj3d1HpzPrbvKf7Fm64oHVT6a+DIdiyH6H2qp5lbZk+1HlpuMWxwVNRkwzMu+dTc
vPvsFP/fgGI5+8YJdj7JPEXoVt4VVk7CPOAvr9i1lCAvLUZU9tfFTe19Z7g41ZdBw7xN3o57Zask
jregQ2NgxKxMl7ixGFtgnSMlvCbgaUKKbjvvQFVnESRe7x6y1mHiXPqIGlcNiDxnVpE8jfGosg2S
4/a+dXQLBXWk0z5jx4zPHaHab4z1IOLrjAe/cFhKP9RguCxcZY82puj69JZOYV1ta6TYJBEtBUWP
jAf/hUFvd2uqaSKx1rVSK0yYvh1VDIcA98ezjyLtpixk8twWmLgDenZLs3PLxl1QbZnWuc7xqYS1
JJRhV+hjfz8XHg7ziVNnhGFVQ5ElItTLrKGrvgjZ5IQujVEWhJ40Ta6MnjTeAMcY2vIalaFkUWOZ
wgVPM9ATZn7tDFoLK7CtwQEqhqR6oE1V2m15a6fuEGs6854Z7wRvYnS1kF0egwquugcDPm3M9mSz
CibMQmQUA0mGX3oeSgAJeKXVhDMGCTbCkNyZXiy+0yw0jRrAkz6xAhvpnF6aua8/ZEsnICSgC4Sg
YedJFzDGmPWNMxEozPBS5rsI74sI645g4hujzMhw1AG0kkI+mHDg/dyDBrBE3IIYn/L0nmcF/ktm
ckQIYmLrk6LfQ6hVw9bo3dTkxKBVrP5D77/ERV3eepbfXWUikRhvkKvmgZ8RW3rGG+htyqR1nMvC
wpvR53pN+O9kjONj1iyYE1YHQRoIr0Ecb3G+COhAAINiXcGgDP6KW9QRTrCP0jx7TId67ahkqMP2
vVGzfMDhd9owp1U/AidCkboj39B9L+Y5v+16E3VeytZ+1BIGGmtbX8d3PQGQ05vBe4oiu5PHuVZk
hvdLkVgnpvWRYsZXpRUjlMqF6XRHQCdDU1mR7bDTtJI+TqZK1ikGztFHkvVaElKYmzd4vbMO6hFZ
1gejc9ubvMmM7mgZLJsBqHVaJ0VdFeiNIOWDQNKaON7EC0B5Bjtze0tratB3bqRnJxTU4lWVyv/Q
yUmIQiFLnbxcU2RMLHXOIEAcXH/B9a1MsaNT3lcBZpbhilAJtoUIjSr/KCD8m9rHWqJFSzHucNaT
7LY0TTVvHI9yOECcr910hPNNu9oXjs5O4g2feOhjTGYDBRgdI3CjB6dLR5xAuUNhg20EvZbt8hyq
2SrOounjL5HUq6NNDeeAS67Te09iQAkytM0SUZOYbmviqT1G2KjTQtef3a8+oeGktWI2eqHyi244
xuD4AcjVHIhNtTZG30jkOaxYrMPS1N/Bd8yIyZvsvuZT29pYT/kAKY3veSm8dwcnzwJjRC/urYm3
LABg6j1RxZKVEI3NMJ7YjPsvRmH0cDDmaLjBcNT2gRPFWrLJqxy5OEtadDV3UZYkoTVoygrwA0u5
QfAinyX6yOZygK4qt+aw/rDJydv4QvW9cQNT2i1PoJ8HMgGSdHjD9IEZOqJC1rkNdnwhNYeXjAWo
/OxRl3DzqsRGyocYdc38LFZqJtCwCD+RPSDL8sW7AdmC4zM1LEEhPWK6JInnF14EEFmZmZgWEuWy
eEQhJYpNHGPADePU5K7KrI3ulF+Xj05VV9EGK6R7ghiQS/w7jbpbEj1/oCpVZ90adTeInFx7KfSC
77CTWfNMcR4/a2VVnG3UfO8jwJfnIepMpFZUx5dVnlXl7eD1uMsDG+hTTXfV6G9M4SyP1jCo95kP
Zww4FNhvZFfi2vAj4kl4/B3q0oisJMZPU1t8zGgkowvTMCL9pGuGOUJutawxLP00e+WPaF4UzOwH
lE/YKeTMQuQ6qEsyk+BjurWz3+HNcGg3u9Fc4tIxmYhPKvbQwTYicY4IpuO9KqVGbdPNGQr/EeWI
by3zRzlA6JN8/psoN9NTT6+Zs0HhLZs+ZTUJCg+pZDB3Zgvcs13sp6bq6aYmpfR3ndCR7DAQiP0w
0g232BBPhopREjgMVSMbJTV+bLavLS2aJUxHWVpXGGocsSc/IO4uLU+61TYDikMI6eRPL6lr9tqT
0XqquJq5e/kGy0CrTrEBGWdb84e6W69vhnsXWQGnfvSw7RHizGC8wHphIGdCsHYCkk4hA5FqPnwj
pNu0dilgtgSCgZs44UwKEipmjwyZIwSOiJ4bzVXwSXr5ZKFXK24lN+0A2bRqjv76eZGz6Pnv44IV
8KQlIwx22G3FBUiyXhz0ohx5COiQsl2M5AJXQTlFxPZJDxgARTObn2mko70rV/HCDsPS1F3ICcHP
dqxNs+BIA4b/QtaWn50XraibEEXobG80QuyTY8IkntRtJdAA+3iFsgcaEIX1TCwnXXFuiLsceC4k
o+ba+sSjpVv3t9SIbztCGduQPAVNhJOuhsfKEOYr9RFmptpe8ucYhziHPL3jrB9hVsVOwMEHhA8d
wk1mWdaaRW+BPljaWu1dZKdi48uZoUHOqW89WZTlQxZ36Qt6qCwNe8dN28AhOIRPgXij9pDgnGdb
aEYOVqLucRexN85PhS1owE+0Ze5SRl4AT7WqfhG51QOqBCpTnaBfr/Ulyc023tgIlgQWJ8CGVlOM
ITa78lHB0kOg1SstDf+DnrthV6o333pygr9WfoJ4J8E/wMDt/7HEbv+er/z33nmajS4UT53JC6I9
j7u1tga/6xNHipibenE8pOaJuCTATryYHIf+beN0vYpDWoph6WuzeG15fneVZUFt3C2z/5bkzrjN
Z5y/ZS7+8FN+6Zv+dRG6wZ7pCdbRn7qz5JTSBqJv+zb12DAHz4wOJdoYBIolp+I+nf7QYl/7sP81
sPr71nEON+ipeIbBDfzxR02Q+TpvTKI3iCcLzhqibFZDyhWN1mIXEe0eY6veoUZN/zBr+PWHGjZD
MmZl7IKmY61jj+/uZjN2OL27rDj7blfsE5I7Tpi2KUbUEsHe67u7f/mOsKMapg7zgOGcy4V/vJ5d
A7jK6fieybRc9lPmuaGetfUfbuf6V/9wO3+4Cpb8H6/iljZxBKZJ50Rp5QnGBYO/uAPbE2vV6d/+
INfiDeHQg/qd1+Wnl14bOo72rizOXTn4HIXz+mbGP//4+6v8+oOIQwEVQaofVxHeT4+JLlMXTdCq
z+C+0XJQilKExu+Y56M/TAx+mUswLv/+Sj99XpA0fZtAlOKsebI7mrQGMSZV337/c35569aZvA5m
RAfXxwTkp+dTj7qnI1Uszvkos11TesWNJJLnbV4jh0cPVv3vryf+4VcxD4ajwFSHMbT901Nqswbh
01K3ZwQb2pvUqgL/aabZD6rBZdohLsFlLx+jvJtu0XVOOw16ER3KsnHuFod0Kxv3/OtkdfofBl7/
8GBhAQNBRobwF3LkxzdVIG4fKj64s83avG8Fw62+tbXjUvUfv78H/3ALXNPjy7PZlfnfT69Qw2iE
TXmqz93YqJCQVBh/mNn/sJ780+9xHZsvfAVgmP76V3y3nqAlr6rRUt0Zg7NBi0l9LgCzwpj58x+u
JIxfPnKXyc662ehwovkAf7zURGHojrJtz7mGNUP1pXGgg1/cUNIIfNrReMB5Fl+1WjY85w0acacb
q6tFtMZXe5DyD+uA8cvokk2PHjJPkn2QlW39c7/75ROWnN4rZsSDVpEKwLADpZEfIzHNOYIQ/UOR
ZWwjjF5wIph1bBwA/KDa+M5uR/Bur07U1QR4WVHqo+n1px7xWm8jcvfxopKbB30ucwpBwnDey0NV
m4qct0J+5qbSbjwbUSwS9CJ/0syiJBihoSGLU3Gx7gaW/xuNWMblD2vFL7vW+pPZHxF4CL5j46ef
XPldjwzKZWRWxcTT05sMe06Ou45jAOgiO35l/+++MChbdr9/mf/hNfNcZt+WxdusMyn+8Wa7ZU1q
Wiz6s0lj4czptr4aHKF2WDjazb++FEBU4TGMRi4k/nru3z1X1xTkQS1Rd85tZQaazilZucVLWsO+
/f2Vfhmdoi5YXx5hopjDPfrTC11ptrSFXSzncdXZaYAxOfeSoiTGr7h/0kMGEfP3V/zlNvpon3ww
Muv+ZXMA+PE2Jv1oLaVnwsjuKBrtXDxwqtYD8uzbh39/JT4Ob/1xqCj+Uux8dxcHXF1F/r85O7Pd
yJEs2/5Ko95Zl6RxBLrrwUfNUigUipC/EB4aOM/G8evvojLRJafrym8U0GggKzPCnKQNx87ZZ+3S
b3dOQ0LJC+Nu0wyGtnR06GFfD3W8MfBUU4BoEyCyszqzPcgeyBV6hdPs4IGMt4rMvTutNvtlkurY
roz4CxSlMt015FPPtfaXkjTNmRIG5koNe+vxxK+Z3uFBLMKvsYH1CK62AnL9dBZ+ePIhQVWqhEW7
i7hYLlr8yc56fOs3VEwpE/eac+/hdr5wtcq6hy6nrrnmm4/4J6jkW9xtpNfq09c/6bOvPulkoAdN
cZ86ez+KXXdUCUS7a0C6XaGTVPFTNOns8AGUfz3U+xYwe3pT19mf9QkArIMAPnj6zCq6ttObfgeV
HJknhf22QfYGgAy1kD3c4uPDhctp9P7x3RFiIRLT3VZmjgAAFlp3g/6+Byyu09yxsNsEBZZq19mb
EbwnMMkhXJDL43Jb8aJ+w67JHrVOUR6TKFAfvn6W6bUcPYpla4STAjHFfArrdLOMSSj6XYct53aI
WrrdMS88cY5on3ydSfOjImfimn20CyRUZrUhzYZdpkHXUErbuhkLiESlKNL7QFjOskwRCQdpqd3Y
dCLcjfQIbCtI8+uhdvyNDWzzEpGbccadrz/7+h1Mk3X+DibvLIOPCs9qvrQ0qOaSlrBh12smBh1V
iz9x6T+VHmssaLv8xAHz2Ss3bKED3IU9zQXzcPa4lDImGcGwo15BvdProzXGa8WJffeTh0IeQ4KL
s0ybZFeHo1RCemqoF+MO15op5RrSnzcp6eleVq71WvsPnoq4RZgw3JlGbAuH4+kNOmPfzYddZ6nK
haLT6gz/MV5//ak+eXeuRsTHsQzIQYjZ4ZwCoEmhzkJ7GUY+TtIqv9M81098Ie0o7EEiq7uWLdBj
MJYze3m9qXdO6Ubazovs6qIpzf7BsTCYwO+aMhJOuOpWVg1W2oB8FnlteLucrOnCqkVyFZq0z8iY
iGEgWXYtnFAsFSckDHe1yyam3IlVXHZiCh+/F8JT20X1qmLFgWLw8O3T71nQV61pO2wIww0AXH0B
7iw4sYyPVzGjsN9hVoL+VZizAKVSHNFYnqftInC+24hWyNVQeeXKlZ048UDH0xfRnMlsmo4ZluT0
Uz4cMJEqJLyDwtw5Jhn+AadIHA4q6xpXoP6CerxYfT2xjsIU5ixDqRYLhq3g/a71YTwsxxrkTKq7
47m1LfDqlv7fCAN3qEv0iutNOGwLslK/vh72PedyuPfQDUycT9KHwwTz0cPnhE1NKruSyg45ln7G
riCVm6K0eu8yZ3bfKG3sX+dDXDTfHGSyNdXrwPzlgcSLlrgOuDtgrLgEaVhVjidOueMpNf2yKYUC
TJRLz+xjB53l5q5uejuJYOU7Szv4gRNmfGKUT947HjqkGWjhIhn/HvZ8eO/YucF+kpGyizstXqsJ
5giWr2Eb5uPYehNaYbgVXeafWOCfjMrU4ktyfCNTnOteIR15flZSvuFuoZz7mma8Ai3Xn6JEBltA
9OY6dpP46utvfTylEUVadC9yq8CJwJm9UAxBRzcBVruvCH7P3ahHy5zAfqvrPNhG6tA8fj3eJx/Q
VVUX5eckU+dDHk6tUlfUNir7bM8cI0TkXLsOkfSd2BOOR4ERjq6VSWJiiTBPKlJuLHXar4q9ZY4v
7sT4Uev01GE233i4eVtcP1mcpC6BVE7h6IdZQtVKL9BRmfvCs6/ZmKxLG+ebRWDm5vbPXprAoVHn
/kBQT5DtTpDMjyNldDlpBXHqPpVOeWmi6cXRxvdOAFn16Qd/XPbTMMw+Lnpsc+QOZ9ubDUtW1enr
2YPmTVFkdq7enRf0eodXpa2YV4PlR9fUJtwW9p0oKMg6SGdWrtmaINepAKDEl/pmzDSBBzrWQfi6
IN7b9q4WFdssVGvgeHC3oxUY+PabOzruI+YPGoFmWuFW4ELBLU4sqvn8fn8m5jWrRYMyO9/K0jbO
6Yh3eHWdtla6hO60lNZqORq3aBP8ExvHfN7NRjNmsxtJputlLqM1UktWQkpzldtefOKZjibe9J2m
Y4iYA9r5/C5JrCG11LDTfRnF+FonGAV4blltkq59/XriHY9E5Dnpw6fuHDLms8gG0yt/HIcy2Pv0
RS46BadHCqXWcqTZYPXHQxkqF2QN2jUljflZl2Ylitikx8pU7fVLONkTF0uaF+zu1omvdHRtJRCk
h4HOlcnohEaZ2crtIm7dbWbEe7DUGAkWQEZzNP2Ii2VBr7gB4ZBoBuMniNTeaysywF8VdtEBDuLt
IqKadCKwOJ43hz9otsAVv7bi2lbjPcoeyoFaqpz5iU5o9/U7/mwYY9qrSAdrJsfo4T5SaU7aVoWI
92Hlq6sKEO2dI7r899ejzONU3i48yemAnoIH7r6zUcB4yayT+V5t1X5pApK/IivSXyKJd39KjC0X
tXCD9TgU47rxguhE3eN4xRMekwSYrOsch3aJw+FtA40uwsB8T+0NOoee2+cg0Uy8EyIYLPFE+f76
eT95qwcDzqIlfBJKZH9Ovpdxk24tvyu3jdO2J6bIUVDGayXbSascz8R+Zs1eq2mBc4SVW+yDuAh+
5YrnoYsrI9QTWrMuEmRYgWZQ0GeONltIZdYyskyXtmoo7MuRPZ+Mmumuv372T162TUOQrf/V12fq
hy87qhF7QXao9gai76tEsc1HBzkgwsVEu26kb57Y+j4Zz6FB1ZhYtsLW3NnKjZPGDiOujXtUkONt
T4fAXVnaGPo6mXpdGEDMvn4+fcqaHJ6JuHQZ1IE4FREd2LMBBX7xtkCGuvfsSjOBJKXmBCqUyKFk
6wTPStw5j+6oKi8yhpoRItc+C2qcRxZK56U3Vc9MXcE4whyd8NhahFYHjqKkT0tdYJGE2wrtR/am
KjIwZEbv2G+WRBBy4rV9MkUdmzDIYvXTHzhP4Bu9qYCbwHrHTXArgNdZX+aa5514WcejcDdFZKcT
qVDMNWcZqCbsKD4Eo9ybad2v8XeBdlSW2R8/C6O4LAJdFSSInNlyC5POkgZavr011slSc6BgonEW
f7qocb/S6dl0qMEZdETMvnvNdh+GIh73KVe9jQpxYY1gNjyxfI62Skyyp/OODXO65ZnTdP8QQk6d
HJUauM2ewoqC916AMxN5uUhbe76cHF8nXJ5adsmaPoHJeMJNTkTKRwuKX4AClO6oKT5igh/+gnQc
uOcItd3LQDEuhxYiKPMYkVXaI+iYlO1fL6jDSw5nLpUbAcAKgLvOlJzPROw8Gqgx5Uh5sPiJyBO6
qNWM0EUTU5yZJmqUIBxwsv16VG0KvP69jP8alj2DNCwdhcfZNKQwsimwqtlBLs7vU5vWfhpbWlS5
seXgkjnadnhh2zDnMJwJWvXcon2YCC7Kkj8rqLz/FNNmO5nqg4aGkdvhG9fDCb9ikAOTI5QDq82w
DoQ0si16t/mjkuf7UDwr13i6WeHkzxckNp/I3SvY8SodNNucTheUQIF3hrz01MV8tlG+j8XtgNnM
bdLF1WHaHD5MZeEpaVL1ibqDo+rbS3Mc4rs8gjKGiBcd3rrT/eqhjdC5rYj1XBOZcYsPzBAn5ZUq
Rs9YYU3SnKEepF9F+IUqLhWZlbeZ6XrKHf46/gW6JeUBpyZJbzCz68ExyvrH1xPlcEH+9RTsK/SP
C7KGGO0dPsUQWlVP2YTpaWm1TfuG1G4NrcaVuu8GUJbA1OiZKX+nImuvh8jOTtzBDgPuv8cXyGAc
jd2Hetvh+JjIKYklxnHXala9qoGFbkKCJTo/qvzEbv3pUBxuGolLPts8tm/7TEqMMdSdEdKt3TjK
eO56CVqzms6Qr9/qFHLNVh+HKOsdxc3UTDZ7qyLRB5GptrZLkZWC4leK19qL9SXmrBXW7SQ1ZKm4
F4EaRH+U3vjrfdr0EbukH9lg9dkGmxeR3eY0lOz6pKyeI06ONf+1MWVBYf1iXH6qVv7ZWyWrIaZr
BQnuo9JFngVmMiosOforV7QoORc1PP9VAHXqxOo+3LqnZ5vadjnUHSADlH3mcwWOBgurFDsjZUsF
qBlGG+GW5S+azmmbCoMs+Pn1d5y1S/81JK6QJFaI8HmvsyHpMZVeG47qDpRua29axyjKNb1WwX2H
f9Qu6wtU1SH+dN9aQxRX7LnZFd700bLkbzxxkhxPKp3jSjXwKyAgZsEeLhW0nNhtuVPeF3FFSC4C
rFw44ji31J04pAkzSh7CCkpfnBX689cv4jDSeX8PU7qMs3PiOxxJkXDSGX1LCrHzHb+9SEYvwccd
PfLXoxzPJTQ0FPRIRLJMsTo5fEKwEZCvXN/d6Qpeamrv6qugavf+IOMTU+l4JCQxzFl2b8J5qoiH
I+l93Un2umhPlVdbaZEBebtSmpWjhPLUPeb43RHyqppNQ61lTF21h2MFVOXLxpXxvvDd7CnuKakh
1dTXvo/UGOcxeOb0vK1p4TUelc4y2PYlTtsp3mjov9HTNAiPIdSeioQ+eQcGWiljkkuRXZlnv0al
LBylsZM9hmnRyq3DZpkPtb/VQ6qiX3/Yz14BFQTB+kWJ+O7x+vGsRNiMw5zp4yCLzcpWHbN8nQeG
dv71KMehlmlbuOrgMEvOEDHS4YuWWPJFVVYX+7ZPxFVFjoe6rtrRj2OGNB709hMyB3liq//k0XCt
RWzN+WnAJJlW7YcwoJB60tP1UxA3t1ByDSM7H2C2/vHZRZJTnRAGrH/+/+zRAH2Beh6ikjtA4i0x
tERQoCj6Jou96ESA/F5oPTy8TG7bKtI5lSCZve/wiSwkVgA9GzLWqu3TZOVK6xnryeBSeHF/y0yH
qE58L2nZ0kwACglKnBAyqW1byw5TsTOuwXi6jlWiAATpWkG5vRjpNyX6pTsnsxPcN8VYP+h9UMUb
Fer/hRmqIlpaSgd0S6N3RSya3mZWkghW3zIaLJxF3yfmj56UQ7Eo2XvoEpvuQwsJpPGnRHj8K/fS
5gl/W34jcohmWWm2+4D4tX1pmphcrQAqWKxcnbLDObJN5feopgVQyKIwNqra+uWSdEJLj7JTFs8V
GFU8gNAA4eyBnnDENlTql7VNvzpVAy96sdtSpyEnE/1d102m6blX5f3KqTVaMmU2jNmijypTuZR0
JanLNI/VgEYh1fdWEb3MylKPpf7sk5u7l9iMv+UmrdXUXjya63s7Kffm6AAvqKTq/M5EA/cbsXt+
bWFpqC1SGafkxG0ZZas2ieh4zUaR0tLXj6a11GmNoOcOVYhcY8kH4YOGP+cRM430VBbzkzCYSW+z
sVGoJac3D+CSXm+ZFlm1t+i4gwLrNv5lLIbXMPWLu8Kdmpph15+FWoMWAx45P8UoHirDbDYwMIJV
qckYHxIzPzfY/8/HOnDWdUbOwVdlf8EFkObMItHPIS8YJw6BT5Yu6WRVnzBCcJ7eeRMflm5A12Gv
h0O1x/m+4EJWIcfGVX799a70yTbrcm6iuSD1Ct1lFgu2UNetoa+TfdnQ5jq4nbsaRtxKaZAz/4Oh
OEFxGARLRSV6Fvz5hujoTxfs6O5on6WWb600LJTPIRANJy6Yn+y1QKcckvIUoKf973CT8KCnBa2Z
pHsl0OltpbTB6eFX2WWrjCXemdJz72XRD/d//jLfb1voZMiIzHdbOBngiGwv2zdmpa+EEDk1Dk8s
R4wETwQjx9EmCV3CTaYHlWhUHIdPqGE45faWm+1zIRLapWmtCoIgPuuMBjPLropObPGfXNktFTCM
iis2WSWuyocD4gOQdEaSkEamwrcuS7LhcdSFKzClJM0Apv9UkjhYVwQFF4YhwrVBFfrEQT1NxoO9
n3QBuGmmqUOOhprl4W8QzdB75LH4rBFdS5KK1rUwpXeTKlp4iw2dt0n5iZgKDvG6HER/4jA9mlVc
23kDXM+YwBSjp7X0YUUaduTDD0k1Mula/YtJ/KoZRr6hjwcfbORcZ25X5ye+8/Ejc9bB8qLcSHxN
Nu9wzGzM3IhzUN/79ZhflDQWl4tCTaFKZXkNg7ijk75u0mu7rOq1M9Z/1nRCaM0zEzvw4hl9Umcd
jt9ZSYDQX+h7w6vkajCN/ioazVNR6LsG++OXJcZFJkhRi8mM0n++cjqS5AjDUnNPJrbGohtnGLg1
fu3i/eQnOMnWg5KsDCRyv4yaBjcAIT4YFZXrOZY/eSxvAsWxnqSrAC/I04pOJUiNGLH3+IC2i6rr
1HuoI85lk4vmus08by1pAKnxa6D9NKdaOnUSeW82ZPhnLxvJXls1Nr8as00s63KIghWgHu2MluwC
zmHS0qjii3Z8UvROD+gt9+j77stgfBbwapDLwuXF6AsY2A/Hq2hf8HQXn7w+cM61oa3VrWa1oGwy
DmR/odbugMmbl2smeHKzLdEL0XW+lkZgXonQb7sFKsniNs9TjJmrLFNvlMbk1/cRuH/fNNLnPg4N
CGRM3GWaTf5AI2YLOIw4erur6T/burYBiM7rU4w4vt713qF5hx+PDh62WR3FKUetPVuWvU97cdn3
xn6ssLwFaNSm+LvnhkUgplnnRCKIF7UuD+88HFnac9pGaTMtFYK8payCFAsJXw+/CUWxHwudHCwm
LbZxP3Rhe6PxTpqLLHGVEwsLhTFT9+BnG/R7kPgzDe5y1Fqmf/9hOYMM0Lq4oO1V0FNNu29DZ2qV
xQDO7RjeeJSRHqEDdkIb6JhXVcvG09SHYIzyvRH1OINRUMu9lWX7nrFNZFFfSb+Wv5MgUr67jWJW
F32mw4jQBLY9i9Ct+kup9HJcZrka2tu2aYGYJJ4TPdMNbkHRhXQK4nXqKmxlp/+2sMsJFxWwDW8x
enbvbfoEa4a12uG1gSe3B44t1zPatFxAROYGG6ooXGpJXTxD9cFgO86V9MHq2n7YIoE2tHXnetaw
tJXCxFtb9WL3O5Sud/i1A4DLC2TyHbZYby7DqstvuXJhIoUIHLf7GrMjvCWGS90JU28ZFLV/3cQS
Uok7KLRuqFU8frPDBgKwHxfKWQN6uV8DYYmufbXpvVXgmhmWuA5gEazYGveXlTfa91DWSbwO5eD8
Tvx8vE5pSNQ34LKUGmO1jupzZai3vSmHJ/KT4AVa1WTHi4fWfjXihpY0NmDvWxanTov2C4vjS5nk
eF/WgJoWkT5CAALBQYwdBx2AE1FFC8uQ1b2ZpwUefXUFpJzOZ/MZK9/S4+XnWEvRXArNvAzD6KHE
I069TiX8BGw39D7aFoBrx1VXZrm2Sry0Ux4HBVnxKlA1v1xFpeyH66Qc6XUfUWLs+wLzuhvXjJXo
G83JXrSzCs9UUI+VTUfHrBYq9b2AeuzANIj8PDrDsLlv8XLJBiu57oLJaBNlpoLBJ2ViZZlXfv4j
oh0PlHOsxMYq8mO1pmpOVmKRp0mzpWAPa4P7gAeHaLCKV9uS8qfTjvwRzQywUujwYHmAZF9vrCLG
a2v0vPoqVZRApT83wuWyp4h6wWVOixe133hgDoeWCCMtdTe6Gbwe4wtIGFq3zWVcQqxqouasE3Uh
8Q6pinbtKU6QYoGoDDGujmrySprBuhqMyIzo4dJNADedZl2TRaueDVEb5ZKCgHUJXi2i/6/3oAv2
NGevgAKB2EKdEvaAfdTUX2Jz7YCKRvXJ/4KgI1gL0sfjOVW7TL1ojGhQIPUO+hXWcIGxSpUS7qiB
Q6p+DhWpvPf7VsnOM5kW8VVrBW54W3XCRv1PQuNca7A8onM1K8NlpIz4lASefYPPnsXLFh0mS64O
nnsBfti+5jnxnFOGjP3Ka63yBmKm8tbIAk32gOcrpKY+9eAuJJF33RlgSC76XPP9M2TE7pkWECMt
mfQ4T6tSgHSORdfom77rw+zGKKwkXNaaV6cbLW+hIlCFhDIQ4T1vn5dB0IgzZGmgyDzVp/F27FhD
KPxrkAs5P3yRO33xbENwQJuoU/nb6HzoXy4txXKJ6WwL9k0P/ftWlSlmgCRInygrAwbWlD4eMGv1
vHMJXGSyb7CT51YrkefrQTCqq3So2LY6vFDXusvvWBWuH16aIb8P2hkuiwvs5oJnUYem2E73xxLF
dmF98zFCxZQef6NLiglwAyDU0ycEoKPDeyVRBqCfxmhPG6We/LA97tyLGlTVw8gx+1Y2MX5ZcAV9
xNcwcVz4ZUO482oHwhkdxG5Br/vYh1un0fyfGDogK9Bbp7bYnyS2fcLDp3OZJdK4bjB5QGVSjaGx
KklV4PNngO/hQi4sdWM1AzUwCQQ1XEC74vbgQeHCScPRxwcEPi4qdK+Uj4ORF29OnYkdeznMqlz4
xs84GsrfBZaymCQpYcSbFTauD0NV2Hs+Li6QhbR7Dj0sJh6UIsR0hPii0UHDhe2LkcS2tgp4SKJ4
qWlrEVagUI0w6AvcfUI7WJAoSDCuMmlFX2GmS4pVA7OwHKMkV9eSDj8sdxs3gYuaUmFejZ0jtrnP
nWxZVqr3Q8+tOqN2okQ/6P42fwyWxBOJhEaoryXIoieybr6z0ns3vu36lBdhuqV2VQlFXkFu079H
WWbtbS/kTwEYaa4cK5P+UsuV8Dcbh5EuaxfWwEIIMghb2xuNGyXtICB4wwDsiUiS5Ip0CpCGaJxd
MhhQhUhseLl9Zg2UJVaGp2JhWAk1UKBpWdJZdPjKw7cvuKVnOZssflmp+mSEiftISTgN6L4qG4jW
eWSfSRGYnA6Fpr8FEW6By0qNw+c87GUKZyBKLg2ZjA2cpFyFfNLnnb4CYNU/VXUbdMTReRlt8gxz
IyAR8KcAXDSwvTL8+b4R2gEUK1zL/zUqYdJcxFTDIU/kpa/jG+gmAOlHpS3W7DRDsCTEYWHV2QiR
TBVBsytxxHnGsnT0Ia/H6jYaQpCONKsPF6LFbhDWHUCfhZ4m8tE0fLkroJfcuZ0WlGeN0Rg+x4+t
PxiYTNwjjSrusjRAaMv0JSJMuHZvMk/P1QVt/fGt5SjPVilkRhUiZUfFzLSJkP6EYP1xysEnrddc
BeJWruFnTSZ6BOkAbPeSyEQlfRa24Qu4vhQCF2lTfwviPIvgGhaG+MHubUTQu0YdEgVlBC6fUmR3
NjlrAWxgGI1tPeCVzCHTdGwXVihes1gm+m3iCw8varWjMGD0QPJqWsp+sKtzyvR1ZAAVlLF2jw2Q
CyUfItMPMh+qfRk6DiR8DW5JsqCq5TnfM7babgmapBueOuJ+kPQ9JI1tU8MK2pDMrRvqLdQEt7gY
ceR3A5SNDnSl3BJwsJpyiCbDhRuNqrczyECN53GgFfnvTLUg8KljOTYbXDesfeUoWFxYGG3eC6PU
oRd1tZmcNdwAf1J5BTjco3BXLiwwo48BDktk21zbXag4mkJ5d/p854ZaAuIMXFm3BnCh00GTO/yJ
gIvQknpRlH7rtSHobhKvKsw3vl+jPsUeKiYQm6GqXpRsM/5aupWeXAVsGkCbpS7u07Lq0jPFjNLq
QiR94GPJEEvrsYDbegV223oINaMRG4r/2htAiKFaWakv45VkKtartKO/aFNjxRtjzoilJUWkpgS1
HwrI8JRi9fXkSfujZVfeAWIpmhWw9x7jKaHLHLF7bpBUc5XyqdVGvUftqLb9ta4lo3034IbbbzEg
r/qVHTqdj4dfoagrqlV9xMalD5hly7h7baLBxgLUdfJdqmFieD6kFUFEZSHdXFDrEbQoGGn6LKSF
iYnA8TLeGEMS+1cQOcLrKCObudI8bnL07UNjwg+CvOrSa3L6hkhmqncIdTsidceuH1sZdOU51xhQ
Pjxx+lIUqn1TDK2ibBSa5gfsVqTdLdtMw7nMZCO6M00wlFswdq29rn1pCUxjq/qVm7L6ALlH7tmi
lRwvLBoqXKNLfbRFFm7OmmLgBpS0eEp7yljzyrlMbKqwUa8iLqvsGAOOqCunxet6wd9Yf+uxj+DO
kZZKsQV0U91YVan2m17jxrYSqT7Uix7HUu+yiLXiKkWfAT8Ao1N82rtR19dalKTXWDSR5FRLS//d
ByWnd2sDKFp6bamt/VpBxZ6D6N4Y/qgaC9m0YfZEBBatnb7Ol7SRAR0uTBo4oCVNlsWuX3Km6cPA
mRtVo7+sW5R7i0DHKM0v07xCKeEKrEWhqnGtsPBZXgRDOoagGcE2bGlwwxZerXV1iym1r14VOZtO
jN2gehVjP3iXug2OsEblR+mimSqc3HZUxVrhLB7telPtf6naEGcwXXv0u3lVu9Uqr5XJbtpRTG9p
traK+zrlgKvG4h8wjqSixKIyuue41o03nJfd+8HstOg8USzgeEoQRdzmUu+Xigv4bRopRrjopGru
W6CUBqxXXCE3bLc9gswo1eRNUXlmdaMX/fhsemVeXVRDB+vbaydCM8Bc7uMcOG+dqKx23Q4uhjoy
nYh+ujMY35OsjwRPhYR73dXDAOrcHEZrocMCdq8cCFvjqm3Krlt1mFDcJA3dsXSndxx8GvKjfhlm
UR6eWXYW/FII2H/bnj/KJZhPld5ywFaseqFQJIywYHmFjpuKB9lTPqDPqO6uUc0O7ZnnUtXYkgrt
30pYbwSmWW/+hobmFqsc7LS5KizfBYM+MbaiRYLU9SEBghYs84LiFLsWdH7eLTdOHjas9nkUOwHX
FR2nw8mb7sWFQA6/C2PCDIu+xrjlwmgPXJDJTXDuGPYDvekOvQy67oMYIjsqlxQewf/k9FmAzMXL
8AYiqK2cAyJIoS4Cp9QuKi0d4NCKloS7UILmR9hNzEbDSm3akL043YiImvNUk6HKQv8ffVe+GVZL
0wCYc6ZobSbWekepls7lFGgjRL3wri6q6R1UpvaIQSm1Ew7EZo8NzXBD/RhH7CgdvHMDYkBJwFUo
N7BI/GFpiLx9ovOnpdjS9/m1Gg8p+DX02AhTeoE5XxDW3oU7jigvBxtDnjK1y9fRg6261mnbVBbN
iMHtyu3S/AH0YnUZCBJTi9yCErZIyqT6DrC3oSNWyoFUpuKqOImbUW3eguHAYzXtchzyNPQEZ63e
E/hSzTUuaTyDg+oJUPvLtBqgOBqNGl0Po2bs+8q224UeaxydgKkCAyMobpELuzfrbtFYrXwaxxxC
QG7bKVdJrIgue3AeuJYJg7xHQ0SlLvrAqh8mk4MfI4T2K1dgI4ZNL7YCKzOy7VsvMKwbTKLHl7TG
0hJb7rR8C5LYeulKwuaFy/vagTKs4d+Gtr6njTTWGTLoo4WXJ+IXaTz/e9zCfeJ2HurtoiXwr0HP
ucUdjeA+3Vy5wuZSoEi32XpAeq+lavQq5rk4JcE1hkBJQqPBlqkpOJCJB+rsykLSDMYQS4B6K6xK
/qr6KHz7Ovl1lERCdqGTmkT6j6zlCH6QRqkMNdFmL6mD11GwG73bwXmjakf28pSjxLxWg1jnYKyp
YvQhYeVpbW2SYs5e+uH76P4siiWohK8fZ55ung8xS3EPeR2l5KGyF/zjioWifVMoCyryLq7aJ4Ob
Rtbs3eCEemOm/4csMHuuqdbx4bmKmMMi8xmUTX3R+G9p6mzA5o7OQ4ahsovPrJqd59HvOLzXwP39
yRNTHXyvr9HIQy4QPbExS15Kkz2rd7DpwPpukW/DJUiytb9STiVJp/rIv7ONx+PMEvkgAXGo84do
B7x9lW38C39dnu8JKFenemy06X19NdRsnpSIVxIRMhSqZx7KWhIRLdRVuHwuV2fdQiys9ampOZPD
//0Np1rUhCWZRJ2H39AuyX/jMMQ3jM7gv2INae3rJ/+H+42r5HmQ38CvPyXuem9C+feDHk+c2TtF
TQbyIG1YfPvwJryIvznn1h0VeJvY6Ar7Eh/25Wt6QoFwctRZ3ljLCle1bUYlcXHNXa94zr8b19i9
fiMkweoLV8nCXsntn8zT42edFfwy4RS+oTBqIuhsG81n+LMXilIt+gqitbm2BmPZ1O3516NOf+tX
b3jaLz4szRjzUNOTHc8KRdG2WZCPIKUS1qmEw+wZJwp8hzN3/pBk5Q+Hy0c0mLHHQ1q9vkqSdDmo
b4odAzwNTmx0Xz8YspDDkTql6Ty9Zd/ulfaWsh0jiaXltCQS4NjJje4+fP0mp0X3/36TnBiHAxYZ
Zgs1XkcvRYzuhLeZhXdfj/D18XCkwDOxdlNADGcv5LIXU8+o8tz1J8b49LhDAYc8HbEYitzDp0AA
Y1JY17KX7LzeGit7q5z/mavN33PgwxCzF9WPtSmdXs9e6N1YV+lLoJ3cN6Z94ehbfBhitm/QtqtB
FeMpyDUR2WY6u2TyiB3qerxwv/l34zL4T1bvhxFnW7JJh3qNr0b2EjjN1sBKviHPvzXybJv4Z5ny
k07JE0vp0/n2YcTZSa5XQ13ZMSNatO551cavT4ksPl2sH0aYbfnUa4jBqRa8qIq6MRTj3IK87nkX
uM99PbGPtAfvAcKHkWY7rkenfWg3Q/ZCB9M5KuzlYGNPZyarproGkr9UNVzcs9dKO4lP+3SbQBUJ
52lS7Zuz+U5xbCw49LIX+zviqYv0MbzIcVJZxFvjO0nQeBVdYzjxfbgaFqcihk9DsQ9Dz9YBhdDB
CnUne2ndfdP/IOfid1hnixfVv1GSYGuI3dev+dP948OAs1VBM0EmhsrmNGXFufIRkMZSBen/9Sif
f8wPw8yWwoiAwk6B+bGFaJv7uztQ9ysAXyeG+XT6fxhlNv3piwpEQ3r6JbVxbeEWGYabrx/k1NSY
TX99MBTaVnhdBZxquSYZq01MmGVPIHmqp/HTbffD08wWgGLEWJlpjJU7S3tj7uwdmPL0xCvTjkZx
LOTG6GoQHmNFZ82+TDnmvqGPvfaiYzF5h9ASOHRr+UAkIkw7g0nPXkr/GgGAwNosw527HePfEW4c
q6Y36BOJ6rRfpK5lrKpcaZcamlTU2IVz4ofqR/s3DvOApSYVEJIU0AWHp5DQm2JiZ3q/UWmjNCKd
08dLG0O5YEkJKQxXshRcwqY03aJoIjAz9P3gTdSK2v6m9a4AHG2O2aWL4/rvmG4ctEyd6PD/tXRZ
XKCssrFEclxKVY0S+It0kv0sWn106LcXkLg9ndbS9+n0fw4cwOp//Tf//EzJF+JwIGf/+K/rEOVm
nb/J/57+2P/+Z4d/6F+3xWv2XVavr/J6X8z/y4M/yN//9/irvdwf/ANes5QEvzWv1XD/WjeJfB/E
f82n//L/91/+1+v73/IwFK//849njJLl9Leh88w+GlZOEt7/pelOf/3ff+xmn/LHNggYn1/n//1f
/pbuPxEkIpi26CpAhwQX6h9/21sq5j8REiJbBAtC+xa9lMwRoJQy+J9/mNo/oWgi6HjvsQJPov/j
v+q8mf6Vof1TmPS5oVOhU4OE4h+5Wx4egOQjmYFTbwlIKUQk9pwAFJemVwFIVhcWifH4rNei8ZE6
r3uRoWS9wilXPdU4ejQiWn2qde8MKpVXM9sHqDQUss7rFjR8RT48MG1MkrpOU5d5X1XFxtTD8duH
r3H3V1T0kW08u+7wXJNwnN4VPsX0f/bsWMhLM8yh7jcQ3ce0WkTtkHqLuvfIa44YZ6AULew16lsv
WpPU9H81Ro6lzuAbb72okt+YtbQ5yGbR/3QlCtATu/DhnjX9ukmjBi6F7YD2dmd+QOfAhuT/Ze5M
liQ31uz8Lr0W2jA5hoUWHQjEmHNmZbJqA6usAfPkcMDheHp9wW5Jl2xZX5lWugsar7HIrIoA3P/h
nO/kwNfrHtnGbummwNzI1MGjuK0ld1ujo30neiJP/snn8tdDiJ8MroBnyPFhF4NO+ftpWc5grQum
/2QNCatPeuTqx7zxWKUNfTHb57K354kNpysf53yQzpW8O0JxGn8CvC3zMah3ZpzL5gXqtbL+yRH5
N5jan787nLI3TwcvyX+GYPmr37docKDnZ/3q7tjMB0/SZwLXy/q2YR3bMjxZ0Jq6vQikCY4um+rf
PQYbm5Q1a/o2C1U+01vX1n0xEd25N6CEhn/62/yTe/y/a3EcA8y08A6HKPkBwdrB31o+Nt9BvAo+
DBpNcS7zTKLocKtrXTf2ibjSn31Tbanjx/K9yLX/OXYVCgy/CdWjjLrmjhwg8TUgI6zcOd0yPVtr
6CUVOyJyISM5BueRIfQfqLzJuB/KwjH7iQbmO/k8RrEUxp8U16YujmMek4FFkLTanrSJm/XZZ3P3
uWU9QDkARHPGCHVGH/a0UfPmOytGeftcxe3mpp4kYKzbtf3N9OSWRR+PZAXIdTk0jrNVT0Wgy/WY
h+Q57LK8hn9D4RDlYreoIFSvePUHhy9qjT5DizyovSxHazrPjaUOixFtd1TLUNVoZDD0owQMB52I
imfO2lQvz3IeJveRhVhmzhuUCWY95FLQ0Uix4loIF0ty4Ov1ex4W5OigKOVlYP3ol3emFBsDoQ1V
WQiSrU+2wdhqt9gLQQnoy9xnsjaYwCuc8UmFTuCe+9WX9x27cnt3S/e95bk0bk5gFKQFAjHqukYM
5vNR0khn43GMCVnZsQrs5a4lGXE9Gsu2P/NAEOkVuxu/MBftDDZlYAgudD5ehix3/IPauqJ5WyY1
XSNWy9ZO10VlHmfwjgSi9GNDEINPfAqGrOhnY7ZQ74T0iqR15tsgHHXup20kFoxwqCJi8/xmfUL6
xTm9Zba4gq9e2x1wfFewHZw40oY+sn+g+WfFWMVxdh/lkX9ghAy8sc2JC0gtgQhs6gkW2WatlnQ1
+Xz2N4tlZOXOdqLV2rE/rebiecPj+bPstbaQArHV2qYu2E2E3j+jtFXyklU11YZTiXh9m/0FEZr0
+iI+kM7gJPiwxieR41rYja7qPixOFpY4XhG8DoS/r2dhLVG7q9pcP0fYDMnwXnMyixwZlyLt5NKf
kQUMR6tWDpvh6HvbWtRlAbEQ3zflW+6PgZDgA0G+1U9TCUHORlBzVEnPrE4q5m5My7abr+yprnpQ
20+nmclfnRVTdIbzPwSRBfc2yQhvobLbjfWti4Zw2Yg0UFp6DyoT7TkP5ulDSPRBQAbzXXPTuvQr
KWrFpPqDUAt/frO6hi8+yllOFmO7q60eOmhd3BLdERpXiT8o57C2Kit2pMFxjuvJ+bHlkcTCUmbu
h9MVaNNIdNBe0i+VPEkhZrpd7okDgtVfgcqrN6vyY7bqozCJ4t+PYWk17VuPCMnZeRE+c0euFsbn
KNz7nTekYpuG18q3iApgEF591L2NSVZGS57q0SXawuHrdol3qXM7Ja8RcdwEL4Z72GxQ52bx6m+V
+CxX0z1K0v0SNC7ZjuwehFul6u/6PgiIbrcF1aVwOVX6MfCWBCVdpQ5B1QnIQbM/HJCnWr/6KJb3
EDVAszjDsCIdzYqL9k3hEdcx17/7iW3rlmEeIsHCQkBSa6t+WmUewXmCBr+fSrm92PWAMLSK/Cvh
nBWq4ckqiHKx5vjaoDdIiLNzFpY9a5CwrJXpoMsJz47NzWXb22MdwyLdDUrpPwYv5GHNgtyDD1mE
6AfG/CliYX6s6tq+ZemoKV2Ecp9r9pR7PhnvFE7sZJHgiXf2OX2ZlKZE4FGgUzugaVhIznJddq4k
GJ6qIg9rMpz98mLm0RztsRHqrs8b/4xj2RwrEj2HW54eIW5NN79y8zefERITdKpyObTtmmXPytl0
Abs9kgvSNnd8aW0vZhu4zfOz8YLCTmziqa5iITb4uqiuYG27bk8Wq9qdsHW5EZzTcJYVEwLuedq+
efnkzyDR/eCwsQrk9iGyJHpGf9pazy1P+nAu8bTEJy5kKzsT5sPOXqM/PIw8sbzbtf8whW6dxJrg
hsUF71gFf1qsqnlvTWK6YB4jMkaf8bS89Vnk3tWLMQdtqaNbu0cG+j/aZnsZ7PjX5AwvTh+nQe1+
mjx/lJs++Fv5VLJ4O7M0Gx99T4LwaiZku96MXE4UzmszBPfKscvDVC6gdxtNzOnI39Ukeo8hYDA/
g8fl8DZ/yXRM3pErggNz7uq0mIl0D+hkZ266cG8RtPorG5wi9a18PPIMhikYS/W5wFy8LvyIkNun
D1IZ8TnSLI3v7AkzpB+2dSoM4VIHW0aIhgTqpPIihZlNIpt4uM4EsdY7aRO1KvtbDBH63u/gtA/O
2tnlfdDWs947SFQPYallM+34QLP8u0Uw6JwgCrJeAR3kB87nIj+XVYAuAT54I04Z8UvRvY5qEaWx
KKa33uZQJWTM4ROu2xTh75y9dLgD9j4KJUSWRT4kMAGy/NJ2E7PBVYm7Zcy2Q6jKdTpSamjSr1dR
YB7T60NN8DdRqPGs5Z1nhjUtFxv1BNnE5KTG4zJOqe34y4kUL/EwBiPluyGIKEyQ8wdFYmg27Z2t
tu2FTCmigKHzeyivilZ8HWdSdFJW+0WyjfZGAkeTu8sBx1OAMMcZ7yoEZDrprAjoDiHDwb4y7fCE
EBw2joc2NV2mvPlJoIF3+4zC1EjHjfbeYOCyjz0C55DaHjGlbicfZnobuMdIW/5zaBGY2lRx/Xtw
cuvLOA/lTI5rydi3yPM8JcyLmU0YQrDIa/fLCoDmj4LYmPky9vHQJZUq/f6sSi/j5liMPhZ2P578
bun24Exiht+jfOxbrAonbpPmMbLi9evstsMLGmF5Ma0dPS/8Y/w9zscSVdMlrH33vvea/N01mjVv
QazjN0EbeI0hYJzyrHF+V5MXfslnnDCyz+YffLLiq3KIT+KL44nhj5fJfYsglqzARsiPYOzRnqHu
8oDfzs3edPJzdRGuMwSpktqbh9Pk1tIgKWzXPe8+VUDjW54+zXlz46iCjY5kHV8csETDLlr4fTJI
6MCY+Ivive+7ZOsLkpK8db2AAViOaD1ukc09Gmk9lEQbUfltQxBdEDePThIOK9/kHHuGiaqYKa4c
cmSXwLuWebVciEsNyM0K+Iutw09jI+uD+RkA7prPmVflRz/aMO5xdumH3vGu2jT9y9wIvSXkgixn
vaJlRWMUPWmhnLe6EN21Vc74YMLBPCGt9BUtUxcfat13aeaQSrjZ69kiT/UbrWmBwFOvzzG3xpF0
MStLkQ1sj0jtCMQcECiP4mbOoWccf3aun921zuJcJVliX3D/OKfK+OOljVVx7+o+fxoJc8ur6THc
su5uMLPt7mkALjkykK6SNcEAvf4uUHN9mSl2jk0TPCPoPFLEoS0pejYQlj3uIujYd3IWE2G/7bQr
4MwdnNGZ7zerDfdic2En60Yf+qYVh0bGKq1s9mb12A5vnqZHBwTfHE1HpKQbFdCWy9o5kmJ5FzaD
k8a5mh/iOuwSTczx1Q0bmaib49dBY0AGZ52diTzFjzFrczVI4C/Doq03Si5nL0VnXRcYTMWOuICB
732UFaLjIoSJ67vvhDo2x8gbtqvuOpi/s/gsCMuiDplHzBrECbZ1uRzrzPs1+rKPD3O9tYCP/Ow6
WiTiFMUU7zqk3I9Wa/o3p5i6+xYNI6bUvAzTtfCopvFn7LYZ7DyJXOpKfFaQrJYxpxqG5H6wZnNt
/W7C11L/jnU0/Wx1XO/zZYVVVrh5tAtLF20s67LjkFfNsbEVA3ir6OJ90PV3bdH+NECwD9Te3dUP
tp6DWdU75UHCqL2bHWgYcs6daXpAdWLt+gYbwmYH+BW9Cn8NAW080XTqC/mMx6asj5OPl2SOlPsW
+kV1Wgk1RF04FpQgkGruCRAkRgwPOImzI88Bno6Dzbn7I6Yy/BXeEqhm/HkHO8vccztlFjO7oD6a
ySdG2c/onZRq9NVqhjktluY92nLOXAH6K2u6MlkIVv5wSOe0VFZdVB9H4DW9gNbKWbj6m9HGlBPr
/M6Si7hVxXZajut2lw2Bc9Aqf+U7WXcFCXTwEbLpMMf6HZ1XlxizNufV2E+T75ApfeNsOoiND00b
osYvO+TeuBKSceARwehr9rbrcLzgvDh0GnF9XdPGONwtbyUorJNFKXWOqC9o6DrvRxPY7QGpy4un
BmG4C+Liwy6tpyYvMSm40S+IRO6Fb9tJI66Wcww0Nx5mk8pRPRggAVfOAlo3bbWv1GvbqUYrnRSu
y126lnfuLAxm+9aHkZTFIQkdY2OOiwXCz4653nNe7xOjr+xAcfy1DXVxJKDA+2gxf9+PBlWZAO++
I+NhPoR65hyp488pjl7dhY05aZIyGQZnThyn6Q+Ba04WL9Cu0753R1RS9bNrGv2h24iPADnQeo40
Ge2Y2J8adI9tosM6fM3MMBwWFaKRClqbokbAVhLb9kdJdvFh8r2ZZkzMBmVOTlzpMhD2Cu9+Pkdr
gIWJqEJWOTUYpNeCuGLwbyFdkz/SIuxIbNRkzXefmeo/mnWNfhLFVV35F9vHcJqL4JwhQr/38wGC
DTFw/h85+thLsPTgmRthvteWI5+0M7AcyLQZT4y3v/uDDXGArMmBCI/A/9749vAUVHZ1Gdmm3Uu3
8578CSO93dNeaKe0n2koxSWL6u44oP27eI4/oHKwCufcSTTpVhfpewVl5RkwtHwYy5j/i2psN8+W
96ra1WK04etv0l+cz1arFkwDNIWj6HQd7hBtm1NcdzX6TyZeZ0gPE3+hE5i8UacjZd2XIdzsn5nl
bwBBIvPT4wk/ahGtB0l0urObCqe5tlk3JQIj5nFtaILSOKtZlTFMddQehExccKut5biTU+t9YZeg
5zTrBUXnpuKPHtMRIZitLX5hApsVprtxfJ6Gpnr3Nn7SvhqW+RmhIG4aibatqWv5IxvX+FTDgv+j
73V/yTvxE41+d/FNPCVW4IVvlO2vzSIg51Z0tBhJtme8EfZHEVDKFsM6n1AeFJ+1H9W/BoRVzAUC
yiypjn1jT5el3eI7JTtqJFUPbxhQomc7lF1a8dCc4sq297qqiVccKjyds3Lh6OfWi6u7Z5KKiz08
gWdiepwfzbTmidf2+r5e9FfitRoIxY6t4DOs1vAJ1nixj5xIMunrPld7uiSB/Klcs1M7W8MfqxTj
Xve1dSXOtla3D5zAQzu/b50p3JNU2Y27sqqCC5BUDe+3bRnkUMX6B2SIPO+4PPIEonF0UoRbZy9k
mtf1afFiZR02ua7HwTXBr1AHWzo6urof8v619bK1/1Go1Yd3vriic57zNmQxiN+oe1wIjM9SLUYN
NEDazsWZ5Uh1Pm9ulEoOFj/NHSK830emT9DHgsH+dOIhMIes0fM37INzfVjkGB+xgFk8heHmXjFC
+89LDeYCckfL7Mz4vhVDXcDtgLMnNIRDnjwZ5sWBCR7VcWuaILqKccFw5craRKe4w7hz7jYGLneD
mzNKg9G5YJgZhVvtMQhb+woJjTk4usmP3HyGqHIdz08cp139fSSFjjF3HZCRe3toxR+6oBV6KGqi
OH4zgasHye+DhEP610pxeGJi8ufsQAgwLV8dyAFUWdBkHgfLMlWHiqrl50JG8JtLQwDmsJlfIFwC
cQ993bwrkMvvdE9kb2V263/bJNnvx7KLxPZgL71bHku06KkQ2n+YectozytXAKhYi7JNscpu9wRs
rtMZyr9jmFxk05N0s6y7hO4MDKXv3HJv+V171yHFN6DUilu52Tdrd+yioqTUXPLnQmD3QhnOjJhH
q1yHpOuG5jeR1LncA44LxBfEsKo59qXkTC8ct2nS3B2YHLI+VmM6IWMmkNlCLPvg2GsH4RUiP2N4
BpP1yRsDNgjSdfn13bbxvU5tzP5km8b1adkWXm+oEP7yUpSuch/XaeKXI9gvMLIwynvLBh7Pg7PY
6KgHPWmZ1ptycFrmhb8kYSYZ4xWLpJjojLXtFsvB0dUTF1mhbrfW+6Cawi3JnXD+YOGhT0tdNOIl
6K1412DKHBNPZCSx0iTSMwskV/dU5cV9nrOASLyZ8FTSmlk9JYA/SC8vqT7DBP+lZvuI9ZDoy6hG
L9voiin6Ercdxl2n3uZ9s6pySBQV2D7uSx0+b15JcPkuyshhJS8Xs2CHwfApFzg88fzj3G6Drca8
WinMnStFGxOnqlvfqgL6677cAh+fDu5Ohfqe7J4zEcaZ2gP958xY++Fn4SOeTkA5Tl81TIanCaPv
TxU283vgwviYlmF69CfbmXYQeYmcERtB2lieV32cvUz4JxFkznQuiNaOzr0kGAnYld+TW6vFdDeN
GLkKyqonfP0GmO/SNe8e9fuHcdftIe7DuE2GcYgxeqlefBG2IXddslflbp6L8Ps26vhA8lDPLb12
EVnFQ7i0H6XqsNFH7RSWv4kKYmTvFOFcnyb8k1jbCG5uD4xhpvgu5749IiQvBkzFmVkP/M6978sS
C4VUPMM31xuk63B6ePq82tUX0nTKP1zUzm9R7qkHR9bApGYCv5n/kja6V9SP+UkpsdVXaIk29iaS
RMjn9nL8fKXf8ipXW+u5R1zKFFaWhYNBjGHrXU3TNRLToHCbs4UoHovZMoZc3FmO9TlkGm+Swmnj
69pNjOojY3GwqRpeamNgaoN98tqLHVAlpvRqPNy6ot7fB2K2v4EDoOws7Va/QlrsPGgHM2+FTePO
O0fO6dlMC0e9bkDf++aWu96XRczTosognZBuU65msHVOBHvWD1OkYhdMEvBIBhIOpdVgAnTzxMfz
R5C8lUsSDBZtoPvn827DIfi1YgoOUp827+HGacXzubDlBF3Q50iQZf9tErh/d6MOnJ54bYWNHPvS
93JU9TfjjsV6rAaveXcpOgde1tp7x4DSMXEk45bhetgi7VYrodO8fhi0u3D9wPcx6f0UM1w528j+
aaxhMXIatG4dpEXfKLGr8gzjCI5c+4EAWPGZLQyeWxiKdjLniq+ucFa7OIZaDMS+LpTd/MS4tfZY
XTsm3cYbDnXUU71Wo9XescM0EJh833/wiYfGa9zY9lErabHfzKwgBYGQe/tyHKyCJx7b0dl23Ukf
O6f31qNNdi43hizYriwdnhggsY2ZknYZdJ82/HH0joOrCdO5dQFpxjFnHpfwvGfOgbmfBqft7uZK
67vJ3wAQjKEKtz8AXvU/oFcR78Y17pqroD9an6eiy29iC+2OCQnMBg1N1I9ftAqHPsGbw57DWFW0
vPy5xTIEBbdnG8urt+tYgn32k44fliqS5jCtiIzo3l0SxbGvIMSvFtc93Q7PNOBlQ0RczPF77Zuw
pB+N1EuM/9M5R1IDSivj/NcUu2Xi9Tk1HQac+FwsjIt2m4qwMopsW/dylmDGcZQI5tzYY3EbYtG5
y7CTY9OauviI64ghv2LK352WCcbbsQgwRwMC6e4yx+2yax3FbfBzDqfCPFWxGvMHGSheXgEZV93Z
6zLyBjIogYJVh9V26hfFKpH+2WvOgjz1bT9Ka0CbI1v5G3lKrlifWfX74I22ueq1drOv7hZsWIvd
NWvO3uRI9d0u7Xp7d7NbdRA5OoxwCC0xcdPMKMZXEgtNwS1Yp4Oj4jkJ+gjPORMg3LnBxNxnQRRd
0ParsjjHfEq0lxjpYAO0ITfFp78V5Yb/RMt2fmIqX03P7Vi6X7Z56zGcjbG3Hux+AtsdjWIWj7Nl
NVRzeYlzzL7WneO+zDAtD5LR4EfY1NuPvLSze7H1Du2vEFdUKNuHL/qSCnuaXsJ860+DiaCM5AHb
HBVEp5py6XF0S1LBB8ce9l22hXcUc/wkd7DnPVvZ8JUQGPWjbsOcxyeGXWEXxfjEHrv5hb9u+T1t
OcZAHCPZHn/y+FJWQxVf9dxG12AYA7kHy03gs0UqbqLzzHyE9lqepmpIlRurcl8XW/ht9ePs60Sw
3ReL0nd/g4edwrqAqWDl4ldbtpG/g6vn3i+mUudw6exHPPQiPBVoF9yLzozT7Jp+kPuyr9SJw0Cc
aKtgZzEq6T+HYsC+V83aWsGNeh33EEEKpERWJ6sBalZHOr4Gnr9eBOqNJHAgoJqiZXO41uFDEQ9u
GhilomQlILjew/D2LRYhmXNsm2J7LSA02OyxOpx1OTKV+4hE71PDhPC7q6YicUI81bxBg7UPSXAD
/VdM8w/txQ1zQ1ZRLL2X6k4RkOBi2uUxZC1ddjFmdwiBSzzGddpjYXrcbujdXTlMrFYJfe9wSQ4L
Xvcxa1830RS/2WVz2DkLHVvR2naVMFIePOyRBamkS6H0zvg12NWy6i5aDd60H+uygGgz93ytTp1U
S5mdAYEh54qi+SuZougsx1neQdPIz07fsBxzsg8krcTiGJERtB06fS/SrdLyw2jnd1T61cMwL1+A
IBquwr5ODROtO/an5nEdinrFgi3Ll15psQ9lNPc7pp5VIrNJXBTJ5MzOrfmtMH703TS6v4OYI54Y
pvLgb5A3DraQWDjFyLMBfMDdyQzdCzb0Js6pr9zs3GD28BCvWfoQBkPQ78lWGIvP1pusC4u3BOPl
IDGwlfJYbJosDYsfiF1Xg4TXdMdAt8WrvUbtHUqSHlK/HYVQOCr/5PKZsa2m0X/yZwNLYxC6v9+y
IT7TIDfvbBzaPRhAlyFbV7Cnz27ZXr6O42vVzf03eETcYtoU/Rc9ROHDLVPuazyMbgpcZ95VDOg/
OsfSTHQVV2rZSwYWGMbL4jBrBlk72TZXgej1wXRukB9y25V7yBS/rdBdTmjAFam+SISS/1Zox/BV
Z9Vus2LmorOv3JSPPTQJFjlqtjzrL1XJUGpyqzxpIt2l/7VE5q/aHKQdxKIhJSSrlrgc7z8FlkvO
SxJkCs7cCo7HDtaMuG7ZvPzQwmXfZrfhIyZEKsv/+sf+VST1548V6EnIiwbUiqLx9s//wbPQzeWK
K0+x0O6sMNqRCE9YfcPMmyO1BaG6C7sl+ic/0/kzO/IvOpYYUClwb7xMNgi0v7PJ5BTE+A/ZPqvF
v00zK0zB59Lm8MK0LpQ8FKue3wCfs8R1qKkRQ2CVYelPx7fUwabSwgT2p2km8nwUyA6aVxgmw4dw
FbHIgcXEvGEwU/Xik3UzNfSAEf93WzemYvkN3+ck7I76wFSO+hHGPSugWQSxw80cd+1JNH33XDHW
sBLSgb2HxRnmLxFdrk5aRVn7TOKzgwzIngd1KuZ2mVNVaQMMRGfhuHeUYD1X0RiNn7HxbwoSa6g5
RXnpGJXFtvMWlzMb1LFS1tnOTG2xVdLjgC942c7C64KX1asaXi16hU+9au66Yo2YwVJaHTyL4jIZ
c9+7AW2sjbLQarOJGRyhAHsJ90Gco9Jeij0GB3MOGpuebYUkxukpx+Hi1MHI3oT++gPJ4tjtB9Fb
v9ouAs7SrWsYHtlYlV/xlbviWFZLpFI/c8yPJlpJd7CgjOP1XNbJTqtlRRgAyCvYq4FJNI1mv3IE
MB2zErvy5vHctGqo6WZqBsdxKOU13mqumWgDMYGCSCJ4yUMC2fbDEANNg1PQHfN2QjDXB57XpnCv
Z/y0umgYCzg1HAwX2Yy4xRvLi+80dnwYV7Odh9jY6/+DzPStR9/Q/l05+hfF6f+dEvX4q7+JOKe/
/6f+PxShkufwD6fIf1Kh/ltHGvMPVf74/o9K1D//pX+Xov4ZxaZ/Teq//4v159//h9iUW/1fSU7z
ScC4yaYdMHn/S21qReJf0aA62OFCF2U145x/+Z8y2/9QXv67AhjZ7f9JiXnDkv3FuQIbj5AV/6aE
RXx4Cwb9m1oOdVbtomeKmTLPHBXSbS917cRl5LQXVJCZy9EygSLRbdsu6vdAy6zsp4w0Fes5sODX
hNToLSUwXKIRSKub9nXOrXgPtQ4eJrcAs54RGUu1+dkDc0d/BSIHTVPI3WTQux8lQXH++jr5nD6g
lqxxXpdLh0WiLbBP2wa0q99JE+2kT4GVSEQMt2yv1VnvGfM72DpjygyUHtLIn0SQEaRqWj82P5S/
EIOQE8jMG7JscqBPyqV7HNZma3s0tYh5mKFkk5XVaNOIlD6xxW4dtqt+FjPiGVggcd6w9VL2HpWq
U7N8Edtdky9j/TCoeSovU9kMdDtWQAvzY1q9Vn1spFG88OXFe/o19u37yoHod5+hJNAf9SRM6kTg
ivxCEzKz5CYe0wKE2vAcL2L4wk/ovsfxODysVhHRQVce5KvAzYL+xDDNXADuejlVc+AWRxCKy88G
ZAJ7uLYInqYtA0S2M1OfVXcoycpj7eFB+4M4m/EMQ99JKT/877WSeaJLExSAIzzyvqzW7tH33OIx
ZuSx78uySJOWoW+bMJG1zs2JD0tRxSiPER5qFiILmIuxe1j86aIK2bNMKcxezcaqkcu24ZW4C8Bv
1hZu00Gjh9sPFFwH2obMTp1cZOZUiUltwDC80HdfZcHz8z5tm1X9nkClFNR0lgWKdGXz+Ig/ZYWF
YVvhmEhqdvdMvTlXfNPkv15l5I71pz377TECzkT4dNueTCPy6+KCAsvhmr4u6CBjpBgmYg3ZleEe
vaz1OGtxI46yhJpoiZkNcwsUsUaTabSkvUY79i0al+KwoirwEydnGrf5/U3PYQm72NHlgcvzVrkx
8LOyQx0a77xy7H6403hb1gcGzFQ22sWXFtXhE2FviGXFsJVvTMcX5jqDVOvvDi2WSgUg5+W5EyiW
kDfq6caX4+tMLdeMfZZ6TOSKtCsmc0JDiepCeWubNI6nnDtHtlZaIKcu75e2CXhgiBG1r13Nf+Ja
SkamKQKhnM1txjoR1GBtNZEa0raEtp5IOD7vQd92y/fWabyDDSTuxFpJFBfsCsRLdS7mxl+8wW2a
M1q4tHx11l2R9f508sH7+jwTUwa02q3kO2SEoHhaqcrpkDMvBSI9HaZGbUM6Dv7yS4ve+4i3sj1R
xlh/LOCqmTxlW5/tlqVv7hUiztd48LckwyHg7LN4Lg44OSceztmVdHLxNj3WqEP45osOqrwLaQNw
BIUGDLcxFBXwCxwArJT0PO7h596IZnlFths6Uy+d5y06oXIf0mUt2YRls1djxECYYj/b9qwRA4om
zH9wt8qPhhpjuDIKAceaoxOD3myFVp3OBbTsPZv47aRd2H3JmlludrcCkrpfoghnuV77D7TC/Rdl
XP1hahPv63YR9p5Dgp2NZO4E47ovUIYY5F9t2vVCpg5Mlsu2rP5xg3/ytDSh6xzzecI2U0XQ3XbW
oAGFVFZ01w9rde9SwzOzrZD1TUw4PyLd878dI4Ja0Rku9T70yGTjgTDhQ+jnGfDSLFgP/byE91Mx
RePeb6OuPy4wKefdbMIsWeZNMjWdZZR0WZM/RHbNxBIAJyjFwepc9n3bEjPvQviROj1nRwK9ZHhE
qAatYerCLUUgCpWkzjU7pVs20j4ulyq81+Mi3rOI4xtmyLZMyIuM68A5daf7znKoVNc1W8VXV/bV
00aCwLzPsCrRYfSrI4hOUkt2Z4Gwee0DM92hBFtfmQ3Xh2ayVo+NqnBeirHwHzsrz967DPzN741U
TZBEXR+gEB2R13Wct2ZLC9c0GeOIOoOXhsgFoFjPamjOAQohNX5nm1iOCSs/e3waqdShr1Vy6g9a
u0o/04pWwcnt9HKcylJ8Y8ACo4WfoZED5m0dH4K2Gk8drLW90+V8fR4x5PtILCxN6MgtDJqIX+XK
FlyE5UugVuu6eUNXf804ny5W1kpYBZDMVmQo2f/g6LyaJNXRIPqLiACBQLwW5du7me55IXrMRXgP
Qr9+T+3LRuzdO9s9VSCTX+bJ9iWU3VbfRm3TnnmF+9IqRYM5qMngJY4YL6J4b9lXxOj1o0+pHWZm
wbn83zh68lOzLkEPE8bla66qk3t7mTLYc/Vx5PUsD4XSQu3kxEOyK6axeOok7PZDagqmFeDCYMSF
yxrjNYwmbCdknfwzF43WPcNlQQLgWKw5zU94cX/34Xj7EVPN7ivKIjvjeOq887ig0exafxYAlfnf
8Ck5jdQKT7JXsL2PMhgZAhQoP3X8HsPgg1iTIUUMA1JyuxNTOCTNqEST8KsNaX1afbfFIRvJ9Unl
LcGDlHFldzShhEWiZtb4kOurZkrfoHaz8vn6pv9P/pFzkj3OE0uE4EJzxHPUYxmP3AKdKyi9BSka
FZPPygmzSzZjDdpNAgrP77X13LLfNzUbNCBGnWL5o3Lt2dQgR9h3s2h94sy0sfxhbVntxKeVVfDi
SCP4MIEg8KsTgvvWMcipY6xNpim8M+TFvGHAU/LZwEqkUy1vjFN9xACYzKF3CH7gNU4xMBeii4+S
r+zRWetKYVHaerDncPsH5I68JAOpiwwrPfruemLLXS9O77d1AkEqQAEEFLiLK8pld+kkVZuUQo/D
tQe8NV06CUMJx5UJ/sDBGrJzFsUD6m+xTcvrXNZr9eC6cfncxDcDki+aDoSe67cSOmQlXoTuOpnI
OWbl9pqg+Cl4z71kDNhpP9Jyc9/dzvKrzUUQf7iD5emNqqp51TpXv5i6Ol+Fn8fdQ7osckCKyzAM
Blz5dl1dFGqHn7HMD0KI5blfLS4GjGzwfhVOjfxnmensd42RKbyBP5sB+3WaBfezI+bmToGjJIMw
DLCDmt6F7hZnjv+X/6d4ZyV4zFfVyt7gb0ZKPNMLHny2gOLcBajgBESrc9emOkjhojyryd8uk+My
WclRyctES+K8MCbXzhLhsNzJfHa5X90cFbQZjJlxjittFvXr4k9ZhZFEmfUNkNn61+b59rl5sOx2
zWKm+Vh6PWxWyFaRuxu6OHxZnH6VJ67InflAo0y7wyhtzOPbQfw8AqUPqyMaWXzPVzzN9LeW4Xng
pXqxTie+Tdh1tNotEKASrMUDZRSq7Pn9GJBXe7k2ytkNcwCaFOgVS3geBEt4UBpvLudcjITXITR1
c4CFS3BxcHvf6U8+UGAmmpiQ0vZUdQJQbVSE6/s2B+XfMRqBWEWmcvbjOC501zZa2QRkSscRHAbV
2yImx7s2hrvzvnTdpj0uTcHd1xO0dj0CJuZoUjHrYcQ0quGhrTIsGU28pCN246D9ZpAccgbhr4/P
1RPZb2b62fQsG8Cq10l27mmrpvR14OmRp1bWUcfgvc5ttq9n1RyckMX81dBI179UaPMsktZgpUkW
ofoYE2Tpy48eAS9LBKPAu1FmkUqWsNrqkx8bhkuMhJlK6Eitv9PGkd6V1h6Ehq5vEPRnSEcfk45j
57h4jbiXHLkItRUMHXYhpUIFncuLHvdOgWuXeMeKGy5kSyqPsH0CRE3j5mcajmJzrTDInVJfdlGw
i9KayW1vFvsKigtJpHGsuvQN8/Adh/rbsDVkrnDsgVRVfB2LvIcR60keC7GWx37Ju//yqsQLsW6h
xA/OjrqLmcw84jbxETEc6/k7ETTCHBSmAPFcdqRyjkjFvb5GjVC/ayjI4Mglafyoqgu8vsOEC49d
Gd9d4BT6FybV1blj22X0XGZDND4jr/j/Bq6IzY7D8/zQG+4Jl6ifovnOJeXyzVhZ39llCF/Apjn5
EUO8Bt2l1vyBa2efEE1hy27bUdyQxS0XgUtl8zi4FysJAXSpuvP3EHadv50AHHtVc+aWvxk7NguZ
dupRdkU3+AP20XzlxInd8veGAnXS/VLdLYOfX4HRaw5qWfY7KlF/mRfV8qdvFDViWDr1DyeyIYXA
XVu/hBADfvB3drEYdqwHSOYxbsEODy5I1bqM0HjSdvpYXDjJD6QMGOqwKtEylDlD7T/Ax5QbVnOK
yn6sPkPU93L2kZ9CfA7lq3EBFV5rXIztvmsz7nxM7VWJvy/DUPqwGp6HA2Yv7Pc10DhgOGxmn37B
LOdEZG97D0DMu0yNHGIw4aCK5VGYMP01Cz7kw7Jgbi7wjdgtO9lcSENDd1SYf6s7dbTM4P0fTzUe
ZRwscjnlW5+9zqSff3i0jX7UC5a2morM7keAS3Q/kGn+wg7kqBf6hyxMaCVXnml4C/u5KC0Hak/1
+IgnTB0nXFyZumSR3wNgVV2Q0AxQP5kwK8/4nRQuFAfrcqCj0zCV6YNn0pwxd+n9QM6teSrHVMLf
afqRRQffC3FRjnB7GYH6Y+KyyufQhtRJDbn1p50i7mpPgLZLS4rAuCRuytHNDuHNNchZd/7iGEr+
eg6r9uz223Y/TZyCdtAUZZyxd4noyOk595JeDeGN+zgRwGcT5I1uYtlWPzXPQvPQSY8rhRm58p6J
MXC4UKEs3uu0HvFfdoHgIryGS0I1VHHCvWYuAArKPy1n/j3xgfoNbnLqPhYmHA9RHodPZvX6h8Cb
Gi4Qpo64kDNS2oURgO9vhYUR5lqTjU9tiClKz9CtrrINzOPqtWb+av0tu8pC9VcBJ07fKah7d3M1
2r/Wr6LogKUIEmAWQC+NmTNgw8dXnqgG3Wdvo9K+QpWn0Hin83hLCE9Ob6UpyA0QaSB+SIFlS9MT
1uC/VurhI/WjJbwCOgf+1pVuT6lXzowtTEX2NmvyHz66J6qMDSC/ps4wZ6c5aLZv6Wzem7MG3o98
w/CbDdaxh6rVOOLoFMgZWuqVoy0jXDb5wj6OpuEbtQpoAJ75ETPJFAac16qMU/AQrjMzKkPt5W0q
AiLNU6d4GfIYPijWM37gqC6TNv4hJhJo7mcMpzRJDTiheUpEqRMuEaCVimHxk9nLq8TtxhFCNOpx
+UkYki/OVd2gwEty9n/xek6xz1yqVfqvgb36ma0wAXeGp/RK3Lx9LUh0rlzJ+65BUgY+9gSbm6gf
YH/Ip2Jy3SuiuDucOAt0fyj8C6LPyVlCEhZgJYJ7J6u621VVPJBLmc0rO5r8BczVvajt1ikVTHn9
2cQtkKbBG/JE5DJ+UQKfQgLKunxTBJPCQ7mZVp6z0VkjSmLW+U5uqebDXgmdXtKoaT8tCWgaP4Y8
fc4sbpYdQQZuPKTm2dw0O/7Zxov6MDEv1wGbzFZh5I2m5dJAVo322J6Wb2mk/+CHTnoiN+k/El9Z
/tiA3iJcilTIZ1OcnaJ8yX5mHd6z3SzWDWK2l5n7bMHWOw3tjYlkNvmG3YDxapRhY41nhpCPHImj
I/t97J3aMLM7FtasPuZpTeavJ8M3vLhdvvZ7O+PKequKhifHm5xVMobs9cre3ONyuWBcn570jJow
h6Wv33IcgonHI+Z/g1EY7gASK7GTBRjbq9ds6s13OfvwthQnIbPyEmRR+oKHQD3TKZGte4NHJjw7
LmXEk/Tiaywp10I4IGdmtrb8cKyuz3U9d3qH6YdNd14j+K84XvtfNU5J7wfB3FXc4U0gt8r33ea7
zF+ny8xSVRMeuckRCUNuxY8a4vTEXhm/6cI6OHOAca+7cq7sSzrp4pfDIJ7fCLnhYUhBWoPOwL1y
dKYY+7sbOsuZTgQIFP2qnC+OVE19IdACVoTNbE/IrcswXVL+sQD7uupAYN4HHxsjlBRxm157mjxF
gpzoPeiCofehly1xB+bCMAI+8Op181NpHWP/wxtrnhW70vZY2A01DKMNxxq6Ux9t6ujlZ1G43ZZ0
eg32W+Q60Jckfvxib+sQq50eWKMeo8Jnwtijoz50E9HkD1/nQY+h1swNFokGYydH4nFTScdEHM1X
hMO/rqndXzoelD52g1ubow5G70YxoAo0frFw7guSg3EQPbddMBEb3NLpmMEYFTssEvIHGdroETCC
BKUqac2AUO00TaKYBd2HdQeL1Fvn9Obe2/4WqCzlHgbEsh7X2QL6bonz3nPI786hyDDc4+DbnniV
t486TddX4qkoAQNt2cH/XWgUouqtOoKDDgiFYOhAiitz0gEYJA9F4wefeMrK+zKHnwsTYZxN4kGD
zwls6FKduw7M346KvwKyds6rts/1Wn2CCcfltDhqeqYqc/rQ8JIJBFoVlBdFeiFO+iDN32vsi/j9
tnmJ94P1NrwzQx0u97SHTjvIlu6vaqTp5QBQmMqFbaQh+mPz1Pxr6VT9uRJtS2rtY0AFycthlUjv
1aHQAz2pX+cPzVSUC52L4+Xgk2E552FQNvs2pX/mxHLatC9p6cTjLtt0VL4EVYz8RuktizdTefVd
aOSWHb7kHJ4O6ZgnUXbrqQ675pftGyIRYb0BEXWIB+AsSEr6FdCXlhB7GhqIPOM8wv68oYWT9Oui
8u/cU/eBmKZPFRYsojCTc4992pwXsjCXcPDk09LG7q9yWJd7/l4dUSPhnBdt5V2BpTU6Ndpz5lO4
OfJfo9qqgec1bed5C7vT5qfZv5www0fZEyZ/AClrlt24bunPoq6al6xxinM6YTmE8T+MV2+kQjDJ
hINh3o1tUO9wSUU3Mjo+RbQsfBy7wWj1x68sHIKSiL6PPHvpw4jDNqlW+DjlVvwAP2ypxovXZSqO
HomYXwIxntcoar0XaMI6vyJpEg/IaTArdmUzAzSOm9xT+3oqxvOk6Fsgc4kHEaJobP3jJDpB8oag
OPGBSYw+42wNYfrWnMbZ3gt0fJcSbf3Z4FOjeC+woLAnUTjYyfw++ofQiKUFvkB8M+G4KUlZuiYf
2H+Zb2pczydo/2wRjukeiSSRDUSOzdZjj78UPcHxLaOD4DZh3ZyeV24Os5elwOaOB5UagoMlwZZz
jZgApFslqmdwG/NnuonsPe91mLNsaQYREhR3uMcTIubnQM8FLiYOfQboQFCjrlU6z58XTAMv5DXm
gRKMupakBDbt/se6l35aOYftFeyGeliKXjyjsPMV+LVzphMl6PeQUygaatNA0NjYFd0XThv1Pcuo
ekgrDFWyLPvPuOtKGhNixQkVYL86Y8leMYRz8KyPy3qTLV2ses2Zhca5x4VIb6FXpRN08EmD1req
eoG2vjVXWmDrAMBHp759Xm/vUEkfQnLauWafd2l5lNDqsQvCsdt1oxNECcBtDLd26kloMfFV7C1N
ANKp3VaA+bj7lHmboqw81ULJ69ZX47e1QJJ5SwmvZCJ04B1oh2b22ImXvaJk4q6iLaWGZz6Pv/SE
WxXfD9nh7IiLDq4vKZ7iomK7iR1r+HbslO/8m/0NOQUDFapWPiDKcM1m/t3UU30jJQXbb1Dw6j53
cXhxZOrMEwHx4E8m5vZse2d+ZV0x+zXAO3vEY5PeS+EU1SFieKNPeD1oh7EkPYuDBL6UYFDoile7
NkV0WPx1FMd+cJEJbIXlxxC1/oC8DY9+9OP/XOzOr1krCdlkVh+LYok7TMEeSasWQwDdR6aWL6Ny
qGVApHT/G4Jwe0A699urvwjO3WGzTYbVsArac49XCmxF+H+WOSCH/gVpxODvJuH7HOFDGu8qEiLm
To+LxqDntNOTHzsC7iykUxgMXjeR3Ocfhc+BIlGP3OGr04ZLn6t9K9e7KZDQijPA1dlJZQu51yDn
CGBm2cj9wNiFaPI0pNlpUrwsLMJ4GffU68qju8zK/9Kx6aNDJWqSXoUlC7VvPQekeFl5hbdH8Zxm
P0GqCHHy3VALKHxjRbhbpyRPgw0HyAN2peZPalWfP1bDslJU2REP3nMfVu0+angQWfJK/TMOetrU
BmeZ33xSKh71GpDWuVBy68pBmfF8bwyGwqUs3jRtSd4eMoDHmRcT6T70h+XAnXCimEiiydm9qlsc
8OhyhSQhPVdpkO9NuBXxTjoxxV3JVqHuJpCR1tPK2/9msRxPOxgFiNOwSoYhgU2f8SQTZI/9nNKc
QffRJ392ftWl312MQntltjR/WzGJn248bu+quI2pAoyjsLp8kpmJ6LDwcUIyprkWYW+rH9Uar869
gpjev8ggY+op8lmEDOrC9t0pu/AlHKjUud76Spq9tWNEmUAfcPGP0rZ7aWLlROcuFaNzSutuSXdA
L6P5Kx3p1/gVUMNX/7OjsRsLUcT1P/Bw0h37Ejb1i0+MZE2sjqlnyXU5rX+HJu4WAA1zoA6rmQuy
l0zwmGZKRh3JlsbpH3Qq5DIOLOt3N/lxdG75OHdeEK0PqSwn/biteHZWtpqbZ1ETicLGhn1ZeZus
vsKxD3EYEnc4xGSFz4Rcht/txgxlFxSAYeiyaUtbXAZk8uzCPdy/ztBK8kSG2MeYFJI2NOUUPVQh
LcjkaGZytL1a2ifmDa538jtUkXc2mmhA5QmjigobP+eIgqoxEwbJU3sln1Kf5LaY8DGbcBseaqIp
HhBuO3XLgxAQfi4eCuN4VOV409bRPT7yUvCU2myZ/zOdsOI6LvS7XPlSgzuGDaRC+/rWeT2Wkw32
MbY6790QqDPXte3x+tJX0n6lTObRSf8vuN9+U4sJgLjL0azrvL411OUd8Gxsn11dcjHacn/UVzyZ
BKFNn68enlxXX8Le2UKmdegUvqrX8jfiunOYcXwa3IQkjk7h3JYPVvo5FiPRrftynqLbt8BdfkC0
JUsae68b6asEVy9vtYrkchZVHxzgZxigRg2lOPAg4re066PxXUbpprD603L4MDgEkC5e6JhEmoWO
tspz75jIdj+JmkW8vYZSgY3OtN578NbBe8Ud6i37lusD5+Btk+He0WbcA90hhnKL3HxM5BNcSwNg
KkH3jEXJZiOzT9OW/R1HcQZnhlYU+CaKmqkPegrstztry/uDY+EH+x5WbCxjSKf0iAR4i88cbtwV
zhkA4vIzq6ieOdYUK4dPltsVN/tobLdjgVcxf+OmGpFVgVsQnIk/uFW9C0ky21/jaH257RkXdfl9
RrhgPnCOKGJCCikUnuy+ngUGzAOOXZJ/R+s1QxifijbEFhxFywqoChPWFPw2uLdv0TYfDWZC7Vxe
XM0+YffZPNbZxZTkHyLUyqmzV1IwwXhrsiCBd0fad1J0e2cwvZoLlt5l/Sxlnonntl2i/DPMU5Ic
CSWaNw8Hb0bY0KklXOdRCG7W+zHsl4n2Fny3uzovaPGxngtGo2FOE3+JcY5b8pw5t6g82YTbrQcI
KyMOlnyMYsa4CNPHNZg7LDiFGca3ngFMyXy3ZAb07vlllkKrL0c0+2urOwebbCtlMG37W4IgI1Fk
q9zRezFw3utPMaK0RmeV3nqWm8MJ77EpwLP8bnhqOOXDNMGezxFh4lAc0enEYW0L5HpPh3NF0tZh
WMYVAQ27fwajr80zcSgKSJK+r9Jsr1dsOdHeBG6wQBIZq4zmDNMhs50d7q4tGBy3mstTllceh2SD
OO8lpJWn+ayRrE0C16jM70pBM84TK8fEeZrRLuNA2qELr4MyNrarTPgYR0mGFYQC7KwVVn93jMFV
teU1paqndZI8n6j7a4NoiD483LTZPRfZHnBHE+psXwIBp/IDCdve9SkdQcQlU7JovH/oyz9ap6in
gxr9qjkw7GdxayTWkUvXk0p8REjDYh9P1DBcrFZTStwzjeN/FHb4dOTgYJJte4ZN2Pr7YJNbLBNt
5M0O1Gaaa/2B4dUaXUNDtIG6KMgZTK5ykcUcJDA3clOnpqEo/LOOcj3eYSCbxE2QxuWd7fCP5H8H
IkW3Ob0gGQRrQaU1BsWK2IpcX8eyyzz7FruDL09YaZjFc1KaAvekUWN8TuNYTIZdFve+bOgAxu2S
tFFDBHVSwTTfGZhnBf5K7FvRhenF1J6jOKMNcgpb1z8MZbWUST9kJXJUO1WbOrlDHg4p5VTcTsfz
4PIS7UenZxxclZuz/mMEUw3Z0Vezkx35+8nhoi1eEoLJOVXohUodtG3eiu53nzkMVv6ThICYAAdN
EzDE4rBsY2CAAos+DE4aetiJXMkO6uCXdgbn32D6sd0rIBrlqcJfMhwdvbkrkjBSMEM5dL1dl+GU
fPRJSjGcFYM210VtofNYjLS3JobIXfwc+3HDNqrpSJRdMnZr0b71UdHG/zljmG9nPXRue1/RvkYx
VjpZw8Q41+K7IDrOsCtEzfLuMjJHRCxKOUT/jTXdsATI3aY+CMTlsdyXFO9QXl6ZkkrZNmjeXcFl
GXyNF1e/qYYHdLVRbSnLcYfuXqElUaVRZl57sfCt1/fZJ8Ay0bZHidNjiVgvjkvPoOAwR3Xunpy2
7WJ6NtI5+2wrDkGXQDvG+XWbEYQUHiLffLE80pek1qorf6QOHU+PY99FROdremWXW+1SZu/i2oxr
gyQt2u4456x17BZzYaDT0JorjuSN8649pNAvQDKNmRvsq6HaHLZKq823CsdMfE2IofIeIYrD8y52
2QLeqiB0qlPD5cGhktHrRiuT0I6FrVixIgbJTAXjmCmqi9+HEl+AmHTnzmFdY4F3GldNzTGyXlb1
0K0wWFzRctrpYjkf288u4F577Z10dly8VASE990CXQeESSv6h2WGWvkf/7lx0XKDtZ0eVcQUqr4g
jXA5M61XrAd6k3giufrQsnpZi7pxjjlaGLSKgKHqq4tHO7kxDoEaMAXF6c+VyizcKnywkVxiUj6a
x4bxVfwT2EW/xQmdKdt4XUnC1NcR60J6Eh5r9bMJ+S/wCl2fdrTCHbcC83LfKs5YscZB8Dz1bJiJ
DQa4gPthE0N6CdesrY/V6lX1W9d0jf/K+oGpgrYkLI+vBQ08MGmWfGI5h1lWb/eZQ/CHs/eS11vi
1VEz/wiqyWn/LbV2s3+EbebylRW5ZRLVBWO6H1hrxP3gTH1wRKgspx9cwVR2thkK03c0wASSR0rJ
6vKJh3ztP6zp4uqYbWswmNdZ6ym4r7x1mg4cMZmfbaHNb8gcL9rqzy1vmaJubbFl9mrJfMkjGYPS
+y+ITLeQKZvUi2QSEHbMWJ6ibBGQO0Qh+SWf4BSlAfQg4/WmuRAnn82RmlKXTD1yYL98w4WYsJhx
hoG8uF9mr6NaEgiFLu6QQfQCaDkNZfy0WcX3RIRY8f7+KcFOLcvTMrem+iMAwS3EaZjSTWFSLZz7
/XsiurAG6grViqKofh4SUbqQa7w5Cp1DuWQzsyjhlZ5zqApwOK8099hOnNbbeP5NlK3qsMezk+LF
MVQl6V0TD03xhcudePJB5StuzR0+jcWaY+ky5zEJH2/vP2TSm4NHblE1nZj0+knzTJCfr7srsW5R
3c5xmXgXe3j2mQooR8TKJgqQGOkvY8hhdVkiSAtjMPNDweSJl2IBPXEDtFAGxVRjTagsqj/obieU
PtjR/6tXPXwt+Ri81M4tfe9rmhznvoPQLInRNkkzuEX86Pjax7BbByzsuCKIA5xSJZU9DIq8K2Xb
KIDTIXQHIE6MLxb9mgp/8I5xOpX1v2lB9nvCyyXWLzHTKsX+g5M/ynZjxD1vF9s0rE9YJmceWgum
IedK6wbbvWeG4JGayfw4pD1RGpIDmDpzEHaJ692y+iO9tyjDXjA8N1Qcn4n1MkMfpl6fbWOHR4Mv
DEqIN0Hy7J12P61lBmuwWC0YqSx40iNjK0YxffFFoj085YsfXqUf5gF65uBfPOk4X2EY8MdTB4Un
tGn2o5vjaJ+DifvmuEmZYSm9O49vAxZ6B0PQsBMdIb+hmgApvA4uGHoCZhQN4y/2n5ulXp60dhyx
o2oStJZTpiGDxU0+ZmZo9sK3/kO8ZS6DYzToS6uWmqSREUlomuhVCO2AUozbKkGqFT2X7g2DHyvE
DyAw84Fk4/wZYSNOqONqTlHdZfuupzt4Tdfx6sSenLCzDd0bl6YG8QzKDENZWAiQmHonTjoBdwzB
sfosSJPvnagx/7lRFm5PjHYyTmhDFZypptN/x3GtpkTyjN9WSy3+0AM4bEmsvOzUk4Qbjvz7mDsz
HfFWyPxRzX7xq85mnC3eMMoPDLP4MoIt5HSwzP5lCBuV1DBx7gVU72DnZBhTxJpDe3SGwANt2HeY
LVty3SNIX+q2se/tdVfUh1lW4lz835uLrB4j/MMc3bEpuI++4doJGzSNnrUgWQ83Yx3e3Uni2+UX
1g9+aSicjHMexGygIw9eSF1cPNwkifJT8tQdxAnqwFoCNokaBruPoSM9hhN9x8ze6pPIXH3wmgkr
DpsK2Xt0UKAdaVMkGH1UcG7WPjyBnKCiU0TYueMRPZGpMFJ3UTGXB3RU5tzUqRBNpF4CfLeIJqch
1MEXUlZ59MfCnHxl1ZEpGWLhTPNhYtYivxBO8UkNNs11A2unmKaHFn0SF+t0i+PVqG1l/VY5DO1R
DJQlTtfL6m7acm67faMgRHFlTFaGuwiVusbjBepz5lZTMpzVgwVnRySqscdUoBslMhPjgUmhbB5R
JMGHiYApRbn1au+ITjl7LvPVHjehf8n9cjwvbjloJhdE7lLWnss8Dd05suV00T2qZEU5z13OP/zE
PNu85TOXU3KR/p4qRgRjY5U+57VPM/da5vep0vGDa9MV21ccl4/esqJBu2EYveo6xlLmSycg19s6
1zQywW8XhadkeQmjLrhsoi3co4/B4aNNnerdhTvwAZc0vgoziEM1AqYpKZzLzpxamWqki5b6fprV
j6giYXmjadG66tn7Dunkfl6LsWV843n3a667hxw7y6fq+0gchrr0D00NoSS5BRzUOZjigd7DSpZX
4gO8hd5c109DNWEoUmwyGhY5jFDj6fsBO0t+pAR3hIKn5vka4HhJOPgBD1aDmR5LJnqfjY+Z30Sy
PXMxbo7DZlsGqLHoRQKt8ovnubzL05FKuoLTxmFw4vKhq0Di7BgfhI8UaXNQLZhzskswkzpDQ+d1
o6k3fUeKtvczN/TPyQ2qK1Pt4dBiJs12fos6mAncxDqtlue4U3ZfFb5M6EstjtIvokdio/19XIH1
DGxliyT3ODg/j+vUD0QI+uKtjdT6HPE9JOzaIjt6rDn/Nrys3UFY7lY9Vrlvzl/xdm5E4966B53X
hmDHWcFwo7W6DqGTWkpGfxbss195teUk7UsHaEDgMm0jarhyqYZJke+XdVoY5YfyDw2N6ZvuhgCt
hIMLSgvJaXH2mXpUydaNCzw/hgL0FzHbeubitHIfkPXHiFf4zu/8+H1WZOwuI1rWaY7s2j5ZbC7e
bo0D85GljfuYEXNhQNHFLx4a0sWl2PLSMkjodij3yjtuqRucMvTmfxgwpXw2ZpzeUCBH50gqfo73
tNJtK+9ohnxpt4I633SkFXbo6+af9Oxy0aF0ruz/xfA+FLUf75fc7dtLAU+AY0DUqfcIH6YAn2Zg
LJhca37qIgHRMs4LHysRjMTLhDdC4oy9j5sjQhGMsfoCMRZmXFY29cntY72dMpG69pMMW1SgSRr+
/JkPvvL36GfB/DczWjBWq3LmgEz2cftQKE8ypIjc/DJteKUPThBX48q8ow04DOp4LJonaGnLikAZ
F+VLSij1/zd8LwUfIKnUBk0CKte/Y7tbiXHnAJ6YqG7zyuHIwa8yYu6u8r0bdAIbMhWiGQnaNsb+
zonR0FD9DmYkv1f8clgRmBOuDIz5t39iJK85rZQklO84gVEG2c2h/0wn4ty+ONQyu0dCoAMMEySu
gAska+GVXdAkRs44QNKIGMGe1uuY05OzGvzLc4ayTeYcII92vFRjrMM+f5xYdCw4k3kmQcr9Dy9i
HI80UUdcFFXryyN54m76CzyBgDAM5wmkR+h80z5JA/YmZ/72TsvhZ8T4ycvVs4gAIVzKGRNntkXH
oKCH/Jya1V4R+3MgS7fAiC3cKfjqJoqyf8LpwdFgV/K8iR4cgTjqKAay7FMcgSNE2hyOage8Jy2C
m/PQiLTvQUeuY/SuAz6GE8nbuP+vXpbSwTrA589ZlSC5OMfT2FOQmofrETED02sdgepiK6E38se4
VRhuyYQX/X4Cr3XM8Pj2f8jUdBO79RZ6r92ASHjP8GUmth+bkSrz2rRRe9kmTajp4M4THU2J3AYp
L6iQwzuXUqEJfZTN1YtJtOJNh0fzrE0zxTcc+gocJuzZ/39MRR0BHdlIKvyR3oBcWUY1X4hlgr6h
oGXBRDOpyOMzZxCH8tNlZIXau2sLZhQeYQoEC8DJOW3IV6Tk3bpDafw1fWI66gCjHso/g59V2NVd
t/7O7MKd1eZoKDtd0vFAjqp5BThgoH8VVZisZTPGZ+3lUItntzT3DuJr+j+Ozmy5UWULol9ERAEF
Ba+aJUu25dl+ITycZh4LKODr79J97XOi25YYau/MXIl+ASB1S9hMm9/Qg7K7jrKovGuoRlHXCPvN
fxiQwZn4fdlOKHa8oG/xOMIXdRz/AmDV/HJLzhpvEv6Bir3sv8zS5oS45vuHPhTzGffvf0KrgAdV
plK3+lymjgwd6y+vNMCjW943sVwgIa0VqhcPvhZi7j0WqxryNh9g/Nsu0tN7SFvaHYCWocziIpxL
fXDnJKIyva1pM6B4LSanR/M4o+zaJ9sgdqDEIoLN8Gcn5mAiVFizgHIU6WNl0Jv3INf78sPqaZzl
a+vIxO7GSaXzVyqEVKucY3uzLktnJK3l0EMLGaru/1tUCC3MKSs5kfozGHLYndPC5SWzxePHHdjF
UFaqmfa6rvpthJ1Md/iiFfkO0JwebFo/CB2ad7AIhH8N4uNyAcyK3aczKR6WGQtYfkmqJK02Yozz
jJXlQkJ+LyRbmC2ZbpA5Vqwhai0NzvvpkHZlGPZQVbzqByYdy7yTmfBkRhvjO6U+eVYZRjf6pKiV
wBiw5LL0not4hgdw5yurY4vCsQsA2gYqw4i7nq1mNd0nAOCLGmpUJ1toAnMvCfzf9uDwgjwbNzCb
TuD/frrM777WjX52wcxmW596Di5jTi9++n/4dVcc87yXvwufVME/JUQ8bb02sLrPqsN2AMwJiR5A
IiomKEgVzBiXEuU2QN9NU5E0H63ScEuUEka5XUvDPzs4XmZf+qGZrKuok8yXryyrMqg3MPHDfSpZ
rjMhyb7DHT17ddeug4RA2TnGpdwTsCdBWv4DhGY7v3aYoGNuqxbDrxg9dBX87Ne2KGP3xOBre2tH
sdi5OrrBj1o7rjB3U8rH89yxDJ+2EucrGPcoB2mdY4ECKX3bT7VmEju7Y0GKOx56P0+lpj5aZK7u
eCZRMj6iTZ3w6eMibOLxN0dV3OR4kdyNw4GJTJPJTiqJjNh1YSV3bqvsM4335Oi6pucZtNVuBhnf
SwZjh7tJSs1LlFSad1t8zIk5Nk3iWWuHny8nF2H5f5BFiOMsXkfZptX3+9Esc7qnYFoBWPBZZHCR
zmjrRQdp8GafsOH7z8EIM84Mu6bou4ltD1/A1pNDf+kg7cPJgr17xQIbnRxi7M8z1tiIabKb7kFq
th+9RhrY1E4tV+MQk+RFqG3Mg2t1uGTnzrexP+GAHY74LZa73HUJleDFLRKCYrwmWRGzIaBjl7Lw
bN+KruOP4KgdYXxlsN41Q1g/Oekj232/vpN1NHLlw0W/el4IbstTYr44LZ4UhmhkU+joMKNY/mnx
AOVDDjfpE8d6zhT81NhjQNi16FxAyEMJwa8A8cONrXNxdJMaRmBJMKbdVT76PAi3pNk0yknfXQrN
1+D4AjhjSY6SVmA2t+79hS7fYsDFtpVpBLqJ7hCeGS0b1zU8hYCK6UDHza6SdgIAWEumOKJuesGu
kCNFESSa+HU5u4WfU2I1LyopA0hPpHN4DraRXo6l6432npeJ+Z5rsgZkcHDpNMWYvDoE8us1AFx6
PDCclN3diIOLIOgSQlEZ03HTFJMEOji4yS7St8p6K0Fug/bevtEBIgLCxcP8X+KR2L1rVTg+lYnx
9JE2qvHFNj6gKWEN2d5roqTeiZB5cleqXh50mjkT47NdygfNJuWxytP21ErTghRXNEpkBUlBL+FU
DV5pAvVUhEfTax+AZ+H9qlAZ9hMJ63Ep8+aR6Ziva51GoMRAyQvxq4Y4O5SkMQ/cKsmWacVwANMs
3U7pzGx3tImFENTMuyW8NB0mwUNr4Yi5oXc5v5WJhU5q4WzFLhMZhPUyTLy9Amq1FSnnVF6aY/tf
H0+MtszwPpu/xSwbu02bu4y9PHdz01ufYYJs82yXeJ020ahZeEgibeQ3EmRj3tPURmdVv296lVKZ
Pmqk3j5uODWNOZhnx8NCwLYgHI71YHv5JuQ48NzR73XDPEXsv0q4lKuyKVtO7o4IH2qjI47XBC1X
UPj862xnxPimG7a0qGIB43KwhkcYN9luya3yNI9ApYwc8R0N1GtRPMbJuItxGVZjdwPp5uRauO1a
Js5CAawfs27jtRw80ItVu5s9p3xouebWLgvOTeCIND91FK5vbHy9Fj5/C++mz9Kcyoupd18HHkya
TaqS+ySwsDel6ejf5PcYcL7tUq2+ZtFTi2MX9Jm18a02xFYwRM1+Qf46WVhzOHsPBIB3uGEwOC8q
4/ZNc5qVwen6RJcyB1NgInr0ZGfwvfmQYhAnb22GgFOGI8ONjYJw6IWxd7mbsydL7Mj6IygO5Lfw
ky+vw5O7olbFPTqDxhBTaVWrFZ3Z2F9cN/qS5IreZF4O1rrDNXUiYVbvEg/INRi4MPvshe0+e44H
qhi2rVO/tZY9HXUrbXdXoRYxGaaAoigSR3/YemlS/FnD4D/C5LeKA9RjGB6Va2EGbnLzWwLY3khC
j1eQ3vmmxM1cUTsy4WtorBthGYX22CLmPmb53D32vVtETymq6APMIhI0WIuZpXIMRyzyKzdZORA9
KVZh/KtXqY19VouaAZAuevfXN9UcfVf0cpxRE7jLgDErlyEk9gljs+I69BmutZLCkkA8DGXdZ4Te
sUJY84RkyNMge0laUWWHIRL+1kYT4vAzOBvE5Il1GeboTKjoWXo2A3BPNAsjWDml/0ynocZaCbv+
VeHGN+5wOlibYCBkmLTuLHYOvoHnOZox17JQE/tOd1StyLQuGXIIWvwG1kIcTIzBurVb/SAyG2Jg
XPPYWLeZBYsOgpB/IWEMU4sNZnQ/cXZ5My0cvJXfewkfUGR67NJsuBzaatyuLzww6fn4xNCbBBfV
9/GxrDv3HDh0r59CshSwTWq0e+CVDekkIWHhvSOTZBxQUem64+R2E7xv8ubYeJFXAeFhW8WsQCJA
XG7s4/bGER2+8REUd1rN3i0PMg5kuykv2zgRzOWd34I/t4pM3uP1KOJVIlu2afFU64OBK/Zdu2Vu
VqzN5yP/2b136wrPLN+i5ZwUC2j70hBXuzehnZwsV5cHC67eB7Nr1Z9nKo3mo2lGjw13w1uUNAkI
V9Jaqo3ZksN3OPW3YbWkpIgErRZjdtST6dk8i/xfqiumi2byun8LDlW5winTEnql7I33k1WMzimi
M6p+MbTrcFCQYQzfv2yilFxAjrJVgvaqbtbJ7FBQPvBoyVrG+xLS3dYxtiFGBaunaV8B5S2pWM19
6eMuK2fba/4ITbV3ED7ogiWGiWVSa+HDQsCyWmzxcHMaEc7Yt3sSbI1agRzIOQyWgz6g34VkaoCF
wCR2zAOH1677IDNC8hyDmlsfA85OwWGRY3xaYM5/+Zp18dyIEpdQGH1Q0eT219sS2Xy0yp9Jo6Hy
1vCdnfwzm9lfrBhfl1cbRw1XNBov7sWIeezeSUpbbMDVE//LfDc9dKVygp2s+5GOohT6AhNC9y8I
gujVWWzNPrmlfyMrUkci9NgwCTBh5sta5k6vwEEm+PBBCzQxOQ2sMzExRPxFY3SzqyVm+eThmKLh
MJW7MdIE6VkEdxTPQzyRmIY6Gt36ZUA80iqywCTa6UK6Wm7agSDEfoGl9+P4Q3Pt8SQsUH0kS0cu
BZT/ApPpNQ9s/6kqdLQmKDhs+gomu9WMzZbnS7aZHfCn6x4n2fTijdgxvCXr93jpwvYpqESc3CUq
SZq9ywsgY+uaAwoyUBaJWc5kfjfIS84ZzlVzsMjGHGs3oSJBqnpm6WtQb0LWv67mF4MuMTxEWO1O
MYvxXwuEzEeXACLgpTVSZD4HuGxKskY7MYrbYzOB5cDAIWsUn9Ta+drT/mHKJC0FJC/02lhOV27m
GUTdHgQM+Rgt0gHf78BnVxOXmPl7ue89fukaeWFDO00AYC8KJlWyqoCxY5Gd58S0x68xf6tIm0PX
jkAFOM7Ct5G3HFSN6eE/bsQqIb0f9/eMlY5L1Zssnihwi/6MPXlcTyxa4X8V434BBHnB0YK4q020
bEkENA8LO5ijNzvjHnR/gTF3qFnwxQ7i5ZbPxXruwcBCdlxwq2YBij+rnb7ejgATm0PBJLAVpBM+
RMy9+W8WjRZf1oxl0ukXjN72nHIqJ5dcbkY1tg+EjoKjtgVLpHzsQ6aoWHgIXTF08rxYJnY2Fa0E
eLmfO2aag26TkWkmqbJ9ykYYMz+oUqA+XWdZh0LZnCtaj7z+ziIG12+Wlp048Wqfb9bTgcfxiQKF
POCPSbdow8dXhOU99TD6EvGFn/ENETArItvjuusIFCdzSTitjYmaqKAvT4ybckskJPjTg0citQOe
v8aF0wH61gKVFOBGSApQGwycJA1evNJzm7esgX7Jtk2ZVc5mpTh4qiGImye64LkQEJRHLK78Dvih
m8a7xpYABBhrTL5SCADFi931XoCgyreHFI/KcBhd2qO2NN/axXro3SQ8lKySwamCZ8H6olDVycKO
ftja2LlNQj7IgaSC2OxB9W6sVtiP5EyH8TKQJ3kok5y5NzAs+R+F0jj4MUlKXA3oanubciOWfXzz
1iogvtrC/4DWlmXZ8hBPRvNX+AR5CFS/T4hlL5wzMTNKmfjlHbbm1JzFMOcY9MzgZPuy6YNgVwee
pc+p3YT2uVuEL1ErHUz39Ai0B4/lzTtm1exrCvMRjjs835FNfNW8dhZzFBS1iBalBV8elP3KSiAf
2N6ejCzLRw+FlOxrM2FMvNUlDlH+mQIB/nMD6V+LOPScy2KXJr1jHsDIyNudVqqEXQKLV3bP9xWs
mV+aT9IHzdd5xcJ+I3GqIgvQxJxphgM8AHo8gn5x3KvCi+xuXcrr4DOwE++hzBBiWPsGzwviRYEs
RK1W3a5Gjt6OWiE3gIsHgSKOUxdZHNbplYr4C/8rSvg1qOZWGG9VnA7MAp1NlDFL+jDY0YTBO6br
sJi8qQm7+j4AP99slQjD4zxkwd6VSfNQD9Rp8tEAF9nw0/REijDnHXVl5m5NE9vwbvKl+ecH7VRv
itknylz5nNBWKh/mh7jGVLCeqGmiuBMH1Fn5rJ3up3ihWihyaxynqqbbcxMkikV2RLVEdlmCuLha
qinUxVpcnCweF63aWybRJ2ex5m092/6pcIPoV0yYHXgK+1rdQV914wvMq3LZzAJi+Ab7blGfkqIX
DzQqdRsky+ha15N+ybEU65UXYfm6qzlfBBCTFolEl2P182HC5+RKSmuoVktesjeL2Wmbr2HgA6KN
OQc3ey09GkoOqPDmIc6iaCAJVNbbOc6bgzdU2YU2UHGAujQ7H4j1Ab7qnJNDkuFL5lDXt/2Tdes7
A54ZBcGRfsDlgKo1k4JrR/k8g7gPHzBHMNE1NTHfC2XK1oKZz3I35UgeQU8hWrhDw7R7MpaQu8xy
MFWtYXI7/mdhAwF86SpdTeiiFQAi4lihw/kYgigmSbR+lyBXm9gvpHl4MGBxcJw7ewiD+zwaJ/rs
9FCyo7+Rponl+c9Y/MPhijtfMaTbCY+BgC0eSgX8s/YaSm9p78iL5qNkxiEcwLfS5f8ERzv56paN
FeLH8z1DB9YogjtjYvg+dVLjqCCS30NH9YKIETEFwPBHi5feqaAQ3sWCsI/1s461R0ZgKBdkrBU7
IgFcF5KUg90qdEW6atUwX7hRWtD9GkYRqNlN4YTY31MxDPvFYqO4KlsJRahywzza4dbwTtnMedwJ
Hf8MUpIxS89ufCW32+AvsDkk+MydlyJy/G8TZC21FH1ITuXRsQiVHABGkRgAfUAQmOoPbP10qtll
XYyXXIWVs1XkoLrNyJ4d5IM9m/Q8MEEk+9LtWXlnI+svYM0uzUNubZEHzvpWnW9lDOaLmIznvkJH
9L5bjx806coq2zUDD0FC0BrCGujg2wtH0UmV+YPasccVy1GyL1rNdl/0J5j8pB0NTLrz4MbYKwHt
SHSOapq9r2GCIX6Ie8XAjdcJhSPRPu8NATx1/puDvHnuELjg3qJpYCZcV0XO4n6u8lz9K/qqzt4R
IER8wNmQ0QuDbohXpPUniVHfy7pdAPFWUPfTSLnRxVAGyOuqPUpOFCjSTqPLZddh6OLWlyRbAmHK
8I4heBn5XYPl22eUPddD2r1HqFLpI3Bxdc9yaMk33dgFHTwe1K8GYHMKf9J0nY0/R3UnREyeZGiD
1rlQy7TF4lkQGFU4nG1oxR1NExtgQjXsDwzsGS5S8E2v1lDi/Rplqb4BFNwGN5NlcfapQ3tClJzx
tg3TxIHa59aA54qOA1+GR4jjkGN+w1OL8wtMF4/mHdwnXKIt61u1DYVZhsPkOXCkChbL725esVZh
sZizIPJMhMWpXM45mx+wXi0uqg2/fE0ONwrZy9DVt+b4z81H5OIpD7N0r8e4bACwGdYSjW2s+jjS
tTCtvDYeQzg4RFIfhmp2+qtlqwiTpO+nuEY1/4uf2jfjS6+v3MrTFRaTfcrGsnj0jFFgwyFZ/7Lh
Dy54xXuqFGg4I4XCyRJ0G/buG8pL+x9OO9w2IulNB00WImsn9sLpp9uEdOYSqXfvGw+9nNXJVObe
DwI/JqkIbW2V1TJ/oJNFEVpx5PQFhSS8UKgaj9uFuIkgpSnm/SQ5Neyn0ookkJam9baAV8Wbxk/P
QlFKiH0xPuD+wI2mgMM1SVriTcI0UZ4Wz2iaZ4rxpQuwD5MoiU2xh4FDF5yXlfDQITdVTwvz8toz
SXHfIXxPNP0G3jrCGAIuAm+awjS47zHrbC1G/f+4/UlFWdrh9GWTBgVYNQTRsZmGKTgMeYvKTvBr
eW2W0Ux7v5SWfMo7qLDAS3RerP0QhssKN5fPOj4Ao/BJvHzhhtWxH151xhaLZjS/eQ/4wSdgF4In
XMmR4uT7SUQ2NrFYgMpJ2+N6DPTyiam+/2ZIoEWq7WfocBE1P8g5rBBj7Gq7hQHw2U7yhX0BwoLY
9QTMsm2JjHojG2Enpz3FFpjjMhtTKcJKgmecF6e363lANdcmVinOM+Fnuyqo2stk8/q7EmEanUto
F/IkS1kKpnG0siNW9869A2IPb4lieecrg1IR2OS1q4ZIguWVzS5RbZDcF/iks4/Qrf0j9XWFgWA1
aAWBIbXN09jb5WtQc+YDLg2s1nR5A3m9XrKN8uHYzMClpHg3ST39RGVtHSZdU5O3QM59KixPUQfn
6Pqfd7Pdrk3Rdc4jwQK32HEotfAEFgrCk0zSZN7GkdWcC84yF8gJaAahKzWVJCMWyWNQDnTtURtM
MpkZlCNXH5iy2Xc9wySG/EWyrbVCcS3s5ZbOnd2iwUdlJnmwiXqeSlz2G/hlcPn9eFqOY+T77i7C
kYhNquRax6MbDvUxrmhScuswffQ8vEdguezqpcaS/Ru6UbB28D6d00Z3/010h9p4bUcYG7EQF16k
NAPbbfguiFpSgNZiR+LqkuYyYlw/1Wws1yBHNAFO6qzEI1oNCUHboMmdwoT95MssqxR3kwP3pPya
F0vsoolEJEf0SPBPC5BK28RpkDeYhzB0cmivm/MUC7ilqSHf07LjcLaBHy7vRT6Uf/lswH1TYzuQ
aZAeDrOOI2loxbOLEmPC5xRx4tzUTf6ajgMGYj58KGceN8ToR4KqSFhM6iXTFiJoY3yXvKKHlfGW
v8A40PfqWKFGt9cWtzw+WdUVf7ARiEskcmIZ6gp1e1DOqGPQ6pqfJezq65LOy08yKvlqhZalzrAa
K+vC2iTlZkENdFl7VK7ZegKPzatJZcDLid3KDYs2TncI96oh0MNL8UiF+3iM2QD6u5mmVGtTkMjY
82JNYp7w2fDAqxi6NP125S4oSmqB8sbO9mooBsDDbSbOMJ15P1icg0A6ckVZIBbD6ocVMcRR2jp6
jBD6tgNLen1YlpBVohihR5C3LI7cmD2+Mbc9drg95aoI58jZRhWGJNBVHa9C+GZEZeKir/2NhrSR
oMu42a8QJtliuVd3Lj4AztES1j36fYwfruv9TV22hOO4GBRiWRQS6g4ApZ6aKlTgbIAdVQRuCdVw
cENLQyaySUpRJ0XvdyUDtpcGyvpzVrUJKbaGdM61SHqO5tE8UxU4kHL3BzE4D2AYFmdvd6VOaPcj
nAFHy09eGrbRoHHsrk0unDXiC9T84QCOlEMEj3vY1LIJw+oRyXjpHuAr4ryCiKeDM41k6HvVXLbu
iQ6CmWsX9CIWLrpy563sx7q9W2YKrfDjWBXZNjckMB+hdVGT6LskqfsW8C15KpyFG7zD1LaCzMAh
GYrYqf61S1Dd+7y+vtxMB0+TRaustAzPpTzByGwLZ6oQf2tkeomx/z6ri7bZYZYJHnrPrt4Wj97x
bTO25pl9okqeQrIsKl2XFWjtz3ixwxq4WEBDG37jls1GPxBZHyV7B6D+MbVUklHjH7UmxFK7bFKf
qqb6I8ZAEhBJ7xTyUjG4V5cSa4/f2kzLC+dk9/bGYmNTbGJfL+pQMGA1r/4Y1d1fMQZx+sOEkRJv
oEciPwVLR+gcYYg3r0LvWzDKFlSx0xNOuVmryuBfY7zwzYsTABoo3bz2cVtwXaCy6vGFZSB35rYn
BXHvWdS0PGA5xIi4KsWMaDyngffuB4W8Tpad14eRIsOjSwPmAS5D/SzTEWOVkCHxRW2gR7Vh1FBu
mnbzKWu84KuhFy3+rUhi/FC1HvmImX7V/RqvDJv7CJ+Fe4RlSK2qC6LYA1DDm4mwLR7z5ouxrp3/
iFDVOQ3QgfNfazte+ahulA+BFuDih6yivtp3uIWIiAcMlCtXRcEp48l78cysfTggyvkendE/uKGL
yUQ1VbB1I5+rXA9U7wqljI1zw+22AAYYwOopJDQDBGM5Zriipo92kH77CW+DHvebJjR+aac1hrdy
6r/jNTD6iSvF7t6ACLawI6bw/70XbAEJcNf5I88IADCdSbB+aFb2rd/FW62oOGg5h/cA0GyAWMTd
Bnkoc1qzjknmxP+wtKtqw5PaeeTgOpzCelG3vXfY/9y6WD+abCJ0kcVxeyDh0T9pQAH7Juia7xHo
032Lb0I/ByJOca9QJXLxe2dqV/wUArEZPySwKk492Q+7eGNHuyHDqEKQ1g0q/pqUVlzUUarqqhrL
H9+aW3rmL1pSF2hxjU1w2IS0KeefPLn5JxcOTBG7n0jetwmT08zJyTl1FPCEmJ8WgepiBJWMGw/e
9BsNGoQvPZ2BriBsotSaj9H+5LCnILEkRZvBEiNSzBU9WUOyUSCFzY7msL76IMSQYQK0RjleRdlx
9a8ckjXNeSAESB+LnmHSeH2i92GmRhZmNZ6hDfHDNIXWpQliyWCs7EcvHQsO5D0bwbrzGBuWtAgs
Mra6ozso041TH4W7VB7e12b66yuO4+csCVgAj10WnydyEN9piNYeb2OkOzxqwkFDdcGZTsAnIsBp
uliSK3M6Tijd5ahhepqukQs8m750G7woC1QUlIoowHcddPHynFayhPuKr2PvtkhPaHg8eCC5URpq
nJYqzISXLsZlruiy/6ryyr9kRFEqRMM69f4b26wUvFCjnLENUynXzA0K2UZXQlh18VqmUBy3Hae0
bDc7ebwtHPjEuzhq5mxbdVlYgaDIo/JXEN6z311/sbEwSAiFrwO5hfw9wIOALIpnNkpOMCudZ0S/
jG1LCr8xFyps6M6DJympjuVqapJ6X7k8bBtm+vKszETEOsXper01MOq1oqHzke13lG5zG4btb+8k
AxcIJFG/33O0IW8CcZGhd3SOEQcbZ4PshGMvmLqEZqpwIKaA24jgpXfrUiflua+KqjlyqrSWw+IE
lvVS9WC898GQxOlNs7fj8+JaIPbccpLtnTbs9y89V0+7z7UOOQdK1rObOE77M9fv8gZoSxe8gxrM
yG2P46T2BeU5lZ22P8nUDfmqdassJ8aR0FBPMYk77oUHvGo7D7aBgUaPMyQWJnXIRdQx1JPIJjhl
TrENMX6zPCPUcbRdD2K6Cga0lNIhQrkq7KjedjRFnRFFsmeqCnGEZK4s38ICiAkTTp18o2bFP1A9
BRQSM2LNxsPJdwuLZI0r0gUyZXlxWeJho+9Gf+X0l42HbGLaz312n1sFbodalFGQgaUHhgOfB97v
7YY5yzg7czdvO8464cp10UK5pmqn22ILHTdkvqCQkbOAu8SC6SbGQ4wE8lVXVPuNflA9sIgn4J/S
97aG34ALaPY9kbJFcUhnVewKPIKfsDWpbFlaMg56ZKMS+bPQ28Vhb8l11c12tAmyxQSfDQ8ksK0N
u4xniIJW+uSnLC+eERI5EYQ2ePYDp445eV14DsZbJ04IRjE0HWm766HPROPeS2q0dNq5TljxAb9B
GT3MZH6bVSszRI3CHhXBmdudLAS0+j0vw9QTqxj/QcvivYPJgnFkMj8Bn+F8Zgm7gGyzbRJtuO0r
qlfveq6G54XLNj/2+BFIwfWkZfHL+sFrUKTmGz6K27xbBCoIM1T8GDFLnVPlK3XO2ND8Y7KMcCnS
4Yge31fuWxY5kXtgu52dE0Zl5tPc7eJHzCkOTonZIE7HJr6wL0Ivy2KEXY8c2Ir1tWTBN0p57SsL
VKRnT6SNJHvxLU8s7wPHjPVU5w7OUKklpF2wI5dpgHySgHNFI6d6/bsG0XWnq07vGLtIK0lR0neG
v+ElSUDjXwLyzRvQERbd9b5M6fFz5+IhaTtnIYNNfnid2wbpH+3L3aLyzvWWX3B8nhluXzDC+2Lv
E3nkYzJ5w1p8ykH/eyo/aa9V1q5uIvXgj71C1JxjPIjYC5z+LQkpejM2G2gyxl2NPY9GwDvqesCp
ID84ry5CenWkfspQXeQInR4gHkSXWPPyIw1325+t+pAU0e1u0/YHlfTS+eYUKsOHHsto9zzFQ67u
AniVy0sQdqn+7ECG7ipqSsJzaNe53DgL56qHhY3vJrC7+cOhN3N/E7/+wTjEmCRawLSVj8UqGrrm
S5Yz5wzKiLW3TpssP0NJ9oerO7lsTGoONyCvPIGnksqmA8Ha2Dl2HUeNIfDQzVt683gqWHP31VjL
9GFZBM9BWrWkkfpxD1TE87ka2uo4Wk7FOs/jR0SFm4P2XgUjfpulLbKLHUCheYKE4UQ4wXznwDtj
KWMMr3hYtiwc/E8B0uJKXjMHdkKl9yVbtMO8iMV6U3JegJtjpcMeXAFzPbjn/L8ktCYk5TGP701P
LeZ3mwWY7CbfnxWkm0HvpT0U424sQAKvB0z57przbvnZ+g6M1aYmMW4KL7h1KdvygTeEei6YXjGe
uAmZjyrIfwDUtheA3pMmva3dRyjG2aZMeU5vOUksz1LRxD53yqr2Lmn+bSUjQqXU1uRkTCCx8GAS
e6rMvNfEEFdfxf4oP/uZ/DeDMF/TxFy/sS3mPWZHK30TNBM8k2xoHknDfONJNT/Q7JPDBG2G5X1e
nAqsMgcXmCAreNlkLI+Nd1RKAfpJbxFmqsp60a3hrZs7W6ehu+2tXLHqKWNxlTLwv3XLwxrnT9Id
ipIixyPslXeHZQJLoqF1eDz0kX/wHQ9hW94wPtgU+ClZFSf/qCfMX0ipzj9gJi3oFl7kovERXnEE
dmo8k2n4MBlRPWt+7E/Ytd0jJ1SOYhJcEKk0kV6L0XjfWeY0BATUGF5CMfrzXewmvtoTtCW2MlmT
vzcpsx8OJThZilTOvbQrhi9OCrRc4qVfixb8LsxVnKPjvFwcLPecNCE+I6VjMRvDpES2EvGykcId
/Q2eovS9TtrkrWDq5yGvw/ukKfRz06RgszjP5O+D6j/Sjrbk1ZhjaNDarS52FMlPmkqL18SdSECq
PksP/q38Z5HzX5MEZp/Fi3ctmi7LDwE33tblrdevOs9RD23VYbvxCd2dB8EgvjW9P5Dc8tvj3Lp8
qqrpPzh/0PJOMmbn1HE4/XhdKfydBXNlV8MMyFZxmyKPYvvGJWthktN8WxSZhGN0sKYqdDZWL56D
UJp7cRuy8I1w/SYGDCUG4/DOKbPoSbBJWPGSKjYS1QttgwaTk27c9MiWfksNmdmVieKcRcS8o403
aYLTOLYDSBN5HacEAJyc65M1pPHbPPrPRK2snQOf7yJwPR+qyg4eFWHy/VLU80gLHZAAnkUN8wJW
6Wpju65zSvl+IBihHtgr6RqJEjPYHDNkUb3NPIZP4O74blGaEjSeLg3ea3TM5SCxaVwlL6tDlkTi
HfsD1RWYnhFVFdgPv1uGfGNcSQEhb9ZvrJn6hR4urECFn71jxHSOlQeDuBic0cWFDxoSi3fyi1KU
bNOqp74VTObK1/xc1QTLKhtsfNMMVZvadaFg5cr4AHgN62DHE/kDwQY6RJMgfEoQmxjpxzTGFmb5
KPaZLBJ6eqB3YagoxQFPlvkbp2b6djO75Djbf+E3nLZOYSa8qmUUvtGtiVsttq7L7TfFBFnPVGFw
j9wIMMQuSkWntgHBDaiXCXbAD9B34yGnYmcNrs65w07BIBqoabhpnhkNx1OdnhRBG37UBVpumd5q
qx2OOmBP13pkoy0BU69sGjQeEaiARbP3ySYOTJ2TuzwO445GBN0cQR9oel6GXj+G8XLgsw63Tbtg
B1QW8h+R2m8Ha8Cms0frNKXmRKSabWXj99m/wE70yuppQJ00n+oCXTl/XuYwCDaDb+g9gXigiTK1
tD/HBS80gFwfMfPu7cA2dN1NEuJ4iEvqkR6N4NPS3iXx2vEOXEDsnMLY5qFqg7C+FwM2/h7q05p0
PARTXDWX/5F0XsuRIu0WfSIiSEwCt1WUly2p5W4ISdONNwlJYp7+rPrPbcdMt1QFmZ/Ze22Kpere
n2/mc4nU4ifpBJ+3TwZsF5Wh3JMU0gvoGzzRlrD+Fgo8mJMvgBbxGeyZuxDzdjOaVMoNmi0AUS7i
MKhfyjYo4VyWlXMKmTZ/hoFqL3MwYkGnHP6hcm9+67p9rG4OS17dJOB/JuxoYwtLfE1d9dgOKv0I
4ZhvNBvRxySU9R4yusg2UwrWdVv4kbEx2LRc6rn301iieubCIvmSSqvbTGB5NmNPts9RudTPFLeQ
5NwAXAixO7crtOLGeiN2F4Aus1w+wUgfmVLYDCD5MVfF7EIt+XJG2YPaOitwLyAKUXFWBUwPqG03
lPTRu5pTrARjGxyRAQHgKCostkWlXodqoNkkEGhAfOTfkKnrlO9a6eccMv//RtSm+o/lVNTsvCUV
D8qsqYOhgZmRTjW0eeXC5pry5gfiiia1FPY2glelsz9lkjgP5LgUV4+1eVwNhNBtsIybeatQhwQ7
d1izIq7qMaNlTYmMrWE2bNjw97fKIvudE0e/0Ot/dombHIh10xsc9VQIrEiJIKjVF4v4iahKu1MX
ot9Dj+DN0YENwIDua4Gyk22l3zXmYg+0/Grs/2M6nMRD6E7ArOaxu+bSDqFOReSEdqzvkeUUN7To
CPIdd7jz6rsTITt+31VfqhDZYUV9vy16j8E2bLP2sEAye0p7013pUjhLpOnMfyR6mE03rkgJTFMz
aul8P9tyLgTE7QD42Q2rzPT+JlfY0lVOW+Iz7zhuVRJbtYW+Y06xIjolvQ9a1oZthrTPTsJst8es
FSMmHnatyRWGhhqrql2YfivnkUSIog2V3uVrRynboq4ikauLR4CVHCfLG7A59I/uZOktqcRYW6f3
Lkt99vg3UAdqJ9g36YeZ8JVC0Ysw+aJUzubZwDNnzy45zvBUCOvVWVjbuK4p7+zAdT6Y0WSfJrC7
U6QjaQ6iKg8QIm/yo5LvB3u4kz0lDcOwfeDAX+wVzp0taWNIY5KeHJ4JA3aRqxNYN+uUs3hsD5Zm
POiZQL5UuLJfAtfP4gj/G7lcEQy0YHDeKzXYHxa4NutQkf/4MxI8jbxhMfVv6Q/TfY4aKwLuTkzX
1mHef/OLU+yTwFFzcoz5Q6NldfGmsN8qEzLqh/uAoQP4TqJJgQd7OiLcN4N307FDKs3H7pgXIUaB
nFUXGb0eSr/5bzojjMIteS5sjOUt1TGKquKDwQv/2Bg915rNaVTWZ0wCpIWH0/BeQKPHozIvjNbX
Mh3+mHJ5TZNbjVDwph0mtNwIgT0/XmAK7aQOqxPGs/RJsXL4LBL3lrpRB4y1b7sGZ844PvE4UXIB
XT+wZGCqEdo1+Tp299CHkD+LpVSvE3yKbVkat98iTBA3nWL2etP6vWF5WOpzwtCDairNWgKBQLze
rWDUdwShDD8YsCPDMittOOCiHCWYH7gLvZtjubtOz/Nvqwp2l2Sd4hwk6/K9y+tka3UC0L/Aq/PV
mXK61Exn3AMlUAiem004XjQecAS3eW0x0UVXApf7F/rE/M78xD6EVeQrgq4G93kM2z47lYJ19n5Y
PQ8jD0Y4sxGW6f85wuMqmhGTxmNm6/94fEVzqNnY/3EKQs2/bGOax7Vfu6cA5sPThOyE3k5FAmd/
OJU3TD8ImxNqNo9UqcgG1lvA4iQYHRo7Vh7p9LK+0jh6PdOOjhsckWvhHAO3uVH0knq6mHmao6+R
Pi9AKDXg3kC1ZL2syG6X/wibzp7WIIA0y7QJmci4ZoANV1M0l3wJuXn5Aouifg6m0QDhWLvynDtB
BjOvzX8WJxPcqmir/T1AGr96wgPgTLsJnNg7aXTUWgYD3D6TTXOkO0QjXYxN8Cgm0Huh9goa22oN
X7K09AHKGcR+Lzaj35xjA54N1cToEkOK7KHZJVpY0R0KGEdudVX7u7zw7d2k6LvRC8IvLHMi//Y0
rhmjOiQybtRB2fQlEWoe1yEq/Da6W7OmsQ/azN5f9qbtuXR1TgdIsAcxzrUz3fEW3pDHhBDsoZYM
vzlyzUemOGT51JHnoRdOXLSZEB1YQIYYi0xsesMEyIZVwFgHm/929Biq7/0wWD/R3PhmE3ir/GOG
amni1G6kepw05lFC6nrUuHpDlD24QL/PixsZzqHTI+UUNDdphQse1HsXMF7zyiLLWlDn3Ny/XzZN
bPuReagLkBh0LFPwVdD38593DrZTf7ZqSi4SnIatMzCVUih504Hg1Pr2Y2KOKl6gmTCP2rLrEPx0
7ENxeWVeKeFIgVrd4vdpkmc3LbO0iBFXZbOitGUAnR85GqxUMCF1U/caoanAMow+MvsDR7FI3pJ6
NNHnhElen82EnB//SmsZhNoGGl07cRuRU+gcUAfoifRu/K01O57MWMA52sTO750kcW3g1HCdoLmF
ZECUpzLNg5lEq3W1NRlLqp9rIrN0XlHC8UcFqnMpsLNTbqQJNjDaEJP/Yxtpy79TBQdlArSQF16H
nqOSk7pmVaIS9BX0x6UPDg/2S79ntAwGnItnvSILIdKdzevqXaPCtoajSkAHEaLCdbKhCRNY7jo7
imupSEVK0TlsMMoyF8vmlAEyIunhsyQ9nL1U5Zh7OtwEpDrkCyowHCbeRve+Ko9jPa16byKv/iRM
w65PVklSgcAPNMZOYZfFkW6a7ES5TGvxAOeuCA6LCtzwNMNZS5B0NtScAGWcs3FHehQoPSyefLrX
F9A8kB83ltdpfal1wgQHbX7bwNgK8/mKrwnlcGMI8UX65JTjQ6nnwD/WfRNNe6KSV4XBrjWfjjPC
591QMM3eHd3LdBxwRyLHr/qgf+lvtI5W3KIa0bwKGuebEpjgxSTHJI+qYdji80j1XsDy+mrzEXGI
B96au6b2nacg85cbM0sjbxokySknxGHhcuo7V2Z74UxVfcc/KRWRogpBLseBJNLU0m+9tQTPCKDM
9EpG0fAoA+PxSxFDA6jEddWhGWoXqF3EREY4iobfR15GQVvZE2c7GdwUC834O8L8+SWgDjeUw3I8
xE6Ggf8eiUL/3lVZB9qWYftzY436X+ThDznieUXSWiEpfWCO6BaPnnIofNxw3vHYZd+4K4LhZDFd
3cguLR4LjoPqYKYqK/cN0Xc/UpKTE+d4EIm5YHSZHku4bhk20JyfE/5wfQEYJomqspzci9eyc5Z/
zOPHa5+qdjxESx/+QIyz8VSToMiY0dXU0BK4hh1nqWxPrVe0/w3ARZgr2RbZdMM62RebLdsXftL5
usyd9cZrS/oTaiESzsKxGIPT4CfiYaJr8faNMOUl07B/qc46jnq++cLbe6pkQ9wzMMCyge2fBYYq
ovsKEpsVp9gyaBU5gcRlqtb2DYeOZOhPo4SqWjg5jpY5EPRtjnRpkkho6x9IQigCIpw6hCOVdNR3
QgjHne/L5Dz6WMm5sKcS7o1osRPKgb1lHDSWfF1TbB38HbhAiApNW/BKowjuyFPAKyUtyIE3h05m
GOFVso5Rt/nlWw0XfTrW41j/WNWMOG1kNsszm88C+xCAoh+vwKOKj14kwSsM8/KFb7RhJ9BXw5nY
j+BD+PRwR4aADhqkwSA+zptw3PdN51v7kB64PawuQ/YYZwrdp2t73rzvkcAZfK42Br8Bz/dnvk5J
d6l86MBnRLBZ+l/fZ3Wxs/Sk0501KVWdEuCMOaRYQtiwWsziBdA57G3Jru+W50mhNmICfA76UTEQ
EYkot1VFSbiZ+DBBhXZgxrnlJv1coN+62BA384PgVvwmQpGemf2tvFKVADQ11e0n1qPNvKKxGuJw
/KLCFT+NEduL0KZycKtiRltcC85ts3ZOcMDnArmZkxJ38cDJ+4yToP4QrU/mLU8vhoLUwEiKSQqD
xMaVSDyE4iA6mTTP09d+YfS8G8FnjVvGB+5TDjisjRW/w2tqoHPFs+ulW9Cx4t7SuY03JV3Lu1Y3
lF4DQ9f6s/etvv/DOLW5s/Q6pfi3pi4/0/Z5O4VTQx+YrPHssQ5rZhCgcCI95Ph3TOTss0g5NUSW
mG9RhxVGmmpl9inw0LENWuBf3p65tDkp9oWoZ4g3E0gocfcWcTM5/R+AYXL5z0lqAkE2tWCE9124
BpkCpacrjxSERm6G3hZopmExZ1ddNnwa5SIm0o88OUfQeCImSfPcRsNumXD0bwTU02lbWbVZDvZk
JcXB5GHoHrTFOMxRPDubblL6JxTst/ey6qY7gSin++6YJ5cIGtJen5iOW+ldR6CoPLimkJIKqgIi
MzFcuFazG6Ju6im5sZYWUPkkriGCTdi6wTphJiv4qKVJJ/vIWkDnX2x4R3XvSfzmR8fxWv9aMGy2
N3Y/duuxagcyxtx2avzjYvcF6faDOzEQz29QU53SD8OicdiXujZI9a3ddcFrgy2SvCmgUOm3NmPT
nVNu/38EtbCn4cvuX6we9WY8QAlZH7y0sf+hTJ4fx3QCKt3lkF0wPgj7aVHQDOJ5ghpz7lsn+IeO
gS2d9Ow82AbIHsMzaSNr8KWgh8ZjiARKQzGkeqir/CHoPWPvDDexRV+EGU4g690uVRac1zAiC5nS
iglc0WdA/WC+xzXxkhwGRCSLfWGz73xxAa6dKpA4lA9T8zsHiKI3ptdoSIwPz3kn0obRgPZGAIlN
pfRjDzeEirI2lMS5yv1XfqfkZfZtsHDc2ZENZi4hzKkIw3Z8zpEKnoqVLf8NomY/YH/P7lolPmzF
qjfW8Bsf12mGu0IWntr4QFx2qrVX7PiWew6BDKYc1BKlexMm4h0/qi6el9H2AVQxB986nLusQSzn
MYAuZON8riWDsNZ6EmjQ7wrmqeW2ZtC376yCQMJb7kPfINraVYzJT8glMkgjcx0dkI2x13ejov5Y
a4O/tXaJjDpMZrbKu35xESoZATFMq4jPwiTJKnbQ0lTHnitZqxJl7IodqS2cv6XCE5XVMzdS2za3
air8vLFiHvgZ1AOINnapLpvWDqlTVTqbfGphmTX18iXduge8u+JUsTGnnD3HfU0Zde+SOrxRq4w4
o5yC2tDW0Qf8mP9gHXlgWM30hN6Q978YV14C5rb+40wTdQUbPHPgMVHdI3pM37SlvUMZ8hiW05KR
c1HnAoZ+Rhvgd251D8UArdMS6b+dr8tz09mStWuJVHMX5WV9FzlJeRyqQr61YcUdyCIb31EPKXgz
KRzjqAXDrNhwJwS73EeWDHgoiTZKRw7QNAxEh2wkkRolOL45vfbEgJdTG9znAo8zSA3EawazDJsU
KCWut+78xOMmBWbwkJeZfMwQvt2FgqghptPQiwJGpmgtO/UzUm2MMXXb8mpWFwwSlXjkfbeMV11K
Xn6x7ew6jKZaLgsGZd2h4hGw9yjXk5ZPT3F3LIOCwNN05dzvtDPm84l1rp3Epqo14FkqC3wwvBsv
vNbELTJaLru9CbLRjgNPdeV3uRj2CL41c+QWgLcACtREFL7mKKPQ23QGNhnaaJkB7yDwDQQB6rET
kF6fIfVst57aC8HrF9N81MvHYHdZsxXrEPaPs5Xq6Y5ZC8YOiWPP49mPUDZs0gRL6iG1bpxLTgKo
VR2DFHdbOROKAIY+ETJK24sOXmeqG8OWlB+ul9R/gE5xW6Pp7G+U4iiDHdAttwAgThBSEBHNg/1w
EtJI9qzPCbpFL1EDKovIQaPnHjmS3cY2pOUxNCPNbqjRyJhFBvzygu7zNkdGrrTNs1ot3Ea1GBlf
QTxDYY5gOm6cNHiBpsUmjX++eFdNy3G2hFH35Sas+bZwjyJuEDy83XXAZ8vXOxPNuZvR7uL3wo6M
LRW/LOiQMBjGPXJL7wUaWcRqDuVGis6v6PJDVlLy7DizWVEWOotCiLkJyvqA+4jXnDxmqJ6ZmWAx
ZqCDYq9xvOWIN2gy276ZtXvAo+pEBxfE0amNALwg7MiMYXSiVHGHO0Kpgy7ZsezE0JFGEcmhA5MS
WsOjN97yMULS599qq0PJp7GNXJVXwpYFKYgsuDBhvnCSdLZ9IEaGSSJPEpmzOYnE7qUnW9HBytX0
2S+oDjDMTbgkXzYYM+QmWuUqLqKqYvvkJv2rTSjh77oMALTJdeK+R7Db0uAHnrj9bCYM3tZU4/2h
6qxw1PVQcM9qGXJSBAngc/ftspIXRCvi0TE5VG68ruTR7QFN6jVGEUuLiDyZMpB0X7PGcLsd+Hxu
Mc3HDrDFP4cv9qth7BveN0thzRcOTezRpMJ5GO5osJ55vfGzBnMfsrOKiHuhIohyi6AaeeMDoFx4
jtA6Q59L2OvwPNnlaVLgsLZmWKJPK3EsZxsUN88QStbGh2269A6rhqH7RF4KqI0Kwd6PtBQE4Tio
EYi27iO999A4Ifh0w6VFgTEOIfMm+pmdbj14TU4FKmozhhUMDaOcrLwMDEd8Bt+tnx/ZuFn2yXck
Cj6TdDVQQ2PCcDd3mkcIHokct6y4Wpe9TT1c/QKJ/M09OtnA8jj8OFNcRMVN0dDeCmr8MGadxYlT
CUGITorPUcKfJg93x+fQlpBpks47IV5x0xcvRFr3yKp9IGDDb/350xduq/bAPp3xUFahE20Rj0if
vSxyLMK3wuE74yIZYlABwW3kStDeNkN3/DLnFcGQePi0f0ilNfk7ivDe/ZOD57dfBS2XBSE6yCPM
CzyfMUKUqrwbkQGCQ6IQPpfS6n9nV99Q5vXcHCgE05cxwDCy61qBrxwyzRze2VLkYQ2T2lRwGnzT
LDs5t/BmA/SALOf1TaVKRSr/wRxmmUfl4IfnpXaSf7M/FmRSVW7+u2Siu6sJr2aUAuWF7331qoT8
UOSUSIIitEA9W1WWLHDGPpHhtQNjXAfmEVZX5GpZalmQMoL8m5mBMUxqO3RKiZLnOkWahaGiW174
s+A5Qnjb7VYXJd0+YxDtbDHVDz8sYmcrplRRfjxa2TA+MrYtMzbpugHCKiafbnJAlXTvpGHtf1gJ
Jp7TUhYMeLzeEPAODXIst3NSjHdmwuEfL8hOmh0jpk5tU5x+VzQRdL9FD6HPynzvrVr85dKj0R/A
yHbBE6RmomnI3lD6tFCbctD2LFsMLR2xFkMxZkfSCoZ/9tgWP9aQUwtPAzLKk4PBWBx9buvXBXTl
PzBFiXpqHIyym86p14eRIuaxHwr/oUk71hEJhykwm6m1ntOla627elDVd0Yy/F9PpwSAqQ5xLIOB
jlgG8j+9GH6/RJJnBgIlo96CqmZs9+cmHuR1tfLiQbJQ/A+ukfhFo948hemCOK3A7HdA7QS11k5d
EsRYWEGC68kawfuX38BaUSBH1mhuSb3mCUExiwvUfSe4RRdbSmfvuVIAzndlI1GsdZbHarPvQHy9
wM50urhHbPjT2fTlBFHY3ZsgdCzYEo6RD/s+HFjmFD1ToJvmLLriwyatyxdFilUcvyoUkhxtHWZh
YwdxsGQZa1XcCLqro+9E5T0zFLhKq7tQ0il+QsWqZp93Uj5Ia/D+wMi8lu3yCojxqcqL+cmaF8Ib
+lncoS2D9dNn6SN+2eWh55HKQVvP5alCiHuSjkFygVo5Ow1mkHtumfKIGFu9kPCzXNnmrzs6PGIq
58D6QsBoXwjp5Xx2RrnrBjK7CsBTexEOy3sq9evUeBO6haLYupkbXGasQ/eyGdA9l6F1bsLZju3B
/1x5UHaJr18UwJq4AbyHNoFkO5Q8DctZJo/sYxUmmijIzAdGhXcW9uFvhdXp2dKQCqjv82OGkpLc
5yr66iSopFQYFmcdw9tN0lYVp+o47JfIk18+UKV3K2tu9KrRqZ8aEdj37pQlW+RcX0lIOA24yKBD
stpBgGAUou6wO72u3PgbjTsAupbVx5g1ClIN5/y3taHLLctonUviUp7rAkKDXfXLE+JB0jF6i0Sh
MOwv6LDrS1mOxU/XpcA/iro49mQCPlpmXN8lL2VMGxvgEPLXL1r25cT9ibUhAzv6Puc4F5nr+3+D
ztYXmEo32GWf/BZU8nEarv0lUqG6c3AjYZgfmiMirvFtRCLGYndQj5EK6K57aJGWHejXnqg4MBo4
TkDrLPxezU+RBdFW97Xzx0Y0uQ196ZxgcLtHz2j3LSlS+XfE43boHdKBkCCIJ0cM5R/fL9SH64f0
906L+9hhid31VvVCTpg6rMrG0IBLemeBRJGdKg6i7v4SvtLswEgwxKsYSVyMgQuetCijfeN6THuR
cB0SuAnYX7yBeB7ijQ5LhTiWUgVtmIsMLTZlKe4rZfI3mEAVYmkKRzQl434UUh992Uz3IF1h+o6S
AQBZRAwSI6aLuPvYXTA2OUE/WBC+FFPIimcON5TL0RM3i6zhWi/Bw+SFLyPOkvsyW5XkVB6mk2Nb
1Td63Cv+ke7THfHhRNmITLadT+QzJW9tGe0thmifPu3QZRlq59AiiMBgyrQW/9xw5AF6wi38kQ9c
zqKyxn/YAPGs0jNW3jw8ccZ9Bs2av5e+N8XAaRlFOTCgGiIWoTQPTNeZcb3NOeT6rMH9Q/XvHxxP
cS5AGMSt6g6Bu01IT7pWYKQMII16J9qoOoIOVk9kj+EErafgtOIN2ldCnzDb2ahGuqiISf2madOD
/2dBE/LJVzGRuGC9dFjzPq2SlgHxRHMXLR0pNR6aGiB+I2aihqjnY+dk3tEHxUa8N6RClswNY5t0
Wn9rkS1I/7XZr0Jho5rGd2HZqMZJk5VsY1PICMk0MqekEeB6m/LlRRINTgSulb7LXiXbhci+19Jk
BIKuvgp+oKBMj6XLFnLT9CsWBTxxTOTRiTo/6TD4sYTnJDZ+pwto/6nbfa1d/Zx1PliBQd4pYKNI
bWoSMvg7Sjxjyt4S0Krfi6wxL3wncsN9HRwErncGzL75z/bs6COYEEJmM7R7pfza260pYv4Uihjc
X0QzcbOm4tVdFCYO38Hk6TTEnhKEfRVFiwq7gCG3IuQMij/0IN0hdOo5rtYKNh5C8+4kU4DlVYda
wWuZwEpUDAo45mPl26xDh3b9tGdyQOYEQT7LQufCelbvvIlUQuEguAigrZ9UEn1MPlB/Tfd0zdMw
/8fQE/1El9P/22Vb7INcBjEOA7we1IQJM9dO/zgBQ2sqXvJtmMyT4KMCUH+ti9RooFDFHCAwipIv
hAiiW+H3KnUOM3Q3pYzo/Zh8b/skUsd0qv/XkOLJoCd6z0fbfGDzo3ZnYdWeOY2zryqVzqXvzV/b
oE6Aj/aVe8K9KIdo7IlggH0CdG4rtGMgfDTpAyssrKAuO/MYtRa+/spe9rbWzQNeFfATZc8iZcjw
i7aFbBRWaVZz4PXUty4K774ITfIo/LlAImhlW3v030DBpm8MYFhBo3h7tKwq/5wYLTzPosdJWMOI
V7Ao74kdeCS1wH2qTCAO/TLnT64lzLtTIcbVpdA3LOkN9Wp14UWFRX+IIqC9FIIufi+QEg8YS3D+
ytFsmfG0r61no4YtJ7Vro8TZwnUye+Zt8innnaBazohBRLKNe24Nhn9lAgQMmc/kXtnOJBjJjTgq
BoOxU+nkulYhqIaUdDx0ism9CYgXpp0mHQmhl/uNBwxbzTwPlIneyGmFO/MCZQXqDSqN+Q2UWpvG
MqLj3Pg2qzadut7dsuTdPe5FdvkideKVofuDlXbiDsrkcJnnUJ3xUqj3oKeBlCJQOybBy1efZs9A
IlHSpuETeNwv2/M7dKgM6za1g0VHZo1zTcBe7LW/DBfX6bh9uAb3Uo7uSSzV9WYO3hFkBaG+dCx2
J3o6LBEfyBRUo9p2U0pnFvpDtDEowB5z7JRng77hJfC1+KN1L6HG2yAOdwluT71pJA3wRRa+PIZD
Y58o3cVxXnpFTgbt/YmeyabsaJ1PubrJqcTpf1YrrU/EmiHuE2l2I4IOgUy575+XttbHJp/ndxz7
zTHUDVA3PtgAwiAL0ZdZdet91LNSt2cru/RR674WTshPGw5FxFiJL/gG1Bgfrb60tqWVvc45rENi
AwCDSnhJ3nayCYgwBsbsjGEL2WuYstT3GEWCZvWybzUkbSymJPkwtn4AH+Y/O/mNY1YHSXJxB5k9
Vu1Y/8G1hgy2AmYajeTPsrId26+mYEjDttH+LR3CVRrdjnEfqAoidEvOhTUmVyI92ChCPf4hdtv7
huhymGhccfHA27gTol4ODZwSGkUk0g2zx9GNh4UYt3MxsKe6IffjPMndLGZ/RHQjUk0EjFa7IMNO
HC9nC12vO7vS6SGZGYTy5BTbphDugu6SWyVR1AXuKtvfLDP64M86eNOzyX+RB6OvAOkV+xjJ/y2N
QAbAmdFvNHHBhzxw3/WEuXUTLf40xbjNqytjkhJeuG9bLw5OlM+xMQaFhG8le9n6yUM+yQydN23C
jnDjt0wrTWSG9J7QN0Ee4wQvqfjmhpQADy9GQcQGthw2NB8JQQqvtKRo4VydxqgTw31f+9YhrYX4
FxUTmI8bcJ0kgIzaPPFfPeLdMQE56gX5cg9dMFkAWpDIndezJg2YjB7WhtVI5Tr1V8wy6zMwNYvu
fgmY7FWVOeWQh6joloAshy6MSRZMUHCm47fv1va+dbvm2uYyyrlB7CxOhWDxm4bEHbRJS3nQ5xlU
5kieiLmOHlSh+2/NVXQ3VUHwBwvWGC+pZilA4+2T8OTyIKh+LaMNw+R2mzC9/i470uNZRc13gmHy
Mcdfci0yMhJj17Wbz4K16i+uymxPACZrttLWT0MHhsEps/y3c1xUUNZ4C89KvAtyveJhjWZCKxfL
e2vQvsatrsd9GongJv/rwncEHf0fVpPJyXXr5G1R40PbrvqsCyD+DaE3PymN8w6nB8fGMjibDGjG
DZQiQO2EpECL0tJnpJHD32Aw457/L3m1Qpt2WPnEzo2w9c8wlv29Q6+PuytY7mQi5lOTcm9PNWsb
RpCOfsipizrCY280LlP/Ny3N+NBA8Lv3fdxjiD2hqtszFsOqLn7Z+HO655l14+ga9T3OhMgy0DvP
wLI2IJ/Tv0yyykfagO5zmQ3JNMqI5s9qnDfMdEwvBrIHt52m2I66YHyMoB2XN2d4w3DI89+Nhc4O
U34wEbXgy3O/Mts0CfdsM9bp1emMeiiUNgDqZ1VvyF+bnkEomj2vqE3wghWemaxH+hAwaULM8D8/
m3LW4TqHqTlrkCPDmZTE8Ui+TH3fwwHdyIk2awMYV0MhqxqLczdPP0t/JBAZI5rcVOlc7fMppcNk
JPzmD32DgbZgTwul9VqC7jwQORZChrLJH8UUMiM+hXtksFvgGdk4oOf+lz2Bk8M15OAibcVPRuVA
U45+qM6S5IjKMJqv5J2M8g4JURmTKpG8QNkQVPoQk1ow/Ldcsn5bAZXe99LtiYUIb4EsYUEetHCG
/4Bw5o/kZPn5l1lCHreZPoH3/8/g5PxIvas/WIeUccWHVW29NZS7wudaTBkzv4eATQkIndN2M1mS
Ulcj62asNHkdMwXhHmfZdIc5EsNPxqX+v91J+IVG0CNAHXgkR8i4WzG51KfVUn3OtDZiacV+hvhH
6puu3PXsG58TnEa/SQ8LtVSJhIlXe/9Sf+wZyDASv+PUiayNz5uDY2VQpwCPvdz3c/AFthTSfLu4
hA2BlDm6xOvxRGWUbewaMMd1i22toFUhTUpgyH+Bp3TivugwT2wBAPWXlaycl0mDhcBvll2ifFZ/
s74frknUlFhyVf+ZcyqdcdOaOCWo9YX4j+IUYeq9Y4WqD5akHsprHyHm4lnNLnR0fqzsvq93kdf1
V2HJ9c2qU3lZSssPEeahHETcUKPOY5Qi+UoGew8nPov17Odn16nRl82zvqIKtU8Rk+iPUhXODjNd
yWS7GfyHqrA0wk4qM/nUuZb6yFlUcmgxQukSb8FOsnb5cUZ6+Tmk6fIjnWp9UqEuH5du9TkTyLUI
lS0exSDJiTZ18+4RpxrrxPsPvtVALgVI06EerG9rIvxmdk1+DGCJ3UT7zecwO8zvbxkVSZ1JRld+
9lMi/GAT0DgXSaDjZjJujhcfxxm8jjQAaQa+4inJUExtwEbKU2qkC86nKZ5vAK6NyYiVkhNPdiE6
8BrYrAZqTacKn/BP61fsyv19Q49Hnme57yZkvKN7BAvjHla0DgyNvOWeBErzvQ6FBTtiZdpfRAbL
BXrTphkopRgyphjN57A52Vxm+P2jJHPvxw5JlM3wHxlnJd8MXVO0Aaf2jikCN7WF2+QzSTrzgF95
el6zVJ8arrYGNyyhIZ7EVe7C0kDhC9aBpcsU7shnWPdjLatDHiXTHyAq+kLodX0Vt/wRUBwekleW
u2wSAUkxUxtEdLV81B1wm5EmFrgErn6NW5mIGTpv7Nam0HsiT/0vCqlp3jejJisQPbK4SPTeYu9Y
rNvhG1BK9yzyDmMHJZk72/tgVFtggM7NBBI0XAid8JzwbpnmAJDGnPtM34d8/AWgIRykYTLjc0eL
t+vbHBVPNEsCMG4ekr2HSuq9udHunxk4C7kDD+ec0ZuxA2IMXfvE/vm+He1ySqRXdo1MnnQdsP3L
C8LafjAtTs9MwFOxz9pJddsJ9cl8cbMBTS+RdWnxhPLGIUGJ/ubXlcJ2t3XFIuUezf/QAh7Oik8m
kWieCCPN1g12HwTNopz9elt3fBgM3GT1ZPIey8VS1C6mtXKCh8hgHAk+7zG6ZCKG0ClHNId6na17
U93wMqhkEZj13GzkMAXlSxl5mmmWyGt2M+X/UXQmy40bWxD9IkRgKhSwJQnO1ECN1gbRUrcwz6jC
8PU+2Dy/CIfbMkUUbuXNPKmzhE6eBB9DGXTx84gb6Q5DCYNEkhtEoeGzhJADGfql41THBmsHE0pR
+T3+PKtjvReASTqVhrXyM2Ww/CO4QG7IX4bx3OnFWs6wLJtXQMwA4TqW1cAT6nUSy6QV+U9AXtn8
kqLibekmsIaAlOUGv20xkp8MuF2hfVVkGS82QVcehnQoqTDy46E4aqBg4O8noGAkQBuwbxDazcPo
9QRUsir/HDGpMhYSmvNWTzKdcLpugsuSdvxWUtNegPTB/d1C4rORztje46DlCizLgJ2ndhNIH60B
2yKcZt/8l/cGVShkpcxLChKAu2bdAKfkP5KkTZ/OFny8UojzOCopH0jqNDz3jUWRsmlI4zJbuoxC
27OqcteBRmkupRXII5VsZnsa8wIKnpxS689KN2X61V3964hR7kuPKoxNxn7hldVrv1BFAzVh31Kh
Nl5Sy3R/Ta24uhSJ39yAQLiPdLTIj5jDnCssOuhrH3FJCi2sx9T6Ais7iLIGZhPwdoXcafwH7NQ8
wafVCK12Wft7TJeWH8qSheoO2QtHBj1Hh7EtxhcbvfXHGPI3aoLBt8QBWipZdhINLuQUPf8BLXzG
dIsnO8rtGVttO71AWvEvXGkYPGKu5h+Y5ylwoB4VVQ3MfJTrMADGuSls54ObIwKDLo0Dk3bwnnbT
7+xk6Z7uFC57nkJbd8vg2GKzZ5Qg5oD6PSTP+C6oXsWBkPxzFL4OHgbA1d73zHH9AdTpLIiRbiaq
tmtnfKLRYVsJEuLA4Z4ISd79Na4YMESSu/3weoF3cRo7Os3h4oYlPqudpTxiezAPqVuM7T0OKkKu
XpMd7b4vsIT46mBTigiW0msfyLTIp2ZAgt9GtHKBLpjHPTmTTwyO4w3d2rxkcSNPpvCtT3cYojOc
PBqufCOo/1uaNrjlevVKRe5roTC2KzNI/85c7A8mGWtytaBGagw2RcBC2tUbO/ev/mRPNwvi4Lao
TQ9yKAk2PA3Ja8vCTGzcAX8oDMQ78rL1jiDo39Dr6p84svSTX69DSnQDOwTAEgeHf5GF1TwyAfjd
Okotx2F16udMpZNt+c8J9FcwUXATSktiXemaklj94kKrKIBdAYn+KP3uN2CvvgdsE33NYJT+RXRx
czPW7pMAarjPo2baOL5xZBuG7F36vLBNwjlX5VlEzryeF09a1W+xIZ4VI+bJgq2y7+iJfADqkLNO
5Yhiz3WMc1IlfRAZ+8pOmk2GYN3tJqDyt0qL8sJlFg3Ov7MjTPFWtN4FSnBEGDYxE+bC8cVaitnd
+B384mKkyLTixAlRlNk54NQ7YDDhusjuCr1D4UicxX8dqYjNoJx3n91SyFqn3BBff5RNED0Yk33L
CM1tFJnrPaAkPqq+GHbzIvV+noJmhxJchYsBR1SJvvkG4TfssbMO+951P5KZOCSl7FvmeMCS4IuZ
YFksBKb0r3hLvbPQ2I87iwqtLsJvpztSz7YOXosYZhw1whBhvO+F+CNQR105F4mR+lQliffBSvwi
FoziVpemNCQLNFVl/TfP+q/d5rceBkLfattBQjXbixOV2cGR3gm3qrvzfFGj6UTJEWtyEcZdgopY
i3lfD539hOTvX0Q6X4DqoTVH4ytAHZdZaAl14s4XfJZfiaUksZsOODZu5T2epz9AIFmwxfRJYuME
F0HJ12ovjAmGLnY8PikTLaWg8p1TwjzTxoGrZ2rkrptci4ydM7vtRiZV+5+F53g/tjV04HbENXyh
plN6Wy15N/BkAGW1rM3kY+FlwSMOMJHs53b1NjC+Ms7OhRv2GvDEuHLyOJ5wUXe199Di/cSPbiU7
kz5cZDV6yplWdxYpaNzw9nAkLIY1bbT0JtHFv9Lh6zP4i3HvmALPvtn1R2Au47bz0/oaOcNbwO7x
Je4cpKYMi6Omd7SPnEMjnenbMgXXCde/ShQw7mAgg0BcdHuYa0C1COsdoR7lDz3UmEMzGN8aePGG
Wq0BkzBZC9/zepoyOIqOMu3kN/WCuETyYqypoif2amr2T0Vg6QcMZDcCy/SMC5Mtjj9Xdei4c3Qq
pMFtl8k5PSeVQt4AEHAYpWmxwiDEUFICADkya+mvpanAJWdLdXZmUXdoeP+R6h4GjGmFgKchLcVl
HDvmBrbXQIDUSh9aiEN7wFLtrg2a9C2xjG9g7Wo8+6kBOpN09C92YxOcDNzqA57/Gt90Ssm3UU1i
v3SU1yKcjtOJuZr3YO2oCzQb45hJ1TzRxZL9x4Uef1TaunyW6G1pM9dPVEHIq+3ofTD/uHXqohF1
5GNXwBggioXsYU1M0fNs76QDdIvMVPmTXzhiE/i2ced1g3Fl/NNivMkOEwLhf64zeH+18vHOWPE8
b3UW9/aJ9S/X+vQ/1bvRo8db6YKuuMdM4N9IOVyFI+lazSo3Vjt2Bh+VxojPGxY81cA1IaXzp5wK
bNi1IkLKd58l2d+0lzjKgzbf8X+Cs5kszXyxlir+SA16q/3IllsEOp9eIO/P7Mz/2lHr5zahxtwF
RoJkUHybfoTvI1muPg0Gj22D18uMy2tbth1bUTvHvJybYUldz3bB+VFshPCb/Twq/421MGmOQnGl
VDSYHDK7463UyuDqr0t2laI+0q4ElCOOTevSTB0vwEaUr+xX6JzlsZ5cs4bbkeRvXK84kNi4EWXj
+Hdr5IBMsGMCO+qV8pEd/mO8jo3g4Ypbvqj27FSDvceUX79QzR1RdE0t0842KW/3YgKWJePaF34q
2srV8NYZmOLKyvfo9qvhJTWSWcpky9wGK22E7fN9svTZVNOH38b7YMBiVRGuWSZngrteNWyh7fJv
7MxNQ7eHAXFFMhKiYt+GNJPv+UJxyzRnj6bweGW1nThXY7Qvuvy7NwoQN1D+A1CC3swvk5QZwab4
b28s6kKiB+7SyHkN10U/uEHgINOn3WFOhvVn6ONHz07Wl5/niKvhx/0httL+lVfpHJpjDQjELYfi
U3qe92NOVvaDvwyiSpLWIR119W8ko6c0JQwTKjV89s7yqL0McWFii7UdKAZIFq+/e3ZzUAPcEtl9
x3iRt6yqMgJTk3kcRaWvLMfWAukV6JKzrhkTHQqsjFteId9McGeQpNOpXjhoXGLZJ7ubyYxMQ5xu
+o4SNqWbMkSCrQ5CmT45MrXuO5o3tkAvXpdHJELi/pKbVf7WL+xhlNQUeKKSajaHdf5WO5yr0oiJ
ukL+PSo/OIBj/4fWvYCy7sMC5tglzfFXpsC9Tzwm7q02ksM0k/4anSrKdj0i+K6rbIjWqRoN1sDs
NUTz1uHF2bA3B6tiMfROZgmkU9Dbk7trl3qxiAcSdqPJtRkqdNT/FzT6CIajZLtS1qBmgqc8I44l
IxwYhHno5ZJzeqI5L7swfsWHCdPEVVefWHmwYatXg6oyD7pIQ+oIiwIq+gLb5BDL2mfwrnpNUxuE
UQPi3kGN2A2rMT+afWvtW+mWz5q8YFinq1aYlTRA9QXDcOk9xm52tAjwES2d+j/499uD4xrznrY/
hm9bwupTqrnpJbn70GkYSSA6l/Ccm1UGty1Rf5NRTn/6vH/hAbJo7Sym18rF8M6WVfxwTaehwSFW
fc+borvZZBFpGUU6tn311QlB2GWjrfSejDYuai+IV3WTISoHuAldG6HGS5trMOhHPITPjYXpeaa1
cAOz5DvQVX0BQ1OHw5wwLeq1dTxncXzpjKY9DV4a7KaYBKKsmNvS+HsuO16O7uTuMWq8Jlb12DQd
r1Kk0QkIRyyPI+PQXbHNJCc04UJmD1WMqX/otTReiDuu4i17ahuD7vrsW+/OiqfLAsYcLJrF0RDJ
88J6BydOXu9ivNPPRjQ8FTmUXYYKM0SrMcPGb7O/Jj4Cjhke3EEE+WFCwAo5QTqITViUQmouBQ30
hnpOldLU/JDa2GD6zWKcRGtpX+qln40gs0KF11rq3V7imVUmGIC95udsGlfuCZRw04vB8HIBBr69
61K3OnZZAsEpgjHj+b9Rn1xdvNSQT9nP5P4frgPeaYE+crBHR9wkR/vByEgAT3wvqoiXIwQTK8Sz
y5UWsXQY903kj6++iOtdKvzsle6Dc8s25+bI1vlHroZVncqiT4eo7oragwHXKD9kp/Ye+6YiZcul
yCd7M0+4deoFRT0Y55H1F27gnbkOHTsjYmolmE+VdhzEZxDED4HhjqjssGByh6qE80Iu+lbAzz/L
BXQi39xGfgWl7O+d4Tw00AxYcSHNn3D8409MgiG9JD5EfpuBY4OnPXtccvYmStEqkPF0vEVdmW6n
xuo/F1Z0yB8UcEOlSc+pimPvVApcqjV6CLM8mhj4aEB9sHu4btpF4hxIVhU7nrX6AOigI9EC18+l
ag48s8SszNxJYxIQUj6UaTIeYdjxyYjC+GQKBYZPdGyLTfJhpUayibXLc4MnknTJzKvxYsupfHGn
eHjTrWgf6jw2932yjK8WbQDod8hF595DpxDlfCk0hTq1XTIb0g/8C8Q6YJwc10yVpNhphy0QAFYZ
p6rY07PUPLRN7+xVb/3Jg+os/GH80dzhLgQALc5ewi8T2y6n/034oItDXroevsK2hQuQZks0HGh3
GNmuRtET9m11iXXsZfcCscbdjwI16ORZPcd+w5WZgCcqxCZp+t5iNVPL95b0ROhSF/0kUwRpYxlw
emN4rFzeAXn/LKX/Y6k0QavqnEMBTyucvBlPcm4HAi6zN4UuV6/9wiBxqH2em1JJCEoTIaKY7h/8
6+26rzMnYDikbjGsu/nyVw9p+2cu5d+56r1Dobs8ZP+d5PgIS55l1LbjAjrmOROl8eU3dUSF1Jpf
xz5MxNS36eOFdtxyMS3UBrjsX9i95Ctt3jYrXW2b08B54OI0bNuBMhl+eGgYyXqv5y5fn/s6bsjW
Eyx3YzrasFAP9nYJspOoUsxybaexxM7tlSMTFgFucazYppo/emXXAIZIUXFYUnNZvCqHVeVZjmOG
baOr+JpCt8KsOCTsBBEY6IdJ+UT2GHY8eYAc0J+KCovQ1sNAdsC51rHWTMvunVYYor0wZVxxLiEf
1OODxJ7FztdQOlnnMYwTmshrnWLEM9V1wb4MeMWTIlzK6D+m7eXukqM2N4TU7SMSlT4p8AqvhJYl
cBFMge+t1HD6sSKWd1OP4yFPAiyXA/+4afbxL/xJFQZUYZ6JxH+R3KiOCwb21UxHI2y59rIbMzTR
PQSVtgodWbt3pvfhkk+QxzBfIeAF2oofI6/zwjTge4nVHYNGM6LV2tknPTH9OdEs8LngdmBLJesw
QvbqbMIbZZmODsnin/UCm/IEGyJ1fLRlsML+JkNGVtZJfHsDaoq6LLobfVIsiGsoJhs0h/zA4sHJ
wsLCuIGZP7He7Fy/Z3OFDDnPMG6I/TuY9kT72yclmE8gpajudjjK+TGnZ3ejEmxGPD+7qVL+A14b
79bh1AViDKSxdVn8zoJOJd4Hf1NHWfuonBM2YON7bDugXOHMQZLhDndql0VhAWnyCFVOy/FMN/2y
SRddrLQfy7ooM5G3nkH4SDTEoZsHMim4eqp0WgBgmNfG82Sl5LRYBoUFxeyLUy+oCEezZQtQBUly
HPyWtHUK4dst+mDXocNgM+Xk/WK6wsweDe5blNgffKqrAo43dxMb2XWJ5PJRufAL637E0tbZ1Gku
afVk5aYOfT3jp87aOz2kLO0jsM5r44X1G6N/wAJc1znoexbBeEgU/EvWBQOiOW8qoJ4wWSSnL9+e
udv5HRaexqyZlDL6ymh8C2jna6sLLSSKUsrIZ7HU52G2TqIRtEKqMSYfpQWb/Y5k7KZ2MqbIYKQ1
ClL4Y5PJ33nx/w0E+QnUQCYZDDqvcCgVuC0HFxPoQj17OAhpc3cSeD/hE8LiTLN6b/vV6pxZKv7A
RbyRQaPG3ZNe+h8vkmdCnvQrWITYgZUz8FPqtbDHoH06us8wQUgszMP0wPu3fZ5IZs4nIucOUSr+
MuMxmDk10AAHKmPcp8y2zgPO1yOiannMsoGKEJuSPjZ4wY79QM2a08Kqa8fZZcKecfeDaZfAFT5I
02H9XZjfS2wcdNvRYllAWWzHAn0rsYPneaRXQU6UjhRzc/IbuqgwgRmfMWW+IB87M+Jp8hbIga31
VfUqafa0i4INGSGFVp4YDgyh3blcsHpRjdk8+t1sH7t0XCkOlMUFtiZG4ATseLLswnYqeMoC4z46
dr1zoeDijzXQcIvRnigAarG5d2MPPmagUdNfcavzV0PvGsh9CuwvQwltZY1E+F+1o8UcTtm8lBcT
5vmLRKqtz5gF0Ct01590WY/ATDs/etADj+0jC926CKc6h/SQzKUa98JbiMXu2PtVPbGb0r5M3Xp4
t7p9mfLpntmm2Nmt/iZUNDXbWeO2RB9i8msWeiCBnhOK7WKYO3ikYoxsAvTAbuJmeCzTgF/gZIq/
0xA05widDlsj0l/nF2+GQfIwntHRTexgCej0TUfgPSaSO7HRnqYYbbLA3JObOXYLs4BNFBEHRq3p
rOLiL/S7irkYr7lbQH2zZNxui8Yvedtmo2lvMStQxj2P9jvHev2PKWD5aLhcTmG3yOkFrVW/uAv0
8YwY9tFCkTwXhvm+ErJD6iX6MDbt4BX780DUJxkxhztDz4rSbM6e2fonhgmQF/kkQ+zmCHY2JS1P
EBXmgkxym5GHjqOr4K2UPxqOtsYLO+D5DFnFw7rlN8MRm8UYsOrAwJRxTz1KPUY3y1qgSg8y/5zL
wvvTUCZ0d5fCeafZla1AW2p/Y4OG5inSVAdtWVbFZEQierBLJIEAwAGwycbt3jL+4I+2qJu90m6I
WkFb4kJQd8+PaDOWaUEImlM8Ws6ejNJ7CoztNvpAzNDEIGmBiMymfTpPBFbKUeTbWer+r1+zle9l
i/zESbX3PS7ZNd9do0znJAQ3Afi9JY92BGHX8h3kikdvLY5mamWzdAc8Cit06s87k5jIMS0D+VAv
+X/QxeNwIU5MNE6258TrHsp+ea1BVdmalRFQJuppjKX7N8Soh4Gs8WJ7I7Rvz5XsF8vC2Hhe2YKE
SIRa/12vUZUWPyVWkDBoVYsPKw0WQqxGvldd5B5N+M54Nov6Y/Gyg5uWT16S/uYehwABfNLYQ0Y4
gTUE769mbNdaDCGpCE+NbBsnMJMyBXY3hgcaVj0CGgG/vnzXg5ezKwO/jQ7LAdvhZdobXPtPpnby
26JJ2/eozyg3LIqaKDj2WMiOObcEScJtflG0vT9Rm1zzpZlRgVWr92kwiAvyDVdnWapDTZr5GgMY
+pfCFAAmDPQJOTng+lHY9aOc5+DIVtrGgUUIfZlaue+l/09S+H2hBIiRA8L6gSMHQqvI+BB4jPdy
YkbA0bqQAvPqz4ZNgk8N6UL9zKDFVnTKOta+/WYFU1GTaSna/ybsOeR3IUkl+yKV9jPO8mdKHJxz
v+ISItt/8BtDPOARZJvJYpmeWisHWp9Ezwlbyh3Flrbc4aQfaAJRThDCgpzfWjVY37GHCdj2yUep
rLYeG2Ux37RQnc1jFXTeTnR1+VgG2bRzSDbdARqKYD/zt6tN7zgaTjYmpwtLzubdEbLt9lon40uu
C/thySK+rk6aHUlGFmdmQTYknk1AHHjluldnuGV1RL/zaOBJ8Npi0PdRiubP0MXuf8wxwzmPZ+PQ
aCu7BMkweOgdhnsAsmX9IOIn/8zZwvCOSF7MfXWTU3EbXf1Ys0giSh8QGR+LtLgvlcr39HmsXSuE
nrbB6DmweA3KqymrOpXcePkftwI7TZM0WwWKOer2X5qCA7I7jnWEWF54xOXZElbIOZulqoDEjta9
ayf+EJ5Z2tuLTyvr2/3IbSXbmiZd98KV0X6cKmrEaPCAzRHQbMjm85S0sEBRr+plhmXEQvpYTVYc
EekYHONkcJqTAavb8d7brTGhwVjRtW0rWx2zgd/FywK4CCxn7nEzdgFOU9hDaaaGtbGjexSHSiTZ
uLvQZA4CeOTB6iNsu4vgXGhH+GWCUjJUcU0ylNZgz/pJ2Fo+Akig7Lvho/hN5FKcVDFKg90Ox11l
0g8SjiThHn1cZBdoVcGeb2DxNJfiryb1F0YWLOREgDEkVdBtRp62bCQ8PXuaRnXwE8W/QBAmIzPC
Gn5AQ/rNmhhBfLCK8dAL42iLsiC+Vz073C1wwhNpQNChsCFuEjwvoMJYCVgsQSzPsA9O0/KhkJx6
AbVOZpfOINTRZgJFxWJzj2UPkMZU4fD2tDfdFvK6aEGtiBBwkfwwJaKYOn4AKavy6mNcsz7AN+0E
y6sY+sQLu072X7oxy4KuhnJOd9GECXZLIo6HDnOE0u/AlDDbuLUyr5IW7XOQ5UbwQhubF0qrBcda
gU8J6Yu2fy3CwM+eG0d6M2Fd2mmMBZ9JD3Nvkyeuc2ujeaB5DdP3PgvSJTrgcK86NKBSr52DbOnz
aUA/mex+SF+4AE5OCBYTObtq/XLXG1P2KRI73zvcIrwv7uOjOhm6GbO9a/ZUkcLTwqHmcWpf7Dlt
n+sOPBX040h+wb+X5VOCgOm+9MJlrwTkoU6eNS+DOgyioKkegW0Lrn30SKvmrAl/TnstMkOsIlpy
7VOqHJsxzZwX9ppEWxwz9vsNJBQ6CLfcQ+J9GhFYRqahSBphzKYgulmKKzlRhzLryvCZ8Scx6xEx
g4JfNlUIGKfSlTmKB65I7L21hqKV0snsN64mkl1wB9vIZpm6y+zZVvEygW4xDkMqRzPaWLqt0UNw
adGTtfzpStrpLi7woj9EVO19UYl4ecR3mXVhF/Xx/MaoRoAfnT2tfny3F88MfaU8FK4fEW1UCEh9
KfoHozBzi6b3fPQ+yTXXzaPTWGI5sA7A3bJZLLTB7ZzAWmk2iE0K8mEO+jMyIsJgqe3yxqtpAWu2
xuQWE4/fgFTNdctk9sKwG9BuXjsnoorij+tm1JpjYxM7XhH0vkaZpR5SFonFNQZXi5MGY9hpybrS
fbBqcLw3uhKqO5e/XBy5AI0cu/lEbjiywIxukoSffZP7cKsgxyjYjyOvixk5gbdlEJQFT6trUzOg
ZN1YO06d9JPx0KFS0WzKt7nLVfsB4E5m/Aaxx4Ml0Icuyli8t5TPRmc6xEzrVCZDPF1ZtM+Cvl+u
W1vg+slHXXa13I2RIsKi+eCvZSrc8YznrOohyTn+EQtYb78T76XT1KU69OAxG/9kNHS8swxpxU86
uel1FAMTqmCHGgJvyc8wbIbHYrSqo7mGSWqTNqqN0SCxI2h4q7UfSM47ilpOEWUl4+irZmIdnz3c
x5xhtEs7peFS5VL31XrdLRUZJq+P0vF3IvBc7yqRyHaPAWcavgtDB/F3Rsv5eDbt0c6vxSDVSXso
pjQJdcWaRR87PMlGHJ0bHEfmHWv2dCeQCAyw6zX92F65ALWnCCfh9vOAecnG/pZyXExOiv1rEa5K
rxUZuOzBLG36G+PZzs4OlvEGOk3isiXjrqwLBEQ6HI6VmWH0tdo4xyXjxPdYBzQTiKIjb6/KgpbI
IZuvBibugYWzSD+MpUJpdyvakR9bJzIwwDpAtDzavuUtmxb/Qym8wxtjojQ+QoJ/b5tG7KopMu9+
3VQnkXrDn9gOPAnfxBYW5kpyYZdggTKbpvBtod7NulI0uqJ4oBdndXpAFKOeb9SxmRxsh4ADBztx
A04cml2GLsKzjZ+5/nK8WDlMCpkm9Dexqz81sTn+UBClPpccRTMh8laoKYQcjh7axXBvVtuFFTWn
qG9tLF1Fv+AIN1uzPmdgOQCs5rFCbKPopZxYu8CUBhlEVN5Z7OXbUmIY32mfiPt9NtXZavNIUjo8
2in1s0M3mu6t4yq+3B0LG1wO4UhWG3I3gtw/vTxUG+mmfUpmuhjwkVHat7GUQfNPVSEChZpdLRos
2v5w6Y1BuQiasfQfTKj8EWCJ1P6v5jIDaRGenXVIaNY6t2jaEx5T23gDqgaLgLIO5cN7XXnKybaz
WFdzjettILJnP8ek3yIhZRRqF1mMrcCM6rXc2qrg4Dkwg7Ep8Oqehq59zVv4CmI1+L43qnOCX004
WD2SN63hyQtN2MVguYkV5sGaexM5szZlIc4+Xa77OsI1ue0U9KprOipb06ngVMmp8ZkQjoo9f4hj
cXhzuhQwWhPXXF5Xo81JuhAbcOwC+KHISv4w/vch3W+YimLgmk+Bzery0lhY9+6DtzoMh7m24ZJ2
rDbx9tEE9KCswidznZIApy2Lqik6BKbSdmrSdzrAvVxU7UlbqzHQXJ00+6wJkl8aMiz/AbnSKx+w
W7q4QAPLbwkDWyjvSJGZkIS5spFXj0zMwdo77DzloxPECZsV1hU7Z4G1umNIzefrNPCCfTLrDtUL
o1F7keVYv5PvmBiVKqP/KEy7DfO0bKxP5rbylDKdsHkWsQf0BbN2/9YQLU9YvDjezuzYSB7sOILC
5SX+KSu76K8E1Y+GrpoLmOzoTGnzeJWpVULK4SdwaTTunQ5750DsI2O/BylUYCfouYix7OIvQPGc
pIAXIDX2eK6OyR4zfT/t3EQABsRD5WIfc1wWsKQVkzC2CApfqjJI1saLQS3+xXNtGFyjIrsy8F0g
/FYLVRx66AMsiSppvvnVCm4GgoW0aC9pGeZsKctt0M7g8klcco8rOFW2mW5lQVtd52wTZuf3VMng
kf9M9no4d9VqM52TR8lyy97YyhmSA4N3j4mY0g3x2OHTPRk+i1mC5hOeQ5CneN3iVpisLJz53bFc
791OtPWcq5y1+bg2Etz8zumGm0nXSXUbkGCin5INHyeHLTlP4dFRbHXkioniiNZES1Ms08JIdwEx
yrjgNcH392iMqcMrB1PKazyV8irlMBrZhvIao7jNJnce6FQJYPiJc7/Z9KUhP5lMLePZNFmTfpoQ
RQ9YnYp3RaBu/MGUC/mM97mTfMqB8eSAj70Z71U2J9S/TBIvjzc3865rKAOh9Va6ZHRk/ewAqp1J
VnN33Xk06PBrq4lXXJYy0/i/VmbrhzK6LORS3Nz5TkT6SlLPfqV7hAZyk0vDKWW7Ktlpi/iT2NQw
73DIBTxa/MqjSwRHkiRn04ZgQBTFSKMht04/VS5bJlsk3oPQXJDOYBhLsWzAqcz4odo4XQESDtn/
N4SNGLu2gx4/RwEBWDMp/3qWzx9rY4IM2WeNDp4vRuhjNNvBCfT9wIqfxyQ0Z9XGF2fiPr3N8dmX
j1nrwX5AymL2LcbWA3c42KzxbDOH81FLrzdweAkhydT5Nhlc2ePJhX4ZeCE9Dt70FYAnfTAsfnv2
DuV4fFfVYDjVjuar/hNWNp3hbcMg4pCp6C/x0MozAkGSbXFCrGKB5/KFczO3I5FowZz0N5bv2ulJ
uJ4VnKoslfnWNnhjbNBgsSMm0htD4l3LFQl4+Yx7y+wOam49pJdupgxILVRZkU0bt5j33GsFMA/O
n0iqbJfTG7oQ4I164x23Z3TyZSc5DMFWOffartrpOSXvWWfbAjoRObG8jX2xtwar6Z7LZB5ZXUBC
JUQgsKDyJWg1GBJHn9Bj9RVDlk1l8gxbxBDiKuG/BDusygJCRVb31lcLWt7bqY6peZvBJpmxq1hp
UICgktV4toJ1R1UntmjaXQ1dJOAaLUcxq1028p1k+0XvdEELN48D9689ocB4F09KfGek7m8+39Ij
xdxyoNhvqae7a5jowe0YAUIfSKAAFC4yl3h9hyDvOcHU7cQMV67oWjy1uKrHb5ZESfLjN/QN30hJ
FwRPbdoB9zZCZoQLM+vz4TlxFct0Z/Cr4gD7xxJ3NHLo9aN0qkPSRgaaQBuVROOosGs0YfmjZ5Iu
DbM6qy8YCIpQt6Y8xhO2011Zoz+pScCcklUiV+ZkzMe8dDeKiJmlYzH2fYixztkjpY94rtgEtnBx
MlW+DpOf59fc9Mcag/ti/g2S1vqLUAPRtzacwOIfBz741fLAiN3SAbKJpwFc+Cb1SlbLQ+G+keR0
d0QmFDixyriYBJ4Z6tAGa2PXFL5VwYQrCkggEcgFfDx2Ff1Zpn4MNZQO5YIjixfInUNl2Oc2ds01
p8h+WxFHe/MKo/H+mH3S3TCEL0CXmvqAPYH2E9ZImYPvZ1Z7KGMTy/5aodtAC3QTPo/MViGIwY5b
TdMPe9FiUUe19Mc7E1xWv8Fuw3XAW1ZLsoMDU00jZt4CrfY9f1u5eDfnesJXDvE/3ta0Z+Jhbow5
f6Y4evEPWjGqnfrBjcTRr2OreS3WZBHSOwiZP5OeJ5iAFaSpbHVON815AVFGHFyatuJOsMTpM67w
zn0GoDWSB3O1z2U8SAxYNRRaN+N4hquYdLTzVYw9r7DjuEftbG8FYdaBIULhpYpd68Lbseda02TJ
kz9QQrhRGi9hjsU6r8nNmaygqAqhkrIPGzkO/9xi3YNnyDPnTvpwbriSUntlD+1bncbBIRWW0+5j
20p8jFzCfS2nPngZVD68Wl2Q/JuAKphfAjjDinr3rb/YDkdc5rnQTwztCUiSZMKQkIt25EWegPfp
+FP6oEY4NYY4eTXUbPyHSDTfgzhzI4omfPi2YPsgf10jeHLPEZf1f60ZIBZxFniv4LBpQyryUc2P
BWD0WxMM/McDTXBoXHV1GYdu07o2Xagt/U/K+5+z81qSG7nW9asodH0QB8hMuB1b56J8V1u2YZO8
QXBIDrz3ePr9YfYNC11RFTzSxEihmVEWgMyVy/wmyKttakAMXSsjGW+1iPEiLqRG9zoEVfDdBYFl
7MC4B+mTU+gQSjwXVtaW3jFRTR/II3zQx6/IU2rmcVROO5D3JAhzo2tl5hlS3zEGKUw+mNXpreve
w3UpCoxdS0yDUotW2W0KBDfBWhWbTVgngTK2Lb4dt6JgAI2AGx7bzPK497bAAb3hCVKQ+wUmSPLG
SLrvthXT6xs7tdD4RxDoeRKMXo6UpFZ69Jl8/hXoVffZ0TvnHkaDNtLCcEa8sAUioa5v9M03XC3L
vridSnpCOSAq7qqHsGPyh1uwVnRfMbkBoAKIZ2JkhsygB+XS1QGPIXM70SAjrKNw7gCIUblW3g64
5+ZrBvOMgoK27pkLYlSFna/pWBVqw+DzhofOcLvHrmzsBxHm6YuFlqH3qA0x/rTC6wZckwu7cY1N
ZhQ1eZ9XuPlWoHoZILVfhoewLczPgcKr7oYhvV2/1mQvkM4TERgbFw8Zm1K6QD13BQ+yR2JGQ6rf
wFrw4FUq/MsMjPLNVBUCN1Gn/0iixD0Cgyn/bkK9uYtCR90Wie8ne+F2GCS5kCNo1/Vp+DMd61m2
VU5+h+GOZj3YHsOthzrwApfakJT4djT1StyBea7Lg+x4YhBbKBu5QQZJKx+csEQNWVjym+oa7QaS
fd1/hpPm6rTdKUgRca9gHf/KHS7/x1Sl9HqZSky5+9NUtYruk76N6DAJ5L0wEuBKAWjnyYH7xeDu
32TYBxsrF+GxQ9dNYXdP2QGaGn48JcIQRUgYYmRaTBgHT2SaN5YVgYntx8LF53zs/OcKolm7bUcj
Rkp8CqR8BOyitUBSSfmPA5YZrDFGkGU86fQPHdfDJ2FP4yP2wVbxhN9Q8jXLfFqqvetbKD6ERQgB
bf52CNSCVMpgMm9q6C/asxIIXmQHw8c4BGn3sXKLT5pykUHWIhPhvFVHzBH5bAscIT9vBi6SHrZn
5qBS7Z4qYcXgtNdQ7yjMAW0vfu/RQ+kU+wazaNPuXWMiGMi12RTQw2hHhYN/oNeMXLSQ0zz5VZic
3ukl0QcIIw052khj8NlHVK6AXZ5P1Ya5OhxwWimD/aawREMRHOhIdKfc2m5C9AIRnSlWXFludWcy
cnq3vAEpjwaNiIROSe5T5KcjNqkRmg7IRgwqh+OMADyVpWnGuIU00DGN9zStGmRbxi7w9XvKyAbo
XgJbkyG6zFUMRwLiCFA5R00a3XiYscyt6A3dkO8OvLw6tw6pkcHU8KtBwxDPMW+kZcc18iFkJajB
Inxivcy04+IXUrnp3u/NYi9LSu5ftjlvkhaDjhvbFUwmuyJMfwyRFBHFvTFtOqzO7Q0+3uzGvi1p
tAYt9mt/TT0M1kOSU348hJpd5I9CaG25q4CG+Wujy1Ryo9WDbkG/Vpl5H/sxgEnc+CCe4NlzGNj/
yGLK3tJ/KSD5yR4mG2EzorS/tXofFd0wTspHZKu5yr24GO5zJga6u6oav7ReEwiX6gX2Qpr4K8BP
2hZoGzDCAiUrAH9u/84kEC2G0NWBydMx8sFyFJq4T0i93wxykPTTFGXhi0XHltqNvvEPjDpI7Rzl
V5+MuoryDd4Kzm3Guf4K3XFCMxn+7paCjGYRs0xjiFcmpceAknqeWrdh7vMXULlHWxDXBQehzlqr
igfGayHap8EkS+uzZdjjAWkCBVs2w6SQZp5ctXaEwm8Wlze1LGLtsaYGAsJhSHN4zImnTEQZKaTT
Zqht3wL14srXEClAEFGhmyXHkNn52gWY3BabPo1EdQ+aNky/ZgHo2W/KsroWE0NA72vLq5t+HYe6
5j0FGgQhJuuKDAE+bC6sLzmSHra28tEfE++QgBiSAepy4xvAR8W9GBSiNswazO8uDnEelCScjzH5
IRpZe22ieZFS5dC8v9cML/Z+uTl9K7TKCMrI6n4r+KLWgWNVNTgXpLpR3ssaJ+TPnUkDfBe1ojAg
Yeq2vWUcBXPOb/ppCwsB72GbORRyL42a7DtnRPkAeYrJvs/wWLEZA420PtxtQj+H+Q3Clq/0uwLw
a8xBSUIcKPkwoSRFVA4Jwo7bY+QAGbohoE3WM3bepY84iubV5MwFc8QE2z75mEwyWxeeAaSRhDHI
nLeaLhWVepHaw0/a58BYqTxHUAu0G4uYNiSWWEP3S7o84dpQIT0Kd2jr1zgJMrVO6QZ9GYnFjEM1
K0jJwMbhtSa5fkqmTuNkBeU7OjrqUBZGO92VZkdZGiL3urOQXfDflKEPNDMmI7Z+UmMoyGuMt8RL
EpTO+4RFhO/vhJgQ8RiI/sh+2EaMLpbyotcsz33vsYWjv8MyA8H0Op5eWgP1vdmjufPbNzUkRrB1
uxHtVCzLyqz5xLUTAXhO0yx/F6XP8YQFE3wlxDhf6rG3abgkE1a0+JCrJ0MzXR0yQtl1dNSSCcBE
qtSnkfpAv2mwxviWO60TvgMwQsFsMKsYB2nHk89d7gl4QmVMSRT06ovAqP4IDxlOLfmq6b826HU5
nzAnpdri5Ljfx27o9q40ICkPRXpbGTPkniZp8k4COx5o/8KidKTVbDFrRioRYf8GJTBgA+N9ao7V
O0SJcHiJnaQfq1XeCf7OuUNK05HU9kfDLHtG7lu4XqFRg3JSW0Csy9LK3k5UzBBefGrB9dS4Mvzl
ITh5N4w4NR6NyM2Z1cWNVexFO5GAospX7IOwjRjKVCX6LoKkFRotUy98fAdLrbO+dh6whyblhgHC
ZDfOU+crI+fiU6tEh8KGmXZ1t+X1a/pd5tp99dVA30d76yGJa+sJxte6IEirG8M2KvS/clvr8GOQ
XfDTJj9NbqoOvQiBH4Z9RzO7qw4SgnK3QWQuBRvl1nHx6LhODxuOSksz/6b/ZELs1lBaKJ4TMNP5
1rBt+IjIYqKQDb24Z7xqaon/JDXU3fRwwOthq0116Tz7UQWllBzGWzPiRPgD6S5kq0I4c9qW32cX
90Wv5+CPHSIzfgqoE+YeZf3Gm0znx8RICatmTsGbj+wGOIsY3WX4FBrGmWSFIlnXU9q7G2oiIf9y
Mwi8a7STmRKj+6OPJMNg85k1oWCAuBBMQNoFjMheZKNhU1EyBUX30WJM2Yt0ayLT1TJTsqkDEOMC
cyKCWaPW1huoKHR2/V0vIWl3CJjKtWQa9wpGXo93EdnJPCHXR+d7huAsslaBKLMdQ2kPAitWsMeh
z7O3tKkqBh5RO/ogK2fZTqpbEH27gAQVhm+LqAqSen7yrSWCDY9O7Ir41ojasKl3+ljY2nuB7Jb9
tWhddBkbn3vniOoW6LzS4L/TxKN9+orCQUJiTPL8KIZWj6eVksC4fum6FfHeCCwugsTosk0H4PyN
gxALn/hLgQD29A5bwPJR0onSoH3JcQ18YXY7+FgoOP7fCGy38aeydBTy3iAV9onGOyQrtsE7YeZp
ut/wezLwIJDh+H1s8DcOEp8pK7RQuXJGHwy2rfuUEAwoZt0k34/ui9bPfyWe49IAMEz+DN3A2llO
R69pHn+PR+DdZvVehYP3ixGek3/vuSgwjQTXTXqkeVX1miHNgHI8PcBnzyxpDcQIBHF/CGf6HmtB
ASmOxA5iH57keNYUBB2zBZZ6bw16f0gmvbitgt5rXgH7DPJ5Fgmo9o1okCzYFG054ibSesQRFcCY
f8GuKA1eGDEJ1tRjOKdSw61mj1mF9QtnIgrRyGkCRktRuytdx34sVRffCDsut6UR6X/Z0Prg0oPM
B46Gr015Z00CnyraYgC0Jo7kDp6CrgOiCqe9kWcUQS1nwxmkRntHebRUaDghqKGb06dKA2a1UanZ
f8n8dHD3McaVI9pNnotngozoRqyRZM+wIiR4IM+Air8nhulLxhAMoKiRTdEIDYK7fc1MyprFL8kw
Vp0wneKVAZ0z3fgQQGOKntFBco24WB4Cs6sYHY3FPePIrIKSY2byRxtYxZujtYZCuGfszQngjcY/
2GRj92RlVXsHiMc+4Jijwd2JBYCLrEeKYHRtd275Z0i8ulk3vcumCBGx0of+XYcPbdJhgh6qdylb
OOS9qgPJko8pYea+MGDiHaeaE2kEMteE3okvlwknN42M/MV3ixTDPUIcUMk2J7/20EY5gkClu+ij
kJ1sSbcmcBiuKuQ6BoWb7fOWKagPBlmhjw6+8JBagxlz7rvK/Aq6Mo8aug1RSV9gmgBOyoOCbsAK
0agHzicQsOH9VKdJjrCB02lP3eT0GJqVrqU/DqXR6EdiGSRCqrDqW4X3zVOsa4X32S5azZwlJ0R1
E3hC7EqIGEcsdscHpUZmslpo3Y+UVvWXzmIGu6YTJ37SZcnDN9wYprdSs8naqAXtde7wWj/hjhi+
1Uxx1uBgC/Mns4epOOKd6d6mLb46azRPXeZQEUZEUIlxNrhFcj9+4l6AmkRJILVtaJcu0+sohde4
q1N7gsLShxzR4VgimYcIsKLzi/Mdnqg4SRsW5g5Iobp9tDYSsgcB0KWDQXmIG92yo43P+STVTc3W
fol6KstN3U491b0ctafCGTV4xunc0L6bgJP7+z6CqYONkmt23wxkF+PXsR5iHwk6vaYtYfYuNBmI
VnSTfbSmhp3W4bWpryV2Bqm2alXBHKZ08AJBzL4Q3tg9Qwbwp/JvW6/aDtpiV4zQKKFFNQN9yxzc
WjZuujLIGv0FvdwI/29PY7Rfv4YSqbzPjZN3wz1AHa3wf7ok25G3Y37GAQPzPQCX3zsteGMc1lIo
vQ/UehM2HMrWXT9ByAIhiAN+IlAfzJHq84GevjNt2lzk38LKyLt9pLSSAZJRStXuIy6yFrreAEEo
W9spEE55YFwUBF+DThGxDiPeoWOxMzLwcWbz97//9X//33//GP7L/5U/5cmIldG/kL96AgTS1P/5
t2H8+1+E9fl/vvn5n39ThqBSadooupC1uSYdLv76j+/PIR5v/N3/R8Z+2sC+Kr57VlOWGyqffp/o
ifFuCeoJ2H7wtCHOY8pd6+5I9VI5TO6HmLlWCDzp8q+xT3+MsGly4xXhwum03HmCevpjmN6NVs+9
/zU2gHtsDFW4Xww4Lc1WdOmY7jFSgQ5cxgEpxR+uDCnfNIVuS0ui2i/V6cpCMQPSAq1/J1eM91U6
YstiAY6zbcu/gxz5w/AQuLq8puGePq5EcE46hqJnjgacjbn76aLApmgl2eC9MQDp63tHthbCkY0y
0xXzWEZPq55jQ2guatN4MgW8U4TwTTfhdpY2baGCaeoG19dcP1i0aSOaWFVLUoDB5oxP1LC7joeo
6F56o/Wco59S2NxdfojFJ5O6K5EUdkxXCQXSynVOn0HwgibT7/Tn0TY64EnF8A31vG5bCx2pLklS
82UUwr+5vOr8//rbrpWG0A0MVuhislFMQ827+rddm091HJielb8g9YiJRZE56V0XwyyERjw1a9rB
NvNlHGdvAgd3jivb1DyzulS2YrcK/kMXp6u3YGWrutbzFy/vm+c4leaLX88wXfQRryw17/jlg0rH
FBJgnuUqNW+h3x60FlJjIKDyl7qhsswAfqwhE1W7NnaHXWXrztvlF7v8nIZQbEjwho7JvhT64nOa
CPaUA/SHZ1wn4S0E7jxmoY+BsFyYHWj4MzeySI8vr/rxhbKqSQNfGYIk3NRPn5IeBw/K8O05j0nR
V5Nm/RXUdLCZmmnTjz9ei21KZ8wxDXRPlzGGvVnqtNi8Z0bn8o1EEd0S6Gjh3I2CTXd5sTOvU0ll
2I4wFINWe7FTFCRwi9b1bAw00/lRr/s+zmwcpIAE/DWKdWwlk9AYt5fXNT7uG8XCjsVXJI66cv5h
v+0bUwM8KtzEewZ9dSw0WSW7SqLF69NrwWK7RqI+7Kfqe2oZ72r26FnHdYPPgIdiRUW0tSA+9NRz
LvovT0iWvLpup64c4jO/0aLgpAtt0XTU9cVvLIPC72vEK55HhTPJKkgt2nLwpdVtVuP7GCZ5+X75
tSwDLrvbFsQp9hmvhBBy+lYCquXJCTT1LDjbAAPhDzQ0BcBHWyg4S1SkDsrSmN5DP2l2IQa568s/
4MxGJ14a/A66W4YlFxs97gxoIq1vP1vtIG4SVdNJKhIPMG7XXllqebMTI9UMCSLOAmhDLkOePqwf
DV7rpIX1jKCduyng1e6A31MTMs7fZ1FxW5D5reC/yo1heKhs5DnggGpKD5ef+WOsNl3DNfkxOk+u
m4tbrsHMBRz/YD5rvSvQux0c46ZIki+w6cn0c6RYu0QfN3Bkwysrf/zcXEsOizoOVzqv4fQNuFNf
uWah1DOQDyagmjnYm4H+086ZYvOOodRjAtZo57XWDA5xitvLD/7xY5tcT1yNhkFKAdridHluKAfO
QG08i4hM1oj6fED0KZg2Mqy7vy6v9fEsWbatY1SnBMeeUdvpWhhO47tRO96zDpxxp9fuXNAF5h6I
dLPO9CHaX17P+PBVbbCV0ibIwEjWkZI6XTAFcdE5esqUz9eM4hZzw0geOiaetIZDz6x2VtPrNyk2
N4hIjT42d/ZkyZsRU7vpqUZy8q8csL1cZaqWd+YU919Ck1scSaMK4nlRBNGDG5ju4+WfvXhNlgWo
nQNhWzp/loa72ItdPbaoxhrZrZiy6YBoWHXItdTYMJFLnv1Av3YIP64ndWHxXdDudWnbLtbTwR3h
iR6XjChdbGqzHvY6SqIeYv9MLZAYd3aXH/CfEPZbwsATAlrSHRtJL4cQ4C6CagdoIgfFVN4yTG7e
XKWle6VEtrYCfbgJ5SS/aL2KMYMbwIQUaRPvJ8bXG50iZmsKMVy52ZdR6H9/j03awK5E3NBdnEEj
QVSlFWgqAZrJ0gBjz0r+7KPCC/72CuZwN1UwzEI/ehLtM1AzKA0jj/qicClyjhLL07crL2hR8Pzz
g8AhOVISExmtLE4l8zoDzGTDJ/HTpFujCg1SQWHWxA41I/0RD0mQxHRnUTTCrnGUO7PV9L+TQoTB
pksV48bLv+jMHjFs13VNRxfOvF1OT5Kraz2Z/9CACLCSnRsZ4wsCU+Oe5oP8pRt0jS6vtzi58wvg
UjBcywLuLHSx2JNxiwdOS6/jtkQ2Gu1gpJz6exFbTLhLCTD/4JSVNTxUtLdfsdjsqitbVMyhYbFF
SWa5+nn/BonYInmv2wTbmDqob4MhGW8afOpQB9WHz25YPZDxK7S0gsfZvPZnOg9sqIEll1NJz9zC
PfWAXxIK4wx3hpUNEAplYMP52+9QWfKtPlp5gRW+jNK2D6FMgIOktBnBzX6//BKXH82hbuaDoQip
uGPor55+tFohaEjpntwU/HQsbywTBRs7fOQOtNcGngXPl9db3CWW41jKNeFH64KJuGssjnUgqsBG
EFy7cRy302F60oEeGDaWPoS3VZKO3OBX9uX8f/n7Z3IcSlLubclzGrphLU6uBUGBhr/THFWjFweb
tje+HyOiRY2q15ZZDlsEF/Mrm2NxZfOcjm1SDBiWMGc5x8XmxDJvTMF8Ykrg2A7jwxSKmvloJcxM
DqVeVOMO1S9Nuxlqo2iY2gNuWEct458rDy8//hBXR3dEcKGaDqnD4gNnOvieCuLXEXsfvb9j2BY0
zymY8pTr22rrL6o1LLi9LV2/jfRR6kkRW2uG8dXuQrO+a5i66p9p75p0SZAS1sOvvZwtc0D0Irv5
EIH0i59LZDm8jc5wzf1RK9Q3twa4fQJP0Fb6c4Fya0AZW4KXQ9UCJXuw0U1AmlaMIW7RYV8Y+k2N
PhDuPqkaGJyOUa7NhWioh8e+TdsOE8cQiP0aspTmv8oedea3CIB98kR+jSbh0A9DK1aYSKDNfXnP
fjgjFOiuKSV6NdR0wppf8W81iACzhycCOCWrzpiQxl5vrRgxIokjpuInjRXnykebN8fpjmVBTojB
Hw5fbg48vy0Y1/C38SNLj3o/NJ8QzC1eMEb1r6zy4UrjiLEMtbXgUHDTLp6rQMIlAnSeHgFs4OVM
5/CmUhK3FtVJLJ8LcaOlCC1iAh7AfcKzJCnSem0HY3wlwVxGcn4IdaUJRsagBeOqRVAYYonoJRYB
R99V/Zsqk3CX4U19zHDj61CZn3Ugw7w4UvKWV17CmeMhaE1ZtAtsiovlqzZQ58uL0MA3BHrh2sqy
8DFFy2jbz7twgNhxA+bHxiwSE+KElszT5a115ktT1Ej2FWm9kv9cMb996SCtxTSmoCn9zAD2CiY0
/amFafjnO1gAbNO5JsHx6tYiV+j6vLVxI+dLT9ATkTcdrHvpeKO586PefwfOjwPA5Sc7c2j4ojZa
ieRMiMcsNldUB0MRpEFwrBW2OKqrb2EQAqtvQZeZAk+My8ud28xoMBs6KHD+YDufnplKj8eGkVhw
7K2Ea3SIK+KbR/AYhniH1ANWKUmBzsYYFXe+x4hgdBrjUa/KH5d/yIesgM1Mi5y+k23NbeBlWtKp
AQRB5adHZFQF/uqDPThHyDpD/EVhWDqtSnyr5LehBrm3poIS4cbK6RivJsfU/J+xPejFo9cKJFeR
a6kmS1sx3jDlpjJcX8hVTi4ZHaNw6ouHCVhS91gaNnR/V0foqF6nXuvKQ56pChQOsFoEOi8/4Icb
nMtU0mon9SQVlmpR+qMUiYm0oBvjgFj/NSvG7puuQ+IV8BAGgJcXW/Z/uEd5m/xhgiOms7IsPEA2
ZE7IJYFyXiKzXYC20A94nkhlx85oHQhqNiUpJpzTToAdKGd3ru61wJInueMfzV4EgBhvbTt1eI9r
tlHsMPIVPyJyWOPKFjyz46nJ6LvbnDCLNuBiB465DrG3Do/oYU4SsDZ+tcq36zdzEk5+3zDZ+Pvy
2zkTNy3eCq+FElCK5Z4frEjQb9fiYz+63QZvIRNYrB0eI8LYrpCivqulj9dh4Udvl1f+sAkwBZdo
qRK2uaCYvJw+a50YODOVIfvQwmoWKo/wU9CfbXibAvW+v7zYmSBJgm9SfEHzk7RXTxeTJowAoyix
0pPOcNNAslwbY/z/cQkRpxgf2UpYFFaLbL7H5aELYT0f6ymmpQnKGQCpbmgYeSKshJpCi+vQCBjO
S9Lt5Qc89x1JzXRLJ17OHevTB5wA57iNyqMjjkIJPTyR7xt0hzeBw/JpDXMVjpRa+2Lq95dX/pgb
M3eY4zQblvvBWBxmgOyyb904PjaOyu3HQKMHtMUZJXgRvmCyO2DXiL9FPnh/vnXnXGq+76nyIe+c
PnJVKDlWmhcdCzxetnFfaKsRSPvdMETWrwEfOuww/BxiCw3X4sqd/2Hzzt1yOvQ600K6anL+HL9d
uuDH/dBpJ3G0YNKtc/6uT5Pw0AOM9PRKefXh/VLhMJI0mAXykBzR06VMgB0ZTSJxxNNZQMPD2MkG
d77yrXrYjujvMffV0z8NRLzUeVVuIUD+5K2ni1YJmP1Rl/YxQcDjljILKSuMgVbZ1IT7hgHIlff5
8e7lSqDQsRyaaLrF1XC6oLBTDHTi1OTKgz8APRIH8Sj6u7TwIsDCZFxlYcrTFxkK7gF0D+iOYpcP
CNf84W6erybDpvfApIBttdhUyopi5fmeOtZN6e7rBngn2hTZRlW2XAHX1V8zSGpXnv7D4Z0X5Z6a
zw9Luou3HXroYg66J49JHVkBCN52AjHTk6+vXFL3IyqHSFLbZmofKvCrf5rZsTrzSjINQfpDLD59
9Uo3KqJ7ZCK7xDT+vbJxEEACJM8fAGbFCGX4NYSDP3/NDIEsYiSTPPpzp2tOGj6Oqd+RzGEdBiul
jLaelruPDo4ne3/WewMVm0ZXdvWZU+vOmSTjLiUMvu5iVYMpR+836jjqqdSRpKpr1J18j46sEQCm
vfyM81Y5KcHm94omJEeIy5zr53S1NLHbSNMydVQFkaEJ7GzN5N7YhcH4XaJoeLy83LmHow4gXSTx
4EJf7NwWOluIApRENWJM140IMcvTAbVkSBRcKTnO7de5tyoF6TKZ8iIxL42ynxRTlmPSYhWhy9Y9
aEh27zI7kzcNuPe3JjSMDe1L1BEvP6Vx9jEdohM1FwXncpBRoX+AiGzgHiXq66kDxHkq8jXyOEO1
KuGWeFs3BIu2xW9Dx2AXA1+FVYTvji79r0ZaCPV70PZX/LMRQplo7Y36bsoQnngDYuGJK5iAc5vA
RkyB6EaPlTB+ugm8xvP8KoQRPDkgETsQoMhl2OkhiyhpxiDWrryfD4kOm26GT7DhKJtce1HDTCDx
i3L0URhPm+Ynpo7VHlZq+nD5K5z7CI6lG44FVpGdsNjaqnGGUtcrdWzysnnBZSm9bRoknsJ6Uldi
48el6F4YkiYlKTwJzuKBsCcwNaQpbBLUTl97QSO2bakQfA47eSUQztv29MDOjRId6rFjWB+BL7Fv
1hWUQBv8vgPmykcL2RZh8xmUeLfzyMC3wOm9zSgLSDI6yiyXX+rHi57lbQbkYI+AJv+z83/LKSSK
SwhPZO5xDJzpLinUfVygdkuLzcOOHuyhCJARuLzmx5PMmsCLbPYombGzSBtRZMQUcJxFK2jVPevT
gJaZ3UtMGu3swczxWq77DhZ2rv24vPDHfTrnTuyceSI5g41Oz0Xt9EVZAgk6WlFqqftC1aiko5lc
xp8vL3Ru/8zV/FxU0UZY4ik6zezKURIvAkQijvh3F3ehFbxVOq/28krntg+vUc1dWz7gss6Mg0YP
R+E7xyKoNGBsVoMlZVhFt0bfoxsXZ2X3KU7s9Gvf6tEvk7vx0+UfcO6dzkkEDRpLUAQsbgBq10LT
0tE6Ih81PXpoBOJmRL3/5zGGeo300OGkMK1ZIo66yFaajXDC0QyiqEPetCmdfUx78Y+jDOtwf4LJ
o+nMkOR0j9C+nZypsHG3BGv6zVZTdgufqKKG039efnNnjgHJrmMJ0H/zv+ZN9NvRs1WgAFG75nEo
Rm3r6Ua6o8c9rLuuxGEbABo5NtbLJqPSK9/s3MqkfoQcy5Z8vPmv/7Yyc54ZI07MgTeefkU3Kdq4
WQPVg/sU3drITvdo+7UbgGXXhk9nTga9ScZfDCRBYCxPRh52kEqD1j4GbgYXS2O6NTZJvGl7J9xf
fr8fb0HSLRemJ8FGp6GyuC+CSOv+IV8eIRAzxvLGsD+kiqYKfWIEVzTsAi8veCaW8lgOAyLuXf69
fK0aylRFERFeDB9B5c68aU0XgZNQYqPY59XGRvvj8pLnntEmyBhsVXaRKU+/JHVDXyLOJo9uh9C2
D4r2VgkIDLqdK4RmYvdKuDn3+cA50Ka0qEHB0Jyuhyz2pI+ylEepBBADfhFKZBOuJL3z57GaqSzF
rqQj9bGtETbjUBZ6J49TbrrvRhd0G8cc8iun/dxJQO/DpClESLGXMzZRGygBIsFyLEoklEs31T5j
CJBt/C4H4W7Wol4jx/gttL0/xG0SWOhDSNtxAPsp4H6LHA0N+xiXPhJ1A/BvtoILa32uc/ddGACt
1QA5oprLsj/eLoJ0EM3MuUiQ1hzMfz/4eWMHRRfTA6VhtW/82N8oN/deW5RJNiUEzfBKZnhmfwok
Eencu3xIwEenCyJRAIu7p8jsmlphch12NyIT3g3uRIzazfrt8vN9QF/MbxW1VwpK1ICB/C3Ogx5V
oxm6rTyi7NOsTT9C5wa84Sbse7gJA7nBqgslqhudsikVuuo+n5k+PbNf9B2Cur/yws9cz4IGA0Mi
Li+O5+IrD7gtjrnVyyO+tjVTcweD9xWYFHiqFuaQh6p3i10NmeFQAsd6dqwo2V1+JWdOLDXnjERB
PAdU3fyFfvvkypscL2wrgR9O7+1DpunHoazqbVDm/pWHPRP/pAF6lZGjA/BFLK5ONAQlKqWtOEap
o9/CNEEWtW2tz3k0hb9GOxrvG9npV6L8mTcMchwAABXBHHUXQbdxTbuzB1MdMx01X2TF3XbCHAIh
l1VSYiu76tAVfPAbtG/WCLTbt7bqg/bKk8/nZpHEc5+C4zGZh3GWF58Z/ckI5T4KoBHLxa9h3Xuf
pi4Q05+fJnAzJu3WeUyP0szpt8yTHhm+3JBHw7OZu7SImuZFLaDnQ8uTGZPeP987LtEXpApfk1B1
uh42xT0Osky/Ks1Ifw6aso6YyGsPOfyDK3fnmW06D/rFXN2TSi6RoUj4+VqlEnXU6dyuUXwdcK9s
EFH2RYCA+eXnOhOVSD6A4MwlCAj6+XP+dibcOJo6WXBrpqDVX92Oqm4FCRCrJYmRA16vruNdWfLM
87E5qbE4hNxpy20KLSbiOnPEEQKXflflZkGzr0bCz0Lj9PLTnTkRtDJNutP/O3pY7JI6xNnNizy8
nowZo2Miv9GvfKzBN9Dn4HnLbviqyd7a9QgbUGKO5vPlH3AmDkCUcxi2cRqAYC6C8BgmdhZ6BfzK
oJ80OPJyhr6hfIP2hhgMRIpA7sRr2FlOeeWEnGnpEm3hOYG8piiioj39tBCZy7rMg4Q0yLRHuIIe
anO6hQXThIE2Dl6ag0hfGMQPvTCidefg5+1MgfNLNba1vfwezkQFRqmUuECd2dj/0E9+22bxoOlU
1Xp8O2mx8Yudka6LJDL/PJn/fZVlJ7VDjqhFIj++NfXI2wh3UHh/IA3dOGn+2Tbd5yksqmMbZtfA
3Oc+MxeLzUliwgUX5PRVqwwgpwtz/baHF6Zuxwoth1fXN40XhpbJt2bQ0QK0jcQeriRtZ87SPPyh
XUIhj+DW4p6JGk1YqFNGt+hAVAcnq8U+igyMK/zw2v39zyBpEdkd559M17HhCC0TmKbnr0nsLm7t
KlE4qoBqxbonTFNMLtqibYobLPxab+fjFYm575CB9T6UJazjCf9oaEVXrvOPoQvcJNOfuWcvCJOL
65ykJ568MU1vI/L+Ep/QagzXOjnfp7Ew+8e2ya5RfT6+7Rm6TbCErTHj2RfhBGqUb+pahC9tMKT7
LNHDbWmm9cYW6lqu8nFHSdOlPTOTscBRu4sPi09rg9UQ3LbIKuvvgRFmyHlyRJH1yRqI54FIN/ro
Ip14+aCeecQZSMgNDp4H+swiaHRW0UaYyXrHAVW6ipu0Su/bMMjydRHHjOwvr/ax5qBTwziYvWvA
rl2uJiGu4j0CuhZ1W+chQQ9t6xUthjE4fSOhO7ZtsxbFDFan3e39uLz4x/3DOG9mJPC8Nt2FRWzO
oXfYPSaURzNM6fAl7biqzKKDaG+5q8QPyyspxMcYOFc3TPppMXIbfKA3yhQNO5x5jo1X0kQ1E7Hv
QbFsLz/Vxw/I1WrRGJ7zQBhMi1PR2wIdX4zMjyNJ9VNeO9ODBpH8mDSZe62kObcW15pO24ZWN5n9
adizQzspwDuNR4SGZmBHihY1EuCQleNrzdkzS1E4zZB5DhNYr0X+FWFn3/SIih/H1g6/Y7iVPGWR
lmy0aYqubMrzSyGpxyQQ3OkyzmHLUegoXnXwMPLhCVmR7CBylW3RFr+Gfz6zBeFJzJATkth56Hn6
Ap26w7DPTftjh+TX3qmQ0E7DHsxHjkrg1DftlUf7hwpxGsNNxuYzIMdmaI/04+mC0In1oLe87oip
YIrjpmOGN2MweC+5Ks2veuUZez8Yu2hVpbROLJ97bFOkoj+IBMcZQnmBHy3Ou5f37MdgZxJwqFwA
I9GDW3bC0gqDOBFhe4XgAdIaYvS3duvFxwBBGdQ4hj0CoX/I+KLpAIEQ9DKN4jmcLxP6NlV9lqDO
eZSo+H7RQDR/Hv6Hs/PakduI1vUTEWAOt53DzFiSFSzdELJlM5PFYubTn69mb+Co2YMmZvtGBgSo
mmTVqhX+UMfIZyIJcTAaHOseP+Mbu0qlBgAI4Hq5hJ3Fmw9G9HWKpLs0iEVfSkSRz/T455PnNcbx
/7AUhBiAC9TaTOlul0qMbuzj3GgviHXllNtReLa0yD7EFGYr47W3noowY6s2iuotLvYTNtwd6ldp
exn7pPnga0ZwJOE1PtPo8Fde4BubxKMRTeOEmshzlkPPBKUNoddee9HrEdl5TQanwcNW1YvT4VnW
E4JVc/X+kpqGG1+LHBqUCxXn7auMgkb6XqHLSzXMwE12aJ6EQNFyvBsLPKpjFJdxQRvjI6N7BLGq
wMrDX6iziGZl5PtGpCD34l42ACXSmVjkA12X43UsKzDgqPxOH1s8D+JzKWsU6ShyNIRQOzvMt+/e
SL5FYFKgJtZdXs9eM9FomO3m4lnFeJzw3jokKMGcbA31pMdLvfV86hVThgZkl8Hi2sKaa8wwjyI7
V6o7oR78Kuck3IO7m9Ax0PrD4+XuEw+HqRe3I0MpJuhLNK3Z9ZSNsSMvAScfSX5o7hOmGSdRVh8x
GUpOjfLrQuOnWTmbbz4naQAFME2EO+AFioXlpOHQexkbJ/mMvEf+1+A60Q4JBqWtKOT+8YO+UQXS
oVanhswXSMDyiklJM0Tdiv7iwMICgJZmuJXnWIptp6FFa6aR2JREU+KjL1nMIwVTEf2dSS37MRpZ
c378a+7DBWcJapHqt4JUW4aLeELVHE2amb5bPUQ7nNjml6DP6umoN0a1tqfuP7I6uag4KHqt2lu3
h7ePZTrZea1fjLrCzyzNEIPfYVdnfZkQEv8cuOhuYz2VZjvZZWIF8XgfrhgLvE6ziYvct4sDC9TI
mNBX0i/MSOqt16TihzHI5N+q1JCWCZRfsNOm/s93v2Cg6CTUtFbgUy1xlimCrbYzYM0bGSjL2Wnr
/1EWZrPzo6ZY2clvfEsanACXaFWRAS4hRH7j1LHt0Jwaqsz6UXrjdEY5BQVCHQW+x0+l3tVt1gJf
XXG0bPrnOh/z9kNG3JFKWH+6RCCmD4xVHfSbS+eUg/47YXwLMKDRwMCkYkRqQpQrZ+iNJ/WAv/M5
uQuoFhaXgI8mb6GYpRdSpurYUIpsBsxJNkjLrSVobywFeohpCAApaHjLoVKjaxa5Z1ZfBGD4vRFM
+Z8FHknYoMpkJQS+sUFpCjEXpDlFybCcl0naP9hDjzwV8qjA+0etuYB5L7CwRyr6WyE4yFfJcane
fZUxb0VawaC+hNzuq3fwWy8IfGwyxTEOkBYeIcCXIm/ySK69ed61COb9IwI55O8k24J1Bi/jWjYp
vSJSLdZsMSbUscUuL0UwiOI413pQHOo4Q9qxcDucUCq6vivB7q0XDD5LDV2VvsMSw0lfUPSQuovL
nOGZGtbOzwTN6I3fwQc0XfGr1II1CMT97cJjoiYB/EHdpMtJmjEqC6IgLC6ytppnd27EoR3NAhJW
XRwHrVnTEFiuB9xYdfUUq4qmnr/MSowOTV139O3zZORVhES9hZUlJrdx1L2krZ535UaNqPSVHbSM
B2pZRgtqbK4Eg5Y1rl5VZQxf2jpjdtX0JzGhVrstLOmiiN2hHVtGBkS4wvF3MQP8/eCPw/5xRLq7
Vtn8iD3SgAJrQkhYooJljRXvXETmGQOhlmZuPZbDZ+mAXzoEc1LrH0ZsO91DqAVheBBoh+CflYss
eh4EPfZ9jEJ9spKL3zXo+E00bCwFn4ULBV3y9mDFkRsBYhXTORe1s6miSF5HJqtbB9oMUIoYtxsY
rlsfXyl6eFl0FPisvbekVT+Cq1alcDCVwKjc/giDG15LYJOcB2A6e89nQRzFx4vntf/oOBqvpKjL
O14tR2Od0kPx6UlTb5eL7QmTo8Lsz7E7jPJDVgQ57KR4wg780LBNUm+Dgm2GezPWb8nEyBNrhJXt
qB7p9+uJ3wBsjNYEh1wH+be4npCtT3DSsPszPnnmf+485V9zGecvson7lcdd9pBYigYkOw+UAw3O
JSd1xu5PbwanQymv9HCcqJu9SwG2cjXcH2taLcwPVR5BAFvmjEHhlEzih/7c92J6ljm0XvQqsKbJ
R33jI3G3eXya3viISnuFS1aV4vQ9bz9ikMLPLI25O1t8veFzn1Xk411hTWOB5WHh5hcobmaITSLu
xZsob219ZXKwjNWM5MmWSGUgNgOG0xfbyBWZh/R41JzZZClGBaldTvkBeh1kkqz2kL8qtaTDh7Kw
MPJeU1a6I5yp5Xl0rijaMyQ66gX9diV2ZdB7OLPPZ9y4IjM49ZLCPtv4mEDlBzS1pX/1mf3pX0ob
vTza6X4rgmErZ733v3fYrRgvw+z71jF3zUT7rqGyJw5Wjwb6XtORLzg2EMwiuY1G2gX/xKFM8w9G
l3oYdFSKCPXDD7Bj/tTgX46YZhIjxfneLwyqhGvCYD7DMVmmUHYSJOB9I2ZfSf25jDv8oFucbRot
h03R9+W188z2YBmJtpKl3h8YCzyuguMRIVQVf/tmMwvn6tGdwrOugyRNqb22sTsVX9/9eKzCZNim
qGP3LL6fxDq4Mu0uPGNcZ6abqOmUYJTdD3QNO0f4R98FHL73xsy0wZIW0Z/vXR9ACfwN0gxws3ig
3D5l7FXlCMUqOM9eCDeUSCU3Xc/MaY6z8CcegdEui/IuQLDLbdf46ffRAlkbyhlad1AJSSdvF0eW
TyBvMwfnsTcwCdKd4imt/eJDb6D6WPus+vhh31iPRgyifIr3A3tB/f1vhyVA6baP09E7N1mNsXFl
WT2OpxJyWSM0CoAmqleyxzduVkRzSDgoQxSmYXmpuW5IAl6X3jmaW0UFwfJ8rig/9IkZuVeHFhKW
dVwxyABMkyQkz1MCW3Uw4uI5a4K8XDlOb70CsOU0qDmdSlvp9hXIHD0AhvS8AnwoLlo0fkYyvN6H
vZ49F0JLVrKdN5ZjQuJCHAPYqigHt8sNZeq1WEA552hMkcVpIYZU0eTujcgYN5POdOHxF77P7wC6
0bSgfDdVd3FxH4w27xJrmujSVfgZbGZh4kkKDd746VZh+VT3jovR12T3X5CBx5oowLOkPD3+Dfc3
ArcB60NYROXiLnAULoPk0GrAZ41GdeoaLNuzJM5xaqBJUkbIHOaEu3eOc+mhMs5F/ZE/Vbmpotlv
W7tgyEWTYIguSOoFu4KZ6TGovPIAsX9N3eI+aWEpVZ6o+oQZ2OKbWjp9Z4xjoguO4pp5QIkyqvaO
Dk9z3+dN8F6wK09G31IV8CiOqDnO7ZMZIhMYGpkYNHtac8bwUtuUhZt9x9t4rTHx1mkFFER7iX4X
O9ZZnA4RWpiIGh2+bY4zH6wMF8/Sxa9MGGiIy2Gwt+mIPCqacpiaw0TChjeID4+3zxuvlxuHspoC
QcFgF88b5lqkiz4Izm3XVYdhcD7605w+hSBQ3h8LyBhIXgj8vN1lyyfJA2d2kLE597yPo1+UuthI
C4OEbdnncptHRfJO0UmiDro9XKp0fyniqTZvP2Yy2wj0DxraaaNhPoN4cGDmG/UJRlm7oivxxsdU
DTzaTMzA1WFc7FMzGgojwkzhPIuGPkFdN/q/oaiNv9w+wx+lhjd9sad2xOh56vTn2dbSb9gB2ish
6T4EvlLI2MRAsyhvVMj67WSKam4taMv1eRSaT6O2RTdLZtmzX0l5Nqjwj4/3z6vK621RAWWNlIVC
ilExVfbtglWL0yE+JuIcYF+DZImbF1p1QZjccz/PeFLwwFZYoFKutGmObWDX2qcRV5T6yRn0rP4v
rLXJubjJpLmfBhxSMbCRTWH99NLOjbDnGaw42dphlxTn0ZxEdwiMoUSlOZGYGW1S08TME/dB3H03
I+NcPdlMURRY3+LAw8HnaMi6iQ+OnfXg9eFSmN91bOP+QWMLn0UfrXBvnw9plH3wy6roNkkoS23/
+BXdR2hkjNkVXBUQLkgvb99QaVUmL4LfnzQiPAbj/ImJ6XhiMFIcmgk8rz6G40rucX+sSdWVhh89
TzWFWqypaTZu126GlitujrtE4uGsl46LxxVNyPc+HnAp0iqIF1R6DL8Xj5dORRlrRX4e68n8amNh
Ee3azG/GbeiZ3XgU/QhGeZbE05WV78sxZvoQdphUcrbBr96uXARRISXOGWcXBaARznqkgz7RIlxc
aIZkB99OMI+sewxcZ2LcSuS8/6xUgFAVaOzQOKMLers6rK9acm2NZ6cvLOS54RLSSRj3PZ2d5zL3
54+lImI/ftlvfNeAkQSTNZqvMEYXV0YHVJqZO2bUnjnG9akvoQ2edLOKUchu3n8XIrHmWahvqqk3
867bJ0wiLCAmo+nPeq07e7fBNJwEJ9jMqbXWp7p7ma+gMBNtAI+ygGHX7VIeys3TWMXtWYC1xE4z
r/eY/Q0vY6QblzLNMyxVszVM6d3LVNgTej9Mt0CJMdZfLEpdaQ9V0pzbMEL7nnaY8+LVUyDQTxPR
l8dfTm2HmziJwhIZOWglAKV8vsUTJlOK7ybuLOeuGYL9yHzrpRhEsImQKNtPMBd3U0b26Helcuqu
7ZXb9/5+UoWXQlKolj3uAYv7KUuAReF5VJ8rC8I6svjB0S6HHNXpWcZ/oGqcbyfmTja/AFfxHYbE
tYm3yLvB7STn4P/o5jM/YCcvNWuyoMJG2TfkuZgtVCjazsH+ADfwTY6k7efH7/zuMlRrKfUQi8kw
PbdFFOwcE41NlHjPzmSBZC1xzkw3ZYuS6YGI4hzsuA6NlRP61ppgysl0GKohPr0MCzYKG9IN63Pd
OCI+icKIxy+u1HC1rmgLffKgzb938KPeqc2okkikRsVL1dTQy0ct65yaxl5X/evCodq6c+R+mTo0
Ph6/0vuGMmuRXLCRya3IvBfvVKRJ6DpFJ88aXzjtmM6KMo+2uWwbWrZaOBknEoKg2PtCBF9I1IWz
j7PEbD5puJiG6aax6qpdicVvvHQSSyBXoN5Vl3Xxo1AVaVusrYtzirnbNyCJ/Q/q+1jbANvrj/Sl
oub9n5kmNoWm0iVS5/o2dohydjytsopzlxd1w3R6NJJdjEPb/CO0M/ur1WIduZJjmuqM3sYQ2C60
HyFNWGzpZXGiZ4OVOLTJzjPAjsLbzBycRGwdXAsnRExUm8yMczHFF8vCr+ij65bpcKhxaXNeptpE
zKZ1pqH6x8Bpx9oKx2ijV7fFFIefzqULEiSRHnT7IQ4CNOfwARucTSywLfuse+MoT/Xsivb4eEe9
8e2UIC45hO8COlpOKOLKarxyrHNQuVVyKjXHPGWaHPemcL4IP05Xpg+qNF28Q9rFlKxK65uCchEH
RVFUhkjS5qwz37tkY9tcS29a6yO+SqIuloHeB3iCK42betlrl3GAwtZcD2esV3rvTIVbIsWiYzFy
qH2PIXeogeV3d6OGU8LnGr1U4xKRqyEnbeVl9j2bsRv5gFP0EH6lPRPEf6Q2HnDTzglKy9xjKBjh
95eRKSvf1lFgzIZ5pnt2hpGYDh/URxl+qnNr7yRZ2B5B2SfaCcooHbdSljVMQCAH5ikRdm9gBi08
Z5PN+eR9RNZWRyEnzIP5R1vhVIsTJtZef5eaocf7IjRt8RIHRpLscwQ7hm3S4Ay0y/16Hr/mto3k
S2Ka/X94UBTTy1wabXfNp1izkKm14tkgP4/LUrvIoEZuaGOYyGpkG3AdTvCC5GHo04+csCJ6vMnu
r3oGH+SKSnsZwvQS0AGWhd9AEXBuEdMdT40wR5y6ozjJt1Bmmn8fr3aXmAISBnJALow6HNtgkVjA
II+mgKH1eXRzr453aIrb9Qf86j3vWE5jkv3b1lHaGTsf4zJvn4wYrHx6/BPeeGBg2RA+YSrTWVjG
J22QOXDkqaa3MJbfLCgV3yTGM1ifYq/yf1hKnSQmPjA5ljdeUBbe5CalPLfIQhvfZggTw3ctI0P9
b0Sny/74eLn7VJFXCzeRluKrvuCihz10dSoAArhnLOGa50LiCAfD9ZwbsnvGeDXfgB50ViLvG2uq
xjFlPXEXMtciaNgpGFWcqbCGlVPZ7cyuNeXW1eziSx812hZxmu7POMD65vGj3n1ERR0D+6AoOVjH
LIt50hqXwbHnAmQr7WcP0+tLwrQaU8t27V6/i8KvS6EjCLFWcfMWW1amcdggoOGemlirf9pNMMs9
XpvZBxMxlHNhzf3KiXxzQYK+EnqnGb+ESVpV3NCn19yTa89/h6hdPw9Ydu0Mf/5VmHry5fGbvE9/
kRAk4MMI4RsCBVDXwm99EdxpZjwmPftU6Vr20egc/bvdkUzs06x0Y+STywqz5HRow7Opea2x0UNE
o3b4z5r7xz/lrhCwGO/QagMeCgmHq/z2l+h+2ER+45mnocdt919tiqfG2xe+P6TtkxidNFJ6ZLn+
MqeAXLZuDejvkGZWMXx7/EPud1dA0Yyqhpp1efB+bn9I0DUMMBM8V4e5iTaRFetH02nKYw+W5vzu
pSgflXMP21kHHXu7FP63eNkL7EBxvfUr2jZxbrl/mjJyx2+kaX7w+fF6dwEYFSUl/QNCk/kLe+x2
vZSZ8TTqWnd0U3fYN4Ub/z21OErR+pHH2BbQtf02utq2SHaPV74fkXKE8BMAaoGSiHE38sjL2ZdI
3LTH2Gswb0NU5FOC5e9Vs0Kx5xWJHRxXFH4MrwXobHhIJlbzU9PoydntKtzkbPRDASYUO/TpEPMq
RHXOUXamMAtqLE/7zvnoiCE66wNOh3kozRfbSL2VgHd3OtVTYG8FARy2O6PQ2xeYAFeJbEwPj7wn
9xrXdX3OKz3dpthAHLA1W1ONvQP8kwCBCUFUlVocaMIy1JEMuOUgUkBdth2LA2ruMSN0K+xy5Cbn
uTajP0eURruL9MIs+qMDaZ+TKQDnefKx6dA/B2Psa0fMNWm1bTTElOy1yu41E73J6fiNhA+kFCiz
gBovYqSGRrDTjp08Nng0XIxmMjdSxnLT1Em1jQct+dstTGuvz4P1PFYhRSY6D7u2TvG3FWl6NDrd
3xl2hCNVHKcfseG2D43j1LtmrrIzav7ZEx6EWIGilfwlaIV5CGTibHOC41nEjbtxMFc9ABnRTpgG
Tys79y4uqafj+vbBLCG4tpQhQ+gPAaFKk8ci8sod9Kr86dU1vBLS3IVZ1z6PaEbt9LZrnxiGxe8N
EWp52k2I76gB/PICyqSBLPEYN8eimoCc1ol/jGU9b3vXWquj7qMD4FKmAhYpC6XAknBqwPEbhWul
57rQA9nvjCz1wsPgyDE9WHMVVi++6abWjzCKy/nnLGn/6Ssv+y6hgIXE6bKY/ZDIgNFanC8nG/Rc
lvyELB+vcVQ1W9xDm2dnKOpL43LQtXaeT49j05uL8sCQulTAX4qLDwi4St+NsnMgzbZPtrJFaRxl
cbfyTjoeI/M/mWkWabYtM1s2a0rjd9cNQkDsLjUeAfVLrnj7yNMghVkZenjSBrTAOscD39172Z4+
U7bydu+XopPIDI8mjktAWUqExBQzblJMwalq3PxEC9H8iIKGt52x4125ze8CJZcMjW8KPdXfpxd9
+1TRhAuy7oXBacyS6KAXiMT5vele4QN8lZmZvXe8w3L0mpmhkRypeejtctlYYbaED+8phyi/11FT
3+aIqZ20GKssTSBQ/HjLWItXyQwdRAEZ7+v4gvpkkW3Tx9RD2xq0JxuYSAE6tKqHpwLDmewQd71f
0z4sPAR5aadFciM9XZR/4fk76McMl0j36g+2jros/iQIzcJY1A/k0d38XVCU/kdJiVVrOjtglmfK
13Rvu5k7HR2gAXOzw3gqexqHTHcPxiiyeBOg/F9vw3YcJ1yv5nDUXgLYyx9QJbG7UzrBV9wixM3E
ww5BNpy8VDjjbhZ1GB2TNvQKSvDCmK01pMcioMCwBd+hLA8UckeV+7dfpXewnqfzEz3puRUepZRf
+9ZxP1vh6G09u3N3ae+B55n6tb7X4kSzMAUm+Ru0VDIN214sbFDFvvaVkSqLENLQjZ9wbLR9nbXm
2Yjt4aTEPA6Pt8QbayLISYy21MZHvOX2YTFMToQz+/XTGPnuKUrQKyg74V9lak+IjEfZDvjdGs34
NSv+7e5FAhyhVZZUgE3EK5cFfNRzvTvSma80cGx93/f+bGLL0+YVMzRjin9VMhz+qjPNwlS5anJ7
66NH/inC4hgBhxSe/bau3abZTOiFvth1XcpDWMSe9xyJyP/qzNKMvlVpoeUtkRgwH/LeeWxhU17E
U42dG69CbIIIe+UXdLLadNdPred/1mvDL3e1XrXio+WL2fgqh6ovnjxswzJaKuGUVdsyB0NdIIob
dOxEJRgfIQ8oca3A2GEAdfqJzh56HVu9dgUQHU8EY70zoqaUuw6/oWvTwF07cI9k33qBTN2Guflw
RoZ+1vcJ1+YfI1S6Xxnmdv8GEBT9TYMl9vsiHV+A2cyrjBsjN0Ld4sqqgngIZiStr0VgSHTGjJ/T
FCYvNuyc05Sk1koGerfNWI6kkGQAJSJK0sVyEhxcOAJpRDDSSa9N2NsMZ/EFD2lbHebO+VUG0Tu5
luoRgWNwlMC8AxpYKvMFzIOaEa7tVXRy+uSIufqrNTt5dS3mtYES63t8lO6CKxqAyigBnDj+LVRj
t0fJQXg0iUgNX+rYmY4Iq6VP8xxXR0DP8/GdS3HfEygwN8QUR7Fhbpeas7AuIQeHTzX19p+6HKcN
9kXt93wc1wgbr/pEv59V4Cx8NdREXgV+ANvdrpUVfm1QWjZXYmVFDWbZbXFxzEH7YWmpLTZAPMHB
D6kVfAJfNXRbDTGe4CjxZP3kY/yr2Hv4oJxan042DChEP+qpM761U2us4bIX97eKK0plieCt8JAk
J7e/dY4qGtt1b13ryp6+l1Bz/iGxsD5NZvlTS6VY6ZWpR//91dA/gkpCoutAcqM3vAieZda4xVDa
8xU4Tn8d8Cl+Hlq3XgnR9w+lyhROjfKyhAmkztZvzY6qE/hUZmK4Aq3IsGaY9OTFEE77YUwmzMC5
UlY28psLkpgwJKZ5xH10u2A69aBDZrO/2sM8oSAijGDbZ75zRDA3OpSyctf0fe/DA28S0hyFGCEC
qMvtiuNUzpVWkjt7ca3rW2GhdJ6EVlJsx6Kd/tAjTIf6KchW3uzdicXmWCXQBCU1pl5GJc1Aqh6K
mnFtnLnfaZnrbiip/mvnYE0V+o2VGIeoo8oIHpLc4hC10C6zMu/aqxMifbSZekg4jk2NuDHcWK5E
h1eoxGJfqujHuJKPyEh88Tp1CFZum0ftNUy1cNeZ3O9bTYJO+6uzvFZuTDwu240/TPH3vrX7atMG
nR0gymqG1kZlCsbniEFYf6q7tq93dudkmHaY2jfuwaDaF63TXeagxbbMNZIIQTUpDfvJwzqdkRUD
gXTvFX33t126erZFgqf6iACqmR10e5oESsidZGLiNePaebx/y7D4qUnwZQTQD8PndhvB4Rsdo5b6
1cG77VggJLrpvbB/YXYxrKTS92eEYEaHHP0eNBsQhLldSja94Ux0/6+V1/9X1hT74cANpsj16cYR
evXPOyM+xTwIETSMlO4Moe12vRBY3+DGA5qSuWn/N+I9tO9bsx4PkxdNa1Kvi+aB2jtcYMo2FAAm
QW4RcbzJChNZBfbVQel5J0ob1QCO/dWpIg8N/n5KD3h7SrDGZj4fLRGviZbcv11aFkycX1U3uOTU
h/4t5BVMpasJ096rHfnjRXadLbZBZs6/fFc6f9ilTMKV73m/dbg3GKwAFkW5ED7E7YpBVqQ59u7u
Nay7eR9jhnOOusHfR2Myr0Sd+2CHXxXytiZ5t6ej3Hu7VOT0vh0ZVFNWmBl7Hc3QU2eP3IoC2Qsd
M5wfvoYl7eP98+qP93tMUNc4fVRIgRwO0gf1yn97pamswsgPQnElY85TEIzeUGx7dJ7nvbS0WTyh
+Ob9BUMs1EH/hvV8FHpk2lukvotql0y2yDZyrnzrJY0H7yB02Pgb2nmeeUjrMtGPeWjKfv/4Vy/3
gfrRUMuwKwULoeCftz/aLFAgcCcYZQn5Yfqx7DLf2DXQx/4WcSzEhyEanHfOTpSlKw1B+H0U5Qp/
vggisz86fe9O9TXJ+vxvch6/2GmyFc9BmnbNIQj76cd7n5I7SAEw6KXD5liCiTw4sPk0hs1V9nX1
bDazfqIJLr+lkd4h4GityWcsC1yeENgHMQupXJD8S8VovmdvVgV+mxE494gK3EjaXeRbRXiuJE5Y
GxeF0C/uLLTtYHbzt3c/LQBDVAhQaaTlsRSD8Z2S7tRg1Nd8GF1739vC8bdBJ4L4eRwqfZ/mDj/k
3WsqhhOwN0Y19FIWAU2ZXheh52AlNuXV12Q0azS5W1/fOEZTfEx8rfn0eMFlOOGOVDMY1YIlIb4r
qxvb5Vo0temqKLGnnOn7QQZAKbu8WasF7s8IhQBwKCIJPYM7XJ8IA7NBK2S8DsKw9rVtV9tqCvRj
VEb/zHQlVyq5t56MFIbVANkp2u/tkVT4jsGCm34tEb2MtxJKfLcbYrv94YjkvYKbuKKrdEMBsdWE
DSfO29X6YEpsH+D1MR/nYe+ZxbcBZtmuR1LvKes7e2WM+are9nuUZD04TSQ4zE0V7WaROfmkCwOQ
0/pYGUMMjZiqpnhpOz9oN6CvcmhUZiKOo8BRchOVpfUKQ4sSgM2t+18X62ivo0IBTmtoxuqDb2T+
t1qTjbkJET39U28CrdyWhTYyb4bV6G+xi873UYq8JzhprdtHJXxxGkyyjLdThKbeNvZE8eXx5lxe
768PqTrlCjwB+28R4Ujp8Gzta3kcOk2+RE0aA1/W6wMDsJKZELY7o0tn1yjt/OgF4bRy1d4uj5qM
0oVEMZvWGgMYAvvtNy2NvDV95k+HaXSzU2gW5mXShnRv0Wtpd4OmCTTYkhJshSO+R5m+phK+AL39
zw8ANAJZg1AP/XGxhT2nDqIMvN/BarBTLU3Iyqkx659iEL87bJDn59H0nT9as+jP0miifQ3Kc5e6
mli5lG8D8f/8EMx36IMpCh2/5vZNFHXcacHs61iFh2AAaFghHRkhnNvVTXcJIUp/qDsvOsDqsI+P
94D6p///RidUqOYm6Yfi2SoNtcU7mHHfBmgRm8fMc6PPWTiHTw35+8qnvg0Wr6swCORyo29P82fZ
XcyTatY7e7aOvk1RjlGl8cmYTLkL0nCtT3EbBv93KQbwJOXMiSm1bt9lCJCq8mLbOiZeZ/6RaC2X
lzTG72E0+od5DtcSqrtHo2NPoYHaFcM1NLYWL9DX+jaQNKCOSdlDgNGhu+A/qh0GWgbbx99qEZV4
NlQ+uSxJD/haMOwXJ8aJuMUxCDSP0mnbD3PXhTtD8/0NDFPjqLfpr6yIxZn6ePyC7+G8iZzYf9b9
JPvslhgtkd01R/YhwAir8ncT6dZlcrE7N700eUniQvs0uxnIpQEVZwm78NhHfgH7WXlLImOwL92u
/vj4mRYj4v99JqWMQSBSRfHimQynmegxd+axRif1T27nFIkAbz5ZmSXpPgOe1u2yP5m91LZxPnun
vHQlM1hN7n1rQsvAR1T18W+620K8ZgVeZKKlaoDla9ZFbFg946Wjb2XOHwgvf2ynZjrJEkXXqpr/
e7za8vCrj0p+wKVGR5SXsDj8lTuPTE4t6wgbJ/icBeiXsQdoVOuNfhSzbWxqSGPfU0FofPfKzJ1I
ABGiowe8LJOzmPwMPol1FBzNS2yAlUmtONx4npj+1K1Eu8bNbJ5DrVkbQN0/M1wHGiFQHIl3TDtu
D6nlhJIe6RSdctrEO6Pt+oOV4uBX2TmFpS+rfZ4X2PV21pom8/23JbfmcZWKtkNRsXjbvXBKCbAt
O80BtCZRedW+cqz4OfPJz9DkWqMJLdZjkqZsE1TeQhlB9Fusl482YjORgBhkCWjzhyHTyMkKCjs/
QO94nFE5pbPanx5/2vtlaWhBXONeZ1NBArx9wdJLEFV2pXEqQkvD/BGjLjzTf9n1MB6SOVqDfS2u
cp5Sdbp9PqoDX5Vu4e1ycBy6yEZR+oQLmdw1gdfts6q3vlllEv9wtKA9ZaPv7njT+qbga6+k9Yvt
9Lo8UnH+//iU8z+3y7t4Q3UTGg2nnPv80gFS3LSJNhxrkf6RFK2+z5PsO+xF6/D4Ld9W8HR7aBKA
bSEz5QYgOi/WjUo9CZrINk55HSbffFwht3Y2RB+QPDOPs0V2x9S3WMlN31yU1iiYK+Xys4xOZoIQ
nh8U5mmUjnXQCtdHiYGAaTcx5HsKuV3dGmsGo298YBRnOC7Up5Ag7jSwgPq6c2GbpxhU2RFXwnCT
GkZ9tFLkKFzKqm0Qds0prCpnBzHH/O/xi77fzjTWDYvSGEoYClWLS2JA6tVMZs85of087vPOKbam
N6RHP3bSzazH77MKVB+WHwltkMSf7uEden1KTCsb6sw9pUwutm7l+y8xGA5YnjV6kyvX+lsPh3gR
tzpegaoQv929yF6U2tx37iljD5+wc5Yv5qBAk4M9fC04OCsp34Jw8D9PB7MPbgWRl4b34rTW1Twi
hZJ4pxlSwaZOrflJDEPxp1mFqidsWEcZu+XRzG2M3cBKHifuwE1KzXrsi3Z+SkOz/9SkmKpTI1Qf
LFEWH1oPiogwjHgLFKgAhaKTEg1hNBTvSyXVp6EyoyTjT7AZS3wjzdXeqsIU52ZjKD44XeFsLQM9
3lp2a3I392GFsK3MS3S0DsjSzdsPM/ehUTZe757qyk9PgQkhxgCF8mFoXJAHMGK3VZ74h6RGrPHx
fl8kla8PCYeNKwqgo3KovV3ZbbghYx8AD8Ypzl9zwA/Y1FaN5k5pGJ8fr/XG9rN/X2txtgRirbiN
t97Jiwycwj1Y6pPXuRcXCsFW2r13erzewhqG7aeY6UDBQIZxvmhV3D5cMovODZm8n7iauk+a6D+U
RpftzCZuPw8yiH/VQXo1O+Gce0RDNiizjQcSFcU/1erd4x9z96LBm4MBJ2/ntkSRYHH2vB5DaB1O
9Wn0NHeLsLNzgab5HAeN9ed7VyLJVcqxwLDxo1sq8II8sz2N7Jb0HHkDLZ21/SA885xkpvvOgMLg
jCWgVvByGf0sH6rz27mqy8A4m25dXMs2/qn54leSj8Uno9Cn/fseTI3pSGEVCZFu6Z22Av4+tRfl
lg3nyLW3sgnSp6DErDHvizUjseXVx1IUCVx5CgTGlHBx3/ZykljMsDESvZk2YmpdtSfmbdGGxj6e
rL9lYXsrBcryeLyuSSWkzAMhhOmLHeJMKRNJu3HOMfr7B7OpjB2eouU2cWWyb2e6bI9f5zLoqPUU
k4meCAAgguXt6WhyJP5LqpIzcPJ61xnC2uoj2MHdRJv0n15DjV4fi2CGm9dzVB8vrv7x37oBaB2o
xVkbrDNXwHLErIel1/Wj44ChrPXvlhD6rgslrliPl3nrO9J1oOiA3Md/i5BTFcLpAn9wzhi1aQd3
mr5YGsyd1EOWGk2V6LmOvHrl1nvrOzL3oNmDCtQ9dcZF+Va0WeKeU8uProjH9x9TN8gI4VO1NYtB
//vxMy4ji3qVv6237EPYpTDdjE7SuRqrL7oc+idUCqd/+8Tz19AOby1FmcHDqQjGtrndMvSUINrJ
AR5LTacqb6vixeOi2ikyxkoUe+stQlUHJwZaUSm43C6V6kMZ+kAAzn7YZ+kmdCN/Wyd5Rt6AuNWm
d8tyJd196+G46yHb0ahS4mi3KxZRY/8/ys5suW1k6dav0tH32AfzcOLvfQGQ1GTKsmS7bd8gPDVm
FIDC/PTnK8n73ybkEI8vbIZEioWasrIyV65llXrqXiEG0V1gaLTjYMbOVQEu9bebgs9J5V18jLTB
rfi0qWWxBifvUu/KyKpvZWktt3qOdFYTN/OZYXzeKXICyq8gEcd16bGu5ack3DBOvhTe4F2RPUhf
UyZvIVUyKWLG9vcgFdxxKZwltwOmUEU6uXGfdqoYcrHEieVdWeZw7ZZKLdmfegBqPmA1j7J8K3XX
dy+v/eerhLwOJZKUwSgcx1ZvZxlWRAn9Nb7qk84MXcpZr/XOUMX/0r4AvPl7NGuPfVQkNATgKG5A
8GxzLlTxOM8SD+Gas9TdLXWX3Hl2YZ0JCz2y5pxax0DljnCdyZ4Sstk0YxlJ6Sz2nKAUGFQXXlnK
SK7leJ9pyxJOeTXeNi0pAy+P0/vWzvIIF3VKI9jLs33Of6GUo3lJIc5A7tIcvTNW9RGr9+z58B3J
V8LG80wgxh5nmLlKQ7vK3TEJJQCBb8g/ja+6YXpfCoiPtNK1DhRVWzurb7zIqergwnFquVvi1Lwe
p7m/rOfCvjRzaSlambt2XkGEtmUCub5vReQmuw8OaoURInoY7hISPU1zk73r5O63Ip/cI2RZxb6x
7emo2ZN3Vc/VfDk2Mtg5HSDqKfeSM+flL7YSyXqAyCqixLbdbFrhVhJHfdCuQIrO12UKWeKS1851
zy3xzAD/uimFcicpQOprczSLopO2IxbtyuGAvqX+HLppsDzXyVh3Z5p6dkK6CvVAkpKMAMDwYLPU
SojeCjhQsmtvlOkuyzXzKkilHnqp1K4snzI+24Y/6uVt+6x/NAooiWQbDSqpoVNTQV0gZsSa82uY
x+RFNjjywvKz8aK283On8a+aIuSpuIJJ6hHSPm3K06h3Sd04v9Z6gRDN7M7HyZz7aJZVfaY0/Jkx
olc/N7U5HYdydBZn9nNYzfwh7FKj3i+ple4Y/y9JQgLz5UHc4CQxRqo9XyGuOEbwFzcLMlgol/Va
+ADHQThRrQmxS4q02ZvzisSPVyevJgeUh1N73mHRrAHQv7aCG4Y+wcyN+nUA187bJRkbeGC4mIim
TH7XpeUJPaTvgJ2wupiE08GPvboxcgv2Fcx/9TofnL9n00g+lrR5COxS/B5/4dOIkK0AHklSlQVm
nbaHwEsyQYVfILAy1oe8XrvbvB7gKKk9LYS/oNXCyUzbaMV1q8PZlvmNixLcGQdwUyz6+BgU5wDS
olQFvN8W5Wf6rV7XUi+uA2uFuFHT4cedm3m1b1ezyBBdKrvgsyvHrCfiU61fpRmTYAmovW9/12Yp
mOEjETjRb0pMNksSOD08r41fXA86eMM1gd6K4v3q4LC7zzS1DdyxGkk040ZQ0sHtc4uy6Hox5gIZ
vuumKM3bpCq90AF2vk8NbzrOcetGPmoId6mb6jdxgs7Xy7vhF5vvsRjLAYb3KHF9OvUzhIKih0Ls
ujbG+eBLPb0WuS73zSKWB4ek5pn2fjnJBIg4EkCaKxb7TYPTGq9NNZbXoztbLPBiAruy9m04BW5K
Oj5InWilBiCJ1nIwIzFDm8OmPCd/+KthBwetchy4QM7WJY+bLhjhIiyvvdmbH2ZAYIcE1bRruxze
8870t6UFZeQuMovcHmGeM8fHL8yr8irBLnBh5r6jpuUn/7Jf22SJm7W8tocyJmgk/VvpNtk14Ilz
wnzPZ5glzM2fSCkoWuIop001I4X74xxU11qbLqGYvInwcKB9hqvzrTlkxTm25mfhI4U/B2QNLhFn
jJrNjfWi2AzUrBHI61l4fqTnkCxKSIQpWUpFqNU1BCoVVYD6EJT70bKGC6hp/DekH52/vdE+l5N9
tuBwPYhHsuQUTR7A5c1Qt3Xvlos2z5eFV/ZB2AIRuSxJqkcstQZukLW6zRiHq6UZ7Y+k+duLLNO+
/t4uIxSq4pRwQjAc1CuZp3Pgd7kjJkHB2GAFM5jwsQwdT6Q3UHHMN7PXnguPb70TQuMcHkQIODy4
lm0dBYSMcbZqx7gO7NrZ2aDfd5bZDSG6RCZcHGYZFUntnrHfyuX5ybsFoqIoHwGB4n1xkGzpkOw2
7gXAd+2Vvwjrup699E7r9RGK/4G0bD86l7NApKOq63MB+l+2rHgwVJ0wTH8bcz3PCeGhhWo5o3D0
a5EE/gUKgfJqFFBHd9Akhr1upFxsUO57eWI38Rj6DCETATyieMqCboPdOXwi6Ug25yjBRe2K0YgP
+dT9Zo5StcKmAgfIdZRr4pbW3ZGe7IN6rY7zbAyXqd5bYdLP6bGT+hoVxqpdvdyrjXV6bI94hcX1
UAFgt85tBd5nSpylOpa+l+9cp0suu7lHBnw1z6V7f9EUbGTERKjlA4i3xRhRf56NVelXR265zFMj
Ys8Lqwm+0qDN/XMXROW1ni7R4KS1zT4EIL1qskKzkkSI5UVZRw3sMLklaXzxgCNv3XFCt28buwuO
EIpZIUrOxhn/c2OP1eCquAKHC4YJXNPGPE4IthRl6lVH0dlVsqsgrIqo07QeOsu+sbUKOsyXZ3Nr
kJ9aVEAOYrMqnLG5qyw9XfYWxthJ1uWmcJYjOlPBP/WgtdcD+nlvfAMvt8mDv/vAi/UocYh0QIRb
83DNudrJDb4Zy6T6zxWd+yB8JxwRp7ZwSKWUSB7Xx2J1NDK/XelGYytt6q8LAG19zmxUZnJhTl4V
aXHZJ6FBiekRSLHcO6kNubRFlDBpfPf9ICCZ9CAHsHZxtRj7MwP3q+ViEGdi17EZmLTTR+0ng7S5
ptfHcUTAsqCQFub/xI282NZfZRqeSg8+7lPrS/udFLm1T/zRH89M38aWP46XumLCyq5CXvrGYSqV
t+znbn1EL2sFETE5I8lzt7lw2rEI47zXQs8sfjOf/NQqVdyeotLiqrRZpbFWeaNfMUtJYXm3AFc/
1LMpALks634ESRoJO/0uWt1/t3bjemaf/soocFT+b+ObI3uK2xl2CVkfGxJ5tz0EfjtK89zrzGw+
vjzFv9qMuF8mm4MCMShLTmfYb7Q4Fc1SH5c2rj8BSC72XjFMxIA4qMOKm9Dh5QafH1WQAIC0I6cF
xcezbEXn5s1A4Kc+dlnbvO5SZM7izB0upqW/g6c8g8zUn9+OzPQZm/6rZQTWhZyezuWKDM1pT3Vr
WqSeB/VRQ1rmItPbbOdMFMkalZfe6B5M+WsCKuTl3v6yUQDIHsSM5LK3xaswIJMDWRJxTLNhfchd
r3llJegQel3lHGI76d5kjXuOG3kLG31cu9wvFE0i4DDOzdOuilKPk2JuWD5paX9e4OG/5ORa9rLN
5b00nH9QVXVvfan93VLCfkS4oyOI7Frnqqd/1Xt4PShQwDFSObjT54hnI4fGpa2PVRkYB3txh296
GpCZnsrs0xw48atlGKYz8/w4kZszToWkgHISJIKJeDPRgBL8YlkI85sd9O3oqWsP7eBQ1+/n8ztr
0fU+Slp9/VzZpXMAeJReeFmwMCVCXMWxaA4ke9NXTNy5OM8vhgOuasK/HPTcRLaOeOOSWB3cKj2S
y4FgafCXned01t7rYEVcDD++WJZyuvjNFagOGdxRthtIkWfJz1hrkqpAgecoxzRB6ApIdagPApEG
nIHqdpwG6GOczj0zC8/6SrO43fwH8giffzMJTWJrDgXh6bHsDeOfEgXpK+AqxXVZTx8yZdSseTnn
i27aBIZA8S/RExYbqRWoKk6XWzPLwprKtn7dIO2SXXSxP/llCKpWOCIinef1d3rcD+UhMPvF/b2Q
FY2r2C4MI+CeqNTdqq3na1oRsPKG16JdxQ33uPdEuKhemqURwm0ynzkUN3YbKCSXS5JA4D5ULZi1
CU8Ozeg6wnZ6Kpn7i26gPnJyCujeEbi5BLto3b28igKG7qc9RXNA8QFiqjocHP1gcxp2wrPrwJrs
ex25tGg2ucFUOSQALgxtOIrLvJ/0DsX1tKxfFWLSHl5ufnNo/GieJcVNXh1Tm9UEhoBabiuz76W1
5vtgnMcrrep04JBLsMtn860z+W5ECXe3e7lh9cXP+/3fhjf9tmRi9WnS2Pd+XoidhPrqTW6a/tuX
W9ku3KfRpSaGjQJ54zb8mCDyYLeNtO/zoNA+dCOljBo3zcPie8mlaMvgpuqs8UzXnq8gphTeIyIU
kB+Bsj3dLV0gi0RPVvt+7cV0QC7O3bk9iGYk0JywCuJzmI/tqfQ4iY+83vBosFO3HDJl5mW1u7r2
fTs2Q1QbbhuhfgYNvSWWHeVCycHNu/xQQurxVsBoG5mp3r1p4W05E4LbeFfqQR6VGSw8SiWboCb9
p9hTIf3FKLLcuU/dpN47Q5tdm5I67lWIcwwtvxhkhLOoX6HqCej4ltzKTcoWNNjk3M/jcNd6o3Ft
JY7zqRwLkFLe3J4r9v3FSiLxQxiVWyuI1y1uoTZlEK/d4NwvVFVf1tUQ/MMBoO0miDn2sb0EyADa
52onfrE7LShoKH9UGm/YvtPxRLTOygtzcO+RzwNQGuT9VTAPFByJ3j6uMfUUhRD3tj4v5/Qct2e9
mkqi9biRKqik0HanTccT0l9DbTj3zUIJbOm2pHBtONVjEJOHJdYRriySbO94yA2RKh8OAgxQmEJN
+zruc3ef1o1+KZPuHHD9dB7AjXDQ43opyDo3PC4mp89l5EWaEqtxv6lCieCGYGdp3sSZ3rXBLrYs
AL9j3efj+2oQifN7ZP2PjdMsVdHgnigz2cLX0skiuop62be58bJDgQrDNYOY7grXO1f+fHouPDVF
noLiUzQVPTBzp/20czwW35r9bwswtYvSM7rDZJbLZeAOUC9oHpX9QaHr73wUwMIc3dLfOnUJidI4
cDUVbANbQoXUaftOacwD4e38u5gpGLkMYFfU72Sbju7fRZsaUxxqsAasZ0znJqCgmiW4CDMdUVtO
fUikT5s1s7Zeers1v6+y0qiQC1K32ENE5bZXXtk1o9wBINKHB4tyQ/8OGKie3y6ySmVomzGQdwgk
4n0fc4M+43ad2hueSOkaw9JNuJsMH/xQpw+GxwVkz83076AkKa+xi8I45HHdjztHVu0Hv27GcyX4
p9aUODa17xSPEs1XuOtnYElfg71v9Jz0H8IdEqXseXqHGuEcGlWVfvudc/JHU8oRUZI3OLMbw532
AxsOJft/KNbLrFd5MIB1o7zJL98aZu7dLWOKBCF7zXPOzPh2XFnpgOgpkiBABwnHlmeA2DZaU8Gc
J2ExesNN5tfWxQKrvxVmnqtdQjlQn2N6fzauwHrhAiLugfQjlnUzlWOMGlQVpMjGah5pdi3pnahJ
sOqDLpKLlwf21IIzsJDRKNNNrIOsH5vqdNlo2DBP69suCXPHjS9FXZHXL8UULo2RvZ5Wz34NZVoR
pt5aXb7c9LNuArFVYTkWrWLC2DbdrSNxQnghURq3/eU2CZZ4X3FneW22JAF/sy0Fzw8o5KJ6CiTO
NvEtM20A1FLHdHOI80/QHTZuCFpseFWtMpBnXPRnPYP3iGgphVGE+/h/YxsLIydovhZTSsIYmCEo
o6IKZV4GQThxSJ1p7dkUcvsht4PqFKYJhslNa/pqJ2tilm4a6omtT7QGW2jYOWlsk/8onUKBealK
CJxFHK3F9j+8PLabNBNriJF9Ym4gWkhOd7M5JyK3pTVacRqSBTF1yIStfNk1U+WX12IO0PXqRJIj
2q13/rfUh+Q/LPpA/9D3sv89zS+eRen8Km5/UoxKCXnzLCne8uoFk5eGg2dlF4NZ9je9aEam3KtR
JFrPUTE8G32yi0SzEG6jcAv7sNlA5jgkM4FJihXqqZf3ZFKHA+RSWmiXZXyVFmJ4k7jWtHNwQs5s
oK2rAb+xEuZh99Jt4qPqiP7Jm0XWxOv8aqTp2cqrj0vV3CO+bL0TtU722DOXqwK6+TMG45EG6L8X
IzJN+Fx4e9CIEh4Ft7c5Acc44xASlp6GNj68fNBb6sh33VwtdcTP9lvLTWdxOZez+dHtq+yNVZlD
/dktjfGVhI9xCh1RLO8cvc6McPaqpXmV5bX9AdCeczQ8Od91Q0rRepY4k3YhKbicP2ENp1e9Tslx
1OO8dXeemRTD0+Xg/3yd/2/yXdw99UH++3/4+SuBzS5L0n7z47+P2ddOSPFP/z/qz/73Y6d/9O/X
4/euH7rvfxw/N/KPw1B/+9xnot7+zclX0NKPJ9l97j+f/LCv+6xf3gzfoXj7Loeyf2yOZ1af/P99
84/vj9/ydmm+//XnVzHUvfq2hMf688dbV9/++pNT+qfNrb7/x5u3nyv+7l2d9d+//fHQf+6/y2d/
9/2z7P/6U3Pdf3GhIStHdagqjVWw8+m7eguQ479UAI5Dw8L75GLw5x+16Pr0rz8941/w9BAOpLDy
Ef0nxaB+b/j/wneAFheXhSQY1vDP//T+ZMb+O4N/1EN1J7K6l3/9uYEZqhYNyO0Ig8KRyr7cekGl
kXe1MRXOd98g3hPsSYA2WhnBTJSt7x1naIrPttY58lC3lM3au96ES2SONBHrX5K6s2vqZsy58K7B
YizDroALob2cgqqURyg/GmgHRDE7zRciLvksdoxVmVtRwl3b+O7NYhnuQfl55WccmSb+alVW694m
LvFuK6yMDFHfCCqRrnqdGnpPkgnQJqxpIBOcqnpleEvLIydVZSw3ZmXV+T+aHAV/89OU/hi0nwfp
1GxQzay0O1FzhnSQ6SNWemo2PKPKBjA1/vd4EnXeXvaEQ+1LxDxkR9mVTPpsiuCuKLN/iCZnZnx4
ufmNC037mGecDcrRYfvhcry5NKLl5UuKfrJvuVGgnxf1guI6qFYDU2vzQzdPSdfvurRPbDiJbQrD
67vJtlBhjgx7dSfrunfTWhahEK3VGbcgu1ree/khT70+GwQaZzeQ9UeSKbUsT8doVsqfnCXaN1fr
Rt3cJasH7P9Q+gSjdORMetf9RMI97s948Zu5Ue0S4+IYBXz4SD562m4zLFT9onP0LVlYc2446k0p
P6R2bNYJMN5syF7Xcdr3fZimgsP4jCtxeqlT3SYopO7xyvck+aeG5acTJXHGTNPn1PqmeciIWJEz
Qfb3mY2k9VdipdLxNtMMYRytAnrEh0Lq+pqGkkOGQXl5Ap4/CUxX6o6lMkUqbXr6JKmXIgi66N03
253YcofFcFejODjdNEh7n/mx7X7qBoagDSXOmPtJAL3pgv2YCb05l1g49ecYFocQA4jJJ65dXMnT
h+m5VuVLUcdf42Ctne5CtE0VL3tIW2WwXCx+N7NEXu7/hntAtUmkjF3CRqWgARfjtM0kWHMnaHrt
S5p1XgX/OtFINkSFZp0kpj3lNtGxrIISvglnnFAGwsn0dHioGjdfwHYaXf0QVGnVQRbriM68r8as
ll9efsxT78eGrFlJjoEiU4EndsvGlgxT7Hd6u85f5q7vWAT6UOjMj46IpqOFM96Y9tCYRas2TT/h
NYR11iTDmV3zbLBU3QxERgBaleYGpu10sPzWlNAguOJLXToaNhy9lmydwnHR+8WBw8zB7stk6IrP
Ve7UWNSuqTrDufS1XCOT3BLBf7T8S8pf1RnA+Rt7LhpRnTErj4jv/zpParwYJBUz8YmZwN+jxvOn
DTZbU90AZ7G+yNh0tWqf97IpiQ+ufdbU0dQuLQ+nwUzIe4gpwUy/84t10R6mpomvEB8u8ySq1lVf
bqoUfFcc1iRa4z4aHF0r72HggC8rMsngYhJNLV+M+lpfg5JvLbJ4as9hCTehXSwVlHTcqwB3gdkF
B7SxGKzMuh3rsfnkOcLJuaeSRGApxvFAKWFkrJ6SYYohAFTWsxxs3hsezUlDoTZvQUpkwUY6TNb5
PfSod/7zaHMZUaUlJMBIQirUxeloFzNqVSrJ/anp2EXt3pKFbx9NI4Xg35LDwnCQFivX91U6L4sX
Dmk3tWmEwZ8gcm7XWLukai9f33faIEmbZq5yEGZoycvgoqDSm+kR0gpYQguBkPEedrxifY9IWjEV
oV6W6tDKGH0mSNT4sEVo4Zeu7/1qnpk7y8kXXiBTS1B+aRxpyYPrDWruijlBpGnXPjYf+IkGO6Qv
5pyvEDgPPHmm1co36BunKj5ThVe3IKTHzhgfbAtN3lddV1AyDVdFR95GQ/NqvkxsDtePtV/H9vtR
Hw0Wmecn+BkjVL24KC/bhq3VVNAmImQQNJLwRARyszSseKkTI2jKT6tRSQIMMxVUjQwnkYvyyhq4
Ntj7l1vcWiPw+mCcCM7hlXJ2b1uUnQ7PQGVNH62VaiknmgZbmT9TegXLzx1bx/0UU1LOIpzMoZfJ
EQYoj3X68mM85jN+XndADVxqwcHYQgigWIlP191qjUOrBW71vrJrxIy4Fg+OBmQkbbFGaSFrY9/F
nsjuRuknWJwmhbUSBE1vwnMKEg6RzLA3E+jnYt99mK2u9JdQToY73ve+pmdR66yzuGERcQvLdTvO
mtCOXUNt9lRnHQrCYb51FedFr3b+iGzaa+o54E4JraKz5vHMpXBr10gA+FAfqF7TW+tZzUThxmk9
tdJ7Nw416Na903UmTuy4qnVL7bFtXxKTBc0dzkVg8ZL0j56t5jZqSVtDPpnxQzy7akmbbbZWHUJx
pqVMZLtK3Ti05djI7GJ1oDdfdjGMByxYA2gXu9MzWrbRmUlU+JefJpFiU0rSuJrAaEwwHeq600ls
rbpaRV6b7/w+tdhbfZOoB+gpi1Bb93Efc1leeLY4ndUWx1Yqk9I1LQeNBoPNcgPZq/qVaAtZfC6D
HDkoIBBqHFpkEd1b4D58Kkst1UVotVx5KDSvsw6N342WROuybujuma5tvEy6RiCMuAFbRaGDtwws
/VwYXjkISluTUVmqvmtZWmu5ZuJrr/uFWYcLrKrre8+s1fmIvrbBhMxuVSbLfq1cZBwPARXy0zu8
1I7hmLzcYvURfMGa1JkWsMTsqWyUdRswm5eZ2UyYtR6PhAaRRtD5iTuWwVBUic1Q9L2Xan3klEPO
lkgVq3wfPY2PMoXF55cHYWOdKIAlacX5ReCTQPYzV9eYEFdb3FZ7O1aewDo8ubdm6s9jEXGzTJNz
9QYbiizgKJT6kLNQWF3+PavR0nOB19rM3ls5GKwQyMV7FhRnP+Nj540tnD3MfmKWSJpbCwNeEgrG
ZcHoMUpTN5f9nedKP84PcW/7GAM25HjflYJPzZXGxkftnYPqx7Ql7VQzlHNJ8N8K2UVqOoAHqYkA
CWXwEix5MN7rohI8iVMUnE2F26t76sujTWXldjuB9IdCh4JqwlXPb1S4gxKKuHl5m6aLW8ZhPxRW
E8WTHue3rrna3bJv085t/BCKtiBP4Wtus/ZaB68+O2GDt6PddAmi60clomBFLWKDyVc9K/XLKR5s
d1d4tSi/2Xm5dvcVpXfd52k1yuk1VBH6vAIBqgOniVr8Rzkcpsnxx9uuTeNZhG6lV8YrizLQYFfX
XWBE+Uz4Jw7FjMZkHqb12Nmofc/FyGYY1w7VeOCxTm7nAEqMwX5wy36xE4rhjWEaLppgSo0Y/y1O
+qs+9fDMIm8tp3XlWstSbK7mYomBpMsmdw9jADn9zoFwcX07ucLM3g92iVoDuAfTABxkB2IJ3aSn
TjHIzKkAo0oqgOAzmA+hT+sNtHK6fmGg2UkhB3xYqb5vClHZ7xbUmwrtXSD0eX4797PVHzXZ19o9
J4Y3fHM61+3erd6Y1AL0sTBS+Qat+LK4QNAknw+rsP0KQbFCWCbUKd0qW/+LUeV+/S01GzHOpBX7
pf0eDD3qK1FRTvDmX/Zx3Tr+jnuAU7oXcQVj+S0kF1pRXIxuQ7Y9/Z6SQ+kZ5RkUW0ee2BIjS3o1
Otmkb1Ch7V19X9d203hXQxBnafmqdhBmSPb5mPQUq08O1UAZILpqIt9NtsRqr9zcThP/wFpxrSJs
xhWdpaiUfjYheK3ZboskTNyt+XI1oZ+YZhdTVnHaREUw2RjYsaGk8IPQBteRVyyOSYujycJtMW6H
Bq8rCPuFPKf7uoS4lZf+6ZdalpW89wgB7KJVSLv9sg5tYI7XRCkbWJ+MWdM8L1pypxi8i7nODfQi
HXtU56LuaBndSSyHQ+XzHC8kjKPcSQMneY3IMVH7uzzW8qk8eIWlmc1VMSyBP76Gr8OhJqxFiQbD
5XW9kxbvvSSOtfXGtkvJSGlLi8k+YrURelBKcJ1XvjKyNjPKuzyfcj/eTzmGgFozwrkMFSZLPdIy
aqVuQvicLlm705si7/xd3euaU38wE7OmPUiog+DdkPhtG3VcvRlZk2pQTpAInnj1JTw/LkvYtoHy
6e1U0vsI4rracg8QM6sRs8q+4EXAq6I9IOepTD5yPIkPxdrUQ96/X2v8jQv4Cys+1zx1Ne2dleFr
c1KEHmeJjGmtTA0umbWRqekxGjs1nb+NclbjXNtBTixJg0KUqdBq9Mjt7y1lMNw4uizD04om31i8
Nspgaxo0ZtAe2uF9TwlgVjNeWrqKi5SScWM+onCrHjmzg65ZH1xWFi1YvNV+ibVZLTA0t9XMO4vG
78qgUkMzjgYf5Yj1W0UCNtaSZqMf/ek6y2q/EHBL+Z0zN8J9KBw7DixK4KnVRFjUSwEL73+snphU
FV/p5Qi3lGHcIzDJYJBuZ/5++LiBg2AKP1nSKY6WjqrFw4+h1p4+/p9BfvockQKzOHpmU/EARq2l
4xdoKJqsgzHSWuh0a64zjSSmlWT6AxfwRASh8zRRYh0Rld1z8x665Ko2yN85oVFAve6+DoA3MEqj
WZV8xGxI3Ch8iBWPQVjoi3J6kwo2Hvaol+jtl+BpBAVQKHr4o0+pmXFHixpRu5NxuQy+up3rT1P7
tDzcuADiunftjFEA6wFivItmd0lZp4nRqWZSO3X55QJg20vfrVpmUxVNTy01vE8LaR2Wgaekk+pb
DMpn+Dvy0BarS/apevSnAdXWaeUHUVrC9vaa7tRFfrXCHz03F4kKIun7KRsEezrIExX5kBPzm42e
2X4xQByxfKSDx0rnuxFn97Uklq2+0BzViw2lJS9lTapoCquVmgWiEYObpNO7oSQBnB1qYPbaQ9pS
729dFnLxjP7GelorKEwHvXfxY8gD+Hl5nDmDa3MKOQEEjedNVnDOjwaq2vo7PLfcH3dNq/V1Fuky
iWncyVPBlakvG2KbJQEDQjZMUzpceSJR23ngfOV3xTK4uX8ocBbn5doKQFGJy94WelVFJYW61Rii
OkrYEDT4wOfTvpW84DQ65W0FKre8XaqJuJ2jTwahopZYfnk7Fn1MUGDqEG5HTioR43u3RnSr2scL
TFMw70IoQZB4tloTC+N3aTkA/qk4Yqv9rNVxIK8g8uzW+aPuzjn2JimFKIrLH+HkvC9TgGYDYEXR
fF1s+Dssqj9ShuPCetwzsFmVDJiMJ/hm31upL6b+XQuaY3Iv+6euz0EiGSKL8tyCHhXJJJ29u+oG
Vq7vbDV8iIepVUO8Si3xp/ipL4uJETAGU/W3zzKTF/CbLZ9He9Dhp6xciSuDeypqpLbTbHEpDmqM
jk+4ANdY1KMzSNbVU5BlNZyyi0lPtV1sXiXw4fMd61PoLeZaTtSwdeyCEGVMdZj7qaq4O9VRXxKY
cG4q1HjoaW9PGUH4pPChU9tZbrxw5skFS5MfuOupwRsyS4UKzMEviMXnZZ3w590CAqf5CEfvHGvX
E+wLXXYbWLkKUoqB4+7oFbHl9m9swlhk9md0Ppb04E6NU8odoQuYLEKPIJD7yU4gjGhDDsOAyV81
e6VXLoIYDGilIK162EH9xuJ7Gsm8F0SirUzPrPF6WqFi994U6wD2FPnGnqjC2rSB+wl7y/rSpmZl
BHIQmGoZNbWG8ed6qaJUZYa/qspvKzE1n9xgSVvjiz2Xbnnrum2zxAfbFLLX/pkyIwe3w4lmlQ7s
FcS/tcgvDa97T0RyKvq3etLmCTz1DpLj8/3k4du034IxG1vzo4x9QhMXXTGMVRBp5iqL96s9mLYI
B06Hmcu+YQh8SkAFwWBAVR5UeWBGI7/UvDH0JjJT8+5HT57mEvpIAsQRoj+L6tajuSmhE2C5BUui
rAnev9q8mazUJ+rH6H2cm+p3YAg0PrEki/pgDLUMn+DmrnIbWQmljLhM8Bbj27VfjAZ+kMlTuzKo
1Ds/liw+JZYIXId66ykEr8yplkQoPaE7js46PHt3Q+olkwD2UBOwt5cVJnjg4LXa5Ym2qnCgJE/E
i41b1l+1q876tnXyD7fELdWTFxmZxk8/GnI6RLEeWpaK9vB0Y6uzfPVAmNXNYL8pngxW8RRobJHe
YjVoZauCkLJzO9veVUnVijhMW3fQHobMaehzP5HFG6mxSTjco9SeacMbS/VYw+OG0wTKqcQxnUFt
8gb+UrZkPc1qTXqxKtEPqY+vq2qf5iW7kapflZMgDqyMXuEDmsC8S8ilb1LTKj3/TOBrc6EnloN9
YAWDcYEv/VlYOe3JIRCvNh9SIVye2kuSmd0wCcxsq9lqBwE8VbtrzFr17Gdud6d3O9X8Ex4OXDrA
i22ctRtmoU3SI1T1ZBpzYsA8BfcAdtLLTW3yQuwmKmoQuqe4Bc46gjOnUZnJL1o/xpX8zxrREagU
UdvEtv1aQcToKcX0alKHLGeGhd3ZTNkP4/jys5yGEBT4kKgQMESA+EDESGmePgvwVpPwbZ48IJSI
GcscQ/njUgK12qOve36cnzcIyIPAAQA/CqlB3Zw2WKSdbpSVHt+3c81BkRSc+FfeAj06Yc3Hnf1y
BzfIHtVDYrfgiYETKq6AbSBzLnO0g/vSvf9hMaZ0VUF7eJkXxznMtvTHQ96AO34zTNaS76qhVvbc
6jANmlxtzqMzT3S60nki8P7AG8H4wNpBiG6TFkM0QpvQ/mnvy6dNNeHXscfnoYix65kPh1l7SO1h
YWdStqBOxFZL1YPkjYVsTjS23OwPTmUJRw9nTMsSYepbPs7+iI3bbLG4T8LL/pjPap7M7Mud2E4j
E4eYClIxDiFZFH220+imbW/O2nibSopfOfEeHaFGOvXw/5g7j+W6ka1LPxFuJzwwhTmH3lMlaYKQ
K3iPBBJ4+v4g6Y8rHinIVvekKyqqBhIJn7n32svcr5onrTdcZv50PBvBLZqcXZVzmhZD3FzHAxby
5ue2p9KMyEfRsrK2wTDm6V9Ba7Bi0eDskhEW7l23cbocmEsCEj3nxc2PbYkieX8ablnxXTRjv28Y
r9/QfY7zX6gWfHbnZmKKDimFSfFvjtLLuql82OzyzG20obRDt65d86Mz8MH83VK3H4pH5zH2gm5L
k3l6bTVREKtMnfTsRyky26AjvEdGX/O/16/qJxXjlwsDK+RQSFxgW7GEoHB6+cELwVzGzYmoHjZD
ZGNs2GpnI0g0FrL9d9waZuhhO6Zgq35QJxvdYjDZKar8S3ZrKDhp2KJjVuaVgS9kIe7qxE7T9myl
NrDbm0Tlpa7WMDEYOX0Ye5wV03goDKvp47qSmzGFohXQCSNvsIHarkyFEbtz5/+Y55UOzYh5mzS1
3qvrMs1mH8qMnJ1cBxMpoGqc0Wi45OJVpBzyKH4WKK7Gj2VB+aOsoEL32Cyc78vYj1ajXARL95LV
Bks3reFeBiwzpFjtrIUjXN00huQvUGI50r0x4TjyC7QfK2DHcJSvXXSejmS4HBG1bEEzDn6TR07n
VoUM/gfy6Nk2IU3+KGS+V1BM1hbu79Z7+ybu9jPIEr1F6Rhx57UcEsvjvVIQTCvyNMS1dKSfAs+v
iurZpOz1zRtnnXyrw+eM9CnAgHEmWiVcf/RhPkpUs4+yUtbAriAwLlOGoMgmr01CDUXAIuqg37Wd
xp3f+527xGmP+qF/sld/3ton5g37RIsaEGeBm3YaGSI85R1ocxpBQoJOcMiGXie/stYpOv9daT1H
78J21GJ81G21Tt4NsFnS3Te+j3Qjxn9FE3TCLBxYXEHlYpYeN+3Ks40WZWzDGggNZGIOKc2QHYSr
tSbLVemP07gFjKOXnG4aW3zmonkmyHAQ1bR8dkRdrlmUkIrcNEHtNvXwvgF50WRAFPw+cvu5FvXM
w1PnyqtZt4tDk6Fik1TR3+ssgO+9Tlybad90frwa1fdqsHGrkpZtQN0ocXYchFPv4TREa3IaRlka
AV72s//EIt56j13ja9Whzu3UDrI0XR7tNbeLaM2X5Jgj0jnLhbmd14Oaz0Ay2gd3cIwQkWp24+ZT
JcCM5+EJ2qN/ZqV2OxL6YGSfSeqs3uOO1EbK1xN60cqcjjS7QEpGY196nfjYlnyOzdI5V86Sd5GL
3T5PlwjtAwIgKy7aXN5uRYUkhL17ir1VmBVvrFN/yTr5CO2zuxwsLb2s53GK7REIGu5Leja30o8y
f/HuXVLtmOt3+dd87JOoyro0WK2miezE7y/IK65RwjRMgZuOIEfqUCiaVtG4h4VfeY5BdvZ5UOSl
koeYfO39sjqWSq+2YPUL+5AVon3ssDzZggqIhlxis02fF7V5nyqtsWnlZf20eEYeC2MSFzChszxo
Nc28soDpDsM0Nt9GYu7vAQ9z+ErIyr/qjHroZ/ROf5iNIssP6M+1WB/r6WGcLQAHloJoXJW8MMcB
1rldL16YkO+Tee/z2fDXcxgIEvcrq9BjQkeRiqU5ccnBjA72mzfZLjloiTZc1D50hMjSp+JezUS/
2szqL+1x0gnz9rL2kyjG7kphUXE5Ovr+hib2PkNN5+VCUc5eowqfz0G/tYu8NDMDQ7a8+qovi4nN
+ubpMJ3hFX5Y8FT81muaCo1c3z6NY9EaMAo66IPbNvLmZlVXBTCmiCHstqVUF45M+zQQepffrLrL
QkxLFc6LWZkXqPWq7mJQ/XAwOmlc2hXh4SC97+xl/SJkktxYOp/PPMopAlrElytVxNlHsLrN2HKn
5qbLrOHD2ilqMsF4Ox0DWcKBIB0VLi2BRdK0PjGZbgPTqJpjC1AQGKKe7pXelPdjtk5lWE5T+oxZ
Uv9+UFhRBD0xz2GiD10RFJwfE1cPzI0PT2VbaClvufPxxq7CZpuLT0XdbQFDnvpd0+bIyrtZv/cZ
Ipx3OG6GchCokfLG+jR6jroqwPtnxg6W5KDJFGCT2NORyvTK8bQ2Dyq99D8NGkVN5FGfEVhZjP2d
szjlgYXecUIf0/2zSW+zO3g6cDuWbHg22qY7zlLpR4yfnE+DmTwv9MnPW19vHpEL1hoUfZ1+W7kh
x2xypSRhQ6yP04AkPRisnoltmU4B9mvzOQ683bGnDtWD1B39Z7+Z/M+m6synYkjaz/M2b9/QWiXR
7LbGtQWx4CjYKRD+9tMj9aUW2EszXxGtVX7cRNsczUpPYGYBJ99kq7DYyxQrkijIdmPXxtEf6W8S
dmNTHEtbDs9wu0zOfzYudNGYh8Ixxw/gcv2d32TDmb5W/mNdD9sl6Vh9rFyWXNrgOr9pLDFdDNJa
7poxGZ4GpENfzHJmcTD6db6xcAGM4U4ut7o5yUs1uMt5vqCiArfxmmPi1FZEewzDEtjDP9+0IblK
kmy43wwve/aATj70mzc9seGnZ3xs7vWmaxMcJic/VH5iXzHh1s1wqv0q8ra1MXnfh+awpVp7VwLB
36Wq7foQZog4DEvRf+gmaaU019t2NfgWGhvAN9CBun1KTdxMWbNrFZtu6Z3pzPzCmeCZW29OTZD5
QfuqJQYctKvVtrbcD9daUetGrgTS9q5K25zdKRbtQJQeSZBdcrWgirwDZaluNGtt3lXT8ImfwZJ0
yvV3Y00FU0i3uEG2AP3SRgRz4bed8VFqiVzCKlvENVQf+Zwb89wfMwNzcdJGdffSStrBO/gC39KL
OvNwOFYjesuZeXfk+VvtBsU2+XNQm0lzg+Gp0C9XrXe5145YpuGq92cGPboa9OW8sfr61lSWdu82
ft6FjhqyNs78bngoUkyDYka+KxZaOJjl5D42RHmvSaJrRxw5x+1h9Roo9Me99BCR36u2akvuWruk
5UVJTz5Uoe5SuWCyKpP5GrSkGENT6unT4m7tGraicq6g6yV6tOiUiJcTjfj0zs7p/gbWkaGb7O9q
kwZaEX4hjkvWthJN8bSZa2IQHax64csLg8VOnHsWE4FjX2F9G2XzaMtHX0vxZ16MtPKHYNCStCpD
zfLVY47zHOm8mVXdt6uubceFRrMIhdsb4mrxC6zNjQEc/9qtWE4jCHJb1IJsXRTGhFmd7pYXk7aq
sbjF9szxN5Pb3+BIHoHT1OXO0uoMu76dJqvwpmh1CqcyANjxTY9bQsDJNSL5q44tHRO+K3wxCwcf
FGDecJsUARtmvTL4cWVRnjU5bqtxyqDwusyBSaNC5erMJG/FixxPZC6QWDHo52U6kEnaSdtdA2Nh
+u1MxnSj2Ug3kNEn1hjsZsBAcWB27/ROG77OPqWJOXSrcWzbhLTEdM4M3AAp4TKtDZnNQ0VbMFt1
HlbNItk37KW35lXISjrxF1qh5Sr/wiLUe6hcu6oL7LTXlR+XNTFhWdwZqrVRWmizI58Z5tbJWdF7
1qd0nj+SBZ8+p1n3MfU70ktoE+rHBW5HTKjKcBRsHoJFwhkYf7nbZbUa1c1g5vIwZ4Mfdn23dYEL
TbML6tquH4emcqJhcNZAernF+jpP9ZcpTbaD21ZMrlKVXDNhJP9HV+PSRxubjXXn40X1iDvGMET5
DNbD+8ALE8CHW77qbVfedz2egfHouunV2Dbto+zHKY2lSufkHNQ4dQOtVv553RZ9ZDR9dSj7xH5s
SqHH/pS1l2Via9dGqaxLo2No2aYjw2scmtvIMJL5UyNdedyUYVSBcNmEI+Hj0RR3utPewB9cpvNu
QF3qj4tQYV+mRWg549wFvl4nqAcgRMpzPPFTFa+A3I9bMuRfE+be/bFgvhYNfJRLQGb5cMMuz+af
O2WFiy71BaeQPLDr5AfUjk4omy57V+Sp/hElqjpA2vGPrfDrg9u5xZ1WiIFIHSd7L5r6uSpggqU0
bgfXSIoP7WJMbWCbbfvBFMlwIQ0zUUEyqMIjcEla5PYZXHQqQLhzNYc0u+ZtQVuC0bKefykz0/1Y
Jqn+vtTN5WpmchvZXd+em0DG7wDf8Q5jTVNdYBaiv3YSIrlLJvvL/hJaX6xyb4bXpt53bWWMn9vZ
03I02jmDUMDk1jlv7CZvw3HI1cSsiUiIoCczRw9NEicJ7dHywr6uutH4nGXZVAZGxTlgaOxmXljy
e0PgL96JbCVvoXak4UZTBpFzoNYq04u6a6d/Orq2LCw71Hkf2XiXIfCRyM5n2lSSzNAV2lne28bz
zhs46NtcyiDHJf7Wxv/2s5y9ju2BzvPQygQ2VJvY5hWju+ESEyi9CoaUkuZKjbL7XBqTysMRmHEO
8rlSX6Zp5Vvho6RPkx0o5teZqdUcMJGb46aYzQtA6hTKVK42inloo9+wKpiTA25E06W10r8FGuXI
FFVJr9mx1tdwfjFjtd9NY1V9cLG0DMvRHCPiGHpxIxdXf2S65vmwgqjhAmdasuq4UFRhOCiaJVZ9
lhWUcj6lJywOrb0xs0XXQpnsTLy1FnYXI11GYQAjhZcotLI6K6xyPqSzwyilLsOipEgb4r2NncNk
7XODmtpsku19M8qmvDXIIkX6PI9JyZLmO+3WhYMu02o9asJA3nXrSDPxglLvc/NTBW2UkNFZ81SR
HBiYlUpcl1nr4MJAt62sLpC4qowydNlw7TXKmF9h6CJhc1tr1MxrUpeXq5cYpghHSQPW3eH3bTq4
1kHz9uVhkF2fv0+J3GrTaOFTYYyCGgef/mBWGAFMh5RarTmXmdTqf8d+VLMdZ/CfamwhemZtj/gI
MHs5dhClpiYaVksTxV0hu5LnYGnQpWQBk5kZwAzNncv/Vmu+K7iPY9Gskd9lyn5vM2XKHn+AtVq3
Dxwm0qiBRg09Ud2lT/ASnTB8gX0Owne4uV9TKxHKOcKr3vjeen308w+yWzINfaEH0IUdcZlgZs4W
wXI8vcNTzuy9q4mCUhEJ4IvVCmU6yr7EB1IYPC22vKItPpu4Jcx1ZFeTXJtLU3J5W4B6zDAwJLJH
gpUfzYl4XCd2IKrm5oWQsl9beEj5RI1D75D2h67zCtZjjLGjEhbStQGZi9K981kxVx8T+cmzjvmE
qG/tQGFnkNQ8hFIlq8UiN1ZZeRV3JAa2PthB03pXG6WfFyeYvydMwebE72SgW71vxe66mdaRuV/9
rvNk9azBrpkCo0V8FliSbyeGbVJ/FU1JlQX7PRvKuHUwu4jmAZ4Knh5Gz/Bxc+T6nWV/QajffGfD
jj0DB86vWoH1Ep788rrQ17WOO7OGrDUTgGd2WvVY+Gpxz3tKODcwm261AtUsZXMcJrSVk/K6pUGc
M5dfu00keNENVp0EDvuojCZzWx9QHC+KAoHoXCpQOsSk6Gz7ODjWVGPY56nP2paotQv0dOn1B6/M
Szta8qb5MmAnMqAWnmkNmg2NeyCGQs9iyolhPJOZXc5fU03tiAsVtdGEW5mlB3Rac6Idaql7kHOM
3m/CRFhtG1urGM90Eh0+VHNl6SMOfkbaEstm5KRor+463tT4K8jIELac3kN9gDYRDB0suxBORz9T
IOkGvCLALXJ4DasOrJ46/FoxcFPBYhLK6ZZOhUx9bKGySxtxBdy6roa6YawS863GJo4LlXl2RLfA
g3FVqgVYR/RnfVf1RSgBzD5vEBZ4NxL/Xmqi5Tq37uDonbpbediR5SdkEhZwK75pkJcAD4suvdJY
hsePNJdLdu8WOD1SdZlGfkYF41wMlmvnn1kizfVozlbx0C5mcg1NMv2aDjp33ls2BV0tkSAj25ar
oMvF8ky0urxbhirjEpCxMR1265bV1K0RK5S2/6ADH7qkw7bLuQ5okUcL3Jh/FtNCR2iXo3WGJX0B
PXGwH/skbQ+T0Yj3zjDqge/CQ8yGaoOhP2K4juRovUFTaeSRIccZUVfVQJD389mfz1NngJ02Nht0
0JT4AE7Xr3ZqBN1w2DXuahyYEDFnxRQmH6N0NmeWXg29Qx4QoAC90EyxwyABeh2vTdnJq9TQZy8S
dtq5B4gQ3dOi3AnW8dRwlbAB3I/WkHlpgPu9ddtre8U7YnrVBNTUax44ZeJDRyn7PIvY0AuYV8Al
d1sNAhBsTtc5cTlDsItMUefx1it+Bseb8RzaSE0cttn9u4xZExvJqMJlstcPLqvFfKmmhrTsqp+9
h9FGdsvhbLunIchBgWoDyXqVGJdehsUWNKFkrYMBE+dLTcuMzyvhiRdK68Y7uHpFCAfM+IQqRjbM
GVyc3XJ7LIbQXax8jeSyFmNQDd6UxDLLvYr1dzCry0I3VvswOYv9DkfETt2AXJUmYEBbr0HV1fqH
3IfxENQQMW5aGCYidtF70xT4BqqGPhF2Hdd6kT2VthoWUhbZnzHhcKLMHHoCcJlM3S7mAgxtkmJ3
41W1+b6HZZEGs6w+mGPdvh+mtg2yvAF7hFEJUSqdeeWr4UOqLQLniVFpoUblcT1I5D0juMvHJt1z
JQo+6mjIS/d2klN7Mdk9Wo/BLa/ABdwzLRHeOxDj3OU1SJ3PnbGZscKs42EeVuO8HNvJCIvZW/Zq
TdRQZxogHnccvbPRzBon2nyNwqnOfXVsbGOuHlDL5tEAuIUr5YhhdW/aMqZ80S+btc3gBi76+yxZ
1Xs/mfSgG6VAOokDAVYAyb/QikWE08b07FHuH3Ur0T+3MNDfC37EDjTFjYPy/x7NjXetGPIfu3ni
q/PkJwjK010nxZoE3tQKne9gu/NTraSi0a36yH4wNLQZoxl5LuQUfvpq6Y3hnwKwI/IUjUqPpngL
FFGy7zSvsh6LzLTq0ALVP+86jITaAKZlaZpfVgn6P8RlBx40fGaDKus5YgaOiuk9HS0JUQ+DNWLB
djsVWc8qP3rezk0aevTPkATUWtQ9swYGju2ttUKlWY8ESOzkKbMVasrw/87wUCOnCPnPc5Krxf5i
N1ZbnhWtV09WmFiDmLTIm21rGVi8StgszLTgRxRkIzoigninb5SNnliJMyydQahzuSpQzMAxlH2w
rGbxPhJ4NLGo9NjrK+zlcWoRdkSdB08h0lYnJTS8t+BYQUemjIdVtaKF5qOBxm7ZUEGzrv0mem11
x4iBJkS9eOyWFX+jYMvTErZQlyY7iZx3sGcMkhbpJvr72fTIsjrkpnKG4V3rLclcRAxiPfo+JEO5
Km6Koh3lbqqGgbcei86UY/9ZlhiCrAG/pcvXcGktSrJgw8eSANoEmWThhyDW+5VYTir86pilanb7
f6SWboYd5Lh58Gdw4V1HXWrTSMN8WaxjgseuEr7nzoc3xnMvBSIM/xBQ4/JOjclU2oH48HI41wh6
jkJ1/hdRoCL5OfUmWMtm/DSYdQrbc/Hmpg5FbQ2GG7hDhRApqJijYGNg4hKOXc4+6Hr9vF5Oezkt
AgMd5Kp4jjI8ZFb08rRye0WalObu17Lt9kFL/YP4gRVkxYuotYzL3hhUvpzJ70dExs3d2LXDjHxP
U6IBDb1JoJf4Vv844vyDVWMSZ8xofiTxXEKCm4XSkHzkhEWPPx7FXzk3PLU1/55aMLwwcfg/M3c4
fmt3M4Tx9Ff9f+jmsKcn/q//sUv4zcwh/iI/fW2HX20c9h/46eLg2v/RcbLCuwkDYFu3d2P+Hy4O
kJT/wxutQ/zAEsgA2+OPfto46P8hrguLMyzGSAM39xA+psi7kYNm/4chPDZJHuwc1ti/sXH4Hpb4
y9wbTgTKQdwmEUCTVuOeWjBrDKWy0iCGcitbwJDyyZyWcKj/bWyMCsB2ANNl9akBvnWv+LJpBYZg
UvRLmjyq3gCXHdAgr2/IjPcP+uVZ+QJfgD1q2GKW+pu5RKsSr/c1P5bC68JZlSh2x8mPAaxknDv+
W2SX75/qiwN6gsH/d4N95mxIZ15+yslmFTPlnROjSB4hsjiNXd9MOCkmwZwBbQSpaQ1DsDSaSxMn
JKqZtGy0R3QYm4j0ZCQAWaV9dSO3NWcfT6lVkGhTFEHIG7V7vc+mf/pS0dlD0vDQ4aHz7UAKLOM9
sCeeV4CP2z9ZMdkfNUnZfkx8Orto9ryleGxGf9Pj2rDJCWeW2SeH/UqceKwkxS6iCzs7OpiDMl32
h9y7MPv9aVZFU86BDbfgIRl1Vw8hPm6HTumzfcw3Lz1qDrxPGAOysg6VgZtOVqfCCdCnOhd9i4vs
EeCmtwMlm+KfFCIPUywL4kPUFE3BrBJf2w+9tcNDDIyyQ5egGgla8k7GiIBcp43y0hrqAEmJXwQO
dcoUAv71TCj1ehOUQ20zHawM8llowTr+4qFBw50iGXv/okw7NER5jcc9o7mxLaMmXdbbkea6ix1j
5fZahMWzQWoVboOz59ZTnA4+eGGTaXYWSk2znUCIyn6WWz+sIbkQzjul9Y0VIozQp7NUdMWNDnXg
La/Gl8w5e2fkfCdOYagAT985tbTQJBAjJj3MCnNzPHdE5d84VQ9WC0ppaWFSqe580grmLei0jS4U
hA2tb+wULwW6+znAd0KxBIONbBLvNDBxNNIO1ix7fju4/RpWOYhWuM2eUVxsblPypmhLbVNCiV7h
DeT5P3eKFxY/v3qf6C9laDamXBa7FM/HxmADu7MT/tg2rho1dLkT9RfzSZb9eFdk4xKtsh6uJBzY
c79Km0OiM0vakty7oo0HbU9q+mySeZhgTG/lAp2wl2wX84Q92QwjS5RxlAovv3LCfSl4RKGDciXV
tW8N8pYp9/D8y9r/B9eXPx4FYTSQkuHqzukmnarUKAqZ65FhquZyzZsqrhLagdePcsoY5GJMB5aD
pxugbRgE7vf/F4ODvhBTQgS2HnVt6d35s2c/yGGyvukQVOTmWTf+6r9nabaiDsZvOPXlW0aIJ+/Y
b2ew34hfzsDTW7EVgOXQV/R/MS9mEjdOc1jkW9BiAhYuabJPgdfmjSixk+/rt+Puddkvx00I47Xy
nG5jzuRysXWOdlH01kdE3zKlI0dB3BXp+nVtnDwLa9Gud6/f+pPd6fvxIT8JvMBM3aQQe3l8bC+A
REApkd716S6OS8IsA8tw1UjU02o6n18/3on1A5/SHie3x1jZKInh/O1l4S8XnLeADQbKiQhmThnj
+O1GSEyNZzg8IjRcVZzbVenfzx1Mxw3u0TfkDO4jsKH6u2jg72eCLxlICZRQSppTmipQ3tiveJRE
NFRJwDdmPDDKL+9fv+CXZe7Po3C90GHRg+Mv9fJ6F6/VTZzk9KiwRPE0+et2DnDtPtnZ5gdryxse
pFmVvBH8+vt3i1AYXT3KesvECefkqKQyrWXV8TrbsF2gisky3pAVhK9f28umYb82C94kFi5owvnv
qSK8xYsWkl1Ce+6O2YFgzP7YzqyI4BrVh9cP9ft7CoEZ3QvNqS/IRT0pajYvo8aC0Rlt2bxcN/5C
P64aGZSdZsVtlxZ/x379fmkuLlcovdkB0Q6/fGyaUnbTzJ6I2rztjzYCR6rKpYikqrM3DvW95ful
YGNZZtHDcsTaPch4GU92l8xF9CnK1ImZx8xbnOqNIyER2O1nBuM9s0bHII5Y9/p5ZiphLWeGYIQZ
rSlik6va7cQUT2mv7pZ0SiQIxCSsa5WD9QUgyezJrz+Jk4fO2VJZA4jibwDL9Df+ukwni+iDwojR
fKjInFZQ/V34K0xGQa8f6rsd8Ms7w7EgvpMIQEXPf14+BX2TG3Oi1YilI8VHkNeiC5bEHp+HhgyK
cFwbzwhAsisTLEeZKcNJz7rQ3WJZgcMsASI+QWaKnHzzMfFhczlYZeJNYa1M62kkmpyxYQs8HW2u
nTRBAj1GP3/9Iv5wvyibLIexL7eLXuDlNZSlr3TmlmasowW+gvrhXWzGsF66TA8fXj/UyVqzPxpW
M2p73YZqbIiTtbXpoYYPDtuzhf7wuGF8dm9vCZSyrRjGWG9E8mT3hXxjhTMMruDkKbkmWSVs3HhK
Uoi9vEL4P+iYutqM6yYfH4qeZJiwHAbtoMN42uJp0GeU4K6lzieYggscHwNGHZnCkwpKc2ycs2kb
dCYmyR5Z4xSoZ6UkkAHLu1qGM8Os5kLHJtq+VGmFH6dnewTAedPMcA/XVO+tAMCTxfP7bYT24fPI
vgfA7Nf7yxYFLrEwpqdLAamdrn3Z+REYfBa9/rD2FeT0rjkoJECrsIZ2Tw1Yk65eoPF5elxNTXXl
zNL52sItSeN88rILM6n7Q2kv21UjLf+JoVr5xhbxh+OTlmoTQocoBkT+pPKo2XSJYLJZPdMG2x/z
sjOsCySwN72Tf6ulJRkduu8ss/vy+nWfrOT73d3lKHzUhCyCcZ58D32jGXnDfBbXXnOOy43YOezq
ltCZ+zyekL3/9X1GCUaEEBgD2TI4Rr58mrXVO0C+rRGXSg5XfmtWj1adNeclbTRTqTwzY18ztKPl
rwucRwuO0usXfFrycMW0/nwbFt2Dt6NrL88gyXMrN9yeK86W5NF1aw/qDvlFDi3uxLyj1d0ZFMLR
lwqjSMeEuwTJ1w8cc26e+9yxl/D1M/r9BQe7wWNpRwG4OebJ5jZklGjaYFoxf2qHXt/8a27eW+Yd
3y/rvy84RR72NyAxRBkQLsA/J5ft2sCp8LRFLMoi2QIjdewv3ZjpKvKSxrWYOm7yLgdDp3ecsD6L
xhLc9IjoD29w1cFZ0P0WeaNUEIS0Gn0MimR3vMz8LR8PZpE3BhAOhgUwD7bqn7EsMZtOS69ggtSW
MFtyV9e0w+u37iRB4PtVYTDIY3QwTcYx6uR18lMSf+BxGfFc1YcxNShk0Swg0K2dL5valAigemgf
81Uxj9XmXh6ntlB+gK4AzH/rjBA2q31veVr5/PqpvdxoODMTiMkHbNlPzvpNsOOjjfUgCLnMMnBh
wOXcVIEBhHPvpbr97i+PBSVNYMDkgrO5VEknd0HK3bYJaygok46MBi+tI0lGa6hc8VZyzW+XtTcL
jkAPz2LM13OyGvuZhQcB05UIPMm8wofGjUFu5iO6ffeNZuikz+cW7scCwQSXBwjHj+vll1qZqSe2
jmOJprvZOCsWJDmHstbdL+i8htgzwZDamWAIIX3jInOKMvB7BN14UXUHeF3WG/3h71dP+c6mzs66
d02nuLwxDY2pjy5XD/H0MOqTDaC3OOfesL6Vm/fWoU5WBZfxkdGgMo1yxPzxCqoRumPFQjltb0Xc
vyxU9vsMQImKTdDqo808TV4yvILAGOkxKmzEfDeLYeeHpdrDplbvfh5TPSqrxnxjw/v9092Pyo7L
myt0i+3n5dMd1mbN/LkgljNd3MdSYLftK6s497fROEtxTQs7F6GGma1t7ORjdsWa3hIkncOv1Aem
RbAsZwyveuPvHzJtDeOXHSa29NNMzw3n77IpyQtdPOUfun7aIvQEC24jiYj/9sM1geK58SgJGcGc
9vtLm7bWUjtuhE2ZgHo6OtcEDJU3An7e8+uHernLfH/IHGrH+/d9BvDo5e3edLh/fNkcCl0zDl2s
yIK4hzd215fAzc+jAB7tBS85XqdHcTR76CwzcaPdQbnYA+dtpuNpc6kw7YRJbfjy1oHue+nNyVuR
Cyc7+4+DI3HlZmIfKsjwfXmJY1puGAhJN9ocU16ApMtDWvbQ1uoEckKd+ccUCfY7YA2URG5fYfsx
5J9SFy7fG7fhZTX380wQ/KGeRO+Pj/bLMxFNCp9KNS449Vpdj1tSfoFOqm5q5Y1nZiNW2LNG9+wy
OnxiwN68kdH6hw+akSbfFGv+9y3/5eFxABPFVGpO5Nuauqw1Yb5TliTbV05PVP7ygJFR9v719+uP
l2zrhoOmydB/24mdxkH2qmo3gqpOqq9vgNnR/J53mad9ZntdL7HZqd8tKIOORe2op9cPv9/RF+UN
g3KgI8xjabf21+/lJctSL6F79W6UeDriYc+Ud6ouk+vJMOTX1w91Yn798+n+cqyTpVnAwh9wGHGj
2a6HgBbcJnR+NI+pJvvL1UHXgVelCRq/zfe2uyQ3AtuxD43ZOqTArtn/xRoCLsK3zWyAIIMTvAIt
XyrzhXdNQPWOpp51VKQIS1ND/T8e6aTM2LS0aUqNIzVMoUNcIKwYyyadcY3oozfu8f67fn+e/72q
kzqjEjpcYGbtkd45y+3m1Gms1tq4zSwyZLGPib0BomnVu8RxjniIXA/Lgjmt81Zf+Mf3au8YwCbB
9U9jzyRApcV24EbmvA7RZidbaCyTeVDwlN645j8dCg8CFmdkwiChJ69VloyrXo0sX7iPWMdqmOyD
0SszqoB3zl6/vS+7vh9vMO8LThP4dmJjfHIov+oI/kE0FCFuagLclQiPFYO8xNe8PuAyMr2RiGv9
4Wmy97AgWgjm3dMtNV1JE8FUiafZI66UTKXwS4I4//pV/WkJQkLOIgB2Z1MQv1wD0OHUBrRG1v9N
Hy/6ZdP+N3VnthwrlmXbX6kfIAzYtK+Au6vvddS8YJKORN93G76+BicjLSWXrnTDyuqhwiyOZYYU
gYPDZq+15hwTkTS9OkVt0YKVWeS7fSJOC0OUZ2KafkqM+WrVfX/4vVtWCuwMxI6y6EOzgVsXO1sc
rsUunkx0+uyXfRpF6e77c/7yypp0YVen/uqd/3jO0AFVcKusexOSxSA3yvwQynn2w1G+vDVNgyIS
ZJZOx/fjUZQkL2rD5tTSXHV2TinNnRoNsG4QK31/Pl8urjxTNAjoltPc3DtU1rI/yahzQDnk3CFK
Qx/ESnp5kGdDUIbJvJEQdreLcdBnQ33fmPbyxDBdnTc1/dwf7qgvnxNUMetJc9b7T39ttHbfdlzd
dKTGVKe2OTUK4Z52KQ7wYep/gqB/+W2+O95exaPGcykZ9nPyGMX8hvgET+d4P1zjr47yJ24Gogl7
fnv9+buOWgiZHOABa2uXK8WV1qYRXKJYPfz+m/zpKOs99e4ofTmRlrHUPPPWEu8GfN3brl6SzfdH
+eqZZ6Mu1mE0GNxPez5J97JUeOYTmD1HMA0SxcuadHrAX4DMmaz1hu4dNTPSLTz1u1wff0qJ/uLh
YNgCusLim2Pp3tt6QAQGiVeUTgCYezjGjbBswybO/JIp+q/vz/aLJQarKnoeFJb03/dn7xY+IBRY
FYfSo/IBswxKbHpGXQcfveUVts0JQdl+f8wvvkeOaWLSNSnTqPk/fo8d5AYlnzlmlGDVi9NUO1LR
kf7wpH15FOB6hAGyXf70RrJHa1lmGNnB0OF9d/TqTTQ46b8/lS8vH5IB/kJAwTv246nknRhmrOLU
1KKwCRcEk7whjM5+WOxBP6e/nF1iYPqJof7lqdF6c7h4UED2Uy7ZiZOmNHLUht7EKf1W4ziLf5zk
rm+XvQ3TmihMMc0uhcp6b+no9CUZCkVj6ZhkBtjebu8wNVVbJy6Wk1rp+5t0EcuuKbGcKbAvdllN
uFSn5xmq3ab5qSX15aU2AbjrrJysMXuXetRytTJtimiau+6MUaqUWzHpzS6v556lu5hOZ0Mg8Pn+
G/5iOeAq/Oew61V6t+jESWwrbJpWR/0EaqUew9dFqe0NWWUN2LAmnT1btES4IdtfLSDJD8f/omcl
eFusGpB1QMqT+vEDJJ2M+ryKnKAtZfaLF9xQ+FprApDPnc5+Qg48/V46C+dA1KvaDd4P40nJGaN6
fbEU1aaGGKnS4rKZxnx/afb47n82feToIJNl6WCLtP8y6y0Y6BJwR8D+FeEInExMeX2unFEtO2dJ
rmj3cjB2KYFufqqHy6Yxhxm6oTXfLJNhvHZt+GDbOZCTNDEOGzdKt2ripOeJlUyJFzvYkL//xF89
OIzomEuwdK0ShY/XcjZzxSngRwWoXYRvRTaq6/DHZOOv7lSXtBxmvkw3YR98PEoTlwDH1JRvDPsZ
/pFJkbg8wmmriUju3HLWIz+qlMX8YcX7/NogmFpdG8S0bdm7rWf/7lYtyyhNbZcqwtHqyEcIDbbH
jnNsHXUUfH8h1zfQx7WBQ5GpspLwqTD2v/kprZUBlC0l4lQWF900aHg4p1FK5EogJjeZUNOToVft
4hFmhvxJMSbWh33/+IiJuNs5UXQme5vUqR7monDgYWcDmG9oJ032moGyaALUhsZZmutu5CWDap2Y
aYkrDPfjtaIWjEqxSNaJRybwYm1cdSicwAAAPXm6UmAP66x6hn1o9mm0U5vReErws46+XMKw3/KG
1M+cebWp63bSQuGx1faKrbl+uTYmyZIZlYV0E+Ci2wK4kOGBoJDnBPt21Q+blM83MpEWNIPW4GwT
MvFeie4yZSZznXIrM5Npg48rvcLD+c/7lhxl1WXwrPDS2t+HYFCHjuNm9N6gn+DYWtytuYyvmV7I
HzQSX91PRMCxvjE95AZeb+13t66DzNDtBo6EZrU+JDZAv1WHRWxF3dLkU+TQvEHV20yKKX6aCXx5
KdcEWQcSPWKXvadG7zMDXzpdY4o6DSalrLsN79VkJ9TZvg+nqNnZVl17UKi77ZjwKmyZVR+zqGkw
MBGNKVl4Sa7bdPn9I/ZF3bKWt1QJq3KL/7G3C8SrwDsuh+USzp0JqR9TxbWFHPSGOZBxJk1CUdFG
aPnLHAll9Fpg0rO/ODyEvpRK1Ph4oOd/3AfkM5GPQClMc4zZ8sfvKQmtGPvDbAfcldVZnhIdMAzj
8lvDVBjIZiFIE5LKTwqarxY2CHV/JJGuYOPz8aitHvMQGiZbcqB4fqSb5ZY66rcmNeeHJXRPq8Mr
zWRroVvcCmyKUYXunWCLdcV16XQGjUpOKQk7hlcLGV2x3AwniQM90lNiqFl53xVbgLbDriodg15w
k17pS1G/OI0R/65JtbmwMMtVXt5hBvz+zvi0JVk/IzcGciieFW2/PxdGkRLXCOiCxszlxWC2ykvY
huFTl1lL73UlxK1dTdzmG9xF436GLLv7/gN8emT2PsDeVqydSsDoRqkEw4AzLIrd22WMf+pCfloS
1oNQgLGxhs2CXuPjl572tpn2vGeC1FFOGOUdZbkofQlJqjXH494wr8yu/WF/sH67H14r6zFRwVJz
0Vf6xPGbGqOOwQxgsrLYZXpTVEQse1ZLNdvskjJS7r+/kHvC2L9vN8Bt7LKpwoA5fTxJE9eFaivQ
gmxYTgGcIzMA2I1jaU6N9k2ORfNcVq6JuA909tygIyTM64dt3Kenaz1pNgyrXgP28X4NI7nPYghm
SpCgkvViFjwmoKpJxMFQX39/vl/eOO8Otbf/YsYZIZjhxilxfR+ldny1FFp+8P1BvvoSHWa8/P1H
4Ld3kNk2RqzEqRIA64hDGMf14nhO46jkTnTqHXZz8fb9ERkdf3HjoKM3uY6I/T6J5iatmBGxj9Em
Fr1zHK26H5JBqmXYpHatqtRHvB8quzbP0wisicf+XSKmh4mk8tF0K+X1orStl5mNZe7KoU4EVgI1
v0MQEN8xorqoQuEOHpbExNjEXdwCrctEWfpuiDHfo2U3J5swqYz7eBjceAe4CVeZW3XtRYOn3fCI
/psuDXNUzwfRQiZO1aIFskWBR5gHHswsaDpntMCHZShKh0Ig26iBeqpe0Y7iN3p0+VaiTz5xFwCz
m8xu0zvZY+bySuZgdCLlYlyLeq5+tYgEOJ96bn6Zma2ehqMtS6/JXfDlOEP5E0IE7f4ZXh+MMCTB
L0sv9dgzrV7pgYfUVoIVAKvfka2OON1hTMyxr0HjlrQLk/6A5NUGnucCH9CLrRo6mGLqM0JftW2e
XcuJosACTHjIMH+4k8hI001fi0QEFrzG+FKZoBsUTpo5NxmJTdm4AXzZlj7VtjOOvukoB2oTuUyp
y6HVFiBtmMj1W41uOltHm/PDyekwUG0mYEl1eJtEgiZw4qjVDXh67A67we5hxPT4vSuvFDHxcUZY
TPlGi+HJ+mqINz4wrUFrvQj2vKBeVu2nXsbZYzsyHvBT1W1yuCeGXLAZONhQpyGbeq8wJZXRokHs
h9aUyNfRFOplzcjulQQlGyoAsTW5nytRhMUejffyq3OKaAKc3oTZQWcZWPeXRe2Jh5S0zoNaUyzM
ooPDi43w2/Fa67AgBlpOuR8An2VfT1CjrXu5aPtlQ0BUt+CtJpWMXq2B9bx2Zh2obiwiZQOVBr1E
v0jlbW64B6QJrHyDpL+9oBZtaStldkjWG4ursk3zsOdWFyMRekC+DD8f1BYrIHRqr63pcle5hSmx
jpX5Nw1TGzSjsKOrRrCh97Q4tC9GBF+d11eybNgjCZQpCql39wTMsYCOrZ6f8wJ2LvFO19eMbevK
W5qqpiGkl9rFDD0O+aiOOXu9K0lnaMKqs7aTrWj89xm3jl6nVvDO+OaseOOaUn3QedhuqYXHaWPq
1Lz+giH/MGlVdfRSE6p0wBtEPjOSG59IP+A/xLwEF5ZSZGCnkIkv16TUqNeMhvRHk84JQW0jyWXe
PCztTZl3ptzQZhoNdJOhZQEASDB6D+BleMRTJ3nt8RsfpSPNQHjzSXwRGrrsj4RWFEcZhvdyh8HV
cbwKy24bqDFweI9XV8ogMUIm2zBHiU6czpBXChC9RwA35oXZ2X18YKUxFq88hDdRhI6egUIvolND
SRcJf8C2X6bBjYgr5kKph4qy8h9RT6UwYEGQOn7BxGehcxiv9HpVdEMA4Y1UlT5b8gu4rhFZAnGq
TAeWOmuOl7PrxVIOcyo5BNFRPjR6XT5oYSR+EcMzw0JsWsBcdme6j066ouJnPawp7uool34BqpTu
RpKVvU8vJiLJArwtEWsi3k2pmG4smekHnRkrGN1csXj1cjRkefIM6BQ/uJbl6X0MuXb24jprWYBN
s30uxqi+iRATa37vWP29BuBaOyDuerbXhWGw/GzI4ls1sqxbPR2ybms4qeyCeY0MeqCvIGQwSgNX
+5zE+qVMwlHueChCPnUi1OGFqMlc94sZzalXpElnHyfRjHk7NDRLbPOW2t3TOsk4kAQbOE36HMIt
rQFoWJsZGFoCT2uoSK3upXpErBZ8VosGo0JnLlMfa4Osg4MZPIHmjbnSJzQB2Ad6qTWqc2B3xpwH
cqgrzbNWSF1QqqAFPafu7ccROs4vw4yQxoCnDGENjrBi/FmqShdk0NDUwyo2iDGoMT2bBwDDpp2T
kvPhI5jPhgMtt8QvXRmHcEdWTVscdvYIf1VFEALwF9IUf05RZG8HNSySY92Syi6OO/VNb1fLlSHV
bDghRxumgJOy51h5plN4S0hhV14ApZyrHTCoHkIoEkN+igsv9eqR0UaQO9l0P9gmOIrZTDLXB/7b
aQdljYHolnyqofjdZ+k0BbUjE3ieVlcfa4M77SIrsW7Vxl3uDRBiAvyZAzAmEWFyZ4kWz2M6IR4/
y3rMHZsMeGpKnA9vHU8DPfPGzBYiIJGGOd0soc3A/Jd6cH3bjpWnUelcwMQKxVuQg3uXwaLHySOK
KAlqm1zDK27tqQriqNYOUtKEXlowKgPZlyEEUrrJmY8XcwGwYYUQJpkwgqw7Soacl0BVKgAU2M1N
xnZCAmFukKkxb0WN3Wcbc7bmu6TotV9EO4U1ENSMdUJhH/LkJG50YiRZC9kug8IGrbY3biIrVO6h
2YwUNUKyYyJZXIx+Tx+p91NA2XeitLWVFt2VtwVCCzCW1ai9Kc3Yv04AbR5wlE48eI2RHtukSbFl
KGegSu5igLaLFbU+Xlp6bdsyrOZol9tJfgj8A/abJMrrglIzf9TtWD9rzVKXwTxXVX8r2jQ57YnD
bQO3Wpqzjt8imsFdWSKqHmfPsdDi2E+gWpog8qCLeJaTjq86YWdLAL3MOklrtX4cAKySNqxqWb8Z
5x6LJlGp5nFfQik+TJKl6XdGnSmOr+WlziR+QNFJ2k7M+gmo1Wy3WBOMSyMu5XVYOnO7s+sEAti4
GBM4v4lGEdu4wYWi0XNfe4jkK7KvAIr0HkChMg5mTDWhbynj/JT1Zbly0Qql80euy6liV4hG7QpX
LWbcfCUpp/Io1EGFTKJ4FWMMP6xuDOU0F3GaBUglAIda+D8TbiHeNlTZI7DSKjvOnbpxtqo7QXjj
eez9cVDyJICfAtg+7w3l3ulgo3hmH3dP7TxLE8ZWAkPMUmrnqKxE1Xst+aFssRAYPZXS2YEc7nH5
8nm9otD1XVoRovpcSFKZNkmR64lPCFxIZ1e6q2ePLh2ZLE0XAplZ7OVIpFOlBumiTMdk5MZnqGvK
LFB727gCzeLRiFkq8FIGZ10AmVB9o9F5lUx6neOZGite31W4VD0qQWWaMX7WoMfhDMtjJ3XUEGQe
o9WNPUUaXBiTHWsAg9reEIzc9L4VJ81vo5DDm6M27IhAnBSnsIJRVkbkK+EFnqFwYxxxlALOHrQX
v4VoHbIhwqJKRjGtDE9rzGjwMbNltc/Ol+XMZbyJA9g0y47kLS6Nh9dL/6mv97kWwwdrWyaFBHIN
SvyP9aAt3akdZe4Ghp73/qSmwxUPBfvGcm4Ovy9aPtfXHw+110JVlL5pgCG6QUfu1UGcad21EuXa
tmS3u8tnNM9L3dwY7OPuvj/w5yKQAzvYIkyHCHf7Ty31rtcHSBa+a5+5bIBbfZNnWbNRcM1vvj/K
l1cSZSJDTYRMACg+XskFBJiTp6kbYPYo7gphO53nYEbZUUD/KLj/+mDUfSgubWzMe10jl1eP0SYt
X1tKPHNbMe9gi3Tlzmzwvz+tz4UmFw+A07+PtNcVqYo2RkjKt0ZvWx7EdlgdODMAqcW0EeFF9eTD
SIhvvj/o54oaS/Q6CMQORvPvT6fy3TdmEugOMhS++IyPJ5h1OwsS9SyuTzQIwD+c4OfmFsfCTUBH
VrPwA+6dYFtG8Ovtwg3CRjdeJ7czp4AoROO6kr0a5KTV38SlyO/1YdF2MEv1X9+f6xcXGA86KAs+
BYm4+51opZtnHFVc4DIMu2PNyedTu7Pzy5x9ApXXkOY8IWYR/M+OuncDZWEfjfnMDTS6brU1MQu9
6U0UbZvOHQPWi/pEAVrzQ+v7iwcRkYPA2wn0DL/DXqOkgW8GPlYPuWsTUMVqaZ1oWpT/83WGkkMw
QgYMgtB979QmWoUw50dA9C4gHzdmySVMCfV1Mi3kUpBoGO2IBSBVr6K4/6EX9Hl6atINJ/p7hZ5p
Ki+ij8tAplAt5pUZBjPRwWfdOjL1x7JvbsBmn5DPofll3tSHcxfb13YDXJxxq7q10OUfzXCjDo3G
yX9Ymb5YeJmoIHxanf0sT3sLb52YSVu2kPnT1nVY2SE8kfhg/QpbrQ99ssXM04ZswyIodbY2399n
fwZzHzucWNF4s/Dn2sbf14cXLXrqfI6VAFcYMQEpR6/hFFb18Uwf1wutWRyJNXiVkUR27tj9dGEu
ThPIPAmvE4K4D5XOXg7cIbKvisU1GQ0l4XHZjqZnjqPYVUPe79LU0P2pBEYP9QP7yDI5Xpp1C4Gy
ze33J/RFB3Vl4aHWoXm6Bsvv38Tw1qewV8Ngdc7sNGswDg1t0fy6NsxTyx1SH756ekYDJzZ8iXny
rBus+J+qEbFbwU9aBwaawUB072UzWURvsCtSAqFP9q8mx9Zoi2T8l43gHwGN/v9oRefja9sP7et/
nT7V3X+xUf391EPt/D8AL2LNf3cDfKIXnT4NbdI/lcnTe4DRn3/pb4KR8deqWtTxHVD2abyOGU78
TTDS7L94N4MQYnUHNOLarP1/E4x0+y/y6V32I7gIVeZa/OhvhJFm/MWDwj9epe/8HIPSv+FKF/96
srq9//8eNfJxzTVtvLschI7/CiRYdVcf1yPd6t1qHJLHxKFuym3J/AwG3A9TrI/bkb8PQq4ZQ4x1
sLDv22eeyUZdRo/kosUHJckzHuBR5UitJ+uH9eTL02Hix8sDoTzz6I+nE5nLyg9zH/BVs45oE/k1
/cya8sPr8fNh8AAwocX1BnmKgdDHwyxuKVOrMe9FMxbOBijhcAPqfgx/uG4fV+b1unEYtt8rAoYt
+J/h4Lt9js58z3EacQ9lmGQLMxR3kZOGhFDoGh1Opd+Gtl0fZOVc/DB3+urAaClWye16D6rrF/ru
wBk34NAa6r2A/h7QzesTT+1AYS9ZM2ysrNCDGi792awkzQ/WpI/brX+dMrNvwHBoKdbd68cjQz9Q
dHrc940e9emtLOi8+JPVLSaMa11RDyDSGXpgydDOt2y2ehsmfk1X8d1D/PdT8v6p+HzD6prFDkHD
QY/PZH/TZ81JnWOdvMdhg2m1iW4a+l5+ltHM+qcHgsnHzhLUEfeS2B/vTvBBZzsW9/C+m204mM1m
zGZU3DKKftj2UEBw6f7zquXSMrPErYNbnZkiG629l0JpKWA6m/hsmUWU+zNO5D4IQwIZPaeqi2sE
JBnxRAwEDIi4Y3hkuxGtAxr4aMi6mTfV2rxjLNJB7pZko4b0oOyQCcTQWuKpmMij9iKNjqa/lGRn
BtYis2oz8oxgi5qJ5fAwI1GYK2qUW8eCbrPtIalya69dirgHtNBpL7jpDEmE+sLLfw0r0T0BLL33
mNSN4LAaYSuwt4TojkOhLad06hmDI6yU28LMnGQ7NUP9hKZKGKed4oblpeMqtI2sbLH9XEiYvXoa
AfqFfruGPGtiPK8ba2gY4GOGgxAL2N5THM24toAiQvrUjb7eELIaAnGYFlp6al5Uv5m8peYmVyGb
0jDV25t5nFQc1HWrQHdkimUf1EnUHdZhHas0ha0KCn9r1oR1LBXo3ygybEYoMEg3oynn8cZW6cgf
L3iMUii3yfhIszj+3aql6bAdAmS+5qHaVviktTR2ngfLCq+WEcvzGXvzcEBh0TqQ5DWamVzYnaoA
/TwiwE/E6jWN4VioJHhoQrkkGIHQBw+090pG80JEw0t2QbBQRhXsF0qeu/mKRuh7TdnMdd0SGmDA
ke6UMxRizAQf6rpKUnGpL0btFAfqZBZAGNCqDHBr01wJreupcqseZVm7ssN6MWR9clxobdaoWw1Y
nL4AizXj2nTAnSsYBMkbme2ld26KnOChuPcVcNWauo3shC/fV7Q/4wOo+WRak0SiRwA1Q3Z3g0HQ
OSEqkZc3FUzyw7EmlDL2Bt00+5tczksmPUC/7Rtdv6HxUl21GtcfZQ85+mQUUTnMF6ae0H/xM1HT
6NuRNW5OhWcWqlKWt8w106pZg6qwDXhVU4s6MGj8YNEpkqhuDl2Y7PRH+0YtzmJXzdTjcQzZ93Ui
ad+muZoW8g1a59SNrag+xDvu3BE7GdV+b1j5a5pXevRWS1JwCDNGI0nnklymcx3h1nnvsMXdSVa9
+NfsxHrja06p6jvmfcVyEVbmeMlrwYzOZU1GLR2iMn2QVZ8Srt0yWl8zkxeNi6FPsrqLda0edmjM
HHFCHze2DogxbkdvMiV95rRkUHassQG/tzJdhbO8oNrYaIsFf7/X3FLfARiz6+cozmS/tSJBhS/R
SPCrtMslY6URrcD9BMWu3fZuGSq389SP4obMgjA8T3qSbLYOIzHzPp2Ju7kBsqTGv92ib6yXLmnE
yAymmDWt88wBmvJdU2muwsCOx909BftqMRwI+9TtT0e3L3LhjyrJL47XdO2Y3mZL0ua0x9rYnm5m
UZVm5gELWgbWGiwPJ0oXLXyXcWQAC0+ti9mp83LjWMrgkHw25pdMqTI89ck6IRhN8oc8gkcMeosp
AjyGYbV+MhHmEvu11uaXIN2RuTAg6T1JnBstnbxe6d9mCKs8NRPtjaB2Ld12SUoSRAl+m9EpUL85
wIFldV4xjfEpbUyDoYY2ZACEE3J9POY2RbbTpRVeRiRM/OpkM6u+LE0el0RB9s4lAhjod1Hi2F5p
jOMNDXnzFuVmUwZGVAAvo0HdTtsxZZyw1ZUQip9eDgmUdbONTzEoJA/dPAnIr3EqLzQjNoXv0lRM
YHiHyuQjKRmZPwFwhAVtsLRrZND9KgnBeXTY3xPSkinhA1EJ1cuQq+ONNKcqJeVFT19jY5k0P+6S
7tFSVPW0RgxEH5SpGANDlJfxZlKd+aHi62Mqib6t9mPRKSY5a5X7CNM5AVNotOXxMke95RND3911
oLgfZscsnmN9qtFEtmXz3JN3Jn0UudVhLYnw2sWWPp2VUluKw0wx1GGLSZPE+FQsyTNRa+bl2Mz5
LalkguwvRVr+SMIcUUN9k1xTJnWPsdSM24HI1hdWqDQlsi1xnYDXnJb4qd0SIlGPDpPYWV0YTCyx
/SYj6TBe5DCDJxuI7UGtthN3IKICxZv7Qb1aiDmBsN0TOO5h58MglZhLTrOZwCJly0nTqaJgzfpd
zsPBoAKm9rQmYy08foNOG7vEgqPBR88mQqa76XhhLzpfkC2hvw1J1p90yjhd53wDU2DxYi2ZpAx6
fsqjE55VKcEC8JDBGfslGSgpCy0xToHjtPHgLbwlXdobjnwhNcDOmDJImkkkxUcvc2qXOm2QWAAU
nAEdeng1+tRvZ6I48y5kmqIuU/3cTiawz1gb+V76di6eLAf7SVAReaJsxVyao6c3Ns3pRY2yGr42
1Pwdv02sU+x0Y0bQTzWcxJk5Wn6RkCa2bZQwu+eRKbXdFJZ67MNgB7PYktRIOJxem1eig6C9/bMD
+98oYuvX8rpvX197qtj/A6Xrunf+f3N3d0/PVfm+aF1//V81KxUm6CgQffhUEPYxDfl3yer8ZZM1
j1uM6op6FmL6fypWCtYVKUZXVl3tSmyp/83cFX+BpAHdwW4eNRU1hfZPKtaPe3N0hsY6TBYU1NS/
7J3Xbe672sTIHbvpCCqL2ya9ZDbSBcSB1BvZ6eKHFO+PR6IwX9WuqAYo8CDAUcJ/PFJf2yS4zIIs
0Drxbba0HuEnZKzGgDneXfov6o2P9eTfR6IdiaaUC0VD/eORnAR1g0RTq8e04fTUYAAmZ/lD0frF
6aztVbCXCEqpK/f2/5HJA9qChDUJMT2I3Co67+a23zp6zBr+/fkwOflQbHBGlDP0ExwqOSgiVHIf
zygUdYx4EPMRuXfCG6q+CU/dhiy4TSMZEAYhpHQ4wBhFNgQ0iOGYJgVSnCZZxOgNpPtRRbBPo9As
CYjwnKhf9UdTK0lIyvpquXaRoogNMpsCauYaEHMWQSM7zyaht7teFdFLw5Ax2pjmQAIU/rnqjrii
ufCjSZbamdJM/FCPGusN4H5qoq2Ji3ErqtF8S5ZEWUUWkZFezkXDgZmKa78NRSbRBhh0xRB7mkyT
3KbcdY7CFD22T3hVy0KdldbtQEBLtBHqQmlF3taIFrrt7RfbRWDmj3qosbFZOecUlPb8IDt1vI87
w059Nw1b9oD5yM7CQZKI1MwWxdEYm81Era92r2U2FSF1h5yf2VjJOzkVxVtB3CzLfoYSi8Ti4Ury
ckq3WcQ2khM3YgUFR2LeExRq1NRmlfLcDY19i3swu0XzhMyP3DNUMDrhemhB3CId7p0UzwJ05rjo
7wtnIgLWqbjSpZPVjzRyyyukHjlRjf2UnqDZczJ/MmyijHvC3u9bXv3PZZckzzw1w1M8w8UnWLCy
QAZAheANIvTuyda6BcUSAaN3qoL1jqSOYtW3ipm9mI5W7QFSiGbuCod0An+B7PIQiVKc6aJzL9s2
GlMupuj5EM2Y3UndmRtPZPKcN01Mq2Los2v0cuybURgYv7RRKgrYpLl5TlBU38kwn341bGccL6He
fzFF1l13jqXnW5T902mLywxZgERugpoikieOK60o0MAwdeh0pPqqTlP6MkZVnvrY/kyY1WMbXeqR
3gzBYFAwMY53xmwXlhgKG9qhwsOdrZzkeh5SbyRlrfnSBUQbQBMuL3vVHQY/p1IJg4HgC9Q39MRH
z1mWYrmUyxRdEGE9PmaTHT9HraTh7bRJdD9YiR17TR8jvmwbx4n9WcG46zWDOmn8cx0k3thkFkEe
fUvKrky1+qVrOrGGe9nDvVbzIsZAMomXrMLT6jdWTLquFRLIxf2HlQOpl5JR/anowKreIkAnl0tx
VQonPgkzI9Z9rE0IrYTTFeSfOdn8OGKgGqnKMN+wiTdXZnKY85TlHJHpcdjWvzUkNxjzWhMeeDko
E3GexC3cttT+t5QIjhu0qhX/Hox8cj0UpvZDIRrrUm9pnPpVbofp+mEyYrNbt71ErmzqxzM7cBR4
oDLqDRlt3P9qTXcNxaSAj4z133zoOiV5cYgvRnE3pFUwVwhDUZwSVoSEg0Rdj9FNofuCKqn1lkqO
94j8kSRMPH8vkhvoSqT6fQVPaM2EHaYzZHXzqzMS7eANiBonP4zLKg9cwI+bLKrKISBmuQQdWKUD
GvlQGr8YtNiPbUjUG/WOIFSQBQehkmuF5VOCdFfB+CNwnsOvadMtSiiykEQoSuSlcY0IIkTsYTDM
EPMplh6kSKqhTOf8e8WtUFJ+QVNTWaxrGrGSURSLNySa0b10JToBlwAqBihJqAgPzgWB7Uk+59Tz
Zp6Duqqmq4gTyLZjpi6+U1sj28s1S88IowaHs0VLDnUwkLGtwI9T++XsZM5u7MyU/W6qs2+0kpEG
j6VND1ppEh2sFQmfCfLplDMH6XUWM8I+L0x2wgZw0SrbkB+q4nxiqFl5KhzGoz7HXknyl0bqTpKw
Z5UNQmBaOKzPdkiaLZnnQLpasRk1u5y8bpL0X7S5MS/asSCZN1za5MXgbkUhqw9uQu40mTYBghQU
RUSYDyS2IkwmqjZK5iOqrOg10dhcbyIzHS+MvEjHIEpz+GkOCrfrwTJysgodiL2bIgWxSNvVdeku
yMpN/ETMPTF+2ti9EHA1xH6sDqIIRI5a1O/QSB24ZaS7HhQTUGm13Rp3pVFGudfZ9hjEiaK+orZq
DG/GflB4o20dCGeOLY9NUKF6xtKLA4Ud/SHSL8f1GyrQk7GNTY+4OuN4Hsz8Rs1y91lpzPZRc2Te
eQZFbxdMbR+dmoXTnfWCBJOdq5GkQsuUkts34zhJgqLNk1sFUfjzVCXyyiCDsPB5uyvZDiJ1clFA
JKh8Y9bblzqbtDtkPjCV+kkJUz8cm5TIPop+eiCW3TyrrG34Lh1BqCDa1OcSe9AlWh0RGEWrXfBa
sM+6ulUnX5EkQwFffJlW4gFCw3hkRGdRZB6QXumcz5O13udRy0umSU3EShPFxA0VQXzlojqety0e
4d+ZEeqWr9VoIwMqtYXXrs365Rla3R4pCSYyP4LWEcE/VHn7tHrvSDoacXvYc/M9N1wNwPqWBvdv
FMwRbR2vJxEELXolRv3nhE4nZNoOnXpglhpP5Bi7zXU02vZT0jTMbsMFPHBtWOh1yMfrzY3oU+rQ
SO92BQQpRNxJutxxb2pPlYt8ylukxgskHWYqP6FRmm5IxiT+1KnT/oHAzShDdpawAiTt2M1e6Rry
3EYcV5xUs0mwXqtjxUCJ5TYPJjdftiUMN7+cMe2/xaqoCVGYYCoA0kYnR1cmeaRHzvORGmKwAk2N
2v9m71yWHUXSLf0qbT3nGDj3QU+QhKQt7fslLhNsR0YEd3DcAQeevj+VVdupzGNWaad72pO0zKrM
0N4SAv/Xv9a3wh2r9+5LiB/ze1Dpghs7OuLJk7lPHU6b6T2oRsNuEnMZ5aLxzNPBEPl7z432xp3d
hchuzeqNIU58nEhpuE6iTSo6jLBSc5qMMV3l6roqd+6T1nLLnjsR4iPv6TjyVD7M40YZMbBge37u
sBHWVDx4zXzRzjDU7nnIfe9ZhIMxiS00n53LPUpzkKOncccdfvgxoyk01mY5CfMsS/xla2aowHNR
0tkFE7O+dLMLtE4V3Le4cEBiH0ZTzk9VLgSwVxbp1mVZY9yI4P2scRcN+Yb+A93kTZacO2mKcNwI
tUOOT6Npu+IQAdE8SUyB9WHBtqnxd1bo3Sh3fPKeUy8/Omz8wX4Fk3tXETenvKKoW4xpgKjcR+Aw
tz1Oa4lnocWYp/1c4dfTS1iJp1EEnIn0sPLsstHJr4qgw5yWI3jWfZXbAU3coWzW/bpoDnYTEefm
oR2C5fOmTgoUxiFo9rXlhsW+qqL5pxIeXeURvFtaCEd3FEnhtZXDQ/72M09rHg1cWDN6cY6P9c5b
ev1z2mbQoD7oMlIfuQXl0lEeD5xcK02rSWzPOM90EOjdMnIPJnlhn03TWGrfmrCJSKH5cnjelkXr
e5S/Kj5gG3ZjmLL2fGoomI4KDJhyrvHM0NME/zxwf4TG0eAVN1V7h6yJhabTj94PF8WwEekEJ3U7
t+tc88UoAp5AGy2Xdy4VyxbNV5M9tmmZZSVI20nM3ikLcD7KPYpcd9t351u77zlTBJ9OwfEfJx1D
CM9lO++CH1qGLra+go3JvJtzlh731CJa/FxZI7+yoc+dA52Elf2RmX6Rn2VZxcNT7eH8fwJcW/CY
kjnPYM51Qf3r/0sS43r++b/+p/DEvwyS/2Wb/t6V46+f/+OCzPizb/9VnPjHf/hPdeI/WIiyr47h
4AEhYDz/P+qEFf3HDapDODgE0BdQyvOf8kRg/wd6NMAdH9sPuobHQPpPfcKL+b/cEC4H6UVsOf+t
UqC/UGhhpkUCUMqNG3oLvoOG+PPgu7VZ70Vl2+7S6rW9l8nD7nR5vux/x/uT+ZspmxTGn6bs24uB
EUKfuDUk/eOX+8uL1WOxOZNT7EANrRzXAxpLIoTKRlOIKa3YOoLljzG90nq5r1XhfDjtUKaRJb1z
Q+qnfOBpEf3O6t75veiu55EZ5Oe1WUPo+mH5FuXmpqz0jXrdtm05ht0gn2wrCi7BKryvnRnUsY/x
+mPmlTj1e3+1v9OWzJPFqcJyZ6QVfHHHhm1g5HXCTsSyDPN+aGq18tWJMOgExvJeTV1N8WMdd321
H7dq7G71mwsBRHeW8znO28BJceZGuOwiq9tTCEgNJ253uKhB1sa/ZJ8F5jTmhAYOWWZ5IJZX21mO
CuhmuFs1GMGdcrShcXEe5JDmN7nlbIUedY6CpwvHxdJZljPRmjDclbNu6ztykA1vH116zGcu1YIt
T0GGZp8eSypp8tMYB5D+VLy034p+ax7NgBqSrPjg51MXNYysjKQowxFAFHoZ1/m+pV6u2pntViXf
tM0SHlvXyw64rPGPdyYPr9zPw54tnoNSsGRzIPDeebrexY23/hw3288oewxW/yjnPlRP8J2d8bxS
Z2L2XkePGouCtXntTRw8CiGX8oBCXt+L1aJY2y+axUkF3VAzJ3QPug7nd3mnYmnwrUMUS7Ve3R/O
yMHluYnNyiqnqPiBfa3Hg7ehDBKSArDAgFXIx3DzuumNAamfdm18c0TH2CT1eZSj/cNmTjraDEI8
UtYqd3edqkLc15WKvpHdQHKustwc0bXX/IQM575vnA/wf9Gg+DwbVnH7qQ/Kt3gMFQEDYXV/GAlY
ZC6C4WvPYe7eCzHn4YoOL5PFvhVIIYeyPYaPiIO9HWw05EjrrY51+xIvMyO5WUvAc20xXLyJ+r6k
bELxKptWwTISK9j4tUel0CavP5g6hicFuZulU2z0CTd/hEM7r0yVdGy0Pv22XP7oB0tHuzjS23Hq
afdIXGY49g5LHAyHqQoJ2eHny259gN1nu1U1oSbL/RgIfNAcFWX9L0W1AGc59KM5Kfpbr5My4Wde
+GLbuU7WP5esjI8qYiN1cIowfBxYxa0Ja0aMePgWiUpOdk7jISdIk9N+nFWfkeUINn2V1aWKUqD7
wPHdpzqgAzo1rFGrRDlldx+RZKIaddXTmCDQU1AekHO7x/e82mnH1/ZHQL00a9p2dv6u0OHPYmdI
mJm77I2xTDwHvfOvnO6W/ANpjwCqotr3tn0KVH76l6fG38qp/3wFLHgQjH0PHuztJ/gXiVjrelBT
zSsMRCJoGLXz6v/xFW5a67+8QiwnUhGSV6DlveR3CEf9f/MK4C5ugnsk8MP++RWcjZxVZflOAi7R
olCOdODfvMJf2i6im88WdjfoK9ywPkylvzyqcmkXpBczroORcOt9MUn7ddOsqMvcs5yLrQbZ8Zvl
407UUXffeWV2EDJs7h0/90mcuroK0mGZ2i/LgLuTxaS9bl9pX7DbE3XiyjliK7CXq00peUuEs2aY
/vcf9E2B/09LC78BV49z20QgamMZ+iuDCc1zGWhLorR4c672+DOK6zuvtw8988u/f6W/iOf/eCV2
IqRXPWA9/M2fPw7LY0K1AQglYpVvWaSqyxxuzx3oqf+eSv/PF2K9EXgYkPjg//xCW9MFbdkVIvGY
19pSIXr3H2Vsvv773+e/vnO35Qm+Qweq3G0p8+eXQdbso9VZRWIzOriz3e+aLvq20I1hmfpvXut2
qf75U0KbdUJSiTh9OX/95bXKsB49u0T+nKLlfFv0VX2ySDCjsPXD9N//Xn9BJN8uCRKsFAHgyLg1
DvzVM1cHnfaipSDF1Lq7JvhAe+AZEVt9MkSf4fyi8ruovRK8+JvDGODsP9/Y/vHSkI5wlHusx4A6
/cUVaDypctmRnh6EP72FDmv4BA99E+76aMofO4P8disSDH+KxmrucjJlL66Z+8PIqt/b02td9ice
9OUjJV2B2NWB7JCS2BRzsvMn66s0bXOcfWm3+JKsjlLoSb5jJOdq8adqfMvW0vmWbTr+nkUBtQRE
rQeZCH/IShiFDQ4Yq53y7lC6gVlxDOBW2lVkVsinbeO5jzjd3Wjv848Gw0+Qhrkw70TUlxBhmX7H
xtfRC/4Mo19yslPdLh+8bblr7cx2YQwY+8coZfnU1BlzHJG/YULRsTZ8nuQ9E7eMyxd3yn/xfMiZ
2W0qdUj3xzJK8JnJDcaFcF6NJg96mSIpgjtccMPrsJFZPy+S/NsqLf2zxB7wRJqtP9MA3p1wljbU
z7TOkBTVWlDXK2cWQJii3HvXM5ocG4cTe8eg1+NsmHvL2484D+106R35oyqJppGi2CQHz7Vul0e5
DWwUM6z49y3M+88smvrLkA/uvhgG+zl2dfTkKNHve0Sya7Rlxc6aOU7t8naqKqIhdv8o8NS2KagA
e3ol+x1CN0AsEpRsayrpNcqcueSBnjFzUH+JI6GiNmg6alFMPu6vMKSenOb2VwrU8wL4b1R/i7eY
ojas+T79ntCflfvMwTB+NZh23CPx8BT8N0srEoZcdm74YQVOdrUUlc+7NoNIIIknmzs+TJEywy77
Bevd3dTnNJXbCjQXJq+qezN8aw4W24Il7QS3j+sU16g4QhShfx1z0xw3bDMfUmzYwthX6MMcVACv
+jVQxROHh3A36Ir4H9KFJJJW9uqeddh20JZ1i+K7qjwLmRX9yzSutkyXbI2nS8tb+RgX0XA2WczD
o+uoK3mruXbco+GPY3dB7SVRQjYK0KfeRq9sDpPIt4sa6f9etDTryaddJraTUvRRmq+osgknRJNq
oF8NqNy5qI7+MJtGJH0pbPFo6lyzv7FRyg7Zko3WafXjxryyyqk+dW/F/cXFZnpuuo2w4EI1SLBb
yWq9BXWnyitGVBYhcbm2/n4IVPV92KDDjHtv0jHyNE/1o8dMhtpIi72LIq9C69yx0pj2PefLL10d
Ky8thSZOlLlj2nlr/IpMU6f+6s06CWwxforGK1KPdc7JWo16QkYMOD578rdwjHcCmSHSsrKiU6XU
9BkNNhiAvEQ1XNixznvHa2KFej5MBvZYNp/0GlnvOqsEqVvTYr+s8qn42U9x9JJlc0l7u+m2L8p1
KYZBcNo+46IS/c7P7C4NzezfaSExIxFhDdKZUPjXwC2iz3UdnC4Jl8nFmTmOT/NU8XNYPlWGQg0t
DUvKsT5pbHOdI0tB6zDlVnwz+2RLs5cCNsoBQagwu4Kb3Hwkoa+v3rZ+6TtZfLaq7a4Olal/VGWQ
RUf2nXF/YM6HLUWtjm2O9DVXxQ5DX/lOfeyNCaAtdYSChjRlcxMvDyS/299mHKJ9LV0Tv8yY8IOj
HUsanuypW2Buh6V2Do5LxSUEM8ASV98rbZEMVo4FC7k5Hk5WqTabtVi3PDNhmuFe0To3fbSTj1tl
P9iNNyBwltKjzAMnGiZEYaVZVdjslRaxvPFz49ISkflkNzPLbyPTEhhEj1sH6ZoiSEckQevi4r/x
ToXFYSxRLCGO3eCYo8iMA/crrPqfQe8R80Y3VHftoDBtTat1A2HEpZfM9OW+FFDu8tTGUfW+Za3/
3k2LT0S0k3exBAey7yd4JEM0rh+RdIPt6uiS/O+6LdPboOxa7Mqy654oWYVpizX6BzA9HMBTLAuR
sm+T7sHui8h9b6Kx3HVLLi+NQlY+9SOdpuchY4NwgCFBnUlSbqs0r8x+1XbX2CWwznDEGPUUjp5u
v47ZYDDellAlngN8xgd89DatBm3vfG+mwoGSWvqD92Q4P14Hp5mfmcDAIjuDEdlJmLzY57PIHxyv
C146OQlvt8HLY2MDWp31YDnCcz8MK3vbz0DxuT6E3rQigDbrElEVsDn5aTHDKj5GWsgZtAKzXELs
madeyzi/X2cAibcxXJ1XYfWvrbyZlTszls0l9yd/3kNYiZ+a3Ij4sIi1lXe02zf5Di8MNl5nzEFj
Tpli2ZpkVlzBnFgD8Ick+RXf72irL9Y/PGEV+sXLHPNtOc01Lq8TzwZ18hFe2gcFM+cIdcP/Qld7
gc6O6MD+zJnHE4a79ktume0rfWsqTLGldqm2orXac7edzwNbEb4lgQ9msBaFc8xtNT2NWzmH11bi
esP3teZOWutFDUm/xu6LN24d7+xijlLz7cvHEh5FtmblK+txm5Egcw8B6MzDNkWw5lZOFcewrVCO
nYrF8oR8y/7EL3zuYOHm9FhO6SGiTT50z8qeHedax4EZNbvtrHvxei+UCLmz/doWvgUtJOZzZ22p
4vDBd9f8xWJI6VIjN+99K4oXbtNOtS/seRpOLFKn6mtd57F5wLZcUR7TUSYmLS+6Yr22kYlUo6ZL
L5iiUpBGiARj5/JTb7YCWgJQLUCWqSgVXom6zyzQdv3G0Yo9Y9N+t5am4Xs3RwZNR5u6OXQuqQBo
HYt3cIepG39Y1kCztNnsAKFK2ifPb6b62mam8k9l5FrYH1XlAAsB3mPhQYmHFcnG8bVBi/5kksfy
4Him+jCjU/IYU7hJHgJnq9qLWqK427HUEYBxsi4/V5nNH6Hmzf+6xTY6BI6Y/jg7toCzYKnaOeVY
dv0zpte6u6ObisK6wYzFwW11nb842TbNJKv7ethFBKr3rdXlKbatjROUXN8ijU31FRMDVpeygjM3
qH2HNrM3uXsabL94wN+JlcHERQr+ddhlTpCnOd/+9mY0YCGE8n9acIYdmshXG3G+ILrWMHL178Ga
w0TM7JzNUPpHkNxWx7MWXjwoId3Oz3NrhvqQzaKOTxNIXZzUnf0NVKXEJdjTWc2Gar20Wi5eEo3x
zU1L7dOakgvxmq8G/QT/Q98Kneh+da5i1DhVgRDPV3sde3Ef154wNHHHzY+KhysHAyvOaUUNAGfi
mgkuy2yCJzrD2qdlDfvoE6BBnn/ElDLtWUnEFY+0IPyW5ZlKC1duh6Y3hsOEZX+zFrJVO5Ro/by4
oqvBE+jgIlonQnSIqv4Qx6a1YCkUkUgjNu67Yi225Sxnjotp3+NgvfM2K/vRCozuTis66xtjFKAE
r5Sr9Rp2xc3ru5UtxKW4WD/HKqvXnyLssuGHo3qnpHi+taa93ZSqffXrglvICFpoN6m44KyFjEtL
SeS0e7S++CDcfp0SPS/FbhHafQNbypzQSnu9WxEJz5Zz29ZFHtaEK0+MedcUUHCT0BuG351HCCFC
2cRCUsPgry8TS/TuBtY5dHFQwJ7ZlHWu14GlZF/kpwo/0+NS2s2b1OnIUV6jDCVlPPMFsBd3bB83
f0SpdmpaahPOkdu2d7c8Y9wgrvFsRDW4idl09ED/YndgygACZ6/MUF47/cb01LzzlYuOoayji46l
SK1IW7+dnG8WW/t+PZPJyMydnxWDfQGcChSY+3/+R+BhhgcOKa33ya2pLav6KBO7vnI653ZGJaaw
UagGMKPy5w9JPIspLK6iBPd7c1C+RTU9Y5baK9o+rxqjVHRgJ9CB6hl6ccwU1JzzLZWSnxuLPo+d
o1v72JqOclXTzKY6W4EJxVlVA12IURP0bgI8UH4tVdg1uwn6qDmM29R315p97qUvhAvJ2lbFmaGK
PhA43zb+fGpH/+BpUFF/ubVumSyFLe7y4TZ3lZoFnu7GIg1Adp6qfDS73paBPtHvXJiXaKFVNVGB
qJ7Wqhl+DKGe72/hoSMsMMLufTzR5jbUWX+drNJ8tedxVknYLWYSYMggo+2yfFzCg9maarj2qOjh
Hdu3qn0bO+xn0GKqCQSGK+uvLkNxTU95O78sc+M+W0umv8MAsZdDQQL2khf2eJn9xvuEdZ+rXe61
dne/GXPDN5ejKl5oPxBBUkmvxGU0WevFmvPVHAbPXh6gjHUn7c3K3GYTAh85yLqklDOGha6cHi1L
dfqM6lj/8HJvGBOi33DiYpluq5PV9/5QbN98h/P5npQ1/hi3tBgJV119qUYHDDzcnhbfHho9MFGC
SYwxPH/GJNMi3luBUvugDwYeATqUV1AjLJ7pp69TgKmcGeKp2RNG5B/jmJ1uPY/pulTNi3TAIdv2
EB4moOqwHTt6J+K5yL+T6fDf5CpveacMu8IwNiUmCm1/KIeRtdvs+tFHi8LhFGg7QTTIvgklQwQ6
Z7hEolQPxUbueU8wZJAHrzDzl5j29t9N35BHEbiAjrFXrA/BvDKXj4FajgTD1bqn9Ht8XHsPdLof
OPq99/z1DutVud/Ar24pXzk/3zVQSslCBX8EWlj3Ndo6kaXc7p45kvbfptnxNEcvzSS7aQ5AlGVR
pNHBI1xxoPlMmiyFxJkMoH8M5kVf67JurlzRdKH3XpXyow/PmCydN+M1kG44JuDhxD/olnbMtdE4
er/Yw/abG41zV8Um9lIwsOa8cn4HPbR13RetJlkc+dO8h7pwsZ8DzNMJk6z7B9bV+mDU0J/NFlIO
20mNTQ4sUrPPcOZ+i4bWOrHxRaOyFo2Vx9UWj4yGstjlEHqFJFY6YjoeuB98WFYdp4JJ8mtQjF5/
FtoaEM2HoLsrBWS3uMlAsc95UD9bZbR8s1TevgQD1gwfDNKlYVlzNZTWctE5ofPQg/k8zatbv6iM
ZKPNQmmHZ7R/HHUZnygNmcH6MLwnmnmv3QdjYL5PE/CHMRQ6OFXgvpB1YMVMaVHYdXiQthUfXR4o
VmLwczCJ4GJ+xzkQ0dYrLIxdmcP2j87GAOLNpSj1dspZEpzVEk9Z0sfuuCcgo+/a1VveYlY5z4Xj
sGEx/pIFB4rkpYLBZm37GR3+dWpMcNxmvcBFDWYsvEO51qdeZCgWvTfshmzSlGpODuhxA2M9Cdce
Rg//M7aAtiDCQycgfDOzxhVjuq74fbvGWZ4tERWMyYO6etM84qdjfZgVK5W9hvua76zSTVg58B/B
umo/IOoIGgK4f+Asoso9deUa7w1vRIT5RczXzokV4KNR+b9yTUiRJ333ffL1bgT3/kIOkboluU3+
/nZ4fqflMnxtp76dOLaGU/3HFsXyy6osb06tLbKbJ94Ovj5AgVdcm0tPvGuKGv6K4eORFFXA0u+m
Dd6YSmA/QSqE66msRnu9krzyP/vSA8yCnx1Wi8tgkZalBQaQ8yuVLGttx/vYGfAHFyqr06GYeRyN
w/wHSbPpEHvBk+dU4JXhiAt+Qgt04ETk6DWESrSb+U49aVKEv4IVZYqCKePuRlFsX0lpeV9pZDIv
iGDMkjEuq0vEt8tBrtS3ZBTuWLUvJozN+42FzcFgjH7NYiwoyi3DQ+xg3Uole2n8zA0XwUGxT8Iu
HxbQMK3SCa/+zBJ1F7n4YgO1NrCL2cRz+uXKSxjElvkVm14iP6wri7yqPdqOtM+6Z8mf1jWDmr7a
RKsOcWv9HNcJVpJiHv+VTYHlHKzsBstwTJH6mdouRoU9m0lqRIuT6RT2Yq/1jnbYe/th6sv1tMJO
M4nR7so3257Vs7Ck87g0fHBxbdNjHrdmb7c30n8L+OLB68t4SIYBcj+mJxLI98S03no5fYaRmu+3
SKwv3hyX1231Nu6yuLrVnX8snmsuv9OajQCTlMd5nMSeP33dSqiFd1hWFu62/dDfo8mvHA97hia6
Tooz3CAPQ5E/BB/MhubORJ05CFzI8ykHYvFTcqiE5BVH7X6WXBqk222spahT+y1zcGbhkJk/Rs7B
P5o+4HNQAaMjvRBu0eyLiOBVAq9ic+67qO/ik4JqNt2MzBPpS9EN94WJuPtyZPPcXbWt3XvcOoWz
L5H6H5dijnvMTi43jsEb+zzBDTOHD67b0L8xj2Dhes1sgenANz/EZGjTptpsOoui0fEx46z/WU9V
cIQTXX9a8JHkPjTCucu2aqHThR5OcyyH+JGv5TPNQEFSuN4tqbD42TnGZOWnWNgbIk6ck+OUwJl7
L+tR5MmthnBfYcX5KsvZ2ymtWYI3cZt9UYw88U5MkVmSno/sI0CEDdkUVdp9cXuWxdlceWfizTyS
bWO12V5VOJh37iz0SilpZrASNx7CIF4ydZ/la/QTQfNXL9rnrKhLMgNLJB4B/fVOurGKbw45ZW2v
7uhNx1KJ8rfb1Cs0E3xQzQG6F9DbsGfjnKxr3F7XqsYQnVlFvhFj9Dv2FEG/fuaEanGH99Py4WX4
LZIsqslmut2MpDQ1jnsWm7Sn47TdmmIjo1V78NpgqpPJu5nrMNFjGa7IldcHBYdz2I22NWdveELV
uA/LfJtTFszZmrAQzO6jPMbyrEtZ62PdNe7VKgkNJ3Gbr/GpaNH3Hwq6NijzUP4ysFHAKu8gjs+7
2mrLa+V1g7/PvHwNT+66VtYRn0rwicXBMYDKRUFDY95MgBi7rX7OnSF6k0Q/qbjlyr5OIQlolMbc
rs+xqS1rp+DXznnSFjKongjnW7QLY0BE+uctAyWuB/PZFtqI3eAOw+eMTLf9HBm0mqeZc++54x64
nDoMA4DHpRDP+F0xjmV157xZt9PuKfdcR5+o5c52IxC8g2dZ7aPKAv06ObWPbj7Yzq+tdIuUmMhC
Y6sPT3inF1dOO/zo1bXhfU8XVwUo0GSUOZuU9948ZtsRyq16ppVwOhmsBIxRKt4ex8wunzjWEVF0
9a2X3iGOsmo75N8CY/CzW6dbX03l1+6OXW0Oi7mr/OVo963xLuCJrX0R6OwDt70NCrVT0RXbDIjW
aESFf5kEX+xdyUX80dLr2hKpKSyOBk7efihMpuuhHqamANhNARYmCfTTZLLy6qNUyAHcmwOgpE2T
0Sjq6Sv+OW7MYQ0nvmuIPAIF/OTF6uyA6Wd4xXKp3ilKIzXa8MT6hamwesIpHe1JJhTjcQ6i6NAE
wcgcHOmivfTIha/UKXtmh+HbFdcSQOHvZmRyTexsAo9IJ6A2VBvQG53GIYmbpNgkufB8jJvT0tV4
X/qFWpSurTHPqm7uj1hkh2+tv/r32WTJsx3TpWHT78HTtZmbJPsVS2k9QzZUaRX/LMOE+AmYMBad
KAcLB9BmF0COtljHOPYv7Zh4IBJe4U/suqxyqS5qiy8VhDF1gHLJaEa0E2Mxppp3VMHHuWjeMsev
+z2lR9kAlF1LPkVSFuO4TAwasrq0BRVAug9CbCp6nS5rhxBytTMvzlN63+nxkqMZ5Xmquo6VAR/1
gzcO3XzoprnakjirZ5FgZ7byC0krNoRtt41XD69jl/KJl+hnjBTNo93hS5Edi6E9nhbg4r0pcgT6
la0VjhIlTzBW2pfh9tDNsT7LJIhBzO4ivt3fWfQ51U7DmiwTrlTvUCpn4YDZbeJNt1X3OIcdJ8Ea
3ZG3iuktXdBG62MVNjwXOgDmeGtLtVZ3jjOHX51alBfyonp9BDg3OYm/uIPYdYVzl8eVwWlubmbV
mn3Ej5q0epkqtTXmi5TsLJIhNkV5VNLlYavKEG6ElREJ4R2Nn6WZN1rYq6V+7ljP8ZtFY9480U0d
PZelwBLaVCu8+LYLrfdNS/vRznNitHaLbOTXQ2uDaNmgP20iEBx04mC5b+UWfgGDixSeW2MgDm7X
BFeupSzlHGWnMSHe7m4ZHe8HJ07eId93pDqx63rv9bSxz2lcHNC6hT51FG0UjTh180q8DRzFnJ2A
u9MjLG4TrzcRLWFxlAdsCahMhw5qcbtugtn66EnZnKqQRypAgWb9wQfn3JehrurvNb823XilsF5Z
ijYsV+a62BDuQvfVAIu8iY6YteEkIgj4FfSG2+5pPo9tnNenLZdSHXPtb28k0udm35hleR9XtwTd
krvXFbn6mS169R34mDqRTmrVOWxHWZ8K1eECW3xxwDuIRtlma6gOXqOr146ARZQYWffbHmEifm1t
jgP3zWiZ5mXsszDftfTGMhvPkbOmWBhkA0pYxwiJxB1sTiNh8NvC9NKcRyPpjGpb7o84vBt9hias
+x+SJc76bgWdU7zorCUKFgB6hleyggMhgKHM+zxXbbnPIOi+a7PEnJF1RLKa7bplJV2JbJ5uM9iP
5zEbSSeXwMm/uXnenqW9FSe8u24P/wMUeQnKFd/jUr9iXkZX8jKTWXx2wXTjm99ACNVQLmqHHCPt
6wjfs3yofauwX4pi5QqvuLbCC5TD6NxCLyhpEIh6ZtKCdz/BCT594uAcH5zaDBi6dBw8wzpmY2OG
sX2K8lC/uoz9XgKSVZZ32RjI5zx3lulqhOio1uzzbwEHIZ3MS4bWWNlQ+HWs18+hjiQto7ku512u
eLjsBM/t5WJteTntHC8HBN0vU/kE6cXdzo2fDTAVqBV6aMrAZhrP6+ZLZ+NASGxHj28j6EuYDHim
Ey+QFmJ/2d9F26CK/YYJu01iIB5+sm7MEIBVa4GYJKf2iqDXPPOzW84eEtno/VGvk7rMna+eHMjL
B+EN24fE2H7f+4KWK1bue/qI5rsA2QQgu8/mACSKsoDxrgEAcoILTQQTe2iqcHmBsMDmM7SVeK66
Sfz0bBkXxGXcOSW3H4lvJWdAtM8VX0TC6jE8ab4vZyJlQGEWEX4HehFdaIT3kdWVDfn6Rp0/GmWX
ZFyC0k2FV9nPcy/mI8GPoeFLuHrvGShz3vOJG1I4DlNxmpiJ2Vq2oJzF5DFklV08Dge8s/HBZznx
m0eWg3FVqugWbG0+9aTUPdbC4qlfalyFXFZdn8C8J6bQWTghkw7D7PQyiEE86XIq07KdlwdKUMVX
R43ONVgc/zBI/qiB7X2260rtt4dyYIXYgEJIV92vXCVeR1iIZMt8cGeriu5Y/SxfUIq6lJOzvYFV
keMFDHl+H/oy/LCnoGLNIKYHCT79VOY1+86GHTTzipMj4LMY6ziTsvj/yXcpO8xSx0+VmlCqmowf
KIcMnrf/m7TzXI4bWbb1C11EwJu/ALqbTU+KRtIfhESN4L3H058PPPduNUHcRmj2DEcmpGF2VWVl
VWWuXEsS75SwBUJZJI3p0q6mvLYil3sR19yBaYRHp/ECOf2NMkzCSvRgHS99U64D10uIxxdc0kHA
Bn0kHpPeS79EUt1/p7vNz2wSozW3eh8a3Psg9Ir6Ahxfdhk1qn4xWNxzbS0ZcjxaRNhzBN9AOTMq
o39E5Ny+yZBz0q1Ipa26IF05PpeT2Ig3ARVA5kJFGuHYQxrj7Xoo0P+h7645IJzpVS5NOxXMvEKc
PPo+rXw2QBbpsSeHyU2KrJtdx3KX7QNY1XkW0ZsAl7ViPqcTNCw7vWuNcldH9Li5HbI8bgr1RHb0
LGRx3LQ1CmHPjaKonIQa4UWW+FPyNKLjZXdC2l/L3OsgGY6JcvucI+0K3F+LiueUZveaySVn9OZW
FCOTap/njehxb5kXbu/VXKrvyHOa/vduKmU2SqXNxS2qCK4PffxNG9aApeFiaLoXPeeaBaFTPdhe
KWjDsYW/h6yzSSKNLQ6ByCRM9FARJulYq3VaRijpTknT7fSxOBAvIAkajDi8hI0pfgzajLI8S3EF
hcD0TLXdr29DJK0j8oeKf0H9038qhJB91bfRrS/pJKkB6vkgSrinR3sjE3jC8qhnX8BCrkDVwu3Z
HSahHOxxCKq3mZU8dfS86b5rkUbQ8soAabe8sQY3pr6VOCS+851JVSJ7bLH6qI5ZeuURxm55wuh3
bTNUD1I4hsijwb57HLu03luewHvFbOKODuHCmu/0ibqP8lo1doGspRetSRx2YM8SHymckfgt+V65
TU+Sdxw5bLrLRtfbu77swDeiyKr4+0ozUzqJyCykNopUsQzyos3vFVgnbwbIjJUrsHX5cFT0kBSX
WYn5vdBkMcWdjq1CpT/krVFWd/STaOyNPjtE3G+uJC+Yfnj0IX+pGoCUdjtp/XVltVO9K1Lfsxwo
v0p5X1iAPG1a4LojmWv5Refm/QrkfCRDrymUHdRS+tHCX023IfnI/H4oaGJCGADOHfro1Ms+Divr
lXbZ6hqumQGpBZZF2VdqWqZO1QhFaRttRNVLTOK7qGOC9lwTkLrq+qzWqZmaevZAFSIYv4AkSKqv
XHvQwRDSMriAdib+XYuiKRxSS+mCe57yZndouc+4Sp3oqUNTsWXYlZqb6W4u42p2qZt0vqP4Ez0S
BmKQS2LO+TEW6aGaGvnZkNqBamGf75hx8RvQvoIoqHH+yS4vGS78nNw9j9iJtkH4Q7qEsJx2kUd9
qKama+WUa5ShEXRS61wAYhJ911Eoq9d0C5RwYAGMe1YKX31RFRFFO0MOfpkyH+WiUoeipgCRmxGv
RVgh5k88BFcwsw6v6NBAuhNaeiXuiLgWQCwOQ//VMivzlw//WXzM+pw0EujEKttxgYc5SkMB4Wa0
Kq42ktmPXxs0rn+GQ6b8KM2ODvI0zszvAcimxlHKIoUPXvfNXwHlC4sQT/2FFGpvlI4ApprQJVSU
iYIovYuakVYICVwGbc/GWEwXdE9YD6QwgYHIvhl+6dJKLG5jjy52tmGkcWFR+6K7QzljuoTWZXgT
OVf/UfIyGJ0ulok7uSXPfg5tzFe5gCFtLAUpocoeht7FfD2DYS0gtbQnnw2jfi/DtXQNFg06GS81
JdEN5ZkbgNfkVYSyTHXM684z3JZAjWpdRzGZRgt5jtR+R/YgbXxLdAu19GNHVukh302TR+6b5rT6
RWkH9WeQccFHlCbwOEw4WpvLEKEK/UjtfHhAM63ND/+nGaashQ6WEB7GSu5C69T9NttaaehGi8LH
uM3MAyyt0fU4+P0POWpKcrCi+O08LPUzfBi1QoCplgTFBxjiBTQ072kNDlq4ROT6cQzlm5SNaxnT
BsffCtCWWqRoUgiF5U9VF4BusYg8YWwiqvGw54jCYwjFhpXfUsst1PvzA1rBulqqjLyUQvWFlsrF
gMBnFUmdktGd4LcTRe8pzr2H8yZW5swyRDi3DYXxQFn2EaKsKYUwIJMCcrR4KIynbNqRxD9v4jMK
2pwpaxTwZRr9X+/NXCcw/jjIwcIE9F0DsHZL+uHD+CACk52CLYlk8xMG2hQRj+M0hwZHQm3642Cy
EmKWWQ7LHgsPlifSBqHIE+FCH95S8zK0NuHI81p/BF0zZTLcK3Bdo6I2t8KddijkxYSUjD/OLAGT
05E8FKXLrDqE0KmFN76/6yj36hvg688rNsOewbDJUN3q4hK7LvsUNS2wcei1Pcp5ewGx9V7ZEiN/
h4t/HJklkgHXWS6JVj91QZYzGEIOkIQ7dOH2Tr3TD507uIINuYeNTpfDJdO1HPKOTumiHbKjJdiV
HCbdJlXiCC7lhx3qyW670SHweUfwseBplUB/GzBrLVa4MJM2rHQ+lmTdDe1LY25Ikr7Tn38aNzMr
y3B0S7Q8fFxRIfHJUpu07ZS7edyd27myIzvkguzJ/jNu+tccKqQO+Bj3f0cN1tLxXc8hl+oUGzto
obkM6H0G29PTY8DJhDDR3Fd56mdSXySemaIsZY7HkKKE71LxjGpH/1LvpVvvQkivdLtlBZ4D+8uv
rUl/5yf+MCkL8/O+O9nBnRh1EJFiXgjQ5bDlB9NwsuP3u9xBMISMamaHR29fXLwBZbEzm37M0f5N
O7wTbSz/gtl9nghTIlDRkAKAXSfSf/wkNWl3Y6h03VbrFoYG0eny10jTIU4LQpuOYUcoBFvpfsj1
S00+hZT0MYyMvyLuff8Q9DzhgPAfm9A5L1cjT+kGsCZynop2lweF24rNI/oitdML0r1cRqiepBs0
We8tFR/XgNCJ1rwuiXB4UA34OHI9sYDsBhK1lci6rcrXAn12u1b7h1rIr8dM3rW9fksdd5YZrIDH
qs39YCpOrcTXWTld1L5/U/jD4/nQvrYefCpF4wxhMmg7+fipKoQTUpnuL3gjf+aFeiVyddcitbS7
/MbUW+QQaVrP2mcLXTZBm0tLyk9ZlTZ6Xz7FfbqF6Bsiz2NxLKN79/FTGDJFXn8Aal2mIHU1AT3o
xO5L3yVBdhGTuQM09nZ+5J9uAQuTiy0hVyO4j5lct8LxNRJlqLr11Gjbqr/Ig42Q/ynqLYwt1n5A
jxlUCcZo6qfUBS8bDUdb8tqfzhWMsLMMDUVSBY7yRWgFRztGbaYYtjhqO2pNhyIGm80T4vzEfboN
GHR/o2SiEb/hV9cXO9iHCQLBR3iRoEq7HzPxt25qpNTS+nmajPzlvLFPE2eq9N2hA0G3OPhAkcb4
08Ala1UHY06M+GT+TVGvYHr4++/PzQn3Z9qICAv3LyygpT4UjyTt8p8NKY2pNzaG8Gm+GMKpiXmI
J7EXSVMIr6j+QHwFSzi5/aiHXKR1G4AS5wfz2QEsVeRiy+1JR89AXThAAfOT0GgGHCshmgo8SHyl
e2HLb1xqP29WzCDoLEL5rdMZNw/4ZEB548szN4lnG9JLE+1RTVAzUDh0ALRfjULbODE+71Mu69LM
x0dbHB1yi0H1Qhc0VgnTS4ZVWw3bY+d1u3hIH2ILyq5s2rD3abkM7EGkAPmfyM/LUBSGJul0SYau
JP/Z6dJtMjSP2ZigPe9vqHJ/ssRBxAZiUKhGQca/iEDCXAnOIh2Oxtp44G/mF35XUeWOFNMNUM05
7xxziPlw/HAjkhVjvsTD7UAb6MdVE+EEbEG7Eu9ap1a/SNrvnl6rTKTCbuzS7muGOuZ5i5/ccbao
GriIxY1HW8ajtkzT2EfPAQpV1UE9Zddq/3hj/LdOD5ME7xL8nbhHP+hiXKRyR9nKdIAcw+1QfNMq
j7zXxn1hZaWwYc4KFLwURHURJSgWFybt+Dx8hGvExG21ujSS17F9OT9h74pMizViIFRhua4jnq0t
XqZdo4ymlMi85WpBuqbfv3FLoxyOCYRkM3/Vb0+ZKet88rlFl10gWEr9kwrpTo68YcM7P+07k+eq
Tj1ijrpc1hdhq6+R/h0MSYMOXO0B54BpMSGMf1LULjmSYCLZp7bZxu2d/fXZTelgnFu5Qafjp4up
LkFDdkpJS6jruleue+Ne3fCr/fy139v749G2+elmv9/zK/toHxr7eDjYjwd++H//6LSf/LQf7QN/
fOTnR/4ef3c3/zk/OPOXwz/u/IPj2K7z8OBe8HV1gS13/oH/HL7mvzL/1fk37q+rl4eXq19XhVvw
u6srvn5dzf8Ln/NqY7d+9jhFRRjHRFGOLi3oWD7uVrUldUxZFYQPMiBx9SaL096Lrz396bzLfV5l
RVV09g4NwcCWlw3b/qiVU9WAGs7xug5+pSbUrlLAXXC5Ftbv88bWBsUmVaFiMlTsLgaVKl0fShaZ
xzgp7mkUP9JfDci4v+5k4eK8qc9upKiEVFlkYDo3iHncJ2dU7CtRN/kZ5FvQa+feS12WECdSlZPr
Xda8gUA4b+9zrFM07jnwNOjUrNk4H+0F0kyMHwWGPXVqdYViauICUcjRXE67jbD6OZBjCqpIceYX
1rg1fzQV1rqvakgykww046NEscEOuzF1h1HPIVYXQ/3SN8buChjOiwEKZyPevk/dxyAFlm++ZhDU
USGzFsdWpwWZOCQpaXE7t7//76tauQM0ZY87Psqh29OH6qbOP/2e/gLIZ7/Q1Xbor3q7tV8KV7R/
/zIdf2+446WwsWvmmLT8aKiEKKQ85j0jz6t0suoQ0vK6rHMYJpWaOgWsAMrWHeuzCdjwzHdKCENW
P22YoRtjAGEt2g8IY+gCbcHlhirVQhuLSwHPsVMTC18qJLM1pKrDd0Mpu8g7YXS1MW+PFQBbp0Ro
c6dI2a9Y6Eqnz5I7pRVL57w3r2zUOfDwWoWaiffx4hOkCQKBascngNg2cCA3uc512A2z8WtilBtr
tmYLxBY0UORjeYovnhN0ZIyUTXgaJU3gSsgdWTdpym2r/i/tLF4SldDREy5hB4SB20s3HgiiEGaa
Mtm4LKx5iCXJ0H7zoJ3zzB+dEPK02G8lUC9QzD+Uhf8WGVt+vhJtaGzmuiORQpld/aMJKPPAFCek
EiqAv3YNN5smD/DtauXGZpfm2f+4o1iYE0sLTxigEDCDnFlrVTocw/sJxwv+aQQVxHjqCFC7he2P
Gpy/LmyZXgnhmNY4/ygE8IvFIKMWvgMgjIQV6Sn074BaqOJFWd/38kEEyKCG13l3KQ6Hgp7g6jGo
rgFWtdYeUYsp/3F+P7znnT9Pw5/PspgGNWpCqK+YBj7LmB/85jYXv3twwijaNQ3funYIhy+Jd4Wy
B4CUnR7vx3HjarTiVtwMdRlEr45zLW8EUqcryHQzHUUlonfQFpzX4NXOD3RlM8J5zoEJCRwpumVi
rAWQD/cE9TJ6DX8jabinV+IfmpR3M1voX5uaqeTgzSf9DkOb/NGHS78v0XFWdJuC/GsXjg9FrV2B
rX3z4mIraH/eL7wQoJyj2MOpYCzrSlBOIporzl6sCIeyNN+UWIbVwfr2t0PCDA9iWaTmI0nv1/uT
42fsAGWOGmaMprueOYVpAdqF+bgj97CRTVw7heeXvk69hHTZ/7KsnNiyIK4tC1SvbYF0gvlQUGE9
+rIi9K9JU5TRXomoV++oRJqvqtIMEeCKidNKCON+dKh4hEea4vUXROAN4wai6f4fmO6s6Zo2L3qP
DIAQ0EKmGo+dZqJ4uwe5kPwePdpIUawKtReZpvR7sUqsS1xmaHiP9N1TEVS0DA6KnpHfLbLkoCoz
wbIUhNWzoU/+Ux020TcKx80Rgc/2H8+ImiP9YUP018F+Lnv8uQgs9msD3WxPI6FJ/6+QuGk8+LDf
i/3FBH3Ers7F4en8yq8ECKrcssTFjDyVQZXsozfnGcDt1swsG9ikrSvFZREjrpPA4AsvCH0YV+Cq
niDZeERq2DEDepPy7CqnNd+g60WSo4fzn+fztV6n4AiRgEGjlmVoi0PVqiZEWQ3Bs6VMfVRRvMnq
Cj6C+iKagq/mJG3cfj/HJsZNkw9FLd5tuOTH0aNcogtyKwqAEkLvOqqN3/3UTBsu/2kTUziaHypo
7cEbqS/HVA5N1kYKnHg8iVypvZzgtDfM8W89Z2FlEZZGKLKmLsJKB/FsRT2ihZtkpGpmiH8ZAEk3
Ugnh1YWCBtg6a57Ukx3cAGlHHJn+J2HSaZ1Bu8UF6rlTt8TJl76wtLNYnDGqBKUu0gJahfrWQJWh
zA4KOCvBTJ0+vzjveMvHyWyMFDSkcjzyUEpbGAuaqZKTgUG19UwqpMDpyHNweMmzBp52NfsV0uxx
yGc5KpHmvA0XWR5f79YNlQQC6UmSrgvrzYBcQDsIOYS9dNxFvGzvaZ2GNx75dwdmznbD3trUwqEK
Pgi2e5Ec3sclnBqv81Ues7An0bXZvlj1ZetdSP5N2GzcyD89CuahnZgyFq++KU+h1FTRtVdp9uHy
1TljHnzVAGEBOnmN2+ooCvrbWMjHEcTo+UWV1sZpcSGYqwrElaX88ESm1fcVGva0u/Q2uWv29Kfv
7rM9ACSIbuiMie/rn90N9Bja3yIC5nGfml7skqzTiSnqbHq8lyjkdg9N/SjDHzFepNLu/DiXN86l
rYX7JF0pTcCi2SlDf033tl1RoYVlaNdFwT1CiIeCPue/N3m6rItAndWa3yH0WDhRCn8CTJW+Jt0J
eeXE9GgAvqdipAkb+fu1XcIOoUxAFR6Zy4VNE+Kpoufh4LR8oekneM8SsmKj//NfjO3EziKUQkFe
dxHk/o7p9e4NRCMZXOvlvRDvTflfrBxyllztIJKYj/6PG5E0R9zSBFSAt04AnaYHn+dX4zaVdKGp
tGtu3MXXHIUclshLndSSIS72vacVqfbewAqvKPSqky45Am019pjm462VWhJwYe+mgG10YyfOHnj6
DnmPAgAWKVTN9773jXpyZlA9QuVyLAunSO8IgbRXXIjl4V8s24mNxVUmijMFuBs2hsigJBZfeWHo
AGf8Apn00UDtQ6Hd7O9NApKacw0kbSxxkRicmU3MqQ0Kp6f/DB0e/xugr7p/SnsZhrwNY2tH1Kmx
RUTJkVwIjCgsHCOmV7j7hcYprawgf5Qf0FDYXn8VahtyvWvLxq2Ig57GWtZu4Z5FEILAmE0K0rQf
pIa7C4wk/Raw6FP9YHYPUEVU0anN8dpZ2JnacqxLPSoc4MTcQr/4ISp++4AWE82VfV49dpH+I5iu
hmTr+RVcm1SKzhrU4GwH9NA+bsBIjAxNK9jryFxyswDyGT6Lxks75yKRwAmpAT2dt7gWxWbcAjLW
KojBJb5JpycpQqSmcKRA/tLST4Ii5i7QBqfKNlMR8+G63HYntpZ1GaConZrFzKsa/wrGDKpAL3M0
TX+u/HAXZjAaNHR90nZxB2njy/lxrp29VMBJtVIC1UltfpzZrA26uhU5+K2ERlbv0eJKlYmJbUGL
mBUbgW3L2GJvTGhcwE+FsU55s/yD3NARFb2W5Y4mtY1QNn+rz3P6Z1yLw7aaYF+qjNmU9CInP/xy
40hY/f5AW2imtGTE8BYx2hcb3ywsvj9cB1+koPspp1tpuHUTvHwARYoSVf6PS1OIlWLlJU7fI9eg
0yRUBBvbSl71PKDd/9fE+5+fBPwMElPw5Fzejbucisz1cIwP4335Vd3rX3T7R/EbVsYdEO+difas
rRzP+95q3NIooFCDAre1hHpMXgMLT8OxaoiNA/hnJHWadRtPhrXD1DwxsrgmADxXaFfDiGI9l8aR
yok8mdDJKA48o+nb+RGtLtmJscVughV0LLUMYzJNy+jZOOrWJXJ1zoDHoAc5l2mWADf0kEMDnpnC
gTNOp5jvhY6fPEtRveHf63YQUCAozImgRayHXpbN2nJZRcsMinheODukXTJXkuqt9NnqCgHIVQm0
XBqXzxx4Bekj0wh/lljtGv0yCl2t+UcrYlvMnhTv8e+XiFA318EllBiXKo8WDHZKZuDyxfja1Amd
HxsJ+rWZ+2PAFBdPqbGczDQxMaD3PyDFskvjMtg6MrZsLFYn0NUcsVZsjDpkEQ9QcnHRPj9Pawfg
6TAW+6YQW7Foa0zAZBJEjlofi9alC/K8la2BLDaMlvHYRqSrcCql3tPTuB8pSKfNlrTn2sFz8sxb
vtwNgaaHfg4CcrlvTDuwnuO+sGP9LdsqQq8O6M9bdoleiqx25GqNpQLxH730nFSHhGPjwietxZnT
8SzuQ0glwGnRM21dOD1oJsRCJcc2DeG6Gj93UuMG8BH09GWEUBoiXIYQSR7ukyQCGTpsfZityV3c
6OlIqjP02HntXQp31pfxAdJbO6aEAxb1IB5pS3GzXfRsvpobLrqatTidhsUJOVKoRoiLyabZ5KWv
0rtwyvdJSbIrDy4HFaJCMzhMveyi0X4477hrQevEtLnY5QFvXJpQ58d8eDMMP991UXcQ+o0dNF1f
ztv6/4wTdLdJ6wLpycU4q7LJx9LDGJgd75iMSkpXt/8VhtljhJKrDWEnOqha9CW3rEuxHIv9+Q+w
MlgeT7yeZnQxD9OF/c70AiWvGgYLBCBt3vrcxLscrT+oHTpbGzFhbbiYU2nSoX+G02feYye3kqTs
IwviOs6eQLhVkb5QtYacV+g00GTEXf8LHapZFwokanJxfqQr2/eD6TkqnppWK3grKXE4qXQTIV9Z
vmTehomV7YIJWq0A08ImtIRRZjokyYNQk5MpH6LWFdRdRLdWd9UoG5X+1bGQLwXfSrbSXOJhgBJI
qAwzjZ1+IUMhl79E/dP56Vody4mJOU6dTpeg+7EXYiILd1F7UwLsFobdNFxY3cZdceU4gg/8z2AW
PjFV8PbHBQvTxPs0vByL74P/0EU/z49nduTFqwFMD/d5nkOUAJYv6SQVulqGLgWCSFvqbMvJfii7
9preua3QNR+fS0soM4MspJ5HkXKxpehSRPwhmH37Zrz0H8fb8DC+CUf/mGKt3QDbrZ0X8ok1ZRGt
DOShxEAQCye5Dg7RdXEd7MMb81rc+4fpoB3Qav52fiJXDijKD7O+Ne9nlEEWwzNgZw9g9uNOR+P9
rBQIh8B5C2ve/ccC8I6PrgfPiTVILRZE4b5DGBh2Sc89b2It4XEyCtQRP9owhcnovVl7Z3yY3PEW
6iv9V7Ub995r8F3Y/4v3HsVqMDEYUgGWLeaMwq/cTTSYImIgDm6UWgkEj3W6EV3XNtKJlWWm3yha
NEh7HhCt+rVRQaxdZdFrM/398Xg6lmUSGAmvVghCxhJZdpKhWAzPYrQXoldLuc2mh/PrtOYKgEiA
VAOfBeWzmDjwTFWK2FABrW8lk3PTkcCcimBnTKa2MXtrpt5l7wwajCRA8B89olCkCSIAwhAiEIl+
GKPvrbExmrUFoj/RYL/OiIylGxRD36l1htBjGPyqFLjl9mF9EIJmYySfsDdk82h5+I+dpSP4Ddri
fULsDsedtPfhTrBJqqEHvEt2wnWRbUS81Zk7MbfYS0UcploVMyyxBkIDN/LQw8ezsWO3jMxR9+Q8
shqrg3l1Po/6L2V/kdSPkX/8e2c7nTblowkhT2jcjhiHpDGAfD/S5QvI/ryRtfA5c07MrVwAlZeB
R2h52HPr42Lr9249NVejaP2LHUpxmPQVaHCLSP1xHJoZdKmMzCZN2wqPlcHJQR7JZG6j3HpQg5+m
km7M3NplgQY1QI0gnaiyLzyg4aHX+3NKAVkqu+lKWxYe4QVFmw6dXW3jFb5lbOEJJeTw8PTNL75s
lyMSPg6Xs2zrKO3aLbWjeaaWR/npuBYekQuFacYepmbyGKgGa8DrXrRLUxd1DuhC4ZkwN/xj1c9P
pnIRhiq40ceu4f2XIReJBvZXyLNQ2kGi6Lwfrl388RGKUEBSdWmZguwmnuK+wGEBWNyW45fSeLFU
+tiOUnjhBRsPyfV5/I+xZTIyb9IxN2SMFT7soUl2Db3TBVxgR2QSgXFN/8j60NqmIP4tLO09Ev4Z
pbxwzECMeh0WKYK6Bra3fB582Z7Cm8zbqq9JG/MpL7yy9Qi63TzEXi5+BJJa2WKtcZaM10Yx7FJk
siIxuBvMb6Luubn5zJXtENFHA8fwnVw8+YNKSTW0RWQEzi/0qkPNyHIQMOThls00mSIkSgEvJpTB
Puwn3AvC5jfY/Y2gs7orqTOAcEZHSlpmL6VaDBpF4KTWxafa+9Iod1V2mCDmeP0Xw6FFW5ZoWURA
YbGikAl2AlJAhRPTGzSS/rAg7q3Hn+etrI6Guy3d1++XgYWVEu4FaAuwIkItzWdx4gTe4gEW5SS/
bOhtOW9u/cQ+sbfwnimfoOVuOd1I4tCZI/6agu/5AHtLq+6pet5M0vjkic9GXTloo26c36vXkhPj
iygXD0IH8phzTxaTK1P7guDYF6jw9sjhbFha80Wwzbz9CT30sy9OJh+NKU/JsZSX16mxq8rrwNht
TOX8OljGbEp7eCI4Pguhv4+nX1hQ9jAGkdPPfGvHJ5/WikGjXqveoqMFNbwtR1/QbdtYwbVj/dTq
7FAn1xMeuKNlBFgFRpA3oqPDT3N+YCurNAMTQV3MOol0nn60UAJfYJHYYOogP8cKj69Q8X+2A31W
E/SG542t+D/dKCqNk+w0bhIL/+9HfdKbGv8XpF+gl119jI9CNrqmBj9P9Hbe2IpXfDC2cH5j8CU5
6DGWJpftUHEI2X2/UZ9cnb2TAS18PCmmSYEjpnAmQF6T/Cwnj3Hdw1Hz6/xYVk66D2NZHN99LYgQ
ZGIHntznttQQZAJvZEF6Y1o30D49+4gkw5S8sV5bU7hwDn2Sra6HXdKZtZB1ACUpXORbRb0VH/8w
tsXOMhFZhKOTsfkC6oBo3PfNFi5uaxyLbdQC2BoSn3FEg3LVNQOsXxYDSTbi0Mph/WEk85+f7NYg
s7iPDJiZjIPeXJsN1KvyvJ/Q2U6dfMMn1ufNgLxE4oEpL599iCemmlUT3IsRUtv6qgy3ck7vtfxF
0GNA/zGxfPEhxVxnA0xnjrZXLnpn3KnOYGdXwvOteNd/868VR34Cf3NTHLxdXNnxz/R3vPUh1g6x
Dx9iETRQWEHhck7uQouEJJ4lXQ+aY+aOAS8IjBXtTNvq6Ftm10PVn6EvokdgdUIjoWLkoF1IR8tD
mn4rhusOpLQ/bASRjYU0FkFEGWA6Lee0q06jaD8eTFiw/034+DOY+ROcOGYO6BtKyNkCLw0TUSV/
10eHNAbeV7iRdOizi/MGt2ZvEThCypjDlGJwKqG5d6fpPuxjpw3dXvl+3tL61v4ztEX06DMLrUER
S7V4GFuyepKdSVvZ0JXD/4MLLuJHSfdX04ZcMMQRdLSrh69V9r2R6HgRv2eRO8pQvR7Oj2vLKRax
BCIlWRVVxqVIL633fTNVuTVvizuTVHa6rg18/8YKfiBTeSGm2WtTaPvzw1grzZxO3bLs1ehF0E2z
c8PMZwvm3oxgjnESRaT6eKNnbiZfatmW0Y3JW94zIHQaUsSO5mzIzjwiJYn6y0V2FR6JHyok9HfC
EzEEDu/zg5197VO4lKHTkeB5Wsthc/PxZMyave+GqXhUSFQYwhvM2xsnzeoA/2PpUy4bMXhEF1ss
jVVs61VuF/W/2VcnFhZRF6GFthXns6wyY9vo3jR04+qNUayelyc2ljHWRHS2onPM0ZJvuvVl8m+B
JgwJrbsKCPINY6shiWZvbrrwPVnLGiECK0aplz17WH5QJKo1Jgq01214VwgbW3d1a51YWoQkiGzb
NlbnaFE/ipqriTur2IpI6w7wZzSLiKT4cphPPaPpBS5M3U5Qmh2UTVIBHQNKMBVEjAg0K8AtX+L0
W46AWbuxybY+wSJAjQU6hUXDKGvETZW3rN3YTKtX3pNZXASoCXoqLx3mEWYvfv9oSYgR33stG9dN
62hHae+/c5BlH7s2oayTBQzIjy4oaTve5PT+m0/LTbdVitrwxWVWQ+8RCUBOCQ8hcSTM6/U1HL92
8aW2VVbbsrTYYkqcN71Rz5Z6aMyEq1AIEJiz4S8ctsAVq9FPIR8Ecy0AvSVkppzGhl5jdrNovgqN
bPv6z0a7r7fg4Ku768TMcnfJYVL7c6ZmMn7oFmtzrXsbecVV1z4xsdhcjdlJrTG/HHvzS9D8HtXj
+XNiawiLraNFpa74HjMlZ9Abxr6LMIzi/f7vjCz2z6iWJgIMDELudBcBVUSyDor/9b8ysjzdU+SI
GvIEvEs5hyJ5NwmabYR/S6lDupXV+I9nLY/zqoOTuZ7TWJLxHKjfQ/+QDBvQh/dE6qez+8TGYqPQ
uFgm8TwSQ7Ktiz61tbvv8n10h2z8belGrwhcuQl8T259/exDOo7G1JWwEVJXN+vJZ1A+XtNLEwSy
Od/5BgGa6O4lhFGhylHau5as4d88CU5szXvg5EkghHIQGyW2/OKHJ4/uVCYvYqS4bS/u0Dx0yzLd
a3r67by/bE7zvDVOzAZeDr3wvJTNXrqWoJCxp72863+nTtS7+nE65NfeVbXLXsT9g/+zvnw5b3/1
xnEy6kXwaGCwSab5zez339XiWVCmi67S94mEFHqjI54Ww15y3uT8Lc851iKY5EHn9TSxM+ICYXKY
feHnZ4cIW51bG0HFXAQVQ88qaZiHJo9Hc0C25VVQN47kLROLkNJUkypy5uOfiHkNj1nyc7O14b2j
/8x0LU/hUTGK3ILj3YmuUSc7SI+h3e+Gey6hyBP7N9oBudbiVd57j9Gr/ira/YV82zqW+6wcUoSW
Nu4EGyNeHtRlZgpj678v3lPS3lv1oxpuHDbrJugYmcucvB0W/tEkSl+K844YJyRyItgln1HuOO+D
64Hlj42Fb7S67A2wuBCmk/E5TBs7HNR9PHh2UeTfMnULl7K6ywCkiJBAA9b/1BkNX6icKlw6DNqY
Smj4rXbfVaFbFpdBhPLThluuZ4gofEPXCbebvmwzSvWsTgdEM5z0EZZWCGMlJ7ymsQ8t03v1FmGK
87O5uqNPzMkfYxgKdSgfGwwvFL+p46VZHgOInMyNS4K0ZWZxGsAnlJl9zqiEC/Nh3Ik34SVM6Mlr
8b2ypWN0iC7je83xducHt+qOJ4NbnAtanIAyybDaKNfgGcXhNRA2RjaHiU9bnOZ8iGJYrc8Miuhj
6ijPklqjPVm8kOIdgrMI3Lq1f1Chip/i138xphODi6hftbIQKwJjSsxRvkabone8VgOMI45bbFSr
03diarGbJ7OIowGJaqe14ocpC5zQN66SYaPPe9U1Tqws9rPM1q39Fit6cjCVy169T8VbbasR5hOJ
xPu968TMMt7rXh4P1gxunGbGBicRK1sPblEnHvKXLnfM8Iq2utC76qDHjxwFucd/9ZY25h5MeBsp
VC3ms1ejQO31uQBGZUoZrrXxu74VHVf98cTGYjZhCwFdRw1ifq8HipumP43mRzPtJO9Xqe7KLUqC
1cU7MbeY1VrwG7HyGJKqftVGZBmfdOtqM/E279NPmwx2b0ilVUpu+mLizDHR8mxeu3ocnK78GXgb
Prjq6ScGFrPWqyikFwYGquYQp5ep8g86QOf37do5QnpIgTSe45HK/MdAC9GBEJg+gRbx1+yxCJpL
tIyl3dRG2mVDG92tL6rxQVbr9OK84bUlAscJXyj8PAAc5rGf3FLlIRs0KxsIGPqjYTyAQhzkq3gr
g7I2g4oM+ym88+B5l1iZXp5FWgJl3l6y64Xi0dcmV8iUw/nBrHgCOEeas2dSVygBF7NYawYqY6aW
OCLd744YeKKdFOXW3XC5VjRIzTIJsmXNgBBNXMRYem1HpQyRmUvLn6EFUbv5qwwhuShvo+hoyH8J
1nq3Bq+GCLkNwOv3rPPJAsFQqaDABkpKMKcLRfEeUAKypba7UeFqU6ata+DSH2ZzxgwmB38PG6+5
OBRFXUPdq7boA6K8ELQ7Ten3xuRIdN2eX6ulS0hcYPB3TYTTdaZmX+xalBe83EcEz1a7H2EuIqpr
7AUlfzpvZf4up7Hh3YpODhQHx+A7B/vJ7MUFDdBDGPhOUUtvTZEdvGJ8GgQDzXMaH8kPmRsuuDYs
BSIqCGuBJkLm9XE/TW02doIU+7TZPGVFcxuEhiPpW5P36cY0CyzQmQqwF05cmIUX2zaRhyrNBZLt
V19TO7Z9G8rVt1dn5zz8bfoVS3NghRaWdl4FWx8HFNA/4aHmEzjyoXIhfz0crkkP2PCynl+p95n5
uFQfDS08r1fkAZ13L3DQZn1XzqhQz4gcfafwO4VBzv+l/Hv19at7Y+1u7vb2cZgHfrh/U+1r1S5d
bfc/pF1Xj9y40v1FApQoSq+U1GnyjCf5hbBnbCUqZ/3672juh3U3W7cF78V6Ae/DdolksapY4ZzC
J/4HuzcZEhhMsNet/+TuHj4/r9YyNecX5fRzpRMA33sSVAH2RaFd7EZtFuG9VuS+HiSPlPTaSuX0
XJFnceh/R9fzDFMp+aBBA/5AD8ItN26HAwgINypmJ+2+xIBVswHg1sqxn6sxgN8BMYoJI0ydAtDg
9NSLVscwLfgFXfCbHupSxWzR2F8V+hogihyQ/Ee7/ixLsgKCK7SxSywrtDkz+BuIS320leymdtgZ
wJ63iNAQiBHvsrKdLQ8NQDNSO5iBYMqJDLY3BWZt2EOZYGhrci0AtZLEYrbxl+9dDVIcHJsFbE3M
8BpS+AOwCwcQ0SDR6utrUhVMnxKwzq/cm/lanFwbjJFoGJSB04M5AJ756UmV6M1UjQwlZ1SxdgT8
ojCFKzHCwm5hCfOsM6y1haHnUxHtFLSGqLCOiXcvYahuaoCzq4L+vc7BvQGVcAaxgKGRVmJyUpfa
jPsVIwVCjArUINeJeLt88rPinmzXTJtwJER60aYFuLwEIBXdYS7TawEojmuMovfw3wAoFPx3OFRP
l0WePdqh5KDWAj4bzKiJ3K60f11U9KAdHSJAhUYPYa9vTPQFDpX6oWnBw5B04AVWX0HHC3hxAGaZ
yYqGnJkOB0qOBAW0hGBwQlbDtnWE6BDCur2KxnIUST6cjJIfpYF+Eg3EIh6mQsfny2teUBlcLFBX
6eCUmnX/VGWGHlTvsQXchCrWS98iGAkBBl7kBz0u9WVRX73PJ0eK9SEMgzQbU5EIYk9lhTHAlrpa
izD2v5k0ICBnoFOeXrjodnXy0grMCwXXHVWuQjFvNZrkvo3D1krjTZGoe6W9rfgvSvek36982MLV
RPMrZjUxUI9nnRx8TNXYJ6VpRe6UATsGqNQxoignq8HuC4CC9CYZ88hCK0wFwutIsdpml+c6uQ+F
rvgqRjX4Lo3sIDxU8AwjQ+xneCAn1R96MKF2XtWNhbrRlEG5stUoM10tAc2xm/c9UCTLtDTeWhqB
sxOMMhilvLy0c5WGaZsxcDVVBQwMLtTpnleEq8mIFLIbg3La0DwtdCdrDyi9Dl2veuYh3c6cygco
wmXBC3oFuXMXNhB9gIkg2YipDDOuFOBmDXCFjIR4ea14AV1Dkvhqa5d0avYNX6BBGO6Vn0VWPTgk
rTJgEYq5cygEeueDYz+blZ9MfgWg2ybyS34wgm2XvyhgbbefKhXjVT+K4gowgrbpD+0dYEgvr35B
oRCXq6AXwaUCAYi061bSlSTqi8RN8i2o2pkGs3VZwlkTy+yzjkXMn3AUMLdDCYDlGiKKD7SHm5kb
5aw7jG/9z+F9Da55wTARNHRAf0BrbsAvncpypnIoRQ5ZNpJi6Gjq67tGxzxc7dVrNBJLegP0ShXL
m7HXiOSKAyRvg8iBwwfx9a7hyK8nZG/nfwsMMf88YiaA60I94ZPPwhm9GxS1it0C4NrXgLudvKLn
SLdMHbJ/UWCteOazIHSWB4AaODRA0p85/6SaOq22QAnqhOKgN+9BpG8CxIbmyiN0YfsgB3kpYGXC
kcjxEpAjOz2IaqxrLG/hsT4aXm4Dxf52WfuWljNTX+D1pMNxnM3yYz0hQufYFfF3jXx23cYyPotw
JQRYloLOJTCxICcrD5lHYAEO20iP3UDdN9PnBOULhvuo+7y8mKU9g6kCIoCBNy6CmlPtjkWD4JY7
kRsjkt4qEUHmqDSjiDlRnK9kqJbsFboRgGg6K/e5D4xBJpGjGh276ANXX4aUOoC1CGPtYRhVEBiP
4E/Wmaro6s866+kmA4Hus4iC6ToFxzW9r4AbmsJ246W8RVuRCkJdteafNa+Gb1MYiA9Ka7KjdoaG
trGz6bsZ59qPv98vYFKrCFUwvYV02+l+lS38VK8Cs6c1R4+HIHp38p3D10ooS6d/LEbyIJnO0fpP
IQZUsJtx2CFF6ZIkQe/my+X1LAoykVazQCiGxKRkCxyz1IvJRLzfphQEZxkwN141OykfkbQxPiYr
RGBwWeKCxmEkFrkU2B9Q2MiBHgCrtNEuIgHmeAwbgIXaxFQfRzPEZTFnIfSM0wv3A8uN5cECnR6U
UencbJpQuNysDFa3KODr+mF0WgfN36DHAfpj2/7+NzJBSwOeUDxHZb/f8IqPAYVMBxO5UQe13Rfa
Q5Xj0ZjeJ2v4wAuO6Wv4xQBHFJkx309XCCILYuVGIlzka69UBIlphwmO9nfUgJyPdpvLa1s6NmRW
EJ3bwHI+g60quQ1WYQIi72CyD+oMMWsTX69XTMSCOgLqXUMGB9iVeF1Ja2pJnyiOkiE3mlvbOYkA
iCTWp2HNsn7FWyxsH/Qdz14gv8PGygpSO7EBgzLELpC5Oz9TO+UGRuTngNZiFoMM3e+BQL+SH1lY
3n946jSQ41HMz50emcJtpdRNG+TYPap5JcaPVQX0temO9+n95fNaEyWFLfZkxEgdIPGb5C+FHTLw
oYMF/i1cyzMv6MXJkqR7Fqlqg8Io5IBa3Avq2qdNtGsn8++tBh4p+AcJ7RkIQ7JTaqRWZqXxeeds
r9Wq2xlMJ4uqFS1fiF0xSw2WMMyuwXDIMJVGV+Vx3NaJm8evvVXhgf90+VgWtmsm5rHn2hkGZeWu
14IXSWjlbeJaYY+bmm5yI2bgVP975Z6JwtCVjpcmEN4lRVNJDeQdQLu4VOTXgOMHk4l6aLNP8AKx
KBr//nBObu2si0fheGQqMeJn3Fqjcr6JqjAATUym0aussVppg144IIiCeQCAHh4+MpJ81OUR7AdE
kVLZ2yO9G7U1ROk1EdJqRhJ2QcEhoioG53EKqhhpxSB4vKwIC/fzZCGSQocjiGcnB1JsNIJOsD0m
KhiPhrL2Vlowc5AzMwmCewp1R+lN0VdUndA+INyoNJ9myp7O4btJD/1yTG4MxV7L4yz53SN58ojS
aBuhCDiAE52iBotBhVaMvAsoC/TynXN7E6BbMMyTlXu7KBVVtTnxjIeN/ObsRUDqIAKG15SLA+pC
hfilg80YfO2poQGceEXc0gMUwcsfebMOHWm83me0VkrICzodPf8jU2rC8AYChv5TDxB05InJ6Dux
f1lpzvBs8HQ7kSv5R0BpBaoaQq7Gp60RbszyYTS+9ea2wWoB/5DXoztF2aat99ZaumFRk47WLN0L
iytpG6SQjaoSNMcCXv+g3I8iuAGQBptI+veJ6ZO1SjfEHBw4fsCngv7iOtBSVtbhxurXsOsX7+HR
qmbNOjrJqYiDtpo1Z3QcfyDN975uQbwexGC4m7yV41sUhgwrON2RvwCB36kw0Yigq02kchuiFChc
Vqwo6Uc25/oi/i3e5S0zx+usipih7lWyDeMf3LLcLnjr8hX7s6BKmJwGHw1YbwyKGoNkGFQ7b2PB
e8L6yjEes0lT5+oJuRrIVIHaz2lYm0/CTbgOL5Klod+2vGVxG/d+bUT2vzls20GTGv6gEUlS7E4H
IVZbNMhRRfWv1I4O8MIBE3aw4hgXT+BIjqTEho3BvtbBCSi65qHO76IzHhHg9+hflTxwE5CMQI4F
QK9SYBSUiPSKocV1UUaHGblTstTJ/4XnnbMrAIgD5MNZ0h5ZniFVw16AhQQ1laC4JoJft439cllx
l3YNTxqM2YO6GykwaS206JQQ1XxoQ2xl3yyg9u0rHrTXIVBiXki61h+2lLi1HCTbwJGEt82ZboZd
hBJINApXKInXNXukQfLu3cJjbjy0igAi640ArA7fXF7mrPJSPhVrhIVFegxYXY50PfM+s7o2UOEr
lQjTwoW5TepRZWpO6nu7OYTiZWjzitFV+rBz0wqgBMAYAI8Sk5PqF5nTkREqHcxqREZLWFA7SElP
Db1WwuFNqQ3dT5BpZ2mLGQ4wVr42fTF6TTyabp1Ej4FhfO+14AUAycmtYo3TNgGQPAvAwb1S9joP
ivB92JkZzRGoDnJuTWDeHRCsKsrXxremeO2zt8tbf+7AT39fMsNZWodmCjwVlmvbRHmh+rdBPIh0
S2yvCNZGz86D8FNhkukz48ycCqTDGBeeGoRMGMEGcCcrIwxLFhaDh/iDFzpSknLziF43HQpeyBVj
qoqZ9IUk3w3jWckGVpLrRH8u+6u626j8Rk9WWy8WzmvO8YLwwkEeGYm9U0+T0S4XpQFOHV1714A+
znFpOp+avylx0TBT1T3w6Xvf6Z95Um+4c7NaV/7Cnzq9TfM9QpvJF0QVWjNOP0GxcsseOig1HQsM
wnkJx4xGdGhMMG8Cqly5a8OEdTGuseUOGJLL8s2AiZXWx0QvOih1tMqFuxIR+MhZovduE287+i0b
nvrKM9QQsIGJW5Jw09sA/OAcDAJPZrUbs4gNdsWy+gcYub1EuWmK76n5q66eHPvOdLbxqG4DdL4g
wSjSp5YesmztkbcQHp4uXdLmKKJ8ygDpilpp4oWWYAOeYMHIQvNuaD0MH3hj/EjatbaohUt0suPS
ocfDoCiih9hu3LQ9irfYxyfk4KBswTVSbOzynT03lyerlDEpMe6Y2Gh7Bc3riGmNcWSqOCTDAGQw
V0ejuTV+qnaxEkItXN3jJcrl9wgTjpaSdYSRwcKozAQIspRFIBm6vLSzuZgZbhVOAA8mPKFnguBT
5eXjyK2khZxxGlzhpKziT5n45ZCD1j5QqrDE8abEAwR5XyWepW104xNpC9YTi+lpzxQUvgrjph+2
tYrhEqXwVz5w/oDz2/XnA2cDcOQyeAqS31zD5hO0eTb2IZ6g82YKcbjzFK0pv8SoMbR2+zS4n6Lv
eQHyxJQ1Kka8B8cdI9AROA/gwQVB7Z3dBayit3ptraTLz1qWv/bxKMqUjADykOo41tjHAD2VCnWd
5DkK9yUatdCPFDuBZ9JHGyVYZNKd8hX12Hb4NHN7ZbcWteboK6T7qJd8oAnHV6igXTXRRjyjErTp
SjB23u82K80MsgZUIjS8mfJiVfT3ZhqgekT5kOqbsNobpmBhlDLqeK3zRvN3FRuOlzH+/UGG3Fed
975C/8i3Fe1YCChOvkRaMNh4DcOo8SV1N7G43LVox8yS8srWDw5H0Ft5GtBWFP1uHokGiOx0O4zP
psI9zNq2KEDG8cj09lDNoFu2n5LGjSODDWYDvuw3CgCzMS+2l795Ieibdw/IvYhkTWAU6KcarSSi
p04/EjR1vnF9S+m7YoSsqs3tgL4B3k1ug34CcHRqa3Aci+qBI6MqmOXRoyadW2B3Vg4cdsJa0ees
bercA47wp9mgZn55keeB9LzGP5Kkcwlszk2jgiRU/PAwAENuuGnIsLdAJva/SZJ8gZ7i0HgCSYGh
ehyuEuPUzBD35lrX9FeX3Zkl+rMm2Q2YWWnTMYTZiUru2SabdPxVHIp28tLooVViX4dtCjRgMt1q
6lY3DkF0ZToIQ16E82YUL9Se8B/f+/EGaXdWtXfAEAG2tp/rLwg1R+fh8s4s26Q5gwgQO6R6v67x
kem0DMFRKcQHWwq/HULAG1T0IdAonuWDsUl0czOoEzI51Esd53vCP6oKXDoA/d5OTuflzRph+7Lm
H32QpH9TaAIODkjTLLOmzTxhpKkNKA6u61B3HQWT1dFVrd73jYVZ3r/3p2ghmVlvsR+AwZPUJAXp
TR+lMBRZEyJfpdzwTvggnVwpfCwtEXIoSn5zC+BZi7NSJ5hrobDAA1FiVwnCnsVjWHjp2KBnltfK
Bv8v33I+V5gquLQ0wSxQ1tni3yx4bnhCDmYGj5ttwdHh8xL03hkq0QxMs3tB+000AV+0WWuCOQPs
hhPA+OAfOVIAIQw+xmEKOXFV/xgCw8sd7cVoLE8fctfJyRMP+r2tJteO2rmpGT5YvXYXmeaGdMlK
UW1584++RYoV2sQRGHbEIbdzsoNsO5BBWjf5BHqH4M7o3UpND5Rct+nKTZt/V7IMhOjzLsA8oBdI
0muBUocWzXKT+GBpIPdrVqoByys7kiDZU60zx0jNsMupcxvQ18HYY/Yk6V+N4SHND+heM/XrPl9R
oaXw/mRd0qVBbT4ITRvrIvRZm165wrdCPSjZfRX9Fg26KNDb8vdlc+gTplN0+Cg6l2BP9ZY0eLVa
I1ZqWrgX3NylQKXKM2fl0Tpv2NmRHYmRNrRSq3Cks5ghSN2i34aJzzPfGB5zw0L300pW4au58JI4
aScRZc9DN/BSSX6vpYAXv0HTeBT8EqGDTIOfZvCMbp59AvIPlOPby45gwe0fbSmVAehFnAqtETC7
Rh36vaPedUZ+0wl75RasidFOT24SCXJcAmssyGPd3MXW2/S3lEhfxuafU8NkzKmIPFJDtR1wasmk
MHAzup3y+L/tlWTOAFuiEnQ3wISE4dYA8vcwBAcnXyOtmrVY1gd0paHXDiQOcy/y6UKCclDSGVQb
hSPDj8qYcftGKxs0Nl4p1lof3FdcJ0lDDDB3GiBJglkpyRcEpl2QOsbJlNqhG3+TUN9lza7MB9cC
52Po3KlT+4V1XVHQTNGtSuutPTw57a4ln455qxqfOf0EAaWp3ztN5tV57pn9lUJ/2BYYWoG5cvkQ
lszdyQfP4eWR88pjVD6LWZXiRK/v9HhEBiRvPgynaDFDJoAfV6bRC4gPs6twnCJX6dU7O2zF2nfM
p322cRbihvl1jFZM6Zgo6BS5GWqENUOR+qEN4EvdqNRrjYNepiPBTBnQ967pxE+hSFMQaU2YmImI
DlePRjagcq2o55JJRluZo+LpNTenfO3c0c4oOLSKNgZhk3h3hMpI9hYkgtHy2bL35VC7lD4ppuJf
PpAFdT05D2kfkGLD+zbHeYQlUiC61ah4bLXdPklRNEZLScEA0l+vuJ/ZJp5t/pHWSiY6SHU7ahQI
TSc/Qwqtz0ZWRZmP/jC3jU3wlD7bwGK8vNJl1UOs/JXN04EYe6p6AOw0MmvAzSR9xepDLGwYGXR0
evatoHfZWP02rfSxstaG05eyqPB3/wiWIW2CzhACuzw/qr+1/bum/w4c1Svsb3m1b2LMqkwPBb0q
24G1ZMUZLlhuiP6j5tJOh3pbI4EJ0RZJ3bR77zEa02UrqrvQFWmfSJF31rLKjo+QEsPFdkm9jcaX
fJzgbT3D/lHZTAszhhwpzQFzo7pTEnoTcIry8amIGy+JNnnzpjvIlAo2TW//6tjngj4oBNGbLDmv
GlSIaTHipuft8zBeCWNviE2HsZdh2gUjei+vUtNNsv1lsUvpN+zJH7H6qbYlgPFVnAwPyd5BMjHx
E9iVSER+g9GhqvZszXZz/qOLtxr4hnOBahAFwzIIKAFFpDymuqdTlws3Rhqysa/qte+bD/7sCs6c
lDpSBvMk/Onn5bFBy1DBrlhm78VjxJIZoby953RfJ+/jtKIiZ6jz8O9z0+w/8iRFVPJA5FGN7Yij
YYccjhYB01jbFMVeKIeoeO7sJ0JuwNATDi1SjzcjKNfj4Fc8eJH2YBVrMMTLd/LoeySVBWp0qnXx
fDzkLWunfSWmjQaT10bPuuIm7ctoggNJfCtHfNGKzf0vpv6fzZA7TDC6TQYNVMPIqjaIqa4FLzYW
v+EofKV4PhWfTvgRr1FEyKYAZMmYbUZPI9wLhkrkUYtct+0uNMLaLav5MpYuMV6bZG1wRNYrWYrk
30WVmWoyQIoaf9QA2Gu9MvwgiT8mJYvjFT9yZtJlaZIWEwXjuTTBUDg4s9hIXdLcAwM86lqvrb0w
91pSANf6JQrWktdrmymps96WqkLQ1Ok27VaPrwbxawjXurjWtlJS0QYQBVpaQoajg0vorU/36bS1
8ZapqL6ZrJX8xvxrxwZB2sqv6a+j8IOMVdR288Gltq+0ftR6avap8Hg/6R06S66GNRyOM68hS5QM
c2EXShRVODyx5wPTDyl67q6bK8cXLLqpNzEwkt3HcfMstt2hZyjCrWiPubJiyUIToEGG6GWE8iSN
H1DqNmuosXJw9Z8VggwKQ90m+rqkJ0fXKmh60OMa2NIvbbinzlVTvoTCp2uE72uC5qUeH96A6DHl
EFSMmzL8nNRDhppP77XWGlGunP6VlzRfjCNJFsDbw8GEJDX/yHtmUaBZU5bnK3HL8tnY82gPXjWq
3MU6xhgxElZSuzHqHCla/Ow1xMTl2/VHgnSDRzUEB7M140loMRsjQJ5Gucuped3lCkMznlf3dCXX
8zWAen7H/siUbrRNwtApVciMsvI10WmOWkRWooQi0h2tC9NANgst6iyKk/E9as3UTeq0vLIEBfN1
FinGT72d6o92yJXrCumba7Ufiu8mZgQeOyU2b1C1RZbBdrpol05148WFVWFEsLF/C0x8vLRAJ/pp
6kboFuVgeiMQjFBGaxQM/FtBgAkNyjcpeqEB6A1a8RvaBd0NMinBPlKt4SVumpu6mV9AY24OXukY
0Udnj8XeThyym2ht/gpVjEjpfZKWrqUQPzaGJ7Wg6TYpyZMBBMKdiblLv1Ki+9yJ1sLsxTuAuRbc
M0zooD39VDOVTKeAZQKmUKC9gwNyVCJGDWYm18PfM3fMrvRIlOR2rKp3bEVJYZljfW8peGjbu8J5
V8wYeJJXSVgw1fSF5V4OKZcsNLow5rFt01RVGSugbPtYyUzciXFAMbcWGwyGun3e7iuSbUOUvcYU
E32N+npZ7NK+Ahoc7d4z3IYpTxlk6LhtR1vULq9x2elDR+IEClL/jNFzoWpreA9LnvVYnGTKeEiJ
og4Ql6gPvaj92n6Om79tM5it2LEQyYpRcFxMeQchQf4LY1sRWrTEQ1lpTORXOre8yzt4Fmx+iYML
oJhRwqgrkcRFYurRiF3UrpWgVYf/6NHeWzmega6Q/luL+4eBDQdvYGdsGNd+Xpa+uKFgXp2lA1lA
7uITilnEdt4gf6B/oqvfjdCCVa5YtiVjCtSSf2RIh1amgBFIhgqHFoKdYtr2ge7RGBHEu95+mvVK
znV5RZheRLcg2sHlh7wNCOKA9LjpmWEwFcQ85s+B5Cvx0JIHspGK+X8h8qM96YGVryQ5wuW8fgkz
sskqx/83J/NHhBQAWcWkZK2CddRFhBSUwsqxca21+cj/EiT/43XklYx8opVVw+tkga8UW3OYWBq3
CP/fSpU5yvWUP1N0endrl2zpmGYH/v8+3JaWl42hprc5QoWMT0xDdyeHSUwo+/tNPJYiRXEKFdmU
J7CK5egT0qLKvgn5r8sylrfQwP1B/yDuiNzbG5SOmWQjhLTxUzBt1f55ItsET3MebNNoo9Q/q/AZ
L9rLYpduFQbI/pEqeTRT0fMacCCz5f0RlS+RFntmd6V0eyN5SsgaZt3icR1Jk5yaoBF6GgxIU5T3
yPgwASAxrXrO+czPIqAjIXLUNeRxwB0IiYsH3t7pzu2gol8hP4whsBqRHcqBkO4lhbLiO5ec2LHH
nhd/FLYWIbA5pgYem1Z8Ow0DuOXC27YPbis6/qB1url8ckvikMrFyAqByTVkg+8YjRNFKJu6nfbS
JK5uAbloij0k60F8sFYPXlKTY2GSmhiNMel5AmFO98Stew0daz35aYvcI3QfNn/Z5j77MgRZmFNB
KACbL91q3mYF5Vpbu4ZebANasXggfpasOK35m2U9OZYi3epYjQlaluG0cueWJw3eGdsE2NliRcxS
SHUsRnqgtf0wjeYEMcGU7URjbuuuZZVhA7EE2R+koLPhTtXWSD2WbtqxVMlbOgkPnB49Om6gvzvt
b7056M63ywq4tn+SvkfUMWoMJMBgNYNgozOGrLD1d7QhXdXa42VZi8sBmiKZU6zooJYMR0ZF2nRm
V7s9NAFYbQAPJe8VBvAvi1lckgMwjtnlY7BWElM0eTyig792CZ5uAAJx7tvC/G0E+TYd1qhyFu4v
qgSAYoKTNwzgD56aiyqOzDJLqsol9u5OB5Vd390a0VoRaiHEOJEiXdxsNMG+DjIqV1S7YmpYtRaW
Lag3BCC9C4g8CpggSb1Ha4zGhEMASWovjSmbNHOTt9+mCn2EXPkIwexd23xlQGXBHmEQQAeqIZC/
MO0lHZTDQ3ARVE3llhRRk8rZYJkPFNgucXbdXAN19eGvFeNEnuxTArCZcQXylG5jtCyu851I99Mq
tslZQwxM34kg6fmehZYl6hCCtHJfmHuiu42F+Qo/cV7QhaMjeS+S3RBvydSyprXxCJxW7sDCVTv+
AjlxjIcR6QsdXzCONwLtyrq9S9aIts6y09IyZQyANGjxOprPL1FGn4Pb0wSBegRmG+CjIn6L/RbW
JNT6pxxPnpUF/hfhDkhgAX8CgBzpTiQTncZebyvXQNAIOKuZ4ElEr5n5VCugNKZ71MJZrKyIXbwo
zh+pksoC6UjvVdpVLm03GoCJdeAR1RsV2CvgQUqTDQA/Luvs8kH+ESjpbM+NLFUmLLOqb0r7zhlQ
pF95wCxuJXAItBm2EpPgci/vaFJeBEUPdVWj5nZwwsFTy5H7XDNSb3CyghmW3jIn1GNGzAmVOzM3
/sU60dmC9jxgg2JGUTKkqdWMStJjHC/A85YHuqtPt+Ha8NGStT4WIumMIjCZNHVj5WZl4A7Jm9C3
Kvcc6vZr3MFfYCJSXAI8mz/rkRSlUZ2q4gLrsQY/wNBH8RCR17B4GpqtM6CQXfgiuQnFT0PdTi0I
pIF2h2l11PLeL+vPgjM8+Q5Jf5oI01iiwncoKfo6jZdMHT3E1ixeZfVY0lSMAOGpTYAXg2m4U1eY
oGxEwlLHig3ijjPXvOIW+ebycrTF9RxJkUKi0ClCYQpIiUnqabU3jD9t9dCpV2G55eSqo+mG69dR
cqNRd2jfSfKbTz8xTXv5M5Y81/FaJW0FzpsKplANxify6YjjzF0wo7IGzLxWhbzlGj/U4t6iMQDA
kibgVmSWYXAPcKFQyJsmp/BETVDfofoP0pC1V7KxFGugbRuQRRBj4BxPj1HEZZgUITYY/SVe6Q8e
GpTYCAzY5BaF1v3ESr/3o0MbM/EbI0ib6Dp+/VX46Z1+G3naFs7sVbjhtbr723GY2dscfZjce41c
KhofenxYaT8lPATU8j5ZAwhdMhC6OsMHoGUWrzHpXCejH4XIjMpNq5dShY2Id814IMBj19cKy0v7
fCxqVvSjh2Y0OtowGVhOU/sq6haJvlYWXJMgmaC0bESfTJCQpyOrtZIla9WkRc9xvAjJumAKK43M
DiKieE+qq9D0+/RHqO5i02+VA6+vtTWypKWboOsqCtSALpnB2U+3ra2ydIy1WQvMjWr7ZXTtrIn4
qmDKtlsHCq1qOxhfB2LmqQy0e+HlAMgcFz1mh3pTb8FJVH9E29fRazcFSz3ucoZKZEpZvct9ZcUf
L5m4Y/GSZih5SjDPNG9qUbkq7DQiY2oeounfyEGsb6sOhr6g76fLtK1ejesIyxyHu8jyzPinld8R
/emyqVw8sCMpksFWdaWfkfJgsGMVUwg7K8Cw49pgxllz7WwcDEyGo0EF6FD4++lael208xgoUht2
equo2wqzefYLD17aiRkkv0qc+xTyTXvjCN9Zu2lL4gGmjxQwYHRQcJFzHWK0glDLx9rVh7safTID
faDhKxk+9OwbSBLDyautAzAoW+MOLLiXN3jhms/pI3QEok8EYHPSjagp3p9Ajq/R2q582kUJZCKy
Ri2yJAOcr+h+nGGH8WA73d426epmdCzkTgs0+mkj2RCarLzOFnwq2mCRRUfogOqD3PWt9pqVVF3Y
uCS02RT502Syyv7dRn4NBvVoDddk4ZadiJNMlxWOqRpNEKf0wGRTbMB8DKzqENOTYXf5hL5ck2RQ
dMCzAUgRMD4WUh+n2xfaZldxRzRuf8gZpnhd7uWMhCzx2kO+xXTgxHL/p+2VjDx2bsioi8F27yP1
kmuwJjD6vob9tLTXRx8k+1LFEWY/mfggNP3q0a+Rhh5MdlgJ1gU3RTWuPPSXHsTYABOkLrioBOMR
pxvQBSQ3aQZ5GhjumIIhEIDvuh/1W7hzEvYOyrucApLDXdn3+WfP9/2PWMn26GDvg9JC7EvqDyoL
StZuMZHC+N68j66nnbPprjCwzBzf+Y4Ufcp+OPsf9Y4HzGDBpv55m09esxlXiY6WoljsB8WEEJ6u
BhpcT/cjaCIVtUp8GH9WNsV14DUfbclsj18HvgakFIY2VzfdrwHALF3jY7H6qVgeCEWbDIgNaoNp
Rsfs18s7fs7abqMt4Ghh0kEbak+6kkLC8NF5xs70o9v8Nn6rnyOXPxHkgFnwZL4VCCfRjuAdQj9h
v//HT5AOPS0SEoggbdzRrVnrNz+1a9PLn+/Tm4/3AiRu/St3cdKKZzPijVdrVKRL3UonWyBFD44e
BKitYguU3c1wl/5G++aOWDt7//GWb9G4xzOmfMes+pOzpQ8j+7y8/KWH54l4KXoYKvQRmeBZc8nd
ne1a2+6n5g0MmMkPH2CvcxvfcKuBrRRaz+YMca11DNVp4L8ASQFyeqea5SRFVKRT0rgt9+tiA1x1
ZMeBcGMBD9pVmxslOKB0qMau3bjq9yj0h7VCwKIPntF9wDuERtUzeNexoIVFe+z71OBxbTQsAeoF
jLJrllvD2OfOnV2zoEWXUHY72bfFGqvlkkMBjIuJ9RODqrKPVAZ9ys0W8gEsZMeYLt5nToB88Mvl
A14TI93hHkMKeq3ifDmAW6Yyv9Y160Opwket4Su9VWdDI1+nis5k4LNhQMVUJTMVZmGjkVmXnDvu
Nl645Q+2L/bDN/ubtjV23dXwqNxkv5/IJ6KODVzJpvZGNrj169qtWraYR58iLbuKa9oHCnY3GXFt
O7yB8TSNN6mLwZkB8A+uzrqtupkOdH95v5feOHPMA4QRDYj9SF6cqvYwairAWmJsQgPAMTpsAQ7j
NhWOdkgnTLyPd0iw/mgaAxCh/YoHWzLYSI2DkAdXC1BvUmwnlMooAV7XuHqApt9f3dosyUJwrlug
E5nxblQ8pqTfV0fi9MHsIPVwHAfgquc02AxaIDALnwalf3kr51+T3DGauxHfITUNQigZ5xlYYWFG
VdR0UxAlNorzVFa2GxHB7Oh7V6whjM8m55I0yRBWXKsAMT73XmWBm4mbtHI5p15uPSZ9zZL6xjRW
VGVZIhIv6JSfi/GSpqBnx8ySGgaPRsKvK7wTzdcYpFBtajz17W/BA7dL1opqS7HVzKaE2BLFVvR7
SS43NuOusQiaQ7TGrQmALQL2f5x915LjuLLtFzGC3rzSSSpJ5f0Lo13Re4Ig+fV3oc450xLEK8RM
de+eiemInQSQSCQSK9dS1coFM75Md2oBihnIaUh4NP9hkNrt8l2rCfLblXU98yIulc7itp/bCV5U
DMOugqbt0GvBbI9og9LdOfm47kWrewIuC7QnaEUB+Tzfj72lxJTQesBRkgKa2B8muRDcjNfmVEXD
NBOJQa0RlfFzG3FWz7KsQea9rmcXRJwuGKIhn2AHeVTvx6q6iWiM5oN0a3UgAejRt6kUKCJrnmqI
GnPUtYAPbKuF90zwLF+8zaljGWsj6QavkuygmQa0mqETZS42UzRtlUINq6oILfqk1CY4drVNQeZd
pSpuazduZ2QHdAN6iVTvCGhySPSZVT9yPFYaUGSt8uI4pzYYXIYCD+eWIHitRk70G+Leoxkgpubr
KLmuJlIs48uV9t2iEJJ21eGjsTckuTcad6r2Jnr/rzvHGoKOEUH9Y5Pb9WZkdLLcw2bM6F+BOqg0
CYrLQalJoVzfTc5RKQr0rwCdGJL/UBY+M865TVJE6pTNME6o9DL06AS3n3tlCLKidCdQQunzT8Fw
17be6XD5rVfZRj8NbLgNsJao8SXVR46CtKn7Zmy6tPW1biuD4VHTUXYZ3ELepBKi4R867y3nj+Br
WKjhQu7Z+FmAPKlp4l2siOUJX2OhE9CZDt+IYQM0AMES5YEV3bfVuwwSoyp/a4s/kv0ksM8Y6S/s
o3gLTnJdx2M8FwqNXOladLJh/tXnDlmunryi+qKqO8ME50/o5MAait7m167S1olN7rqhp4rSTPqI
2Fs8JWMIOsdZMl1HC8epcetYEJlWgt9ZsOesJTPVpNjBoaZZ9XvVoyvKGdROkPetONWZEe4c01Mq
xSAIBPp8jHdxnHqm8dCBHB8vSeGg/wfwGqzh2Y8J8jD34ZwmG6xyWnBqOqkcWOoCadc3JU2fh9oO
5wwJgtLsrvsJ+37OTU4tGpywAdI2JRsJQ2wCz9uoxRaKtl5e/IcKP8wAv6Mj60GbLhcNJFCx0zoD
mFfClcxtpOVTln9cH8mK852Z4LZ/pGoNVRn2VM6qLQqjrjmFDHYANrgJWnGq9H7d3qpngMYPGhom
Xor5Oo42pQCQ1S2GVLmjpIV9dNelGxts2NXsXze1dgaD7f+vLc7Vx8qZQd0HW9ZSy/fz0Byd1Hwg
i7NpRqCjNVV6UvW0dxVUlN2pL+b7CPWeADR5N6Qos7vBLssXwTetBLizb+J2hjM2dHRSfFNUZq9a
3X+WcnNbFPmviL6WeADMo8inoMgw8sxddHSuRvEv1YxFMWclJXAclGNx2wXXImigz7dME0PgfGoB
rQODJG1/kMF38rcS5GuC4bKtx2+UUzvc/Q91jDaSe2gaDT7ooeIg3UboFPIQWF1j80M6zn5/twSl
Hz9JBzO4bnxtk57a5i58ozNms1Uz22q+MYoMKlbOrgTd+nUza1N56mVcvlDXBslshrjvq9uRUd71
oMqcXi2y/S92IDoG1lVQuvMdXktf1Xjyg5009mx5Y8X5rkYLmxBQ+h1V+DXDU8A/hrhtoxvjlGoE
Ljrav+SEbMx5QHU5sl7ipNpqxQd0ereKPbnaPPhl/9ar4z0xnLcGzqpU+W02y37qlIKIuxqnTj6K
2zc1sBATuLwRpxhj30FHagah19ICVBlNP9MsWNQ13zmdA25RJUkiUqdissmMZ4TBhzhbDWjSf1lR
rCaQjGgR4V8iqTxV3ZQBOdk2XmI1YVRXrgEcW64IjuP1yftriP39SVZVZ2Y0zlmPnonqt24s9xaY
xuwQMoFk/qVFIpG89Q3x1xp3HHc06VOgdrEhNA1FAFd2+o0EEQoQEVyfv7XgAtLo/5s//hSuIcJj
QNKt95L0o8cDRCH75VB6g/HWJr5l5/tJRIKzVqVElqEyVSZb1SEDdD6TeQQQ6HcfxVJO26mdXAXI
kCpt3EKvb3Nt8iSzCW3jN9RyjOqPik5kXL5cuXJ8k5Sb68Nf89HTb+FWdTHUFiSVOLp7moEJDlAM
n7Za4utpkm+vm1pb0lNT3JI2Rl3YmQ5TOY13xai4cUp22VJ6y6R6100JRsU3B8+kmdQJ3QieoUjH
usXjiaZuTevhupXV3OBkRN81+JMtAa8paiuCmUgqNiTV36Qa4HljCKRYcwswf+UKQIHU3EwWnrfH
LLBAcN/ruptSEd/m2u5EsFXB/GWYqDpzZ6QtUyK1Bty4j6lXgDLbHCyvd4wDHX6mChh8q0V0Zq1l
YaB/AUjFRlFS41+bKRK+LrERTbVZe3E6krp9nRUwWrV+q6nQpokVwWa9GKUCbCCTpAd9EOAX/M1q
lCmkjSUb2hbyzshmj0KnwDhoyms3Pgp7ei+XFy8ITMcSsGAZdRi+i4YpeI2LVCfee/gz3P25/xXc
PsW+iBr7gmqCPVSgcwtk70yiBlqs5+EglhqNJEuZeq+GCyFt1z1Autr1gq3gdcS52IDsRYTNIIqf
KHw63JmsRmpRq3GTev4Rit3vx//5CcNjeHRhFr/xE/zv//AvG3fn4jfktP/379wgcIPKPRw8f/vw
sP162Pr7h9eH19+vglDxTYJ4lj7gcZaJv+MRDyQoyPPP5wSgIUOPagJtWq/3wjBMve+fbSI4PS9B
NswQIPMAtaH2DL86NyTTuszLGZPv730/9EMMOnAF0WhthcFxD+kH6DCbuFpyAb/TnLJs0zbFe+N+
/7r3j5/h5u2X7r4FgiW+bPxiwzmxxDbQSUSSq1iJnASW9scjlg3C74KQd3FcwgB7g1BRCtQQa7ih
pLWDDrkURFf7o++/H8M/7gbu4G0FG/27CM87wKkdbiDKWNZJXsPO8fPz5/Pzc+wu7jNU3ZFEAqbA
fj3DdHAIvO3TV+M9fT1Rl/36mvFonbB/CIL999vh5RcBjefY6OYA5cn51ALcYlQJkxP22XbZ3e0w
vUzu3ttuPU8w/O//s2vGuNSRWhWg8y0z5sP73fBxg50JS/7WF5gyWXi5MIWnHVRWEeNQZT4flzz1
8Tw4PTN1ZDsg3LFtzwIBhofx+ez3dS9an8sTm+q5zdjJJ9K3A2yWwDjgDzzE489XjDb3Uu/P5m1z
f7g/HALBIl6mXsx9Twyzm/XJ/iDtqCZyDsOIgLUbhs+bD+9WFFRW9/upFf3cihUrKsQ02PD8Ixg/
ET3vN/DUF5GbXJaZueFwPmmmRcfA8jD07oe7jXsrsqCxCbnwDlPXwUUFZRBor54PRcvqSsohlcFW
am+572NIAj/c3P9qgl/fodLbsj0guGusb/8Ts9z2z7WoRHkMZpl/5O478d5f+4DiOJhRBeiD0fct
7AoXJ6XuDvhV4F/fAKIBsgBMIq7pohcOu9MXHEzORW2XzfjJh3HnhV0lkLDR/2dp2THqH7//wMZh
m4edqDhG2WZlf+BP/Bzwz+/NhO2EH59t4+v7yWT75coq8ZcYqY1aIp991fe3hf7/nN7sK9i34DdO
BPYj+oJLvDbmBRBcoNEhwok8hpuXugbhrd5BZYIZRkbx/YMQ+ei+YfS33g0Lk/5DKEpqLnIa8LOC
YwLtfOwh7kLkXev6RBtt2B3J3LnERI+Rgx6R3Ai0QiQg991JdDbNnDEuKg9ZJWWJreHwq9272I1d
cNR5o/sH/7YAv8X+CzK3AON1MezN4d573D1udkGA4X99PfzGtOxCtpFeH/bbB//h9XX/sCXuV+xT
97eobHaRniM/ZpOChAB9SVDnPd+5Rk7LChQZuJCgpw0g4hkV02BRNBTU2yki1gatS+ku7qpCEGRX
lgS0EQZQGwDZ4b2QC0robWvnRae5NyngJgdaFOxW9fJuzEZ2k1cgrRA4P+/7wNkgd8aehL6XovOX
sI7UVjcuE3gCgWdqocjuBKrDxFKD63YusR/MEF4+QQtuWGiF4sYV01RGkxcMKWhHVEy87kwgxknc
BUofWphI73H00lfhVL2p1gZaGbP6VEiBbW4E38FOD84Lz76D98J8cmQS4TvMLHJtNQoLJ7TKe+B9
9QbNWUB2HSwETiVoK0DrgEyXBOzWLPhe+wDOs/oF/Wezig/QlQT4Ezt2DRnqDgYk4Ss5D8o4Cjrw
5lwf9oo7n42aOxEirSFGRmF0mJIga246kMoUSSiNW2n6+A+mgDaCSBD6T1S+/aKPHKJC7j4HE3wN
4vRNowZFh6ao0Y9E2CbmMxdTiRKCCSVwS8H1HX9/ko/YeW3pcQe9t8m5WwboCb8tIsbudRMQSMYt
FgAbHj2VyfpYtSp4NJO5Bcben5WvIn6/PmOXiQjbG9B+/j8jXEKXdEm0QHs09+QeCuEQ/JD7QNJi
8l6OQLqbqPts43yRn6oJJfSiaehhaMDkGkxESnd5kRqii9DqJjn5IC7Rw/vr0qSg9vMSMLvIXpeg
nm77RrS3QDqQPDjprnXClKCkZh1Tw+sU0QdcJE7fM2LhLRFoQBsXzPOVVYdcXyw8hrBHaG9QvFIK
NH1nykcD7yVG6taS76B/k0KI6Zdu7ATrcZGmcNa59ZBmfTbmFi5cy5tkuF2syFXTn/bsU/omo0O1
C/tOMOJ1P/s7YG7GHZq3Y9VhwFr0WeSPc3Ms9a/rw1qNAeDK+r855fLqupUXpWEmoK4jd7/wyF3a
d+MCkSqR0rdoMOzvT/alXtZ4Za4xf1o239bkU3LkUE3+Nfkkt0pcJHdy8Jd0I7MCWF8CVKy+obZn
gfrW6gLLEYRtloJdxpq/s8eF7dqpcgOwFMSa5Z5SV3duTfMwVZsUQmHDDdRCri/W5RMQNzouYrfQ
K82IBHsVmFneo6/e1bbLz+JnvKt32SNQQZv8GQ750xBkw2trp6H9BTJwKOyD/eN87UytLbqodnKv
Qbcr/RFnUNkQ8YILbHxjjk78g6i5UuINFmTgeQSJo9xV0T0LWYvrU7iWSZ2M5Lvac2JFhU4NNVtY
KQvtWaVagCdWeaQ5QPOCzbt2pCN/h2Qc0F1Qtuc2LxS19M5JoFkD0aq4C0sIY8zvJCUuMfY02lwf
1urknRjjtrFSGOY0KjBGIxqY8UOmQ7h6/HndyOrcnRhhH3EydxEiILJCGLFw7KnjsTTDApV3ORKF
2tXRQDyJdRyjaZ2/+dhDFS9zjyO8Abyn/jWN1J2N0jeUoGvVwE6eCsgBKTWuCJVHOn/W7pLpR0cE
n7E63L9f8V3nPBku4AZjKjX4iio7lPTHZNxoxVMkCbbWmhXWng85ShPcvN/VghMrjoMz3MwhNT0s
t3ruO/atNPm2SCVgbUaRXjOaZ+hSAZFzvnRmMyY9BTgXbxkTxLM/euiP0kzAC3RZYkN4svGWAJUb
kNxd3BxnqkBCnVlRZOjjkKItdKg11WCoUFtoUiH+g8cHerxdEOc2Odr20qBzgM71cTKtHj3XdmG3
f6iEWik0FevYUb0lS4hvx4X6R+4LI4OCXQx9xdqo5DbsZwh4BbpdDsNhHLVJ3hSlMSEz6fRG93Wt
ikUvm2uLhQZqQHE1lPYucM4F0JcSSSHw2yqqX0VBqUBOzHbJ/G/BYGwiDeBUAXVTkOlz50rTKFor
WZjItovRmJpZX0VjiIg2WEzgDy8bJAEQGmASQjzkJyJ6IkEoF5eeut+nUBCNq0QQA1fny4FSGJOD
ZXponNuNCWmXJYUWLbAe/jR9duiBMicDTAWtCFa0Nhy816NXk8ER0KhxbivCu0M7g2oCfQSla9cP
Y3F/PfytGkDFTgE6SgX6ixsMOFUNqSgwGDTn43DaZcOv/2IAWkNg10Is4FlXnDibYkdPwBhBrd9O
IXs2dGwEV/vvA45fdXQFo8Maa29Abvl8mupOLdsuw6Pi1EcbJQ0cFTfa0pdMXzNe44z6rXSobMYK
KLC8Pn1/DbO/Pwl0YxODn6PIC89qqx9gFPX0WBVsmzV3Ox0bd0ApfWFDSBpjA6sWOpN9bQok2whn
Q3Dasmh5MYcMZaCbloKLJucJaCO3bLyyF15nKZGXtL8m1jRC37oxu3cmkILoVXGQc1EWtjo8iL2h
01SHj/CvmiWeH4dohNl5NBNArzU/z6yfRQ3uD+n3dVdcdxOcE4wsHu94/KOUjGJxZTLd+rHRPDM6
WPXdbN4m6U7V/tTt1jAeJPXZGrfXzbI9ejGxJg4OPEfLOu7v5z6ip/WMpAAjNLvkXkVDZ/W7hfio
nW90Gl43tXoigt3mmw1AB2XQuak20VW0dSOUS61zS1PVU6h2GOI8uG5mbc1Q6P/HDJexF71O6gGd
qhD31UZXo6AdBOdzCsmyjBSC2RPZ4g55PQePNljwsWbVh13sq/xYNLdEJHJ9Cf5nhxNeXYFQhIj6
hYhKXKZzr+E09nAZ+UP6zGtl4lpFglKx7pZJd59XhV+3P9NOJAi9GkLMb/ECVCWhxna+ZrU+Jlar
wj3aAde7XunQ0CuEfYuMcPf8TLYqeAaMpDR/pZH8bIGV/rpTrLo5ziq0VLL8km8SlmbLmRYJJ8ks
kT9tnO4aOgNL7Gxt+tl2o8DT1y4iAEf9Y40bkCbjkg+4cuERZUEiLZMAJVc3pj/sRHqLRudWMd6u
j+8S5gEXQZ8/hH3R9w+Zcm5zGZYmlakEk3XSPFDgkZQmfbFAgQ+SIpdCsNyoFH+omsaNtHfNmX2V
6D6xm8DqRCQK63P991O4DRgBbFoULY4dx6BeK2Hr3Q5tQIAoKkR9oisTbUEVEkVznAy4KXPu2Xfq
0pbf2o8TBN/7TWb5iQGMFGC09qck6iAUWeOWNSX2MC5lhW2I+7K5vLTx+xSreKfBlcm5MUWccCvB
BZQpgFoAQgL8nskFl77pjEWlBMe3YW1Q9yPSb2N4tJfWv+47K2erhSwOFwiGvLxoitIncMN35Vh4
OVRZumeTbg3pptLRD9W7HbjKSCN4GF2bR7B5qWArxMhwrp4HFbskUDyOcNIVy/3Uekk17dVgR7Jg
HHoBW8KKL6JdABVwdH05KoZ4bkqWzC6WG5w5PbH3E/IKdyKQVjcARYxy697U/63eIgBdMIhmN01D
EyEA7ucGl7ieolxCqM6ouiGS7Q540qDYZ9fXbM03Tsx8v/CepHZdrzbGwMxEuBZl/RH43KhRw0kV
RLK1rAS0/oCQQc4KnUDff39iqHUMMjQL41RrOqjKom04d4dKbfdzoT9IU58+2Oms/YpaE/jEqs7D
JDNJgm4hs2q962NeOwbxLOvgORBryXBV53MrJbZaDja6A5fs0KAB3aBoUI9Y7u5qWijJCGh4T3Ha
H9ftrrrriVl2fJ1MAXTwymlMVOTvk/TQ1tiIiflaJ/ZGcpb71sqgpCaUCmVD4dKys6FyebURTZHW
V1rhNeqfqQmmcaPqu9g5WM7O0u+c4YWUYYtuXyPb0UhwhVyLB6fTzAVVNJUpFuggcRxPn6n8SdWw
WJi+8o0he7HTu6moyCqaYC6uLn3UprUJg/UsQf7prV1eSvCGqHXm0fJTSbbX13M1JtimCcCiBuV1
Hg1C6LDUMWsyHWQ0nvbbwUKDme3JY+zSXlCuvmRSYPEANQU0hKNdG62U586Tx1M0SinGppmNjNp4
CgAInaFIVupoZlaiX3qcNUGeUPUGTIBPEngifWoNpocCsINDPBG1D6yNHiADKOPgURtXay5AObRp
M6PS4VmRHVhGs9ezTdaHtpRvWkgdXZ9qlS0d78cn1viKHhTP4qFBWzraqO6IAraOtgNxzPCA4OUl
te7TMvOrTj22SdgovupZOzN9brIDgrRUPspgHb2ffMlXMsGHraScFlYG7+AonzGF3PNlkbReQkkN
szDhXTRvmzscDbvrY18L0WBFQtcV6gs2uhrPTYBwOgF5IYtWeWrl/oxGqw5yWegj75Y2DdPJGZ7+
vUWAbwFqBNkaSjKcr40tXszsCvp1S9pldyTuUSeTl/zYjkrqR/HQu9ftsRHwi4vbCKArwEiAtpmb
RFw+DAlIZlzKe8mPyG6BxyZ/rttYPYBOjXDRF8IJvUwTGBklx3GnJvOmWAoKQ/OHjLr1OG0WVFKq
zHmYLCcF2dVvwQesvEKCqevvOrJ1Pgn/OhlyFfk8knkn8+r2x0hezCWgCsASb5N6LBNcJD6u21z1
TgQmeCA2qX5B4CpLcZ51cJ2CgmCp7A80ErXCr3onoK8orKIsBUDv+aiUSMkXAGvQad8f5GJvgX1E
3Tj04fpAVoMNOoiB5lfA+GFxe8Cuta41axZs4uo+16SbNmmfZjsNYkJuk7jzr5tbnTcLWSVI69AL
w2Pd5SGmQwnRZI81be17s3YO5mK/Xjey5vVwh3+McP4AXReIOY0wYhgTegVbV8pyv1V/XLeymux8
M7sD72CpF+SMBZLZKstN+L1ePnRU8TKn2aU02UpRg5Cib0nj7Knxx3L+U56FcquFCAnn02xuX4MA
I3Gi1MHFg2CXpR8KmrCTTg3HJAIPbLkpjU9aTxugtAVR+RJzCkKzb5us5w55J9uLJ3tNmQjYFY2F
pR7Otq5ALjBZfpy+arO6lSTzpm+euzjZ42nFd3QwR6o6tLTQZZghQRmsFz1LtjrRAen5dX01tIsU
5fvDUOpWWA0XLwTnH9bF2VgDzlxAVE7qfYnE+U1i1LLqFU6avaqRvHzYTuHs0C5Iwdg5535HBrxP
gzc89+JhidwWAqxvVdfI91WkZpEP0luDdUvnRHdrOg0Qj0NLMORZTc231KT5TbIxpr4qldPvosqg
8xV1adjrE7hlaGqqP8EQYOwqOuf7ObbJ5EVxtzwSp1Oem0HOP6K+ZcC4pA+h7dyXB6jeOMdcHmtB
jX5tZhRUDy3cDtYAZYBsjmUPP7Ug/rWRzEUN8Nq7a5qu22laXfqzbUdMvWwU3CIvNjujt2YkVbqF
zhMA2s6XZLITK1sWyM0PzXNUocygicCHFzuds8CdpxS0O3NWJiUKlg2y3oNJbiKRXs9FhGQ2dLxX
o8iGJnae56acgWd3aIZRKAd58sn4MVqhlu9mKghb3y56dlp/W8IjGvhlZBBrcRGfaJkVzxGyAwJC
ucFnUHUrRPhy1ad0t3jNA7imBDeJy6oUZ5M5z8l+tit1GE3cGb0p1L/yPQ1sf9nUh+K23YFmIzR2
oiW7uLtwBrnstjCGzrRGGJQ38WP5kh7y3RQ0nvx4PR6sOD1W7Z+55NNao0kTk3YsKQmtEPTNfWhg
OKMgDRBZ4fwvqxLU5ll+Nf1a/PghOoDvVPL/NdPS+ZR9p/CnaxSrEciNYSU7RGB0TN56fwzS0BK8
FF0eaJwd7lQhij7guQ129AclHLfDvgsQF96LjSjpWN22J4vDAsfJgBbVKpEfwJApb5fIj7tdpL5c
X//LrBQJL14NFVwhEfWwhc9t4IVhlIclRZm1+GjAzoxUph6D2XyMrNB2IJvzZclhbQmqWRdJ27dV
dplk+9fhu3eMhEQmZM1LL2Ly1ungptG2xSFQi/Yt8ywuVmB4oN9l3H+oY3GepxSk6FX0lHm9SYJa
awE7fKvld5z6LnSIAnsEZ3gvkQ0QDn68COkHV1YQSY8Nqg8IqIAnlzPf6FHm6DVSLCim0aAJq219
0DKv2UdbVm/dgPGo2ihP8dv1VV2Z3jOzXB2iyAZFTxp2We1vltGTtN/ASUAmWnBtusSUIZlAhwEa
DdjgwGdy7jwo+o4DXsNQIB87KLMnSTIekR7Qr5SgHCHrBGBkM2+mn3alk9tqog0U98YcZQLokt1Q
a+oeC/StxuB9W8qXLtXz+7aQyM/GkRbB6X5Zv8C3oo6p4EIJJraLh5O0bAyGPik89YG8Om4ZaKqb
+PJuuanDenTl5357fRFWjvUzg9wiQIGKlY1h0OkfNBASWiIyjLVVPh0RF4cGPR5sCcmap2gBaKxr
CU8iqexlun99IGtOjCIwUCUW6s4XzSRSO7YkVZCf2CZeP0h+W2mopY+dAAK0Ml+4HiNNZyyAoFXk
jvWqHNuMok3CIzb1UwmJ5+RdH8haioLOXvBsaKz3k7/EUTA20rHDQNQZEONArYKRqG4PXH6niKRL
VhYHtRKGmlLwmoW6/fnWGGW9KUY0oqM45I7VZzfdDXWQ5SKvXh3SiRnuiBgpbUEuhlxo3jhPoJRR
vfrR2hd30X3qDV9V7Oapq0IMW/JbQWi9rIjhGLQhBg9oDu72oMQ7H6Gu5UOU5xih8mQ86Td6IAXZ
T/3hp3GL+iNo/nZ25RKoyrpeutO8eZtB11MQgFZc5uwTuC2WG06q2jOb5OrDtI+ZSDBp7XQ8M8Ct
Yiano5E6MGD80lJ3iNzUHV3dT1UIhwbkpykqsq4lSqdzyi1nkhbJmCXw0GRHjjXa5kD+vGx04i43
las8SJv5DRJV3qv2PAhStNUM99Q0iwInyYYkFVqhqxhq9w6S2l1q++Ob7ra1qzBH8obHPPz3AfJs
ctkWOrGYABE6FimLK1PlylIQT//60Z9zUS6kQAfQHEo2pkrNd+aYbetGMIb1bf53E7AFPRlDC+GZ
dpkxhraKQ0cDnd70ZqIDUgmvh65VOyDAZx19TNmKc0RjRAEdtCPocFMeFgNP8PaPQbt1skQQIldi
PUQD/trhHNCEuCY0SHBTjKX7eTz29E0iIk9jgYHLyc5scJ6Wm5Ha4x0KTCPxYxbhFa4MKjw+xXQ7
LEe1e0irnez8mP/DcXlmlnM3lM8dKbVZsNA9grYP0sqQItproqUSTSHvdEmNBm6C4UX2k9HcdUDN
arl/3R1ENji3m+slKtUBNrr4cbG3NUg8dWHf9Gp0RTMnCB9wdb8oQhL0ccY60L5eC8pqYvgOmL5A
QV9UniW/QD5OT1+74qkHdXmkQIW1eJZEmcfqVQtdA8ALgX4C/N2c29d9W/ZjDbcnbahBPLwMKwVc
xC2o1hyQEFFXng6FUE5qbXbxUAz0PXYCuz6cb+rBSMxuZmXDzp/8aNf8XNAS37oOOpnjO8NrjvIj
9IhFUkZrGSp7n/7HLLeomaRlmAXw5pkbC/fKKYxdt9tPHnlvn9q96Bq7FlFOrXEXP8vMl7lTLFQo
y22jH9GTavfA/QfXHZV9M7/XT6zwpHSdU9qgC4cVo3uvGl9fjja0QsD23E9hVL5fN7aakpxa41IS
RWqnpVVhDZzum8mPsWTZnXWLFChzyw3uP+p7jHpR8vik3UA3M/MhbzeK9BTWar+n6/jdHn5yJtQT
aYYIksHecveZuvlx2YLO6skJ/qi7PozQaNPg5XC/F/VJrnstcFMmQNPgBee8dmmUvLZlpIJF53dd
hzKyZ0mP12f4/+Ojf41wPkoXgL67GWMbwtE3tuQWNcUf5YH6EZjW6ZaIMrzVDAwx6J9RcW5KQPSh
9goMqhulCKPN9Bw/1O/T4immK7uiIubqHAKjryB1BzEMXy5AO4HutCzfSyskz4ch21LRNWfdxD/V
Xl5+vqZdRtMJIU0vMxeA7SmP3X4UHOMrofus7MElxmOey5KdouxRp5Nb2beKKPtfiR4ov7LHdxXQ
YUgBnIfIwoL2D7VRwOkRhHPpa8KzW3JMRAfAymSdmeHGMSTakHYOzGjxIc4OY7I1ovC6S69O1clI
uCNmUSW7jfOy9CDV4NNedpv4+boF0SDYF5zEA6mLO9QjMAi8uwBf95WMg2s0n9eNrO1MEyR2aL4H
KpRJPp1bWYB0RscRrGSx7kJ4w42SAjzXblXdojQDe5PhL33Q1C8TeYlEHZpsG3Jx/sw6l1zlkjZm
aC5Efjpmm96xnuQRyCpIYMeaGYCYzc8AaKrsfnN91CymXTPLxby0yGLcvjHoRXvso0NhHCflQ+s+
tUWwoS7XEIUDC8RjoJDGGyYPYSzBOWv2sgUh9lqGRBNpb0tTAnF2IiiMXs4jcBzAhOkQ7EDR4CLP
H0g7VLOJHsMKfdvk2IArrgWzmraTBzTW3ldU8Pi0NjB0vLOmAB27gIf5TU1pogHcyr0CcHblJU8e
pf7j+iIJTPAQP4OYlRPVMNEYZNPp7xox/V7UwrNyf7VN8N+BCgoKlcA5cP4fKc6AKxJakhaIuXzZ
jVd+OW6zh6bR0LnWp3Q0n3K/3l4f2mXwODfKuf0sNRalE4y2FnonwW9ORZF8JaeBCZtBFqFugF5r
LtK2wxAnaRvBRFA9j2HhlWG2qXbOodj1gOt64G+tXq1N4z1Q1zlkG+cgal+/jPXnX8AF4VKXzEpO
8QXWCMLqnaEGozbizHq9PpcrZsBUwwqMEHBgweQ8gGF7gZ2ApBggeTGcvTaFlvxMRBC9b1jYecgA
VRo8xIEgLfpDv7O3k2gs96rTlkWJjNQtH/NXZXTjIFM8lHXc9CbdRH7harGXHccgDssnR5gdruyG
M/tcQtMWi9pDCQqvlzdLqPhFqH8ot3OousWLffxtbX78vj6tKwfD2YD5Jz4Ap7oys2Ew+jQUl8pe
/jruobgWGEcyhcoXYJ+uwORlWMaDhwPAGCDtrPbJnamZPEudAfgwLlDSU3bf3o5PALSbB7NB+WzZ
OJ+KB6RJ5EETWPSgueZFNqN4wFM+q/RyYcCQZlPJoWmGJu2ocJc2eixkcksXqd8pEK0X7P+1gZ5a
Y19z4ky5ZWSLpKFxsErb3NWbH1NVPKvxh72o23n4uj6tK54DRRf0YuCAMNARyc9q1iRR22IhnRoi
tPKPaSau2TxdN7IS0Wy2BRUQMEKziq+RT8o01JZDkJcyNJSLx0HrASmgLfDKNTOmhmwFjETAl18s
U2qXmSVRXLFR6IcgTGP/+1TeRuECNMwgR0SrIo8SSJ1UKtUcQJel6n3VekVzsZuI2urWlgQUoUCh
MltoBTtff90q0obaeGiT7IexDwviA853fUFWMgJbBwUAWF3RvXTxQDsnTqm04wBYShTmy3vSUTdD
1w+eaZUQvWN4XChF2/dbHYiLkThx8EqCZi2Min/XSxapdJIY/SEa0OmLK+vR7JWRHN1PmgU/txJU
0jCZje5Z9kh8hybUbRUb2BWUviCugZmXek+nEir+6dLTHaWS/lpGPW4jqTw226zR8sUfNSRUMlTe
kw2hBbiORyRXh76j5IDnxu62VeaY7Bsr1e/NxcTJs8xLqA5zsjfVUv5U5xqtEKnd7wg2YuopCjo4
XX3RlRaNLbnUuW3smF+lXE/hotvzz1SajYe6j8qnROrztwaN5Hsd5IehARsPjR2b+6aq1MQvJ2e8
0QvTfB+B89uo+Zywfgs6zL4SS9Vtndqjv8gFFCLmTh5/IO8G8liNFQjqmPA3t6OggKJVNyx7YNNo
dO9IsnaXTQ70j6ijOQOEbpJ6ZxnJ/NqQLgmtdHRit1YGNEHQ3NwkqbakeKyuGxD3khkA0QW6OXcF
2MPe83aJHuqhT4Ebs4wWNEVS5lvNTLubUQefGMrRSbWvmry+wTJqcaA5+fxHbdW6dBeal88pURuU
zwxZDqu+T7/6oYVikGR1FYpAlkVylNtAFqTqdPiol3hM3DGxs5/K/yPtupYjx5XlFzGCIAGaV5o2
UsubGemFMaMZEfTefv1NKs49241mNEJ7Nnb3UdUFFoBCVVZmWOs+hsoplAPzVD9Q3qCq3hqBbNx3
KSKI4QfjBJVHDOphgvR0V0XIVblSFXjzZ7NLoZiiKe12jqFS05Yuplj/xoqszqCtHUgYrkGrDgk+
DgzBZp9VFQ9bnHvKEwpU+eFnAYkJJ7uhIDu97a8hd/LEbhO/8rr77Df3LaRh2qIIenmzr/4KDKGD
nBZExxigPfWcBaFJ8wybXU82Bliru1Gaf6xckBaYWP5rQriy9CEYC6uFCTvYsM7Rbib3N+rIpqPd
27mnP1T76FA79l52MctcE9K7Mk/Noh1gN9QB/kkxy5fv/7fFE2pT7UQ6sIwsJyX2VxPdjtrDZQNr
qRRSCuQVAAB/AdNPP0+L90eRtxNyx0JT3s3eNN9yHqKIWFk5uj723KSbLLDBh0Azo5+dlgeR5gF2
nf2pQz1G/EbNdRkNvWzybW1xj69TITVIw2AcQorrdOheFKS0Bpc059ei5tjA8gOOEh2rbpNCg5yb
Ww3aa6Ll28oGnftUXuXav7B0fKUKrw07y3GixIBhNuN7wgwv7kqvzgeAWGRUhbLLW1g0teiKclBw
eTfTjtRXDZ7aMub7lfwQAxMU+SjGJtjZ2H3UT1qP0wzZaJJvMlZssq3xBHZxnwZkezk4ZaaEdRsL
NUsmBbXvoIx2oPTPU8ASW69Vb/i3544oUqsjr4SFG4kZ9kmARgVGBL3WgOAe9dLilaqVlyuGe9mv
tcsAgnsQioYsqwEV1dPIq8Ki7xobSziUbtRETsldne7sWnfYuB9iWVCsBfqxOSHQG5LQKYcUtjtl
6Pb33qR+Br3Tp6+XvVppEixyE2hsQR6AGkwcW4CqTM2Hsscz0O98c2c//UUP+QNXTo1eU+ToW3U3
XNu78udgezJs6VrgI8lH2XZR5j0D9Bjd2LGUwTZXWgfYbgs4ETIX/mUXJVbEd+cECh0jmnCjxjx3
LI4R1Uej21y2sfa1jjwRiyPZjAmkZIInrGTGdgB/GxqE5Aa8qgRt5SB++t/MCXssmmiVNinM6fpH
an5AYxHDZ6PD4x+X7XwVa8UM6NgvIejjKrOIsrzCol/2s4paozMfUDTD5XkwfTS0wLtya22i3xKz
C9L8zCzSDqRBQEeBV/V0r9U4QuqgwyxNjxs0Y5h7f+y0JzKhjBt5vNi0kxzZsLa/F4AkWyoFmKQW
XLU54UO4TNboRV665axfF1331A1lBtHz2x5NZsWWoKbWjkpoLxhwUbVNQLRO3UQmPOjmMheqDLQD
MeY9Szpwt0a5ui+t6icUEGS99FWLC7YfrXQIv4lCT0bX0qZKcNUUU2oCD0CieZcMEXnXkkDhbkWr
IN1mGEmRdAVW8gLMn2BCEuy/eFaI6F584jwxQJrg5pzti+7GDKrt5ZhZ2eVQ7gV4GDIH6NOJo3MK
ANcW7YAfVpMk89mscs+omxFIRPPvZUtnawj2JCBoUf9YqATw7+lXw4DcRAa7y13ato4GldPuT00f
WPRhyMhtz06VxdKi2I33L6aHxK/VxV1rkqLP3R4UqrHaenq0M1AxCySXwFnoC3YEj+LG7lARhUe6
CbHWLvmwMFkLIrRNktpvLKBXZSIDDMpMLp/zKI8z8wEVqxkm8cgAIZrH+WMzQYG4AGfCB4em7eVv
tr6SwAmCCEg7J/OYMLmZauaQoymFbkl/Ww6x00cPLPl2orUsJUNkLKUetHyEQswMMSxNzWCoSX+w
7EZJNzVqC7ntV0Mk8Wl1CY9MCZdAXo62OeowNSkgatIcLev8NL0KwTmUJAf2bQyb4JlwPuqRzlW7
XpYQtHUJD67DYdhd/krnyYhgQwjEDNpuEe2W1Zvec+NxIiBfGR1rumrjq3reJANonJy03KEfrrDJ
NaKXwX402ns0qoCef5b8mmUBT24h4dcIMRprXVGoFL+m7kHReA3xOgcVSacHTrw0ru2gdjR1g7FI
nvtSsd5zvMFiHDVJzD5iyh3N1NMNohhVElrNlAO9pb0lSCNAP3irgAjCIsl2siH6nAMVVL/ndopc
NMhkn2L5+2fOg9AR9V0NKkfidYjXwjREykJOSQyMnQGaDLrFvHtRDXQoMn2nAOfVZ8EvatQ/qSq5
GM+baPAeqvKovOCq0jDqeup9oXe9kVrwvh9+DLnhBRooMq3MZWH1Gtja3ixMvxwhKjyNfsiSn8OQ
+4HRHuoMOneXw2Dt6Dj+KcI2YwHToR6OhQBfbRlyX7X/6vxGrcJ/s+LHhoQNBkVQFU9yGKrM0k2T
V93aamoJ9axnA7VNBU/dvnHi8l7nUl3qs3zra7mXqxN83SpKCqfLbYOqtq9sLPdSE9FLnxl/dPUB
XPHxyPwkvuPTbab5/2Zd/7G5HG9HN8BMsbO6CjZBVTFXvgbSk9Qz4mzY1mk0vvV2OTxetrh2ccPR
/3h5RnnXz3WXUiSRoDuHJnpQ4eY2b/LoKbNzFyVd77K1c/Lzr0XFACIEKJD1iBpSKQhXik5V8be5
5fDZVdUHRlOnNJ8t43e8yLFBvZ3+LIK77ttER6emxanfZlRYYk0w3VbjBnQjWdd5mY4aeCI7I1cj
Z5GXM6B3jyRBiByzHpW51mApK155sKknVwtvUGkGF/EVcG3m7M4ygr3VoxENqP/aFCLHnOc0JwVs
GlDaTcxNqlJXCQ5WvFHYtVFt58A3FC8ivyQfdNmA4pF4bFfomEa9pXQpgV2MiLi1va/bW2bgIHTb
4ZB1QI63XpBu8DzBMEdgyGYAVs8hvMXQowJxKwhQTvcLaeIpsTOaLzJ+L90Qg8Qawjf8NVVkQvHL
Xzrz88jS8kuOdmY79qk6DrBUgOWs5NzT+2hTKt+msUaQLik7CIMXUZAzABrpR/C4EDikoMRuxnHo
WCHOnJzS94R0kpGGteVDjUOHMjT+o2KgWlWdEUVVclfRchdcQI7dcrDvVw8BlUn3ra3fsSkhPnV0
YUId7RmUNbLaS3RQrULi0vBKQ0bief4+X9bwyCshJE0QC/R9BlNFft1o75p9b4AusTrw8gN9LR2i
3uSVBDut/1Ekj2QEUH97eVOsnalHP0AsruQj4EiY/kKaUPzJsivVOhAau5Z2n0Wybv6ybGJYHpsS
coK+Cmhjh2HhNrP5mfDXJMdwv9F7JZowVsk3PU0lzq1ZxAL/91oUVpfPUZn1y4XB6J9YuU5KRwkK
h4+urt7EqWyDr4XNP9Zwnp5uu4BUU6yVuP/NvLiKimZXNgESzr+XP9iaFejaYsdhGJUBd3JqRYkN
JWn6AMGZs73ddC9dyb2qD/zLZla325EZIWvSLZ5GhMIMssjrtqCbGSaike3qTJNA1Va+EsbvMVUJ
8KJhYCxF8ChK/xOCpj00fhpQ2xvUrMZIgnkft4rqsXrkDoCitSSfWF4jQkAyiCiB41qDfUMklcnL
zuBZxgt0YSLlUe8yE8SoVi8JwiXIRCtQccZ7Ese+hXHBU/fmSg+KTMfDOKteoZmkRodpdprg3bIn
B5PLDpEBg89bkGBZR50bEH/w5i4kW6cWq6IHyV+lFm5klY6OIbq0651uNt2pQyluYDtbm/1Io07C
lL3eEcc0Q5+10badQW4eDrdRDhy2MfizYT6rBXEsK92mdrKJ7cQrc9tNQKR9OdxWYsDAN9AR1UhC
kBuc/uQ5QT0hVQh0eUykyalTWb4R+FX3FuoV9AQk1s7HQRZYCqCt6AWgcA0ev1NztYWCgraYMzPM
1fweMM+NdpTBHsx5RwZ/6LYKcy97uHLQ4hwyQQKK5h7mHIXXASssi6YzLVwwMnhRiCaf6RfhbW0d
KhpJ/FvZvAgAG9ck2IwW9M2pe9M4pNVYwj105b0yQL4aO2n8J2sfLvu08tUYhuHRdcDYNmaeF5+P
Eg2zz5Uo6eHT2G6Zhlod34fDs5bghdnuTJz0/5u55eccmStIPavmsoRj+FLY3CH2bdzf8eAlH3on
+zePKniHofSltQF1QGEVs7KKxkY1ChekM6kFEe3WiRPiNdprZDkN28/FTRE4l11c+3ImPhv2ALYC
aGtPXQy1jo08HQq3r70WZId5+jefnge1lizlSjSCzOAfO8LxHmY2FEgIDiVm7XowtRoOUyh6N25a
SlFAS2SLByDuKfBqaQABofN26tMUjnVNI9gyyf1I75XR1VCOgLZf1/YOszcm8YpyUwO4Fetbq/97
eUXX9jqCE6bBBox/RcG8zDBjI5vGryBt1Y+kejfZRut3pe2qDECWbpuOkn2xnFZnHh+ZFAKVt8GY
Nwa+ogFBiXm2nzJdNkCz+gGPTAgnGDf0aWA9TCgVP1Ss3ihhtenr6IYl6Y+eTxJ099qb7XgVRey1
ZqRNabVYRbMa/tT8zkxV6LSFd6goXkHo+kkJrY2Nsm9LfzaWLLNae4qfWBe2hV3Y7VTa8JY3+6Ty
qxiMT+Wj0v0JwleLH4ryCbqAtf5cUsmr4xypgbv0KHpsYaNEiqblkwXLdRV7So3+WcsPzIjvaqN4
acp0Mw2Pk863StiDCf9p0gEETiXHuXTxhbsj0Y2pGEosflL9SYOHrhq81naz+K6v3LTf5zNe6z8a
GfBx9Sxauso4igCiEhOXaQrVMaewyomXt09mcx8MmziXJGFrdwgYmP7fChWy5iQOukJhsMIoMqQO
ucpmJjuNvWsL+u358mGwkouhbATllIXEBeMXwq6JzCmnBIxfrm29KHmyNcrXyVaeahU8nIVxiBnQ
00wmQCIxKhZzwGBDlKGF0b4AJc4LxOpilBw49DvUgxlGjiHTH1sOVOH4wYgrGqFgywMPmfhEwJCV
HWo18j/MeJet5mj1fgL27vJSrkTHiRFhY7DMyIIWvO7uPN63qOOA6RLSJ1g+yU0lc0aI/UixSGGW
ix3rNzCr6Cygwyrj7Vw5TZF+YnIFVQwMKIuhnleYREzQqnPRWaXpq1341uxD2BTlWtnHWV23o0xX
8MfWMABRqDBVBndz/7canszwibWSN9VazIFIBx8fEJsFwX5651oNL7TAQqpUZNwpkr1NXnjx0xpH
h7UfM9CXODO+Hw9I3QHowRUPyKGwtabKSKHcAotA3DpKG0BLIDwQsE1p6behNcjej0yJNQv0HBJW
JYspENqDAWinaD/AkejMhXV/2alzcdgvU3hCLYJz6AkKGW4DKrByDFnhTm2d/smDsPhtlUT5OWhN
+dSYWsD8qUhD0E7y9JDOs3kwJlBybwmx+T7pzKJwrDGi7T3Q1aTzo5lXvafqWS/JOFZOUTSyNYjV
A9+NdpOw+iUbx6abzAI5FUS1tI3R3DOQEaWYCdUL7gz12+WFWdswQD0ACqAhS0XD/jS+QqMr+7KB
Pd5WTlIAGfw2IoE01Hsr4pLrb9U3tH3RtEcl/qy5odC66PTFt7mqCQhm+eRrZnlThyXmLOfyNkmL
aAfnJZCHtWc0VBXRwlukPs9fbDzVqwhFzRIj50bwakE24tEMKXmao1Ejrt6n7dtg6MlOoxn7rFhn
/7JH3vtND2JBZ0TPZw8QNfuJB0s4OeAPsR6tOGHJVinoMHhG1XPu172R/GAccmuZoTderNTkM5x1
1DsICYk0FV+p9oPhGTNt0NuCepQIiA5K8KgMCcDPZfGm0RvNhgqG8VBqD5o2eny8aqiPluTlUFn5
fCc2lwPx6NVGzbnuqdWUrpKi6ZnOXjb9WuqqLE2dFvDdFu38yxbXuo8nJoVdO05DOJp0MVn7Kli5
6BY83ksPlpi7koAkrtzb4Q3qTG21ycuH0n69/APWXQaZGVSScGaIaQYuW3A2pR1YFtWbsvCa9tFq
0ZcDRzJ6DwiGy9bWclS4+19zYoKRYGSoDAi+aqwC06jtCvt26vdd5SqYTlsEAALjtQTzH5o8xp+x
lmm4rb2wTuwLlw00VcHOEMLdcN7HkI+OfoCTOlTdKXrh+m5kP8swlvi8khWcmBTOH2h2oymxrLCm
PfD+rwrdwu7z8rKuXKEnJoSLuuz7dB5VrCqHyHABfIZKNgztVTvbZbNXL1/Wv2xx5VAF+xWoQnQw
pIEOT1hHZSD2MOszyIztq8mCJKjl2PXvKNia0m+2ZgrvfwicUFCtogdxuintOsMoTggk7Ki8F7nH
IMZjJWCyy5xxlkFqVjIeTP5gtgl5FbHPahq0BZsOiHqgg5uhi5kfkJv6cfzRV7vLy7cWh5gqwVsC
Z9uCLBa2PelVI+hTUrq0Y8Av5ybtUoemlHtD0xazMzWqxh3IrOcHQ7HawctijAt5VThmEuz5WngS
kNdCoABSl2cjqH3IAyufYsROhSGfEPyuGKAPLFOSG698RWhiEOg2YNyVIORPv6JKVaslc1Kikeqk
YFRWtSc0Tu3kty5jEF3bDCDI0FVMjqFEL/Ln9DmmjCioD10LzJf5aznFjtpcgVgvU8ZtVvA9Lj7J
11yiXXjFLJR3YPW0IdyI0s2pc5ZS12VFCly/6qeabJHSOqSLHMzo92OySey3ongN9dc4l9Gyrq7q
P4ZN4UU6ll2itjoMU6V3qw5kB4oX2/cs+KWlvVMNmyi4sqstm3eR7Tb0vjZ/RuHbXNw2UiaflULS
8RqIJ8LYTlnfGfgpilK7DME7EACJoEKr/orNxtXrnZYdwtnLJydUgF12g3z8FyctXsoU4yq4zM4m
D0w90EOqV/jTlu3H7I5z8KUUb5KPvZaYANe30LiayEFE9gDNbLUsMGClRzdi2KTaryDbWksg15t4
uqrj3jXMTuLaeV1lEbwg/8g1LNv4KDUpIJ2spBlYWkIl29B8a85vYXBLp23bhH5XP2jqs6V/QiP8
srdnX1UwuxyYR2abutWtTAeYlsXFRkHN0xi/mzIvFoC7glQCWFUBhj61UIck1JsG80ULvFAnPulf
YmVLlV2XxG4ayabNzk54mEOrAdO72KzAHwkXF5tBO29xwL0JOeAOc+OWuk38XiiR5FBYW7ljQ8K1
35QsDxsTs7i0zJ+6OX/Wpe/Ys6N78QWk9iZ6kWBy+xppPfo4EQ1S3eqB6ebtTwsCqxWoMiTH9ll6
KJhYvDwywdQ2rbIvOaHhBaoZZgRKRsrcLgTc576SwV5WP86RQ0KQ24mtVlGAjzMlVwRISMUsncHC
C0UGJZAZEsJ6VAC47BOsXBxcEeulT2/q5tHk+8ubZ+37QDcVs3PLSUFFzP0Yz9ZsLDNDYWqBEVV5
K8sKY0r5w2Uza5G2QE3AIavhP7GGFnCVzdTE0WAlMb1WA9I5YUvil8tWzl8qCAUA0W20vikI70VQ
kNrGZg68LOYzOuW9q/StpuiOAvLdiSXOMPLD0OAMtLxqqjd2F/ohtpRVhm7aWf/mMMSAuI4WCZKW
M4o8vTQGTBnhxVDPLXXyqB+dBFOjNS0gwVC4g2KDBArkdWXkNPHsFrMh+QXLoXRy4X+txT8/QNgW
hl2lmbmMwhiQD8m7TWJe5+Apgfx6mKk+sLwQo5LsxLWQPfZZ2BssGPC+D4FesutxE7W/m2hbDLo3
t78l33k5mC75JuwNlttTZBL4NjFIWuTgKS0HEFmY9VUIDngHT0jPbH/rc7JdkLCxhjxHlwFhV6+7
Y2+F/JgmvWYNywI3GElLtS0dModaf2f2URm/J37TAlaZ0G3TSZpHa+cdakQoTIHlFygIYZUtfeIJ
lNBxpJJ4F5q2Yxdg7o+fWsuLgaTsvcuLfZa/fcXRP+aEta4KqLMoUD92Qz7/yKfK76lxVXZoJywi
h8T+vGxuNYYY8paFbhrzvEISjlHc2EZ5A2KRneVNFXqZt7O6jSdZMrjqFsYlQUiyoLrFZJ9Hc9HR
CHaq7GnZFH21HUnoWdWNJdNoWzVlg8oJqBwV8AHhPi/rjBt1XOEoUImrhjtd8bJiMwW/Il1SYF0L
jWU8nTENnXbkLKdXYTRZY9tBktslrd8yzyAPfXKnGgN6xYemlez2tavj2NjyY47uXRIlwH+bMJb3
Tb7tY6I6mDlq91qnt5IYlJkSErAkmSuaEZjSh1tz+kiVe8iOSWysBR4IXJDhAS+DyWDhK5EGgPMi
RkCUHWqwHbrNYPEoNQXISImlVW+OLC2n29HCxdAemu0ClkJMTCk6MEvBbd+/Xd5Ha8f/sTvCPoqr
nqqY3ENWTCOnAg1bFTmEoZL+nE2V04x3VeVftri6gDYFQBAUNHisC8GHyybs8glz/iO/pcWmVPcR
SHdiSdTJrAhRhxec3Y0VrIASxHZA+/GOIuhVRLS7lMvgI+eNciiBYsfisQZ/cCAtX/LoS3HgBkls
YX4/Q7JQ56BkskvHqFKno59mquxBtq7h+mFXYddDBIQA/1FLrvGVLb2MnagLvATNVnFLjyXagOXy
E0z6qZk+gCwl2/dF7ajmB4jsJaG5clQt42AA10G1EC0aYaOhrlQATqrCYdaj4KhsUIB6psa4s5Xi
OgsxbXc5ZigWULjIl4WluM8gZ302pjiTeux0HV9zVg1/MCwfspyXLaxsNkvTKDRNljogyENPPyEg
W+lUo7sA9PF7Gd4CuuLEqYRzX2ZDiEmaRqqZAWcHpdgabIrviakciDVuLnuyEvknngjfZogSpocl
IqGOUf1u3BSUIPoTaU3Jil22g3GN0xUDsQzqY6CAd1XaO4V6xyNIJ6MaLaN8++JuET8+agKADeJ/
timSKmqQcK70Gs/quQbtq9PVU5k4nBLbC8iIvpdtFbzws66y/QBUT3s+jMN+bMAJEUZ6vqNRB+zk
ZKA2mQ488WarGrYz5/EG1rq/uZqokVOjZHhvtXaQ+UkdQ4gwGufQdLIpCQa/xa4zdx1kcFXorjW6
n6SlBujWPP4Ihll9i8MmPNhROb2PYWoGD0mn6W8UvTGv4ArENgfVDLdWSow/QZTM92aqZZqnWH2+
LcsyHxxjDIcYHf26C7Z10Jr9wa4TBZTZTUL4loQh/1EDdfRDqStdd/Oi4G/lZJHIUcIgy12rBa4K
qsv5Zojr2JZs9bWDBSjahcIBEAaMHgifucQ1mBEMeAc56CjYtkb6WtLdWB1K6qO7djl417bIsTXt
1FoYdxHg3LAGwJMDjDV62pjdQ3Hjspm12D02I9x6TQKWKXuCGaL/IdlDEjz23UclVU9e1kaMXHSi
wPiGHNVGvnXqTR0wbuvcQOpffZS6p2Vbnd4lPAYx17USb83izq7uDePhsnNrLw5QyP5jdvH+6Doa
Wh6meA+AB0D/0/fMKbLHtEkco/cZhjFVetcofhu5SreXGF75evZSF8fxCWphAKFPDVvV3Co2bcH3
bkYftHife5BzsYewf+kgGGSEk2/hQRAmbD+2t3MC4K8BQCcvribd3F7+LSs31MlPEdagra0Uorf4
KXQgBrrxzFMYCMz1Flz4QGaATEuyT1YSKTiOG4oAAa5i1OjU98AI8ohmQ4ZBI+OpSIFlscrEZVlw
2ynFJ3RGd83UPJVURsX3xYwqBNmxYVF/kGUkGUAahAJ9Me8DNUWyYwFT3yq0vcHY6TggBUri63gG
cOAq4UpwrYL3LnKBJOCfwaSritsmBoHIZtbfq9oU72LQVxQOVZJUc6YuaN94wsbXPoQYtxNTXl3x
oWdXk6qm92qMCzkPZWKOayGMrBRdFlCKgsVQRK/G4dy0vB+ha6b0PYrg3Y1qNQynAn0D1j/x6zp5
RkXmnqVbUIjoDhQ7Py8H0PlUNSas8GwGa42KzwkahtMPaobMbEa7y1xjemGluuEke7WH3Onj9MlG
WyS0VMxg9S5paofw8T4C5L9l0VOrPdEuvgnI84iJVEWX8bmurA30usC6aGKfgbVQXBsoK+u0ViuI
fOQgnav0VnMjc75DbckJCu6Xs+rE0+8Ragtp8xFU7OnywqxtcjDfQGkT9KAqHvyn60K5Cc7MSIXI
jZL90AHCtBvz1SDp99MLkHwsVTGUYfBWEO+dIR4NViGsp2F2DIi+LpoffJthlvuyPysfeqk4gmgS
rBQYEhDbPQ1BB5hYEwh8tLcRL2/6E5DBmnjZfNWrL7TbBJ0DEia9Gp0UaiBgAkyjPQ93qu6CU0vy
a85Xd6nko6wBcVdcuoaQI6opGEmxsVCOY6B/50DYYNJPpqS1cmbgy+FwRZvLQknXWPLtoxtCSW0k
uBz6tt7m5u55+edx6zjulfs0OTvu7HaSzPf8voWWGsMMBlgBsa9FdueO96Y+VriRQgjkQgR8BNBU
ex1bCejl/JlwakY49JE+6lWz6PWBi8UZ6O1ky7iXzq+VxQLePQuVlYpu9+nCsXSKSMZgAbP2/qS+
5LOX5BjTmf3g23x4X+cPnpXoAAKBJXaTDGMOEAo4fxI7bu/bPIL8dpt9H5wEM8enibBmYPZgvdHW
EH6t7E1fodU6KRMobvjtHHzWTbSZACl0ZrwnRlkNb20x0b/CdYlLE4e8cGUWRUB00G3ihMWTOepv
0GJdkqNgvJ6TbwMlFzf/sSWiF6MBaDMO/WFXn1uQM1ggP7vWo2tL9lpZ9YnpqKwBM0c1sS6ZcAO1
bcDOwNDSOkQtHHDDdNNt2r7nylZycJ2nl/DpyJawi8eeNqBOhS08XpGT/1UJcvKdERQuNX/PKHBH
dFPom358vmx4xUc8xWxwbEA/Ai4KaZ5mW1Fj0iJ3h+wzBGusluNmpo4aX5l27P8LWygzLARTgM99
XYbHJ9VQZzk4BHPXBjKd0K2mbdWSYSKhc9rvN1QJZjvQm0bOAWi8mL6W7VRp4VTBVrM1QEOW2CiA
EcyqSNZvpf90akjYc6U+1UY6wlCXXSf8Zi63o/5Hs3wQNObot/f5NXouqvZaFHur8btE8kA4T1Vh
nqKXh1sPg2pirShndhoiGQVJChs8JWvcNjLcYemHmk858Hua/ieRzVyv3AAnNoV7TcdppmUUNmea
bux4Q7JgZ+pXrJV11GTOCYdKWbUsLscaDXjgQcGMD6cmB+RMhIHskPZupG4i6+1ykJ6/kU8WVJym
wF0OcXENzuUmam5XbePN9H1uKB757hjX++9bQ1qqghAMTywwXJ3eQdOo9jXK6Hj4F5GvT5Wb1AcF
lb4ErBVVNziA0kiSkrUNf2xR+HiMdZhNNUHhoJBy24wAkibuYBmbiGfggpVlJ6vWNLxg0W4hIFYR
Mj8AVWKe1PAPg0/elJsOg1ZHNBWeFr7miuyRfvbtAI+D/iUG1ZYkE0nX6WoGgzb0XUcUtFtdsF4T
sB1yQwOo88aKH/Biu/ztzjKUxRrkXSAJgfTu7HrgEcubNIA1xf7VZKE7UEkK9HWRnTwHBQvCpRBw
2lZFjH6EsZ0/ol2638y7v/pWuSpfI/d37yQukEQeFnfzbfETWDZMHCnAHCI5+pLCODqq+6Ixoyo1
FSdX8RJC9aG9bYrXGKC1BBMQGSbzh2/r1ggmhY+XZqAu7zWERzi9p+hyYqKoiJ083ZTkV29h7DqQ
7L2z9FwwKKyu1s1tn6Nu64zjraVtdCihk2h7OUbOjkrBhnC9BnM4ZyaHDY4jOYAu5dA5gKpXVOLL
WizicYVKDQqdiEbhHAHsv+FaBDt1+ZzqIJGWiRqtL9Y/BoRjw0jaac6KxcD4hIoEIQ98lKQHMh/s
093bskmPkxYmLA6+XNBAzlQWYxIT4gxmQUCulC3L1ACDR8NX1ZZ8h/VlAmMA+BAg/EaFbCAYNaPH
EC18iJsFhlfXj5rxeDmmvo4x8VgwMNyM6ogFEksxtxkMbihGDy+MF237E1OTrylo/bdkm+zzbbOT
ooJXg/jInuBUlbNO1UrY6zfkifzsf2ruY+IG0HK4PwwH7WB66tb0JE5q+NqXnBQimrZzwgEww0qG
iRdWzK1rb7av+w6q2qZjmHd8URUAnDVpPFVGpbkaJ8BZA4zHUAcUKYFJmBiJWcNjM7ipsjur+e4b
ejkWjv6+sJvCvu9jkGXg6pgMl+q9P1mOOt+kMlEMmR/ClqoMPWTTcsQVdepkZBeoMkTA+XzXqSsi
1remnRIPIUygzmGG3nv0MB/63QcIcvlnfp06xibblC8y0TupWSGxiAI7mscBZm3NnR4fsk/VjZwM
GeH18PZj8rL9i+1lTJI7fb1iz4ISn45AVRJphviC6dROUdFLUpzZdqor9qFtp611U3223vN9nDrT
HcdeCL3aiV/Ua5lq7jk6f1nqI+vLljm6lMHzDkxEgC0xMWfmfvEKdePaGQNf2Wo/uOTm+qKDOvcV
9C4o9QDBImKOiiwixbykAPGh+qxeNRfl8GtjT7bjI1Qfr2oHOJrrRHVkMbvq5oIohpY6/oEE8qmb
VjyP8zDCzTEpHIN5JdoM8W2tu/q0L5kXB7eVrP+56ix4ZnHIgWIE9VjBZpMEfVcqcDbLQAKu+nnn
VNv8mj1iFvAwbTCZ/zDsxm3sfxvbgG96bFg4W42maqteheHEvm1VZyLPFLjFiu0uH6drB8GxGeE0
xbdEn0CDGVV7w/wa+kd/LxtYzVWPLQhHmmIGgRYA74kBNbdytKtyQ+9bxwkPTegZjuW8NLt8+6Dv
2b1sX6xcTzramSoFNwwKGeLQijaWnM31pDhV80LQq6lAgr8fZRNpKzc7rOAyWKASmEkTDhw9zmyW
1jPOOernaJ7wOkH7Wib6vfKdULTAWLiKqiRQKMKBrQa1qXc5JI1j+8U2H1QuGez7Gls+2dWoQIID
GLP70EpalIVON1dPKobJ5oy716NnueHOvtMdaxt7waZy2k10nfjtdfZA3dAf3dadX++HLbs18NLI
ney+ucNZcx349PZ23oJxba85ofeSupdD6WylhZ+4rNHRMcetqFUA6OWYHrlNhuvE8PXgu9sBJvAN
8eAGlRCG1oVl7kNMF4PIl7tlfFDTR6pL/v6yncRVNtDTMQDMM0zAUE5dUHo1jLKh4G6rf5L6aWiv
Br4BJRSPJIbOYn9x5MiQsFahHWBfhBBi0DCdNQRXkflOU19KdqMtu1d06CsX0nVktWd7LJ1RltSL
Dg55xuvogHr2gGG32/fSA7DCDbftIbrq3WzPnfiWPaSP9j7zkAFslefClzXNzvYIIOsqOmCo2mM6
H12I08XVsxzcZvnAXaJ9tpHXYeDlcgCuLOqJgWUxjgIwa2NiTBEMMPNuDjY825dApMpwCysxgq4b
Yo+hLQBJdyEGkyAjAWsXK9VNGjROru0WigsrRUfFu+zQyo46NiVKf5PRLnQywtQ439Ni2zVXvSXJ
aNe8QTXkSzESo97ipZ0WnA5dq+Oj0A9aQsfiOmigPoaWaiIJ+bXPf2xJuDFzzZiBL4KlApp4cY4u
9v+Rdl3LketK8osYQQO6V9C1VcuPNC+MGUlD7z2/fpPa3TvdaEYjzrl67QgVCygUCmUyueO4V28P
WNi5CMbCzNwQxaIkWC9Xl2nUUNnx7dJpAm8CMgP85vx5e4Oun3SMRMbkAhM9TukIibXgLjQLlFiV
le+DQ4VQi3yohsVrhr5OXDMiGftrhRlXBIHIbpcLxxIlU+vLtEZLfAOFgDpRKbMFe/JuK7piichU
w97R1YjmErZ42A5Dn5BGBe4oMnTJC9GcuOY0RH8X0xhfBRmYPALuAFHhtS6PryJoc5+PWmj1dnUX
UJ0aO/2UPYLvzgL6zh/NBrub1dLkkN/9UZyB3qHtDSQeGf010OD3bX2vXwyYID3/GMZajTprVNA4
htZkxeA5NUObYGDfng/ECn+3ju/mdKyswvYtmWoF9Tn3/YoruxDPWDLms3yj9bEWqfJlEBqUKq3i
xwL47bf1vK5CM3oyBhwvnFTNDEGTo9CMNne1KzvpMxB0HtuNtJm9l94iLghdHWK3d6Zn7roNijOc
ydNVdRXgMuCVhEheZ+5dwxhMQN2YIaY97VgB1YGtGaeZh3Wz4oFQLUa/M4CBgIrGjvJ2kSJH2txF
ltqip+U5yl5uL+b1awSLeS5g+YCzC6gOkM+LWghoPxo4OZOm22gfOMY2/D3fiSfVC6wsdBxzK205
ktfO57nkq7MTVXLVQ3LjFCnt38ifzptPoOtEn/NR+Fkdmgj3Oi+C5y0oc0h6uctDgLtEVpm4TXbf
ln9uq3VtFstwN0rT38nsq3AvCkH02NQBuk5jud2YfntnkLnZtgUaaasx5LWPXb+FUBBYagKoGcMD
od/ocv/SdC6TrkdCJFSswUG3P6bgWnv4NVPDbjOnppMb09fkGSmDwPoUUeXhHMfFd1+6QHwAhnjg
vzHDSgizjcQYBfBw4gP6CM5m8XbkFNwPlJskuN65S0GMphWJ01SOIEh9Sg/oyp0pOuXLfbTNrB/y
h+waJuWBqn33RN1SjvFpSZbPaqNBJppXn8WdaJH3Duv5ZZwiCw26NPvNI/5YW85valmQMeHosaAv
vS6DIneZPVMrlZLYyUN7NO/RAinGNpgUqc9r1F21IFyTJgDI0LF2BawrTr0WC3OISdCDYsfbzBkc
08HNgeoICMniP8GzfuwNa6K6PX50wCziGNDKJbq06/39AGZjI1PDfLWOD8io4gobMKBKB+NPe3j7
NNxpN9rBftxjOsFBD3dB833yTNBPaIm7u3a2Kp+iL4PzRatn+OyDmF3HG2iczThCcmFytAYoirUb
IVTG0P5tX7H8H9a60I6HWqWBKFZmKylNOnd+14EwOxpPUtig3dcdyvtObtxy+HVb1JpZAWMWwEx4
igK5mbmtkkpFByaBKKPozIckF8eHIW3285TUm6JvIkueht9KM437JBo/bstePbiiZupAwAa3CTvm
MgTKKNQGllOFb/L13Gl4U9PLjc8uJKAAl8c8RlnQfnnpBIMYeGa5FqO9SgWtnoDYR28BIB79aPXJ
6tG5owO9/F8odeZ3GbcXK10Uli08Q1Tdx0Bubv9xJzI67M7xUZgop0lbIvaKCPrDcHxo5o8iemvB
7jAlwLefeRH6lcUvwkwFo/QYixQxona5gKjLBnXcAYwFr29EhrpAMN2XvxWm/iakaEe9vXYr0ha2
XaDmLPET+kkupYmRDpyyIq6s0ch+GGXbb+TIqJ0QV9lD70+8xoerQAMQisAjWxJdaJK8OmZh0EdG
ZSaVJWIcnXZVAvYaSU7o2OJF8s81Azj5Mhu+NB6xCHRRGvRmKNYVBgRKL6xzJ+/77Rjpm7ZrOPHn
1amCVsvYES5eWDws/3IRu2EAyHoDUUbcbjJ99EK9sW9rs7ZwmGmCu0BpfqnRX4rwQ0FEWSevABEB
WMA+aD71UOhseda/bgu6zsNDGUTRWDMcYlxEi/s6i0IrRL9lWQ8V+EvA9CZ2e5BiOGbvb0tR98S2
vkvkaiclpSv5vEb4K8+ICTHMWOD6IUAowBuOEW0qUzAXADwSO+VOSA1HKt7N8VGXX+W5y6jaAdOp
+ufT3VAY0z8EYaIIe2GveYA5dzE6oitL9ien9WenaNOtlPWuVtVHVF0BedbQTFDsLFO9fApjztZe
XT2LfJQf0DKMlkOFzUrWXd4qlSJWVjlo6E8eJx3Dr/0d0J9Dh8RChvm/TnJu7/KaOZ3JZJHPOqHH
SUBWGBhdNjjwfooAQspT8GnfFrPmXXRotOS50GRIGMeZ6X2KCoFcWVFkeuIwflSSukHWfoOMkntb
1HVPPZYRHVUojMNp4iXIRApRbaZkRvewVYBEeJkYJT2xA1BoSVFrJ+ClN7rKzvrXBABrfR94/6V4
RlVjBM1QUEF80426k2VAOCfRgCCCgJQEvPcWbpAT4pYJL/Hgt67GB9+of3M+YgUNCN3g6CrD2UE5
gS1URqhUgAtCRQ4pjO81FaT1A/AZTL/6JU3yLvYVrwNDXhdi6AA+i9O3tLbZYGtU0aEggTVeZE5v
btSTUZt6ZQET6Tg042MZzI9CIL5Vs/l+W9E18z0T9e3DznzUMicLEhQDotqys4spz05xjyyEVhMe
5cGab0e9AJNfyIGreFxd+iR5ag0FJIq4scA7oFTl+0DUj9vafGcOLmImmK6JRsBlFh0VGta5Z5g5
QfQnl0BX3lYEfQ0IBj+7ZJOmCs2bt7DV9lrwMpVbf3yqpM/YLK0qPQqlm80bPffIBBYvpww8tXQH
ZXv74653FVO7aNjDIA/iYoxzXOrfjGpAij4qLamyZWmmHVreJvkjNh//hZzv2gwACIF2wVxwo9kr
PaDCS6tIfaoCqzhGz1Sq7EjO47Ne1QgqLUEwWmjZom8olLU/RGlpTZhkaOdHnbxN/mnMOGH+teGA
KhWpVKC8AukVveSXC2eOKhkMHxhz7ZBqViW0muX7iPr/+bLhJKCEjQkXYFcz5tl0gtrUIcAW+3JM
90DoE45FLWu2DIIsTHs1HHjk64O3QOViPn2pbgHCltklCZ0k4+wDbqzWfQRtnad2uqUVvIB7be3Q
CIBwFEXX6zZuRPNKki59zKO+yfxPOX27vWqLM748cFADQFXQBTPwCKkv90ZPwn7Ssr7E8LutlNTH
TAYJ95KsoqywJd3XbWnr2vyVtvx+5q0kyY+UNIG0aFCdWQwOWsrrm1pO4ZVC/4mcriiUlNSoNFSV
SqANbZrODVVvEi1hzLxIA10E2qXQfn9bqRVLkBVkXJcpNgnZEcYvGGMYm/2oABEXBR9zdoVZtIGB
c1vIddIHB8cEiNSCELPAYzP25o9DMQFrAmj9amZrxWjphoAJpBhv5PjHFGvPffGKp6yd+A+AVviY
xHIPcszaVOxK5o2zXWNEMB8jX+5jMwCc0l9icNN8EGZ43NYJQMud4DairfEj74p9D5IFcxacdDiO
48TxKCtLjgchmtNwD4EZmS0vyyPyBnGBukEWGM94twUWcMMaK2lSXjC1eA3GnAjYfUAptLRWIKS4
1LQopSjCzFANtmyCMVOhhQHN4n2lBx+q1p2SChBTt3f6u7WYFYkYXAWqF4YFkbG9FInCfG4Meltb
+UH+uWRMI+fjPbaBOewkVujWDuA3nG7zMlCVPvzzAUIDk5gSJkbQro7whQ0eiSGEqjx0tdVMtKlp
cJffzxBrq05w7C3lVUkpXnV32fMmoQIvcl3shlEdaEEY5lsq7MgHMasdIOwXlAKMJ/KxPKAvY2ds
E+tH8VZsE5dHT7ZmxIAnAhgDzgOeeGwVY1R8gCG1WGfhqbHmDdgwPICRbmcHjR2bmHNdcKUxri9M
9WDWTKhWOdou2KEh+pTaEagbTu9kn/NeUitvVxyMM+UYI9LNtJKkHspND0BPwSAcRdNCautezM9H
L3fE1a6dyVrCjDOvrkkxjmoHWcOuc34jWed1b6Cup8BGcscTLwxb84QXqjEXvUQ6zIIuqrVvGFv8
pe972u8wwEVoSYOn1qtfHjLembx+TlwuJ/OmyUE7NkgFZBoP2Sa0AQRmT1Z4MKmL4kZltw5xR+8d
zMBu7r3e9gfXpXGMViABsSTA8JZB0/Pl8g6pKTRTDdnSh/mZ/HL9o4x6RuciOzDvii23vLDi8i7k
MZaqRp2YlMt2kiOe3Cew1KJy275V6HKZAyqfwBxjpUfDyjlX3MrNfSGXMdl2mEyQcUJuZ5Uu0CV/
P6qeKPLNdV0/UBygvXlpYWXsJ5XkMpTMHh5uJ3vdV3ZU7NBG46NlWrXT/4q2v8Jdt5+4w6krwQ/0
+yuXsSEzxxAXiQewEr4lv5BlCKh/qH/XjmSNTp7SlwceCemqQOTVQVRnogz2bVhn51JtFTWXF8MZ
hPmAcfF9m/Pwr5RVj30mgzGWfsZAdh7hupgsgmp245yk7WSdHt98dNShSkL1O3l7jF6+NDq9o/+L
Bq4X7iOb3JnPL8Y/j8RUjHISA4AgSJqxCbshUiMjlmWclOK5nB7T3Jt4p2PlyYS0H6I9E/25C0vJ
5WGcVSOp/EStrZSMNjAYJRmoHP4x6HlX4aqg74FUvILxzGBOg1DEUpHkpEah25p20Wam8juh6oMG
MpaBNnZ1EFH7mu87kbOIq1cHQky8dBUDvRNs7TQkVVc1E1roRrc3NuV9gLDD0U6Ch2nD265tVccz
ScvvZwYK3AUMoI+QtAAsWmj9omCG/BciQMyDnKKBrlX2DERd2gdDiv2q+pcQeCK+sqmircGLXFY1
WXA1UB5FMMHGEnWOhHU/wfIC4aDlj3KFgqE18Ti9r6uiuAqQUcJplgD1iqN1uWCJgalTX9dw9X2M
NhAOaeLpTkC1rXEIUzo77S6kdwMtNv5R3/JIVheLY695vDtkVLOQnQGexaVwcwrLsdJhkbrR3U+a
sela040GwtmxdSX/ylEYLK5slkDiNULOtMMQfa9YwKcSLMmDj3wcPNOZVRoKaFsqnHApuZrgcrF7
HjvEd3HpWlsAUiOXICMmVS617fIolJIChqMdm1/GY4BH1wHAufb0obv1JvylzFT5WTvBs7gBLt9H
BOo6zkKs2hReHAvrIDqW2V6eJCAZiGrwBdm8HcYH3a8wDOAYIFj4F0fkTA7jwqesMqYihBw/U9wQ
mEawsJcuzjB+OHHKQ2tX/ILS8f8qMU5tQXOLjQ6iJqE+apLvDqppF1VhyVL/WmsfaV1i2pETvK0G
UOdSmVMjtLky9zWkzgsWSoKJma9JohVmjVFW1MkWODMoK7SAnjHkrdw4t5d35RbGGJwJpI2lBRVj
/5eGVCPmz+PchyHpsQXCMxD3/vMN1FFhRicwUgMoWTGmijZawL8v8P65FNIJ/IL6O2B9otm+rcja
OiITBdyR5WJYgF0vNSnlAC0TXdRYGXCZ3PJEtr6rHsXP1ukd8FSAC4gncSXsvpDI7JwuT53ZACwE
3Vgpunjk++HebCiaPZpNzQNMWNunc+2YsLCXk64sFllRhd5I3RqQ17u9gCsO9EIbJgCU+2ZuswAS
SnOrAuVCaECKyFuyxZwYv3UhhPHSWTlqXW2ib0P0tIfQ7hxwTqbOYD9Nnv55W5+1SAGzIACYAL/V
YheM4c1Zk4p1EWPQ/AO7gsmXjOIiGmntacf5nSNsJdJEVGegjwJT2TJhi5NjBG6HQE0bS/bMk+jM
e981rRKTZr/AsedxO/5XzeFMHGN6lVIqg5rlgJzsFbsBeYRk8LZqJfd6oRFjcYlP8hl8OQ2QwOzh
gXhhQWO31qnkGXZn0tZRHpYnSUmLQ/RHfeasJ09BxhoB01hpcw7pnVUsqaW7370rWv49WIOeis/a
Cr9uC1x5dl1oyximMHbiWJVY0MG8j1JHyKmsgA3Zp7nC6fldkwQkELRXoPsQDJ2L5mdhpTKO8PZi
0VhTtq8BCu0jBfpZRHbLm6K5bm7GtNW5JMYjyoJczYIMSdoxFuiw0zzVOd2fxJKWm5EGXkp3IH3q
qO90vILySpX3UjZjoHNd63JrQnbx0FOJmpZ/Srze+dOhpXNze+vWDPVcTcZQqySQgTZaNhb5mR/C
U7sRjsJDwxHC2zXGHtsuC6O6gD4mbrFBWgYRlQrEZyDo4+GSrQV32LdlzgyY8mhjZhRqwRUTSUm1
KDS7gIwJkKsCl70zbuvNe+gWb+ZRfg4fp32MJEHyO5k4od1aDuviAxhlAdDa1OaADzB89NzXb1Vx
t4y1Fh/qZOeArxo+CPmYmzsUcRW1piAM57I1XI80fRvv30VgDmSdzR2IrJZFOMbb6UHzpL3hjZhw
FT+zbU/R+uT2dESHvoRZ18jVMfAWeuPJpK/69h83QF9+CzugU2V1J04TvmUGRXqvPZCCQ6f1ndVh
70VtIZ/SkAoBQAqz5UkdVXMk1o3VIy2BEMbLaHcXIoYJQmRFyQZzVJv5XvR4Z2ct8QvE/b+Cma3O
BYwWNyMEYy503op464roEgbV7eLjo5Lbkryc+1uKMtsqAAE9qTPIayWZDqhc1D6VJWA0m85tr7D8
oxuC2MF3Q5iA2GVgz8TJ0iWr8fck2i21atSpVeIq4cdtedcDO4uR/F1JtuSKVq84Bgp4Y/0Mdk1F
v3CD4NTOFoJeW6QdaFI5ARtPwyUkObtIigJQpIEGDbt4k5d2TVD3cTMVMw+0zP7oPHFr8eG5fkw4
ZaggpVXbxVKABybaY/07aO85a7gWUZ/LYO5GdayyTpUgA3OfVvflP6d74WdMtTvlX5RFL3aLuRub
VmlIK2Hx2s4C4mom3aU9xwKvQRAYi2DuwFQjbfC/K+aCP86Sd7mdeWjpaWERybZx0Q2/kX+Qx9uL
+J3NubZ8wKthsgBQCGyrqFqlSavpUM180nb6XvlhInvc0PseuRhAx7ml9QOe00qR2hU3oi29/4t0
E9b27wcwuzhUcRLlEXZRApdbdQBQf6h4Iw+ubi1CRLUZLcwK2i2V79U/M38QHurCjFwgYL9EkNZn
1OQOGi4mfbWSREcqFfMigFpgTD40x1TsDCiieaiLWfFnCIq+u+hesFMn9YZtYN/euvWo6Uwgs3Jd
bMR+aEKgigCDTgP98S7T5mnaFJuB4z3WzeRMFnsCKqTyah+yCkf0HQ24CgkVrZGSbYuKPdUoiLXv
/fuP8jFwWhSvkoMCqhTOV6xsIhhfgA6AOgDIF7+zbWebmCS1n1YygNU0FK8pyq52r448EqTlDmO2
EfNaBrqI0KuCq47ZRqIncxubBCWiqrYFzauTN7Tkzj0GVLpTyOM/X1PJWFgdIVNcKsWXbrlKiTbX
IRrRtFScn7S2epmwpbyC7cpDGt2DKCWgeAlUDBaJAMDj1YwHDe7PwPZHO20yO9BoI77K7VubOsZ4
AO/vzIMRXbkDzqWyl2o2g2Gp6RQUGovPMlV/yLXsGE3+dvsYrEhBq9TfFWRikg64X0WRokFxiID3
TORdqxG8xbTNbTErZgGUXGSsF9RplDCZUKSKfSnO+xBLiEymW/U6yDATsInkeXGqatN49ElVPUcp
F+1j5eJG4xyCPHRtoHWDxapv+9DvDDBEAw5nGxhOZ97XCG/jY5X8BCVQkjzc1nPl6XIhjrmGSAD1
dQJx9YRTLjqJUDpxVSO/aEsw09vCVqwfw50APdBgmeg4YrxKQMyyy5by5Vxte2AXpiDBvi1hJYK8
kMCoo6epWobtCHVK8F3nCYgYH0l2LJrRvi1obd3OVWEOcjjgTkhiCNLEh2bAGFVQOnO1l4oMkHv/
Is19oRVj86VWT2MhovzazUJ1ysJkdDqhCh7K2XwQ81bm6LZyxHDAlk5vQPksN+ilk5qyjpSTCnG9
+ZBn2zr65BYI1pYPmWW4QAKvi67bSxF9lYzZJM8oZBf3kUqHbjMkoEZ/6nNOwLMWZwG2/K8kZu1G
H8yccwlJk+d72Z/Zbfe/ZxRldEd9JE/BfemRAFm/29ax5j3OhTIrCDQdsGwmEGrEmwzuSbzXe5t0
9hQ+hj3nebh2qP7KQoLxcimNDkAKYQFZ7fgUDTuDVydfe/DDry8hDppgRbAtXwoIcn32pQR+fT4V
hiU62XHwxgVjH68lXPwDHjCmjQcMDydszQzP5cqXcqcgHJEQhtwoWOiTfsR+aosCp8KyLuQ/VyX7
MBuK1CyzAVclnpteUiIIT4udYvCImtYMAiixS3s4msOvmKl8E6RrAYEuuvinSDdD9jgXCe1rAHrj
Xv592/pWbf5cGuMFZZDytEkEaRjq0H4a8ZhsNRNUK+iU9WcgoyiKM8I671spUC0goRYHHWTLW8wK
NQ44gSNrTPtmG8aZZg91azhtUn7e/sS1Sima5cFUjkkPQH6wtAJRoeRTpk0wqkR2+vZHh8d3F8p2
HJvuUH3IOkDagBcIPi1LEvtjq0yEDhUyXt37bNynYb0VJLJD1eikisD3MHk8XqtreP6BjPWNdQHQ
fhMfqB1HNwaUUrBJ8UIjreVvyFO2zXchDraHiabbK7N2nM/lMvHoEOpy5ceoCRTJj5YcM15SZ80S
z///Iv8sqC5ITBJC4C5knCoFPYNtb+vhLo7v/Z6aGadquna8zqUtv59Jy8sevLiYFcLk78+pXvLm
ryoP3Wvtzj+XwVi71hnzUJVYMSF14+RZQf4mseXp8fa+rFWMMGwAZC+MlwFHiX05g8orG7MUqszy
K0ATrbra1lJLC2QUVU9rdgTtBBUv6bGm27lQZrcaU6kMX4UVDv1LmjyrKV7LR433Kll18XDtYKwD
B/kytXe5TQS9LNEEdjertnHwZvvUeJHuYLec8ug7BnJ+AyWPvLLlmnFgWltHQQxjc1dDspHe9Zls
YEWHMnGiChW4pn+dc41TU1mz+HMxzEk2MsMXkwr2EbbeXNg407SfMekOPHJRTChROBfyuqWc6cUc
YaHWmkH8NsiptUag1xMMiuExcciU2B4KUQeiS3gCNxE1q54TefDWlDEYOQRhvSJiTX3xIerek86r
Rw6h7Vrsdr6ejLEIsl7MYgJjicb0sTfATWQAulavn+uwd9BJxNm+tdypeS6POd9oEGgNP4U85ckm
u9TV3xRQzj017mxNW9QX3Wayb5/1ZZGYnICpK0AnwxwiZknZBjYUxtSo8SFRS4WvKR5+5ynhiFjb
J7TJLxN+eKZfodQqUUrawUQ7FMnuh+Qu1Z9Fkeex1jbqXMZyMM6cr4Igu+lzyNBla9xj3vdRsCJH
2w4xnR+6bb8DM5E3vkufPOSiVeUM9I0AcR/NVmzBojfSwEgyxB/q3Lh+n0S0aEqa+T4n0XGNXITE
MkZy8NZSMeGAAdVLDSdVbydtHIBH8KR5hSN9CCcfJ9oK7sIIGTJbstGo7olbo6PzRMkb2oB3xof4
Eb4absTZ0ZXhh+VjQMSJxgIgebOZpDbSAw0kai3aF1S3wGsDQCpg4NRd6Q4DpTENAJ/UHJQvaRuk
NPdiT3vhubrrhb/8hMWwz3YcU11TDWh7IHjEO1N2ZHTX8Z421zcSRGCQELNwQO0E6MCliKwhUiUW
i5blZ1f/MUlPI2Sy+j+3j+C17V6KYWw3Qb09FCuISUH+0f8Wh61fHAt5pJPIw0tZqa8tsvDCQbIM
WXl2yC+Zk3EOfcgKxthLu8+ZaPtW/oX8vKUNJZVAyIzmdiDMJ1+tFtn61B9NFdwSNbrMY8MV0vsx
SJ5v679yiVx+FOP1CFjK/V6sWgtvF1CPNI6ALu9pO0W2or3N1cYQ7xQeIcpiHpd+DzKNBdYB6EfX
E3tibU6FIiPNlBniQ5JpT2msc8Lb68v4UgSjlhImwjhVdWvJueLUsTVInpjYQhlsJ2EXArr39jKu
HogzjRhrbTqzFcIG4sCURgdM74VpA2z6iiNm1VrPxDDWOmgliO98LJyWSJugcYsYpRNlGd7DAMv2
X6gEJAx4GRnDTmznUjD0YdyDXsWSUEhUK2Dhtw6G1W8LWTU/E4RXQMoGwKXIctNoeZ22YwaNaulP
iC4iZOoQWEe+BZoqmsVWqFFZ3twWumZ+JrodMZGKjD9YRy5diz6PWmWo2Kwyw8BtrdylQ80JJta8
17kI+VKEUAEopYqglhDFloA5JrBUIDWulC+3VVkziHM5TAgYVQlWtYScXE8Q1p7wsJ7Rcg9+3Fbg
2ANPFOPzK7mQkoZAVCLndmjQspbRym3V7SGNPm5rJfN2aDluZ/dLnSfalIktlm/TAQpRpsax3RLH
tOQTZjYt4MYCbVhyZm9nnMLHl9h6CWzVvv0Rax7kfGkZD4J2i6ET28Uyu9zJcmeYC3dAP4Iq7YXA
FoTP2+LWPMi5OMaDVMDYmAoD4jDk9CzIM1J6mKasSuQrbgtaNc2lvQNdiTgELHiVhOyGInRda5HK
nRUwiB2N4NfMs5bV1TuTwngq04zSDAOnrRVl3mD0GwHgTpG/H5vMKY37oHNvK7XSZoaxljN5TCY0
r6pSBz57iyFUavzRA5q9Kbb4oPxQMxr0tAws4RUtEBv5rnJbzIcFT7c/YHX7FAVpNwxSoGOKsdhe
UYUxnKCvEINzJ4isiFgajxJi9VicCWFMMpi0UPheVB+teqL8I+p4F8xKK84yHrTMtS6Y0RLbKD0n
QAUZfaxjLpyq4j4P3uvA08ePiHzW/UmLd1p5DAQvEZ//xfqdyV1UPzvxPtAiknA58c0c2BLoVlUd
EVH2eFvKYgVs4HGuHbNLQt1n/exDSpXfkeKLTAcZiTUU9oIyB0lI6hTaP8Y5uVxPZsvGoqxMZKdg
F83OjN/Behg07yrvrl4500vHL6Aw0J6NiJm5BnpkAeZWhpTSF6xYV9wUpaLEOPVSxLkFVlI4EHEm
itmoACTBg57jKQSmPPNJ6um8iY6zJxzJfV3TbAvAj735LnGaclbcCapgSIQiIYYiCzujVDZCp4A0
vbXa8mj4I9VA9AJmWCIVSKg7XcFJPayc5gtxjJKtMqRgQIC4Uj5kwqMUbySBY4rXNLTA+zhXibHF
USsHoxIho1YfQf8n1MAbOnap3ecg6oscqf/TErc29qLxUPd7Nb9vohN4Ejo4tpCzumtPSnyLgaUl
mFnQ2WKw1Ihgtx8S6GsHd8qpw84Wv4j1GB36Q7sJHzs3E6i/WeCQNboLXxoexcVKcHHxAcwxyX0B
lfwEHzD6rj+6ZWiH5ntv3pWhbt12AVxdmYu2rsQojVSIUgK7ijeiiilT8hm6X8nhI3bjH4VkR9sA
QKj5oaPRc+kB8vn2J/CUZe5GwyhGvQLJK+gg7YHYBIhhdeZEwU8lfv3vJDG3YqoXU5uDl8sC6k/v
76t0N6WPzfTkR7yLYzkRjGc930C2O5UAEYnENSTV8qEmP9uEE1CvdCVhaJCgmQxoD8aCM3F5QTSk
BHUISVtrGk+qf8KMy5i6leLO+X4abSinBCHIJnl0Pt+oY4xiGCrHoVAAuoZmaOaxEAZNUwJ1vbXM
VrFr+LcR8OexF7cmlQcnNYA9lFiBqW2ych/0RyHcgyN6Uveacjeob9rwgC40Kk+g/gu8xLfjoncA
Nj2I+2R2h8LWZ7x8FAo2ktjw950/0cgYnR7c520uWA1o2MMSc1e/5M5LM83Ss4mWyX6qT3orumNo
mXgwBcCf53nAFRuVwegjAS0IocAVcSESMmjtnFXEAfCA6JAtzGOSWKboVGpt3zbSFd9+IYpxtsVA
5jaVF1HRIdLsJgSiHbhsgaEPaO6S49lXhWFaEfUV/F0Bvwfz0KWZAmEpILPHbHZFQaOt9CYMh6K7
i8vWva3cys28CPqPPMaxdc0E6DEJ8hLhVcQQiyI/B43mzp1zWw5PL8arScCaKRtt0Uv1wb2YuYb8
UaieModeqRtbY+Z1wKwIVBZYpKX3a2GoYEIOQQ4NX9aMzpJqRwzKbTT/nNqjkFenSHL++Ug5khAy
JuqQgEWunL3+s1wHLFxgdpas+tZUvkwoL4eaO+Qc61i59y/kMKZYSkpIGiAoWrl5GpNjKj1HPccl
rzjKCxHMta/Mihmh2NZZrU/AvDtYGo/ncVUJIIwiwQh3hS6AS08pz4oW5CEWi4TdjxaM5X0ZPuYx
J2ZY1eNMymIfZwF7LxmCFomQAmw9qqDztSg2t02apwfj8WMhNGV0HnVWlX2VFZhvketCmvS/EsJO
UhO1UAIcEHQAgFKrVbeDQeB5OdVpzlqxmD1Ghr4+UkATsVNPYS/bmN+zb+uxllzGiOF/dv0bheJs
P+o6qVoVGDMYqZ+PkXYAp581FMCsmxS7jPJD1qIYEA54jIvAsdOdCoS7YyjZYZ9TdRA9f3hqE16d
YNki5vK8+CjGSeRoGWpNAaubdS9G8VRNd0GwB3x1HxylxOk7TpPhirO9ELfsw9kaxL7Y57G82GQ0
eH1kUiH6kcqen3Aqr7z9ZM5w15tGU5rLGU7i+66u9ln+fHs7eRKYa6OoAtMYRUgYyJufe3Ircex+
LfF6sVaMl9CidMYQDNYqVcVnI45Bnj0PQFk2p/uxFxwzMdwxKmjbPJpB8t8KZ5xHGMwYGRh8HAjx
OfNrGuKQd6dsvm+03RibQGPZ54LMkbpqjMh64epHzQEjbZfW0dSGFhAhBAUVPJafOxGJ0epj6SOg
I39pj2L7dXsP16zxm8keeWb0PxFmhY2RNOVoQl5n9n+yungekQvrpNwWFe6CyisH7VwWs6BDC8yD
KokwgntAE3YdoF+u/KUf/acX+bH+KDjNbCtNS5hkBoOw+n+qMa7Z8EkKQnKI6z/Eu+hVf0rupq/K
BKsDcNsVx1a3r+oDdzBh6TBkvcmZVBaHuNRl8NinkIrXqTP8Qeu8eiRboHqEtOShg3E2j6XyM6Sy
EPMRslDotHNAns+5lcSPBg+0cO2SO9dp2dgzlxWqMQZlYsjJFHOrpWQfDqAgmngJIp4YxhF3Ulgr
WbuIUUXLGHYxsmu8rP0K+MGFVaiM+52MSZ+6RYgA4DvDq9/i5/wg2fm+eCNPsUYjjhtevfPOF485
0UCzEftk2aQmfw1+gfH3ZwvcMcGJvN5C26jwVe7lZzQ/mg/p6+2zzVtPxj/Db6Z1VEOyonwMxqus
NLQSX27L4KrHOJB+SiRBXGxDOypoB/wp0XYf7dTc7gaoVLzNu/E+sdWSyp7Be25zHIrKOBTc2lo4
VpCNujg6pqQTQSGeahi0D5x3EW0FOidGWmm/0YCqLqsLBO43ONXlSfCnLDLLVsKsbRnhbX/K0l0S
O6liY/zfjuKnqTrm/qbrvGqyheouTjzOci8v+Uv3snwAmrjRLY7CNPuiAaNsYKY5wcjaUNOkRxdm
qVqTSLG3wMiKMQAcas7sO1npcCTry2reEs2cnMIIjAgNA4Dn1PZo+WvrDAhCm2TYRslRME9Zcair
t0Lxav3VBNmTHFGhcBTxS5J+aXijqFQckwdzwW0JREdpnWg4GpW/mfvE0stnZEn+h7Qra3KUR7a/
iAhAIOCVzUu57Nqrq16Irl5AYt+XX38PHXembZlr4vvuw0RMTMdUWiKVSmWePEeVvqV55VoFt2tQ
HTbV5xDJTtOcQtAaa8WWqBEalLtOw0Agyhf1oZ5iNGo+TdCTSo3mDKOvqFsOGtN0p5f7XMq8st9l
0ibgO5pNdgOAp7mh46bqnuPhPiAnPcwgyRu6afYzhDBVChpHZBUpcHHTQ8JPmepS1QfgsAANQHbi
6Y6PvtwgX83eUqC/gy03tqb1lhePpEFFADLR42MCLRslds1qa5TPZuOnMbGL7qDTPQ8faX6QQGBl
vFto+E+HuLrLCZRg4p2RP6XxJqu/B/0L+iaZ9Wx025zaxriJySnD+ZE7EESxHzX01ppTP/kQ8/EY
KNnTb3L9kRvMQUvERlIU0/vIdDTlNePPUv6djLVrYTgdCUtDQ2wXCN5KbV9LrsV+qLnuaOGHPB5T
fpIKEOuikaJ2wOmbPtzP4flrUIKv2J+a3w2UGqyDHJxQxurqVzP+6isIMZWHDgIGDSSGQbhpDU7c
+aHm1XK9k9ry0ITjRldPCeltOTc3ZvwNaCE/ZV5qrfWdFrpr4DoDahPTazLaQiKxSKqHQaVH7QzG
cZSdsav8BrQpzE4ONcZwbfmB3BuvlQcPe8Z03riSuC2ZxwwphH0sBRBuAL4uQ0OZ6HlbqTDPD4mr
Or0DqdlTBd5D+/2ZHkI32/9A4+i99tZGAxbmE1GiP7MsHEyaj9SocKn9gQcFnrov7ek9LO0Uqavz
ZHjGPSQfD+M22hlu4fKNNNiyC73blQCxEB8ufsZ8HZ1nCV2dNyG0Mx11piKB6cClGwTjHjwMr5mN
G841DrH9zfp52/B1FnS5fOGa64rYHGUD/bIhdKP0s1C9uijslqytb/79Qvy7WJ9w08lx2peGjv5V
aqdHzSF3kR9jnaXbbaB/eFdvW2etpLTQyLpcm3DDpRGY5RsTe5q+lXa0y/xSA6ED6o/u9+b+mGx0
p19Jm9dWKWTNCalAUz67sWHtib4JhiORtrc/2NIteraTGC0UPAX00jSuYIPT8EvWt5Oc7Qpe23X/
HR0n10qG702v2iA1j21oSjijAtkH1j3G8doL8w/T3v/9UdG0u/wplpWohTW35JEMPloRNMKyHXfj
Y+B+xZvBnZ5wq0GKLbNr37Q76G42Tu/udW4/396TKyeGPhKE7sCVPBMZUxF03kvRmMhqgDRqhOAk
hg1LBNfauF+F7l99Xxj6Q7sL4D5CuCgqaiVTUlDoeKDwBjo+mtmF5BHVv72a6y8sWBHOpNqRKRlq
WKmYbWKwB/mZnfNNtg2e8x1xssHO0bxao/ddW5twQjNMJRhhyXtHyh8b/lLofq84t1c2/4kLfxEW
JhxIVCylWm6xMInL8i6Jy/RdlQjl3pCP+b3R8uS31PJhpY655B3gRwfVDMS+gdsQvDTmgMl0U9Kj
HbiRQXYnY+qiulPJt9uLu34y/1ndXzvCQ2/SVOhiAOPtWMjrXGXw6Sbcqx+S5YQH8zl7Ku70+3in
O/UaEvL6WTZbBtcTsJZkZvEWPl1oTFZvsRgkxTucup0h2++YTPDIpt5xD1naGqfuqkHhQ7Zh2bKq
hUF6D81vVIY3lqM/Gp89CKCjvXlcLUdcFQaEFQqBVdLHrDciGCx1MNfkTgc2F7tCpuZnzqqM7XXj
/tLan8ra2WXcZknejTKsDa5yMjfdD6ig1mDYdOb32bShpxqJEVTQv8Obxu3avbV4EPEWgBAFZOll
sVU/KnmeqVPaA1gFSGu37ecqlk7XUq7FY0HA/4zBOeiFiE0E2phGYWFbkWy10HeVoecqHcp98RU8
GB7Ey6Zj+hD6zZrg+bLvgLYDrYs51RMvDcxYtSE1YReNpR/aI4D1fuAmX+oL5gmd8tR+rRzL+dhd
BZ0ze8Kx1CU1aaIoB1GsCiRL09jAnzpsU7uy24MwB6+/lZ29xh/M7nNmUUhmjTZIaCphheZnCH0n
1Kn9zJc68NpBfQqCAqcRZEvSjoNm6TckLD6LvXRYo9qf09arVWNMFHyYFnZaxABWSVGbOZmDUXLQ
lN/mmojJ8iLPDAghAMiyPg0bxPJmoEB55zZUYB0um09ZC3hqW1jAu6CVXyU2HzWUoCM7GNDk7qNt
WHCI8Om2SgMohZSnvuh3sUlspa+eTb1DqU9iaw+M6zR//iZnP1cIIF0MympZnW83uqOfswhvTv3o
udg+FeDRNH+k/tS7fE/2g6NQd3BG9/kfI2Auf4IlJG5E0oYq0bFjoLIt5U+pfTQZJJ7eIbS24oGL
H3/mGZyrHHjMCfcB7/SS8Rrxa0KvK5uK4zDIm5VjtRg+MHakmNDImClCLnO/ITPwPJ0jMniadBDV
Hdujr98R0Ml8NHb4ou+hQQCMpF/5tw2v2RXeazyoYsIa2LWYutOK6YAutRPmoxetUW0t7+LfFc5x
+uwW6PioT00IS6b1ztibxrzbK5lPiHhEgXIB5AXgASStQl5i1EUU9mEJlwz1TY2iR/AAdcM+20Bj
+JiuwT2WVnNuTQiDKS2mqE5gbbTe29CfBYtvL2fNgOAQ1GD6oMwGqPmsKT8hHXr77y8lj3/Yy/H6
AVDHEE6woo6E0K7qnc74qnUoLm9q5mOaxQpXstTF/PvMkikc1HwA968RwxIjcgftvAgV55jfp+HP
MIj9UCUAlyaNm3XWe88y0BVlzZvcYZpBN/NjkNQrHn+N2EXgAIMLFGlmrU/Aui8dcQy1knQZfk/8
G1QkltsAVFSDD/UIkBIKIo288opdOmJghMQ8ISi/gaARwofGiGZGZd07YQCiCeNQkBTTNV5eu7e/
6FWiM6utKfNLyoCqE3R2LtfVpRz0N2UB5WHI60xuXD7iNr5t4rqwNNuABivVIfwqA+90acNoSqno
5Bpq9Z/DieOW2nS+X9rdFphny8HolQda4BEM6qm7BsNftk1NsKNBvlcF3felbZNWg8LMJnHiLW/t
4TkDV28EKfgaRUhHQu3D+jVRZ7oP/WGy67vVLH1xf//aF2mU0FgoiDbAPmorjxgurzDPaLqTk296
bzc5feQqzvPKfl+d0nm/z2wK35QNHW+BsIHoPXh8d8yO99Apzu2v2Cl/AMwG8QsPbJrvxf3a7Xp9
SubXD4Q+TbyDDMhZC15bqHmL+myIqhJ7NwJHZruy2w5QQTRDO5ceujZ2wWmdURkw8M3tVV8dGMG0
kAsVzaA0jMC0agy7QfF6hXpD9zSt8lrPJ/3iyhAMCR7VMFUJsgmGIAz1s/Knb+le25F7TL/pEN9h
yLtWgu41u8alRdGHeFNrPJFhEfyW2me+HVx+Gu/Dp26b2Ok9kiUk7dmj7LNXZLbGvljZ2esOmWBf
8KeMQ2OQUdiPdtLJeg7fkl35hhrTwXwZQw96lxCqdcoX9ThJK6Hj+vRc+JMhXJhK0vRDo0QxkqjE
pvF7lBV+I62sb/5gNz6oIYT2KmA9r3ssbwJPadaiiqcWT7WFCk8jv4UghUjnSla/JghyXasQtnW+
zM9ymwHrijHfj8+66Q4y36LE5LBfo2Wj8TiLGw179c70LZe83D4pi5s6gwlBh2bJENC7tFv0dSxP
GjY1SKCixDdV/hboK3u6eBqRV+HiwrSEJYZdtQw7qZttlBbF61m3fsWTcmqksdhCP2Dlcl5c0F9j
4vnoLBKDlAbGIvJLByE7gCfhGoLgGskzf60zI8IhMCJgJikGXh1NOgSa29EDNzovg1JFpe5rTMkV
P9D+u/2lVnZRdP+IT9aoBLCJPDtzq4Tf6x2Yc2IrlzyM9nb/OBe4XKLgGKkcZIORA2gtk8coeCiB
qVnLgNc+leDzkcWjyQgZPpX5ZWo2QV/UCFfi5fLBglA6uO4UFaSh8484O1g68Olar2MdunUvKaCn
u881u8HtT7ZBstPZiyGFToiiQ+iX+klLXKAm1Gattz87xFVYOfsV88c9+xVQ2SpGo8evGKqdTGwV
cgRq5Rnx92g4gfrW7tFdiqDivpZuLTrNmV3j0m4EAJZS1LA78meVOmq8nQrmUrYSRRYPBMyATEyd
JRrFElk9tVzPAtiRNIiZaliHQqttEOQuRNsHOxpTp5QVV6rJPqpWysmzm4h7CyY7kM1Bw5xAzuRy
jSXhDIlzDjcKR7R3Si9O1iqA8zZdmZjn5yGyDPUpUV+rZCDqUVQsLy7NvWaAB1ZG52Qgn5DW3YVr
d/z14AXCCyQ2/9ccRPYuVzRgkDkfVYD/EyhmGL+KQXFD9MbrpwICdFVWuVHup1m/Q8L4z2PMuWFh
K4Eurkc1hOGMQ8uL0F3IKt9Qg6cuXJX0nK/rqz3FSMAMDwSjjpgeJm09QM4Itsw6DW20WCAAP9mZ
nrgjxcutGLz5f69qcoyVZAvncydzhWRkeaPPfoOQJ5Zt32RJj98gGTx4qQypv0tpJrl8yvHOlAvF
7aVw2oSDOe4LplandKg2jWn2a0ic5c3QoamkEArKJCFKKVGSQs8EP0Sm3Akat2sBxvghNX6sA4CA
0hiEtbBJgJsMaxFyKUSghwYKQBOTfmDLvXQ2dbSstKcl9oB9mjHwGT8t6OPqzm3PWor1qPeBOMaE
fBzqBZdWuDQQKS+qOc/Q9y3Nt1GLIvr4ddvKdaUAJ4fKIPKaWUwMWYwFRlIwxeRIo9QOIXYIzLfM
gFyk3hRo4LeJ+hoQ4vMmDZzA7L+GIv9W18ZjqQWWo6TkNWg0shKdFkMjhvwwQAnWIUCchBDcJRIu
pgqUqDEGsQMSPDEDVe+pdKS+gS4ye9Ta1NOH1AvXVLQXc/WZ0EwDGZEC++KnRY+/I1IC08VDRYcN
q7SvZIzttHmalMZVwuiXGeNZaL12mHnvio+G4xbqK3VX6zESNdWm1sftLzSfKPHU47sAcQbJA6SC
QoQZjbosmxHBmg18H3ePKRk3iU7sAK35POv8IF5jpl3y73OLwrOh6KxkHEHJ6BR8Km2CdK2Wkw+m
N44u5Svxc8nLz20JXq5IzTSoPWzFyKatntlG8Vb0KynN0mV0bmS+D89yiUoH7YliwciI+Mh5abNw
I1n7AA/5NSr7pdfQuSnBgfKkaaM8KsC126hAfHpWYhvsM4hDV8U7D8rfYNJeicnLJjXgBsDuDnaS
+d/PVsf7gsUdxerkoIQl7lSxuhstNIaodQxobevpKZamFVzrn6GTK7+EGCNkuefcXSxLJUFL0ZdC
fNI27F1zRhvP2EN+T+zEuZO80Ql21mFwMajipveFO9nBC6Rntd2wZy/Bt/KntvKNl3IaAxOcukpV
AOd1wZFAEq2PkYKgjHoRCFLNIwtXc7ZFZwXvoaWCxAH5kxCY8iyddChXISQ/ak+Kn+9Dr7PQaVF9
fRP6sVv0NkR2bx//Jd+dPyoI/EEOCjKYy6+bF6gd5HWDBIMaY/GQjl2fujGipu6ypOgdHjb6U13n
xhrp59JioSGuwyr45sGBfGm4KlLc9YAuO+l4ionfZFDzWcsSlyKNiVKsCWp2QFrFeVm5GfqM6X3s
tO13aTqG0SuzXqnp397CxZVA+ACfTEFNWIygkzGMCa5THBCTPbdt98aryDb7ybttZrF8Z+IenRVr
VXA4CpG6sYIglAeMNCXWvR55NL7rM6BHN1X7IOterngEDyV6ULqX24YX13dmV4jX0aC0UR9NcwxF
fTbmO1I+5emaVsXSPXS+OsERecimMO2xi5GhFU5FjF+z0a3FtMxRi8zwWdEqbpllK+QUy3Z1vJRA
P4g7WQhvep+VpG6wuomlwBOYd51B3XECuR2kxzJF8in9fXs/l0IJIsh/LGrCYyJoUtaRTEYoyUMw
3Bytdq2/vpjinJsQXAUvPK2kIUyYaP0VLU6WF4UPYf9eUAwzb1XIq0Fh8vaylu4JgDEUyBDPPOPi
RgZ6odcT1+EmXe6Z+kef5SDk7F3SNUcGYsxGSw9yP+7+X1bFzdRwv8ddB6vmcJqKE28f1Oitkh5q
bQuERqmteMvSWThbpNiQsYjVxhKBuZ4/58ldRDQwKa/EkyWPPLchnLccdMg0VGFDi9FWg5izFtmq
lEA1wB0bb/o39blzc8LBG1MzHksZ5ozoe5KBo2vwqnblK11DWjQVzCW4x+H2M62OYITEYVPWSCSc
dkwSBhx9F35ATpf+YFNs+VauZM9DbsZHcGNXoBqtQumUZjJFOyQO+0NUJsldg2m5NYG1hc+J6xz9
fzBj6zIaI5eXkJlZrGjwvp5FEgKoRUGryezW9DyXTiPYAzQZT2qkD5gUv7RSgcg4Jx0KhX1f6gfJ
LNWHMNXvkgFU/GjwbcZO7V3kcPdoDY12xPPJuX1IlpYJKkCMCaE7SgF/E36AgU56muAxG5jPpvaQ
m1tlFbS04LX03IYQckhXTJmFmrnTgO0tjidPa3K7n2TXCCqvYdJBbQw76jABpUBRl1hOnHa2nCk2
lB22Y5a4A1GBo/80UBO8vfqFLODilwnnyTQgxV7PhdMq9Czy1rc4Q/twrcO1ENXh3CbVMHMOCR2x
4Ea7pEYZAa9KtfodVy9R9Xp7FUt/n4A2c6YIRA4gRh6a4w1PDfx9aIGCbjVzcOHftrDop+AzwMQY
fr5+lZKFUxk0eojHRU7vrGY71J6ZO4nxoWFMBrzbQ4+Sy0ojfak+gHrTX5uzW529LqpIp0pnQTyE
PFuKjWkOW7G1D6AljyCR5W/1wXK1ldrv0mkA/QAk/kB+gd2c//3MZEIxBajl83NNOiR0I+HRtqqv
u3AZ0nMbs0+e2agUOQCR17ys0lVk1IjcKb0P2KsMLXbVbtdS0Gs8JuIr+h9ACypIDK+4oSBWZSj1
gOdJ63Su/Dowu7PRBnFMyIyxg3mS0cGX7hpwEK+BWhZ3cxbbBTHw/EIU8vi6HsNZOAL1A2WvRfti
+DRXZxznMCy8BQFc/2tDcBIoFWptFuJhJG8Mm21DT/0IDq1vbSKbPoEqbaVCtLwkioiNutWMKrn8
eGmpsSiasCRTwa3wo0/vx2bFBNA4S2vCexrKQ3g54ExfGmmgZzPGTOJOIrHyVcb99AVhv+5NM9Ni
2xaB+pnUmbULGJeORsabPU+V1ONQktkGuRztQl41H9oQyN9LngdbWQknn0s65nLwoCObvAsDfwjV
di/TqYP8oZFNH/GIMTYaDgncY9DkwpZKE5RbI2/vG5bAR2paOKxu1ft6NKRTVQKQaMvmOG1KpQy/
q1xJ7mnaFo9BUQ8HjbPmIZGqFlWpqLCAZEitwWctCLpCWf0yp7jlHmYJA9VWcc2+tC1juBU6dtSN
Cpy+TGd8cgoCFAhYGYzatKd8rN8aGmsbbFz/hCsl3Cl6qXiYMIsmu21NbRsV4JNDa6qsDoyQ+Zdh
/K4zLd1VyzbLwCIUccy35b1fUr3y5ay3MHEOOPYWrYJ+R4OUhY48ReQ1TCZz31OIbmJ0MCPMw0T3
WGDiTdYOaoHpu7C3Bm4XtVxDthqb6PcpRjH1apI+BgX41W3XQr+jxdCO5XPasU06WfRb2kTAHMiy
9MJxxX1OgRmc6qLXPEmJSAupKY0kNmuMUXNJEmqdBxy18k4myKIP4UDvkrRVvmO0Vv2l5Ux+6I2E
Y6hMYXhTBmqauFKWJ+9pTDG2H1p58jML9GHPiZS+caXrdnmmgE6pH9N7/N9bzOqZmdMkBrkPpFFB
A5ZEO3NQ+b3K9NKt8gnSoiXaQu9WqdLHPgstblttRSBNrJlJ7wdpGCabtojUXQ624kfMCpQ+5kws
TNcQMu6lPus/jS6SPUOq0FQypTzc9IomA0rD9OQB9OT1MQlKjqlZa05zrCF8DuM0e8qzieYuL6Ji
1+Zl+RFqNEKTXan671rHpcpOlHHS92qUNN94bEg+x2jJPmhl8pK1BQl2Wh+zbRur06PSkwyDkKPu
SIFkPOpGGewwRaujda+hh++VbRkoNs3QPHE0Ho/dJqnr4TEpuhECjIkVHHpdSrc0kNptwAoJROJD
mX9lAOq8EOxLZJdRJT2Hil5nbmZ0yUvOteFZDRvl0yos7oSJBapsXvDsJSNd+V1PUHm01QwQcjuK
o/I97xPrMbBAe2RnBSGbVtLSO7MfANBou8FP8rp/UctRrexQqvLfQ9cPngLEw4tKGbS3ExNNZTtV
86HwMCIcPZM44IeU6RFkgfF+fVFHVfLzoCWRLedyAvbbYOjfSBWCyztJK8vOekrvevCHHUPS4ADn
sj7gFIFzK0qL7q7vY/kDhNTQiYxLDT9dN4PUHbvcOKYVCl+2Ai/blQGTEDpoFY8bBp2nvVZJ8cPI
pxbyClpU7koMXvmZ3qCurk8QdKsbfThIyL1+AofbvxbgZtmlZmIB0IZmAeZOIy8LxzJyiyqvvodm
EB0RDVtXqtLxy0hVsLNqRMITMhsijCsVgKdN4xjesY7hdWeNNNgAVJ0+DwjXvsxrdZ560MJdbhWl
bxIzvteKnD9JwRhtaUR0HIe4wEGiUeOFJBswUDt1fj7R+AMTo5KtjVHrpWNsbHvZ6ECxGOqdW1Uj
JPAkRa1L3wAFo6+NBmgltbL3GM80L+9ivd8UlFaWY6aaDgUPotSW3eesbFwVmNIIdYsK8BW9gDKH
3Wkk81qDNcQxQiP2qBInYB8hKKVm9SBNCGF6NTpTrU0F2Mbq+HdEM6iVDnnZvJW5FXgjqYoPQwua
bRclsT9qSf1BQqnZlqCydiqpbbzKqApQ7GDTo0ya3jWllX/3WmzahhHnj4CJGYewwZCsYZrTToEj
vrapBETa7ZRyMfWeC2My7m+8s8TkQJfrYKxxk6aWV5YYuU7ssXRNsLrdtrN0Y+tQcsczC2BrBLHL
y7RXOd6WMTJXEuxV6ReUPsxkpQy+ZmLOz88yOlkfMfk1wERrPlsds9vKlceVruOajfnfz2zkcdWB
swWZqZn/LmMvzk9D8XR7p5a/yN+dukpMzRaXEZZRIFSU+ruZfwbArlZr5d2l58r5FxG+PFPUKKQ6
7GTtXievvPvnhRh6/veFlBCKfL0VaNiqMvXKKHFq/U0x327v1drnEPJAHqukSwqsoan3vH2vrOc4
eLxtYmWb/jzJzr64FWQGVSqYULVvUVLCq/4pmxseBpBb1Q3UN/DfxJ7CKLfxKIMWx0mVPRsgbMBs
OVh7xC3l5+dGhI/RkaQ35AZG6GP6vTyGx2krOdRt/b7DZF3xXd7e3rXFV+O5QeHLxAkgqzPZDyaz
FNxtD9P2obsD9OqBbF4tVz6sPXKWknWwd86Ts9CpAUHs5cGUTUktrQZxbEyB9+gfTOmx1e9D8wR0
8u2lXU8Mzy+5s3eBUK0gWjJUfYx3gW4DwupX35rdqfdC06Eb/kBdA6oKdv+t2VPb2hS/MwdXxKum
2NsehRXv9m9ZQmNc/BZh2RGTxpiYAXc68jQxXwYcRDE+VOt9nrnD0iWIEY++1vm37S4dCkCULSDf
0R26esyCaz7KlRkxKNWbckjtpKpWdnnxeX5mQQjmYVuooTXDBa12/CyUn+ABsy05sClBx4v9AKHo
g9as6bYv1legvwW5DyAidEVsedW8JrXC/3xaFdybto7CwxZyORBDObGv23u4akw4k2Vt8HaQYCw2
UVtjO73zWxx+U/dZtB3Ye6D95OXvFaOzc4oP9fMVCucyrziK/ymMQhKIbKuf6R5lZUf7IbuYYN5k
ryvm5jVcm8NjQwdfM/p8wiWjyWUZBtIMLnmsDsRNdl/MCe8b20ht5qgPgV/v0IQwj+FprVu15EDA
Zf3XsrC7VjVFYTC7aJX4xS75HR7kH9UbX2UE+iP4eWuJwo5mVsyCKoIhsPqC8uvNnzbMBp2/rdn0
Z3qvP0VfeO4dMcJMj9WruXJOFqsUQPCA5Qy0wwDzCVWKGo86VSvwQe/zp+ZkPmgFSK1KpFkOZrYd
/pk/jHd4VFtu+v5vvu2ZZSEO6laUW9HsSs03U7dPSIuVDXWJYec/zMge/cpmbn3Hvvimy8DHsmJ9
0ZHPrAuRj0lEypA4c6fEJLwdbk+KYSdvvYtB1A3z1+ZQlq4XACygU4scdsZZXF4vrI4SjHriI+fB
kTG7p35TbPr6PlhrLS1lNOeGhLjXjdVodTPAV6pe2uobCXetvOIyS8H73MT8E84yGl7CXdkcWidj
N6QALijkX6Q0aLOjn0SIBTl54UjkFqp26oxTtPq7fsSQkmfpKyXiOQsWT91ZM0MEyCt1WstKh5aB
NJmH3kz2DYtdJWcO4WsC0Evf/jy1ED5JiWdolEVzaiFvNIz+Vqat0ccp3uSWu+LUc5vnalU6CL4A
u4BCh6izzpNUp10KU8EjPxmKh/un20OdRPXIz+DptrElT5t5iv/XlpjYqkoRlBnI0J1OcU3tOGl+
1/+b3NkgqOKjgTDzE116WjVQNVECgOmgh6BboOlcU8pY9IK/BkSuxSRrcmpGc0une816n0Z3ebCh
ZCWZXdwpQJgxSqgp+I9wYAyZZWXdzq0CY9OHvlTGNoawb3+NpZWAkAXTrUA5gMhdCDB5MZmYpAV0
JIoyOwWWiI52Ag0/7t22s4RRoeeGBG+WJV5paTMbqpvigIJwvM9QkPSMpq4fjApTZ1UHwZaOYthQ
VmqXTrqfUEacVmNr+dbSyUIzDq8eIFAhNifcXUlDpnxS8UgwYl9WMYgVPYXyXYPJu0FZQastBb1z
U8JllRVqiWQBpuahHUYe+2gNyrRsgQJMj0SHKmKqQ5IkNfjcZmnqTZEfSbdymBY9BA3q//x9MaHJ
IBlTDfj7ZfaTt9wNM1Q6LcMjrFgJQ0sDc39YLUBwKAOkIk50wREB2QBXs2N21MXgDrJRydfD1C5Q
bwYtM7DWhq2GzAvj/IChpOOIuv1Ut6hqgyEC8/Nkkm3WW9tWObaBhaL1yl7MgUOMkzPtxn9+oODE
TZe3UzvvRSu9m/Qhovs08iJQcTX7EjSBawDLxa0/MycEAPQLkOwwdLdi4D1q1oBhcnTUfBuiuHv7
eC6FmvOFzb/k7G7OLK5LyYiFcUwskNdGOsrySgRY9FMTGlBIx9FeFf20l7JZHgp4Qq4eolhBz30V
3LS8X39NCK460lxDAwP7BY7r0olSpz1mfuiBztulp3Ynudlv9tI+r9KBri1NuG+6yYjAYQi7mGBj
x+ZBlWw0Xuyf8kF1JQwKFyD5uv29FiPY380U+TBYllg50JlA/DHZSeqX2vCz5FtSH6R0bbpssYNM
z2wJ0TLogyaOQJ8JhqTpQO6Ii/r60XIKj+1qqLiCLg0UfzrS/6dppRe6sq+WEDwDi1Z9qcJlIlZs
c84OVEv+xR17vjjh/quJOg48wEZatN3kpEfnIbMTI1lx/rXvJQSOsosrTQH9BvRZJGBbbCPr7DJ2
te6554l72zeWz/J/T4FItDYWsjp2FLumNppL89eUxjY1V/btD8r6OhT+tSJEDEzearWMfo8Tv1kH
7XFwLT/AOHX/0dwFfrLvnkZ7zR2Wo+9fk/MmnwWpQFaYYdX4ViGEiTBfU9X3Y39fUhTeqJspG4v4
t3dy2SBQ9UiMwIsuhiylpWzQkxYvlm891IPjQ/ww7UGA9H7bzHJuZEHIVwexrnU1klfwMe41DXYM
aLyk+2A4JZgeU5V32m9bwDQ0W1McIOVs4ItWAsmis8zwfTReiXk1c5kNU4zmJExH9T5rI0dGlzfi
m5UFLrr/mRXBWTpuxHo0W6k9YKyedXvy2b54zwovpE51N+7KZ/4qzer2a+/1tfUJPtNp2SjR+dax
zA03NlVaY2T034Sps9UJ106ZsUmfdNgY0hBoeQT/duVILwbCMwvCBRP2RcEkCRbwGe1AAofb2tDX
NckTqssYQAIcBUrowPzPG3l2uNLAUqesGYCkcfoNe0pc3QeP2Za++TkqOt09/cb8CJea6deHVxBx
bVceIkvTvxc/QPCRQWcm0K34AYN7H7jWD3ZX7aA6Rnf8SGzJBWHkPvdu++Xi+T5bs+AcuQ7+kTzF
FEBm8heOHMhO074+QD4cWlJkRFsyGZ8AU/iOaYTdbdOryxWchqhsaGgJ22BN7jBM7VoncJxt2GP2
rt8bkSNtNMtWPOYbK760GG0gHY4ayay8BIn0yy9dxn3NzflLMz18TE0w8lgvfV2iZV0cutoAR6b8
WA1fU/OGGVZPk9a0keYPKd4chooJDwUMW4CcClduL6W9WilYecqVmPuyMcpbrZP0n1ZSgJvCzJXX
23u9FAPg2BT4N2iUYfT4csED65Um6rBg0KwqMXjas9MEcrnbRpZC3LkRwX1he2CFBiMR+cEM4Da2
CXKitnqp27fblhb372w5gtcOQzmGXYuXdDFAJK8HogNgKdDAO6T5uG1pbeMEH0U6RBPgLfC0tL6H
IfhCno1Vies5e7zyBlAZYeYRwnWo3l1+HA1Ailqaj31puNNBA8VwepB+6fv+pb2LNrfXM/+ta1sm
+oNAHSDrE2ypalmCGhYTHVnw3QABlgFMWwGUE0TJre9E8svw67bB5Q38r0FxBsFMWkwygiwejzbi
0QFwTwpedgCrbptZPtLkrx0hRYfKg6qM5WxnX3XOS81d9ScYPjtgOsPGVrj7j5nkcFsAzfyfndTU
y69W5LpSqdnsg7FPM0/T3Cx5JtpKqFq69s6tCJFCz9Q8bUtYIdW3FOX8YqWYu/b3538/u/MMRqch
TGUUZwaHN6Hd87X0atHj5rQOyFuQO4mFwo7XCQQbFSQ+xnPVjA4f3ipZAyQKaK4dG9EuZSu+sBiH
MNiGAW7Q9YIf7HJNYZMbQD/AoqUcGGidM+5nIVisWwUVBP+23y3u35ktwQtUM5F0/X9Iu64dyXFk
+0UCZChRepVJW95XvQhd3dPyjpIo8/X3qPfudBZTN4nui8XsAluDDJEMRgTDnMOwfzGQdhSU+A2J
qVst5y+j7v9djaABpT2VhI2Q0GD0Kj3U7LGKHhiAGZttjzY3ZBHSgxZtBjTmaRhgKmVBybKCM4uB
GqIOWH3dPovMw6GwNNBOIt0fa6BdLCifnkmioG2OpXYFIL2wRAl8bB5yahW3wFrKKm/ppLzWgGbC
XHScyW7eqknBcDrmslVQDYhxGtWjoWlDA1/EH1Mgzg+HzgkuH6tMxOKATq6FUThTk+QEoWBKb7K+
BB1UelOyQqKpq3fjZCWCH4Nz4XYyQ0zL8+5oUpAyh4p2SMeF5tJMD7aTg8M4jY6kqWT5rtXwCy11
/26j4NoGVmsTcIQz7wEULuatHoTvIGsod+rRuAdFVKA/wHjuZC/Y1ct5IlVwQEPXJyavlyUbC5b2
hmWPVbytQM0qG6VfvZq/Jf1KtZ6cYZq23I4YJMWg+mEErHYyqHWJloiGhhoVpayChJzgTVVvdHRL
k0LSWydbhmBhnFGr0fuLY+LaCwU1yPh4WdVXD8Q2QOUOEApMtiyLPNmmMk3L0WxQzkuQnldNrwBG
W36thHcYPbosaXXQDc8zvLNhzzDWLCwly7U0B28sXKY9uaFx5PxnHgKb/kZhudeBssvY0eJ9Cq9r
8w6DUBLpawtFoWOZW0ACxRJDn5Jk8ZxUqEMM986GbKuHeVdlLtl3wRUQldFR5F4xrwfRtqRxcV0u
WgRskAch+F7+frLBoaWUqRKijQ2u8BuLMTQ7fmAk4HY0nwwAkF5e5ZpFARIPECswdE2QpP8qrKqQ
37CX8QydqN44H4v0czRs16y8uDzyzG9lJHarAsGVt1C+W/htQaBSI0SpkR5FK011nNr31kYadLyJ
bUD7htHTXEx+BFyEy6tcflT0SQga7AV+HKNKYpWbIl9DSw3z8RnBEE+21/lx4rLAZVUIgD/RZoXh
TCKCzYFfsUdRCbk2BtKjNgTqcqxu28gKLq9ltZEMPSQOloP5YFNsI2GDnlkZ2OS9IsmvQdw8T0jc
s/bGsKwAw1ibuInvCNUephTMU/m3y9LXrAugm2y8gcGbi3LgV32xnLm0Gmd5ewB2WxmvePXjsoDV
XbSXDAPuO8ZIBQGZTppRNRA+0HDeLj2vtaJuIrTsXRaz9iK0T8QIDls1chswDIiSdArwDR1jZMWm
Tx/JX2BOWadyhMusVdrAgUGPeBkxbIL+uwxNnRrQWWS9jqv36mRBgndO7NDq6xn7VukqMG++obmI
5I8due2pX1bJrrX/onMEIR7cgL0woYhtHfXQOyprYB6j7DDNb6q109hf9CUDhRjN7oAtMcHp/VXZ
FCNFplpBDtRJU9BqAoIQvllWAlvT6FMhgpOxsjklcQkhhWXfqVZ/75QPl3VNJsH4ugzDKItqKmB9
GoA2a2CbzyVHsfqYRdcG6HgJ0pBoqv0qIVOnJBoYbmVrv6oVQBCOk/6o9M9pfA9W3vhauUYWfJa9
odfu0IlU8aUWI9bOzSV/M2QzpqFfOkbd2vZB4nZ5/xbVFa33qRxBDSKmDmMJQjpPa6xym+jTPR9f
2ezcWfP3AkAlIB/6vCxxzQidShR1osyMKqtwmTKwW1pt4Rn9Q9YEl4XItk9Qi0Jv9YiFWBZ3tnMW
u7PlNtQ1YsmLXSZm0c6TcKKi7WCMFGJqvDjzcXIL67MbdrUMxnu1SfZ00wTLTSYtpzraETwTOf1o
+jaHOLDrsH5gIMSNshpc6zoiub9o5kC5CaQ6qAYBB0xsJ3fSCKNKizvMuXroSnrD+6fLB7V2vZaK
luPgn8XcCUY8NKthxNQkRNDmplnSAvXsJnHvFqmB8fEG6bADNUp/MN/G6E2v/wLEDr0koJPAiDWw
d0T8PIv3WpHocCIqquVDtU0x36B+mInknq1o/Rcxgk9EhSMiGYWYrsPoXjfedqT52ZUyZvGV6/xF
jLCbXT83PFlAYvI2vSYAyqOYdr0fqXPNKlB0ID1w+fhWPCPFux/9E4AUOu+iSMF52qQtXH1qNS9E
r4K4/xmHQBUbHqFSmAT7dMDufVnm6hpPZAreWCHKYDadvpgsn82PLLt3XQM0pGknaZZaPTO8ExDX
AvcdeCBfb3fdsiJKFkHDVG17O97wuTg0cyR5k8jECOsxRhbRQYWYsds21l3abvJ4d3nLli8VrDxV
bVB7oOEUl1nsZOrCpi4zjDx6fMAUShI4DFkrjFYXbicrrq6uBuAPAGpEcIYSx9dNc1QwO/SLqDEe
/N7aGSNYy2X5knUhpo1fAysKAHq/CmkLA8Otpo2sE/AlgM04AWrCjCSef03PNBXduwjFsW0i5koU
jboS9Qo62lNtG8aobKQEwPNk8h0OEtF8ROI0qSQntbYyDdgINl5SsEniEy4dLDyM6wig+52teg4r
Gp86fNgkxixZ3orvAibtb0mCRZpnamGcFMuLHQLoJXIFEox9VMY+PM3+svqtLUpHpxVGHlFXOXsI
A8gyzJ0MSeB6tIJBBVZ4agUTcyTeeE3LdQvvUOi6hVec4PQb2jt5lSAF5GSlm0xbgl20jxZ1p3Rz
eUFre3cqSfD7sVLMgK7CgkplA9xG16Kf3Am48XhZzEpwS0/FLPt6El5oiq5GWC7EmPMtHZxtVdUS
A76+EopnO64SaIaEm5QXOUVJFBmtovw5AfvKeaV9MJh/owBA6v2vFMHEJZlmNPGSJe7ru6oHN3Mw
jtvLe7U2j0YBVIrMDnCbcPjCZtUjLzJ1gfUqMMqX/6ivkofp8KR4+XHcmRt2TPb0gHruLcD5b9C9
fLxfoEZk0yBrmn76EcKlSorC6YflI7rpZjRflD7x1FZyZDIZwpGxcWDwuJBhkw2J3gYNKNmyhr41
24eCvEMB5Q4UWDF1NeZ6Bixp+CQgX3zWRXzFjeKYGekmz3PPbGzX1kClc/kE12KJZVBiyc4BgUiM
xEwMZQ1dhHUlvAYWzU0Kt9EUlduyyLPqAOgdgyx3tWYxTkUKx8VrPY9qFRajKegNOuI8fSi+81oD
LbO94bSQGHfZCoWTIwyd0aGFXZ2quvI6Mn4La6Xd57x9q7j6rjpRFYSJc1OgH1myuWulK0wIqECX
XDBc8D9fbUnK47SpJ+wuWsg2RpLsga3tabwMOO12cDbIRqY+gJUeODc26B8N7OibqkR3eSyxBecW
B9AvJugcwOSDyErMFw45cBwS0Kd5ee8AYmCf1B+p/WbRzWVtWtfg39okmBwF88RjXmO9M9XGrVoj
XwiIT+4XVPk2VuG7WmnXsSmrqJwvDlUaTBUtrWuAchHBcqK50KdaWVzQcMRrzRgzd048Fv68vLi1
PCXkWFSzlhEm9AN+PU0C1I8RSFswdrp1rWaWN+WWDwKobaOkxyJ772xQvwO0w4ymXWT23y+LX702
S/4QiWtA5BnGV+kW55wB4glvpup7lxW4KclGjzgiiW8YhJNo7uqWnggTfK1hqkkIqG3kwoAmX1sv
2ZztnTbamMrfPGbwc/8uS9hUE7AVqcWwrCkG+pBqH2lJEY7TXT9Wt2mn+izuXHuWzqLIVrj8/cTN
l/gkAMNDbpzWO0AJe6kJIj7AUACA+nqcJg/96XcRpgf1VN2FffdY1NYtTYbOVbp822S9q4E24S+O
+Le5EFHiAD2Ts6Ffrg8KBnm8cSLfIj5g19zp87Kk1Yt6IklY/UAZUBVjrJ6MH8Rwi3yXo/iFJpFw
mRXlEtVddZ4n0gQTXE2ABzOWdYEZzVWntxDpaS2S6axMimB84iEzFTNfNMnEAEgAmBQXQbDkiFa9
yclSlr+fqI3RmX2sLRZ97rs3w+mu4t7yefiCucaAWEmQxN9KDMdcPi3JyizheQcONivEtOSSc9d9
UGeDgyHZ1koniXHWIl+Q1uEVBOx7kP8IYmje1qYDok8voiCvTq0dMJW2f7OS3yL0r9uHwZ5kjBTY
lZZHh5TG6OaPX8J5lohZvdwnKxFsZWV0ld1NWAmZoj1r62uNP2iljR4fKQ3w8lPiKx/RGkBCMWmI
pjJh04jTtYoROwg+Aa8+ju5sPuRAPTdeKHkb500f3ppgcCeAuuiDVjaxu1ZQRq/ub+nCfsYIy1vC
sFAdibSK3FvxIba9oT6CribvPwEahFsAhkCuo0VwCC4f5qoROREu7HJLh6ZnS0KgSoAznXozCLuT
3o+K59JxiQzFZy0d+2Wtgk+KoriOCzxpvXi+MXlQo+ff5Ns5YQjfHgzlIdf9UUYDvKpISy/0ciGM
M9xOxckH1akgsw7jfck4iMzaoLSVbY8lXt7NVf++wDIDg4ogNSsoEp/MYgp1pAbMmKMlUQuUnmxz
PGRm8obY8o8DQiDnI5pxVKoC0VOsuU5VREyFVHhXGLR1WZb/6BqHe3pkJe6sm8+X17aacEb4iQlC
YDGAUFdQlahy7FY1IQ6NjwRkrfVV1zaVb3bRuAesrbXtLeN7lzStO9p95RsjSAfrcH4E7aqM3ux8
nxEKLzD9CKJQaxaN6VAxo0dHYe4Rewj0MQc+QebHLXFz4z0aiXd55eem+6s04YLOXOdpyiCtm4FP
rutBTu+a8Y+TmYsQoO6jJWDJCi8fceKU9DgbI+okGF0thu/DaI13NuXPVdpVkmTPymqgLKjUWwYG
VUyxfmkSJR4RBueeo3y0AB3rk8CSQQSce1hjaaMAELKK1gZbTDNq/TjkmDXDNbc+83A/56DS2TMK
mJLsWFWv48sfH9DS9wPOFWRckHEUHLraqUjDRRNIRqdAsXem/Tj/eZeUcSpC7MOq9cFUaQ0RrLnO
o/cGRPHl5k9XoVNEJegsIrhiZ3w9etEZIwL23Etz50B6cF009DqXZihWbDBq18tWLf1DC73tV03r
0oiDlYOjDJA82OW3mt9XoDqauIfOy7gMWkVZSn6X13ZugyETyW3MKxiAjxcbKBRbj5MqhMy08LT2
MbEZCJb21SBD4pbJWf5+couo3qcRAEERP1Kv6x+nckPnW0Ze/3+rWczTiZQ6HUB3aGM1JjB+YhsD
99ojUdHb8nRZzspVxa7B5i6Iv2ALESxuk8SgwOyW1eSPA78v1dtGxqu4Ykm/iBAccmzWs+MsIkb6
GdG9xvyoQkPSz1lWxzsPTHE/VZBaYC4ODbhiA1kHoEhlWoY3xvo+Ys6DaveSqtOqBBtPa2TK4Z3E
1jhDS+MwCVFS65nXpa/EkPQwrukWqOgsMGoiSYHiyddT7+N6asdf5TP63BobI6zcLLwtMc59+dRl
coQ3kD6WaHcdkLy2Cj/KczeiALJFOZdI1rO2Xygeo3yLzC/AwIVgpe/wGqkt5JaZc6tX/+SDLvGb
vzLHX+NqZAWQmASaAZCF0JfzdccshdbqyPGaq68wE7X/0COX+k0QfrTbKShc1X251g/GxgwwcTq7
rwWmHfgh8pErcJENQZ/2tzCI0CkCvqrt5T1egT3Cp+EQF9aypcIiuFuG+chyKvEc683abccntQ/d
GKhSGGNxWXXtOD+Jld53Rr/J0nuVtztUT5963fBVjQFguYL5amSP35W7iNwe6GXgagATIl531udh
C4RNPBGt/BjO/ZEl2tZozM2EaznNMky/NXGgocWtRIEBGi1sQVWBL2Cg0DPWzvX7RENghxazTXWv
yvM2d9NJIwBL6xtzVyoFplYJ4dSdRzocIvDLBk4/57YLoJGqBLunvYAsp7x9DpEbvjMrTkz/8pmt
WEO4YFClo00T6XWxrAjs2rkzlCH3knk3kVc1vWKypqhVETAflgowDDRMClc85rrGZgovz8dHFPOm
7Arx9OVVrLlfjNz8liFc78kE0DYw1RF/sbf5g+B00a1r/qMnHz2/zyPmmn0hkbm+LAOm18GkjyEq
e1N3PamQmPJMto+inwmIso1vl5d1/o6E0oIK9L8iBMcbaqpd4NAB0xkGg7LLframn5Y3sxPo7V8E
sKeihENypiiPSQ9RDkipI203JB+o8l1ezsrd+LIc4ZCyfhpaTYWMJpncJHcJfZnswnW0oyGzkivm
/osoIRzTaMNCrYaoofquKYe8/VmP3hBtLy/oXO1sGOIl6NNQIYJ1EcQkatwqPegg8fLORyypAxsX
6BHsJPkni9GyS+Pah+MrA4RPkd/Qgf28/AVnSogPwA9gUBX453AHy99PgqZqGvU67/ABWsMjF/8y
SjbT8BkqrYxC70wXf0lCJROdUXiJiyiMS44/RZcQ8xwSvpY5554DdPKgQ+JyNNEsjw5Rl5l0ktin
M50RxAo6k6I0FRoaxDZoOQTqe0J9kuVuXIZu9McAmoIs4TRLxjBZo2AzkxawdSUOtN79zXH9u4ln
Dx6GAlsKOV5i3wBM2x2GI5N1NJ6p/tdViE9Ru1edOeywYxEAXZiC7jXdrdTotmu4xGYs+/ElElkk
oWUDQYimLx5fUD59yvKeYDUZOsRpP6J4B3flvMzG5LVJdlew2p3aRtIpIpMqGEXVSmIzJC00Ij0M
YF+orSvMqLiT5o0LyFG9ibtic/nYVpXwZKHL309umRoPVEVZFCj4XPfrSgNmbP+YlY2vmgqmU2Rx
1OoJnogTdD7pgWdtOxCXmxOIPvcWv2/ayTNkjnlVjo6jw8wNpveIsCz0kZXaNCGwt5zqGIfUM3kR
KDUAUUrZiM3qDp6IEpYElBWHm7yDnWqBJ/DNGndJNqLGUnrMkuV+12XhVYy+GwTK4lO81+2hLkpc
ANPobXeqvtE4PyDDFPvIse0YkQ4vLTH92T1YnuH/EfiLk/NEPUyq9CVXYTcwYrRXa3KwkvbYRuq+
7N+6uLnFJImLmtJVU6i4Jvn+snKuuoClUAhMR6SGRMPcjHkV5sg3gxGl9tMGFLTzZ2iGEju8qisn
UoQDrECi0HcppKhx4is936txuulBupubleSCr3pV4HmgAQjDAPQsr2EDaZ1FBWQpXaDzHLyaaKfM
fT0C3wFx7QiEH4ZLZHgXq/sIzDsUsuHIz3y53ltNkQ8D7MoEChhrqF3NSH1L6SQ5yVX79VuO2Es/
xcoQFgpnXpU5Xm58gI52KMFaDAgWTCSb7LvpkOCyiiyHc6agJyKFR+lo66WpGBCZ48Cc2Ie/5oXX
Nh+pVrqqJTk/mTQxs2vXmLy2sZFkcPXwMVIeLOc6Jo9Ig0Wy57ZsM4XH8GCVFilVyLJ4E8yKj9xU
NyMYeSk55pY0P8N79/JeyiQuCYCTy56B5gQtf5CooY+vA89F6kTBgBx2hJuNYuRznoy3GND5cVns
8rOXjlDwtVqpJdyuIDZCr0rR5H4MZOPLIs6xzBZ/jlASyMUEnRxiI4VeopmbJhOiE+Uq5i+seeva
owGiKH0HBhFW7gqymefcDdN7WwWHFMYIzSPt9waIR6PkT59XwscI+8zA38KnHAvm1kPRT0GdHZHR
kwhZ3dWTFQu7mhvojhsarDjLDgYbg2bq/Mubumo3MSG/lK6AUypO0VEcVd7xGbYMW6jxHy0JF4gz
u5HVW1fN14mg5UNO9ZIYYZ02EDTUnVtxkOsYL5olsV3nQsDAhBEMTHSCUUMVY0uWa3qOBmAYEiQx
FFA3VT3ZAFn4j4/lqxjBgig0iYzMwNkDK5GjqqiCuyXpZFBw50fzVYpgOxQAG3S8w2LsWfeL9IWB
36sJPwfz409VYJGDJD0GRREliGMr9libaW4h9iGdtQUV8o45FFRcQ7cdLF2WCTk3TxC2jDFD2TRo
tmDqdTuba1SiMK4MNYinRyP1bOrHCx9qGuDtgVsrMRvnd+irROGwitiwsihX4c+s+Ya2zO2c6P7y
Dq6q3dJ98Z+UmiPoNqcjJjgnLEox8s+yHMhrRmi4DTNwSF2WdB47oqCNwRsMWGDwFdOIX29RXivz
qE0ETU9ZBQ6tHe+MG9LqbvOONOtlUecoC5j6Bp/B0l6Kocqzmce+rfTMLiyEjZOnvW3Ux9HV7yuv
PqJ3LnMbf3iLvP5Tk83y/UrZf3UlX+UKB6bhaWZPlsk86j7Zh/xqvmuD+ZZv7jXQpFO3d8ttj/+b
Rq7jPpnB6PHXdqsEtm8GoCTdpS+aZ7mq73jVVeV3wfBq/Li8M/ryBZe+ULiZdlUxUJUtX3gbb+On
+pUGsWf7ToAvONbBgGT2fLBd/QGwZ/HWcKWAb+chzNctWnT+xJjOKqCl+xEfAHZGxl4160lL96S4
mwx4Colyr4S7X4UJTihR9ahSZgjTc18j14YZRKALU9HyyzZh/cjCYK4lJmlVzU9UT7hQ08DTMkmg
ekutzejR2UBBjF65PNxRmQdc20vD0lTU3HB/Qfb6dS8xMhDySqG4UpU7KoaL+Tp34oDPi7jfs6Os
5/28GRXX6lSeoN5lAiL0FOgbXpk9d2heUG+K+gOvP8+prpUJnUgbu/daGUr8mt1FLhBzHng5ACxc
MBxjPSpxlofQmPEWzIpK4rh5FGig5svQRak+27I+lTWbSJb+FGQeUf0Vy/NOAuSsCawBXpdtBvZB
q5cxlNzD8yYqbOWJDDFd1Zh6rXdMgedi7HEuZ7/vv/Es+SDgfmWTdqfV5Fibua/aA2bFoiCbXzG+
ITHJ5y0ywlcICpTmSYzPwEqHofZq87MJy/tirDYa5gcT/WUeIjxlrhQl2TLeo5SS/2naWpAvKFRW
aWbhlNgFC1M1DSDRZvI6a1dmekdHCVjmmhadbrhg+KqS1w1tsVQV2U5Wg0KD+kb/w2g3CLazdkf5
3xifU4mCpatMI6XtDInZ9JQ227HwoqpwUWP0O/7c0igAiTFT/zzT+lWxBJM3AuuEzIvUkT5XgHIk
sphLtpGCgbMLzWzbGgLaco7dCCA8ClDQ2zLB6EgVGEb4UiqlO5fmw2XXtWbsTrdTMANKG9a1TR2Y
AQNEReMjyUCr01Gvjv9J033y51mZZR+RI6HowgPXjKAvc4dx11yFakbFz6HjSMa4JUhl/hgj8tcN
+C1GUBK9CblGlxvQzekubKdr0pFA1RvJ62ItID9djaAVZtJFamtAjNo+lMPilIxNWXsUDbeXT+n/
MCm/FySoh9GEUxopkMTi2hvzLjCTV2v2dboFkxW4FZYnvOnNsW+Ysm7GVf+0jPHaQJPVgCosmDN7
bLVqJlHrDbk5/FNkZNwuyBT7sqYgteqLkD8oNWlfwZzb+Jz11YGY9RCwtJCxMa1FAUTTMVOqEWBu
qIsyn0Q5Rm71CWVx6xWc+HH6VAPcAa8EQgKaSEoFv2oBYkh3Kmu5sCeywtHkSdZi1ZT1PmAmIRPC
5vS5wbgIc94LY/KxzGNnZttGt94p+EZV9HjycbhS+U/FLjZQ/32ufne02MN49NYYlW2ahA8NS8FO
AcZ1RzYoKtsf4XYpcZ2h6RvfrKj/jOV+YJtaOVZI4qqyt4BMknDBHFDnpXEBSbYTeRUNyvqpUt+i
Jg4q4OJcVv5V03hy6sIti5DAIiAmRh4+33QM2CEehoiBzFy7hZl4Sv+qJS+XJa5GuKeHL1w3RC8K
nS1cN5NuU3Ov9AGm8ZXU8kIG1op7Z0J+qXclQpfTuaRxgil2wLrbdxR7atT3tIc2mce8fc1nLWgB
iliyzu2XlOH9ZLvMOYCQTyJ/NUADpK6J4jDmy8TZ6caYQtp2SeuZ2hUcnjdYvQumojm9wTWv2Ycd
tZh5f9BGzxqeBudgqRh2lTHJ6uua9fsrhK0n2dTXg46voLe31juGd7bMT/dobFZd4nWI3tzBV/eV
9712Y/cnyoXqJvOVTR44/vx+eUdWfePJhggHojUzZ7A4rTcqAN3Xhw8kMcB3V05+rzZ7k7T+2Juy
HsnVtyQ5kSoYuTyKnLjVIJX51C03cez+8+HcJG74I8YzEs3/2ABwh7gY68QU117ZjbIHt0wRBNOX
6EVW5WAq8TLmYvDYG2K/qmWsPcYShZ6r+78H7QgTlRUS4GluQgqQyIqg3+kgvLP2n+Cp/zRd48fk
RUH9Giqu7Sf78sCDzkVDxLvx8F3zkk21R6eEn/nySyjRPzEf1bedYfPls6JRA3o+qy1zE2ax5lUR
G58VbmsPGsAMBo8OcXdo+wSDvGmR9P8QLSWgJg0n5xNoMOmRt5pzrXaF3blR6ZDpfh7D7r3iWXOl
8TbEeBo12we0aPebKU4xUKIPmeNXDl62XTIqoIusa6d347gJowBk2s0hSs1uB9BS41iB+dxVG0W7
H9XeekT2IUGyllKyC+Pafi3aITxkLJoiF821vY8rhYy3Mcw3JXXybaqMzrYt2ypoFAVjwXZfXhUY
1PORXEaLWcG657yahkNoObE36k2FDLpjl9e5TZzbCmO438BuZ18X/Vz3YOu29dRXK06tTWiS8mDE
Y7YxQ6r6JXpOXZD+EKR4W+M96bL+roJqFz7I4WvUoefSn7siflJSbrkYbLXvupxPABoirG9da561
XVfbJib3usn6rmIDj3ETlR0yhL0aeYNTq4bbOPG4Q9dhuAfpDQVybQr+nt5x2Is98+kJ0HvNnT2O
8W2rAg4M/bravkHyM8gHrv5MGh2NzxVT33mnO3texvjF0GbFpp5oA3LuSev2DMWoQ5QR9V4Nh8jw
UZ2yn7nKu+u4mazabxq1/BHOoK4PY6sPl6ErY6fZRY3mxihn5NCjic5y9bhzyg1SWaR3WRiaBYpN
WT+6KAfpk2unOnDxxja6J6EOSvWqzsOb1rH0OzzUY8O1Grv4oCwKW6BMRsBraSlT0HjXUGenkpLc
qWHWHeLCUK4dq8s7r1aB986scPpptRbxqjktu+1lA/krfX7pDgsvTTIjU5ipuCz6dfKAWPAj9e+y
Q+h/B4DEVr+t9on/OhzpftrELkhkJdIXC3FJuhDuFHFbOXyxlPb2s0dSbRc/As9kvi9d/X0O7CC9
x9AnvaK34Q1d7KZsyn81MHEwQwzmZRRhxfLTlONakyjD6ruKuN3UXFtktoOwH74Vqf09Y/0VLXFo
ZjXtLy99PSZfIKFx5QAKIvrqpDFoUY9Aic+1dhMaQHasbOdbFjdkwwwOz2ApCDoVpGXVvElcRUMi
qapKSaJh8cVnB3DyFYKvph2rbBV1Lw81qZtQGbdE2c/FFgTq/uX1rhrlE0GCJ+ZoXVVQXGu9vumR
7u0z7tZpeGWqynuf2C6X4setRoBoDQajPdBH0QUqPHqUPHPMkQCmshuOBjzOZPuMPmqwzV2Ep43P
x+tUhp6/tkpAEyx4OQh38UTGdp88OUg36X2+QGOq7LOk8PPmq8VM1+5fTVknzfr6kImzdMMGWqb4
EI9iEHm3DDtqqU/RiEn7o4lhaaX3bTSrUbJJGj/RZETTa4EFUMw1jPgb6JIQixXcSaKad2ULY1Si
wTU9xl0S1HieX9aWVTEYfwUhxa9JIMEuRP1UNDxEIF3NO5Y5rqVc693PyzKWB46o+uaJDOEBhLcv
mB51yIho3Ww01vF9k0VhcFnK2gU7lbKs9EQjwmky+kaDFD5g+DNr3AHjJoPuszGSPLLWFcJAUgYl
c5T+xMmzxCrrVFEgyhxYMA8Is+FD7Gb2mrbaAzDMckvk2WJm+6Q2ZKZ87cQww4dW6wVEThMHg/A6
jtCH3QEUFo0QGANNVMs1Ii7JoqzZa9zof5comKtZc7K+GfCQzJQrXDYfUK5vmFx4TpX8QwtxyXPi
1p2sQre+s8RaCmaYVYT+fz1EM8NrASOurVezXWi4mbblAG3WvVn3rHl0Gw081jI09rUNRf8MyEYB
WYJanWAwST8pmB/BUh3jwYS+FBM4zyVOaFUGGtYsDBLiPyLzy1g0s1PVWFduRcdG3+q83tX1P5dv
wKqnA6/nv1KEi5Z2Nsu7AVISzJxqUww3lj00INVqie2BhI17BWOgXhv8gZlPDiuVv/A9px+wbMPp
HawxeFoViDK6bHqzRqTf5uS7YtQ7FQSnrJM9gFev/Ml6BSU1C40PPMR6y3jb8ZdkfO2SF95LrsJK
6wwSl5irxzS0g/ITFZQyLOJCq3rELnOf/ZhV+weQVwKTZq7RRlecfOcNiLeBxeT2RnIgeuHaRZa4
YLAdXMeKU7cef9S2dp2Axpp0srhi7eF98nG28DQsqdUlUYgtH2a3SY6zve1BW2W2XqqC/ESGW7Ku
x5gcxdgCtTEN+fWAdcz9h9GyFeCncOtS85lS7UlZSpLFq9ZnmR79XzGCIo9EG8BQBTEpf+3q235O
/Yls7NwGnBHwGZA1lgGoyxYmaO7UaWETc0hUi9nr7Ch3bTQdV93YSCJxmSBBZ6PYqonWLjtInzPz
ZgRDSQ340cuWYHX/0Fy5tPOj91cEdSY0q5OFsBvcu3j8ZK9DehNNqd+G3zClCAfltniKXRa5eheB
7m9rGJNGvlkIyPK6761Qr2B7zI3d2KBqB43X9dRrm8tyVvcP3bAmIP7AmyTChWUI/GaA+sL3omt6
JvsYOT8gJwaXpayGlydShFMq7AVAa8YGNmZ9VWL2aBN1yjvt7NnV9f6+ioAqeFniOWoW6jCnfl0Q
OXZONlgVxwtN+d71bkOvYhTP7LDxFA3lJsNFTG0xX00DPf6ImhHg/lTS3Ll2hqefIHjC0YjzPI3x
CbQpfDU2Nxl5mMh4x/r7y4s92170MGHMBN4Q+FygxF0O+dRPzDwEeiLm9ibAgrlhpvpozTnYSXU1
Kt2PMun/OGL7JRBKs3T/YqZH0E7M6tAxshfEEIXBCreqPxj9FVhWfTpPPmscoGgV4BkftmAOkY0N
Lj/+Jf5dhGNIkdiY4UHzsSAcRJMYJJqBcTFyx2eDulNUZ0NV8OWY5kbpjec5GYB9AdIc/YnXkaTs
vNjKM+loT1y+AHD84iBHifGAGRyHGL2OPocYjTWtrDvxTG2wPrQqYEKP4n0EC/D1NHMejY3BQ6AE
hgGJ9412HMugL98u68x5bCiIERIooKlVUA3FNqovtR5Ez8an+j75ACUjkTttLws7szKCLMHPjWWs
dWYEWZzu8YBwk+bWsWU3fvkR8WTw8MLrB61v6MgVbkHL5mRmLQBYS3PcYNqmdpHP1jzaadMW1iBz
S3PI/LzK0BSfduMNyByQCYVrPLRFf8+7eZJ90bKFwhchPQC+V3QymtYZLcScDngB95i0nJosAOwa
qrSaG/b8SBvUc3S2o059g5mh7WSG1zGN7uPmT5uXlo03AQWJ+QD8tziyaiThQEDzAdQI/SfwQt3C
vglV5a53BiCSjhKfdR4w/5KGoG7B88GTQzhmg7cAr16wfP6HsyvbkRtXll8kgBK1vmqptffF3faL
0HZPi9RO7dLX35CBe1zFEkqwBzNPA3QWKTIzmRkZUap4bUBJ8MYJKfBoohDfO27GG7AJ3DfRZN1p
lNzGtmL58ZSsXNDf31na9fmphQe4Cv8EJYbz+xMaNhu6kIHIpDR7PCS7jBJUpTL9RXFizUcpuAJc
b0hydoRSAy4ZjxMU7wAbn/aWFVcvA03ayW0US/+wOxRdE4VOiCB6lhyIGHMG7A7+kls3Zv1SOFz1
y7BE2bTOmzGIJjN71cwGE65Nob6QRle+RF6LrRMr2jcjDMUubcbMj5k+3TCuZ2AaDUPALlBmf2hR
5//r9y1avWhZzzsBuhWUlM53g3CLdKPKcfW0ycc4BUBdP8JpTSzu8oKfW5EyzNDJM6NMYYXTI4uf
WyASktG77kQu/SJsIM5B/ccG+488glVWWRFODmwIIDcmCMiC3ges8wxUZtcNXYbTc0PzG+EknCZO
3oQA9yPAaNANU35F4tahwVS5Yg3bc5FYziUHUOBQS1NRyJUH7pWwTdF0gcsC1ZyR33fcb6znrrjD
VUkK38pW3gEXjxvczzmLBb0LeDAAEZYWNgAep3V5Cqw4BFs16yE3fjWgbE3Uym1tuhnWZGsWPQJI
fug84T8DhSWLaK7ofWvh+YypBMd+xIBE3r7l1gvrPlrnkYOIDvGmXoMIXJ5GrBMnBU+qGTUiEwv0
qTYaVgrGMvTJdoMaIkNJ7s1KX9nO5dXZjoPSEcieLyq1MRQBqn7mvyrCHhI2P+sRRP3HyXFR1rT1
QLMOHWSiy7Wc/fLUYHkOypiY2ANNqvwcsfXGCk0MS3hm8zq1z0OJ9txNo7iJ8kqqnbpGnHKJAMKx
AQCWoGKrQ7tQZppui7bMIMoBsqvmNev8gXok8UMeNIlrxe80xZzNTjXv7HJ7/R4upVqndqV7GGss
V3ob67TrZsutYdePa+pUl1cdS8MIADYTUzwXbIVV0zdamuMLQgm+rPei340im2WIANBfeUQuHcpT
U1K+lRQRSgDgvPDsqMF4vbmzjdQlWbq5vmlrK5L8fRRDvrViMBOqKCkOD0Py7mSFF46fbBUxseRP
IE2AWp8Dh4Je1Lk/mVks67xvEGkhOec8ObHjOsZjFT63GHEw1wgstaXzYMKT4JUKdi9TdiaqUFAa
onOCB1mYRnWd8lmb8OUCRTzW4TcIsyv6bRt9jIWX2TsKCojyjmF8RI23dnck+melCDcrn9Npl5s+
z7Onv9/6098nnVdT1DQxIiQeQMLHxO3GTWU90vpnw1dSnMvmJ24k3ClkztE/gYuTngi0smuVGdiJ
ChEq59t0BNuzKxgGSpJHYY4+U1HtbfIgLeDZ0x8l+vahl4pfBj0kw7fcHlxz8Ij5uF7Mn8+XnH2d
/jTpmLcahhGGeRNEdhxJhs0P0DhA24o6L3G2MdG/SnaF4qdR5uf/QJKGyjPMQ34BRW/5cSYEGJjQ
Zk8BRyRATUDiHgAAsnKRl9zvqZE5TzlND+rSyaHPiuiifm8a12i2Vrah7KU3dll4r60V8S/THnzr
kzVJIVSI0Yg42AM808B8kunq9G6A6Kez9uxcchwg90Fp1kR2hV7M+bJQtseRK+BtadJBsHVfTU8M
zxZd/UjXpskW/AbC5W9ZIohlXDR8oCsM2IoOUzx+NqMKarhAbxf3keomFKO+K+ncwvc6syZ9rz7W
olSZ+QaTeD+JAhLdDEQPumtqbqb/oBD9hWLzdU+w4OvPTErfLIaOc250MKlVNCBN6/fFLVk7GAsf
7MyI5G6mPo7DamaFjPrMFekBeTC21bWBE1xDG2uLXwz3CT0p8I4BQH1+OLI81lN9nPcwfebDvud3
TU4Bo/GNKNDzFx7rHsPAZv7JzZtw2lm08nsdjTQyD5CAsr6JNlWIkZ02gFAjUMQAF3UbZBSJ7hbs
vnf+PgiiM/Tn50pbA//Y5hrH368Aw3AAV1OrrSV+9oodWJ/XP/VlOwNyOae25uN34g4qG5J/05yl
hOJnYfi18sbBzeY0bsL2ZAwqvinpjaMGWvHQmIdszD2hPTnGe5qxbbkWgi7HUM5+DVpj57+mJmnY
E4Jf42CbQV0c3RoYlE+IW3d7M4/csH9vq2FrGA955vfDP9AfYjP+x+0pNxwV1ARqdOfmzXgYnBdt
AoCqOAxsJQAu3q8/ZuRhG2UKFafmMJPX77zq/ajc5SJfucRLfuO0eiP5jRIiBNA+RvWG2vtu/M/s
XjQKWseDiH4W9oaT7cpBmh2sFDmhp4bHIDj+bKT2UubWORMbetXAW6niHkC4KX+1iiAND4M+YRLs
jaKk0iDFWVnm729yYRcisCg4okuMNvH5kbEyZazCwsSovFt/az+ygP6kPvssAJ1z+b5K3OgTrc+3
5tY+jiu2F74jFH+gUwM0CBSFf+c5J3cnqRoRWqBlnRnVbNvPmm03BNe3deErAjOtYuKDWFCyJ9L1
LDOrHARXED4FRycKw0FbQNpASeca3IcvitfobRfi9anB33XXkzWZWl6p5RDi2Oixm8YYgeL7qb2J
6UodfGnvThb2+3F6YqcjkH/VMwfvCSUCKhHFpAFDO//wgU6NaNLZKFsjz+G5PQb5MSf0qPPWVytt
koU4BsFeUA7PdLA4CVJsSUxlymiC8weuwJu6aD0qMKXQ86CYFRO7eGXfFkLZmTkpNnAFTwiF4Myl
2mcCgBrXVDdVAmEfbOzlmg7jmjXp+FVGi7ZsDmua6VfxB8RcXL3aDYlvaI9J+3X9rC+EaVSuZjYk
MLMgUMulT8tIHQGUWOIdQXi57TbpS7EdD9W+Duy94ymv3NPvoxvIod0pP0CAG5Tb+MaHw3HrIPKv
/5bL43n+U6RtJiQ089ZSoFBbCzw2Do3eAcazEucv7xqMgCcABUFAuy7mg4wpQydowHo10EXqrS8w
DJxZT5ayv76YSycCOzPLDsTk0EeX0594igpScthR1a/EClDGmsSblsduZz5mVu8xYyXAXULU57Lt
iUVp+/CujtUwhEV6/4N79L0OnjETt22Dl1+OO73zp19ZHXAP8CwO4JCr+/ymdNND8RxtpoAGKO1t
1xosl/f0/CdJRzklfaGO2bzZYQCCk8451M13x/DztSnohdbUqSUAiSSv45Cyz+djPAFhhCJvGPKN
1YTRLViG4g13MgOZU1V86syMnphqs63ZOsnL9W9+yTlw9gmgZnH+K8ioRn1v4lf0XoVXA8bqnaD5
mRL3YfRLcA5wXJujsrNWLs7iNuvQjbHnSQxwjZ2bDSunohlB9bkRtzVUQFLt0ba+D4YvqhVPuHiq
TyzNt+skgmRGTKp8rnMnPagXMboFohUC9YlC37H+rdMf9WZltG3xvp5YlFy9rYfQw6WwSK1t0QeT
ZqEdcR+W/9CJwgn60/WQqZj1geXDOPcjiOVxE2NFmB8C6SNqAVX7FepPhL8Mzh2kaq6fmeVv96fZ
Ih3cMCJxZObz+lQfJOpupTyYTpA7AelXas+L7vXPAuUmuBpVEGAuYEnRA8Bn++lBHd+vL2b5Gp7Y
kIK/qiglhsEYdFZmhe4iyFDMbqY6cEIO0YzXLnaVcd+tKSYvrMwEGwsK+Chwob4lnZGYAX1pJxy5
fXxjqQ+p8Z79fcaB6uGJCcm5csAW435EjSrJHxrtoepeRYF5i3utXXHjCyXLc0uSzxwEUDdoEeIh
+p586F6Vu6nbfcP8yCa6oXeu6D3dZR8H5Dz39YHG7tcX+ZGu1D9+Q1jPE/y5WIoGIOIkCNvkxvgI
9hZ7aNEEVlUQWLj61j6QD5G6ybdimx5z5k2H4WuoN9pK8rhwG87sSv5FtChSWh3s2uFDSp5j4dm2
p8Ohx+Pu74/qmSnp0IAX2rZKE/tsp1+N8m7+x3qMsYxu3d6q4psa30bh2rzWgi87MykdolTR9dyO
sTqUk3r1fSLbyrnJ13o981+59u2kA9SNST2NNhbmqJ9j90EVP3SeBHtK+S7UVnzK4opssJOC33qu
oUoPUNL2Net7VBp1FAo6dOUAg4zSG7qGAF284Sd29PO4k/SdRpMGdqLpXjP8sHzp1nKV+U/I24YD
Dw8y18kNOWHLG5sVWggpC2DowOj6RdcqzcsGbAJtZgIAlPyspDaqA9YESc1IpaCD0Z6nVW7HRRNg
GZ87UwB2ySArDP4ZPRY9e6nPonwyIQ11/dYsfe+Zxvz/DUj+nTWqNkx5Blbu7JGgma4l91b6xNbS
uaXPfWpGOlZVLDpEKqyD1fsp/2YJNw5X7v+Spzk1IZ0oFtURRv+wErv4pvDvYHa2FRTgxsRN19hZ
F78KmHlsG/AsTZUhu3ai92pN0F8zOJD8pVdna5DWNQvSYhIkK0Uxd5UbhATUgUpjJQtb/CAnS5j/
/0neVzUlangOYAAKe+X6Cx0HL+5XvsiiDSgJzYpmKPrJrcEonHKRDGjBF8O9ovh2cUOzr+vHdyF9
nWW2/2diPt4ny0irqE70EibK8a6x3dbxdeC5yluh7NpS+Jg3XbkvS75Ys4E4RO8C+iFyHAW6QUVb
HlVHNm6EWftagSfX6CvmDfyzWGXPXDzUJ+ak9TWGw6AuD3N2ddOrO259s6g/VjuwO17fyOVv9Wdd
UvDsO1t0fIKhdvhhxlsBOnt95cgtrgVNrFmXbO4US2HMFk4GkRkU5Gn50pevnO31CFC85zheybhW
DFlSBi7avs0yAcdPxl2XvSBrTUuvAy7L/NtJL0B3tD8rkifmIs0GsBCAN89kb0oKys+KB84a8HzR
QzvQTID+OlRr5BNHoGQRQ1MZRxwkvpDKwggUaSETuZIhLnqcEzPSSVObOFZZBDMaeVSUd7E2x7L0
kpjFZvGJbSBXkNifX9UiNuM8nIECYsow+c2Odpz4lGs7zLMfSX835DmwJFouQMlTr0yKLrREUCUw
gG635hwYolPnxuOccstuJriiO/WYbVHy9YnionELWhQXhHGxO6yY/N1/kNOPU5OzJzlxTfAULdiG
YFLb5nv+9JLvQWChvjme8MsvVA+27E59VH9QT8HEh6t8Xr/PS6cGrG7UMaCBhn+l3W5o5tApx2Ub
7PsCM5VGvOsVYL72180suQ3gMOb8AZVZTAOfL5I1HZ1qGzegULda+F833o+Ydb5uYwFiNQ+R/c+I
Id1nTI+1UPiGkbb0AKHxMfwfWt91a+sYHngGp/wpBqFAunK5ly7EqVWp9BONFE3b2WqdHznmrEr9
7fq6Fj+RhYuAu42pErk+UWmYG55KXIgGBB+tp2MCZwsSFE14wkrMxjOgTJD5120uxUsK5KQK5Dx0
C+XMZaATiAcxn++FjZ6PLpQLY9B8lYrwLN7YW6PXQNhfl/xWaULU9sZM3V7/AYsH5s+idelbooFc
J/a8aFF8ZNZe2N/bdnPdxLKnObEhfTmBATZRTrChmntwmbiYzAP45CFtHiaUiOvQLxSwcQXXrS4F
HQzCQzYPMWFukZ/fhDRVbNqmMKojlUppIHDpQid1lfSblq8kVosnZ+4QosKPKj+ZN/nEtZCMtp3j
tGiZVdwHsQIIMBvhslRDnrjKCLP4xU6MzT/mxNhU5Gk4CEjDkPJh1P2mf03slS+2uHcOuBlnyme0
LiQvomAcPM3THh9M5FDEVlzL/sDDGhg8qJsxY8WfLN6BP9Zk5hdhigYYGCxo5CBZt79P1XvkTI9Z
To4kt5ErYEpAXwMZXkYghO+ZKhfaUcCuGYa0xiLGcD2yksLLx82g32PCuQO9Cjh+vA4sCe0tfFlr
f9lV5UJu1VeNtRfFxWec7UO2wp7bu6rmSPZDJYdsVdMBFqcdev5LF48sWok5lyDRMxsXNfvRMkLD
rGCjdvRHDHW5Wat7A/kVG9CwirUd5fmPJhq/x63iaq26L5M15emL9Fz6BdLVB7FUY6Y2fsEMsnQA
bajru5I1R7MZfAPZ+chX9d/nSHoW52FSNUHUgK1dGHgQ6TwpoOqFp5QA/m8VDLC/t9NMlELGvnli
Rlc+CqIY2UYzSvDKhIYVRTdqpCc7qyw6umlTnRxix+7XHt0XEQy/bM64UMyZga3y4Ic5dMVQUD0H
SZ2xVSZ7U/K/zhpnEyaGsDCssYD+7MwsGS2EfIzKRnuh2Z7W1Ssh68LZzSZACWCiWjTnv1ImQ9pR
OBNa0F6ZZTtNRK4y3FRcgy7D39MdICyqUIoFLA2P34v9KuI0gW4xWFJjSM5BgKpwDkbxGK2FiqUV
oZwDlgPkTUAjSKECM7d6DSwGvktGjir5RYTY1QOB2J2hrESlxSuJbBsJFPDNM87i3HtrmBTXmZXM
aNi7sH8djMklbKemiZcV90rxarbH1jhk3SszV557S1fx1LKU/3a5VnFWpQVeYbeWuFXzvaYqnkHv
LPaqTisR8TJHxCmZ6RvwvKAYfpTFmGOdRdlICtCBA0CgF9rT2L04XRlEUbEp48ZtaH9LSHJjK/ah
VsPv14P/0lrBJ+Jo0EwENvn3VziJkSDOM1ox5IWHvvG30WCuVtCNE9seq8g7DuuxifSVa7G8Yhu3
TzOBVIFY7vmXVYaRsjDCiofEeBk0clBG1R/UBq08M7ox1d4dE+dASuoZ4Wem/8NwLdwe9hpoDbQp
LTmg0JCpVtfgthT1jV26Tb23ewz3YogdhSTbCWxn64SblEIqALoXmGVZ++Rzqig7XkDAZxQ4XsWa
/PquHB7WLYFj6OO9moGwzMAYqvLF4BtMZZeOez28HXrv77801FgoBpAAuUa2d77rEIkHy+QcYDDw
F98kTZVBzq0pb1HbeJ5afmfFISifnWYFH7PkMhxMDkAzGfjLCyEJlVZ5ysHz5OkCVYAW8mHmeM+H
3iVqtNIBuEjGkB3MJCyAHhhQmZXJUMJSr4hVYJS2M345dbvF+KLfFLXrNNXeQhP8+n5eJuuzOTSk
IMsHo+h3n28o5EbbNpmnE5D6PA+gsLO1zCtIEqi2wMT7Q+cQr2vDTaSuKdMs7OmZZelTKoUZi16B
5Tp86MPYa/IK2Xq0wYjI2l3VLo8qTCF46WAPmIVozxepjGAqczL4h2aiB53HLiL/DVMin5ZVkGQ6
JhLYprCfJpMdp97c1mSNLGxxsTO0ex7UmMe1z39BPoFqjuVY7KT8aIzbWsFMUvMEgYu/vx9Ajpuo
8AGMA6k0aaWtnYU17iTSXLU9VHYXwFUDdqf+UvJmp2TDHo+J7coRWjyxgC7iTYuxQCJXlvTSsnJb
gc2E741ix42DGm2rdKcTaKHs2ORn1puh3OTORotfFTx7m35nWPftWolrIQqAFBik9nDI87ivlGK3
1BmYMuJ3xJBOS7Y6fbGMW7sKvYQdndTYXF/24hf9Y02uinTDKHgs4P/zovMa8iZq5g8D5n3WXN7S
9mo2ErzfxFkoaZ0fnRCTdH3bTqBAIaD1U7gXO+1TrpZHRpOnwaker69rKWXBUxCEF6jXYfpd9us1
GQiHQH0BLOAIadXSLesNSIxcvbzNMw8amiF/CvNv3OYeIBzXjesLF/XU9nyRTwJ50vUqqaDdhkng
yJvC+EZla6yFCw8xdA8wWG6ih6AD8npuoqvLktmhDQJmINHtuPUMMiIL5PvrK1kgvwAxAYLzzF0E
+UO5O2m0utGBZgrurXKKLY+YDiL+DDOfduT4nTGkWwyDgUXOhHGA2eoRUFUWjUgMI+NVQbDZd0U2
rnjChbM0M5ngP8DS4e0lNwQ0tZ6NFh5LRVK3podHUHhjswRMnI6WIre3KpocDSWM17hU5rsnJQvo
OCBFA5EXMYncEzB5YrYFygtQ3gq06q43ha9NJoCJpZfaH1kN+v61D7Dg9M9MSh+at7nTdwNMWvbg
i/LVqYhHhizQleQBwxEYeoD8LTKbwU01sk0dx+tDbaWtczklhvBqzP+qs+QtoOXnpy0bkaTFLS5T
RbnbpSiGQUNbGJ8dbY46ybwwQcDTPxxuonZUbfUWQm1qvuPZQ2Wbu8Ro3BDcrrHJj6FtbpmmuEO5
WuBdunUG1E50iiceSiTSqejqNo5GB7cu72xkc4c2eY9DF52usI5eY73c6/xdrQF9B/OzhmnJOK5A
yLw28r10MXEd52FaVGoMOXThAmBEfkLiw6nSeFxXh11lZLlH62rlabRsCe9MG3hnvAGlk6ECDpu2
c8kg1rWdrbJd3aWBmVorgXEpQlgYfZ6B7+CWkj3AQKgCRt2s9GyGymANCdFPXhQbfY3tbdFjA0CE
4ifGykGJIh2yfORG3MSi9AoRhlrAOMk2BqkaJG4KMGL2aL2praruMkxi3tRWrd7YZqUe9byE6iDI
91YiyMK68dRVMU+Afib+mZ3QiRPHW6yr4glEXSkf33mKnpxS3TYK2dv12sDcYvqKITbEe9T0ZoqP
c1uFUgJrFaIxUVdux2/C4rNVvrQmsPR3Q9uinInm8HXHftlYmst3Jybn5Z8sj8ct2I4TmIQMll+9
oSDy9BPcjHjbuu0Ro6Duw4H9B34Pz/KzFXeysLNnpqWdHVlZ1U7clV6cfxcE6PkUujb3PW1WXgUL
YeLMzpxpnSwxzEJS1C3sKFoKCiHFS5zBU4Z6D/FwlypsZUuXErfTHZUSt55iboL32NG0eZ+qwZ3K
554/EcUvQiCH1gbTMNeAny8FI9QokORgmB6KZnIUnOIstnKK1A2VNasFg+AwVNtaoJEWwDOYh6rR
BA0ix3I2Y9ZU30hZaQ+K4Yz00FgZ0N59qQ4bM6EYzGlRf4s2+jSOj9pYAOpKJ0rTBzhZsQWCWrd2
PEyGj0QdCmBgx4gGbIrg7SM7So61cJre1yqmg9jC7AoWDIZSHVKCDgmfbyfNtVDxspaon05D6p1W
98nok8xRuN+xOLe8egjtO0MRseGqql0+0EgnL0JT03eDZDYB05Y94fEI9mvi6VwNNZcVTbxvs57i
OTQ6ia9arMJvsNu7zgqpAQUqJfpQK176KKZXz1RQQJPRAuyDNm7ID/Q64dJ0wk2oqWUgf9sYTGiH
qC+GzG3KucMMAnKDgdZdyfYl3AsETtVU94GiIztHaAAAN2mrTZgdH9CgiYdcwAOTsTv0CXMg7xDF
9mehYhhlbC3nK4lKdZ9Rh4N8jYy+k4Jl+wC9EnBzNGOHfSuwyW5Ux2CDE1bbghihMUOvJXr2nyjH
9tYET2XtqUkcthsetgz021VsfGVO2HyovBltD5oZ1S8gJfPnghdT6BoCfL+NrThfqYHtfbIKK7qr
1AHjo9GYFtTtQRyjN5MIugoDrYhpCJ09Zt+7PNQGj5XNPmva+DD1fb5H/VTbk2awP8RQgpNFy1lW
bKoaJ0ypBpofDGOk2W1uFHagQaMy8qu0zY+06MJbopVKtRtz1YqgKkwUkK7j7EIjWivetWoMQTTm
AL/rVeMkIMBnGU7xWA4xO5rVSHUPXTgxufkgBDr7XVFDHC9h0SZmfX2nGJP6rFcDB8ei6CawkdNC
Ux9Ko8vLoO3VNkIPsqI3Q6/VAcXb6mfnjKDQMc3cQC9WM7OVl+tiFEOtHLy5sze/4CmpqganJysR
lcnMzLRl4lbrvyf8jqIhFO9o8VVN/khvTDDWXXfpS6bxWEbp0HYQRsFfde7viq5xRJ0gAWq4cVN3
3Z0RfSZgvTSScqvBHAToNoXWHwVme2sATRp9bYpmwQWCWAfTBoB+giFIbk/lCpkyhhTZaxXV1byt
cdP2Om4l8RjPN9eXu+DdKdCSJlIsDRzXcuVSVVKjVhsFlcvWNc27MjM9Xu/G8CWka6q4S8tCzWxm
iJ2bs3Ixqxx7uE0Btv+w1lElFXpxUMnQpi6wTmDAhxdp/SlSE2hbtWbfr3zXhXB5lohIYSxVAHJV
TCQiYhA7WxgQAscnxkhuRB+ub+nCOkHYrTuo8GMwG/Ip5weIDqNT2SMYrOIuD0LwMPmaUjwrQx/E
VhbYmG0bhrUhx4Ws/cymlIdYIGxkXQybadu7eUWRsD9fX9VCngzKMmTkeBagrS4jxsLS4Xo91mj9
GODvyYFWHyrII6zwoy3u3R8r8tMwZ3HbTX0L6v7WQVBVvvEEgie56SlWurEifdtFyvavF4aBceAW
cdnA3S9/roaONYcOH8IY+Bxq0iLRCPcpV/8+XQOfFPhKoVCN6o1cdmzQgbBLBvGNWG2CytiBcAwZ
1QuG1a4vZ+mViTk1PJtwxZC4yd5jBC8xLSNeQhap79/FkFiowY+Qi/OaLoXyAkao8CtYnIyTa/Z6
aLojkpAfYdd2ArqPUXKTR6p1ZHXn7FhksiAMy+jIeK8Eqp52qFXWZhL6SdMXD0Nq2sLVqg5DKdeX
sVQjODlucuGpaMC1PCVgCwCcz0wf7PBLG/YcYq/pA8ueze6/6+YWvcPJuZuzxJMkN264hhEvmGPh
rT3sAFieqm/62vDp4i09sULPrXADJW46n+7KQjmtj1HlSdjaHPLSMwjnDLUVDRAOOKD5V5ysxel4
bpC2gt6kifIqmwBGAfHM9IPR3FXZjz6bxVozXV1J3BccxJlZye0ldZ5pVQyzrdEHZQYY87hN2xUj
SztIILABAW8Cgi/5idektB47gtdth8ZeRNl9Eq3NCK2ZkFypWlSIlRFMZFmCuxGyR61Zk5Rb2Cs4
GhVddJA1zS27809UQXWmS2ug1W1SPuW18hGF6SYLy5XH99IlOjUjneqWp5XZ2DAzI1bT+6LJkEHc
ghUqdQLavWXmiitdSCawLCwJJKkzRY50BDKBdktmoIzXjNCJKpr7eFYwGvQDJFDBnrcmU7Zozsbf
BL/oDEeQzMWTKcxWxcs0RHtKndLAEKavlSBdouy2XJs5XgpNAO38z5p0LkQ3DEo8wlql3E997Wra
Z53cNsaGoaUNEajrDmnp06kmMEKAJDjWBaOUnnBtYv0Ea+Z/uhU41nbov9L4xelDX7SfA6D11w0u
baaBlhSK4ZipRk3//EjqdECjMUoE2GGGwChC8CSk+uC2SeyNzBq91mx/Xre4dAmA1XEABALCg8rk
UBkbCqewSjSti8hVB/M+iowtlK/YP6wMD5+Zow+piymzMdvjaHHctRzkJEE3HSFRC7bRgFV49qwh
y5Y28aSyLSdJNETpd0qRZFrVe0GIW/DX0cTESLgb1xpcl6UnAN7RPvx/oJ6sTlblttDTCUC96Z4w
L3rKUb9DVnbnBNMd9/g+enG20OGGGIKPGH5X7NfGlS4cpfQDJO+SRkLRIhU/IAP/2zx70a2N7y5Q
oZyvUQqYlkIyZYgBDxw26sZ4Zi+M+Z2vH1BOOYrYnZhnHbzoO3AdLqinN9fP58XH/L0+OHs8i+b2
kHQjsgzE9ciqgSKNv+ikuFPvoiLi5K/GGifsmiVpJ8F/MbB6hnW2BNzHkDtzPMofuw4EKd//ZU24
cjOgYB6VO7/lDUjqaGMOwOOBgshq7irhdfYLWCo73Irrpi6uN7bvN0elRVFcg7j4uSkT6macZvP5
NLoggQqsaDHSpn27buXyuS6ZkdwyZ0pcaBXMKLvwtvhAL3140tHIv+l9A2JvLhAv1y3Of/CsYPjb
IHgF8W7+TRV7vq4CHXWINo0YOLM+Yvo1oKsnwvvaXEGZLJ2JOYH/zRYNIJx0+tq67aOK4UtFyk0b
7Yl2l/ZHrXhszZUn1+8Ox8WCTixJp49kRtGyZj4TarmdKucYN2DLojlFH7BsfbWDEH0hthrKg0Nd
f5bG+z9sKFZIQBENUJzMN9NW9jQ1zryhFRRFFN2PRNAAcBx9XbezeCBP7MwB/iQvthUlBQUQwY7a
x9g46vFGWcNH/qa8vNzLP2uR7lemjkgNkIp45NF8VPesc7XH+j+MJDY787mxfOU1jNzJ4z5G8ILr
y7vIGOZz+Wd5VELzJ4NZonaObRy6N1QgXDHs4gFNe/o1gq5DG+8I3V23uHgTwOsObADEB1X5iFr2
qPVqiA3NQP0BHV5T/WKjH2lrhaPFqwDuARtUd+iayqCHbOStFqNJ7iUQ8Yo/Sv6i9EFd3htrw92L
C5onCeeCGCpv0p1L26iG9IWGm5Aqe7P6sp3ul5MC2lCJldu9Zkm6c1Ua8jGsYKnXHh0bbcA3Wlse
aCxXDsViBNVPliRFUIwrAsMWqliSsG+nrnCpWXldHr+i+/9UJe0NJ5AxYi9aCbUt9oCagqvwKejt
7zpqmyMgUZPJPUvEe71j+384Pye/bU4wTi5kmyJf1wV+myr82glK/ZYwzF89XbdykbfP98IEbgJz
E+gmy2PbkXB6Te1A42YPP9L2q+s8CJYTcRhLr/+8bmqR2eHUlvRZWYY4iAEwzCkF+Ttmze7BqgjF
Ez9qfKRjEDfxgG0rfq7pfyxlYvqMdQVpHKDvlvSR9TFWezuZL8hwX6j3dbM2prF4XE8MSF8qoUo5
JgIGhJn6Mb0ZGz8VdNOtoeQXXfSJnfn/n5wISyu6zGxhx+A/eDa5Bqbykp/XP9KiNzmxMa/1xIai
K+jbzDbGNnPj5H0oIy+BLnvcPtlrjD6L+wbOc/03Cg3EWOe2+qjDsNwIWxUkqmEKcwgEQxgrpcXF
E35iRQpsrKp7MCLA8zNcWTMOGuA1iqAlqJptdPvl+vYthpkTY1KEg4ptT9VZQ4OT2xD0nTUYRDeO
+sIitN13gn+/bm5lB2VkXY4ngGaMv5OD97bYDhjVpC8R8a9bWY7bSItnURAgieWHm16OdGJ0jtvZ
0dp07ySIXBJDXtcdH3K3fjC25nPrf0CbdyWbXDzxfwzLBW+1LJI2L2C4VuztpCa+MJvbsLFWXO2i
hzgxI0U2g4MeI4xhhkGpjjPI4r6t7OAFAnx2sycWJNcnKM0SvYWFSfvSgRAU1a53vun6kybeGCj9
FPVgF2vRbfEunxiVHN/AOmLqCYwaJaIZxpWRjfsJZy4ePz61PluodbH8qTXxAnG+D5x5SvtWkPyl
g66HiAGm0vvX6xuxeGBPfpLkKhWoURsYPko9tGMwO/dcluDVfarWuhZLHxSs6yBoBGRpln069yxZ
2WRdgfkqr9F8PkL5cJpWTubiy+rExMXVM3hkF5gG9KK7JBggwumGG/46bdtN8olKOQpD13du1aB0
SM0iAjBh5maMb9qvfB8eOsxquGgzTV/E1YCt2Vw3uPSpThcoHVknSswq4zb2sHsbiD9Yj6r1bvx1
4xEX49SKdEbDGMeBCqxqTP8boE8VJW4z/Gicr+uLWXIkIKWZUaYGJDBkD2b2RR2D3grJOOaH8eAw
9M3098J781r+GJG9la2VhAEdgjwAze8senaE78SPduXW8bEuYr+EuNr1ZS3FtlOL0pkgWuRAPgQW
TbHRI+//SPuuHclxYNkvEiCRsq8yZbqq2puZfhGmx8hT3n79DTXOmVaxdIvYOYvZ3QEa6FDSJJPJ
zIiWYI8Te2TH/lfCRFwygjE0uAVhWm2H+mqASflz0rpD90IFx9kaiSFSrHjbxyShTYYvN2oaSa3G
FnUxWlU/G5Ao2A0j2Rjl9M3KlcROerPfDnU1ulHQkRtTT7/1eYku9Nizop8a+qm0rN/QYWoEMcSa
JwV/BvJcugw3zr+3WaRVQzlHCsrsJLTcRhBo8tGB8SPW7UYkbr02zEssbpirIJelDGWWTlH2NojS
nKn6qYoI+dY29xKE23YIiQJzbAHCIBTbB4qbp91tJiX29E/cU5/KurN2CUp7Z3sXESXCPjOsgwFH
n+JqQ2KH7Mf1TbA6ObN07/8AzLYuAOQYZeJGBoBAAfElWK9pG9l+95qrnsJEFaRrJwv0wgzTNFCj
gUKUc7DWVEc5GtSZKei96H+W/ea6MWuzv/z9nDFl2KpG4FPcSJG+DWjthsZzM4gqiNaGbIky/3wx
ZAwtmH4Gknwnj/edtvVlT1U6lJfjhvv0D/ZAUQnVTjiNwR5xjpT2WW6aM103ivadst5QNEgRQ+A3
ViflC+TzzXdpjuZ3pJYB4oNW3TS2KPYQONq1/WKA3pQSLGVQs3BmsAp0skOMY4qWuwli0Qy1Yo/x
v9C0LVAu5Xw1vBgQ2EGCTab8GaC0dn02LlstcEShtg06Frjzg1ias6NtNfiXEQg6+CWYukduQW/R
nreFCqfp74vqDTs0abYokQBNoKvhlnn9C9YH8u8H6FweDsrpcYWatjmdGjqVafv6S15/G0QtDavb
6MtOvsk2kCMlV2rYqSjoXMDZkD5ZotBldRPh5Qw9lqinRLfj+dL2R1qTLkaChpFXrXrSor3M9nnt
xaLc5dopj0KFv0C8TyD5GMQh0mHIIpL+1Pcvo7RTm29VtlNFhB1kPl74HO0SjHMNam61FUpPEfa1
9rQxniw7ssfYxjvd/dF+e5sc2zt6nm7vqOidZ3UXL8zkLup9HrN0NIAco9Z1QgNgEQmO8VWC06Vx
3PKPsz62ggEQ9K7N3PpRcqRbySm3wcnwSrfcF45nD17w1LvsRT0Grug+u3qTXnwAv/yZWenhJGHN
mO/KU3Cbv0KOsbHjp9/Se32vPNy0LvpFTqIOaMEC4ndDTgYUp5lAJVkIRWgQlxzN9lg2rpq8p/p/
LfCDizFn4TW0FqLLgO/fnAJLTdvZGQ9JvokIcVpD27dTtasVC1pTg91UhYDBatWtmRTUfVBRVlAx
woUztPGjyE8RmuaR41PZBjEKRRdRI9355V4z7cj/jVjZjsvbhByNxG2EnZ1rF/zlF8yLe3EESWbV
KVGHLwjyWzKgUhMkHpsiPYXBqcL6ih99XHivu9LLUqZ5pFXoweFdg8x1EOeYYNxrmqi1cKkBxXmv
4qX5PirupeoQ6hD/1iGzkyc25GQEsPOv5T0EyAtwekB9A4UsnIdITZNlTAesBaKWX0Uy1XhKsfpD
O6CKndUzcS64RrclpCyg1R5TXEhIj0uqOcn4MnA3dW3/L6SA82Mg+vUgy4DC5POhaGPIglckQJdY
9VjTtxQ1nhE6Iq5bvnZ2LUFm17mYY8Kmscn8MHNUyTPDG928Q7gEAo7rKGtucInCzWo6TkYnyTAF
9wzbKFGsKuIfFdnBrVVfVjKZKUDQkoc+Q9YQGFAbD0UFCmsHpAVtXRRPzxuTDzYSU87LooozRwqq
19iw7itFuqX6cDD1dluTZnd94NbOfOhsI8MPhUToSXDOvUTalVnTrJ0i5zZrvpXmnwJlENdBVmfn
C4QPNQc8Iaq9BYkRs26dSkWniCjUXJFomvv6UAmOcls8+vKXzTzo/YD5sCOM7DKzsz/SXXQYDsWG
HXC5iY6G1+OomDz9NrzR9tfNW33uRi8aqvtREYTSO24QFSRKzLLG2shDp7NsHFDH5FT2T8k+ceMt
ahSu460uka99yyfqtARSl0ETZUj/QLUn+NlC8zCxfrHiXqgfsLo8vqD4hJ2ijmYfRbBsCFI3iqdj
NIQuGXrB2+XqAvla9PwJn2RRrE0+LOq0djsow8OE4+/6oK1agi4+sDnNFfS8DpGu+FoXZICoi58U
CktJ6PXB9+sYawVUKL9EiTTerqGza3BePtPTCqWkkBftnWljHVUnuAl+V7vwLXgoPpB4pI+gUiG/
ICA4v9mjTI3tk7fr37Bi59kncAFhq9eBVkpF5sj16KsoNpXlewgtx4arMpCMeNfR1hKspqKhmAm3
EzJXB5+7d5mmPu1UWKyicSiWcHhpRx/FW62BAh2nmBLbbGdContaNRv0dwm2wkqQdgbPnS5yR+JE
TyrMqrqR8DQFUd4OPVylQ+U7WRJEwmuxwxkad8rUkGNIkgholD42SDdMKLsHh7oRvrYUBzsScEe/
+Yej7QyUO3i00VJVNAyizra4K4IeQb7oerl2fTmDmNfU4owOqJlnUgq7JOnB1za16dEwcFX5pPnf
krlVULKrXzST0NqF7t83dFTMfLvI6jgGqEejQ6//lIPvY/lsdiLSrvUx1zUCrzqvMZ7aFUoiWRkN
+La2eM2g99r90KZNX5jbrHpWJxeLD8zTQnGRlV1korMYLyHz4/oFKxmNtDwNTQz6eCP/Vr+XYJ3e
la7mJM/g8Tso+9LrZRDLCjbTimPHNV5GtgHluXCH3DyEsdQwiWDvDpvRIz/8d+JN0AJCP1/wm93q
m+zOwsrexw+i43PVXA3kvWBiQ7KfPz3lUfVLBWojjj/YMX3VQRzRbK4bt2obrjbg1UZK0+Cl71JJ
pgO6YbFTCd0aw090/o5B7QxsO8Tb61ArodrMz/IXitsxJZgyTT0HVKi4qQQ65Z3FtqMhMGjlzDpD
4SYLknNzVx9QzGQ7kLvaFPEmrE7KwozZzMWu7GMtJ0UEgJg4evASdZtQ1DSwFrnM7HF4Dpnrfi9E
FMKwkqqoA3G/EckelChsU/Gy5APNOJFypBDYSDYgpoKojoj2em1fnyFz55REU6gI01kyoHxo8Sye
oZTlA8nBCe8UhVvhkU6U3lqFRAcBAZvaXCTO38EUK/ZT2uGhBFmatH7OITYFpsoE7HFja8egGJNG
3B/c64txZRbntoW/oLydshmPycyIy6b7XL+XlT/68PM6xMoheAbBhZ+VH0y0HAARmI482pVh6/sA
dAGjKThtP+smuVvsEol/rKu7RgODDpBo0T9rbXkT+zMfXAyO4REDSd2G/qnSb7ryhNtEqR+zIQTR
F+puTFtOYtvUwn3U6eh6r9xAfyG+DLrSnxEkolBEaXcaux967S6Gwtv1AVpxCGefzQcpURcqWo3P
7pDPIPmmV14t1Esy7zrM6jxAkRY1hRZIaPjcZqCGfoF+RqTt9Ul9jSwrew+wDCF+rNIQ1xANnr1h
OkjWZHSi//dLlgYtMexhZW5lgvPj3EVaZhBUi1CxlT7l8oGlAusuFzJ+v4HDCRAaOEfnny/cUdaB
XtSP8ftrPNSi6RZ91MnGkr9dH8OV6kLAoHAXmRK80wHrHGYu+NByDcoxafQIipE+2ch0OwSuHgTg
dr7TJrfsbMM6Nk75rKl24zjE1orNJHKNa+bq6DNH2DGrAPCVqE1YKPFIYG6Z/84T/diM0nZsiahS
+vJYBF8R/kFnr46HMT7L2KRMKdOmRBJutLVnedu58mt24x+Nk1Y5jW2csl/MyQ7pjUiD7pN153wv
Axk8KjJYKNBexddIT7LcSoUMB9zr+hTaEq7XfxSUGx7Q/j9zFqcNavmbmcE4ymn9kA8pJIOmTKmo
q0RRfg/iB8TYQVpHkGGyat2l4Dfy+rrqUCGvtxmzwe4RoJm9TMJn32jr537KMXdUTswd8WPReTwv
jAt7UOsNSjHkM9GWc75wyjZLdTWu8NKuBsjNFEbrpVaqOIZkmnZJsuNYpQjRUyjTIM4SlTNe9sgi
cENLEO5CePC6bINQ/BR15hU2f7wn7/4PahdHCTlqy1H3YCT/1iFFvUMHOrNvsjv1FgwugnDk0sed
4X8efovtKSmgapMt4Ofpn0A/+NG289+0TBBare6KLys/44kFCggLulibJTHM+jEBt0cFTU7l5boL
WNsS6NNFhS3IfWbG9fOJbGsw5Re0m5uAinvSaqfQolvdn3BE57Yp+YID+jKOQ70wGqjBnA2i0QvO
MhBlSIHSwiS0P0FInNgkFLy1ryIg34woS5+PBd5z+jkhJJxDAEPfWCq67SqBmMHqkC0QuFBxLFFh
ArZtPB/kD50PjsknOT5YCYhZRD37l2ccRsuadViR7QLjC+eeW7+rIIXVY5lPt2gHkMudH3qstzWQ
4Qorzef7NL+lF2AXVO6IbCo2t4NVpZuRUz9us9IzwR0a7HR1M1A3r++yCN31OxMkHtdX4YrQ7pml
fDOcL2VzTyPAy9v6QR5s6cVyRq/f/kpPmnsCt1voGts3ZWcH+8JW0NACxiabOWA48zJU5go+Z23j
LYeCnG8KtC2j4msed7k8VnjRtHZBKPAgaw50CcFlN4rQ8n1l7v5rU7cd9gQlj5PbN3hZ3EimUwsJ
fle3BRhZKPJVWEx86mhgSaIyVJE6QbGpm3t5+kbinVnfjWjBa36bdJ+q74UEnmOWOLn8o9b+c9IR
mx4Jds1AhTsuBNy29Es9iFsKezMIo0IJxO6IwFuuWYjqfBQAgzkanUgcgjwVRUL0uUSWQhsmO4H4
UrAsVvJvMALPWOBDg7gC5fdjVUpy6SdomIHigK8fsvFRsXZScgoaL9fdwErsskahG/4Ing/XHMEC
mN+bidEFTdcBGM1qlrRV6Efc3CrjS13cKP+9hv/MSH4rxiNcUTEbWYDuux5/FBO5kcLIvb7jRRbx
W6xkqT7OzVwhpbY+3aXsgJuIr3/IzQ6FzgK0tQ29HD9ut7Uo26sTebYJtVfGe93cxP336watnQoQ
npFnHTs0s/M3gqLQqqpsoCNi+ipKVqrod9SB4bHPp9ELh2DyIDArYllcG8Q5TYcHVlS9gwDx3E8N
Ukgjay7Ey5KnpgEtvSPJL7lijxbot56v27cyhCDyBys8yOHB7MhTlKttp+SSDqzGQuKXqPpz0ejT
JjWiUbDNVlzjTH6CF0Zc7GYinnOrAtnHxRd6kE7EIlsZo9sgv0cz062kFDcFvQ1lujE1hMfX7buY
P6TV8TBnIp5EGw7YTc9Rc+oTFJUz7F/Uf+Xt9/KTTSbasza4Qd57fx3tYuY4tPnni9AO4VGstyXQ
unIvKS9xdaP14cNU9aBdiG1qRgLnKLKOG1OWTV0cVcBL62GTGfS+0GsoFqVe1MS3Qw7uwev2XQTI
5/bxdWJmQ1LDiEDV1ikN8pzPVf2nNH4Not6wy5Qah8MlGxrTj+KCAaexyHudxKFdxUw6QGn8SLIM
KsvDoIO4eoByAiQvvIZ0f6SmSATuRWQt58zqyBwVZba2kjbEdAuUxLZo5RmE5Oer0whJBKxPpENB
rny+bKCZkBFrxDSGxSkrN0PyAFdt69VbKHqBX12gCyT1HKmXDItNA5As8oqHJFAkMlRbgdW9TUw7
6EV7fnUEQXiKdDh4QJCOOIdTpT5tIrDaOU0JpEhxM2zwZiInHV3T/7A0F1Dzpyy2XlwlhVxQQBWG
8mSClS7WkIns9X2liQQuL3zmvDoXUJxPqWOJMdJgENXAegCtLGrf2w/VrAUWre+CBQ7nTWIVr/F9
WNRoQPXo5DLwiJGwcBnWRpk+oxc7g1wXOrJFoYJo1jivkhjh0OYVhrKkSA4RK7fTqkUNfO72TBO5
lMvmzM/RBDONAlmSeWDPJ67M8mKmiqwhwTP8TgvFQcHUnTkE+yaLvvksQ7axbv/EIAVJLHYMTRn1
IrUbl76Lp+I3FX2z1xfSjHd2YTr/Hv4dvZMMVvTt56iDmEmuHFPt7DTUwb6ykXQXHD1F3f+Dp8Hp
i7cD5F1w7HMrSspTjQ6swkzLOQQrmOGp+ehOReXiSBHccy9T+DBwCcYtq7STchOk2zVaUg60O4DJ
UY2OfebmxgtIT1PrLcTjwfUxvcxIcpjcJGfl1KBlEJiqcsOiu6zBQBZuEz8lCBNbV81PgbxLYq8G
eV1zGs2d0t+EzaMRIb46RIGo4nNtBy+GgJfYkyQIw9AUn1NrwXuf1L90kmyLwf+vt6NPq1GJiNLt
WQKbc38KQm0a5YCJDZRk6Ow78n0P10d27ehAPuQvBOf2rIDqPrpvMLBxbdfqocbhP0n3SvLqy4IU
jAiKW6S61cxartgYFQQDw+yhlspNYYCKnuFiKxi59Qn6Motbo00d+lmKeiAHjgiM8G4goZhPFci4
rIPMZOZINyLlzxmUDJYZ1RJ2XVKjliUOQevvHwrKBFO0duaCyfAvDGdLFaW5X0517UzsNFTPulR/
q9ltnjYbHSmREIThgiht9eBYInK7bYKgmRw3QGwZqG7znfUbxtHbsbBvIsmZwBrV/XfCUjiVWUTt
k7QZlKXnXrxBHNq0A8ZSDppjjHItyei9tLlFC3JDBdzwl1W3875agHFRTJEGLNAi2BcV1BtA2Btm
KKYuKscvNl2g2EqHtpLX3HpAtyuEgFvFTkWcFOtjvPgGbm8HbEqRLYbBum5b/vugPoJsMWsgXYAT
DAIcfWWb6l1tfL++34W43IaHkEto4IEAuxB1QXh5kLuHHKwiZFOAQVhKM7vQQfmkugoig+vQq9tl
YTG3XVjWSTEbgVzgVUDubiZ92HaiG808dfzpi6ciOEsETsiRcpG/1ENdQAra2iGT7IIxAbempv12
3ZDPePoaCBfY91bVGNbQgHHaugOjWkPeLGtbScdMvQVLo1O+WWRbN7dm/rOxBIO46gwW9nH7RCoT
VeosQNO0ASWjbE+gTQnR0gAaYd3aFZIhelVZi2cgQqZBUhyPquA6Pd+ZWsFiOZiAKBXPY3dqLNuI
Nn7R2ykt7bbZidu/L0rS5+35hcifrp1J0npkQOyMbUM8Pb8fkwmNcbnLwpnBCH2pBd7GRN0qq+uT
QrsJpZsoPOJbbdHekzBtwJNfLh3r4SHxTyzYX185q6vzC4J/uw9aVuZzK5NTQiIJSg1un4oI/wRW
8GVEmeL3UjpboeE5v0pyNxgPYfj7uh3rMaAKyaJZ6go6bNwylAMljSQTKGkSfsfft0pl7iqj8GJ/
As853fb6A8P7EgJfESfy6g5YQHPOe6qybEIBA6CV12IIbSvt7D5q963/nfbvdSnSPVxd/wu8ecAX
F8MSZQtx380Dak1bOg1bsNt7RU7szOruglLfyjP3QiriXRWZyfnpbOgGKs+wxJJeJf+jS8sQDJjj
JqfvSpd5PSlE98XVpYOH9s++dpTocpPahmpmNRNGNiLjhpABGpLFKQJ7mGlOt7HyEinjboA2n22M
UYE4G8W0lvQmJ5Zt1v4210Utpau7ZSbcVlAZBdZ2zvOoqFlvY82snKkctilpH4eQCjbkakz6F0KX
ua6+rsCFdAoBQVu7125xeYmTramiFVsQkK7diRHc/I8tuDucryKp1YzMGgyEGBAuiFDi1+L1Ci0o
OyZ8slufxi8o7nRCV30eyfM0ds2u0x/M/q1RRIfC/8cBfIFwa4XpzSSPDewxsgDZPOgloAg3SW8i
H49VzENzOQlw/a1FrSxCYG77o7+gLSCLCevkBhzWKIegoJjadejegazIqO9oeVsaghBcNKScD4AY
ZWLGEkAZcQ0UrvvB1qg7Qdi9CoLObPCJ41+UaJ4vEcrSbDDneWMozhiiYquOugfKHue6715d8gsY
zrGURB/NWAcM0ux2W3xU6LUKclStxRvfHwRgq8t+AcbFfIrVGHk1AqwcmT2mt0WnOmPwo85FTzki
oNmdLry0HigV7kgAith93G8VGGWYkB8XvLiJ5ohzSVqBAyCJsRBkA/mPIHsK5XGTlfXT9Tlah0Gh
NVpn0RbGk5uVRR5m9QS3pKAZsKcj8thPA9h2/m8onKNgSVEFePqonKHRdooVPkPucBszS3BNXj3J
0IL+v8ZwrqKNjDRoTQs+Fvf+KdyqPvO0aNfgOlkG7iS6vYrGjnMQEIPs1TYHHBoaQ+IUpLPjSFQK
ILKJ26tI1oSWPmDoMlStuRWxwhh6F9mPKDUnr0GdZY0OqJ56NJ3a5+uztrp/dYqyHFTmgZ+As68q
67TRLR/Q2gHR8aBULm1cGjqy8i+pTLAf/IXirKxTNJ2wAlAKbY80GCGm9jhkeH6T2+Cjq9I9xQNm
X0Bw6LqJq1O4wOVclConQxcnEmIfrI4WLEUovQ6GXpDIXJ3DBQrnm2gC0m06W2eqbpM+FmBHUfCQ
DurvorI8YWnHqodawHEeamq71lIyGJUGXodEcFdsaf2u6q1g8EQ4nItS0r4zSxlmkbKxhzlqLCMk
n5OnNo9FEeMctVxchP/apPDhEyRhMz8ygWWFL1G/D8FDmUBsoXWm3rfT5Gmy/gzyc66KOiYv29Hn
K+ICmAunBklP9SkDcFSbKFr/U/tWsDEHyE7BlZWJtM2Kp64bbasz3R7BatGBvQOqXoSC07ozHkG0
fj9msuhl5/qSwsP4+SnEGkPFuzvmuIlfmu6gmQ9NHt7E6auuvyeVSBlvnsnL0Ue/OnSN0D/KN6xT
ZSyKKoUTqlLZhjJIlw92RGubKfuB/RhTlAiH/3Kef7bkQOUAPXycRxgSn5CognPFBR09V17dfK/p
71LEkryeYVngcB5Aasc4rn2YZoDbgO2zCER6P9Nql3UPo7JVyH4oflXtS5k+oG3Gve591lNkuAvI
eDhF0oOv2VBbKWz6HourajytOkytB4Jtm+a3RX5jNW5s2G1Z2QEIR64Dz577cj7/4n52Ni5iGBZM
5dglMHpSiJ2iot8fRBt2NbXyZRrfgTl2UpOmCiBMhuJ7WFEYOx2RLLohE4gmje1GHzdp8J/r4j+3
65dl3L4wGEOVc4dlo0kGpq59nap0e33w1s+MLwguytD0qK1liAA4Vn6qICka5c8Gjv/rIOs77guE
O3vBMGxKI1iYHbzx2aq0r2eeAkLtGhOmD49NcjNJu+uQokXB7bi0lzPWEkAyHzXMRnrj5+z9OsT6
ifFlFbfZdOqjKMNEUFuilJhVJ+bn21Y/RWCj+hegr3iCmyOIWfW+SuEeVQOd4FkcOISZXjcwOzfV
t+tYq6544UG40101S9Lo85ID8VGqo4Ysea3xAt2amzZAO5qoQ3R1DBdw3OmuF7UCBSjABZAkjG7V
winNO6YJXNPqYligcGc7hEF1tGwBpUumvaa1v5SWCKL164bg2fH8CEvl2CpYBIiorNwQ0YlE7Uq6
T8vN9flZ3a/m/AyjyKpq8TIh4OAmTZyh+5AM+UlS6UnP5Fe9Mh6vw6w78wUOt7jRQ5K0PoVfoP0b
nrIU6sXRhip2owWeXEEubgdGvBDMpgLceS1fOPMFLrf+yCjVdTvNhwhKqqquvPEnauPy6PpssFlS
eaH1o2bhzwIyM0Vp2Kytj4YBUrvr37E6nYvP4NYl9SdG+2aOSNL2plCLQ42irmwYbCKJWphni65Z
zC3OzNKKHrevymmzXxoWThXjcoey4v4NtK0Crygw64IVv058hkJcbLdqE4SRAyxrdGRV4BlXnch8
doFzDCQ5JjeJqjrosdFjkZbjVq1/o1KnQJNkJLta81LJtWB3r54uCzRurqzWSBpjwFzJ/TupXvTu
QKzX3g/Rs3BgxWZsWsEeFAFyM5bUvqRCpQfmsdgOdIdJJwXNF1V+m1FP0z0qSget+q8vC/mCZS0M
IVNEQmx6E7QIyDRMcfN8fcGvl4osMLirgV+j3IcNMEpO5Qcr6q1ZzrNDcyvpXCUdbss+vpOb+mdF
+8kx1Oml9qe9ZPrIH0Z3UTWzu1Vp7OUp9SGWDnqZfszBKG5BpFfwpWRlw8xqknPhnjYLlXOu1pca
OYOIkZNSPOvXwRb9XmiOyosdidGVWSY3Ydds1SIBoyY8Vdzvh8YSJYEuiQcwVrMknwbydNTXfobi
i6gzKKA03M5zMjqgmEUbqGN8w/9QKGbcarXdeN/lj8aRH6Uj2zYvYI1JH6TjuL0+FmunwfIj5oWz
+IiGgsmjkDAUJagwh17Z5KqjU0PgDNdQQDz1v9vZmidkgeKjzRBCxlgasTzdSHg3Sgv1Niih7P3f
rVnicHEOxFLjIjawkZHF3VE/90oDvQeqKAm/7p3AcGTIeJ3Ved4gtNrlKGuDOYb+0umTXWdu26Ax
c/TA3iLrol749aMUTdtQyAEfKqraz4cv6I3BT1SslDRxUmO08/aY4Q0YMhNDeOoZ5BVjW2pAYaQJ
dsqq21gAc6sjiCwpzVGw4YxGuYXi6rYXyW6tnicLBH4rhpmGUApDOZgIgadNoUMK09jlkJ2+vjRW
D0lwBaLbBnJ6SOCdjyFoxawh77E0WPiolV6EggsZUanqoT9aALW62hdQ3Kj5A+lkxmao8kFVeluv
ZZA7x4IzRITCjRzUwaFeM+fqpOhooTAgQrWnkLx29aBCcTM4jA2K4n8OBGLWUklrTI8CMuUgOo6Q
25BB5VPfWakXJ6ldUsHJf8noPLvFuaMHGVZDg47S+UQVaZdkiQHIhtnJSXsc7/Xn+pbc+xvZnYXJ
0OPf7YM/COquL5C1Tb3A5SMbUiUsVj7vSNPeNDwNhbPxPQkOreKOseBZ67Jh9txI/p0BCrxJh0AY
Z+XWsgPPCOwA/h8CsvfZTQYxNmuy32Q7fSk3ECdvbCinSoLrxtp+WJpLzocZj8g00lUsn2nYtPFh
HJFbfjYrV1d+XB/X1YfDJRK387TMYqQPgETiA1xyO7YulQ+ahsoSuqv0TQmN7FLUz3fJicaNMLcJ
TbMLSCdhhGs7P00I89EVag8BJHjs8K158R8PDbXR0+L+8L1A9LpNRYuJ2zdkSiK5i+GxQZK38Z/1
+/itdg0v8vAKtw0woQ+xa7oQl99rj6UrvTdgrdjW3wqs7sKpdwibLFCJxvsd/V5t5AfpEInuSWuu
fSY0gIAjgaAK32iMbq8pgd49zrDh1o8G0DaIjq01B7WMsrh5r1jWpPKIw4P5tgZ2FSnb+sJGhdWE
5RKFm+cq1SJ1mo+oDA4d+nRGegLThBr+oi1qKVIJWipeKb9M8ra3Ntooe9dXt8jI+XxbRDYqXnVR
uAh4JX/oJbQaonwwY6JH1tUIYGklfx9qMgl6IFhPSD9U5qauj1P/qksQl0+/1fGLnO+0cl9Oj9eN
Wzucl6jcvUgqBtR7ZzBOLaWbZDIOffoHVLRv9Sj9uo4kGkbO6VednDMG1nfHGO815WXsnhr/z/8J
gr8CxW3aMiOAMSSZHBIR0L5Omyll7nUY0VTx/ZqTaYVa28+DBlY2ZB8QaLTmviJ3neb1yq9YOeSK
K+vZ/jquYAT5EDsIh06RQ8AG2rcKKexOedDI23WMda/2997Ex6GaCW6CrMAsRT2KSTvQcfXSN9Ps
D5VGPmLzqTaj3XXEdS/1hcjt7tFKqlT1gViVJ19GiJtBYkRw8K9iQEgWDZtohL6ovmK1WSv97EFI
G97mVo9UkKXm7c/rlqyOnaJapgpyM1Pjx05GtROEN2YUiCqPkj1C7ikdXSJRSBTdBUic/9/wuJHL
gmlMQE4Ej1E+Vuqdn2yS8Rib3zP/YQArz3Ww1cW3MG7++cILGnIUJ7IOsLGDPLq6r5IaLACC6vFV
b7QA4VxtEnQ9nvcB4velB4IrR44s5BrMOxS1CJadaLI4d6sHLCaJDChwmlIL5TleM32MwxMlB6kR
vIavjt1XGoB/TDSaeixSH4GKAQbosb9RTDcqRXwD6wHnAoVbDkzFLR8loxDPO4V31W7a4b19n50K
KFfFNt5Qcjty6Z450inbyJmdnkyPCObvknRnDskW38CtkqZVQRKTYAt0P++gfhS8on7x17dnokHR
r3Q7R9sazuSMb6bXOvRm0pxmowq+4fPCwudKl9/ALSLkgYesDjAOLfgq3Kx3tMfhUG+7XfxR/gwf
KIg7PTzcK971DbIeji5s51ZUysio1yVwIZJlSjZyLYdmR375v1pq4zVc3hC7/EBdx12BwnnDy0Tv
j6ubZ4E/r/jFDvVVNUmsCPja08kCRcebf+xjD3MvbyDC9tge/EdyC5qZ4OO64SJc7mCP9brQdIY5
B5l5hPyIepokTyjuK0D5vIIsrDMS9CMMFNZF1UfsHyAWkcSdPZWCu+n8sVcWz+fRv4AhWu3T2JoH
EaTAaWj8prhDQJbClumfKZRxrZGRoxaVB686o6+p+2TBWKCqbKrCbgRqW/ySfNVNE9DOpCC4e9aR
I43qzfUZu/BHoHKeE6Mg/0KFucW3+0+FpSeyBLL2OK9dyKm2xrYgpWA/fL4ynQ3lTBhN5lISvPbj
CsJdDiBKGYTZLBAIytrRU08gVt5Tlx3wCI6L0QSPELqDY+fMwdsh27o/bhzTu7lu6WXGmvsIzilG
Bkgi1FnocdyC1RWa6B/WwXfrU7TP99YJxFm/kt9HYid3hWsKQuuLoIOD5nwhmnzCKqlmpT19tAcw
TNJecIZdulsOYt40i3VDy8rszFlYG9RIyNSo7+/xRv/+U7sx76YdRNEfmmP0nj3kz83t9IGH2kB1
FM8X3P5nv3Ztnjm/Z0wITGWKjwCJbRnfx/JGobssO+ZQCBHMpmhIORcXpDKD5hOgDDv9jp4qfbCL
j+zl2L1Kf8ydiiIBz7i/jrkKCVVxiDuB1hUx5PkQJ2xgoznOrCkKmJBbyylCQdi4wjr5SQ/0F4Kf
xSiSmTQBIk9d5Q4ND9m2cSXbuHtGOcxP9FT/0Z/fKluynMrLtqXbF7YJBupN9KHftodYEozyhafF
otLBWqSCtUuFLgn3yJP0sVHQgkJZRrkh/Q1TvdH8k2uimHzFbITiIAXEfyGedlEKpKVZO0ayhcUb
R/nGaoNux1BUMNkG0/TANazQPEVyFt4GVtjmbpVn5W3fp+lTNNHoJs1Ilm99qAfEdlkiyUt0P30i
klkeSTxAxZuoQwkaLQ26uHXf174d52De9PQoGgn4PSPtCYx2MUoGa6Lv47pGwY6UKpLosnhxoEAG
CN3zuBWAvQgaKJwX9Mck8KsKVtJEk72xZ76j1rW075sZsGxAhEx6dauNbb/FU/Z/bgyc4U0D5Elo
vZJRVna+fDOj76OkwFkWEVJuGiMJvpkjLZCwqURtppenCqBm/hi8dYHySucsHaxYiVkMJYy0RXWg
obBoHxa6iVzu0AuW6BoUZm6WibMoQbb/3Kq4oFLep+BzDseiPuSmXjyQuDE/zIJGgwDr8hEP3Y46
2p3BQ0XAksMTSQ5onu3rosQx5bBn6y7fDa6muG0KDaQ6tpMjWiU2yTHYmq7mpR4c0RvbijLXKwaf
fQPn+JSkbfqgxzd08VHTXkPjewJSuuueToTBDeqYyEGbm8D4f6R9WY/cONLtLxKgjaT0qiW3qqzV
tb4Idtmtfd/1679Dz51xJlNIwn1n0OiHBiqSVDAYjDhxzlLcB/19E22S+Pm6ictgeraVYgG+mZa2
UxaYMJd5o2nZDjmP9/cmwGOEyWz8A4Y7vsqTK5GNZlGD7RvPHDBwxpQ9jEUqWcVlQfL3/OsfG0LA
HjowbXYKbNR+FvnJQ/5i3ap7PfS1g72NHK1yFtnHWdu502UJ57iNWQSmN5jMlsaxwVA7SBLfS9iv
sCjBxUIUkkuFW2hu2XPk6g26FeTJ9KiTb0avxePNumeHwlVl7zX+h8/zBz5N/Gc3Bb9TwGdlT1ED
asHH7IHjCFzrg9zoD7Fr7ZkPRM3GftVeh2PgyiBfq5ZNHayV6H1pIKI69xVKBmgl1bBMy9gxi2/J
e8lSh0weGr7q9OO6Y65cBCAzANMul3BB4i0YQ3ixs77pIIqh3c8D50kCVi50JwqNve0cYNZRNmKw
dqCxtRjXBroGEvdCQO6TqLSrErrDBVI/dTrkyXcMb19f1WWyAAsnNrjfnhy3xmgUUO/ChlI48T9D
+6aGXhLJDtwFtJb34VG8AxMNNArRzDi30pLO0ok5FW7woh6qZ8rdQt/UFro7s+QZvfKZzkwJC4pG
PZgaBXQ+GAFRaOLk0TMFIWVkOxpFEdStF0mXbmUHcbTAmkosEMpp4vRiRgYbKGHQ4FfVfW2MTmqi
sgtIVCXDxKwaAtcTsB0GRsBFSEOo05oV6YDOCebq51hzbJBKg7DAb8366bpXrEQrFZ3d/5oSH+tB
ZZbq0sHUzAmY2uJ+7quP6yZWnBsewfVdwe9sX7xhazNHTlfBxDiEXh4YDynqTVEqA8+sxXp0xqFS
anBqW6zq3PV64CPGMJtzjF1s+uUpzm6U5DXU9wS6HDEwGfXNMrljcldlDyB+ur7Gy5Ie15A08K0I
CIgMJOPnxmlHWBoFZu7qj2iroaJ0a+39dJtuUXudnXljPyp4x0IzpXdelG0gOdtrXxH1PBX9Q7zh
dfHpoyoKG+KU5K6GOdS8x5GIN9cXuPYRMeDOIQBAbYCG7Hx9pCdlQPG0AFnIKykPi/4oTRUvCUn4
HpqgrkbNAwzWogqcGQ8zzTWKtym5SUfPdorN4EyP8XF57ABuUDbf9V29u74ufe2sgSQbKicWFE8u
hgyXipQdqbGw3Gmd/vDe+l3iYGgEhG69kzv3g6dv7TsAmO6CXQOpmX3uppAWckI33Mh+zGVhku/A
yY/Rz3c5XfKmylr8GAAeNNtB2SxwgTlwuodkg+ek+s6eIF6NB1Ls3v2UbAT/28LlfmZbiNw9ZiE0
UD9A+eo9/Wc+eFro14750H98WT+X7bQDBmQ33lLmJI9sW5aO5kr5rVad7GT53M1Prqi+NpOq4d+i
9O1n431w0NQ6ki2czp185fioP1aSev8lHgJ64AhJeEfDtQ0QSgsmcdmPYVNCabbbgu539tsj6l73
beunD5PE2Mry+CvdgrwmVyEXZS7nMC2bpUFDfEx3aq44y7KLIWZ6/TuuhALo9QGugyiI1Fq8gC1S
1nFlaXChWXMxNQjGYYmFy7I90nU+nI1LECkLZLvP9yyAqlZblAwCOnftNnozRye41XtHfX5I3yM/
THYoSLTO9WWtHY0zo/wcn/iGrkR5YeUwOrrtNtxpjoX8d9d+VG/sqO/0e3DcNJvomN9oXKVAYnwl
1YB2NChQgWekOvK/c+PMXqYqyC2IZnjBtj4me+sQms70Q39AWvhYvMYe2ccf6Vv8nGy7j+vGVwIU
SGwh/8SAloNpYRQhr6FzEAURcsPiGER3cX1k9j+jLomDK27DGeEpqJspijy/77eT7bXSuOjSAmOL
Y/2qme80+3vfR53BQC3bAsj3ouRQtH03g2S7AO1R7Yyppxf3mKa9vlMrXwnvAwOeD4IeA3fh+VfS
s8Ck48AfexiOy7+N1rZkoDbcq+QpAOOiIu20rkUPUA0ifkAjE7OH4vhGnA8zaH/nwu267eiDruu7
PXiFk4B9XfYCWjt1Z7aEA6AAIaRHDWxh8ji/y4/Wz2hDvX6jb/R7FxzwR/WHKntprnjFmU0hpdLK
GtqvGmyWfgRJkBJXZOSlCMfGMbrrnIMVyo75Sow8s8gfgid+qKgahp57CBIyXMBf6msaup0z72en
9Ww/eNbc7NDvZQokfBnC1XdmVHCcsdVLMEXyZdrPi3KDsaWRukaXOwUgltd9dC1LPbUlFlbKfCC0
m2ALz7DWh0gSes2u+VzcJN4De2yfQ++6wdUNBXsCvBQBRBNrxKDdLBDVVATLfnYXXDeJ+a0G9O4v
rXBFHs40hvEQkACKBNGqGqgLHimA8HUpaKm9SsNgrIzV7GIpghHBN+oKRBrBBCMkgFIW9IGNYtvK
AtWFy3PRH4inGHiGYyJLfOSp2jjRaYLqT6LD2Q1vDCuJC1wE9N8WYAN6N1xcRKjad31Vgf0cpHNT
bXtF7Vn2k5YBPPHjrz8JMgCIiQAVz1TdFG/psqnwjqygkoQJ+KyeMMHxFv71swBSLyZIkjQVXx0P
EGEtSltGpGEgPi8i49HoB48U2lYPJXFo5cOfWdHPg8KcjUGfBNyKke4x17vV4v7eYO3273fM5Ixr
6KmYKMMLYWCYUJSnC7jVh4zcdpNxZAwzwXn/L8wQ1Ih1YD3B1Cv2dOdF0WlD0BZvIXONhIaLRCsy
1m1+Fs5CGj4M1OVwC0JOGeoowm2hl3WBij6FmjIhm9GOfVDtb8eQem2WPE3K6EWRrPJ9cf0KJoXL
IrEwwDd1DIT7sQlguh9X38Og89IJFbtsYzZb6HNe/2AXcRtVYzQwkIZCsApClYKLs6WkFenQUbWs
Fkk1niZjBY6HaksX62kIckmOdIkm5PaQ8aKwBdYFVLfO/TAKjD7oc+h0jEG97TO/oofc3paA4bOX
NH3VtMcoerdDSWd8bZWYizJNlDSQPInCXMiqxjhvUGw1mkMYueXUOW18006Qdx4kFd6V0ITuHvJs
neuN4VF0vkC9SLOlLmEKSfA+N4LbPksx+1r/09vd4/Vvt2ZKR0KIyS/cGriczk2Z4KUfyQBvIXRQ
MTpe9Ucrmrvbqq0VpwvnfxGpIPCCaROw0lDe+jq3N+oAFgY6DkSjUx8TD47F0I6UFWLWvhUUnJDl
ohiDgU7j3IptpzO8Bz3EUksZZmdC5gDV+hhrmQn4RLmZi+L9+j6uWzT42vjtLvbyatYMWVNbHLtB
fmUziPnM2lnCpnUSK920UiC5zB6/P08StHZqu5JFsFfl8T9q1LltMR0mKKpjOOWRNrJ8aSX0g/f+
z/KEIz7jnVlnKTbUKsZNpXzTKNmUMu3oVSN4/YBdj5OKinDQopxtKPdiDVOq72vjsQM6mGrp39/7
TD+xIuxcmPdNmnAszxTpG7UJ3vuuPhrLVxg3EiTE2nrQbEVQxP0CbnPB140FvCFLMiMSD0/ZaLuh
ojiRLPiu3DC/p5A0/A8dc/HqNxNzbgII62GMUPMi9U2N3wJ0WYugfazj7zmTxItVc+BdtQwVJFqQ
Bz73u3mKVNWs+K25VAeW3mbGzwbQU/qrGsP9YDxfP1UrWSCDVA2SACQ22EUh0jfq2KvtgIwjte0v
BSSrRhFLXsRrARDpmYGWD9K0i2kuHCLV1FvEWpRx9mpfeP04f6KnAQQikdyTa/6ALI2htcRb/mJD
K9ZqvOEYYCsJ22Gu0cnUHR+Av75ll+Vb3I6nVoTLg5pxXtg1FtRlZv5TWQg9BJPRPEDEcX7RlIXt
0F2ptkCtZCjOs/YmqdArB9VGYt/r9jg809zXx2F//WetfUlssY3aDZh7LxgW+qxaiiwyUeCzgwcj
rh6m+uW6hdUPaUCaGwEEbyxxmFEPSWHPDbcQ12l8GNRcS7aToYFzKqlI8L2LBlmldM0kCm9QOYFi
pgoXOj8MQWcYQUsQhDE5+T6qb0tqPFbop2MOIN9cX91ljUP4rMLBs+OZBBGF8yhQ2MvGLe19umCw
IXJo4pW1gfGebSu7R9dOO1BNuKohCGrqIrhTU8KGLQTIpqrp9jE19kvc3wbZtJsRyoKmP6Rm411f
qMyksKdDSeegCGESUlVOZ1Jnsr66wMvCwAfqsoj/RTzD+5JANAqPzIvJymGeBzNUEM+6It72TH0v
1OpQVujJMv3YzeAlypl/fYVrXgPRXIOLS0JqWwxqUb1MJLGRcjE04MwFYOO8uDFL9FksIinFrabK
OG88fsIg/jn3UJ0lKSl7eGiA1o2RjpiahN1wk6RfEwObyl0dPDN9I50sXg118Bj4jAm0kchaFQEu
u6Qmh8S1zNGK/KHp0k0g5fBZy4JQXf+vGZGkqrXmEHqgMKM2oR92rwqaFnW5iebFGWT8cmufjUBM
Fugw6KddEACHRNESHQKyyPyDAcrD1k+7HpmrdFMEMbN0e91JVs/7aWwRrr4QZHEAbOFr0d64i5un
0mKlk5bjNiPhRl+yj2nBUFN+Dx4jyY249u2AgEBHAokzimSCz7B6KIIwgc+kNUmdipj/2F1+QGe5
lmRia3cCMGkI1f/hDBBCWtwZRblMCvKjfv4oaztyjFkmArz61Qj0IzD8AkYJgy/2JE9O+ikfAT3i
Uquzg2Ejp0wSXPUgzJbSxF1gLhCh8dZHiQdhhBNXn5uySmVexgVwPtp1lnbobCPMjkg2q8mBbKhN
t9GQtJZDRz29MzsSPemR3t9YfRNJ6jSXa8ZzDpEFvwQlFEtsQxNjJGOFLMBFJ8MfqTMHIF7viFMU
T9ed9PL4wZCF7pMJxDrm0oUVG8NIesNGpT9obwv6OUHeKCt2eKoCUSZJay6d8twUX/PJd4SWYWWA
J7EAKyYY923fLpFGyVIImRHBIQdC2lrjULgc88/tD1sZnJRIEqE1G8AyISqiXoLZOuF0xdbQqFMI
uAwIbz2aDbucZRtDkRVJVswAeo0bzUIVwUA3/3y/Zg3pQqWh3ly07DuoRrYsQPwIq/Cvc1q8O/7Y
EUUEDAXlsNFAo4DmEBGolE2rTH5ANEk4XF2OjZns30QVgDWdL0ex0eFpa4pdm4PBVa3ScmxaFk7X
y2SOVgIvxCORqKJuh0oPYN3npsK6wRnObJD2QXskt3yLYXDmaJWxZzWftIo2lla7iwxDfpn28HYf
XnIo4mL0QyR3onEbJUEMq1aWfaua5lWvcEurwKioResQBXIsoe1fP74rcUIDQIxyyV2KKqTgI4MR
Jlm/xKUbMHUzGD+yedwuyLVmIiPP53/pvAwKR/xjSfQS8HCE7TTBUme9EMvGFeorAfGX6ZNg5rjz
a1n74NJfEIsBk0HJnbFLvDOJK5A8o1ftpk33gpICFAL0xCuMSiZ2tuIusMCl3hH4EQRF+Cw4byJo
OyGbQyXgYFgJiOfD2g/a6DMYxp8LpAkx0+PqZfGgoSJ0/QPKtlU4FVlXBsDKY1ujtnbYiDTuLhk3
VH+LmeW3yjujkht71WPA9ExtiJJc5kA9M3sytWnpahRoquhx0mdPDZyBSfLWtdMA2Of/s4NWwvkZ
bKCiVwUUCwP7CCrXb6a9uEHiKuQ9t98sRcbjf5mIaDBFbBx8fpeJzCMMY8hR2CBY1vRGBxmGEf59
Y07jwq3IHdEF4GnV+YKmOkOhoUf8qixdxZwz5gzTLredmlWF5FSvLQa1YzAw/Y4mYjMcHbVMyXQG
4HNYOYQ8SFOq31m1cJqJjaYWB5diRENMdPpGTdMmQKyaSFs4VUBuWE66jTIn95Gq3OetSQ6BPt5q
inKwrGav6OVLXS/HSg9DTykQa9roAT0kE7nscCh1qCkryMhC1Rg21w/I7znAi58KVWXedkU2JEI4
x2YAiC6NSqie0k2l5Ts1AgKWql412G48RZi/Clx1+goX4iVa6NrDX2OKeavAgCwNamUomIltg7YK
0IGcIStXaodwYE7YPOmaTFf8MtxxI7YGgAqK+UxsmeVZXufVHCIQIAgFrbqlOp6Wxe76bv5uigu7
CQ5inQA6hTvjQmOuzcwl0W0cy2lDNsrdj8nLv4NPEqwsdets56/m7YmD3oub2/S+cbLXZ+VbdKg+
mScFmV7m2lgw3s54+TGMmIhpfZ/UhWakWHA5pX7Rv7CZj0F1024BOV3T9N4cNE9a1VgOkepbrm42
Xp3cOnI4UcQdaXdtxAS2zcT+Pk+dO1XaTRbJYM4r5xhL/GNGzHiLBrLaPczEJTpNGb3rovjj+gdd
uT94cxLFCAyuEejankclq66WNFfwPWnzZAZ3Q/FuAOQ4PVntu2nu+kCSK65UI7QzezzsnyTx3Qwt
5DlOSmjoeGVzl86QKnInzRuXg6l82obTjS/KIPHalYIorPICCOGAKluc6EqHyq5BTQ5V+p3Sba1H
1S9d/QPvIeqZXr4ftunXz+v7uuYhpxaFdRrIqfIKMEM0Z9T72SgPU0juY+X9762gcQeALrDOKNIJ
tz+tbU5Fl5dgaZz9ppv3ddN6GCKT3MVrMRQOouHYA3MMVmm+2tOvZo/pBHVqfLX76HbaDHvwZ7ja
Z3lrfmFUXtL6lFoT3F7V1ABVcljrNpjp3NEt5LxuwHt+lzl4SMv0CdYOmWEDSa0i8wYMQNjDMbGi
Gvk8Dhko5I32F96u1z/SJV4M8f/Ugn6+e4xVpFdzWADNb7bv3nUwmqlorTpU89JbCA+631E//vt+
HRAtuHF0gGnxWrqo+yUYph5oixilftPIwdD9MZP5Bfdi8TYAqAEjfioetEh9z1cWkEYPmmks3WKf
3FvHb/SnvrfvloP6nHquBaQY5uJAxOdd39C1swVwIUX4BboQoUuwms5RCQAAYlbeeEVDndBAhUNW
Nrpk3MNnOzXDHefE6eciZFFTDQga9+XsDB4ywtK1vgFfm27ZsbxtXumuvrH3iyR0/Kbyu9zVP+sT
ThupMEpT5Vifvv2cYHi5L25HRK2N8Yz636/qtgb2b4DwOMC26Jy/KQe/793s++zNDtlLofBrV8Tp
PgjHkSoJDVWKn9O1PtmxZxCV3FCv8vXnqvTazeTbnrmrb+P79M0FKd/1b71qHCAwNDbhZXhBnn+E
kFqljZInTie96bNt3mLce3xMI68IfjWjl8uEelc8GmgzDEzh4QhhRDGryIamMe20q1wjVoF8BC/1
CM2Mh9iKnSyJMfoguRBXfJlhJAcQD/CYYiyHr//EyZR5IDWqQaWbFuAI6qyvIUSqauh/PQuJmw/F
XGDQ+LMA5fhzO4WhVUEUq/z53SiHZdQ7tKSJjE/5kjoCZoDpQJ8BG4iMWziaScRCmoOg2KUv1ie7
7TwGVGXwYMcOELKT23vLAbJRytHaQI3tuqeshdkz28J5rZNmrvsatnW3/Sd/bW6zB+Mmrx0LTmpX
oNAxQJf9or5dN8v/qnBYz6wKh9VKazhMBqttfjMNr+VfSzzwHUXdBN4PwSpVxCjqIOEuAccpXaXx
KxUNohRwkm9aewudPj3czrLhxLVc6cygcFtVIMTpqoobvKHb7la7ZTfLje0rv1pv9jABp960u+tb
uHLGUanhFSgUvjh/wrlvAlNIxk6Fb7JyOvT2tEX3z6H2Pwb7gXemE2hsCwIliXLa6ncD9TJDR1rF
m0z4buNQ1GOKZylS+G7HwvEuV0zv+rpWPRLL0sCvge9nig8/szeikuD/EGEAIt18zeJ9rB47VDF6
txledFAMLQ86HoTx96zfDkiuZJnv2ipPf4HwMVMC2c66MHEmgkU5GKzX782afF1f52XM1IH9Q4CG
bAI6Rgb/EScxLFdIEE5tW2HI5Vkt0Iw+dKBxMu8V9WCav67b4r5wftzObQmfDZAFpcx5fJ7778zc
gkMzmW61+Ggnko/H/9C5IaA0Tr6dEMkaI9XgHfh2oHDzFfy7Hbo9i2X3G788RTMcC4IxSaAnkUad
791sgwp0snlcxiuyqyxXgySDFt/XZbm5vnNrCzqx9LuKefKVSLPEcZRrJdjdl11ugn/BTvxlpE/X
zawtCARJgAygn46Gm7BvWarVSY92E5QQ8ntmhz+mJj6qKL1g5E9yd65laJyCmaB7yDBvIm4eQPZ5
ZoSwpSfVTd+HD8tMtwxMiChfbNK026nGg4bp9KzWHXu607Vn6Ezehi0BP/OPJk0lS1973J7+HnGL
uxpV7rbH71lI8FYOmm822gGC1YckjR5aNBIyAPIZyhXAIkTOVPz1OUQWgcEhvOJ1ZOViHB0HfU7H
Dij5orWdHKJbmgv+JrArurmCR/3H9Q+94k/Q8UBJG8BmDWN7Qkax0LCZ8woyX8UyQb1kO2ffl0ES
pGU2hPBFgjLN7CCqIIVQOEuwLebQq6UUSSsue7YSwWXDuppUrcVKTGjtdh8KJrwzL0r86/slsyJE
yaiy+87ssRY6u0UI1Nwe9Ufd+nbdyvqO4Y1ugKYH/QghnljakjC4YQU1apBqmDsbA7SzLQkl60v5
nxEi1OajqR/VpeGfXjkW5n3OdsnsTr0EhHB5rcCdUcDGCDl4eICpPQ+NdcGCZGLYMKUF7eHY7Suj
vu3NKnOGTHdHLdjqo6zrsLZ9vAOA6TikyZgkO7eZJSxt7LyogGOHAtls30Ltamt32sv1r8S/tRD1
LaR1mGG0OAZahK9D4SGBWF4NX6D6cV4wxRv8uG7h8p7kZS5kVCCtA+eP2EwEQ32vNwbeFcyKc28c
IrDGR2Pua23xOc5Jj7gY5pL4d/nBzu9m7jYnNwxvmvZmibu5A7uAdZcEL3aAMf+nsriddAkUf6Xp
BkwamIXQoLVRVjf5jzkxZqsY8U8xWuFGsbUvozfVIG6Szy5l4MwrEI6mLzXMngNbltVd7qwOuQnU
2gB4AOJP7N4vSHc620R+3MXeYH+Yhh/0h9H87FX3bz8hDKHMzocoEdbF2y0ONKNvS2SoVf8+0Y+g
2Yf9a6MfFhkJ1aU3nhkSry2IxjGSjcgMtOYd3AnONG2vr+QywddRXANkCgU2itcuP3Un36o1h6Xs
OopcarpZugdabJXorQl39XhT6TdhKykgrn2hU3OCH5agqe2bHuayanZndb/MzTaIP5Vp1yUyrO2q
LVA9APQP5DAAMOdLGxbo2CCe4MpXXzsr2ZlkeSyNxlea3gFcRZLxXIYnzg3JcfEWtCBBrnVujShd
Epb8PhzH3GFsM1ovQeVf/1iXwZ3bwPSVjb4epHaFG6RMBmsuxxTZfPmLzE91chvNgEJKSodrPoeB
KDz7AIUG0kLYN02r88Jg3Ir2SIMYZf/H68tYDUa4OvCy+x3/hK3q1boqqjqp3LLwaPWiB1+heW8k
+xyU+6ms1rrmBTij/zMmBCPUdqO+z3AhWhAIjtM9YY+EVA5T963sfb7mAhhewOMEcHiUXIXP043W
WJAIG1fXYMdotjY4pQnUnq/v3qoV6OqAxQWZJO6qc0eLmpKgS5tVrq08znbl6PaTwmRaC2uehkTl
f0aEXbPqUUGkhZEFh7Pct/HXoh1UKKpcX8vqx0FLH1kxSsYXnKpFVbUsjWHGSslNDoaWHaoKrWOG
0yeDrKQeBrnkCK1aJOhKItypGFsQvlFEooKoAe6mIP/JE4mWubWyV8bK68rt9cWt7uH/TAF+cv6h
BrPo2qQs4Q7zrk33NXgubYLkVWJm1R9OzAjHlQak7vsRZoLMp8NHHz1V8ev1laxuGvokDA0txi5g
2HYSmQ1A9JWr649DsunIQbUDYDVdKgN8ry4GwUfFhBGigziPG4HLaTRyLGZs4001G24C7P5kzpL7
e/XTnJjh//3k1svy0aIJN5P2YA5PIL7lzxp1uvJfhFI+XPrf5fCNPbEDvr5M11LYaUi0N3rrtVjC
f/P5T0wIJxXF47BAwwWSzuETgSqdfb9MkoRu/fP/WYVwZlrT7mvCHbnV0k0EfaF0W4cgqzRLZ5AW
Dri7nuffyFT/rEd8wIBadGxrE8b6IgJ53chH9JatQj5pb3kdy/1hMaE/0Cdgex526WL//+2nmDVQ
hhnqOoR9hNde/zaY26CVVfwlXk70c7fQM/BQWRVsZI3tsQgag7bDZJhciY+LEzc1LUeojsOIFnp2
5w/WhugHJitdrfoG5n2BsUOtx6L8v594uKHOUaRNsDJWX0Hh1LM/ZI8QB3AZCJyvR6GVmi1c48SW
4OqRNsYTG2BL32qb/hDflXflC7pcO7Y4IJpB8vDQ79hfv9q5UQxHYbNwQYmEt5HJWjxyKoRX9ZsB
gsz8F5NFcP67L1z+xARPyE72MAmzzrACrIsWr1bxY9K+p7Y7WM/WqDvABkt2cfWAnVjjznliLYi6
TMtqLKgCPRVk7j+Km8ZhR2Ube/bW+Hnd2rp7/Nk9IdCyAWp8o4nXdANtYCPuvWiaQLLhjORHSV6v
27qkl8PT7/RTCb6YdlNL2gjG1HmX+6obv5oulMruhkOzS/f2i+LY/uB3B2VrbJun2INwwfVfIPuQ
goO2YTiodYmtjRqyA6hgmN6gj7HVjA+9Og76v3hxnC5XCMuA/6VNaMKaXpg/ILIYOwA/beZG219f
1Urt9GxffwPPTjwGg1AVAIXY1y70m+AbKTwGJNKS7KbeK+mujHGHRrtAZZLt5Au4ci5E4OeiTRGp
wM7hBk36OtjJ3p6+kYDbxLi9nYCNLHHr5t88Tv4cD0OIzWWwtFGYwmg/NpscZGr16IK/QG8/xhxi
PqOkMLx6FZyYEwqcmMOqU5WHl6LHoBKILpquesoUJlmVbCuFEKMrHVmGHGbU8oskbtUdWB+g+riL
RneG7K3s/SBblhBkwqyKlMmAvWA+su6uLL/p9fN1t+Q/+Zp3CKFlqLOqtrmJZXye5h/GLMl6VstY
J+frAhVsBSFNBhiwpu51mZUnzU6cSosewZ/pz5TcxMV9lWEWMaeyE3cJoDw/cUIgaSy9VpMYpqHb
+mrk/W2ShTeQ/D5kZnxobNVdIINTatQnkyq5H9ZjGLJ8hucRpzk7vx4KcHf0RofLKFFMN1O/1CTa
Rvmy0ZbAy5vkCDoRSU1o1VeQQGBUCY9mUIacWzQwijhlCT9xZPRpPfqFZoL9TAbHX72KTswIB9vs
rcZOZuxpFw+b3LLcZozvh1j3cuNXZMtoclYaYPiEJ51XYVUUL7/YzFFxDT6VyOGyFXRfH5tdCLac
PW6gQzI52keyl3XsV7/fiV1hmbTpjAGME0j7OijX56lr99sOcgPq4ujlWzpIYvT6rv5pMAvxyyTJ
0uoKGsxB+aoAz2u9taW3tBtDdreupbO8Ig8WAMpAQSFc7oS2pF8AvnIhL7GfFPsGh/8xaehxiCKZ
q6xFy1NbwvGDakJRqgXOwKSn2yj0xvKxX3ao6vi24kDFFhzA1r/Yx1OT/Ced3LFmHlZ1FmN5bfZP
bt0o/T9T9wKyXDeC3Nr1wLnmIfxxDREQIFPRITw31fRDN2Xg13KXdMMCcF586tZtMJcbXfesUErJ
txbLTs0JDpmXzKj6FuZqZETM3GeR7ijWowWU0WLfWqVf5b96SiWLXHWXk0WKfhllHasM/gmBaJq2
Q4nXAQArVEYJuRa8TlcnXKxGiRnuDnUstxw/U9VVo4dURuG9dtHx+jw0+NA2vNB+R5OoD2mN+Fha
5d1QBU/IFyQXjsyEcJcWpVJZZdcgPaiCW3R2/LqVPRRXN4pPooL8mXPICA6OolIdFxYChYGxZS36
aNXJSWSsq6sH939GLiaTUAiLrXZC8GPz/Ll032I72sco+E4/WuU5ibVHC+Sd10/T6tYBEIqmLrMx
yiJkOgUgFVbQ4uuk82djP5h/z2KBZtrJ3xc+zaQW86DwBDGmdGfZ8X2UAjEQloofzP+m9gHWXQsY
BWARDUP4RjQa4hE8KPhGoLJwQqbkTtx3hzqS9c/WneF/hkyhNNqzKdNTAkNqhSdF9fafeWFJSF0N
AX9WI+YVKvImFuOlCwQ+GAEyxwLvTv8SR5Jn2AqwEl8IpNj4TADWgM7hPJ6i461bA+DI7vwIvo/g
0Zu+ygOo9oNNvi/ewu10KLazl+4DJzvIEMCrsfzEthBcC6XtZsvAGmc+TRNmkRvlMQbLpthdbKhJ
pdluxGvpusuv3PlgM8R0NCj+Acu/wBEVJIkw3wbEdQYtes8cQN3lNKWn2K/XDa29PIFgBwEQ4Lec
I0M4XCmYwGhObSABSe+bc75VsmUTpBhkb5ZdZ/4CKOCOoICWzPQ2ITKUw9o6AZcC1pjTSuDf5x+W
LupYjAkwQ2ZfQwE80wtfG1Pb6dOyc3GICk+NQBl5fc0r8QQDaZgOAAIB04gi+FEv+mIONDTHsgCa
PPbyY5xBvXDdxgqQFKITBq9K/xY3Esvsw0JamvfoVNHZfMgHwLJgrbuxNKs4KPOM5/WkPKAuxW40
5B+uviTfwa4BABcdUicOIZ6V/D2BH/9JALODHQjkCGIjupp1NZ8MrHsgX6R+TsPUg9ATdn12AmpL
gvZK/DkzJgTVHm1gtaIwNoUToEsKmV2dNsRRovnH9a1euZFgCZ1UvGzw+BDPSlGjWGG3yOuaeUih
wIj0P4tjxdNmZV/PMdk0ma05IIz71U3lt+u211YJLicILqC7htxBCExFFFgdIOsIgCzaFyG4gQoU
4HrZfK7MjC4cE62Yl5JhiUDrNnrumH3ojLJBzZWziOF7VGGBzQGfOuPH5iQ/HmzQZvYUTED4Vg8V
6OGjOtsAQAMFZyDamQyxvrImwILBGQW8Ncb9mZA+okaamdbEWYD6yC+b9svoJpcqqqQ/tGoG+jlw
e3yfCxwVb1PC60HmMiTVezEozqg1D7b0hlqJKSj98XY+16aAqfPNYzHNiRmBZiWwCuJbdZo8qTR6
X9Iw8WMwjOdBdZcm9K3ETeIMCz0GYQ6R126B2klQ2/u0JbJMbe17/p6GxeYS0KsKJzAnlRYvNSgA
BiNyRjTJ0+WOdK6WgixUcgxW8gDkMmhb8reOirb1+eoLFFKiNk2gSDP22jHpw8ANim4EV0kajCBH
UToZcnhtvzF//Z/GNsCewsWhBbnSGBr03PphGhwVkrLbripbWYFqbQ8J0CA4FODixIc9X5i6tEFT
zh0WFm119TA0fmQfC8XN620ITdI62zbqgVZgZDG/AsuPzI+o2Qf9Qyyr9q2lQPT0lwhbnCZhHCZT
D0KHV0wcL17zo/ZAw+H+6rcpXnv76JY8RD5Uknf0TvY8WtsFqCVRTksJqKsYYYdBr9uBe5INdYPR
Lhen6KgG1cVGczG9AH45bP/1wLpqkr/GUCDDyRVrZNHEQkw457k7TRB6PGDWDv98zmDLqGS9obUq
JKZy/9gSoqsZ0yGhJmzNaKrlETQlEzDbuupy1y2eYTzOeNk2in99gZeCL5zf+cSqEP8oKKbKdsog
JJGnPHueWHLUtbL9DAJrPlpdbNxrASW/gnGyqk3Y9aAayKga7ENVGyDukxXesugapuGUSd3b2tAM
YHJuLYz5GL0G9gPF1r6iNqT+GIfQb+zGBOlqphvVLkjj8CUqzDnzaqWLNnEwkM/ry1uLCPAYXuNk
XANJuBhJvWBGyoK7KkgBNLLDsFwcvtqLxAz3eqFCTTE9hkwQ09u4vbgbndxZ9pjVs4buCIYhtf8j
7bqW3IaR7RexipnEK5OkGWmSJvqF5XFgBjMB8uvv4dTdtQSxxLL31XJNE0Cj0fGcTcOVwG5jfwy1
lcNaVBG0nikAxkJXy8W8TGSYQ8u+KFNGkg9+wWLjtzQ0fQZsKTUNA5L0ITBP6u4phwm03AHT+YoT
ZUXcedc39sshF5cMbiUgbYHIcsbTP18yMFUHQ+vRHKAFSB+HO8WD9+xw/4figU4w6B8jX7sB1pcE
wjPbSW/SHaYk/WILr2jHb0efbnqn94/qvj5Sdy1uWQiWZuKn/3yciHOjKSWTpLlzYTIwLqgde7LD
R8b6hlkHOqy0SC8d/qkwQceAIm4Qad4JUMGpqsOkRv6lsBrE5VKSf1zf9ov3BplDBGKwgWg6A7qZ
oGgKSo5JEZW4rbL2Zo3tYwvP5e9FqMDxAgqrhh0U2xtlznoO3Gb4XVUP2ocaQ4pStMpfc7EQmJ3T
TROMXVVMllnMJ2Q+NrGv3Kq+DaJGABMCFDqgd6Eve7+vr2vtmARDNyZSVtbZrLDRU6fvKmUTrkEa
LyCynK9KeKd1AwjsLYMM6/ie+NNu8LJvqhvf7xX3Ydo+hCDlc/R9Emh+FFxf3VKgd7ah8/JPTJAx
kaatVYjuf1vP0/tw/4mqwwZ5+puHYsOBcuZcF7i8nbB1mNxDQkx8GdVKQ0DS4zHOjd+cPgBBb3Us
a1EEEKxnTCcLLrOg7D0p04Q1cGZlYwROruwghvazag3+cAHqAKeGTv0ZehhtliJKuZr3mdp/aUZS
OuOof0b0R9Hne7WFiRrzn41iuYqeukaRbSdMPkRZ8nB9My9pUObrMEPG/L+TLJxelsud0mizcqK3
1Mf8w5sM+r7AAA6wW+cp4McM/Sg3du7IcnLLjUT6sIAbXCi96SPA/GvGxflzkAYB6gm4EhAZnSuT
DHTxTJsd6VT71Sk+A0BqPW3NfsXULL3Op2IEIwAWi5opFcRk5V2YelV46FOcgLEywLR8wJjtA0QS
qJZAT3S+nJ7lWdLWWeFGmZUGA9phUpLu03F8Jv1bTPNDk/duDcTu3pQCmk87Q31fOeDFF+nkE+bf
T66noqRxVOj4BCvy4me7ctLYyX+Pfu3fq5LzxrzoqID8Zkd2A3PSlRdqXt/FW40CL4YBAX6FeYlz
4UPUFoNuwLPsdLTCvkLZHF5umuRnwVbC3MVlnkgSDCBG5jHCNfuwTWd4BPxnMYAaOJjg63Kb9GxX
hWzlcBcfkpl7DZk0tGeJa5OiccCIDfxXDENyp8j46DW9vgbAvGSK9DnqAIQIcjsXF2JMdAxHU+xg
7aXZC0eSWZ68FR1ZqJ+h11/GVIsN7APgup8fUz11ll5LyHiAXZcBrGZ87e2gmfY2CihowVUszwqf
VmQuHdipzPmKnuhllIRoMieQqWLmpMTUK0xN9X3Q7rQwqFVvMu/j2h1hiaT3WnVz1jul7HXFzix3
BLiP179m8f1EWnDOoM2pNPGiEtrONeGZErC8jYhj6L9C/ojmLSl0mHo0QzA5+ApGCZp7I7vVSi+0
oVk3fe9X7CMHqUu68qouGSgd82EApcOpI6t3vjuEl8ij5AgfDPnX1L5XpoX0u+3qyloDlL4oCUxR
+pxlNy8yeBYJo7gxIan1c6/c6hu4D4Hi5ftBdYatEbwzRwms+8Qhd5LTbvrBQVuI+xH7mlsA5IXf
Kn62o3c2KtjOtnsf4WQMr9MmdB4rLzzE/uv1k1q6D+D1wNTADAty4ST2WdtyQ2dw3xDzQXOm5MH+
h9IR3n7M2Myj+6i4CI9Qm9hln9RQBjoC8cQA0V+pbCWlXTGOC3lbkA/hvgGfFSNYIpANy/IyyoGs
jEZ0CoiMiSny/YBqwE0j14WnNZ38OPRqf1OMnWy6YxHTt+t7uRzVYc4dlLVw7y+SdnhopQZpMgSp
W7SQ9CBSBLe20QRSAFI0bcXVWDo5jPyg5ccwQHSsCm+ukna9Fc5kyqAFJto3WgAFaS1PvGRUTmUI
700m91UdT/O1ibzJcjIQUuYoJJQBIH0BXn99+76+WHzdTqUJbw4mPGmcRlhR0iDChDhgcDrDx3u5
KRxAWPwsNxZGP3IXGeX95N4YP8ftWuPk0iMEzkN7RhCYMwCCnQAbV4kcIT6hmXAZejV10j5dUZPF
gzuRMVuQU0tdSByPOGSE9tRsMLSo7NQ2/rSKdi3pdSEJMDhADrAwgjYD+32FGieSgB2pm0MCavQp
tDYJ0BhVq/CydgquH9yFGNw6AwwmM0432EXErjuMniWT2ePiSfUuGj7kcFOsmdUlRTwVMf9+spK6
0kYkySGiRuAlhfvJ9JPJQ+8uhiBtFDL9f1jRSZpWsFhanWmt3cziBtXVC3KIueGPybTyaC+u6kSM
cIX7ujbrrsb1QrEOPVhW0zhUejPbZyLtqjWWhEXn+TTjK1xmNUrUSWeQhkxDl79P4HCKixf4znH1
1tl+WcqO/Uuud6jQrrgDS27r6a2afz85PeAOWFJE8cjkz215Z3b3fDrI6X1yvH5qS9t5KkZQksJm
dVvJWGCYHaNWd4BQ2OoeJtQmfQOveWVRS88NaoRoulDRG6MT4RrrA6dqNHCYindABtox2vLTm/Bp
jJzwH7QRRV8kP8F4CIs/f8nJ9jVGZ2IAAJJk49ZON7kKPir3+tbNH3thev+I+HrZTkSoo9bUrJ5P
iL1N7KcK3MPGLZrNdSmL1vVEinCt1ETNtJ5hIR0gWtS+dcZhxfVeMkU2nAzVBBzAnPY63ypw5KG2
YIAlmmp7g1OnmDxTW1nF0sF/lTVlJKORMxXuEeEwtK1qwsMbUUDYTBiyKxAdAV/c4dWmo5mXshUN
WPQsTmUKT6NJM8VE0hgmNsLgDN13UeN0w61cBGx02+gOxduGrSj4vFeCTszvx0zyIGPyUky5S12U
NjEliChUTI2hu4gUv9KRO1PzqYXb65rxVdG7FPbFPgj4Afjo5weX5FnUJ02Imomru8OR6U5ROCMo
lV+T226nBQVwHekTyR2eO/UD2ZFNTx3imU7q6627FmcvJeGw9v9+jil0O5llmNFGwtrp3t6YLn2O
/OwQboG1Ft9qN8lRfrq+/lWBwtWI2FhXZYr1J6Zj7xLArEWPQNKCKP4auvmu2vxckTir6ZUdN9Xz
HZ9YEWpDBokM7dWO5GQuv0mDhwnZfopxrTXizqWQ8GxLhWsT94zZRQ15ndfttf00uMTJnNKh97or
fy/vIufNbLw7HHEMmDuY0xUvZXWLhTtEMYYNAM+vD2gPrRpAx8zgR3TzhrJGaKF2DjDUNUDCBb0G
mxVyVTNlEEySWMc3oryn1oBur96Y+wFDz7QHZ8z8wTIxlPvTTlEANd4rpIwIODB1JUDC3smA1pZO
hwJZzL7d6nxPrGMn70z7KeopwBByz2qDYm0W/vK+z58KIkmMw8P5FW2nnJCxmgp8at76CXtSig+k
LwYZUTr/dV335p0+Uz201sygCPCwAY5wkZVsiTSZbQzOyr4EMFc96Z0Dgs416IWLt2CWQoy5eISX
88J+gae2MmmCTg1gWE03bdm+cKJiLpWaL3+/HEzDq2iUxVg8Mh7nN2nQujADSTTe5zj6XiCjO6mR
e13EhWuDtcwNxShco5UGpLDnIkC4o+XI+6E0VX2M2rGb0MyGsgBAVGnyapgrz83SziHpj3QJkEJV
0D2cS9NoNWaT0aBylDSvhhLt7bh5JVG1kmO8cDrAqo12Ngiax1DxypyLyVoO8nerAN53HqQSMEgf
stZjZKXZc02KYFltg+sxz2mHnPHWGH935CGlXkSmlddyTYxgTu3KoqOi5J1bqYC2kwG/IAEU8Y1m
6S8FDTMrJ7QmTVC5Iu9sAtvdwdX9bY4+SZ7N9iZfq0Vd3lMcEPw1uABoVUFQfH5AhtXaJB7TDswH
sebrlRl5+pisadviWk6kzL+f+J4A7AORYJ51gIy2vaK3N+rMFyTNVZrgb2/RvB4QHAM2B267eIvK
vEg0ZYAkpCaRZp6BI8PiewfVIPdSvAasfHlnz6UJ4cgEeDJwPEMjeNPdauHQOnXVJk41KF2ANpUR
xFVm4hSErGVtljf0zzKF69tn4FckEZbZjMeqUNAQDiq8CXGDtmKVLjxhXOAvsGr0vaLGZAlWSbeG
Hix/uFrUDh2zsxBDAh9NlfwM7xl6nYBbRVym5SvO4tLGonNibjz9soqC8teJHmVKA+Xv+B1ctLg5
RsouKj7janSa1FpZ5KXv/bXKP+IEv6GknTrIA8SB2dTPjDuLpsidb0PtwWAvSRIUvQuf/+819XSJ
ws0bKlQv8hwyo+5rAoc28HyNOzPyZevRXovLLpu2v5aImqUMdjOAuAriOAe0kG2gRZokL4aM2uWm
lXYZcGNTba+oeHXQEGJ7Fp6b68u87EITBIt3n9WhCcarzh1Cupebb6n9vaxeaql10TaOfjjcD03a
jV3m9KBYJXAQSwPYroW2aePSIaQPwir1ZKoFJvpCrn/cvOhzL2XW7j+bImh3V7eA6ZCg3RNCKzV8
ouZ7ugbxfOFzzesHNjaa0gykHMU6SdM0ZtiMkCHFXYPhXoqaQMwGZzDz3h97eofwc620pyzenxOh
gmEaCmsCY1rVuaNVvqScbcCk41WUOUmCiTL0jQ4ou6X1R4UKdWr81rLpoCsvuSw5mjV41Bg9XZv2
TUg31zd8WQ1PPkwwXLIZ9RwOZ+dqHB2Q0pvab4dhk48/dHT/UOZH1cEqboZ+d13u4kGj5xMUjeiB
Qtnq/AGiac3jVJn3g9OtYQEI3o62aABfW95FWfDrsNH+AOsOGCgR3oMgkY7yJy710IxuCBLmyQC2
AXLagMADuqT6rMelN1jZ4zjFK7KXXvKZMew/ogUbpjOghpHZhvXmcJPU9U4z1h6D5V38I0KwIRQs
jH2V4fBIxwPe6DAhILvUlX8yGSdLEUwGM6mspiOWUiMF4mVb1NB+J1u00O6bLd1S231QjyCzYw7C
i+349C+q8meRgqpUtItYjlZkN8m41wLyNzdbn43Fis+6+LCerFG4oVbY9lY7P6x2sjOmwC6fCJ6e
bJ/2mAre9tnj/7Yq8d6BWRNdydjSXPFadjDNvcl/XhexooBiQiVNQ0aq2T2Wymeu3a86kYt/H+Ek
apkoNcKWnt9hrQXoiz3NS6D3XXOsyfb69y/aTBBeoWkTcIGAmD7/+2YxlFbewkZ0crZnmeloSno0
qmdTr7aNmd8OvP28LnH+ixfPz4lEQQfqwpRrokKiOaJI747SQy1tjfJn2K0o2+LFPREknD4jMph1
RgiK7fu+NTA65SR8rU9wcTWI9zVAOisg6xT2L2OTlOpaDQPE8LwVOd/JY146sfwuj7XbTfLKeS35
wGgAm9ueUPwCtOn5eel9GYZl0cyL2rb6m614Jgm6NRL2Ra2wwTMBhQA27AXfBLJJkW1i6yIz9xqQ
vqd5jbe7BYDTFvkmR1obyV3cxj8CiRAyx0B5SAoGgXW5sdW7pvG78pcMBoM1PIs1QULUHEl2HfF6
XplUw7X3QBKbZZ+q4pJppe/nizpHVHRASKD7AFVK5E8E/SusMYrGuIPLR53YxfjDjQk+NPAhJtvE
AWHszjiw4C69+XgIPeL278f2tvfyW2NTB9TBlrvIv69cictSNJ7qk28Sp10rmTWNZgJucrp/l/zo
Rtt2t+Vj/qYdKjAnpW/JbvIfM9kxHurbyEPNh69N21ymK+dPmMdsbF0B9YcIpZM1FdUK0rfuiLzg
jbbhXuwBj3BwOx+jNw+ao27WiKovc7SCTPX81ox5ODSmDZmf0eQqe/4mP4wP8nvtfVAXpHMuZka9
+Ea/xa5v13h8L+E3BOFCWMeIlhJCByz4Zu6bKTEt7WYbyWUBezA2CGP3+Z0d2Cte/mIIcrrPgmsU
gd8lrDKIRZ3Qq33DKW+yzCFu+2NfP+v3tiN55sHyZE/drI0Cf437XKj+yRkLVqobayaPwCV2MZsR
TM6rdc+DzyfT6cHvAvDOB/meuNpGBxNR9nbsA3joa1iri8HA6fIFd2qgXcPMEJ+gHjQFKtb5T5PD
A8n9uno0KN6rjXWjgZbo+vO2vO8YW5/nZjHkJXrD6IEY22jAvltOCtVqffRbOMO7BpYyK0jc6jYd
0RqV1m4RhChxrbiRS/4CSFL+K1089TbHeKIN6aGqO/rgq2T8BwlgosQdRoc/BncFda6kPIE689bN
gVaJbmM3Xa1oLLmJOpqq0OBhaGBEEdRHoTlLExki2sZRvHoLI919QnNuf9DXyvkV7aJncEjvwFrw
aq9t4NIDeypb0Bu9VbRJCSGbZIMbMTeiXozUgbRWhVzUE/Thga0cPV0E7YTnNskEh1RWTxCk9c70
A8BXrnFffAcrsGs85o7RuIk7uOUHEiTMGTerVmnJOzoVLygKq5OkMPm8x6AD+8Hfs0PaOBh/ijAl
6Nhu9l1DoFHc/1y5HUuxIiimsGLAVKCcLfhLaTekYc00bK/yagEIIftlWvshe87U1xSItNnNsAY+
ufjmnYoUHE4r0Vg8pBDZJE72OGwxkHdPPXpb7bItA7mj5ih3AAIZ3NSZq5KpDziY+AW1m+tLX1Bq
A7ExxmOQo0W8KngeYdMWMQf7qsvNlxJ0ccV9pW+QU7TRYtHX9/aaZ7pwwMhsf0GBYGTPEkkKVHW0
qanUjYsuwWHDCRrc9DAdEAjla12oC0bHBjeTBhKquWtPbJQCpHUy6HLbuCi6B3Y1fp90ecWbWlzN
iQjhEGkywNU2IEJpa4DjTl7H7oc1ttiFuw/4+bmkBu8ajE/CEZl1n2pJBSETMKPKKPN7LCcLivDj
uiospV4haAbmRswA6gXBwEVKobVS3zXgp7jhcA8BqwB0Vy10Ismhys7OD1V8vC5z6YxsAMIDyQGz
KhgnOTc3EfAM0mzoG7e1i4CG1S63muC6iKU8F5b1R4bgZk1GbNI8g4ysQpeN7CP8BrB65XRa0HTe
NDrR5MUdcHtXxo+XlAP9t+AzRpMsAhbBlFaEVgmx0SuijXdh+Cvhx7L/fX1ti6oBYDgFZ2ZgmlAQ
Ae69Eeg3IH3uqucaMAmR9sPKU7ywr9flLC/ljxzBLMc0QTm0gxxgJWTand7fKZ17XcRlwxzOyEZv
I9LimOgBL+y5KkiAouGhPGtfUT5OaTgPupavzaT1aCPXo+0YTRPmtSu6L5V41xDtg2CM1gNg9BoX
yFd/uuAo4lMAbKCizIKXXthWRadaqGS8cYecR7nTEqt9ZWUcPVg5r36MOuWqm7LKKhzAHWXe0FL7
Ls5ijP31Ula7MGh0iz9ebmgGIB+nhl+y53bLLKchZlQ6yTQ9RATTgYlU8Q0Ikut9FUfdiwF6QhBP
swpDW3JkJA+U68bPyM7IWzeqqHPy0XpNCIZ/vFhP+sckzBQocONwladu3KnpfdnPKauwGm1HrYck
KLOx/M1iCUETCBZlP0If/YNCa0TOtdKrN2rfgx7y+lFe4szaM5k3BgAwAaBbtthexKRuGu1mbFxq
Sq5dvmCL/ZIXwUSmbWsrjjZqN/ClPiPjt1x3R3tUnVhN3/BgeIWBjhR0ndLmWzaTgLcMw8cKqmnD
Sjl8QaXRIg+0A6SH5wkyQd1yNJDItYEzVrvklqE7pQSBH7ferm/FwvN6JmW+wKfV1smmvSFDCmkr
dqcDJj52Yhv9ro5sJtNOpm32lMlkE1nolKk4e7gufmGRUGRwLSBnIl96cxhEKCPZxr1FY8g+V9D/
LNF9GEX/8AziqDEohrEDKJDgPhk8KswqnRo37q37Sh48jFnHGENZxelY8NMI5rGQt5DRyoAw/Xw7
p1phgwU4Hrcjo+mTfmYeHE1AKaDp59hEcBqnCCyWaq4wx7Rb6qs9jZ6v7+mCzUXyCa4SXmJ0a4jz
FfUwpnVXzXYK/tLQ/26AL6AbPg9//29yhGerKWlRaWhSdhU1D4hZA3YufE1z+4aRKV4xvgv5JywG
bz4QRs3Z/z7f1zjkVZ7OatqUSBdqx7QCUycJBvbCozH4+3WdyhLWpYcxYtERsiRyQ5qNEXcHGZRi
lrT7BzmoL8GhR7oQTUnnawIVjGFOEXQliVX7EQ3tnWNIrfIbrPQYvDEN+nJd3oIrQxTEaCCsxiiD
LOJSUZ4lE+bocNULzKFp7Klga4myhet8JkKwJkOn12QksKsMSJGppgQEnHzd0P6DacSwPMYe4bVg
nFXYuSixlXKcr7PefDYFdXl4TKVf13frcnR3fiNOhAhqUESx0aK/tXFr66vuAuxJnr1TeacoL1q+
MWyAsw0u6+56skGD/nXpC5lkCEfMAzh0tC2LyHcToH4oeuDgUpstiAW2DFA0LLrLkAyNvXZYgxNb
egUAtYk2P+QO8CLOv5+8AsUAnI6xmVW+Yrsw1TcK59/QU3FbRsNe1ynASvSdobHX66tc0sgZowms
iuj6g7k8F1uFkZSZLVaZcuDrqOWdZvxDADQPmv1XhOAY5kNaaOasKoacPA5y8ZQCL7vDsMj1lSwp
Pk5LgXWCP2aICILIXWWT1VPYQvBBTOUUqNW0I8W4IsZa0gtEQPAGDNDrYsb6fMdqCxlZVS8bt4+V
unRyggNzGoDkeHKRNUYwxIYZ2EPNj3ZfDXdVnmdertYh/pOEj3QSOelGUCfFrQpu1662nI4D9082
Gml0mzjNHgwp1w4SEqB+PqnVZoY9qJxQlvk+HKzpRkdT8huf1BST4ySs37qQFL4dK0XnYCwh2bO2
mR6JzqrnNiXTzYBeN2/oqsl2kDexMIo6gWULCZMqTYFRqRWGEyG58UMz8mjwwcdWbiWqEC/icfgA
9oQab6VqsSDXOXWNSh82Ws0B4q1iHgcllfihGbQkkJU63Ek03GWlpO4syfCVatICWlljMLEKFOow
SvdElScMfkj63qgRbTlx3peFr9FMftS4SUu34Lq2Had2eh0bUykcZqXVgzahPu7kPO6Atp7S3LeN
eHjmOVc2fV1kH1KUKODLTUz0HEkhGp+uK9ZSzItRKjgVMHQYVRUDUJVILc0tBIYykCv3SVhXd8C1
73Y6spmvaG0LU6ehPfcqidt3it2n1OHpuMYVOhtuIeAg4GBDHmbmPERocK53OubcZSrhK7pUdspx
cHV21Gx/bFf8waV3/lSOoN/YQG3kBbIvdgPehykAPz1giLyaHYfBXtnatTUJpoGiy3DoMvgvcpE4
YMZ2QP2WFwDOXakeLcpRMD5gIthCn5rwWvUR6TS1xZq0LvZAmNYYh0q3HUvZXleV+XvFMzrVFOGM
ctTUKmbgjOB/7XlmPWW031wXsfROzPM0yCiBeBvwUudqwBDGgW8QW0ZtxZ16gL6VGHOJASAFlpDP
EmM8YWrvKnOtfLukFsAjQaYMqofZxfn3k/eJECYN2ryFVNmDcbeUIkdFujHNtyjN/YNanMoSUmZF
n/LCGrCNlVUDJ6TPi0Ay5ecur5sntKprK6HJsnb88dYFjY+KemxzC8kzg4SfJqJfJ0LrV9vktsNK
6+n6+a0JE1R+BFpKDaCp2bXNPNCmN2bmV+pzGK9t4uWBYeB57rtACXeu5wg63yRWWYF5tnCVHGlx
9qyheSUyniRdQ5JwhX3gclHo8MAGqkgKzix0gnIkYTGQMdfhINmAEvgtKV4xPfT89W+3DjgjygyB
oWK8D4ME5yo4GgwQGKUxgzjwx1T71Et+qKgNIqu11vEFzxOikNpBrIpM50UQWeuRWVALooD84/H+
ZtCQadoSPI36rWK4fPJNQCak7CO1bvHu/v06kRRE7GgA/wsPzvk6SY/6czXAqQZ8vhtbG8veYcIe
iaA15sBLc4VABN0YM1a1jrstqIitgTWQjBA0Tr0L0tw7HumP19eyLAK+EkAFEZKLGKBqKTexblAK
/r5oB08GlYqh+nFdxpL2zVR3gKFDZvqi6TmKAVgOzjsMVRufNkAtrI8G3JHyX7PMAEEARyJD86Dp
wL07P5aoTzOGflfsln5b1uRQ6JantGswkJdu7LkUwfYBlYhpSgIp6DbYTEkDSGb9Z0GLlVd+cc8w
VT+jF+NSiUjyXWKkpBwgJjLfE9Bl5aFTt167hty7kFifYSb+IwcDOeebVpldaaQMcnLaelK9mfg3
rbyZQF8Qm2CmI3clJqxrN//7PqBzuYJqqzWBNxvOcvXOtyU0xA8Ej5XtDxzVZe0JrpT711pIwHRt
mBgJRsZHHEKlPEw63gEaH7bLjTgyuOg+CrXXkK+E3gtHdyZIeEHMRIoVbYSgVsuLI4qE6g5IguXt
2FTfMiteG0S+jHdkFCcAU06QUcMYqGCNeqnIekWDkWir7FWukUyI+t4Bb7gDf/SgAVgg1NV/2EsE
w0B7QBOSfYEtmVmKZCdpT9F2bLpsQPd17BEKEOv6r+svmKdFgvcL/xUvl7C4ZGBNbVswHUDqubEL
GjumAkQgDWHS32vHKfCDIIiMcjWwDCsagWKRgBKRPGoAfm/Wen6XXq4zhAnhkeRhjAa8AoLCiXpZ
NrkaC1rLN0e3Mm/APcurGGStXpthknG6TbQV5VwwXyD4A1qcaWDKzxDTGJSUMy4oAC5IqvqKlPnq
qPuKWq54UQvOzakYWzArod4ruZRDTBSjFyv8xrT6qMul16nKtqzWtGRR2vxCzjCnwPgScjMJr7nE
7AmLwnnJVXkr659J8isaWi/GaOZ1TVl4MZEgR1fFTE6NUEXQFEVqZWDxYmlaQh+kQttb9ffrEhbP
6ESCYEBqeWyigkCClQ4uRdvEpHRPepYH18UsLgTk1DKyeNAIXdi1LqFjMQD9H3Xb6FG2+FFLVsK6
ZWUnoMAwkTdD9VTYqzLBPxelAWXn4VM4oxaXzxYQBvTKsY8Uqf3h0dIP1i8ZcSUtus31BS4ZYlQh
kQCdfQ+kxs/fNqq3dWiMI3VT+z41ERmxH0nvh/LkXpezZIG1mbUGy7RVjCmcy2mMgilqAsDfVLMO
k115vDSdEDzfhOSbAbWypFh7YxZa/9Afhelo1IVUUBaLCBc5WKIom9OOmBR9A5X0zgSDzjcr126r
zjjQvjXdSY+fzcZ6ShhnjpHFyq7RmXwTFvXO0BstqLoaKEGK9nJ9Ny4DYFSpYF7mwSgAOon5t6Yy
QGE6ohTWMFQJWxfZ2agOwH8UYiRlJM99vKLHS8c8h9voxEFIgFM4337MixuJ2UTUBbqIE/af4KWn
1YR5g5VjXlzYiRzB87NrK5bsUgJYyvDS8YeB7mSDo9i5rchBqYKK/cPbh6YHZJPm24PM8/m6Eiiv
FLIYrjkovGfAMQmtYm2jrCxrydqcipm39yRxoHdd2iogqnJN8sCs0ummyLPJ83WlWLoiyBjgmGZ9
RT/FuRA7aQt05ibUVfhdGB+KRndsa4ueno768Rqp4eKKToQJBxXLTdkWeQqro8tOXd+qyaYF/fr1
FX2FE+e5JNxAa06DzChOupjPBnYa0HM02La6bh0j1hxmAh4BmR+H8XSnlmFgMB0N7ciQGGnmKgBW
Negh4yjJjSAAqZlTG7+Nul4xektaCncSI+jo/8HErqA1MPMhS2MEdLSzPADy44b/zqp2UyovdMIs
yaEqvOs7sbTdSHvqgJNCqQn3/vxsK0vqgN+Y42zrIt3Wcq6jvyTmh1LLzX8RBUwMeO9ERuVJeLJ0
6FFICRZXNtOBjIBG5PKzabHj9RUtdJJjsBBSVMTcQOEVNxGNXGaBhnZErNTYWFn8MnTJoR1+jeFP
jbGdHXcojfeyCxzAo5Jw31CbypNU2RmMfm18a74aop6dXh1hzVkbtWBvwNUZAYtnYXJWQRNhue+S
F3X4F0v65+KIPfwgHZdZHkFUpHxU9pZnj436XK/xsC3a6xMpwrNsEpaBwxhSiL0j1dtY3YMTZGD/
cA/mKZO5F04GbKmglXqEulZSIAqLNFCD979kJEUhzWpLp5KSADVg1x7XHNGlqwDOKBwXQR72ApE1
SUu1aCxYHnjxPkF/ToocvW09XlfPr5kVUSVOxcye3YnJ7hTwsYEbmIInRrVe+swY0GjVJl3qD4Y1
HvWQK2GACXRqOGh/6AuvUsjwHbaKoatDicAcZw+55MIlUMonG7y5r7xXkhlrFG1SICRA208wxgAi
JU1pfRbjRJ4Gs8krZAIU+5iGKXnkJmbjhyJsP2r8FYD+oX/uPa/BQtjF6G8MIkkfOiA8yUXvxB1A
ph4bhkyXh0vbcjdN69J2VU3OAhZzjfoM3TttYLW56bBp0ry2saqHKqwnkLOlOTqV+6qzXIsbVVAD
ZK6IOvCNtnpJMeQd9xUB8BGr70jTKZNjmpz+lECL9j7KGYB6Egv4xk4V6YiquA4UHdrWUe/qaaWa
N9lgaZ5qRfKR1QNPD70+mg9KXBDud0PFUGHhan6fqWD1Bu53ZDqxbuYbPQcwqFNLcvgaV4Rbh7gA
UCD6yTTrHjXhZhdHjRXwdIB3MOpVKm90SjrTJWNqvbC0joCc0w/5Rmm6Mih0u6JBSroWEF+Jzm4B
Wsy/h3Kc9i7jUuXHhlrlK5Z06RKeqpDwTDQTm5ohxfUoAFXVhnd9+GQh6WNnz9d1daE4h3oYwMXJ
TBEBhDFBUJvKeqzMCcaR39NyG1t+Kgdj/WLbmHVNb0Nrp0nb6zIXb+GJSMGj4RhSsKiEjEgDjPZK
rdECG1ePUTV9XJezuIdA+gDOHCAycOfPryFp62mgOeSgQLxloFgo6/Ql1cynqmcrx7W8jX9kff1+
cuX5SEFaOKeCJ3Or2J/y+NjpiTva3/XKnya/zUATu0YlsRBkzM11QP4A1Aw8CVuw1AAzjRqghyNJ
Rw5R/VCyQ8N/RPH3EZ0rRjDiwibPuOeOgjRC1Tml6iXZe5d/Xt/meRvPrd35V6jn2wy2KDvsYnzF
AGJfOTw2Y+ZRmbvhPN31FiduslaOvFQgSJx7zucIH+l3Yd3UyFKexB11M4z2V7UU6Im9Y+GamIXk
K+TAUwPUlQnIJRE1KGSDWeVTiZeQmUedgGIQFIvbLiY3ppaAh13NmBtrCPK6pNklZV37NnrqVlTr
0r9QAPuHkSK0UYLDRQSxmtCZWiVzJjZp2wN82XgTFnbvdaPUgZlvRDbWiNW/twrzyk1sLogPwewk
vM6hAthyJYPQokYz7K8sHh2twUlKH1LxfRjvRnU/Tmt1m8VjPRGqnyuSXIR51OhQJG5M21Qx37u4
D0rM3V/X14W7isXNJQgUJMBHJmY9ZBCHhKXeIh8AaLaiuGvIcwFvo8AkBtqx/o+069iVXNe1X2TA
cvbUoXLtHHti9O7gLCc5fv1bPrj3tUtllNDnDronGyiaEkVR5OKinzfnPBDxh1/7olnmjKzBkuLu
5Uw2B1zDbmuYbJP/qpvUTTBWIEA7mAjztbqGCzncYQzAvTOiFgvf2hyK7IvlPukF4c28DVfnfSGC
s406sVvwUUIVVj9OcuEMo2iAh2ixOEOwlMbUIwolUhCs46bYp7H1aGZHC7MwnNvGsOq8FsrM67nw
23lpJSixQBlq3UvmT6kxnGnYq3i6BOTUk8BpmCIQuaYdTtRM2A8gI7ioLkXaatUOvYUMs8I0L8rv
x/iOAkWuDn+dn0BM90cOP2mojxp1lCPIiQg9GoT6DC3dUxZ6t1dwzeKWYnjLHrJOa2WIaSUQIGJE
SJTXXpkLB83NlsubHTyRCQZ6kEwhfLhctr7qyxg4a+qWcY8moLAPtI3C2ngEppGp+RmDUpAzsyrp
DgixzldBQvPN6vPuqDSgc3b6GkSff685eAXRJK/CL+MuuvyisrNLO5bByRsa6ECo86xxw6oP/LYk
v/5e0lL3eW0WVmqqtYZnAnS3gu65CMjPxtQ8sxA8q9fOwlIKd7AJbaZyDLCTZv9us9IhBYbXVY9A
O0TyhNDzA2X7f6GXhYQTMiFz8MRJDMs4LSMFKe44toJNUsn6oQCFJ2qbmS7YrDWvNfffoR0fFymC
3cslZE3GAFuHqLZVwfRTPMTUcG9rs3qxoBqGY4dwGt32nDpRkCbgfUCdoxpaJ5ybknaKvGPdRmU+
sR8UI3JY+9fgG3TkknmsK9JdCAE5mZJky2M5ILmNDgEAskAXMo37XNN8gzLBbl0nCSEKaXpA6FDG
B9z7cgnN1K7qKVYoKoq5M0ne1IUOMT5r5Uz7A61fb6/mmptcSuOyhGbesynPIS1C2tiiW1VmyKs0
ThELVnClK2puasY/UF4Dxcu30khTnTV01mvUZc/S2Ua1cy8GmTNrJDcxideP75ij547VcA4ycxMk
o8By1nTFByCNDEbM2XouVzbPgUEbMOQBc+CaTZD/aK3Iy0FcLtuxYA/XzvjMHYrGK3tusdAvJUlA
vRm2BHpvO1E7MJVMfe0EPTHRLNNooCozxuZej8MetDYoT+I5iBjxX3wCuukQCaE6Pdvu5SeAWd+i
4BSdIS33ndVvZh5m9qBbJzXZ90PsmGYtOPtrhovyj2WhHIhAmi8AWUY4kCaLC3ewvk8EUexDDjL1
hkSOOXhh8/edHvCiMt4ls02hfMftplIVJSZyoH1Aaa3qWI2adcAYDQDUBi2JfRVZkC1jViPE2c43
IH9DohkXAzSAP72eAa/HHRRNTWRfaeCoao8BCc+V7Qz0mz7exym6ju8NYztVbHP7pM42cy0X2TTD
gv+5Gg5ELLPVQrBYuUz6LmnKkSI7QkNRrXLNgSNgR44CAHUVHVCXZmOASlvRQSDsmkrk1OO2KB6G
5NHIkVPbRsZObk6Ksplize0RS5HPXBbEOSsFhX8qeZj9PL+40c11+QHFROTUlmSAbbfNk+X2fnck
R2NPHW0XnDAgEIQa8tHcK09/u7qzWEBHkBAEqI1/OfRh0OW9qqHHprLegRTckcI4W5EuUm9ev8td
vJTDxRhEL6yqziAnyuPXpnoFx+beQPNno4y4yACYl7ZK1z43MVjr+sYpWYwEbfZ6W9lr93T5Edwm
a2ZO4l5G87A+qvdtELmx1vhJpp0kIzzYuuWjZuMVEH9b7LUFX4qdbW8RX3WpAk7dCmLTWkXErzol
Mf1cxEAkUm7+ioUUpAxY2NmQUmeuBTWGVwD/VfVjDL5n6TEYRG+b61vlUivOYOXCSKsIsaNba34E
nu7Ipfa7LCKQW5WiY4TZzAGIPl5uy2gWyfB2aLzBgAJ52GKuTt+CeOXj9g7909p1ZZ4LMdwWjZNl
4tEJMdp5+jBbR/0CjB+x/oG9G3v2WD4ZCEZ+SaJTce1TsYbzqx0QhRmYy8U8cWg2JkbE4PShT1oD
iPRQ/zYNz1Tuu8IxM2/okG3b3dZ1/s0rVRcyucgnZI1qjiVkkmGTJr8HvXXmCCS5Y5Eo5XJ9MwKj
O0O40BcOsDMPPC4iZuZ1g0OvW+eantvoXGv3rHxTp8dOE6zlmqEsZXFqtYo0jW0BWRoaVyPDLwNP
K0pH6ve3l0+kE3f9xkSLCwNdwOiUzdASjTpA8TM2lE1CmWNQ1TVay78tUaCZzqGppj5sqzqcV7G8
L8JfZvcaT4lji26gNbtAeIYeFiSv0MXP2WJNM7mXTPDD6GbqWNmd0R/At+mAPg9dTrc1WnOIS1Hc
Xg1aNhStAVFpsg+K77K518Nf/5sIbptoUaLTUoeIngyoqzxI5Y8KT5jbQlZ35s+S8TkQu8Fcy4DM
Nhe3GiobtAbkWAfiJ7CMe2IHosFwq7anok0GnMPA1vC5HYOVVo1JLpA3KG9TkoSoBwxe3Y9HOaPO
2Kjvhv33YE+cYWRp8XRBVHQVINio34R1H4B3o6iBWMRFAt7XyMu053+xlujgQoQJvOcV5DksSI1G
YBPNt7TfZ0hhosxgS6FbishY1u5JeHM8D4CQQA8pd0/GvZY0zYRFrLrvTXkEwsNRi+2AERO1h1ok
GQTGvnquFvJmI1rcy3lJw14ZIE+ZdkXvqIoXsk+TnGn57fYKrjA/zS0RKCagA8PAc50/wUrcw7Nj
CfuzfYdcBHlPd+UuPteH7JW4jeSA4OoBY9J/2e0u/ZI2AvFrl9lSPHeq1SZqZHsW322KuxakGciu
fmVHaRt7zS4q3Nvirs8eMi3odkLHOwBFmOh3uaxKLoEdNU4aF9wSQND27BxM3qgIvP2qFHAPo6ML
y2rytSAMrtWVcULqrUp2g34ywtd68CT77bYu/6DPL+9kFTSfGCqJnC3gO/wLfezJNORo4AKVn+TE
voL/my05qnfKASycoVNsG9WRkcJyooO5jz2M8DnGXiV4BF1bKr4CU3LxvgNuEo1J3JJqdoK5yvjt
DKyFkycRJy83UfFQ1gJLnX/oSt2FoHnVF0eit8IIBUeoO6g/wEyUd5jP8iVYUpEM7jAYnWwxKYUy
8iM7Va6xtzbqtsOyxi7btZtwG7mln26pgxjBS3x9L28tXzuL3lcrkaWKxAug+XNnyvxwvtRVG6eg
l0Ed44Zv9Q/MrAYp272xDR3pl+nTHShTzuQwCmDeK8jbS6HcUYx1e4iVWSj7AWS5ZzrTrj7FjrZv
NtK3+m7c3V7stbVe6shdtsRK5UjqIC4ZT+BnMLofhQixIFpHPgpqS0Wpmgky3sq9dTad/FFyiOwE
p3cbQ5/YmZwf/yel9NndLYx0sNuUKbNAZdwn+l6Vt5Iosru+ii62SecexWNemEGQQYT5rL4jfPRK
J36hW1NgDms0pUsbvKKOlNFT3o7z/uzrwiHgxXPJJttoLzgLfrEfN+3u1fKpE24zJ4iFlKHKddxy
qSf3ugqNMNCa2Rx7P3Cjk3bHNsln7uN1dRyeuh3DGTRxFuV9vL/7PTwo95i/7MdfAQxVNHlduBac
kytkmqgB8mM4j62vetEp2VCQ5W9sH3ThXxh1/CZtk7vn6Ny7yVb09lrJ8lyuBOf5bH3U9XTeifFg
+MHWQnLyOPoE3IG/TsDf/EC7/KO1swVvo3l9eX+LUtJ8u6ABCn1+l6ZcStUoM2LVrhnL24zlxzos
BMOE11zAUgTncUADJw8zZZSLRuRdWYa7GKelaqmg6rh2ReFyQpO4Zc59LFw6wFQzhnoqotGi17+n
UY58Sm4CbBrpT33PrA3VFcFFsnZGQbxhoqYDZmFczpdrp42BBXqI+b2HhG4W3k22se06P5r2EVC/
6ETOU4HjWYs5FhL5MU9Bpctj282vo+ItLCp/qOJvHZ1nuHaiXPLawcT4wLn13gJRGn85IYOcxsH8
oEDH0DEN2ZORp5htVxkvQx88teCBQsr+9bZfXT0DS6GcqaCBpqpzGXGiGU4PQNl5Rm79sJLJtc1v
I6Y7pGG8GWscjWKUHo2iuUOb5FY2X+UMfNZad6C6uSnT8On2Z61YFrL3aIZU5p62q+dvoYe1NSUx
CEQlAHHOCdg7zdIz8KC3RFWSFeQPcveocyHlQzDtnX+CYK6ebBclYtcoweAQkLSWkke60injcRPj
YW+qBUGH7Ii00PRE9cS/rerqWV3sOmfSFQWOOsixAYRNm6Ct74a+dIuoEmz0qnFBEwN1UTwe+ecI
4NpgphvgEvLhm8GAJBpDV05cQ36Yhl1jSs5trVY2EFxA8zt1bmcGfdPlQWVyPcmJBa2y/JOpdGOR
6jGfftMOTTG6iAV7VbeFMO7mrkACaFYdhAUN2F1ouksblNNcIzo2bE9QX7ut2+qOLcRxbq8GEE+v
ayzlFAD13vV+AurgIZYEDwCRVtw93YLGQeoCuIMBA1Yk9TtGfEnyd5K8d9bRlH7e1mnVzS10mnVe
xFfdYNd23GAJi0xxEK56FfsZDnSfoS/pf5PEXbqNROtYnl/8Bv1dgHxVUpy0eaHgp7otZ32X0IQI
SgfUP/kCPSgDNDMhNjILquYA9nfHANyImnR3W8zqbQ5f/V8x3C5VOG26WeIOLFkqe0ERk93Yh6p/
W8q6LfyRwm0PjUG8a7VQxmhOIOHaqOZH1+9LtgUhZGV93ha2bgvoGLMAp0Wmnzu7mDw82YEE+2aW
hClzeA+ib0wF+VJEFUGgsqoXCsSo1gIdhUf9pdlVxkDUAEOkkBQEMZDxpFbv5iA5UwE2GOISEdhs
zSshLQ2cJzgJUDzll1FFPVqP4OpprTtpfVeDuq4oH8fuo9b+muZjJoFGjg5wa/TB8YBkqiHEB/8S
MiIh0XddHSKOVpJ4S0v9IQOJ1MvtPVszQ9CKoMg/Y2uuhpJ2tCi0nIXgGa8TP1fCuzEcNrdFIPGH
3eAiVxADYSwpJteBdZ+nakwKKx/1NG1cC8mtg54k0acZYhwsYT1AQ5mSpi80kHpfVsNiL8Vq/oMV
luF2alA8d6UVvQRAsj6GI238lEqYI5jEOhI5lnTq1bq7axnpqYPiJJapVNPqx2DlzUeaDaqrN6T8
AI+8FbkDKSU3sIrhS5Yk/alBT/pdndkB4Kt5tCNdOPyKWyNX74ZAi/ahOcdp2SQbv42BFY2nZpGy
L6dB8vtwyvaTHJm5x+xUD45aGiUnvUQ9wcmHXMd8jI4pozcOo4EJCpKGGWOpUdgKJrkp6JoNplyL
fIzeUqnTyGaDZ0Qf9X4mG52Pl2T3u2sHu8E84AS4aDtpbdUN+onuR6IOx4RI+anJ8v7FSqfyrZGq
V7CqPkBUtxsKip76UZ6mzmGmDaavSMkBOgsUdYMu/OxbazLLnUiZPbWoj+7CxibAnyvg2aMDKsag
iI3r0teMtO/cMZcN0Ihlqm8kcrInGVX8jMxd7upgHmBJkk+7utlLdVcddNBW7Uf0zHeoOQwR2i7A
X/0jDVoSHrRsylx8dWkdambEhV9ptQne2WhQ3HzCkjsI2QL4Cypj6kFWpzMj9Fg+a3WcIHhNcXuh
3/4tL+vRYZJtb4YuANVnZRqtY2mN/G1AQwYYjLJiNDzNDgfMoUF7ywb4gKR0q7ILn9upYdZzlg3t
6HY6Vd5pz/JdqQ0lcQ2QRW56QsafshmCLagmZennYIZ7HW3smUdoYBQARGiQqdR69K6BWtg6aGFl
vyDyzncjaxslcDDkWT1PaESzHfD7GtaOkpadBgUTUg8NygsYZzHz/tJKxgi/wrYC3QFb0Ng5BbXN
yWnjEhketS+6TUup9hbnYYoBEBmlBymX5V0ZpPVuqMCLY9UTEK/o5NHwbEoVkzppGLzoHeZYdIPM
zq2KSWQRPNmhiWi1CyRmn9Q+ixXIDtPEM2UW7hhmKDwBkz/t1R4FVeBZY+IXAYu32jCBMKm0O/Bx
63ofemVmdvuuTgHGGeIBAxfAPfBbjbswcZouRnjRKQPmYIZDcFIlKXuWzaL/halvsT/aU/o49gXb
WQCl/YqkASx+Q2JNx5QmAYiZdPWxaojkxjny4I4KnTd61WHAzCSF9Tf0z8eKY+Zl+KkkCWpZZVxa
/UNAaX6ogwxMPZbMsketb+xnplThQ67S8bMfm9HcyKlqb6deCehuMqXmFJHMxAUI1JKfs9R4BCma
3Hq9JWXkxOSsfNIlRo+KZCS/Cx3BEzqYbJQBNfAe++irxShRI7W6/pn1FCMtQDx7MCZz9MDGnWA4
JjFHwb290raBhzEa+sFajoQjOhkuL7jeNnPdajDtGuMQZU+agEsaMCbetD3bMH3ceq969UvLavQR
wnu2Tnr4GsPCo8UZNMdftx34Cvjt8mO4WKWR5bIJ0/lOykAF3b2AKsdLzG/DoHpTG/4uqh9VqJ+i
AOEYY04sBEutPrWWq8HdvxmRMosOcwK/Tw4Jbb22woyGRnHrXEPHG9lpYKAxMgDiUM5FO/a7YAHm
yIW/wLAZyFbYM7zmCv0nVQlo83GBGfVXGgGR3UQblTbf2uy9kNGZX3cFkNNF6GVl5NjlILikVwIr
tLDOIAO0x6P5mlMf88vVITMriGfVvY72eByVQ0cPFBVrgaZzGfpK04Wo+VMW8XwhtZPJ2hpzgcrK
i21fTiof+U2nlt2xezPi7RAdWkUQC69Ec/OocrwugW3UEHRfCk3RbhygnIfwCvegPvVvaIncTZOM
gYbUdMs6fZLG77cVXYno0PAN7g/wwOJlq3GxahRK0pS1EBk3sdtrlRMqEZrz90EG7sftbVkrMRao
WS3k1gmieszRu1Svo1GjleqIRIH6A5h0x2TebQFr9rEUMK/vYtPgBoEntCCgZVWM2WVafkf74CNL
0hGvpawSiJvNjbcRdFaBBBZ5D9TsuO3S9ARXuD5hu7rnun+LkvfQEGQIV5fsjwh+cGI0SmMp9RAx
qINnDGDNEk3/FShhcAZAg0nrDQUS2vrL6nat+fovatRgj0QFDNB1OA/0El9uizpJ+pimBLF1HOWO
1eKuB82ARMgHVcpTF7HHKYqcsupFiIa18wScN+qdoAxE7x+3QamagQpJVhq3a4gT5F9y7iNmkyL0
GGYvgyzIN6xeD7inQPE9J94M/vhK+TBK6FOBe/pGPbTCZPf1O7lDFLUvflbMGQXy1qwdHVLguzHR
VoETdbmstK3aRp2vxpS8VAX4e78k8ziIPOGaFDQbADUPPn24fU5KG+HBJ6uwj4TeN7U7BoNTqQgh
/h6ApwLh/EcOd3b10mZ9nMrQBtMW5MLcNVN2KhCoZlQWFGzXDhU4XTCJAGx0SOZxZjFIda8nEcwC
4cYps6bTmIo8+dqpAisVvML8XMaD8nJvxk7WECrAFNC7HTqdQdGKPsQBaF1Qer/t9NamWwCHjrOF
NDSow21u5fDcqCQ9txGV+MMHHj6A+R7ZtvI1dzqWmKVmPAcb0zdfUX93xsKpD1SQhFhVdvEB3Hr2
dp1mmTl/QAbK6eFA6a9UxLi9lmdfaInOkcsVtcFPMqQThEg7hP2Vf8599oUBbttsY+yLH8FL89C/
Y4S4AJixVnyGXNBmoG8JOSo+76ubWltTCTWupna+TTvMWIm/RcQN98+V7Ci7PHWF0JPZOPh7ZSmS
21AVg2X6NICqstvtyS5sPeOhQwOrT1zp09hpT8lBuZMe5J2ogrsabc+UD8jt2eha4QtSil6OkcoC
tHZuh5PyihRS4sXbYAdcwRYM4hVGf9Xb/vh224JXz+NC6vz3xbU9kqyt7GSe+j48pLLuBIqga2U2
wOsF/aPWbMALAZPV4W0cQkB9Auted0x+07d4Y6Nr6+dtTVavgOUCzt50IYlSo0ljDQuYY2LqHfug
p9iXAKzc6Fv7wLbp+2156yfvj2KcmwmjMO4YWCgwf6/2DKI7Gqh4sv7ltpQVChkVZ+CPGM4g8T4u
TdJBDPPyO92R3cr/QFuTvA+e5c33ZhcL1FppDrsUyHkUzRjirsMcbFf9AUBvfp5kV+md9qN5wWws
VaTeWqyPBCPeFdo/U2i5N6amFyQxK5gHEPzso9kqn4CznK17/aCL7GPtNgWtH1ZzDvDxiLm0jyZp
KnsC44eLzNqT+tx5QDqyU/Jh7aMn9KG1R2vDvidb0fzq1YO9lMvZJfr31DRESdQlP1I/eqNePIAZ
0hmegM/WXeVO+5ZIjoyRsqIRIau2Y4I/XANTFiDv/E1oxHEVFRj74LaJXO0amiJZrbNx9KQokfZR
0UP9qUIhqFT1HH7V0pLnqZKb16JHN1mQk2FXqBM9l3UpF/5tw9ZW/MLy2zi7ZpNVU/AmwC/QzlVA
PFdI/ea2iFVTRrIXU6fwspsRjZc7XskJJitaJuKaSUMOUH0m1WevRLs079ySAl2Q/ypL+bHTI0G2
Yl25/xfMD4uGuVtNPGLhg4RsejPaUJJtBcqtmvMf5fjJLJGBzN/cQu/2h/KETlukX3BNyq8Y1hj+
Oknn6Xv2W3ZUUXF0zZ8v1tSe8+wLL8umIiKloWM+M5XfWKnswqDZTiYwcKaG0aBV6FqV8dCU2udt
fdfc7VIu5ygytQbyR8aS5hjHnn1V0sEsX2+LWF1RDa1wBONFCIgAL1Wj1ThYZoAVzYEoQP5SvzeA
J5c/bktZtY2FFM7w21jSMPR93rf4p1XuWxEkfjVqmtvq8DhBL+FV3z5NMNo4DhE1qZhpDBLYyjHv
5IfKM35UG3vf7gZRZWpVIzwxEdfPPWf/ZM4WJjEZFGF4gRujU96k/pTKgnO8uvWgxERz2dzVy1dD
a/QSgD0JCrV1AfDxAJKmx276e0JuPOaAzEUfJN50SKVd7n7fR/CEIGdxx+ap6P1qfKhTwatxVRGA
NPAuQeZC5g0sJBbrWI/Lrhr/eYvfBegNSvrm39jxQgxnYdaU43fnG7xKwNCZOnmw04w3ORc8PVaP
y0IMt2B2JiM1P9+n47jLy1Nq7lvJS0WPgPlj+fhxBrb8Z8007u3R2zEFFwSkKKY7JSe5/paZno0J
pINPRIOj1y9MPBvBugWSWZVvwJUyvdP6KmJu+91q/arzh4NFHXWbHWIPlOKJY3Ue2A1UgW9bP7IL
ufNSL04QoTVoZOpZ7qHfmvfSE95z56J12Zn5zGWf7e62D1rdunkmI7qp0MfNEx1rcmsMKoje3ISc
4kl3QSy5T+qfqVQKKsmrQflMg/EfSfz26SjvWLiHsX2j25Ybyzjq5TsZ3yO6T2mBZMOeJY956TSh
COmyHnctRHPZNbUmvSm3UNLGmE7Hfo+eyRPoN0KH7gZQA7ip5EZn+YiRTKZze3lXbXYhmbsjMdIB
x4KmDMx4gBc+5eyktqDGu8uT01CJuq3W8MwYKQvfJQNaCAzA7HUWxiMnEeaMVNCzMb3mDGJeFMkO
kz8+mNtyh5LjWS2d/F55uq3jaj3EBD0haj1AgoJI81KsWtAq1SfYLPO6d/h+J3gO95/R2d5NDwJR
q+v5RxRvRElv2WEwQcPyo/WNbXWnf6W/ivN4P9TOuNE2+kO6kb+Fn5EjzAfMYcWV+1mI5o1o7NWi
nbXsPOLYTr7NjuYd3X2+Bi7owUWGs26zC3Gc5ZAOBKj1P4u6sR2ye+jc+Nw5pqs+ZU7omqfsnH+J
gMxzWHNLRT6ymgm2KDos0XV7X0vHVH6oe0cygAfyb+/j6vU3ZzLRiAqCE36uC97HSZ5geoIb22jX
1ojT219dtL8tZDUYWQjhXGlq1Ky1EzgcSQ8cMjyhSnlbwNpyzagfDPyS59Y5ziJAQZnnVojDPaFa
w8bIncLsXAy2G4Idl5q1oAqx5qqX4jiLCJmKVr0S4tokcDIt3LT1WSo3uag9ejXJtxTEmYFSD0kY
K1i4YaPuk8KpdrozeMMR7Nv1EeA6/Vt7lHa9Qx8H0fkWLem8pwsPVmL0OzLqEK1t9R/ACBTO5KW+
7Wv3denaj9om24b7yQ98KnrNiCTzvtOqmdrmWF3b+p5Hh8x8GTOAH3ataAD9mu0vV5czS7vt9Z4x
CNIBT6yoU0RbBUNybpvm6lVgEwu9czO+47oLvMlbi80xbEX9UCoAhDmG2Xut7TH2pU2OcoSxUJgM
AbaCU6K8gLUziATpvrUFXX7B7MoXWymDaNzs5ywmy++z8RkIAgdYFhRdHTsRzZZeW1PgeeBO5sKP
xWdMTTnNJ2tAaBiP94r0s8o3qqhsKhLBWaZUN50izSLGgjzSBAkwI9iA0NUVbNzsNHgfvFSFs8O0
w4BfjCfGZYoJp9n3VvJrxQ+L36p+BgLZi0Y3t++HThAGrtyrMBOQNoIzEiEE35g0DX2GuBtSSV05
hHx14BLKc0cjz0MAyHi7ua3liiu7EMe5sq6IswzYMTxMw/qhotTTWLLp0CyLx51gQVdugQtRnDOb
8Fq0emN+aXW5X7P0EDaG/79pw5lG3UmmOjKI6PL7ibyP5Nmanum/eDJCEcNQMVMbHc1800jVgwuq
mAOCoX8GCEeP91REi7OWJlvK4NtEiMQCykrcy6OVeeiU9uwwd9Bb+slA46+ElT8PcZ3iYVfF4+Pt
RVx7cV3I5m7TUVEGW+8hW9Y+ktLv00NW7or4bar8JnoN9R1Tn8dq35eeJj+qhsBhrnirC+mcRYJe
XtMqzBsFEbTmRvLP2o6cNML0h0J+K8pOYDEiabxRYhB6ls6vrtZ+IOovrUtci4KKNj8C0SlY1/nL
OYeCnCdCNw1N/hrSGpd+WAUpdWcF0EwfES5X0klGabdn4UOVRCjzBp8FBeCUkSdUu+4tLZ5p825/
wuyybn0BdxMUuSXZJIW2yQBkkmX1BAC3mrgmqUScQKsLu1CWe4oYKtjBZQpl21g/RlK4KTX9oNqd
kyoZaIJ+/hvFAD7BDYuxMHw6Sg6nKKMEiunVXhswghigxe1tEesK/RHB+ZYs7qpAGiCCABc6mE6J
+U4TPaXdNknfbotaP4Ggt/+vOvM+Lm5sokQgFSAIvsYDCmfBmWyas/UTlZgHkKLrB22XPYpuVWXV
Pc9YbAOzqAEw5E69TYaUdDFkspfWTzwMC9kBBiuFTuyizOur29wb/HxTOtHBuMMfTrDdo/rQiEAq
K0QHuP0WH8I5gCqFWfYZPkS/z9y39AjGl9xwFeZZJzRRuePue+qVlSO90Fd1HwlC+9XrdyGc8wcy
EL9xrWOXx2xX966sHlngaoof06fSqASubi02vFCVs6liqFO7L+Y135QeCA62HyDQ73aJZz+RJ+aD
Y27cBoJreN24LLD2KMD2z6MwLo0Lq1v1ipzh+jIMp0G7UWHMeOjJwdzkc6Zj4Am68hQj9I04dDOi
gPs79Vr9BzrrBO/C1SO1+BJup6OIDM3Uze8o9JD1Z80GSamGTuna60WDhNataiGL29jYKtOSjNBa
O9DTGVWZ7iF5YDvjBQ+p1DEc1Y037U/Je0zQu3v7OIvU5HZZVnrMB4ggWjKBWjDQh8JSrwale9L9
inpNZFQr5VsQB/7ZX855lAmNLb2EuFF6HyLdaat9be7yABxX2ottPIBWw4krgY6rcaSFsVBg2EO5
gW96lCbFaIsaQgPQLI9I11tG+Qh2CVKI2LDnz7+6wxaS5i9Z+EZdr8A5pUFSiMJTDAoLTBiRTYEb
WBcCphWM2LLQmcLdXrHVsFSXc+b2DKEwBjwnjbWJ5Ma7bRnXYkAKgh5KgK/QFqX+0yCz0CUogyQM
MgB4TUygAkBzsvwaI72cqNMFhYGV1CBEoc1gHoSIrLbB2X9Oeik21RqFNGac4/CnnbUHRW63cpT6
Sfrb1BNXwvRlU2n3hSyaCHp9t/xDfgL2ItAvoq97PiELPS2SgFKygvByTDZxoj+l3fTXdZxLEVxo
oyRDIhcTgLutkW5MQL/lLPOKqBTY+UpgfimHswyVYpf+AQgn2UmNXnsgNQfjsVG8tDoYUeJm8ocU
iqjWrk/XLHSutRngGcF4pMv1o5UNPFvDgKRsgV/Lgw1N2q1ZKI5kiZIFIlGcT251YxxDDaIiy/CH
YcStMOPY7Xug0AU5puu7dtYKjXOWAYd1NU4djVh2F+rYMilz8+SN0Q3tGicwX+v8S7dEccW6Yn+k
cX6jDtNGQ1SB+j85G1aNASV7O4qdVBe4jmtvf6kVZ+vIKMhmNkKrMcyBiu+duPxty81hiN47STTg
TaQUZ/VFVFRKVkApifkxJnmk5hcL+vtGZPazVV863UulOKtXaMzmOTl4WI+x7VVhkAI/zB6Z2X+E
Sn/Xjj3w5aM2HTMjAeTgtpdcFQ7GX1Qc5+iUx5V3SDfJJIdwHZN6JIxgHH5Izd7OY6donrPydyhK
DK7EZVD3j0TeWU46Qb2o7QFS+Q4y7IPia2APfSr9cUOfKkTA8NBb+Sh6Mq1UGi7FcoFCiJqKbpWz
2DfglyNP2gUgLerftF/5lu5GsEi3bv0b17cuOImr9xBcy0xZQFA34vwLwNRxgUL73Ih5tgnDrF9v
NGvBZbdSd4R6CymcawEWPFZJAylJvdVBFR0ig2a6QPN7Mlj/w8IPx22V2A68qN293Lah1YOykM1d
fzQ3uxidA0AGMu04ZhAiVycMC9vWsbG7LWrVASxEcbuYA6CdlCFEUanfSvm0VUYAdHPLLYzMgY2/
3hYn2rv574u7dSiDss0oxBH7sySPBWaTChsHRKvH+U49s8c6GufVqzFzq3zM2S40D9YkOOirqmCo
Cuig0Ql5lSABeS6LwDYF10mPmeTV5Y9I1Ea9fn/P3Q/KHNxd8VZUSBTnloJQRGfvxEJtvy/x3Jg+
J6k567bid1P5QQny8KIJCau33UIw56pjQP1oMd92sbpp7MotJjgSBsIHBOYG0myJoQuYoVYNcSGR
c9poFATezZrvV7lE3UgxN4n1OQTdI6kkN9dkAa5gtuurO+KPuKveHCpHUTdfsAmT3LINMetnEo2t
EsngHBWt0ZmdoyXM1bBrCGcDRx5lEeRk1doXinB+Co9EXWvntrO2Lb24k3U3UCx/MgliBoy1uH18
V3Am8IoACZjWTIMMXOTl+a2aiozKiGVDJ0QxbePiIQk+g+akhS9M1TBr+F3R923yUEb7JvoUCJ/X
63rP/gjnDjZYlQoatxCuZehXPWrKOTTe9WSHeSdZ9hxVJ6IDXyO4bVbv87k/QkOVA+EQp/FUlZjU
GEMoxvPghUq26Nv3ekX5P+q+bDluXMv2V07UO6s5gATZ0dUPHHJSap4svyBkSwYHkABnkF9/F111
TqXS2cp7+j7diD7R4ZKtTQAbG3tcK1EukPXBoqNoHpnl2b6Bk4s9kHu0WN2mvvYWZ2nO9vOUIeoH
7jPzp0TLJ9qWkTU9VWkfSf/JBfTG/2anD4QfuYV9Kxw6Ly58B6Yzg1zK6oq636ccAwV019N1zWLe
bBi9/VzuSV0+EHtkdQw+8yAdINawkzb3b2vM1busXln06XNBJ233gaAjY4OZn7EBxjTiBppuJ0RA
vlGtSBGceSLOrOeneT947fLOzbVyFzE6YGE96ufUmTHqi1pZf64J43TM/Peafv78QFhaEK6KGsJy
+4elEg3ABb5lGHCvjQDgDCuzX+k2HHBHPt/L047gMmRjLi1EIPv9aBNkiV4lyuHxdmj74AOLCs1j
khtr3ylBpiY3tsAY/tBsiZknBBttzPReAAReBE+T867Kfnvmi07fnb+/6MgmqqYEAnczIABAWgeA
rMP1IKKqTncuGLyoszZaECR3ScDPOFM/C12/WKiDrThy3EDuTNzKx1bM9UvDnXXnoU1fe9feRCJZ
0kQhQ23lt1057QZfA4LK3LppCUDHeyBzAPafPdTet9F/WabCzd6GmqS7gRZ5iKbzdSet91Y0CecA
jpAWOH7bKg9BIhWNNb37fAtPvsYHCzlyCzEfWQAfEAsRA6aXtjz/XttWSMyY6+nMaZ02sH8f1pGB
bRjopdgSMNX2RWfft0yvTXVrddcEMYVBQ5s+fL6205f/b4FHlpU3pvDICO1QhIW49JvWBIKG1snn
Yv6HC/m3nGMjWhFQPKEivnQy+DSp/YhL8Nyb0dhsiyIq+z4e5hDlg/UZwYuWfdRCMA0DDmZpeaUL
yuLHC6kCUEDZJhxgle1bhhEwsvOg8Qhf+vxbgVyMzqOh2usybjDOy8YzxvVEQAr5y5wMkM9O4Mwa
HuCDnSUy5DVSyC2SMqvCvCDA1WK1D576KaLyBrP4Dai65xZFPScW6bU5VavPN+JXJf74HUfPCeiE
AXFU4zvSblYrZATGMNepGZOquWbA2Qkrm05nZP6qXJAJ6i0kmADrjcrUx70fZxujOguecB9cCbLh
9UNxDrlz+exfjndpDnUx57cwO34UMcyt5QMqB7khlEKmga/RO5/0PkB5rNSOA7ZvU3SHf76Vp5YF
hGsM/gN+GvjBRyploP/DHAmWpacrD3gd5bQC1NDnMn51l/GCHMg4upfaC7jNl7FbtMT5BtQmF/+P
qzjauWyqBdPL4ZRpNCCxPF3V4svni1g+8vhwDhdxpHM9MgOBYUAErUCz2IeCJR7fd+2ZLqlzYo4c
mHHpx1muWaTrS0e/yfGZlbe+cyYPf/pEAkBMgOMNj/uRlHLyRj4JnEhvj2HHV0V35shPL+NfAo5Z
C1g2+aDGhgA13TfNuqRPKbu3h3OEUb8+MdAs28OQNeZygOt2dCk5zUAosOwWG7gjQ3DMwfDOirlv
Xt5Xz9w1ireZqO5hZjlqUK0o2Jko4kTBGp8AiH8TuQJCf5kpn3PP9qcZnVINEOnrNdvyry4PWzcq
t4l4cqMq8q4u5jfnnsbjFz9EJhvzrgCD+1w7T5RTl88gPpgblvfhGETeqQECBzJCFBZFbO90nH31
XvoVSNvDcl/IsEqCB+Pfn+75KNP+aK98YyBpHaC5As+RNzzY52ghTtqmgzUdnW7TGTmwsvD7U2ff
qI0XPAZ5/Pm+nROxXJQD37rMgtEgPkR4/pXhbrlfhOQcCfPJuwA2RbDvOEvC5+iyDX4GnLYcMsq6
wUjwK8JLLQFP5a8+X8spOQBxwZgSqL2WS/FxLWbRa2j5UsceQCDvz8VwL5ifjlHv9/Y3XaRSntG6
U+8wUrVgTVpoWhEhfJSIdELhdA0a3QIByO/+B/cwtCSh9XQIXaKfP1/fKaNF7D8x7l0P4wUfpaGI
U4/OQh1AtFyXvoeo51xV9+SCbDzBwDaE4h2PhVKguzqlhxfYsnVceQlwAcMGFAXOd9Ldf76an8d+
/KB4GMQDSC/QUH49rlblQrTdMnQcbLov9qUTa1ARfxmvCjTfhvZ3EIKv5isvfKwuvevpZrp+AdDH
JtjQEJjQgJX4/HtO7e7h5xxd5noE7Weq8DnLIWqGAZzp6XMJJyAxgLx5sOKj+5zJ0rFZBxHOyr1i
l3Jt3nQx3dCrcte/GPGwU5deKNZA99uUe5D9ss3nH3DqghzKP1LXzm5r1HAgf0HLE2LvZ1dMGrFE
oPXvCwIQJ5QV1wKAnEeaWuVkNOUywWzzNELjQ2mGLdo7SrL9XM5J6+VCAAmWJgF6dOM1rcupnSmy
yOlXfwC6IRPh5N1+LuTUnUCx/F9CjhTDS6lRd4sQAqOS3czjvRieEImEPXqCPxd1SgcPRR0piOTM
EjOBKJ/tvUAkVV+eOZll548v3aGEIxVgIMlRxgAJI/lSZhudXcNXtNRjCwCP/Iscz7QDnPLoYZCX
MTe4WfYx42On20bmLjBDhHyonCI0bCds0rdUfSf0a1adUYeT23cg7XhxLBAjckKoz08bDEIb6kwm
/+TmgaYXxhHFEYzWfjTABcAKRj7A3LvDc8f3jnlVKORbgheKDt0pqsfvn6vDSfU+cK2Wnx88ztVg
TqW/uFb5QJIaiW+YzAQwimfezXNiFrNxIKahZVCOCmKEuwVCJ3hH4Smei7NOnc3h43x0i+ba4QYv
0WNXjc+D2pnB4+d7dcq2Hf7+o6szF5Yqh2VGx2o3avgxgi88mNZDea70ccoaYLwJzxbyAAs23cfN
miwrN4HgDRQcHVtjGrr2ZjC3/tgiIDpjrk+dy6GoI3U20grAezXORTlIb85F7KTPtZ/Fn2/cOSnL
zw9O3xi8DrjFkOKbu9IC/3vx7GE+5n8jBGhrQLYCbvcx7/Tc24HXBctS7DdWR5TYUZeem/E5qQKY
nvunkKMIteHorAL2DIZeOhHOThZ7NhpLCitM+4fPl3NSEl04MpYSqRccGQJbIdudW/A0KfokCbvO
9YaZCcafPxdzokq6YI9hfAfxnUfhaH48G11MmZ2hXhENlES1S59yQkPizA36F9twRpZpKt01Spcr
rzW+fC781IU9lH2kff7UOXJkqALb1Rz1bnMzB9aZKPyUPQV+FWayCHLs9Njb5OmcVtCXpUeHw+T0
1RCTltsxQJXRBidduu0aVsS23zxXZOzPFEpPKT6iRSiMA58ascnHzR2ozeic4bWgOTwHLqNR+Xvm
d2cC5FO6sqC5EQxjATj8GDyhFwZASzVcao8ltsCs6iDjDpR7Qb36/MBOrudvQb75cT31JMdULb67
Y7bWGFoN6+4xOzWaSHKUuBGfSzutmwfijnwvpOjlwq2EdQG0p8jMUOSA/tJ45IGFGuYZuKSDNKb6
ulfzOT/plFuBROTCQWEhVUiPjs6pLGZpdIdGDHlYEtwpBcDXvt6nhR0T660DGuDnqz1l9Q8DvSOB
NOg16arF6rsjkGS6lEfczaqNXds3+YDqaX3m9p3o0lliBYD+0wXRFk/ux9PMBfoP23HA9I+DVkbc
9GKqALVJdpkHcLkS7lrf5aGdmUkt3tETEpuyP9fvePKMATqPb0CWDHmVIzsnmDXX5CcYQtHvGCas
Ss8P86Zf9fYUaqAND9NNnpaxlb59vt+ndPlQ8JEpRzG+RooH2RzNK4BvbyqjDjt9xl08dTOBheha
IMPEiMwv6AAKCIGeB5fBoOuZrc187Xvf3PncSS66cexyo6sA9LzgvPEwS/jxJIt+JKRfcB4sfuNh
WkVOZpQVYjNY7RZd95vMne499VJYYB7hIJSsrZ1dnRuoOLlWNLVjpsM30b+6mOLDV96w7QVSd+mk
BnO1l+SSh2WTALPw84M7dTOBif1POcd5T12ZLZhaKrisVX7nZHlSW+rrzMx4sDmwVN+m7Fy73qlH
BG32oKvCrCa6co9WRuZSDJZWaHnPnDzG41huGok4MNfsxnHkpR7BFGBLg0UAUpT/dpcpesYx7ITs
p4mw6tgQTbps82aSiOjdb/l4M5Tv8xjpdgXQ6X9/X30HCK4Y6F0aLY9WmVna4IWN0N3zn1W7zfOX
NvteqJfe/M7uPhd1oryHRRFig9wUOKT4/x91JR+rfoKZw44ipdwPqwk1rXFlpdeWC8KflY/hfmU/
2+dC05Mp3EO5Rx6HLgrHMId2GXhcveno1ti0zcr/emc8+U2StUnzdMbKnLLqvksxfLPwcaKg93Gh
3ixQjbF7uL5ijnx3TwAKZr2a+WOqz+jJqet3KOnIngl3lH62SIKfFwZ2qMzXsYgIO+NQnehiwtEd
rOhITbimjvYXOVWHTllrM4QirHbObYeMfFzf1CxyHz7XljMr+/mEHBgWNuZ/7WGGjEjHrhv5LEER
EJTntPLkYSHkslzXt4FkfORvzC2VA5F6QULwIpD5PaxkRJzQv7a+8vs5ytf1jUJwGc4vny/w1FOE
7OS/5NoflaQToGiQ/gitbL9xUC3wSx6sPhdhL7/j+Ik4lHF04wZTOLIwIGNYgafJfqp3LNZbf9vG
7F4+WGMMYKUIxCUxfxXRBZrmo/9NWHv4BUd3T+TUcAyB3Z1t+6aYzZUq58hDQ8fs3wx1s/254P/4
rv+Tv8ubP5fW/vd/4c/fpZqajKPl6OMf//tavVf/uBGv39/b/1r+4b/+4tHfW7/Lq9fy17/04d/g
l/8lPH7tXj/8Iam6rJtu+/dmuntve9H9/P34zOVv/t/+8B/vP3/Lw6Te//jtu+yrbvltPJPVb3/9
aPv2x29Lwvc/Dn/9Xz9bvv+P38J3wbO+PP4H769t98dv3u8Eo2IeKGb8AMULKOH4vvx3+3eA4AOX
MzCBFm65sMe//aOSaOH64zfX+n2pBQAuLcAcFpoHoVUtnDz8iAS/g0cchg30dzbQLQPy2z8/68Ph
/H1Y/0Aq8UZmVdf+8dvHmwfPaOEGWkrymA0BnvfPCuDBFTdJrsEX5oFayZ3MhI1VXMr+uRfkgg1N
twJK+/pgX/76gEOBR4nyvyR6QOoAfRRBTf5IGzPJJewKWYbm7EdiFa9ZirqhkT+0rL+3g/7WVz2Y
ekbnOejd76bT3OWZ+jaVwG9vDGfV9O576rr7okPxsW6/SGcSSTtglpK0/pkoEsfz4fJSpIIW1glM
6oL7AYd4nBXsJ848kzE7bPg4R04pdNh6dXGVZkHagPfIqlYeSfNN53f2Q0OK+bbIinWTNuM6n+fH
SVZI+gMpNwShUhaRoQErlw6M0LPt9ko46QsCDRWCUHWKWpQ5v/p9cAsad+BtzKj49qm9m/1rnvld
UhfoaR41CZuOOsnQ8+GxqkYndmk5xZJlG9sM8iFhfPqm7e5KD8gmoDOeh9SwwMtuVUZkN3nIASR4
ZzeKAFXQqddAtwahja35flQ5GJN6kLw1VH4FwsjS5yMsED6DwAXlotaPUze3btHdDT4oxr1VgJGV
VVApZ9PPGCWqZ+QxRG8mgdFd4Sn0V6ys0yGucrTLscIo3ltJ8lXPDQ2k+lmHLuA+TN+oI59m963f
iFVaVs9pR4It9ekXlLbv3bYJQcYFjC8til1Bsnydg5doTet53gPRMNjmI3uyNAecgA4AE6+xQWbA
mxhVMGPdNxheNIH8nyCzuwuG+pGDW+luBmdmUs4DuOqNwbgsRmF/C0ifr9nkrHF+waaWsr/mZg0a
qqFyLzMUN8o0fxszo7wBb1W2dyuzt+IqcNJ1lgE1CAjyxTpX2XoAclYRd7Xpbt2A+eACDRi5WBBL
w0zM6X1tg8wJoJHguEvzpMsBTJPZDIhKgx/iBpLHrCjX+VQE22C2X6ugQQAmrRnt+oGG/a7KxBLO
jTtnTdJ388LEgiHXLG3klWsoxGwF+E6lwqTxULhdnIpeXYpp0FHlsx+5l3IwBLqv7YRAYRhEmUeZ
l2II3Svl7czKHMRAlo4MDxqa+5aMa9o4EbdIHjdDCoYgn36vkFd5tX3jaUyFcw00vWI/pxbm5pXh
XKQWf6WzFF9qrzXvi6nRgJegVgE+I9bGyuHksukdIwEM5VyEQMQfo4qqCpxC6iowmfpaa0Y3uQVI
+crnZQxu2gKsZKqKjckqEvBSjVGjvOs0t5yHLqM5NscttyUwdSNVy/yKsU6tChG432g2iwS8vS5a
EnWzIjq9ka7oEupWMDdlEGxg+/hjbeo7ac45LigXq6abNkKyTZaOQai8Zowbq8ND3SiBBsZ00zSl
Tvwa1K6C2MWV2yt3baNj7sowg/llsun40s+M3IrJapKxSTE/NQ0pW9uZKkMa3LZV21803gTSW3da
prEn0ocs9WNhU7buehMlFMfovwkNEFarqSKFzklkJCQAyqfLbKSPZHLe0NFE9kE10nUrgdeITmok
YZAe726HkjmRA5wsp/HJ2vRGPxxHCihUFC7bpM1IFqOQXr8NGt21vCHeC2PtUzl12WZKqyzmmQrQ
3qEyL+Ijk0+k6l9nu1RXVuGTDW2859yx88cac8G3rdOzK9la/BImKIvk0FpJwf0qaS3Xvq46kKA1
crJv/Fn7XyejytcZdPVW1UrtVVaJGzsvBvTUpTVawtwJxEpoLxwyAMDbTL3mY9muZS67HyytrTCb
KL92iTJDktE+Gu1OfqlV+nUqgYVX9t1dN5nWOm1dclG6Aw17w7wG38uDYZNn7ZroNu8BcDAyxS8L
UQMKmTQ2AA/ywbprHVPvXGFbW9fP21jAQL5buqIXFi4w8BkYGvCoshoaVqoMqnDIubUtaQ1NHPrs
gnYpm2JqNWLjUIV73ZYDcEXa2tmYIMXCtJVh2WHNiswFH2+trlXtmilegVrFslb9C+0aK1sJ1pM5
rNO0L6KKdeaDnKTGzjbVD6L6cjN3tpOYFqP5nnJr3VEW+ywTb3Y32XFW+/KCqFFudECKEtSZjH5z
LS5XjpGxeAiCFB29wsrAwOU0O+42VlQJrwPWHXcvfaCm3LJGFNdEiGnDNTG2nKEvIuS9/X0GmrZO
XL8H3QHtLcAjpYMVy0mNVwwYMrtubqtbnvdWArXegjUkL6KiVU5ous20MjAwHPfgm1txzwEeSglO
m7gMZiPpUje4kQ1D20hbil2fwxFWgRuWqQukgED6qyG188tCBexHLclw0zBvDFZWBcY03Bo0hhvg
2rPzcQxtMgHeUhZ9qkJ7FsG+Z+kP4M0GT7Jpg8TAG//aDVRe2D0ZFTrL5/7CTtNCXaneU2sAYZQx
lVYp4rkEqpHKGflmTK0ZMmecN5oM93ZdsV060f4CxGkkUVk+Jyro39OSi6tWlzLx6AgEETHuGtpi
2tspupvWJsGqdcvnpkFJHmMRasJrINPNlFVmxIVQcaX9/FKYJo+navBgJiawKWIUzLyVGOVLCg0Q
rrDw/S52VL2coaFfXGR3hGsiby+CVVDW12k7Z1cF5kyQcWJ7Hy/QJTyDPFTaLatQDHgk+zwvYtGI
8V6B1G1ldNlYxD56Mq9YUNx1JdERLgTbg7DOeXbgd0Rqrqpr16/JZurdTTkUTYqho3ECwaBhphsg
pfv7WjjWtiAW+9FTJEWQI5MXRps2G4uoZiPt/EfW+s42cz15UVvom89aKClMtqHHNG77qW52mOMb
gFZoNgL0etzsdj7YlkDsp3uOFEUqwMXSktU8p3k8t56+JDWyhbb3wxYNkBRTOQcrUeqbyW2rOlxI
EuPO5JcNwLqBAmcHcesNw8oo8wk90z1eNcy/4Eny3KuxcetY9Ib6AogntqlnKTctGdlFqlmz54MG
tZKRzatW+XVU4Pm7aAbdoYcd6eKVXzf5rtKG+kZExi5GgM2/Gxqc0OFYYsjSLuV4iSZEb+24aXNH
vPG2G/s0rip+P7ZWtR1sf4xmJL3WgQMceMlKHrqja8YO8kAbH+Yn6XlXxzSX+YW0DOfaH8HK6WNa
aU8wb7argqlbzy69yZgVRELLKCd+8e6Smq3QF2huaFptCt8B4EZvZCHvRAAC1QkX0Jpk3Dugxh6H
utoMeWZdWVo8F4Ob7VPC7uaqoQ9jicINzEu1I4P9VslR7toFNcQtnSc1DN0tH+aNSCFWms1bw7tY
zmglYsNYhIUJGkmW5rcULXRJpob+Fj1aLR622fev8JLmT0OPx7MF4yisY11fdDQPc3Pk+yrIvXfm
tOqy1Y39lGU8ePY7APW7+RQggTr6Ogb2hneT2tV4MzoTuNZBHprGM1KzoIUd0RheZbm6cANM8Mos
/0JRKIlaexSx49dZaDuiubImDofQEDlst7xhVvlAWmT/batCb1Cdu2und3e2MWX3hfIua9EKoBc2
SUcNwBE405e8Tb2wQwvHNreQQZONJ6PAHFauovewdBkmbsHe5lK8ZEOa/1BNP8eI8t6K3nstWfcw
gb52Rix2KQr/u/Kc12n00gcZpADu5PZl4ZcPCk72rszSL4LoDhkRQKBlQJWKzdEHL6kB6puwhPKN
bYv21hq0wnmGyqtrKRUJ4fabjHUusDKnMpa5XUS01up6Luf7Rlb+CvF8HopWe5HJLewXucFJIqc6
NZegZlR3ykYScCrxgpJeqZBI9maAUyFUrZ6jAe7m5DcQO6Vt4po8j2o8YGHegcmCO8wA43CrHjwQ
s+4LjxlrF1gRHIkxl9fD1mzbEvg3otxyJVHkBJdgCD4pAmfUt2/MTJAwJylZjR1GX+wZI7AWHVe5
Gv2V4KV7N2r15oCYCCN7HVqtHRp1Jgp82g2Q/Pac3SA68wqdpIDrLGcnoZx+pcpoN7rJ9DUps10+
im7FFx7MSpG+DCujSfeTcONqJAi42saNCozF8olat0LCRkqPxJQYZK8ap7xJM1GGVod0N9q8u12r
ae+vjELI5641zKjK5n2htf8WdPIZFdxvZj2PsQO62yx0aKkxEGMO33ix+L7UEfd2x3sZCt+Gomq3
2VSq8fvt1EvM3VR2H2NMElygHXH6sHJ5v+nrYBP0xmaqlHRCoDxXYCrJRwXVQ4g5s+4HB5lNAnZj
mONMeoCV6ly8iYMxxU1rvtTtj5FrvR1K3xehyvTLOAJ2Qqd28N0o5jnuGjlGEh4SBiCECWxEMBLr
QpbrzCV3bekhQaecWyAqfasa816gVLYjErchmxFGdhO9z9K829ioeX/RFRgLa4TkuvQeu8CX4ehm
X0tRT1fmYulogHppmmNuJghon5Ql8csIrWDlFMLVl/ugBNj5pED5CZ7VOLDlW9vP5X3B7SJsK9dc
E15cC1y+GC/LHMrGLbZj2YMuMcOX1X2wwze9eNOTmDgwBSx5jWDdvmuoXo+eqGbwBU93rqQlKI1p
+wIAJkTJPvfWPSuAPNBNGBzKl1BTu1haYIGZdUa8hO8bVua4bJOPC6tUk8d21pW4eFhA0vB8p8qi
XEGBEmCVFOtAwwU29X60Rb5qEYdHlN0FIKe7HCuM1ImAT8gGeI+Sig3hHQ6deTPQyRG5zmaAGT/Y
xXkwyL0jU+MJPne/Hxxv2gJsm32neiFl94EzgwbWeFZF+9ygmkeLRodKAj4TVMRODCRnPzbcUe1y
TEHbyKwq87HNBrVmwgRjBvIb2w4VqxVtpBsKxLLvM2iAv88gpl41ef3X8O+/lSF8kCX+79Pk4GX2
vZGt/NF9+rf+f0ohusji/c85xMf7fzxlaGSp/rFtxWv11n7IJi7/9s90ouGR34EAhYqUiZZ4J0BZ
5Z8ZRcNzf0eNgCzZQfRjA6wZyca/UoqW/zsB5D2s3zKEgzuI+sFfKUWL/u6hFgT2LZDt2R6Gr/6d
lOKSwPs74Y0MPhp+wcKBhNnCRI+KxcekuoEh7JFXNouDYsD80rSefJYcbMyJJOLHvP2vIo5KLsix
ohsDFMOxTsmlrfQawBOJNwT3n4v5WP/4p5glQYs9QWnuqCzRGQP4i0yTxUyMK5C176Wc4sINngx5
dvrzlCzkgi0kfU1KQIb2cdcCVza1OU8I64YBeZTuQoKCobDMuGYIIqsCmAbDhZz4mqTFLiunq26C
b86dzbK7wTitTcM7s/yP9d4/l78Mx1pgZ0Yh/bjB08qJJeSsGTCejDvliE068qSwEAQtB9v4j1zo
cxnXE7pzKPIoOUxsOM2mOYKh2uTP1QSxXRbpqo+qHl1DObxkHZxp/DylrociF107yIB3fuG5DfJO
YNvOo9xMdykpNp/r0VHV9c+dBJsZptDQCeV4x4qU02mQPu+WmF3ezGb1tUI6BXHUDiNMl15JLgev
v2g7gLLAIzUJOSf/Yw3qT/nLZB8G79B0+EsauyEuPO6iYbE3fFWkuZ67Mp5asSmqYI80wm7icI3c
4G4MxAYwKo9p250Z/fpZWD62CkBlBacnXQiHl4LG4TYHbPK5g/xUPIFq3JvzF7sp9wpMlZbpP1Zq
jmXGQ7MfE4c7O4J0Fbjcs52firi3gIBe92jKwfng4kEV9iLoL4olGWMWG2RzkUuWZ1q7lvv26/fi
zFxwS+BaHt39ulEVMvsSRzZ5l10L1DEDJQa7j5wxuDfa9iIg7iU6Ir59riqnLBuKQc4CiAfusmOE
jxJtaxpVGGhjNX5D9vdGySFpvPTuczHOKa3HFCaaY8AthGfhyEg73LdY04EKvkCqqVA3FfEBgg2f
WXVyZebuDm3Ju5pz0Lkb+8XE5DJNgsnY21OwBxP7rarm9Ty7IWLkWFN+6xXIqXdu2Bk9slsT7NGk
gTrBV4YUm0DV1wo8et48xSN0z9TOzrSGBMInNz1XYfrZmXF8dj4qTZhZA56beXzd5tT3C6MDYXtl
BQ8pLW9sPSBzE1x6LYsF82JqegWCwWEFdo0tuuZ52BWvfcsTIJ/scgfE5jJ70XCi0aSbKBfBhb6u
oX7aIBj6G1aEuRGc6jRk+ZjQptxUFNXdxoGF9MCend9NDfSyAaB/YSS06KPWmtY2PDxtg1zHmWPe
8nUFkHjXH5JlJ80sBwIKLCuwXoHf9I22Y6Jrd9NgRzn+exqMgDOur1n5tab6KnXQJqLL/WQbq16n
d9NIgFgVzEjooSm6AMJywct9QFEPwrBeUOcv2ufJIpCU8ga3fI/KVkRbcsU1CAg98VJP3UVJ/bfR
MVZtq9c1UsBTmu9mbe8MVoUM0YHp2Jtq6leu2bzaJNtleXUzZLyMjLSBd21f+kCXGrx07Y7lhWzF
mnJ2Pwf1q6EcB1zi+soecW2J/1Ra2R0tuuusRuil5uJhmBRoYpEUzgOyCQhPDJ4uKZBr3ze2fQHK
MKDy4jFaS54lAhDVGbWfsxwn6vlP+fIuYPAsmAJE6QDwyxN37TqXReMDOYIliyGR3o8Ue7vY3WWv
1YQceZWQ+qvvYR45q/CfHPdNc7KpaqRx8OxtqKfurLzcN0zEJcAfjHG8EJmxaioA8+J3yWFe87m9
Dop0R1OWtJ3Y64HvSiC+hNSd1r1BHlA9Twae7lqwZBYoAQLj4ZEB3t5zoXjGvHWy4RJRIIAhxV4F
el3ZwR4Zjg1GHW4Xq2Nk5ppbzqUvwJyAIifyExuwKoakT+/GakDMqgDp2owaFVID4EPD8r9QGRWe
zbbfotXwHj3Vj61IE90hKhiAGY3p/XKf1+Za9ci3UtxbdKu1NfIBDBW8PN0Z3biqCqC0ujwZ6XDh
yAGt91OsWLcVgxs24xy3HTaWetuM93eMANK7bgCozRNJphgl2ZjXJYJq/BsOJaRofwBK7ve2KotQ
mghO7Wbbt2S3HHUq8GcPjhWKSgZgG0YyJlZdbEw+RKLmKHIYK4JAdEipH7YB9Hjot93I7+Ac74oJ
yZWZ/dSBzsNLRviPqZjXtc0A7zbH1Ob3XpomBA2Ny8Pq2Q++BQAaK9+51phwbGuzHA0vwAaQvbS0
whUZwxJ6AsKTjWuxx9LWZyzUKSO/dAO4mGVEJf/YQ56b2hMoGAcIOJtr6mMsrdLrHtMGnxt5+2P1
+s9nH5klzE7Bg/VRw/745iKPLVSNKmk8BsWPFLe4ARoPF/JGuFPcWug3ncpNj0AdJM3g/TKqm6Li
X5Y31XTZczr8H+a+rElSHWvyF+kzQEISj0NEEJFbVWXWXi9YrYgdgQSIXz9O9TKZ3Mqbc5mXMeu2
Nqu2VCgUOkdn8eOOm4Ti9gOX5qOYq9sUNE3F7I5/v8sNruk/u+SAaK2yfYDDPt2loYVCLiujI/Ed
ZDN8D3Ne0fJ9CtmlCOj1jP8Fpfq1z+23hQZ3LJzPomjQU2xfEl3bAHP/vRWMm/0OlHzMuD3dShBW
U0UrHh3dpB5yI9+xZvlmS3c2dX3kwpwCam6aSX/NhTloAWfBXqKw/+PdeLSFzWnMY03qAZiNY0jn
V0KDCUe1aIcNL/GJ/OlyAN8A4fgQ0we4I5sIYKx0jh4DjY7LVH3uPHbHBTkhrbuYJfptI82YnoRw
Rws3pKn65PrXLCIJhReK0v4KcL6kj6Lbts+v0YG7mpR9YcDsT2Ez3m/MwAMuDJDMdkSCZ66vRO9H
R4ueB3HjSfVwPISATXeKeTUmwMGfLInek4yCwRzP299fzT/kZODJ89GTAvgDRavNEZFCUKVnLzrW
/hdQW51kGnzPEQdBtudfoKknmKnHqJg/pFoYbaZghsTc0Sr5+PTikY6JtewWHYPiqrb0xAtMSqTy
2AXuTDsGj/zl77/av4TKNkHSKvoYIVCCB/oLzr7i/VybHB/ZMQRieDhsiBYMKrtroNuDHz+GQPFp
/T/XrDNfIMFE5QrMKS/rjXBIypgOrx2dTo6NSb0ElxCM7pxXt0sUXg9LfzWYbO2uJF3rnW09nvQ0
goMPJPf4m3oeTwJRUJ9ld5LXt3VOPnQ1eYtR7lOhh9e+A92LjG7zEo+fCq9ND1GwLLyGksT1UBNg
ASCgV6A1O4YXzYsvDlmVm8UHr9K3PTa9/r2ZAXAt0LICRsXgtZEob1F0zCeGN25Wn9ZozOLz1q58
qNUJjN5XY5PdzUVx8K15zVx6GhEFOujo+t5ylkizVytZR1j8oX/twWNG4EtZg6VpsgdbZp8yRo6k
RcZiiutMlb9GWV7QjX/P7PwAIeY3tpm9uCzGhHcIEfPhykccvEZaAo+tGUe8btUlVeSkPPIgy+yM
Pu4Zr901c/N3FpibJZtfrf7b9ew6Db7kGj0bwBMQ8d4MEWj70w4YJYQi6ShvaZFdVfMdV80X32bn
lOQH3aYfvAEhOJe3KEOAiiU8rNFouqBR0uEWRPl9huhTI+oVbYaoJrp1gsVVr64nCjgtznA0+rVX
ZyhjzgcgqM7r3+ULAkO8qN4cXsaZ3pEI/53I20nnv2acX1vYm1q+60eglfIQlV6bGC8/QEz8Kijd
cUnL+7KFDguPHhYRnYDEOFvQS0+eO6+BDCuiD5LVQcxTeocWPcRaxPsU+Ugamdeica/GfLwB/got
M/ymuGsZdDCglHQb8vlVCKkaUTwUPYLu4Qv3Q4xz1m/WmhG0Qs5BOJ39jl5P9XgFMfprilfIsOWo
8vIeHHbgP5puGiSnbVjeN0hYi6hHORWdggx/DDpGBMmdervWQtY7wmd3zuCmxgnuCXdwfWLBLH3l
RHmLeeYz82rc1+kUMXPF4V1NivspWRz0C3BjQKvgt+kJ9P6AVxCKvBUtDogg7cyrSziXF79HJDe9
g0m//3uP8NfHDzRoHPVEECRCqZlv4f2R7xUW3z3C0ZK3az4QMHuzIKpcrwHGvi95mb0VAvyJzJ2H
FGEgjV5IS//icLGF3wpzGIv7jQ986gZbT3u9B4DccagyjNxhajUAPWNYXRx44v/+6yLTxWJPHOBa
jOHgBvIAsJRwg08/zG8i0jQkk0cWFtdkiVysnOnjfFAPwoPk1YIwfmDlPQnVScMPF9r/oNX8RWv1
0DltY1Rgr9OO3I5qSpDIxGhrf+MsP0Cci2MMHyknfAN42RVAQIjUCSe3RZlfA1ZnYyPXMGc9XCRp
XZedoeFy8R2Sghz6ZcGEJoU9rMWuhSMKm5f5zDt3niaQf7V1eUlTewM28+tW0Lu2pNchRf1I5A/I
Px4GmE7dT68ijhvlphQUqEBOS43g34EUEXDEY46eDbBVwBCo7CO6YQo8jcurxnevJrNmoBV8FA3M
HM8NvOBS37Ke301GfWpofk/K9o3pAS2Qc3rqw7XVAH9pawEfi7vaIHEM0ofeT996JY+bCViPGXyM
+PYGPOdVQ94SPLaHoFYPNsiC2HnofDDzDa24n27mFIAHeuFN90ZyezXCfNFHvh4y8lAWJT+SEbBp
Hh58il8gg8JPXWYfDUVGiMyxGZvulELAFp7gOsvr85QX16ls3pgQSV2I50ohWQsa5MDtmKAjOR+G
LHvQxkvgkWmJt87IWwBG3pb4TJTM7v3UJN5S3WqPXgeRdyeRT2Pq77TaxQAkG23YZfYBAMJdcEj2
KYeJIs+w4ZiYTl13xZSUffawulnRifc+AB7CWPRR+z5mHTn+XjwqLjkQjnEF7nkBPH+oq4sJ8Cgu
/YWD2Ce2Q3nQ0rwNOvTzgMs/oLz/Q2C692hleOWrgcRGAXIE1gYZN20JUftfthIQmO3w47IUGn+k
vJTD/IpKdwxNeBi85mtZyrd5b1/Rqrrn8C3oh9+uiXcBp7wgkeo88031lQSQlPRxCXrC685V98aI
D2GgHoZAPmg451NkazgsWb/JhvT9mmKroioPs8gPBPNkPjwaEKaAFZanLoXmSYWXsg0PdppOskNu
3ZJT04krD3lyHNkvHN3zNd6u/CiPOXxm7C0pUBD0GiV/aBXyd8OA6EQv86sS3bm4FaI5FJpWeNuL
z1EzYl4QiB6LFsnN+tL3Tfbu733HHzwHhvcQM0NrHNHTtlZvUN4CN4UnjjKCtAsghuvDy1cTZFAr
+ocCWshKOHDeKFHDoFH4BJD8qaPygNGcqWmQIFX2Zo1PFLJm2TRf15vezdPp77/dHx4C0CCAL9eH
nijDfzelTyfxb+AaFAAPQAYJCXafg/MGgwNn1GwOuV9+8Zx6O8nyNlf1JR/sYY6K+9+b+Ec9wv+7
BuD/Syfx/8M5gzUJer5H+L/67CemFZqvj3uD65/8uzUY0v8Bv7wXoc6PO4MuHBKNfw0bEEH/B1cJ
rAb4RyZ+N/n+0xokgf8/ePQx6OZDOm0dIsSf/bs3SEK0FEOB24dxSoo6AlqK/2De4GndGR/EBIPJ
bB9bpm2btqkCjLayH/HWfkvth0cH8Yee4DMrb62jCoEaQzWsOmHKHqPJc7yg7Ldv6TVre9Qayhdn
mMbU88lF4o1HyZvKpy+Rmz237U3G11kRNGmZlidvostdGwbzIXUVP+7b+RpoPdp5ClK5ocplefKB
VoCvzYAX37fyWr94tHJbeCgBSYCxl7kZrxfg4I9V6V7qvD53Kuu/P1o9SPtlakRbnbqpF4ecQXqU
E/Zx39Y3pRXhlJgY3jnkByW/ZI35Onml3Hkum9LRIoGu1sKrTnTQcZoBwtG/RNT73KHA3B8fStgA
UmQ8U50qqKQOX6t8p+VsAmD8bF2HLlZ5GrIheDWEjf1Oi9ybX4i0n9n2VlMklaMA67itTtbRK8xc
vSvDl7ionlt6Y5hCT3oF8VSnQtr5Bqmlf5dK8kIv+rnFN5YZGsFsD3K0kwq+6y47cPBX7LqA4dYq
OU9nUQT4IYsm5h0wWIzUL5E3PLftjWHm41AOrBUlIJfoEwVjdgm72Uv27Xz90Ed2ifG2tht8lBl6
56rvS19nV0MRRC9UwZ7b+sYwWcXKGfMD1Sn8tHQH+s+oHP/75qwImsebToGCcVBiq07T0KH27evi
wBZ/n71vRYQbDPxp0eCWZHOBItYUxPU47935xjLH0jedzvvqNIoM5ENznh4mafW+496Gr6AeSlcs
bXmSUQWHAkgp0EH9vjvONqa51PUyZQNmbwTyL6TWvImdMGbn1je2yQNr66XF6l1xO9h3bffCLPcz
N5BtLJMFDCrXBJOEeTDe1WmFobimewEC8dzaG8PkdFGYDmLFCXOGV21Z119VG9IX6rnPLb7++yPD
1Kv4yDzRAnVVXn7puTeUwG72L9GIPbf8xjKX2st1zniBPnKeLFMLyJFPXmqHPbf4xj6r1lk/wxTW
Sp3THtOwQUGUo4G7y2VtARwFWG1NUwBw0vcdWn/TIRh/7Ft5Y50Y1oWacG6K02DXtrtlP2g67jOf
FaT3+PdszFKQSskcmbF3rOfui/JR5N617zU3eLy2n4aYm6S6OKHjgrHDfrjUmAY57lt8Y5mYrzGu
77HxErXqmgI0WxXl/b61N9Y5SjQIgxAbL7AspqreD3X9Zt/SG+NsZvRnZYOle2FASUXFtdfPYt+r
+RuE88g4y8op1g9YHMOjQCgce7Zz1xuznAc29DXes5OrpoMK4Ly5KPyd12RjlkPR9s4DdhlNeMBd
BuVBny1y7/ed9yaWBeFC12AWr0CHqwLnJqZXXPhZYMCk2xe9bVXdBerlnTJVcVJoaEjyUfV036+5
pTp2goCDmGLllrhrk3Wgzh2Wd7uOJdiYZheqwo5iQemtnr4RYm/TsNP7HOGWn6/1hJ1nRYFDoTN/
KLz5PQuz4B+hKP8bYwUb00wbnec0svkp89VdQwzyHm8a9r3KW0mIKMCsGctrNOamn312JZvLvtNe
H6RHdjlgrkyPGdZNQaDmReQ423Lf9dvy6zSmQkrpo6c4NacJUgARZDD3bXpjlkHG/AJSAOrk5RiD
ok3zGQmt2rn4xizTDlNb0qDRARHK5gTWlwhthn5fAPQbifDouBsMR9Pcx+Jd/jmCXKxS3r5wcMua
DdE1YL8oU7h9s4z7DlABTvx23932N0YJnZsQk0dYPc26WxjQPaaOg30HvoUWQHQoI5bAKOfsKx5l
aH2iEb1z7Y1NVjL3J1uvN6UK2hNwxx+GLJL7bOe3jMqjH3Ma8zoIAJs6CUATMSwXtDtDn98UUo9W
Bv4JuQPgoLAbCNNHQIlBZ/gliM9q2v+n6fdfP7WFkvgoTBo14rxrqcHjXrfBIYvItPMebmyzKGZS
OBKoU+DGOsYoI+CEcz6ed1n+b5jMo4MJIcczgvlJnYCce1WV00+9EL7zrmxi2SLt0zFQcIU9QRMa
syOnchnSfS/PltiMZRJDpoqrE9dBcZS+B548cILsM8+1Zv3Yiwd9ZjOQKAOWQ7rD0r3h3add572l
DuvBy2yyTKgTzQkmU6dovB8nKXeuvrFOMgVdAbkCeBW3xKpK40zuC5O3on/AKTRTqbFyoQvAQy7V
8pJ66DPW420ezN6l0aQxun6qSatiRb/NFhWsfae9iWWB4HYVWd+1cur9o3Jhc7Bz/QJ52nMb3xgm
0I+0altAt1oLephxGUGGIHf68K1kuBoqXisC3FBrbjHmVI/7wh5vY5MiABHUuFjgQlp321XV3TLu
KloB/PXUZLxegowjMthxhVnj+CV9nz+fMtqDT5dd+XsHNQCYgsjkimN2iabquOd2YHjk6dKRNo2E
5ilsceFAVt9Rl7+AMnxu0xs7rBz1QKeE5wZEPMUDEPXvG9uUu3wTNKWfbnuuoYUuZvyEbcXe9vKu
0+ku94Gm3WZlRkEYwvCQMfcus6cXyUSfO46NGfoVI32/wsQxCvPd+VAawvjnLhMHuujpnk3EM2Nq
XDsoKdtzWjq9TtG8pGH+3M43sSsoOMrBm9dL3ZL+tATrzI4lu56wfxGEPXp7aS2oa3WDxbOm+ypk
59+qEELG+05my5JdRbwfiwjLW71gWEHNZ5MRum/vcmOWYP33JKhTFBiCev1xSVvLEypsOO+zILmx
zczDbFCRdYgdquK+9GdwRrnLLrOXG+NsR6GqcYD91LV/UZVrDnkNWol9i2+Ms9V8FD34OE4YbBfM
vXZzt+u5kXJjnK6gYQ7OVXirRmK4btFnoNmKZN+2NxZa1mUxcAov60zQuURkixtiUVjoo+77gI2Z
9l7tkKXhA3rClpuysj8KHbCHfYtvrBRE4R0NJg9+y38XiiH25329bswQPPUuNq0CsDDj0AMVQU0r
BWt5BFGaXdveMrwL3eZknrF4BXYlld8t0LPft/LGOsH6YFDKhNsq5fAGZLV+wsEwdNy3+MY0hVv8
IG2sOI2RGW+t5zW3Gr2kfWGE2Fgn97qsrM3CkxyQWlDDsebKTTrcufrGPMvGL/AUGZ5k0JE/R71Z
rlKDybJ9J7MxUSE6M/smhydMp/FAReZOihcvyag+8xb9nkx89FyURC5uinqelNFgL322+MmMNH+f
Q9/O0HppTaK+0TyRtqtfRSEmKitXmJ3nvrHQJoSwYboSO6pyBB8txQAfUf5L1329G39NwP+Ctm3w
0DUhKXhSg9PoO6ZclzfFAF3pVusi8cE4t88Fb+FAvFSz6aDvk4i092/weoPGK8/SfXbFN0bbOgVq
FdfiW0S8uddM0yuwDZb7nA3fWK2HmFHPS8cTY2d7HxI9g2RJzLuaBoDwPfWTuQTyO2QNTyYLLilg
POWnmlm789w3VtvXi5pLW/GkcUFxIaWi4BYGJeEuq+Vbq63ryAQGt6ctAwg+Ath/NwUh2RfIbNVC
SEOo9gROpi4siGo6rpc7z4Rk5+Y376o3pIyAABFmG/htoon0j7XM9oHU/oLWFL4DvD3HpZm0utcE
U8HdKKddpVvQFzy9MxVF5bDI8KuWOdiT6BCuYjiQp9n1q24RQqHng1Axgz+DnqJ+F4Lz6Jdqc7Fz
9Y2t5mMG5sIMBzMbWx9TT7QXi6hv353ZznBCwIOKdvWWNdR0oAnQckxXLnzfK7VFCtWgNqvVlIZJ
Zq06z7Jip1F65a5ypdyKYzDg9Yqe4YU1RRkkw0jNaWD1zgv5F4LnCQV5qwj2HmpQ/XoYBrc83Ada
w5zI0xvJS62HQtS4M+EYXBCOSdDiunJfjL2FDM0LiGul9WBMgDW/VmGWHRfq/zM5yv8UoeUWM1Qz
KgF0mnjST82DJiG7tg3j+1KmcGOqtiybLphGnnim/QEGzuiKmuIlFe9n4potZCirMX/uLTJMbBVy
8LxBj10Rsg8LC4zy098U6j75UvKZJ67x1BfNKnouRJfvaskB+/x09ZIVPa1qyhPfSHKuUyauiaNg
qdjlxLbQoUaRqCvYgKdJW3dIJXVxJeZ6n6luJcxTDl49TCqFSVDU3qFuHFgglyLd52ZWIqnHJfQx
7ToQ+sJUwRpL3qYAmh79Tkb/TB/wv/d9KysvhWXzSHEle7S2b4omnw8e5j73RcN/GdauIlPPJaxJ
5wGPvbrMEyLVS9w5a9zyh3h1Cx+SRQBJ1zDgiVXDEM+DHm7KcB6vQLAt9wWTbGOxs1D1knZwZZj6
cJ8w+N7fR3Xk8hcu5jPfYAslyhkT6MzjG/RR27wCi0VzQBELl18LjIjuuvxbSBE0ySQuDQ8T2s38
KlIk+4Rn/CWtzGe8znYqulnZoPGfMOESOlGdn4Px2vg7S8t0Ew/XosgDjJaFYJeVxXnuWZ1EI0/3
vSRbja8APG8+nj2o6kC6EElgKs7ABVT76stbZFEFPmskmLg6ihF+YkOQnwDmfkmj/Llz37yxIUaP
NSZgw8RxNZ2axk0HWupon93S4KnTgciN4qAs5gkZsvrS5n0aL2G37Au26SaLVesci8grkbgQvhJo
RXkB78S+Rhjo7Z7u3TfplGcFoj4PlI8/5m7AiFnWuHe7rGmLMDJhmY5+h6jPQGbzFJApAgFQLvZF
rFuM0ehpOD6CaLsAq2h1BLtB/7PL2mAfAhCS8E/PZhbgyw8d1h+cw9iuXIQ4pyMjO33NFmoEtuWy
wXBhmACOYT5Kb8hvl6odXwif1l3+wd9vsUZA0Y45X2/lgDHQ7ADm1eUQRW30uqY5PaYlxhAtWpXZ
PiMIVtN7VCga0aEAsWkpEop28HFgffeqnfzizb6LtDFgJG2LbFIU6LIK5P8BOHUPEFtk+wpFvxWP
Hu2dzxOfvQ5BsgMg4T1edVDw1wt7u2/vGwMOcWEcmxFPDd403qCraJKlN/vggXKLRYJcaV/OWcgT
DoQMWPDBQKoP8EE03dW8xQzl0x8WGt9LlcH1JLoOlg9WpuxXH8mdNZwtJKls6DSOoUB+Ms7z27Fh
/muoqlYv2MAzfn8LSqoDsOAKInH0gW/egODMB99t1e57Ef3NewuSSaJIM4gkMlObXqWgi39rcFFf
YtB5bvebChTBdFfnBXWUhL2N4hQDcAlxiHd2XcstOqnQzErWtWD0Hwr6qq5q7zYaSvFp3+obg2Vl
KBulZJTIAQN1xIrofdZ3077a3O+B30cGO3gYifQtjRLBdLFyXNRx1s3jPmezhSc1abtYCc2YJF2g
PYHR/vq7ymj7c9/JbF5ch5mDCHzxOHdO3AcAwkwdFwBvPuxafgtR4kKVUS5cBBbvQJtjuFS8PERp
5PYV0LYgpdBrhlnJNk0cWjKgajBR7Hk93eeJt0glsD5MJmiaNKlCH5x9K3FqGxbmuO9sNgYLmpao
ZZgbBjGCIbGtPXLpICSw8+Q35poPYDTBtHK6lqOrG5BLUJANSrPPXLeIpbrCyFoGxtNEdYiNucfo
K9NYthNz4G3sNVdpVEs1poluPe8Eeb3iKwi5zbd9B7+JkHs6OEivNCTJJ8AJ+VgESTii/7hv9c0D
K+aoTVGwIIkCx/p7TsG6001q+LFv9Y29goOcegiOCdS/3HyyoBk9T4b4u35WsQUw1eDrL4aoSpNs
qCqwS7jyjaAl/b5n7xj8ePp2u7kt57XJloAELrhTPtHvkKJXh32rb+LjxVO14daRZATvyCcwYpTX
KYhmdhWKoHr6dO9MgNm9tF2aNMsSJFBze5WndburTvQXmeO0nnw9QDE+EVAZA7XWnIKSBqyK+w5m
fdAfPU/pCLIXUo5geRzDbtWXKc5TAHqUfatvTDVIqc3CJSSJaapsudKgRHxLU97t88FQ8H26+wyS
SmArAm2qL0oo6nnT1EHCyubeLoMCS+bT9QtBpa8Z9l97hh9RQk4/UpbnOw1qY65lCD6yQcHVWNfr
G+VccQWuzZeSqvUX/GtShadis/cxC4STIbyws9VVgHm5DyWfIITx9z/terf/tPzGXrsOmZprJ5JI
ZUPoBdnZO2PKzUITRUEahrccFEd//1HPfZON8QLCJivIJJHEDWKCJiENMGDUDjtX3xgvpDq8Ks8W
uGS6MiOzDDKPyNF3hX9Cbl9aYKkiUmdgUp3CiV2DHxxyEyiM9Mm+s9nYr4pa6DVJT58NqLqTkIbT
peiGnd5BbuzXQMKtrUULNbgyAxm4G8smXtp8+bVv8xvzZTZUuY/h9rOI5v4IVbLhCC3HYp9rk1vj
VQ7SOUFNzswiulRtNUHyKNw32SW2yKdURSQlNEzPIeTDFPJ8wn9CYzTbVTASW+yTh6EDNZQmu5QB
8RowkqMtziEtsvPWi435jgNkNlMwTl5EB3XuMRjtrenKbN+t3PKbLuA8z6Gw1V8Ga8DJ2FUZSOY5
JEZ3rs+f+rbSNrQurdSXqQz7QyfxqzbgK9l3ccTGZvWqsZGWWXjpQOF8Bn6guy+pmXaVj4XYWCyk
8ibcy5lcct19dFPY/KzENHzeZVFbDFQvR4g35nV3NVJWfQn9ovvRGajc/v3q/Hff7g9ef4uCKqGS
6UDE312Bro9mNyGqRal/FobSsAEjugIhLAZ8hsK76WQrGPRdJyLPYJd16c8pgK4hGnRN0ecq9oa2
syDYJQsxd4QJ0McdSOmoSAQnqvimQWAN3c7Amx0F/2zNg2vV2rKrD3RJI3DG5SMtv5GZdpgLWyDz
5n8W65/MCCBzvTyAC7Kvrps0yus7oUBafB1msss+Q7dJWwhqtZA5e+tpbavuUDpjWBHjS6TZNxJM
fpZCSi1oix9g0TQQH54hPJeB8lJNeowZA+f6oWtdn75ufYg439ZmXiAGNPgj1AJ9VpfpQzeCpOIO
6qZyIccCmNHiQWhbQtN3mjNvFkfXubD/UPU9WLAxc9B0V5EEnxzk4sZ6bI+jV1U1vr+yi75aehZh
aMAjSn8Kuoo2r2TrRzo/TD3j5raNxkDXYEGdpfxRs87Xr4QKtfepNtUYeMfRr3NkXy2obER/aAKV
gdmYQnzDgeMPa2p9HLRk/rel8kKl40lqyD4fHJ1Tr46BWQ5EG0cBQsUepZ107E5ZCoXSV4VrTHjf
Z+GAFWRISAAFI7CbQVA0A3ggfF0MYDJ/FQULaFUj5CarEGvKWpeYwUfeuUiZV/fg0u+m4IgHHhTz
KoSa4N1gaaWrOAc/1ggS+zCAZK6BmHamoUGyZN1FQdKbfK6pcUMT50AVQrR2nOtmblEDmUPoUhrZ
TYOFCEFB++mAkTxH6Y0rqhFlNQ9cj0ucQmc0LM5glaqy4aCXgYRohkCrF9JdEG1g3deRDtP03uaB
VO91GuqxBzMA+G4gJs2DGWQJBHoZ6oqDUI9/yQeITP0yniBLkQBIDr3geOQEf3bgICqdL8WMb+Wf
XZ0OFcQQwY7gQ+WrEfjcUxMBJgebmForf3lDpmgR54VOMZuopW3IJ7IYCw2EXi10+Q6NV0d+ME9U
oPNlodEHVXRRfaLdpOfmpnHlamBCg5XwhHnyNpqPqmnHaL5heUv9Pik80Bc2JxIpQ71DaCn4yY9C
5vX0M0C9wT7IOnP5cDStSfmhtNlnPvetOBWDkToGTSiuea9Fbr77A87ohy6GADoOSwOFw+vGa2px
iyH2IXiQGv1OP0beWN3XHBTxk196b8CAWrEf7TSCKxEUX8t3KJ0XR8qcAO2Pny3vWOlPUEvmnLJz
BnVBscQZnZVO7+aqNeXtZErHwPk7M0hoZp+swqUq79iiIqgNgM1mzqvDVEa9+jjAO7D21BcgRFTH
ADKm7XVVZG7UR0Ahs0IfWeX49JETb1h+zqQfu/d8iAhUEY1CEdmLLWVmuVd+iuf4WOFlgIpYNYmy
ADWiBuRLg1MfbcYuGdHH74OL8EYwXJ0x6gjBi7gG65D+heGwDvSbGRhZTAcIOYhZJGhunQzGWEAf
VH/OGwP0QjIjmINaJBiESpCWDk1ksyheCNMejt2B4uoTlOxd9NBDg5F/po4YcHhGYw3182M1jRP7
VZmetve5GqT+NLc1lFVjNkPF9lXqFcH8dcrGAgKGhfOgl12l4diDgUp3YIqC/gskk/1kyrgATAD6
0dDDvC1H3xt9SHE0mo7HXqYUOIIqIIP/abYTVOsFKzn7ZUECTqqroc2itkpEiUJ/4nvB0L/SY2Eb
aHTn87iAoxgUdW8VmBm8b/hZLfhR5SzDvIYeiDdF4Gc2gQDaqgUmBX8jGpC6FrTtwU0pitnz+5iA
rT+w51J3BuLlDHjN7DVXlOhjYMLFu/JyZvBeCD5CFZ1ALPqHK6tR3ZeimuzrNtVhAKVimbHvFRiN
fUwYQlEre4+H3hagAJVlDTlzNdTNdAX91UXPwLPLycsg21CgB34wbGyC6SBsZbP3LPJbc/H6YJg+
QX6WQeZdh7mCGEtlZm2mQzfN3nhvNfzM3VCoaiXm8XL/4COcLI9ZtUSyjoe29e+FYgZCg5XLA4jH
sgmqoCS1EKK/R2xfVJAQDCPox9040S3iNPlDN9+g00dCLw4CUGifAdf2mYtT1MbAGVp7rau/hdXM
8jBuIjWhOKl0z7oitgqMQCXYGTL1uhC2h8tO05l9BflY1dTHZSyMP8WYvek7EMiClX/+OEgRDa/r
siza5qy8QpXy3PhjL72Tn/kkvwlaiPG415Mcy6A5RIMLsuWOLgt+q1j7puoBIIBIdOod2wB6sBCn
4Phxm4Pu1uQ6Ngtks+87IweYHSYzXaBPy4QiXxObPswa+brSU/Y5JW2IkGDuTQCVaHz3JY1B/VqM
P9g0RQClzZB3BcktAXEuyFjlBPl04qWThmixmeSDZ31AV7MI6nsRhH4dUvpfebqMTicdOkfRe3hA
L4CqKctBte8F3Fp+7nk3lkXcNCpw35xeuv4mBWe2d11osUzvmmoZxjvmudZ4B6MhNE0RWyxwAmXc
wR4X9X6eBlyQQzAY4fcHGlKTtwc3B/X8AV69IF+scFDKiIsAAkTnrICu/c8iqpr+HQQpaQvRsZYq
6R90xXV0G3oaQokHa9tyHMAH2rWQD2/mHET50eg33QiJZXinh4mIES6ZMc2aN5SD0fgqjaBner94
JchewVmSh0txCIzJmuHQ40zANOtnFCgPhKR2OpQqazFWBEEpiGVGTYunHCzcKjRfQLU8Zj9Xpeah
Axy4nqyLR3Tjwf9admCKiQlUnelHf4xW+mXdt0hg4lTahbTxrMAh5Z+GpelK2JtDQAhK84q54ibk
Y88f0Jyl0dt8AQuvwS8R+BpFWK7zBuUvybEeX7Kyu5ZQASo+VIsNm+8CCu8BNIYbOvurqGPv8+95
mOEZiIOcV/nHzGVpD/ENSRD7xHMXpvqqHqB/mceMAlX+YYAeg1fG+egpggPkxuBqpS4XYIDPEccG
hxy0nQX84BgSH3Md4ICxiKCgLZ3FeV116RXEwwecYOlm/xYxB3R2aAXfmHSLv9KINQso4j65lpZl
Mutg6suYDTVNP9dL1A732EoIJ5faqh7+N3Vn1hs5kmzpv3Ix7yxwcy4P8zBkLAoptKakXF6IrEwl
6dz37dfPx6y+XRIzWoFK4AIzaFSjUVLL6aQvZseOnXM1qEWj3+FM5iieCzNP8+ws7wpfcZNWw5MT
7b3goQjMsT7gHpzqu9nk+xBw94X71NrRiJds1YTT52C2caT0pkgxstbTIrUwr5WZPXGvTjHkM69E
FD8pPBlaIpUcsWmLcHs1FWGMWdHY5+hMq4MpzWRruE1ovzQJ6milV6rC5fezmALrBT7XLqqiU2Db
l2OMQv2nUOM8+TYXvLD7BBOl/jYqMqO/GSG2RJdQoWza7UifB+eyzZu6/aFheN1vVZRLRef1nRYV
F0FvxN2npER244MBKTF66AfFwLC1oFF5ek5kk1QX1GOjQfMc1bKL51qlZvp9zhwt17ZG3Y8W5uQU
CYfHxK10Avo+HEpxmKp4kPZFFsYpjacyUjCi1QLMeF60LokF9yvuTc8DhwjvB0ROCt7BqAR8BfYz
hsnjnKXzVxXy3v1EqiWOdqcs3j5tp96NuH1qO0PW0n2SUsZ95pMh1eJaSdwk+ayjLhXfJoAQOtae
7MOvYVMtHsOJCFxBVxbGivRQauZLHxSKez+hEDCSPA1odl/kKkI9B4rQTvtYpHob/Tmhhc/0OeqT
6dbGFyxjt6VTm1+HyhR3nh5GQ/4Js/uAL12iOX+Iy7DEoUFF0njfdzJJHoUoI2yB+mTSs4u0NIuK
U6AxnjvYWOVtF/R9sm/iVsH4u1dzR3mMyirUX5K0Hbo9Nx/C5jkEOs3jWsRbFWsfvdmobR+rGEF0
gfuclznGwmPtiHKjyc4pn8bcBI/kLc9sgma2W5oKOuxG+nulGVqg5y4J8njbi0pJNr3Tt/aDEjZY
YdV9aNoXMZYpKa0Io5uinT0nc4h1GqfP44gjgsC7t+4KbpswwOLYijGXwNIwsh7Q8cNI3Q9yO20R
cNacznwAhhPNLh77hJNwMFFy25mzLfBmajLH3qpl04fNhhZlTJEQaojyI8Gn3V/aDqbK26zpsGiL
DXboZTbnVrAV5hyT7NpSq3CASNRFjLQrZHIlM3PA15cvmbQHdWo7Z6OT76Y3PeSr5tBFMzVWK0oL
rMg7ntC6sPNQWjejcBzjmKmURDbCUuKSh6X9y/awkJvVq6C2kuJbaGVO86mztUq71VKiaBI4WpSs
27BsknpbN7h3HK1Bt8qDGVT4HOo4Z6sHadbaeKSDFAUKz4pb0/2SFLLEX13Off6YsIuRdYhnrdrX
BknNrdXjIE9ohWVv1IMY6S520kmuzze9xYvOU79TRhUPFTHhw4EJgxVInLACZbJdVDd1SzHOwBD/
AQ+2V8CeyCpNQR47xD2uov+HUksFC4a68Zf3YY7/9PdXuDz2Veyrvo6w71CrK8rr6k2CrvvvFYvW
TVJ61nY2cdJ8EEXUeEOjVY+TUwb3v/Xs6yYpW2BwlRvFcKgsqV3qURp/XCLmM8/+k5F1Av9Zd0mF
g1aH0ySTQ1qkURlvTWtGr1Ez6+Ag4CLRuoaYY4irna6w7KcMHqOKpvaLdBNyrbgIxY1kIbUApoRe
84intVtPnmLWk8FF5NB+uMEb3OEXmtIMg71eFW7pxUmp216awnHF3MTOm8uwl1rEsm6oiWHdip/1
++9vQRBPTXCFLEKWntowHoeDa5M+7PrabceLJtCGH4Xa4gKfIKJyrhb8H9bZ2iJsrBJD6ZupOfTo
3imXqSxcRWwMqanFxi1mYBhPBLMpNqAJitP5kemCn0GR0xQML6ZZnbzFirfZaqJV6t2YBk194WaG
Lo5WHyiJX+Z0zHVbs00UtwMQqNO8uZF6ahGQtW3ZOS1qyU1T4h4320N3g0RARPLQRE51ufDLCmVj
48jt6lsZK10itulYxPZGr6MJG4SBc0ffJ1aIR1sf1trwmGEprSleavVZNHpBisV1QjZL/o6NroFD
jT9Uc9hEmN1NVbHRB1SHtlmojE1/aTqj299kjhWiB5YMzZDLzc9P+j8ga3/bv9RtV7/81/XXsvmv
XZd//0pQnq+9sP9fVLBf/Db/s4T9of5avVGvX379L/l60/nD0vkGLjofb9XrDecPzBYsc3FGtTVn
gcP/ZWtt2H8YRFcWVgV//ZAa47+k63UX5XpM9pDfME0L2q/xT5TrLfXtfrSxzsCVVXMoj+Fgy/9g
pNd1amw7RBoQgnAd43rqI5exqIiLwvDnvD1EAQ49aNw37ia0K9PyyrEeogsxh3H0ZLsQ9gjiIhHd
c0tmySNS/CBYmDzX5V7jraBHBRotwKQbyI5Zq7rxDl8jqnbo6Y3hDqg1si6jXGT2pTUjYWd5SVMb
1ZeuyszpISjKEsMYhaztEnM8xXw2p7RpUhwvw9b0WivTnH2URtpndcyCxKcEoM67tlZUywORSoPr
LuyIMWpXH6pNWKcjAVuXqoBPSRPfOUiDSK+WVR57bpsq6PiXdTc9RRm/BIw5z3RguFnB70xLcMOR
EPxAktaotpYBOLnvCTks0yeWK6tr0ZGW3FdtOZpPesBZu50qekUtKraSTA3TRrJpsPIgmryMqNH0
Yz1H+rOj+mduhs4O7b07TdqjNFKFqDqy2ai4tXQ3ypzn1RYttcWEdpw4SYAhp9smnZ7SRCw9ekke
f3Ugv91qcYwXVd4lBj7bIFaD79hK8d0MBuUqbczY8WOgnQIctke6MxCk5ZsKCDPbYCrUl34tOP13
2GYKwcuQcVl62lyY5T6MzFnZDkz0yazgg3o6SdF1n2Z6c8DCJmm3paN04Y80szv9kWZlp9mBhJeO
T5E8GLeVk9lEbX0jsYlBYzoEsHb76yE0yOVEyzXlwR1hOYVhl1Ve4mYMbebAwNu0qdXKH8OmJARq
8/CpDjEZ9UtXM7ItNet59kp8wUCNlSZ4AIVRO2wMHavfIgXtfA8S7Pi2RlzmUJILo42O1aTnD1Hc
QoKxKyN4GZ1pes4mrIO3VYfa40Xsuqi51NmoIfacKEWzNUWGVFnVOZ8RCFEujBRdiX2QO1Z9CaY5
2nsrtFhiete7FsZIYxLjNeowQAZKvpPWiGtnbo+hdnDI1tSNEZTziAk0zDzQzt6td6QZDpa3ln1t
jGVZcU/p2eQbYWlGXjdhEY3pUNNwvWdReptGU2x5c1BVnzuUvbqNlk9Ua4SZ1BAJiePa/Wi3zuyH
Zqh2XjMEun096eDzm6U4mR3KrC+/4mgN9G1oYfvDkR3RhRDJWPoZWmkfadGyFxDRKJ/mSHSNj3an
pvhp3w43cVy7AZ6WKeJ+zWQG16ZGWeKenockwja3FbpXOvEUeFMVOoaX6VNsegnOm19dLeyiTWCM
g43TbCGX7W41H1QlrePtEFCN2ZAAJWC+ejtPfmxwelwP3dDg1FIEMtlkpQLuH1uF+eTGtt5sYY7U
od/ULpFq1xiZsasbxUk2YKjjt0BXo3AT1WJovGo027tcdu2fRBru9xJfg8lX1X64Jg9pW95ugmVo
qYRa4Yl+1j8msRXoXpjoU+Q3djl9tiR4oxcq0mJRR5Z1l6oRBaXBChb/tNkNOAvJOhovSWMw9Lg0
Ou2QM7PSt+pYSzyRRZXEiXBQzV0c8wRI05WZC3bTzjeyGzDgkxiXUpVrErX1DDcc8w2eREroTaZV
Y7lWhKPpFYAg38y0ajO/0roSFZmgx+XdrcIh3FD0z3jxoZuT8XN63KTI5/PdDB3aoFRktgsjS/+z
Elkxe9VgGp/swiUHd+ZOv6JoWhtUG6rmwQxsOiF7Dp3JE/GUFRsj4yj0ISPTxZHDc35IAYE2Es/X
h0ZtMJ0KDTnU+3hMWqZK0pp6hanNF10Q2+7ih1X1votrmeaLuUujTWpmwSehh0Xg5bw1w9MTQ4t8
0yiapVPBZM0ZQ6IcdGc2fHDrfqvH0S1FkA3cA8+ibiA9Q0ZP5SSNg52WHslefGPg6nPkc4VUA9T7
RITDLTXKDdBW6lEtTx5Gy7xK46q6S5z8ITUbeTtl9oYM/Kqoow8BdrucrvpVO5V3IJwzzmnoBVtO
fwegts3V6tKiMg5sHZZq5nP+FxdZZJSlr1raZiir6j4QxaVZq4conOXGbTIZekbzzB0HcAm+ZOdO
/JRMw3MZjnKr8hCWGvlJ3XXfKV/utUx/VoU4BDKyvSZKGCiwbrUg2Ceu+HMAGbVbxfIh0vBFAr1E
XBx3gUxLrucqDnZJo+BqGf9ZWMlTY2dYMHftZaU35kupjbuJw+S6tR3lcjSadt50ahZ/MkPsZaik
TX7bN+HBGqLHir+gJYGg8jQ5ERykWMWIaulj7Um8u+oC/WFCSZ0ClGH5mWpece1xyhX6ps9C/RbB
SAe0hhqNp00JDvO9CDeBPjr3bm7R30xfLPdKpPijUL9ivpf4E06hMYh9tQtlehVQTKJaS0W6B0kE
AE9ldp9Sn1L6CdLuUIvkOwD7dQLmjXVkNt4DegO9VmOy4Q/dDcp4E3eye6Tga220bFIuAEKfhlrm
13z23nPswjrS/qIjrTMOeycPl6KGk98mqnkfUTTc98KaxN5N6j2UVftCMZOnKsO6MbC5eWUayU2C
96NuBo817PyLykyuAzcwPzR9XwHCZdq91umOPwjjfqwr18ucIf8i9Jqxs8q5CxZdzdlSJz9vuaoz
vb5pHbdOfYjbRrMRed5+6Icy/yHsqTiaVKX3SR9Nu4k27utWGYtbtW6+6+jEHnA43hRTzrkzKQnG
G0JvUAwaqxdShttGj/V4m5tmdkGbT/HBKofUgw+akozkmBggcnwXQ40L2VRpf1NUkb1ZgCtu1xaU
25HDXVLiA2ZE0WM9Rh9VykP3GqGqjxV0vZWy/Bh0fe+lQ/gtTdsvqoGjPLiyMD8ooVo8WoowdgH5
2Hcb0+lYzeanNFMS6OIm8cusg1QPVO5NibdpNuyN3q38KkqTi7A0vqSEEt6IEn1HygXM5lW6amGJ
h5MjkCq3Xo+1kJicztPi4FjqSAmMLebcEZ70gSyOSTWIm5Tiqa8b43Wj1ezmSLgxjl8G5i2me1AS
ZB9c7q4iz+fDpJTFJl1qJYOe7hzNTu/Az/TvwkgfgmH+BA3jh+wU8DRlmB51kcRfwrbSgu4QiVgD
yxbVDEEP4qe+R6KsyQ9xoYqu2HKggreznfPgz0CdSvUOf+A+uV4AIyf0nTYZxY8qxJ+dgl0iTWMz
ACjxjZDibx4oy1jqpY77YW/4ZtS76Y+gUnSqjUlQD+3WJlSYy81YqHGe31S1AwV6RyW1t7leE6Up
vvUOvUYSRcdJG7MNMYGRJzcIvnUGdIxKZtllUU4QMbxUzzRReY4zZMl9HBktrFIYNeNnkWUhnupD
RhxlXFrT3Mt4j8IqNI3HOlM0fTE2zNQxOYaFVPP8ztGdFAmoPnH1JMbTrV6s05ugD36olJ0pTBZ2
wSM1pTV8McEFvCpq6tnXQeWhPPQ4Gu07o0TZ2x0Il9U6SXd4ywxc5FYvHPWmVmLFeIpzp/xk0G2m
bqlAaOrHUtI7mv9FV/qfyG/Ll/xDW7+8tCS4/19kte8ltf+nA8LEeenr28z2vxNbTbh/aKqrWZph
Wy5O0rAM/7Jl0zT9D5clDGziuJbpLC34/8psFf4/FJeEi/kfZQdKD5BO/5XaKqbxh22qJv+eljVN
M+jm/AeubEvm+jfShBgTZAsTHJc2CNMxyHDfZrZzGJiJjZ7GEe1yT6rbUF5aqTf7hXYDK1gxzxkg
vc2k/xpPmIYOgV9nCu4K3SxNM0bdaNKOqmZu4vSLnn2rNXZJcQ6eXR58PTGBoqsQ1PU1TO/eTowK
shynHrX7vHEOFYQixyGCONfxemIUzCRNPNQt/mOv23DSHkotPAfzyPUwPLZTUPqpKu1NkjbGOaDu
1wkxFCxwwxKAG2s9VHus4zxMa/NYDdyZtp3O0G+i4AxT+MT3sREdwIvX0FQTs8e3r62nKRircsM8
4nUvNyTAj104cAuXTnk9gcGfATpXUO7P9WALCJkUcrHaMdetw5zshBS6Yx4BeTrdV/AleaLUBDdi
lGMoeZsGZllS1AQ5aEqrl0kS1l/J54himsJtyMAHEQxguDOBQY/R6tcuHspwt6CSkTej8PpYjO3s
S0ONf8BCGORG5nr/md58vbvr0WyDspyALiYjPzwzvZ8dcKtVaEPKEaxEW4ORsVqFXUMaE86deTQk
Aogt3DgzkWRbSG5fqLPtj4FyixTXlzJo58u0QV2Uq8k4w/XUlk21egpY6hxA2DxaQFirTW6VAVXl
npesG4q20bH4Nd32Gs1OSWoa7xS12oqS7M4lIK/n+DdegksgYFu6S8DDf71dU+RWatAasziaSVks
2fp0n2sPTd3MgMP4lcvY3GBNSTpvxYdEqY1bYVPWenUq3/012//Ku+yugK3U/O//deJTLO6Wrs7R
qbssttVTtA46Kq3sxFHXkuqT1eXBBS7Rn/s+Ti6kruNlD1583U1zt6dUTK9LILWLZkyVw/sP8hZv
Z8VzCXDm26rBosdZkwvhNZZYUsw2BqdQrqxksvb4S44fZgFD5v1Rfv3mDCNUm6PJUtnM6z41/GQh
x+mdcoVOox3Ml6Ndfncx8vUMS4WxF5WQipyY5Savww/vj31qhgIQk9uELmikRt7OcCw0BL3pabhy
tMtaS73BOlMaW1ou3qxn6JuGgXoVvlnY464bY4rU1hDBcN2rtjfgM0nxwaQCIWuk5uM4IC5Gs2j7
/px+ORdXQ66+WuPUdUY9372yoQN91vQnh9zReHp/kF9uk9Ugq4aHAdYLduGWexWqX4b8q9AOQ3r/
/hAn5kEcouuqKjRe3tqNVTWsBohYRkcFdDAOHd/VYTKG94j17N4f6cQqeDMSWP/rdT40MbV5WsWO
S2tIIRx8zseP7w9xYh0sQRU4MiEMwPzqdK2cXh8zHLmOQ4lWWg9X2UnCZpuH1lUSlNN1E8l/pgb7
c/dSTaDmwIHGhbWu/vbp1LXQ/xgyrPfVNHyuLfvu/VmdenGvh1gtNbo4KE9BVjnWUw2WbQOklOJc
HLbswdUWgvxv4y2tuoJQcjWINgddjSR3dNT1+yDsL9HHmrhosVPf5e6VU31oHePMkXRq6dnCJtJV
NftXM+sOCqmeor51DPVrNdSXVacM9xLX+d94f3+Ps17iWgno2YuB+izAhDlAeo8g5p8ZZOlQ+eX9
EfG51DgRHl5XT9U0qKXoGUS7tfJtYQI/p7d9PO3hVCrVuTDp5Nd6NdpqoUN+tGeJBOkxC7O93mWX
Wq1+z6iRFC4KJVDD6qb0xWCfOfR+3onvzXLZgK/6M7XJ6pWExoNjHT2o4OWN223CCmt7L9L1T301
bWhU8TSosbLr/Cy5itKXMLrI8BGRypehvs7kt6E3vTlsr8MFwyhwK0yQUIXXY4j9WLSAiqGnKRdh
Pf3GSbfE5P/9hVY9RnDhKaeAPh9pcd5p3Pa8ws0IDURk5HL/rmKeCC1OHUOvR1rdd4OguVdMrIWo
u6/V8qaao+9h/TGUke4pILTvj/ZTZOWXjwJH18WMXdWddXtT73ZwLGcjOvZCerNz0RQ/3OaLNtcA
kd1no3ceQ7K4sfqkxJtMUAi/p6zjRTVljdnedPll3N9bMWWTpXZho9V4jr1w4hqj5Pr3A67efBB3
EX4TLid/kbroJRnzTTeC35rzdO5aPnVWIh8iHJukiGxvtTGkChRSwtk7wgipN52g+NqB4x3ef+Wn
Tq7Xo6y2wdRbUdCKkW0gvzZdfT0oX9rJvMyA2N8f6OR0dJ3FJKgzWetIOU4bAVed/ZaocN3ow9HP
yVed+jbOv0cg/X+7o6UKgw16YnRsFTBOt/ac+v534hibb6Grhom1vL7WV+vA0OZaztEx0O7Dybgo
KE0qRnkmIT45FbEE0aSrxIOrqUAXy42yDTiCWfpK/1zOX4ZzrrAnx7AMF7RCtXRt7eahW4VqydiK
jnF+HVBiSZp9LKozF+OvqYkwKLX+PcpqFRvGzAyrSB5HPVe9rDX1TWOF0WFG7wryi35tGeWnUg5+
E4rPommXim49nnmKU6fY64dYLfJRhEZg6kx1HhsFKidlxmmUhichNnoQ9rdQQM/BJyfHtFVyYzAF
V10LyCA7rlZJxyc8ZBOsvmKkxGb6pn47Pby/sU7u4FcD6W+XvRitru5p+jh2fecpxlcBYsMlhWT7
mbd4bqBVCB8vWcvSPUtb3Ie2L70R5pQwLp2y3L4/o5Mr0zYN9WcWSdL2dkbcbTAtgDiOufIUxjb2
3E+KPBcAnJyNo5FiUeU23LUsVKdXxgCILI+x/gPXCW/pp3PSDYZqZy61nyJK60sN1wyLnJX8HFj0
7XRG2sxs+gDksTcsSODtxsn21XCd/5lEABP5BfqhsTe7GzXfNa70lDOf7cTbdMC7hGYbRMWgFG+H
T+gZkPa4TBQSu/EUkX+dO0pOZeRvxlgtDb1W23wUjGGZyp4oGDbPJLflDp3Xi6lq9kr6XXH0M8vE
5MFX79WhI4+zC/ADPGB1tHQ2bH/Y/fLoBMN9XImNRm+c94+XInk+K1u3XJrI1ndKYHet0uSZPAad
2JEaK0ayrYN/1ur+M/N6M8oqn+xgILejkctjRNG8gyfjgp+9P5FTLwt8SIMAxj/cXW9XQVFhw6O6
LeqCznWX19hQWGdGOLGhSFTBvS0QXGD/1Rpw+ygNaTuQ0OCfpX49jMVDpF8b6jl10FPrmaNBN1zH
0DR28NuZSLxQcDoVrGd0AbIHZXhqz5JUTyQl1A3+HmO1Z4qGkgFWvvJoRnN3GSKB4ncLCwqw/TIr
7Y8xKmn3+BDdD3FyLv06N7/Ve2xntVI6WqWOjXPn9s+x+Ny6P95fDD+NIddb5/X8VqthxkxzRI1Q
HpWrRrP24sKavJna/tK+/JJBdLc1xB0GqMKLVt6ZPXVqobwefHkBrzKvVjcQrB8MecRZAVLBthIf
JdY2bvLt/VmeHIfqiNDoCDd+0itfj2PlmhIZs801MrnDVjTywappZ2rqxPDlaDq/sf4NCwYLAAdE
yrW4gZ2YSkY/jDyiTOI1Ybmx2su0Wtgq517gidACxNs16M/+CdWs7seR3rOuRuj3WGu0Nmn3ejz4
luw2NC5RMj6jk3Hq+noz2mq/adinVLTScnLUG/tjptRend5jpUbBJGquuqXbaXwa6G9x7W1I29Y0
mWfe7MndSFVINQi7dWMN6ORjmQSazckyhmTZOsUAv5sGWJAqxMlag4uWVsa8QTdr2BdB2Ty8v45O
bshXw682JE1OWqstr1txJ6/DySFQns6Clz+jgPWWNFVrqVfCBNXF6qPOWeQoalcvx1rrKcpt1UtW
6XWcfZJcCm790X7SigOxxIb60JkCwgnEBxUC1dBc6mLICKx2JJwSoKSok8fnqWi8SBb040Wwaa/s
0cBc7TeymzfDLRv31QFQYG+cpTXDqSN0Ffs+rV/m+Pmff7TXU1qF/DTKjLY+MkbZXxbFV9ndT+LM
WzsZ9ZiazVtz2Yz6WiQ/CDS0KCbWZRN1PgEeCkoP0MI2cad876LyqOZz4Of9oYWG9/7sTg+ts150
d7nT10PD4sHAYbmgshIKkDVn0nOHbtzQt+rsbTXtvRDOxR60SjsadTPsLQgc5+a/LPxflqyBzzUQ
tasjOP32O8ZKKisY38xfvy+sqdglXUWfs/E9k/W1wbs3lPmwgGAG/IxU2ffDQebqmaruqd1JqvDv
h1ghVCqNbaE0R3mstGuXJje1uT9blDm5Pxa2vWMvcfwadqWZLenTtiAcqLXER/rEOggrzLddOotD
UnYIW03TFeRP89v73/nUSW+axDgmODbx5+qetgYzK/qUgdsyVS+13tzHmjb7Tm71GzsUzgYzmOkM
InQyOCBdEITUnLbwOd9+1q6ckDLAveI4CuW6q56S/kI3IA+1O03ZuKBrnfMcJOZWaukWjGTbf35/
0qdCVVOYQID2EqyuJb2H1qFBv19i7ji4tlsTrZFzGvAnF82rIVaLxomlZWFXwglUPM9l5c/qtWFV
Z+Kck6vm70HWIE4dRapuRwyiZOUnYq04+TDaHcQ7ed9L2HJn1sqpcIfFiayCJVDPW4tAz0EAid4t
mVN2OU/IAaWXYKfROU3Zk0vSIshRKf6bVKjero5em50qoKXhCGvea93It8WXVOT0oJ7fdyenZOsU
9qnjgIKtVqKWxjRejIwVj44vpe63xQ860rdiOHeUnVwQNgmezgfjSF9tNHdIyxYSsjwWKb4YwXeo
lnq3c8TVnAY+AkKlT+lItrlnWn5A5GPl/W6Yvr+/8M89xPLzV/di3tpcJhobL46/RjWaGPJyln++
P8bJRQnmsaS0MKPWTveZU0YqVAF5dAmbhHMxxpofVXdhtLNLtI7PjHZ6Rn+PtlosYZDMokLt/ygW
vYJ6kzV0e0f370/p5Hnxakrrqz4300SmfLtWRxIo+EIr9u/s5FcjrC46G9JjUjS8tLzzW+shzIJt
FM27FNK7+1zP5+Tzf36EXy7WV+OtjqdutON6DHoQoziAEnmbJJUXN7eFPCyFjU5eloi6ekJ9oNVj
j14yGnytF7Iik3PUkjPvdn2oJJY2xDJj5hEdBrF9HwTnbAFPLhGHcrNpQuQBZXm76OcZsSQbeZaj
IrsfTWfPh9kSn/LRKM7ETCcPk1cDrXZXNVRipIGSgyv5qsFwpmUTnna29CSdWS7nRlqteo0+FrhY
jJTP4qLSi0sKERTtN3nx9TdW/qsprVa+k+ddiX4eB8YcDp60XhJZn1v7577Pau1PZjYUdccYs/1E
p8M2b2gNyLbvT+TcIKsFD3nTNiKVZebwUZLgB/Xzs0Hc6a8iXLBQ4gpnLRiqog6NFBoLLdPS/ZDP
npL9mNTx2MozC+30ZP4eaPX5jTCPXDPkjdmVdZUZL87kbJXaObPITt7DuFuaUDRNOjhXWWnZDnZB
R9eSFAv7SicrRkmO3qVYE1hXS+0KLYXY/53P9PeYq71apBU0RcGYXf+VXrItK66kYez9QU7eULDp
oNJahBjrA6FUw4iMeyarKH4kqQHf+8KUL73qY0A75urh/dFOfSyakX5yki0kp5afv7lz4y52Rxfk
OspVWPuKuSmDeNg3SZGeGepnSWF9rFMOMwXMZKDSNber6ejyMeHeQbCZLxqXpisurSTdNlGxL8q9
2+6WJHJImm1CE6c93wu7+9B25mWjtn6iIKQzt+ccg0/tChqJsd4h9HEh376dv+706OQkPJOU44ZQ
Tst/5LTYjN32/fd86iIRcIkF7OiFN7faFEM8ISbopPExDR+m8Aclnff//qlV8/rvr47COApAhGgH
OqKk5WSWZ9Bvl4QfaWvway7IPNm8P97JDBwOMTRADcE1dU1ViBJhVnO7TMgdql1dJeaOtibDi8fC
pntFR4IldUO/shLXo9Ur+4Q9pXnmIU4t3oWtBdFpaSRf924bdtKikMiktfBZD1Wfwo5iPb8/0VMf
znJoX18o/hwzy89fbRD83rt2RrHziAzOU0O2v+jlndM9PXWYcSRbhg6OoMJhfTtIJatpoocpPlZN
bvodfWa+Crdl05fltwadMD9Fr+k3zhkKjBbeieiLI3L5dkzw2npC4ic+Tup12Dz1guar4rMWZH6W
XU9ucea8Xq6w9ea3F4awvnQ/qevuAJm6IO5RFx+ReXlG7kXvPsf6xZhfyDG400qkxM7V3k+OaJm6
bqI+QHS1OtoKQ5X0tFvxsW+2xDx05ZO3TK1fmCFQpu2F1fgJSd7d++vlp1vP24maqgHDHmY7lTlK
NG/fayPKrIzGEO7CN3tnppsqu0Jcq/szeAGhGTXfHWnAhrzmw3jvk8vZavwIskZ4FiY/AanyJLRJ
WA4PsxBq3z7JFKmVARMeygmNmV4rN/OFUgd31lQdVPE0jC9TXvpDXfmGEtxMnXXmi/96JDE8dTBN
cylWIQ7ydviqtK0pmpvoyF1AH3HtDdR/e6Tq2m1rfqaKdWa8XzcRvTPc85yvGjDu2kQ2tcu8hkVO
f7uNgF3/BSlDvx++4XMcZfH+/a98aixB64m91F5p51mh1Wmp0PsVQjowEK3Vsw/zo2LPEG+9zPzH
+J5JkQ8eIiQo6DZrwo2LrGKUFFzQivkjiQly0kstkWfOgl+3ikmVFxIMzcscBevzJ9NatC8yoJpW
UlbInqqRfuqvk/VVyV/0j+5wJmM9sTIYTgBtcesuVcy3K6PO9FE0E1h/QTdmoCh08n40g52eHJzC
JeD5/v7HOrUR3oynvx2PHkxX5g1puGaluzLQ/B7BNkzYMW/sn3HD9sLxx9x+UQ6pbL1ziMMJPHF5
uX/PdrUN68gZB2cC1sApC9vC0SvmYBfY5WUjL+MkuHY7QR+gcxEM7U5HoafsBQ3N54pmJy5sHmMp
rNCzopp85bcvgUYNNPQW5MNyx4Pe6r6pfpni5ymV+yal19z4PHWh1xvn7rZfL2k2pevCDQbPJO5b
jRtkqraIt0ZH10o8Bx1ASh9UVc8t4ROgAaRtqHUL/R38b72GgVOlQKYEktP0XUVNlD7YyU8wyYtM
zUPe80kcrP3cX+SKVzRnioQnjgOOWcBxfDuoYK0d3JYDoppCCapkf9PGxkvjx7p+ceO7OP52Zi0v
J8vqenkz1LKVX8Ujjt0h3zgwVDV8jaeXAt2rrPCs8MGe96Z1Gfxf0s5sx20kiaJfRID78ipqK0ll
u2yX2+0Xwna7ue87v34OazBtiZUQ0TUPM2igAIcyMzIYGXHjXnuf53+s2Jzvxx2byyoI3HVKQbOD
+xrXm/pdYBzD/Ixe8fCjqT4Ghg7xBmNHVLgOK4ZFi6XFQ1WEoiSP4EV2Drsm2z1wdYLkone/5PJ7
/KuWoV+NW6aGP+u2v0+ltcf4nPgsV2syM8lRMilHsn67w16uQIIz8H4dqt1cePVsh5lJZnOzlTAo
aC2DuruytMgtbfQnIZCkUJJO8GVEn6X6j6xSdzyJNIfZSTeXEneUz0ERfFDV9BA4H71xWJkgE11P
3pkUzk2be/oSNq78aai9KZLn1XaSpLiV1BdQsQNHMLUoX/nKCK8obwYZrC7hkOGO250dvXqCGWAM
GanMIbpoIIZ876e0QOEP0CEutb8oOlOWlre19HQ3d/HUJL4E6C9Uqvd837cEnzwy0d+/ZbH3ptpF
0H7SN8so6RUZ2oLO99iqGF+3NhPcnVEQuqvVZ/Fm/zY6//1qsx2GgObnNjFYiZ+dwt72mbW3+19v
WJpDi1mHTZ52yGKbmSk3GFlwuK6Tcqzsg9Y6W4iYtrZe/Yrs7aRrbtTKx/tG5/1a3hoI7gGi8RDD
pxfPiTzrWog8FGojCaD8rtAlN9W0diXHE93NayuLj4maS75d9hRHoDw9NIF6bMsnWFI2q/1zoSGF
wM2EKt3tF9qwq5NKB6NrvVbCPSh07QCPFYfcsP7WuYB7pfbtlSxPuHskyxCkMXFCPebWMZrJsHso
E5jZGUGWTE9j3m7vn49wQfNoHemxwXzBwvXitga3JxHDUzSfNeMRLsCd5J9Wq3+iPEOdu1X/M7Rw
BLTQsmmYDSkBHLYprFGB6sKF+kAVf6vUnbkJp2EPE9pPygJ//n+LXLjHoBl+1czfYRMSq2lfJh+K
HBZJf1xxQ+Fx8a6iZESfVjcWduyCyTTPYE6DfMplNERL1yRiBCkyswLMvc2PJ5NHza1DQLAFfVtj
gLNXsy1NTI9M2VS+Jk24L2gHW8PKp1YUmZhNUDg3/u+V0twoaV3ERF94GZuPUTds0Z/dwFu1sm9C
J7yystg3tFxkVcoBhcN6CUuSZT2B7J+K7/e9YP5XXoWiKyuLrKEgE2UsnLUMagUZVbkrh3M8vBui
1oVZ9L6ttRUtzil1MrqpIIwvbVE/Qvp1yoNfQ/mHGlUf32AIdghKlABu5Jc3zlVAamOpUxoZ1y7l
cauXX5RRe6zl7eBXK19poSdcGVp8PcAmQY0/vwVrBYUNtNZ5njnGNy8rjZVPhvCcGFUEQ+TMQ4Pz
LbtaUpUWipPFnBPD2+6onWJabJ+biJ6Ungd/398+4X26srUIfwpoyGGKAFVYej297zNPPqSj/b6x
lF9VbYWHLB1/mPK0pq0odA+4PGbCSgqVy7KvUqupHkDVfLHkJkekgbGBPPM+ZTosQfCuDSv3SxiX
HGoFlsmAtr4EstUwt+qlgbnEolBp5DFfYqa5Vnxe5CGUfW0ekpCe8B+35zZVXmEVRfJf/Bp3uNGe
1kPsmpHFxQpjO+3gjKJBoJwao2Ic8tHM10gcRPs1Y+g1mFh4FC+Lu15RAtN2KETUllZ+Ujp01WHb
zFdeh4LGB6oQV2YWzhdBwtmMaClcFMTnj1lUagDVkm9Q40FUlDgRUFmYCf1qancIQpk7hCAQV/Kk
AD0L09x1swRzn5jaUQlCZLCCyT/B77E6xTAnGcu4ef0zZ2e+uo+Dr5r/RdBUqpvDco8qz27wYRPQ
jKOtn1rvrDmxy1OsWS1AiUIBVS7T0mbtYebjbk1rBmQg4USFhmThDHzO3lV6toO9JqU0ErzXp/Bw
Px4I05Q5t7MVYupcJb212I+0o/yRTNIoCmdXtFK+TRFI2EgQIe5iFQr5svUzN7N5EBVNXvxZGXn2
hlA7MymQLekvl/b2N0CTaCIxpPLxUL4x5eZE1SaIf9xfqCjwUYlmkA5gq2UbiyCbQeDYq15Mg8va
yuqphF1N4tWcfaMb79crrd+Xyt0rF7qytthVxUH0MtMIDaEq7y0PgsCRLHN8osGx6+DIk6pvqTaS
0LQ7G+bU+0sV3mYDPgwqmUyhL1NcrxtxLYmQMXjpVoH9fwrXEr856rxa35WJhZ9KwwTrfE+A1eHw
jtVwryrnemyPkfw5174YyJqsJWbCm3Flcf771aVsjB6ir4lFRUgLDZK9cYJ4C6vNth6Rc1H297dQ
GHWvrC1CO2rgqt1PeEsEcHYqq/dzzG396g1FBz6JuskEN2wi8sJNPMXu5OgF0R5/L6MfUXRanxIQ
+iLpOSjhufbIB/F251p660kgU11JYCps8tyN0s+TCYoTTmIkVDa21jMxHvAuDlvU0+y1iqRoL6ke
0dLT+FLqS5V4xSxRRet5Qhrq3wnwFyr3LabvH5jgevOvs4d8jWnmLMOYpqXQzeUYqTr6OFoNv/MB
kZwtL+VtHuSbPlu5ZIIbgEHUooEoEDqXH3+wBBDjKrQqwUW5kRe912W+FCr0YqPzxTDCUyufGmut
lzffq8W9A/7I4DEoaxWerEUUqySzKluzjC6VQ8HINKXPdRhDBFl62wy5un8fl4ki4JxBCUIzYCxe
47keD4kOh/HcrE/oixXKY28/3T84wb2+saHeeqcBV6Hte1F0aeiKQSJ8iq1xEwyw/X6pQnt735jQ
S+biOFRNVOCXrTGvJwXSUGi76NNLcxfVntLQg73qyUieyP13CfZFHpXmr/t2BVeA7g7vWCZXOLtl
+puT2MtO0kcXp7cffa85U0PthhXwqiDsk4bChgRmm+KTvPCN2uxa2fExYqngKn7l1toEq8j5gIMz
cOfMiN9ltBqUGiU52You0IHYjIiHe5QmNpn38f5miTzi2szi21JrmcdrgX51mECfkexV+0E9hhUU
3NHX+5ZE7nBtafFNoRBTatXIgqxxL3VVtoES/utglLR/FLjld4n274fDdDirfm/h/IuuvmKZTl0Z
ztPoojnfDevRDHddGWwYjfj/FjYHryszjjU2NTlQdIFoXO9hbpHyy1xhiL/E8GMnRbUSDIX+/XtZ
y+J51GlGY3ka/j3Rt7O82q1n9rc2/fv+ukTfMvaP1hKjJhRoltCpKTacOJM8sAwZmBor/RNtgQe5
r95FefOz7Pad/Kv6ZQQUiSakYd+yq/S6QQ1Cx0Qb+nZXK6+rvFqTwBbZwLLqItuaSsYYcASltKXu
ygkOmZ/3Fyz00CuTiyIERD/e1KeY7BXlfQJn+pBB2xbBJFDXD3pS7BCRe0NAnjv6/1vlIozA5IfI
HYzhl9iM3CIw/X2VIh2T9wiPVEFyTPsuXjEpdB9yoPl1CJfGstNUTFBJVjPsU012sL1uImpitblS
WhYasWgEMM4CsdVSFmiQ6oLRAgrzevsdlF3QPq82soSnxWNqnliBsGWpDZQUAfq3SClcwl5F4JNx
IPmHV/CWAoimHlVv5fMsvg1X9hbXPJbyAEUI7KHQ8OSX/WZCuG96VEJ48+udDG19qj3EyZ9Ikd53
S+Fe/ja8HIRykC5gkFyjSgqzvc5UmWnvaAd/eIsVwGDzJ5P7tgiWdoOSbziYoDEowlr5qUrg9tdX
liL6akIVh8gKfFozd9ftpYY+zAqbFCORoVziKjl3uvf9369jhkBR4YN2ATLaWxOmGvTzU58SDqjm
MfuuO8+wgr3BBgQuoMD5xa/alyin5K2BIt4lak4Ss1npWG0iSr73rYgyABCi/1hRbldi+x1cGaZP
nK+eMm3aDQ3MVunJkIyVD8rLcNcy0b22tIi1JlpLfpo3fCgDv3qQEgNdUqBFx6YNhl0VFtXW1xrr
SZZgdCv11PwQqckTatJ/Wj1S1ZI/DYdc8RFygDN9G4xhuZGndkJiQYZwtbL/sE2fgeWcGeVa850H
9LiZyILP/WANTXtBzQVZFp9XCgJ1aywPossDPZExA5vpAC9RBF6hQYVB0fMyRZGLWt6OtDpEgfn+
Ub3gSV7tIAORTN0wlAoa7PasNG/iseQDTDWSPQDVk6ONLpK8M3Lf3I1q9Kwmn1R9xqmC+6meAjP6
okSl25kftOxHGwXbqc8f6v4djKmp/QQMei+rz76kuka2a5J3EjxLG5x6f/9ni2qE2pzEQl9K85Sc
4vZnp7CNTzLKZxezOEd9+hR24DGn/MEIoq08TpcxQroAnYNNVgYO6jgQrObtoaxrmMTRybG00xiq
O68c5ZVoKzy2qx+2uMWxhjxwbQCyNdvBHaJiE55q3TveX74wGjHoCfh15jJZzp+V5VhymBWJ2wDl
eYQwyUosEt7gKwPzKq8yw6Au61EKMdAnW3gROXtV/RT7X+4vQ/QhVK+sLBLrCnkpToDbqxrvLGk7
ADKFxa+SHCq8f3Fs962JapjAKpl/Br2B1yx3rZ1sCL5Ljob8AR0gt7cYExxScCMf63obVcqZZ2uH
fMp9u/MNenXDrswu9jL3JAUROUoAVbCz4Z7TyQLRJh5cZdbs0BzXHJRNq5RrEOJ59+7Znc/46gzD
PrSTeH6Wa957GQAJC1OY+zGcXUUaen+NQlsMks6zCjNn2yLijzWA+tHgJDvrhPIGOgEKw8dJh2Rf
SG1xjbNTeMmuzC3CfmQZYadX1Dcc/zsdAOapn/N05VMpTJvAe8NHBkQO6vRFZHSqVDfyAQi26g2m
qxTBabJdZfruMViKaA70NYcilb7AdJlV0fNb9vMf28vgn01l2iEZON+/D95YHxu9dgFUIJT0ywnf
Ur+5WuisRXftKEEnVXlhAW2XeDqQyyf5oQV9+JTFU/oGeCOU97CszIMd9MQWcVtHVLjKe0or5wJl
JrWAJlQeVsrqQme8srEIwVMLJViKUPylRsyqaZBfSr8jqbTtYXmmMXP/pISueGVs/vvVLeM6jDns
t9EltYo/EGHfeYb1l+yY2/tmxMGLIU+oIximlu3FbTbb0m+CismbQqs2o5G8LzzjXKSnLs/RJZne
FdmpcNz0x4rZ+exfBRF7Zmmaef9oPN8ub2jlzEonzJZevUV00k0LFN0+N93nAYkkrcs3Gt2gw1Su
QZeEnzibfJ6PAPQCL7fzal8lvvrRBGk9JOWp5VrhMDz0nlwf7q9vzcpieZ7COGelzlYgmXQlqxi3
Xkz4um9F+DWlZz9zG9LAWvaZ9RIAdzqQdWtRoM6VYMOdEpkPEFphA2MRbzIHAQ7dOmqJS3HYuB2M
QBv5zsnQ6mt/GxAMNZ+jLH3D3s01WfA89AUtexE2RlO3wr4nCCdoQ5F9j4G+u79vort1bWFxOqof
abGq1uSm1s+8pqnrvS8RR7pvRAQr5UUPDRmVVxiZlhmwhGINImt8J6v6xKTi4G/tKN46SrjVyf1H
d0gelfQoydU+8z+m2bvMq1Z+gihgMQJDnwDSPYg0FgFrjKcOtQEOTIc7GL5meINafdeaxjZDM20y
4uf7Sxbu65W9+e9Xd0tPnMZpUuxJqf3AbKurtcWjlI8rWaoIys9oj6YzxQgnCe2PWzuln4RJilQt
A6DFtrIeZ3GeojxRwnEVq4M2bFa55bWgZVtpgIz3c7vGtC1e6e9fsPDRMJKLDq1DxqiyL21l7KfU
ce1ojYFSFEU0BcgKI+kGz9HF+XVqJxlxw2PE9rQfgY/gX1Ao0/Yth/bbyOLQIiaeM28eeuPpHpbq
yTZ+Nl62cmTi/fptZPGViY0603qk4S5OWBw9394Wg3JcRYsKrbyASKAkY9Z4fhdc+Z/dlVFuyyQc
uVkyUd9CG1V3ybCZJCnd39814dViYHWmeAd6ai9csFCQqvIjTAVIxVtfpTHeDPnR6FGZe9PegcfA
4WdNoiX5YxLkBgWIaW71yW7mf5sho3W6Up4UfUpm0Mf/jCwcWtMbg8BPuuEgp4jYao9iUD9ae01P
M3h3tDXAnnD/jFmbiYf2jO69ParQsiskXWRc25QUSkXo1oN+D/aSElfbzNEpbod9uvKGFg0Fakwh
/mN1kXrrSOpOyNFS+6irk1pPrqnIh1GBNibPdlPnPFhjt1W/652zH0LnL5Dd7yzDv5jRhymOTpr0
NKMlZraG+84k9Fvm16gMA09Dovl2M+iolurk2OR61Eli61DpqLGt8kGsWVks3kCyeDRKh6+BzAOD
npbzbI5r9UyhH9GufRHkYoRtYaT3M8T1piC+5Kq9hfHMk6E1ckZ36lYcVrya/xlCeOZ2z7ycqYJR
kqKXqmbc6SfZajYIRb0lOv6zHrr7t2Z4uchR3bGewhm2qu8cTT3eJqtklPMJL9Phucv9321jUPTW
jF5H0owfYPLYU/e0zlCsOzlR6LbN4zzsA1575S0j2j4o25ilZhKYMbTFp6Xo+6CcZIJK0H8Kpl9j
99iGazVAoQ26tVSdAbrTNrtdlJoXsQ1pKWlWFh2DXD8ywRgZwcoJibYO5BaTfaSk81jzrRVJsmok
5aP4EtbjBj7RXUwnlaqwImWuhHJqFK1snSh0GbNO2DzlZhn6vOyrrwxCxY42eciAKnAVbrJ29P5C
Y9Vy7bKzEayEIlr1lLfES8ArFG5noDucs7dGvSFx7A45xIuufy2yPZ+6g/TFCNwQifP7wUi4n1eW
Fp5h9Fk1ZH4VX7yu38/TXYG3r+yOwW0iklP2/lHW1gKg2CYPC2Y8GH1d0j90Za/m2tTHl7YE8EiD
Kz8UjZY8TE6MtghCoTvec7sQLeQVBJTw+Qthwz+WF/FqzL2hyCDWu4xIfzP+5oM3HB/bVkG8yQUC
g9I1ihxV9ANY5srXSHQ9SB3mshaUKIyE3h5pljB0puZGDFt1/MeQjeODPsZfw9H0V0KlcJFMtDhQ
DKCSaOrLRZaBnScheaTWF7vcM/Zh4HZxvjd+1Jp57oovae9sa/uv+44kuidXVpfD2ero2V2qk1jm
ymPQnLNCAof4afBPCC6ubKXoq3NtahGl016FBi4ivUxpvdfgdsrqsQ4R5F7Tj3pBwC4D9bWlRaCW
WJMczyiXKt9kYbIrQ4AaQ/oLFE/sUbSwun2MrK0+0s/x+q9tihL1Ke+/T3n3rl+7qvNVfPVjwCMw
UAyTA4/NWw9qLT+1gpxqnlkVW3RKhrTY3z9DkY/CGP+PhcXGhrQYoFHAAmx72za2dmzsatou9k8m
bGi3kAm+mkCQPYuMLxzIcAPjkDDrmctMApARet62n7pNrg3qpmnbs5SsDUMKnfTK9OIS2pUS5t5E
Hl8le4X47Q8bJ62gM27c3lwlpZgP5PWB/V7o4ltlW6lBok3WGzjPgPRc0w/3TY1+PcCtQ60f+gEq
N0d+30TSSoopdBXGmOhAaejjvUJBon6u+sYMkfG/297fvv9831GEN/Dq31+EmCJEXSCuQBahY1BU
1XsrOxhBvoMXdWUhYkOzJNmsqEoCc+vz0Rg7QzJShNXVfDckE8JDymHK9hJo4PtLEroG+RFcKTNP
0rJvbugRed+MYmpS2a2TcNY33YW1vSs1Y1utAcSFN+3K2sIRA62O6VmxgZLz6Nl00GF3Nr/dX5Fw
70hd6Dqg//BKJnJSnazuYPW76NGnRt5q2rcI7oMVT5hP+pWP/2OEkvLtAdkoJASFxGMGT5Mg4IUD
VDWZ4P5Fk+goadEmGdaK/8JSG9DiGeIL6l1ZDgJGXhZUvQYuqx0+98YHSau2MwkvKNa9htombAwD
8kxWsTNyzXKDxk2zclfA8nYq0n+v6IFbQrEA5hkea2UJU/SkSImbmt8SwobcTOFj/hLJoM5CIfz+
eQov9ZWpRTgpxr6N25gXXSQHh1quNrWirGSDwkvAmxQ2JB6mr0BnMLkGvTnw/tHqRzWwtxA4b0pz
cpMw2qySPAmNgcMCR80oBjnRres4dttJTYGxqg6+oE/a6NVe8lELhZGkQAfg/u4Jb9wLIQY+yRi8
emtN41vdxMD4qVY+eVbsVtkpQYDovhHhESGbBdwXcBnI1VsjVV/UsWGFMcN10jcjssYPMsO47+8b
Ed1rIF+g25m3gKJ54QfMi5ZGrBXxRZ6yTZQ+UkRqgI6AO8/aFVOiI4KuChgxcszUvxZvut5ICynq
y/hiKVt50g5ZEmztZDwVFKWQeNnfX5joiCxqIrCGACzivXW7e06ZdEbWEksG2dykOdKqkeN22drz
Q5iAXNtZuEImj75EZ5mWQ3KBYnUTwHRn1X+UIHhg4tordrUZil91vBa4hAfHC5wuAbTaUAvdrq9L
khSlS2JF1p3qHgaq8o8g/SuZou0b9pHxUPi3GMgFM3BrB81OQLEhb2S4r4q42jEDEThrCj9C17gy
Mv/96l3cBXkcqiWuHmc0u8BZJJ+U2KxB/576Zo1v/eV1tPzMQOD3z5IWjuilWd+34xwrxn0mob5n
QNnpu8qfRX0wc/UyTvb7RP5kJpPr909BA9KqLh+YMZsCdRv639LqKW0fQGo4Ch/3j4yctXMFaSiN
j/f3XvQ9BOqPvpgG2Qa6HLfbEmaKZ9Y6e58lriN9U01pZzR/ITCIvMIDDxT/LXDWa4OLnbH7Wg/N
FgStXHnbxim2M541G1f608LTvlrWwnVpsVhDKGOlaX9lkNBL8VF2PhvRNinWFL9EMZROOO8CjRl8
is23O6iBn5OGkfDWWd5PJz529fDz/hkJ48yVhcWHJ/IGpbFLqgB9ke+KKo2gwircqDHC3X1DwgvP
DJQJ6RY1luUwVJDWdlir1I6c6JtHfS/uT70H6czai194Old2FhdezsPeNySKOFSUh65H/uE8hGfI
LQ5F1aHD7XrJj0B9btvMHYez0xePVuQ/wT1+zMaBTka9ssFrv2dxCaoS6tgGYeQL7J5BdOwN61M+
S7GX7cFvwjVklPA4ycEol9FDJi28dZgYoLwpdTlXzgEbX56qbtr0a3O6oprVjHSlKkdZhW/UrRGU
EZ1+GqaYJnL/tQz0Jy2s93QEzXxLFWsfgetdySVEBGqaDW8wdXUWB6fMrckpnvXdGEO++Lbm9tKx
S08eIqQWzd3ybOb5VtchZGImpnVN689/77mkMTYtKF7or94Oee+MqZRk2JY+SFP34ORMJSetm8lr
Uj+iO/Lb0qsHBNpttVTJnJ4ylacgk/bwVveO8YHMf/P/rAn0/e1+UjJqLNPEkpM0DFWP78FePUpp
68phvMbzKfLJ61UtfNKJ4zQMJHiUwgm9dulbZX8Ysu9vWM9LAZVZL9A8SxsK1aAUEfVL0x90PTj7
9WOcl24y1Sv5hBDda19ZWoRko5IkX1Y77vNou5RuHOCvO8fbSsxJKbX5l9+Pj8lQHZw0/TBGqpta
2ZOV5B9mEillko/197pNnuOo2/u+QtneOsT9n0E/HUe5djZM/T0EUjNtwFvyhJLX0i7xRYJly7BQ
rER9YBEe+8xPYJPn52f99BwZGmT2h2r8qdiBaxtuLcVnhG7fGal9Dvxmw8jnSnwWurhFJxJM/lz+
XYTDNm+LHi56LlPqxQclss2HLk+1L9qklO8q6Q1SlmTqs5A7ryqZkdHZOa9SM5QthgjJCZyPJuBW
l1tz32RMH0JIqh7v+6Awl2ZCilF+GKhUy1o4YWeOdIslbOXeh04qDpNl526eFJ8ohJ9ke3y2/Wpn
et1eS+sP922LEoVr0wuvbIJmKMZSiS8JE/AognTglDp1reoqvMm2RbFrfqOyr7ebqQIeI9ejbm9A
58pNpke33hEReQgvblAuVF8dPjC3RiYPWb8690hvs+ZhsrKHIK6OcdvWG+BGK4Uu0bYBYYAdBWlK
yiiL7CePtbq0MomHsBp/sii/qnkdrYRa0aZd21h4oNpImRn083p8WGGHx2bKtqs5qXDT5tTKhjiH
OdGFEbtEL9pIHKJSM+wT/1tByyEI230EYeu/9zTnytLieEaHozA8G0va3+gfbOTu7/sGhPt1ZWDh
ZEWpe3GAcMkllA+UszYx2I/VFGZtvxb5BJy2kcekMt8L6VFLKLJUj2MH+Wm2f8NiADeAkGdAHpTJ
rTMbPapNcsFimNvJ6Z0Dq15tIgid+MrGIh0DUxSPSYATo9bb1ajWoGp7fxXC3UIFnXMH6M/b83YV
Xd0wuZPGyaWM811VN4dGeyrjZuczRnvfkoihkbcObM0vg2eveFiY2vHLzGkJMXXYb9SAhE6S4n6r
GB18/a3qx+fO92RIYCppq3vNV230Hlt0is5GF4fbXIaN0zL6TWVL5r93zJuftnBMSxqGCH0gXpdd
5fbDqUnMzepUvngDZnTuXDWDVn4RkiS/S9uhBQ8Ba+3WBzoQ+c89mtmav8m9L7RqzeEkWd1G9ws3
NKkvMKwjb4I3iLnzgaZUbpBpAMTTFxliaCmdbOVUGaxK2jfSzolVV8uf7x+34K7fGFl8McfMt196
DZdZ9jDUELSw401jrVFDCvyXiSZGl5mm4LOsL04uCYaQHAEIgRRZWxQcoTnYSrgyrHn//qZA+EG9
YwZn8g5bnJ6XGnVlSljid+xK+JOCttgr1tmAxOf+1s2/eVEF0h3macGuQzQDr/HtnURzRGukhvc0
FWXGrxr9ZGVgxyep/pPKUe52YeGvXE7RaV2bXIQBpzDTxlCoRgD/3BTe+DHRo60fKdv7KxOd1jyu
CbHXTASzTKPiSvGzSRk5rV7tNx26mMeyOwbte8NI1pRNBbGTYS/yw5n4iWfU/Fuu08OsS1qDKddL
EpjZJjNUwx2cau35Kti4GysL/5OTAplGeuakNPuhHTbxLGM1rLF8Ca2waUyDQAmPlNPtWtD5KtEm
jJILirRBM32kYW035UqiObvVwu0MxHX/MbJYipoEYWqjHnopc6vfAVz5BAmAsQ2ixt6Eep7sGqm1
t9EUrTzwxIujVDyzBKMgtEhwo6BtQSlSpJaVIdzKZY0eYt9vrfbfv09Y3287iwucSI4fmsgvXrIi
OjrZl8DqN04+uFZ3vO/lgvuLIdB786wl4K3FZeqrEk6xqkou6BccPXhKtqr+Tk3UYycpsB7GwcN9
e8INZLTgRbIUovCFPc1pq8CqMrjTUnXPu3UrofaVWCvuIZoihQNFJ5zOoDT+49YJmcSf1KRmWT2o
fzoL/gZx8J0Vy48Bo6Nj673r7R99ZH31G89tplNgAhuBxyH+DMstTAHPdra2ckE8uflJi5UbTmB4
lDeSmU6748USI/nBZ6aD9uD+FguP9Pfal7AfJe/scezq5NJ5z4OnH5UaWWgrd7Nhn7b5iv+IXvIw
waCWyNDunC4vrnug1g1bWySXfJSaL22aRA9lrwBvAnDlSmmaPdmF3X7MoN3ZTVEcbZGs/A4nSfRU
dpnz9f7Shd5lQhQ7Mz7T1llcGxO5gDya8C5Y4D5Lcsn3wZIR/fFXvg0iFBJvNYiReM2jrKIuDtOe
1GZyJPbYm5J+Q62qJfAYWbXRiyc4uvdgVg+e3h46OKY9+aDHf6f0OONPcfI0BCvOLlr01W9ZgpC0
qYuTQcWxoppHF133YMh3q1OTIq+6trJIxGa8P8o8nLMc/yHlG13foEKrGX+uNYVF1+TaziLC6lqd
1prNzZULbZdSL0+j2i3TZ1p1K6mL0HVprFM7niMg9Ku3QaKJTMeXZDauK5+sekv3j9gwGSclelDr
bSB9kqxdrLhR9+m+l4oqNKTWvw0v8s1C6/m0hT2tzsGDeOjUt7tJ2+TD3mxeWmfghzZdmaw4rdBP
rqwudrZoq8QP7JabGpkbCSzpLOK4+nIQWoHK0aKmBZ5eW2yqX6dj3U0lqQxUQH4NT1+/znYhdEZa
tgA9ZKB3S1ZoRvukyoy5fhBGBlp1iHkT1LCfIFiWrAG3ROPCfBrh1JrRTgr9r1s3Ab2dSp2epRdb
b3eNqjyAxzj6074xP8GN4PXdzi93Rvktat5wYEAdefUw1I4I3rwLV1lhSKbrW2GdXrziXe/TpELr
PlkzItrK2cI86TpDFxZGjEpJzdpy0ktlmX+1vfwZna39kKqfC5BCA/oW931//vDeJG7ETHBCMP3Q
uYGdYvG5GAdqslLkD2fI6mjuSbKyD0hFa+Xsa/rBr4eVPRTZY2nE+1mcDQrE2z20U6TZhn7oz2rr
5D8zK6xcAru/RU0o2neZ8Z1Gj33MI0ZR7i/0tduwUjiFeTowHgo/+mKlcml6QyX3/blpGV9JjSD+
OMTmH6E+Occsjt/LWvlX28jqRcui7hKgFPHgaJm6EuReHS+/gtjGbOp8XV6h9foMVs5GCoZz2mpU
Lr9lmbFJnPLgFGeZlvj9Nb+K3bw0gdgYPDphJ0SS/nazq86ICz+2ONzhHTzqu1g3HoF2HMPMXHEj
gSVq91QZqQtQ1Xz1zZOmIa3QEDqPYLzGPncdO96pUrxJgzVUhcgUxwe/Pe1iNnJxjuNU2y0EfuN5
AArvlCekdWYixCz+cn/z5s1Z3AwmKECHz7pdM9TrdvOsNDeVMWrHsxr94ZdfoVC//++LHBJWLyB3
M2WF/CqOObSDUi22x3NehXvJ+hIpmQtmyY3y7GInsOtnpL6F5U7qV5C3h/vWRasDyDlnZVQleOne
rk6T2wn9emc48wKGZsFPgQAm5Rrvt+Cs4D2kaEWBjvHDZf7XDEpYxQ0N9Vo2dmYjP1Wh/JjXVbSp
KLfcX5EgssAfQS0H11CQrFj4hapOkDnUPttpFt226dDt64qe2blcTX+EVihf4HWg0ZbW/5p3HG42
Crlk20CywDLPv+zquxBMVjiOqTGcC5RhAqWZ3bH813RpsxHmv4kflCSYTLw1ImtSriRqMJ5lpubr
0nAxoqorz2nhecGfyhOUzwL8tLdGRpj8tbgNx3Ob/IrjZqOQsTu9a+/uH5UgCM5aIpqtv3TOl+WV
XPX1qkUv4JyYPy1pb9DJSZKT7oAo7tagD7MjL64xV2t+e+gWnADLTp+hSY0XNuF0phh+SAv/czel
p1H7O5JVV1VdpXpuzeHp/vpe5VyclWYAPaQdBo5jyUU79JlU8lOGc2NGG09/yuxkSwFhxeFFu0i4
ZeB2HiZ7RaDngJMJ8tAazwWgjljaFbX2KxmLd21hnfskWzkzQcCYW2GwIL3Q6S0p5nJZr6q4mqZz
FrbVLztN2m4Dlsz+eH/rRB4IsQ18U0R3Tm2RrtZDYuaRboznMKiR/DUdYoZmaO+7mGifK426ggAX
RY2Zupf/UdWmrH3r8Vqj945nadNZydKjXJy1QPrZVZvKivd1Oe1hWF3JQwT+yFd5LlXBLcIqF2Gq
jloHidNAPk9GswuUaZcxzlhqX8z6kKq7Qd/SUVkxKdhTTALNgSTWJEQtTDZtVEvweCHYVQb7xkl3
0gBb1y+tXNlLgUNCz6cwIgxRFh+1+VpcxcFxsqjsmK189moFta4x0r/lsN7uCzOwD1KiJ+/lySsP
9x1GcIBz6R4o7KwWS219YdQ0wjqz1OkcDk923e695BwrxsbxDB5wwYZh7fv2RIu8tqcu7I2JXXm5
Pp0748FKnvqm3znqwUweiyZZWZogjNBVn/sFIH4tajm3pjLDsLJ8TMczuJyDVINSTbtd1Xsr45sC
9+ChQaSaYVRYW1yBZiibbNSL8TwOSrQJveqJ8cKo7c5NsdYrE5l6ETaAe8MmLV14SBrHVZilGd+X
wo2b+FnSUXQzanVrM1R+/5xEm3dtauH0uTWqWqtgKjE+KrGyIep700qwEvgC+C/aOganNJNS3B6Q
wSNHbqJhPJttvlH09/rPtqO/DnvUWoFLEH0Ju1S4Z1JWPmULr4NfD9WqmLAIW+FGArGoTr/u79fr
IggPKxInZp/5oMx4utvFSKiWKYOusBi/eMrDD55/ZNi1kB+q/r+syKF1iuXP962KTokhFeLSrIsk
L9NQfBLi70Al3BvSuEHs9ahpcbjx/fbff5IZ96SuznlB1rO8S5EWaX5vsTrcwfdKSOh47zprQ8ni
TTQwMT/xsLO4srbZV6MpcU7oe21H6e/Y+97vw/eZ2z500rtxDXUhCH70CGb+T0p0MxH97Zk1PmUr
S0qmMx3zrS8Dfkw3EnwJkXqqxvEUaNLu/nkJLvA8Hj+L7DADA67k1qAn51OQ1MV01lHKRdEzfw4D
GvAe05j7YlJ/3rf2mteGOWQQUzZqY+QE2Lw156h+YLVDPZ3LUu9PmoWi3kCb6z+knddu3NCybb+I
AHN4JTuKyrYl2y+EI3PO/PozqAuco6Z4m/Dehh/tLq5Uq1bVnLMcI+77UwGFBYX6qLRDetm6cTgo
J3prZw+6keiVHY5W48bptNUcZeUoUsolQAFGi2DAkiUjS7TakJuGQKgNROJHVCG7sthi9a2ECTC/
Z1Uu+iURi8+u591d2oimr4p5T1ziIX/hQfR4NpNfiREjzpWIAPub+KwM+cZxXHFodASe9ZFIQEHw
W7wKhZazrhsjY9MH26uzXTcixISvrqddO/3cWN3VMVJ/5y/nEudzOUZvKFn2mjFWRuMWsniCBHUq
Pf3z2P5KkgfN+wLx447GMMa0Kwu3FPcyPOMyJYbxnVR7TsVAPIVKbF//rrU9Tk7MAM6Gq8VhXH5W
MOkTpMB2chXlWZXvoj6y1ek++nfFN5p0I9UEjwyyMoqOC5/um+iuyBqHV++/qNYng7psmdzl1V9N
al6iUHVM68HTbwTv359EGH7r74qSM9moxd7y6eo663NyiOufJY2PfaI1s3N07U/1PdDsAAGw6zP6
caGhy1GU4mJBauYDyH8UkQ9G6H5yNTG7x61QZGtZweK2lUG89+eokPpdoo0bce/Hy2U2i5Qzm0uH
n7W40XoLMVCjwXvoyaugHBvr0xRueKiPDhgTAB8tdC/m9PdiKqs2geITYAK5nHEMd2OvIJrwYtEt
U+zyg/fPUEv2zFxOg/9FzkZdxmqtkdSCpnJAxUSWT7lKdY+APPguFeFGxftjyfbNFPoTZClphfPh
1TBO6oD3ndziV1Zmx1Rod61a31bNYDdlsEN1/lD7GRyXwB3q+74pn9IJ5YbEyVu/o6TbO2oibazo
2kZiw5qcF3BQ/Lk8mjG5EWmWLHKl9Buwf3s8tNS95FPt3zbkzTZCyI+enmcaRxQg8AxtWPonku6V
F6sSM9C/dtNP5d/je8gSsBYoPMGE+qDOhcq5ntGwU3RB6B5QdOFcBO2LYIQbmcaPXh07DACoHlkH
IpPLWZtMuuYoZSi6ciDbkdQeLCvcwZhwRz/YedbGGq2dOgAxkBN5csrUSS6tVaOWao05z1oW7byk
2BXUSIZxU2x/do+XiR1GhTQKT1rwQNyUl3aGQqu4IXn4CWx/PbR7paUF3ZihKV7u+uB3ZlWfpKF4
6GP/qAiIYGzqGc7zdu0LFruRfZh5XJa4tSY6CEF9O3sAy7duxvhAEJuIzQsiI4fQ26GDHDfOIG4h
2Fbnml7gzDNQEWn5APHaWu27hjkQi3uTgmyu3QrNBsF11QbSk1yJJEioFV3OsyZ0SdF0PHj1/kc2
PUOh2Mxtrh1rQnLGMVPaQK1dmhDnzk1N4XEh6fKdEEwPiRf/gZ76osgnz+s+I19m0HBgI12xNjBe
bmxVDsecnr60GglJF/diLLpFXDtRdSfID7Tf3DgNq0N7Z2QRTCBtQQFdi0R36KyXwm/3+dAdYNc6
hSk7ZiwjEW0c0jw+Xr9x1+4lQlPqpCq4L0Z3ObaQLoJB3pekfKrPuvGooxqrqA/MbESj7bF6vW5t
bSZhNpDNpZJAvWlxEOSkGCmlYM1qhq+14LvCUN/SJeX8H5iZw2HKFgApl4XfsVR1dJHwY5pMYifw
abzyauFgrlv5GP7NtHTaAFChozSyLMBabVbWYG1F1wxPI7D/TnkwSIN38UbaZW3S0A9AFYH3ogXv
5nKJKk/xo6ru8P5R5agBEl1+YEvRz38fzXsri6WpMiUt26AX3f6prf9IszDjUd4Cgq9dMDhg0pnQ
M6gdzEN991gRWJdiHBURktB9xq+rbe0MvmN14347ob9yK89NI2kNwsklr7l4E2aDzNtzEDp3Qq7N
bdBdtyMUuj5dn7ePdGpSmbTRRqkNt0RJaXFw+Xaxikavc8vULY2vfXbwciSbbk35myC9VOXOi27G
P+ojupBp5oawupPx1vwUCjfBiR53amx7jvpTaXd1crj+aSuv4stPW9ywUWxlnhnwaQ1k0emu9yNb
yXeGtc+Uc4Ak2bc+flKVU/CFDXXd9JuzX1x5F7Oy8NQxS6L0Haar/ByKZ8U7ahnZGluWbrT6lEav
KoqzXwX09kfv4KVO+DkXHosDbP5KSGzredJJUPi38WlS97L1p5GPlX5bTXc+/zm35UPwJXoufDtr
ylMt3GQm/LnJ9rKNI/7GKr42jMUeMo2+q5TO6twa6mF4g6q86Um23H9pJN2OSU4ahh3x3myDw9Q7
Ac3b7uo0P/jCcxgdY1CCUX42h69aEZxVV/O/SuVjlu00NbObQoWUsEum2NFaepZ9iYS/de/bIcTe
aONueUuoXxvG4mrWg8GwysHvXTV7JNc9oHlF0z7dP838/8nunPxL8Cu1q7Ph7SY8TJvZ8YOWOzqr
ULoJJd/gFBr3ghP7r6O5Q+6z6YJdHL3kolPqbvMQPg1n/0beq4jUWO2eSbNZlupGSj/lh/xRGBx5
fFCfTOspjb7Ewv2AkKbdfxpeSskO44fuXo/tXLYHmBfyreg9WOkOwQEr2JiIlVI6J4JCPfLH9OmA
a3fpgIrRFOqBJ4eL6AdYkjGt93pVTue0zBEOHTLZjfIktX1Ff0jGtP+c1i1iWsO4xfV7Y95frogs
EUxLxDGUTxHfv/wQKenKtuvD3p3YLoB7HEnrPnekiKpWdqaqcc0/JS0+K+qCeSntE0vfK+LZGr/T
SM2OemU/aPbIG6uxBfSVElr+IpNymtMvSUDnXxExPsFpjq1encw5GQZVyUzdptZP4pY20uZYFpMq
t7lcFlYAYEa4QT/d+KqdBI5F/qC4fkwDZhNw134YTsgBhjTUSgO0H8nm5+dYeogeFMNWhVO4D7tj
HjuevOvy3/khuCHBYChPeWvjxu2tNkUrrpH5B01BfECCkufB5fyHSkCsnKS960GWLVEST+VjY4JZ
zJ05RydI91Y37Zsx/dYqt3Xh3016sJVeeaMHftgEgJwRGSemJQS7/AgzqiIxbaOeGub4IIjCI6om
9GsLHvNYu8lQFS3kCuAaniYnyzbKO7F0PC855rL13JrTp6Abf/HEvgsqkxaIXX3Xld6JXOQzLZiY
dyeUlJ0Pw0M4WIhGZ1O/b5SDYrpG+9xnQOEM3fGFjSP2MSpiYsEeQC6RLcrAizunEJUuTcysd+kN
Duom2uVpR4Zw75EovH7HvMWmH6bvnanFGSoqSS0rv+q5dvXnys+gNlElzfUnuNNfFC3cJZkA5o+2
0cp41/XJ1y4udtlzE/xJ6saGk3/qTNFulR99daOkqiNrw1FOTxtf+TEMYULmuhnxAen+Zf9qz+/M
vA6m3kV73TiMQnfIMqnepb6u7zKBBi254N2DF8Qtx0jMC/TnbNQu2gn1aNllkknOVAsqZ6NtDyUl
zIMKWfc28DMoukOW7cPStHFkKc/HSefV0OiHWlab5+vD+CgADZ8GWS7aTsweFGbt5V4F9Apv2ap7
N0daypCRlmpRIxNy7axO3bHWzqZ5HMYfquBYwR1ayQfTsjMJHVRpPBcEG338Qy63FNg/PprQdofm
A9UNKjoIh8uPkgFkzVPbu73pPWfWscmfJF89tHV6AghVdm4wNRtB1cpyYhI6jo4+76zBfWlyKGFl
WbGIybhypugGkaqNoGN1UHQAn6XraZW5bMhSNEYvNAnIx4w7OgiOjXxvyIlTd8eESkp7k48bmLyV
W5FpJOEzc0zJZy9BeZUlDH0yMCbJOEV5dCI6udPuffG+/lW9dIl38LcaYszudXF0kW6aBQKBUlEl
Wcxi66sxUrVS75qFZ6fjd8sTDmH6rATduU2/d1sJtBWndGFu4WhHWR3LeGSAHd3Tcvov+78N4RZN
jo3N8fGpNre++99hLaGAWTlYuWqMPYmeU9fe1wMGt6oOqzZgm5HRAqkEdeNyAwpDmNFIle0BXO4m
qdkYNKvKtjDn63tiRsGKM0MEMuKlmQZmZQx3kKEQhnfydGq/Wlq+NzLXjOmoLoLeLL6hl+D0qrdx
AN6wO8vdMZNXwWzPKL1lcJRMTV00nsa9WAZPanKs9Vcj6Y5qdjuJDxo9TVv/Z6XaagQTXqZrJn1B
fLetj331eZw/zvomWgdfPf27QBQNyiFAkVECh0khauEEvTDvkIdKAPCFz0X/V5i+j/3LdUe7tryg
fqAuglv92NZSFDLDLyRMjMOPWr4f8qNqPF03seZg3ptYLK0G7ZqLJx4A730yrNjWI+E4JdQj9GMl
nuvm9O90+XneyPPO9Q+EuJfwzlpJeyNqUkCkaQ9XonyQhp+B0N3D9TpeH9vq9JEhR2sHJRdAnpfb
Vo48tZFjLGkImd0ngmZLRbYReMzzs9yeoLKoq9C0jp2w2AVxNiWhbmWD26Op1+8p2Dlp+TluH68P
ZcPMG4TgXbIkFYeszXXMdOZJqD5108Ok3o+bb8Prg3nj2ryzMvo55Oa2ZDD6V3E4BoFkx9WAkMzG
oZ5d7MdJm0VUgIxQl1pc1amBPo3H48sdrIjK4b2klxvLMv/CRwv8Nk17wHgte0GkvqCrlVYMrgmo
QX9J/U/lI/It9mYWa9U/wTqCgw2OHa2WxVhQjpfLjhQmdVFe0pZ/Kyo7pT5HD4MiOibNbs3xKbPO
fvIa6D+tILCt+OD157D5FfvZq599iYbuvhmV07iF81g92u++bPGsKSH05WrRsmeqV1UWbCXZT4Yt
/8rCJ39uxzluzPlHKtZ8sv/P4PLGkzyVnmD0i3Gj8pw8VqMP6OhVrw5+97mSfpfJ907qkKV/ajZT
TKsb6p3lRQjR0Oc+9HpxcH0zl3alMICm8gRlIzZaPYTvrChsunfHI5SlhJar/QDp4lTJttTNi3mj
bnn91ev2/TzOo31nRxvzOPZbthThf3eWu2+p+NBKdHn1bKXQ59xILjwotA+/7mPW3CUATBQCiWd1
yu6XZlOvCiKahQ1uPqKpPRw7Otb14/N/YIRiPmggiGVYujQy0G0zi2qFK02+sQrJKZsnmbbA/52R
xZkMcrgTmicPbqK8+K1pi/q5yTYGsrbltHcDWZyuqFDpKixjw/Q+edFPASXf64P4KMfMcZrxAWCY
yAjwoLqcqt40zb4xJIQFwy/QSkhYezeNUTptqu3MGupP/QceWzZ+KsqK1LkIg71q7dH/tvEdK76U
SvP8FcQ6FvDEy++oPF9tIkNlyZKQZn+dphQ/TDMMbiJ5TOjUlGj6aIe9SFJXSsT0kxcUKmDoSJKG
c1wZ1qkDWpfsBLUUY/h2qXmjadlwS6uk1idNW2zVHte+l2fEHBKzmz9gEMzITISmZ2XUGmRb1qbC
r7wskyN9Z0Yn87TANSZFOF6fpVWj835GWBOQwfLZNMiDGCJ6M7hl90Xuf1j1uSxU7rbfhfrpuqWV
YzpDHwn64cLNnfEul6NDni7pEyzFg6Lu1DLQT5Fc0UG2aa2NqGNlUMgMIRyDqACw2OXK+0ohtKpI
HQj5O7GMwVNNt+iSesLdqKefrw9r5RVIEYhMET1qQf0sQZ2jVakefRIorHbiK0EvqU7rfobEKPm9
GE07cNkboe+KOwdFgSryDJSmb6e8mEhebyAyJdHNKss/pFNs7Uz0fc8t3L4aibeNHbJqbp5IYnlg
a8vgKsjMLO8zkXonXGiF96fQqMdYNP/4RrXlAFcWbu7PRf1dAXX5gdkemimysn0iuWruIdBQOcEw
ObSPO+jq9Llqth6Ia2sHMQcFGbYkvnXh1MsiMPSGEizUnOkQjqemrqxdGAl70zduaiP7WurSn+vb
ZW02Z74AM0klFOb3YvEMXxS91BTd+K+SKn/TpkRx6xe9jP/+B3ZYMjJKEvDNZU28CSsDUfxWcrP4
S6bGzuT2jWTX/95PnkTazExkf0CFoBpxOR5JLrUsbjoYtHnw1bCKQz9pO3jtG5twBWs8o/eAtwEz
VohYF0uV13Gtk22UXFkopidNS5tdSlR6kAZp2JtWZ+zHoan/mFYkIEXQ+edOM7fovCu7c+4yMHOr
tJmhsLg6Wzke/FCQJdekPNTE3SExi4Pp+3eNJe+D+Pf1FVwLpy7MLe5RSaVpFgpekmtEIv2TtWNh
lDt1+IkLtZL4qHMB6bSKGzL9EKCVvnGNz7++eIlgHakjKgwUoJf6BMMoeWUG0d7Npdw2PK68yTv2
lkm58q4ojomo/k6EYgOEtnIgua+hZ8y4CjQJFwV8EwGGmtmX3DQLPiPKn71mnXIWxM+5lhwUvdgA
xawtqEbRAsw1BrXl+TelLPCsjoIZPKFdFlHc9YrbsIwPae2j+a55G9i0teERe4Gym3UWxaU8gRxP
spjrqez6gTOJJITI9fvlXeejzlHdRiT1rm+h1fGhJEc8htjNh0d+M46tnjed7OZTa8+KFtatloSn
lKpoKm9xvVY8GxiS/zW2fOrrUz+YpVHLbtuBVumk0o0y3jNpGAaPTbclKb0SxsIpB6YFqFCHWb+4
BAM9kWODFsigFGCvETVTsEbwaXd9AtetAA5nV3LJL72OGNdeS2Mb2a37hrpKqP/Vs3Cr4/FHubu5
GIGOzWwBPYk3ud137yZAHVPbqC3LRKe1wq6aaHrMxGp85Gle73kV8PJOtb1f0Iig8BD4FXJ0X6IB
Nd1g4FIO/FK5KcRJt7latpSLP6rNvH0daoSzTgN094XXM8Nhqkq5l90gmKAKyggSWsdYt849nTPT
xPW09Ecbtm5dPYnmMSsN259eqvSIeC+EuA2g7tqOhrFLD0RCSYQBFz5REMQoFTQcBKXutv5hpZCr
86NHlxk93jC1tvZUtumJin6BjJrC5c0W+JNW57IguYCQ21PMXnOSGIjl9R22Vj/VyfNxQN/eS0uW
WJJVRdq1PlssRfgqn2T11HtBd9IGpjc0M/F54hmzy03/NfdYZw180xH45xmJ0M+6qrfn1uyHQzUa
0l5qyvIwyJPvVH2nOCq/bEeVB0omQynSbBL5MPZevqs9KdmbJsgdehnqp04rNDvLSmnX9LQVVOL0
HHSSx7SKX+t2UA9xmwb76+Nec4Umsl5vUtX0Pl2c39LI466fVNktvSg4tabouWpRxL/UoP7Wp2QL
dakyd0NSKRuB0aph0p4z/pLa1PJ1GsSWkje+JbuToB8qxE2yIDsUNT2r0IpQ/PEmT6SNl8/aTqLO
BvyN0IXc3iJGEuAQD4GaKG5AxGv74c1QAzG4Pp9rr26E2efukMQm4LcXRupMHQbg1+wjun0DlIoQ
Au33mvhqRnu6YNu5xYvkJRIFO4n+AonZML/m/S0cJOoqpBMpfFyeliH3uN16T3YFwZyAIKjVq5eU
xuSoKOWd07zoD52oT/vJlCjI+UJ5KH0jv8l91dxpVvkpE5BJ06Um3vdhVt3Wmxi3lecnCtjgE8D2
IjmzdGOhJYi6LESKKxXm9JwDitnLSqMdc6Xfyt+vbbH/M/WBihGPY2Ypia+4k7LXabaoq2dL9sDM
5WfurVt5q0vtWgLz3diIgi8nv49HvZJjxtaqxc1YdndjKh56obznXXGIeGMXsispyUHQRyfoS3od
/bi+/KsjfgM1z+p6NCO8/ADAKR3d/UKF1IWZw5iovxaiuJON6Xuho6wQTf4xC7eKiGs30/zkplE0
VRJA8YuMgi56g+BHvKVC5SYezKOn+Y46yvfW9Lt59Z/Khoz2cOcbhUt7pt3Eh5RGfxxRXai2hIzW
7nBa63BPcE3CKlum0z3fogvZxMvVmFEM2mevFtwy1J1wn3T3YyvaciHeiMWDr5+q9FnPvEff/C56
/oZ3W7kfua5htLEGEP2NxZQEhl8nitpLrpffs9KPXeDtx8kDhvgnhgdxfdVXF2AW2YR3NF/IS0R+
NvRlX3jzg4hwWZOQ+MvGo1nEr72uATAEMVnswibZJ3JLNO0ahr/LUv9pqOrHMGv2wmYqeO3NZCCk
oCNHAUEUNPjlRuxGPUhzgVdLJZYvk/wlUD3bS9JPVpfutRHt6cH0bcsfzo3yKmdbiIC12UcKY85y
USJiJ1xab2Ndby1SxW4nCId0vJHqeJ/Rk5QCq2Q9b0z+yq1C9oeAjDbbc7VocYNGLIeZFLHsqkpH
Tn90IJDawe+nqAKGmto9jWT1ZnTGJnCgUJfe0whd6fo3rH3CrOdDTpySKEpIl+O19DaK1dZi0/tm
s0Pj3XMsI/EP1628cRMWT1GgRwQLFF5BdixzlGDnQhiiIbF+5x0l/6dkaJ8VUsd6RS1fCW7yoXI7
b0c/t7NYZrZHMrOdDkVR/A1G6WjhFZI+dEL/d551zjClZ6kIjl0pniN/q0L40RGSuJple3k1I1Ky
fDUnaoFSccwjqKnanmB9X/pfwmZfK2fRo++U8ef61KyYI4SBFgTdkO7kS1alQtVbqgZi88Lv5qKH
VdqVdqp434UdrSyauZal91td7VaAh3g46uDksMhkkf25XHfJCjLcjyS7iQ8OW/+Z0i4ptXaWFtE7
+UZH3Wn6lZS/VUgLKd2i42YrE/P/+QKNFwnsK2rYixsPQLgl9FCT6WvUR0495dAqvdtW9P6O5s9U
+hsI0Se/R7RCqP94oczdmznd0B2vT//HHMk8D/AtQQpaSMUszvsQJJlPMl929S+pZuwD4Hdjemjp
eNJa2qmMn8atsHnFwV2aXDj4rMr9lL7KMpCWFihqrJQHY5qUZ7mJ+r05GulOjdTsd6226aFKlMRp
0tC0hbb4dzbW5YfMAeG7R2tO15IQRyu7lhAJhyEJysfRmpKDWnXi0/VpXnEA2KKqBDeB48+KX9rS
BTJ6uc6gq0A9RKoK+EkNXyJrl3WaI9QPofWEaGVO9/fCA/Cdg5mwp5dGd3TvIR0O5vDLoMCEmCZI
3BmkjVzb9S9cuQkvv3AxG74fxE3VyGR2cu+3CjjYbw6KRa8tMK/ecFMkn2RJPYTiq2eeU+QOc8eX
7kNrsltp61NWNyWoVRLpBAHiEj0SFInV0EZedkWl7u2+f6Cn+tTfVoVpR5p0ls3fZVScpPw4aHSI
bA6V9HkMy2MTGARuhxEQUuyY/kYJ+g2LfOnDFeI0MlF0cJtbSC2WsJSLMhcK3kB12yWf5TGs95nf
DTtxnO5gBwkPkxbRMBXg5nPU1RbuJBP3fiM9IQmQ2CiSfDPapt9Znm46ZR4ku9AyEUS36h/8Ixex
SpEOUfJXqTFiio1J9pTHcnrfNkm7GygaO+qUjueurbc6pK7NNkh8bQ62ZvrM4t0zX8B61wlv79i+
s0nyjE+5ZFWOqeaCk5v6o2L5RmbnomTZBknp3fWdt3YDwKma09Fz8miplKaiMSkrE/b1Tt2VFEzA
W5pFaEOAEEbdrqx0C/G9gqJFLY2cP8AhLn3Wc3EaDcHwyiBT3FRvYX10YvVpAB+8a8Mk+KVlxnir
qN2IuE6NyrSWi7FTTMqtH0vVSU7CcVdVvvWjLxrJ8cMy+WPlqONlSRncCqWnbJyG+dwtth0XMU9v
5ElmAtXiniBhn0Sl1Cmu6E/HUpWRrCtbedcOcevIQC/+OWeEPA67m4bRkMOIQy+nJhs6KWrhj1Ij
+yqrIbXAf79xqMZS3QOyhQ7PEoHUhX6l+kmvul5Ww04od6Vp2or+pIee4yftKYnt+vX6DvsY1CLI
QWuguVkWYOElVjNP884omkh1aSCtnVJFjO6SFm6MEpiSI7ZRtC9afavz/Eq9B0ySifbUzH0nwljM
pI4Ta9Qk1Nxqyr/qvnouleCzF1qnqW0fAEX7/nCsp/CG9icbrmrlRPGSo8DKK4qUwDKRMliZVWqd
qbpWJcMRUqdgH+XasLe6QT+EsQDmqxPCP1XmVxuLO/vAxWadLzkawVKUJKhbRPSeobemx5vOTToL
ukTKXn2pxo3L9GPMTjcJ3gwzxpdzsYQxmoVEqoZktBtXQrT3x9CwLaFUNvJBa5NInYO8OSh7qoML
dz+kQh5Fo6a5YtO5PTrkRvBj8M6BH+wLyHJFPX36511KaECdA7gkephLqV0cdN0WearPoJMsPYjx
MQTSP/qpk8XDRs525URQgQSXT05cgyIyD/5d6CMPpd+SlNfhoMjHkI6uUimhASscFXoTW8HX6yNb
OwpvgY+uzpobQAMvzbVSXVJyp4EKfZrU6QYlvSw85rkS2HL81LXmraXuIFU7181+XEF0aphRsPQQ
hJFtubRalSBltNEz3NTr934mdQBoCKQtvbLFod/pCn3NrWrYan70cXtiVqOtGhEMJLel4FBtBVPO
Q8505SoeD4UEYi2O/PP1sa1kay6tLK6wUQAzkquZ6bZl8FXxEV6XwmfOw84z84NSe0Dxysf+VfEh
rQUumE/EKn53Ubgvho0z/3Ev8SW4V9InCN+RwL2cZkMoI0FsfdMtYGCm4R352WKELwZtMPA3lvTj
ZXhpa45l3u1bz6rLTsdtu1kQPU7mwPsURl7yUND4fOP8r2za2Ra5QGITyMtLbTCoH2qpVZWJpBNT
KnThjzCuB0eMi3jX+hWl3bySb/xUHxDlMIw7vYz71+urvLaVFCIiUjHgtQHoXA53iHMYzX1topnR
gaVrmh4YoqpuLODqSFEKhaPPdkXpdbGX4LuqNF5vTdePPg1FYQcpItfKQ1pmYNvSY+SV9uTTDmZL
jWdtNcmGINjCQ1wD5HE5PNlAtqnwmeG8TMsz1dfhSfPFOyMYxDtF78WNM7NmTtXwr2/q+h+6pcZC
bWVdPJlvl5MgPPTV9zDgHSFtZRfWlu29ocUtaA1KPpblaLpdWji8JSNzC2S9ZoG1mkkQKN5QC7qc
udCs+nRMdNNNY69xgBpVTiEhMnx9+328zcFgUdWDWk/Z54NWZ9fo7VBVteHSki4fRGekEWaypau9
ZWRxNxSxhUBa2BhuhEpE3YmzGvN/bWS5IkqbmV7RMpLEd+TiHnTMLtyq7K6MhKQpr4pZSEem7+Xl
olgSz0F5RB9oDP1Tn3jwZmKnVKvd9VVZudaIzDkzpOjeWEGXZiq577VQSEVXh3Fj+flDAUFf3VWJ
+jrTR/R62IC0rJwbGNLg64HCcnaWXSnHbEonXA/4QOOoa58NJ1cq24o2gta12YOdgrYS4c9HHaJM
9Id2TCfRJR7rTmaY7GJIOIdg+HewNf3/cAP/D4FIJHk5fwY9S8RGZv4iLf9e6aWTBdZjV/UbXnVt
PNTpZj1APMiHzBqwJF3OPcwocW4Hxl0QfWq1L/++FWai4JwjYS+os5t4dx0GRSwWqlWLblo29lih
29Dtu+JPl72ajb1VE5y98WVsj4z5DDVU5sQp8fWlsYxAG3QM28C/b7y7psx3pa6jCnez1T97xbkh
mT7Lp+J2eKPP+/HdqCLZn8TIaERX0H+q3t8+/+cnLgN59/uLa6eWZASde35/Gu/N/Md/9vsEDJRp
5/jz7bp99/0KsryJXqIU09ICF6cJ9zC2qtP1pV/bXjOObJZW4y29DA1KLQ2qIgJCG+d/EqV0Bmrm
UvbrupHVJX9nZOGbPXqNUOeXGUkX0h27e2Af+1rwQxG/54hkXDe25mbej2jho+Xa9+OuAaUL1Oqo
yD+yobVjPd5pW4DxNQeKi9a4ot8UZhf7Sxl1ulWydC6iLzmk+JdhelYxqR/Srffw6laeMayo8nFk
lmJcHoqvllJb+Oqams9k6/+B+uWbAhf7jLotLPzFEqlaL016y2bO0vSH3KjP4lje0Hom8bdYtWvr
Q8JmzpfNXTCWJfpA0CYjoLTl6sohVW2t5F1l5/RBur4N1lZn9s4UQZEPo/RwefpNQDVBSuTjaq1l
t/cNTTXIO0q0whbFwO7VjaBw7RxR75yB6LxdSJtcmivCOMgV3sKu4QkPEbVI/s0+j79dH9QKvuEN
6cdtw9Oequ7CU6cR4A3NCOe6anmX0b8nRB0aXol5aLQb3WrtJvRtqWqfm9y/HcRkh4Ts9U9Ym1d0
+q25qST1zqV+lQcHI6zQpXZH1ErU9iU3H+dG0+KIpM8uT57+O2uLbTnphU6/5BToWRrYlVrsa1/s
bTI1pn9AkHcPsiHfiFbXnBW5BVoozykGAESXKylmcVJJjUaY4h1VOEFm3x3RLJqVozswx/8+PoSO
eRmyH0BuLAJwWuPFHeR5dLoKlnGw3JZkgumPO+SNAWfZWriFZl4d3iz9QKmazN7Soh75ijTkbFQZ
xKCc0vkwK20lPZHJJMjcqouvVOm460G9QOWZm34s0ffpFOaWFlOYGAjLgcBwNlSnMT/3krQbVdlW
ab9Y77vwV9NubNS1geIyeRfSLIjhLh69XHetXPeVNCeLJrQhc/9XrwvOMB6JBQ/Xl3Ht9M8atwaq
GTNZdXEVSEGntKOPLb309l6svWRl4TR1urE1183QBI0CDiI3y4hm7gcyxhJUBit/Ulq7ZvX6pNgw
suafWahZfRvfyTP+cv+T7SoFokTJ7f3S6eOjj0J7ZT5OwwYEfOVOQywJJOAs4vlRAz7TC4RQ5kAd
keDJHqjPnOS8lvfXV2ZlNPMZnlMS5CUgLFyOZlKlccizAVm/Nh32vqLWe2WS7M4fkEIthA13tbJA
PDxIYQFkfQOAX1rL+1xTgp5AR40+RcbdVD8X0/H6gNZNoBTBzkZYYHl9erxmWq/l+kxA2Niir99l
dPpzgrLeWJ8tQ4sLdDDruCgZrKsXf9vQLYKnUduIoFdNkHqfU1P0U1imqhuKnHI4j2WcMljWN1wu
drY1Yav7DL4M8gEkqT/Q0lIhFMKgDyRXkbzmLh0t9UyZ7PX6qqxus5kQoyq4AVFcTFYPKl2LpUJy
E7VvdoWnxY6gat6pmSAQhhZow+v21vzqHAoi8QLd6CNqeKqtXsvbTHLFqWzPvSBMO1UrI4c8jEgi
Rwj2RphqRyku2ehdBBhakotdJ/RbAJS1kc9ZTSSTUXAlv3i55RsrJCARIuIB2oD78l1teS9dttOF
9vn6kOeTung3Iq01Y2woLFLTX4Q+AznjzuhLyQULY2vFyRu5kOnwYRTFQVW/XDe2EuXMVV3wXMrc
8X7ZvLfw+3EQa6Y3T2HguIIJcFD/PrXFzlReWnPDbazNId4c7wRib0ZLLeawifCSKUPrJFswfhbp
916jWXD2Hxy3d2aWoVvSWzD6eq7+2nzt9MoRgx+ptTGUtVUinEF4aJYERY3tciiTZZYd+mbchEpB
f5d6yvYq3R7PhD+tk9GI62Gi48j++mrN83OxNUBYEcmAvKP2T9FksTXqMBJhhpmWK0+TLXv+ufe7
r017GCzr3KmFHU6/+zh4uW70f0g7r964kWhb/yICzOGV7CSJsiTbcnohxrbMnDN//fnoiwN3s3mb
sM88DAYYQLurarNqh7XXurq8KGHMtwpPJIAbYLeXKxWrUO2qThYehDR/Eso7yN/eW1q9QRd7XVSf
zYCkmzvdczKzDEeTIhUs1RMekrTcSdZH/ada2iXgfOY9/EMblndDtlGoW1kZNxndLmQQAcovc8Es
noApq2LgxkAmUFBuugk5uA1H2TKyWBf8zrKSwuiL5GZt65RncPpi4wlb2zw6uKCiGY+igrJUnOvC
xBIzg5X02Tvqrbb22TK+JsPBH+6b/JefjijP/b1bzDVVYHDo9jHZOq/7rGpT6mqRN+kUuLMcZmhV
NmNZztBtfMpXNwa5H90OiC/n4gNP6KWV3g8o0zd64BJiOYIY2wVyYhIKd92v215+9T1fGlpG0WJm
6kItK4HbRR6Jyec0dD2IhYA5iluIjmuPIEtnKmSGEbKmqwseuo9cr7TUDXG7cjo2Cfypf30H8ofP
jSyOp6tVktcJI0Lg3YsWFoT6gCj47V1bXQpDm3NUg2TDEg7pjVrUdZGaupP5nzrUTpbcZ8HGyVy3
buelnBlZLAXO1phSjpK6hg9AIu33XWrsqiL+MprdoxWlkt17lS236j4YQR0pVQt7UumCS3KGqgCe
v5Varq1an9Of3yJ31FYunVKdUOUJpCB0B+tbJVrO/H2VjMv+/d6eW5EWVuLAQko0DN1Kf9Xqwk6l
D628pcOztZRFVDPr9RbhbMTy34di4Uhjs9NCf+N++k2/cPlwUTykV0qTH8enpnK5lloOw7xKxdSt
O7QczeA0ovoSqzYdU7ONH8W22OdojDFq6Ur551B/U5Lq0NXpQQJLFidvHOxJrNU7OSzsqep3t3f6
+pIhdaJdxy+k7siY7uWvs8SgLwBy5G6h1sD4kPk7tJIOu3MD0e6otOHxtr2rSJ0e4bm9xckaqBZL
sRHkbgn+QJ3qndf+Hy0sjjVOWigk+zh3h9h3dP0t3IobryORyyUsXrVO9MZA01gCfaCunTlUsCO8
SfpLles7ykl7fdiIi7d2bRn8xDHRfpHkrpJrcFA/doa4sWsrH8PFuSwuGqvPq7z10FlppeMwWUhY
3mtxuAElWjUCda6Oog5lgeUY5KiFgZ8MRe6O1KIdGl5fuoI7xMuqt7/3svltJnvig6MbeenVcYh6
iDGVuZsG08xiHobqO+YmttAQKx+PwdOsICFD7QEGj0szdQNzdkgs4CLRmhbiS5mLv9T6DmTnVnt9
xQHYM0Y94N6kKrscuMp6Bto6Pctda8ryB08P5IMV1p9u79rK8cwNHDgnqInOnImXyxHBURdqquZu
JPr13SBV/ndoRiO7oeaxdfmubd25rcXW9ehjUE/DVji9imV1p2lfB14yFfLc24taiQ/nThHFB+44
GqBLepymG+HM7HS+HfSIE95RZ4rbY1FVjqIku05Mnbz0n5JAh0fx+bbtlZviwvRiQ8nEEUCULfx9
lt/EK+VdQgAX5Psm+WlFlY3An4sm81b9fvUgkV5k4JEQi5rz5UF6isxEc4f7i72584rXNgpgsjC6
rTL6mleS0VKmZPqLeuVifaCrUCRqRxymCdR7Jc+H3bitNH4dnnKAMMjMOEc0zZe+L5uVFqueXxBy
0IQQ0ofBaN9RRvgRMiVlW6q8kY6t7h5oZlwFUg54Ci53T8lbNVMMTs0Mkf6KxynfC0llHnIRjaXb
DrK2gYhjzkVlfSZFXsYGcavplRIXrlV6x1qumaLytJaG/G0zaysCw8B3DXALkO8ik6CanPIL8sKt
zecR8fSA0L5GcPa2lZXFkE3OOBNAGWRj8zmeZUVNmJiTUjaFq4pHWRKx8A/BCpkycRQ8awyWL9+P
oEHYJ6i60o3D4tnMk4c8mN5UOXjTMuWv30OGp0GBE+pCKkSr6HIxbZLGmWSFqRtF/wn5ZyScVePl
9n5dn8qlicXhN2nbt10epS7Ni6ELbVDCUvZ628b1DYQNUMJUueA4vuJ8mYLQ61AkSF3UC+48/aEM
Xsv+0fTfo3gmoo0k/rWnAe3kO4WJicoQe3e5bXLMP1QKU7eoIRP39YckfFSZi729quud423XGMRl
COS3oUsrZpT7upANqTsM6n4Y33dqttssLFxvHUYQAEbDlsoCD++lkbLkUit1ssi+nJx8QPMAVYap
+xUGg8MUT36s8y2GrutH8dLk4j5tRrkx2o6UMtIER+o/GUB1OKh+qxa5un8WKkhQUoMJXL4PoAtC
fRBl7PTqPgV6bzFQugmkW1kN7Ue6yAR79Eu0hX+PBY9DrBupKxeJgwwYKUZKdip+2Dyq65uH2/PM
0uJ+G6dULBoNS1b7ORwerX6L8OHaALAMhQuHoSNUPZfVMtkUJCoXo4di0AlR98MYbmF0rjdrBtfP
CDAqqyDAFo9OnAWKVNS59YBQ6z4WPqHkyQxfdp/JxcYnej29NwMyQDAwNg+8nlzm0rHHSSoqRSk9
2rU/s2ZniZ+oFx8mw7NldJon+dQJ90zRCeb4vSAtLhrXr+6UJtwjtvC33/FvrUuqq9DBwJG4WHQR
We2kdBNkKKPZu4XRwX3bU8+tLHFL1OEaVUEagCMySUQFXkcN/XLVQRUBgIsbj6J1cyzMtyaI9kqT
nwZBvh/S5FlH4KQca7tLvofF9JrL0V8nPzNsZC4mo7vJfOfiRekhYqlJDISHQul2suKG/muGvNLt
HZ3/yGWxgWUyeUjYwltMa+NylUNuKUrfUMorVe9gQaXM7eiP1mEMvqGacdvW9S0CPHquWM99Ssiw
FhekqVWlUnR+6MLo9D0xvmXSS5xpn24bWfnyuEB4wni7mBFaUiCh19bEpRb7bjiU7W7qDJnRdnWr
H76ybRaRJYAb8EqM3S6WIidtOY1UQYHcPDJ8/06p30Xqi5R29+r4/faC5lvv8oRIFOmkIakHtS7t
yssTktMAjgJPoOpkdrs0gIF0OnpKfUD1xkmKX5sCjNenhD2mNedT4gtbEju1AaHsFFihq3rjSQ0m
VyuEB4t56dvLWu7gXAYl12YccBZ75D8vlxWqw2SEcUvFLkwRVquFcqeYaXYQc4GYFlYxJ2I3/vKT
YpCEKgIwY/AF/Pu3zNFZxJlGfqKSuEVund0L0uvcXmh+3V7X0v8wMesazPx8tLuuOkC1FxqZHIex
GxitD72p/8HX0q35v+vNQ1ttppTA0dHhXPYTwt6MrHhsYtcDKmPSw/UMeT92/Y889JCO2vL2pUvM
a2LWCeYWQBkGy1qcVadkogaFjmvU1Bsjm0pcaHy9vW/L6Om3DbRzZmEhXH3ZvDBaM4wqa4jdDI3x
EUJ/0LP68MyQrD20H9PK7qpvf2+ROTXeEsJOkqpFWW6C4y8tzDhxi0r6UbXh9Bzlav9kcrHvyrqK
7gJPH49D2dfHuKy3yFCWn/W8Xl4ViDvI+BlFX/g/zP9iVYlR4qoWg9FRY56KVvvSmP2u7YejMt1v
Bj1rOwwWCb5Kvm6YthYP2lA1aijD8uKak1zvmF9THK9vDqpYGnYixJGjJUq+TysRuRaGzDe+96so
ggWTHwNQ5Bqj/LWE0Amt0JqDliDw0ZoEq2FZHTU00pC7pERp1H1xFJui3Mdy0Z6kwooG2x8i6y4b
hlaxMz0b99Bqd+/zxksewrTK3yepGD7fdomVj5fBT2OGbP7Gnizu2s7XvChVpMQdEiPeJ4JafUs0
odqoF1zRc/zeilnXhcl4MFvL6V3YYjJTKs3E9V7z4lf0BK4qP+of4cDyHmPZKQaneFOE0+21rdwZ
M7YWcBXhDJ/Y4iO2FM+UJ4njL6RfVfcWvJOF+/RD9HrbyopbX1hZRGhqa+QpzYvEjbMHn+AoLmzJ
+AjtSakltrjF5qAv3sb/t5F/1rT4hDWlQUklUhK3SbXB6eXKhxRBE/deokAdWjf+7vbqVi5CmvrM
lfPpwiawDC46P44BociJO+YQZfHe36fqRhN37ZhYFoQe80A+f+3yrtWSuK35ghI3b4vAQTPYeiQp
Cu4zKTGeczlBMa7aijTXDg00AZchYTUF44VNKjthE6f4Y+s9j3vLnmxp+hGUv6K329u3cgPBbk49
hoxFpa60sDOaQSkaFWl43QlMlvm++h7dgvqx8LJyP/aCdkeFMng35sJ30HlbfZ5V6zMJ35wzM7q+
cBYhZtYSvoXULYf4ANn6aBflV6MEB1rtO9RXpjr4lsUbHrPmoQTX1AUtSlgE9JfH2at9CV5Op/Lg
IVFPIw++c6/6YO5v7+yaY/JCo1FMMA/D2fz/zwKbLNSQFKswkzT3NSwHiv9YbPWWf+PIzyPR+WtD
QhoszZwvgJ68NBJ2vtpbaZG5Y/Echig8+qIDcWZUvyiiLWbQHeWHtKWp/K3yEK0snnILUnlrX+m+
3UdIwngKIMvGcLIhfKr7L1Jw8rrgvpi2Mta13Tj/ofM3drYbbcHP76I6cxV4BemK2pNymOJ0Y8+v
j5YkA6IPYx5bgN9+4c1iW479GAO0kbvX+L1CLjxJyQlC0a3n4no5M7E8rwKkaczULz/PpmwBaRVi
5g7o4kqQdAjS97KNbHHKnXnyXOsBlDTBqxR/MEWB/DsGCofka6sdAuHnbUdbecZnLmgk5vFa4qZl
Epf1TGqMugcgozq02d57l6DJN/0M03se7kPQ9Kd0kmNGfB/M4WehhS+lUjmj/qsPD7d/yfWlxQ8h
9GX751B+KZhQDlVUQn2WuWUcV4dYmXA506gcKWnbo6hFyr4OdG+fZc1WOLxy8Fie0+VZFBqug0v3
UqYk0uUoytx4EhD5PZatUyV23dzdXuCaGRgiwHHOcwDUvi7NpAIvhDiUmStqSUIQDL2wmj9WSeCE
W5n52l7qBKIa8DyQ19J8dZ59MNZIK8Aq+GCGCkIgDYBX27mK9wBbCziD8qu2JXi+EgIBw+chndnx
gMcu0Y2TmYxAQ4LMTco7TSwPQv9msLDoG1IRCvrLyTGBF853NenUbwyDXsFkuYfPbS+Td4ZjvAYk
W4bY9A8rONYStUz/a1I2Oy+0y/ylHX7k3cHfEvvatLu4MLypiOIox65l6gejt3Zp/ZwHd9K9hR/l
ijO1cEyN33JIpG970toFgnImXaO52ULF8PJ4Izmfsm6s+FSEKnKCOItoY1I+kOp8qw2y5kl00MAH
QtXNNi88KVDHngEaZPxCDWI/JAiEY8v4PxT5/XTIrSbaR7rRQnmUlRufy5Vk13ysZ6aXOlV9Wk4J
2NPM9XXNUWL11dK/Nf1BQqi0U5s7qdFtYE8TXF4frHFHqtEP96H8eaiSR0+vjmPzTM32JD/rJQnH
7QO4KiYuf9vi6A01VAzm0Dl66142drV08gOQ0TNJycEfny20kx2UMgfLuW143u7LJ5s9IWGnhDlD
HrXFHdJUjW4Jcc9VlR3bMHfy8WlKD3mSHQO7jCy7muoNi9e+NqtQcBTg0KizLFuH0GsPcgsBjBsl
E/LOlf/gWSKSYUF5ur206+vx3BB10oVTV0otq3EDMKgzH7zY+OzDCFKpplOJ+9uWrrPC2dIMQkSZ
Z25NXFqCNb4ndaVrbbXBd1L61umSNNgIFFdc5NLKwkXqVm+DRu+AoBgWL3wDlcCbVZYOYbQz5pMd
aNVeaiHzFfbQCNd2oakbBZHVo6PUOPOmAtv//QvPXgFN7SdhmHfUsF6pjlXSoyi/3t7K6+yGRULH
OfcTNPK2eavPTIyxopZRK2Ki0XC+z1L0wapbJ6zuTVjgbttadZAzW/Nyz2wFXlOahY+tBhoDZT9K
geOX+39I2C6XtAg2Td+s0nSUclcPf5lBRD3jfULZQNA3h+SvP+ZLS4trfGzjNCsSGZRGmx9bI3uM
jKGyESuzZRB/XXbwRulpVPwN5PfWmS2u9LqHhD/RWWA1qY+Jp56MqNtp/YnUBvn2DfTj+hq5NgzU
qQDRz4d6dmi1NPhgCDWMDb+88KeGsiM6cviHlIaO8TxI/YaXrK/uj8HF8WUTbemxZFMl7TtKfLVZ
OvWdpz7p72974/r3Dd3X/65scXp6xzMcwN7iRqHbftIE8+PY7Pvo21h1x6k/WcR4VtzekUZ0SKxs
GF+9ws6ML84QvrhEIkUoXOCbmR0WdWwLWkwBsALgZPv6+MWQRmqcoJ2MfRRbMDopZfjZ0/Vop6dR
dm82AjxXAsySG79svjwvXyiceh7zmon56S0ubgRNSWsrHLl0AvMYql9Q/lW8wdE/1L3TiF9lVO/N
4vhPNlGmhhJYnUdSLp3MSpB8rbWBm+Ewitres7505QfZPOrKe6F/9ae3ody499b2H9YWJH+pAjBy
sLjcC0mqvS7lLpqK7DmwrMdGGve3V7X25VDKpk07l4+uxk17MRnaPjPxL+PU8Gn26UPQ9k4vPqde
YgfNt1Ld6KasuvS5ycW3o0xQRkapxz62X8RmcKTKI9KTIJS3oJ1ORTgk651qwaMavjfr98Ho/S1f
DRQVyML8WfTio7L8MmxCVQCFqh6M5j6OtQBeh9qOjfSBcsVu2uJ3mB+NpbvKIDhJ+OHM0pbhjSpS
XtQ9lqwmp7bznCA9UVfdiKHWXi6GX+EHA2BNJXARtQ1TlplDB7Z20H6iqemh5oJ6ja9tfQez1y0X
83shpNGMwS4zTLHzg4k2EoGNn+xM+YvlJFLuSAgqw5Z+lL93+YcGst7bfrpSQSALIXXlaabvwiDT
5dcnjmpRCZOau/4nQbinF5fa0UcRgows2ynHURrs8qcXHsryWI7OoO7qduM2nJ1iuWx1LuEyzD+X
WRdvjNIOSo/cYuEmxN9N8hS2qo2orpOGR1l5LPwtBd01e1CDksRTq+BYF8eZ9rXWCb5SuObQvObV
q5qHj1nyJSsC8JzWaaibl9tbvOakRP1EWr8L/UtsiFRoRW7lQenKKCa96+WxvUt64z6pRul029IV
WHb+ANFtmVMMWiYMVF0eplRNcWZCIgvQ/GsuRI5nfom8x8gzUHQXDkWp3UdZw4u2cZ+uOtG53cWz
UavmNA/UlCC6hoOa7rrUdAQLcvtXdlWCorlEvcf/4icH6T3k/3r+VPmN02650nzDLVyJbi/0dkyT
WzNz0eXyOz1C6bTnZ8RWv2O4O0JXW4JbRpm1NvKN2GjtvoWNCfEK0J+/h+QvrcVjl471gDWVYhBx
M5X68Ouk0SU1pjsxghtxehRMJn/jcT9qyakpjY2fsLLemR8VKBCvNY3axbcbq0mWmn1au23/fnZf
tELGu0B6iqD2vO1ZKx8NTSq+GeBNMyuUfLnWUA3ECaWj2u3Nd40w7JTksRYbJ5vuq+HUBHe3rV37
8cyjBfIfjBs9UupSl+bQsgriOi0CN/G/yUm3i0+m6VjQYyeyYYcINhfFO0/a8OKrJ3s2KsnEIAAt
SJcXuxkKcWZpTR+4YizG+6mTM1cYAXsbXRU/ZqmcO0zZxU6r1E91PIUbdbCrs6TyNhdMoF+bORKX
wJIg8fQpH+ahxCSN3J6pQidWU29vlUZ17/e+bsdjm27Ee1eBEDEQAn+MQBDwAa1afDDRUKhmkoE3
ymXRKT3p61B3W6MCKwsDhD0j+IF/02ue//9ZDqHEpjmZBXOQnN+HUCltfXymcyyU6rO0pRe95jhA
p+B8kwi8SFoWF2DXiqOpZRK7GH2uWp30751RHpMHP94lD2kznYbibcNX5z95cenMe3hmcnH3+XIn
MCU772ExvGdal8ZL44SDttPHhnFM0umwObTe8CIO6FsYzqS+pXF8vP0r5oO6+hE85PPUAKJWy2nG
ro6mYpTZ5DoY7SSdnNB4meDsuG3l+sqb13pmZuEvY9xkGYVrzrI+ynkFbXFuW8g8S+FLuHuU2l2W
v68mGyKg24avQrCF3cV9kMtpL8CmzySy/BaYCHMNqtOHdlpt8Wn/f1bIEDdQKDjEtcUKrUn0m2xi
qjA2UQQJC3jRiYFCx5ryD1IkhQ7A8q9SMf7ImzB1lNwCHhNkH+GV0p//fs0UZwyIaaGYvBrti6tg
yMaSNYPBuNfCvWl2e6ufbGHDztodAEEhzFiKMT+ei71tLZSf6twMXC0u6mOby5+NXi03Lpqr94MD
PDeyuASiNJciZdRYTBW/6b2T/yjQ+fUl2DDCYqcXbeT8w+5RIiTHm5kMlcWD1daxEg4yq7LE53j8
ahmFY+hOI3+4bea6i8DCfjPxMNTFS7wEDpmar4P+6kM373aBcaSs7UTRfSci4fFhKu1RdoRnmemA
22bXtpMEdsY8MuXAgOrlneqrYZZp8Fm7sXgKhgOlZON75Tlibvf53xLQ0uukr/rH1sI/+jbw4jDF
lpQXTg/N7SYUas0Dzy0snMP3BnkcRixYjFkJzFUl7QaMY+16nHvDM8ckWIPl5EmCwoM5zqfErJoz
6N80rXCy+m8Ltr836o+RxUMgypUmiALLCPxXtSVfEkubeZj97aNf36w/VhZHn3hWko3qGLpTrNlh
+7JZQd0ysDhvT9VzJjQmSARkH8LUlxqZ+P/bEhbnrVRNwxpYQmvwhVhMKIYbTfr5Ny6fQ5lgjsuT
15DA6vL7ECQpiGWToyglwynlcZ9F5t6qv5XFxmmsfohz5ozqLnCP5ZxRp8FWUKbz7Lep3iEK88lS
nmrlPbc62Y302MXj6fberXrymcHFynpxNCKdlNWVjFcfEEVZPfb61mDgFW/B/M0TE4pokIAxhar3
cv/g8E8HudZDNxkP/cv0I93p5YPl3U/Fi5ao7qh8or8ePwk//KCg6ry7vcb5/Jend2594eJ1kMDt
Q4fOFev/lM5kmF2EyuLR7N/S8V9uN4ouBN7AgeCnWdiygjzQMk+dvV237Dzu0x3zcfrGita+KZ7w
ma9FxxP0RYlTA2ojaYUSukhBnSwruh8RAb69aWsuz4gLE4LA1OZi1eWRZU3daghLhG4oiraKwPQX
ffwEzfptKys5EnATBdCiCsUTiPtLK72phHLje1hBozKziVEOiEE7tI/QebGnsXOUYJOgcN6dpT+c
G10sDdkwrVB1jKbjN8qXvSfaoFU/69Kb7o8HGnV33hZFzGoiMVcQdBA+UN8tIVyxhhJAXgeRawwD
Ye4RSTZjDGF1DWievtA5sCNoPPutCsaVXtH85THiycw7VQyy0cXdmNd1iQo6vq9wL4YqnYE2lR0D
9StqGKX/bvwsSE+lV97Ls0aiI39P77ryUL1F+ke6pRs+tXbaMysPpGFMBF4BUeS6rkOxZOPl/rWc
pUMUkzahU0EDCF03gFKoZzdMrl2o8/Ap3wr4xys0T+FHcQiaJ3KRebjX0aYz2ke4ysrAOvjP6ffb
3rwavTG6NM+kzstcXt+h1LZC3iaR2ykQeaa6o+nNL9/r7FFFpDwun+fnXLHiR9/7GtZb0z6ryQZ1
T2muIoHBXKJLg7qIhcGvI7dqhpPYvzDa+SNETyNHBK9/bSpH271uUW6vbjD7CgUMRVeaLpdfMBOZ
WdFFfeRq2idr8k4IV2eWq6r/CXddtanHvvZczQhueBaIUqlSXVqDTd6CDrGL3DxNnCE4lBA8OWVw
Cs29ftd9GpQj8Mj8U208ylREYRC4fcCrDnxmft6Ms9pDbFjepCG66MqP6ogcDKOS2aNhfCQUKHTN
Lrf8ae2mOl/u4nWOBrOXYnoFblYrb1FkHLMivWvMZy/XHU+784Z3vmLLyVYUsrHLpny5TLnriqmr
WaYfh7YofOu6p6rciG5X/YbXhTLVTGq1FLEU1XyWNR0jN86PqfoygeO06vdK/6iNTwChN9K3tQdz
nnb/X2uLg5v6Us8SkxV5atruY82ouAfbrarmmpUZ+zyzj83+uTiuughoPaC+6SIG58xT9X9NmDVf
53Q1oCNA9Xmmub08GQ2RE1UNLa4z9a1NnpXiV7oVLa0+Gec2lk+GUkEGW3ucvokIUVs4aJIfci85
Nv54KrzpXmjrU9g3L+jIPZlW8K7rEbVKhp0wjUdFKve+ZL5O7ZOwFeevuSXDGwrFBQgarxjQ6rgW
RyH1Y+b9q10lHVMjd6KtIdQrscbfW/zHyu+X/OwbVzuv1qDXiV2pugujX9IQnAzzZPG9D2P3PEC7
FOiWI3eFE2VghZT+FEhO6o2IjRZ2MqUfe8Gws7Y5Kl5+mIqGvE09xaWw96Nq3xjKkyVWj16ZfLBi
z+7qcn/7ilqJ25g9YbqPuJAkYslvUkg9raG0gSaumAALw6GiBI7McOkWm99aSMPkMD0+3nNapctQ
N20GdRggb3LFpjzlZvJUV0jE7S3oHuLXVtnVHYIpibG7vb4VJ8D/mcRn1oiJtatvbEwqWU/r0PWp
aFddcFB0EB35tFHF2jCzjLBHX43rNm3IWJr7oIt2M76ogVz97xdDX4I8D/IbhHLmC+XM1zjIVoqA
Obs1/rNvxbfN7HvFHWh7/LEwr/PMQilYeaPW5MbJlD3AVXyfmsOhqsZPUysebi9m5UZHtBBOVmq6
hLpLRmyvmpialUn05WQfd+HOHCVlnwzTro32g14nxw71rdsmVzI7TJJazjOFhFuLPCjsYdyTLPav
H/YZSKkq7vdRCzbLyk4UfzYekS1ri2eR7gk6e4Icuo0xDUfPN6ydkFog9NPhrdWQkEWddyt1Xok4
5jlk8HoEsDOZ8eX51YVayH5O5lxW8vusDw6S7zlCI5yGSdqXhRDO5UFh2CLuWHUbJkJ5aeaZviX3
UyKnlafVGlWhqP8xaNPRkoNdHye5E9PLv32Ia58aE8JMjeM8VFcWOaBI5VE1YzJNLRKPUX7fTPE+
LTdam2uxMQMdf6wsPrW+7IDKTmxkoLZHJiUP+X9Bd9RNV1K+JekxM1AN0gPbr0en/lstD54USBZm
xhV0UXlaFm6KaIigayVtOGV6m/yXv8cfLf7+IgY3FK9uup6/74e/NPHb5iUy780iYearBtAJzJzX
d0nl05m1YY1oabt1Uf6XBoyvDrK1Rai/5nLnRhYhWqOlSa4VwOdC6Y6SahyofE/PZvvrtretfcR0
Q2HygeCOMfiFmRGtzCxpWcsQuXo1HkVfsGUAVUz7CdFWxPIb33a1c2fWFhFhEButZ8aU16Kghy9G
8vJmNwa+xAxjg8xpK3f7VIybjzljVpNRdTOyoX/Xtpm266W03vVZ/2rGKIvf3oTVA/3zs5YQOXOq
cgOoIFW/0BecnmHIQ1yJ1YaVtbsLZAwczdxcbPbCLbs2G5qmLTnRQv2QJ/FBGDw7lHtbb+FoVu1C
Vu+bLUbJlfNF+IHpJeJEqPGW0+xSE0hzCYKbC+WHposf6rp4blvGIZoZ0hD4p9tbuXJ7XdhbPAqG
mQ5lWWKPU7YDut2G/ziW/3AfX1hZ3JEBA415IGGlsB7VAQ3iXzAptfpGTra6Fq4o0Ezzzi35x1RY
XmOxpHiJ5N0p0aI72RbNDae4ng2SILdGDAhmaxGeOGuxYS0s4nqschHXURsdMj+8q4XAf66bfD9G
oWSHcZYfciP/FXdx7EZ6SaVY8T+PlTLd1UO7hTH8jRdYfKL8HrghoRJjCGBZwNB9LVTThOfHt5KH
TC/vRf+/IvY+h2F8sALd1gvlGCvZHTN3jPfYJEW2mRxQWD8acTyT/38VI/37badadWJquGiqa/Ms
5uLaQDazaMTR4rEq8vsukU/i1NlloN1JULlXUX68bU6/vt95lWbuLGAqc+/hMsiQIq3xUOMgckOG
nrmZfpcoX5Ruo9a7culghTgNVBmogqV8d1mratROlECR7W5RvtEMhwHLrRrjShR6YWVxvwNMMTNV
hlClsu4Ns3fUWjl603MtRrYGD2cTbgQW60f1Z1WLo1KMOiLGDinRaM1DpBevcfKtSJ5FHQrooNqI
QG8ujlHdRSCRSpVKYk41M1JkJu9jOwRXLn5p86dYDpzNFO83a8DVtwH4hacf6SkqUZeO0anmkFcl
9qzGD/dRapRIqAS5M5axYI9dFn1s4Q5BEypO9mUEsN03yy+DUvfIaocq7F61B+cuW6825a9xoOLp
BxBTTGGXOjid5UxD/5+W1IhYSdmnIBjjnZFG3gPlItOuAwVCpHj0qLRN4fjJagvP6SQ/eJp6X9oh
Ah07RZlAZVl2DM9YQ+6ogz64UgDmVYUEfi/5vWBnaqWDNVWUjYts9aMB1UHRE5gMvAGXe8PHZLaU
CSIGOF8k31XGUyJ2qDf9y7d5Zmbhz3rXVHo+YsaPvH2lvFa94fjy8xB9un0HrN79f+wsRQdkXxkV
T8aOgY7IEKL5/JhTk7ttZPVjoSahcbEBMFzetWrdtw0DvZThqvdWIiKw0TKpYNrGm74Fp1w1ZTAz
P+fVsB0tjicBBiiEyKO4cK4oIA2y2rBTAxm44r7U/+VmI1UiD2VmHFTapSvIU5d6ak/Zv22JWutY
NZB59l5v793qAZ0ZWTgCMvVpZYgE+dnwrtHetPy+CION+2V109BnmiUuTQZKF5vmk2kTGBAZM6AW
TJU9JZLNSLKdi26/pfO2Vj9CdApYMSIoBATa4tXxCzhjJm4XJuwjFX6j6Z3Rl+LRR4Nl549t6NAI
f1TNUd2N7VDYgykV/+Dzcy0RWA/FVOpJl+emm0GRxRX9ktJvdlms20b2vVQ2zm2t+c2sE7uJJBWN
v2XzWylB1QYQ5rlF/5CIzPyR7bpN8zy0iZ3KJUy8zD7lqqOw4XH6ErXmodcae9CeDbTo/t6JuHDp
PQNMnb+NyxW3eaR7Q8BvkaCC3BEWl06eJE9dvcWMseatDNGDJ7KYOydtvDQEdaEnMwUeut0kv01e
Zu2VUGh3Id/F/vaSVrIMHqeZEMKCr+0aZps3Q1AYUI15efzaFa1bjE+ZeBdMslPXX/LgWZi2RNnW
nmF28Leo8UwIuthFbWjjoaoHEpvYP6SnyspsRgNHX3a80be9LRDh2ktzbm7hpkHa5HIlSaQYoXEn
WelHBGKoTkulXYnh3T/s5p+lLQUAOjkHV9exNDP/BOjNDnrYJyzE2qDAeFGCaSduNRDXmqaAa4kx
KAABVF76ZNaUYTSFIlnHcNCkGEl3WnfvTWnYm1ZqJ9EuQK/6qQy3ZgPX4lEGp6ERpKEwY+0uXTST
ZL1DlYQguwz9XxQMGmeWSvqHO+bcyiIJhuFn6rue1cFZciqUXRFEh6nZooxbc5FzK4ukKk0geWgR
Q3cNefwm17YiT/eMaDihutUfWfuw6fwzosCjSta0eOtqnCNQReJdj5j4VKfpd0BLogMN7j8UKZhE
IL4C4MJrvSSRGEoz7bw58tEns9mnUxzskrrcGt5f9YI/VpYlZHn0DUFRyUoE5Q2yMsfQhI07dzXD
pGUB/JdGiXnFIN5kXiwpDZUtrdxb5tFvDvmrKLwrfWghHqzmrR3uxp8g47TxS+RnTjI5aX4n18+3
v+y1tx1idi5Jmg14++xCZ50AZRLaxigLUFDxXdj7hyC/K8N3nT4elGALn7TmjiA8uCEZHQICvLix
BKOqmqKiFdB56bGrna9p4jthp2/s7OqSYJhm4pwJU2nJ+VSVjZ6gNA2Qh1r/JLqG9iWuqMBoX6v/
Ie3MduNGlm79RAQ4D7esSZJLtmRbdts3hLu3zHme+fT/lwZOdxWVKMI+jb4zoKhMRkZGRqxYK7i7
vXsyt0dOEuYLmB9F9nq9ezmKX1EqEFfF1Hy0a+tjVHZ3lvL6B1aoQwDhABbF8Nq1lTnir3agws95
B38ED6vxkzNvqdhLKzBMN9J1+kVe7K2ur35M1XbK6GNMzaGmpGFApWp5n1Pb3eWF52fznZef7OgE
9NUvjAdFdY63lylzD1hQYCAFmuNCPHy9zFRtEn2Y2UynSXpAX94RuZl5zwB844dKGG2MuL81J1it
SEUEJo++/GpXl14J8sojc+6mejd0zHDVIxK0j6pVbdyeUkvEYRoNLpJTjvCiizO29J4T1g14jWGk
kpL1YI/VuDlMAGGC31UboTqkImnCKAyoMsYB1yHfVaqitcjV05GedKIZyV1R5pDy2bHnu07qnn73
o13bW2V0i+D0boeeJoYCiMz7aRQ/8f9NqO3bgybMQOTG/ABvgzWlWtfUYTmY4EJY3w867E9Fm71X
wmwL8i5pCEFWR5WYe4wQYq7niILCzd0iZD1aVvh6GO2cXPVtEuE6TMgZoUbykrusBcTR/uir+65y
Drc3VJL48AsEKxPsz7bxhk1HLVoToTW8JYsPXVMhh0q6lezDOudIRn5gRrsBuRqzPlibzXvZNiPL
wEtPbPIbkWbLYbXV1FFJ6pWD1dy53yrAcVR1gK/uo/mfad7X1rBjyNpgJ/qUuYrgIcn1rxt7IJKs
6woTVWAemuAixdzhWg9W9fJyDAq+Qlh0QOLMXQtJ9ZQeRBPQDh76AaXq/hwtGw9d6den0glhA0S+
oDJXL13E20FLKpweU7F8tfkH8pdDFE0n3ZuOfVQ+Jl3xlMVHXRswnn23inlLhePt5cXKeSIJrCD9
6zUitKmGoE4ilcfnPL6HLfaoe+3f3GhfYUt+bAfz28ZOiyj3ZqcpT9ADhajV0FdBt19gUPLQeTw3
arkHX/EQK2Poz5X70Xpxk12rfm2me4vxQD9V/75tW7pU0QEFsce5Xo8FOoT0IHA0jlq0d1GwhnEE
YXBfiftdvdVGfJvPibbCf7ZEiL4Iwbm9GOHsmAye9+4/nWf6saZ8vL0csVNvdhKko6BJZDPXpaW5
aAaesXy5hQvS6JSDO53KgekJ7TVWHl2l98vyt9MPVsX2IZXF3AkOe70qw15mNVpsLhaL82F/B76u
6f3+9rqkn+nCiPj3i61LmrJazMohFc698pB4dngYPNVf2jTxK6eL/KbeJEaS3Zj0xNVfkFUdBPi1
zSZB9E7JreQ86V8KNfLd9IszfS/pf/7+2hjEpc5jwLpHxnhtJ2Y8pNIbvH9iJXsaxMN5DqwBzbkh
3ulj+j+gpdqGTUmFi/IWtWHmK8RN8yYdCKJhzj1QhyNSK1+n+cmOwKjE4c4ovN2UPbj1c+5sjCbJ
NtSkwYleEW6Cd14vFPa3YTBcPTlD7aAouyChuKQ8meWWkJbMWS7trJxlSW3oniFKPA9T87dafmrT
6OR9ZbjrOCuBt5HoCy9YnziGUGkli0KP7a6+HrrC+lSMeXqul+9jGECSO/mV8qlXHvQu2s3T621n
kV2Ol+ZWe1hxJ9IYL4AAjpZfjs8uYyKbU2qyKHJpZLWBrYeeTNaIFufgAcZ/CsZsr03P1rT33EOK
vqe6iYGRXbaXJleHrVC6aWoKTIblqWjukvALU6H+QHlHab527Umz/koW8/n2Zkod8uLbre6digmz
Ke+ylEcaQwfaR4cbXtM+LP1Wc+Eta4SQTPbo4gomRDL9VUGnb/U06JYyZWTl1NgMV3SZH45e7XO5
f5iV+BRb9mFCo7dJ75FtPGr5cig/WcxDLGr5Tg36jSRD5kZMZqHXLkBxb7QWJi3rLMVq0vOsPjrm
CwnzJvJHtrm/XvNUsZFdWy/ZRCc6njIrPfN+8rXhpxjVDlvb17Wt3ZW5K1VsatgO6qXM61zHFUjN
PaVe7PRcZr4Z3YeD9q4rQiSqM78pHowl/bxJ4S/+5PrUi0Fi8Z+Qdli9OAbHmNXWMNNzY0x+Qoa+
2eCU4HPE/Ka4y3kYEi9XgaVpvGCMa+rxbvjBRuc0UR4FsnfcIx6xvNOqbqcaVAVfgDwe2vHY2xvd
Y+kSudh/0TQIoOb1rtaRMlV5yA2R9m5xjCrlpfCCLfC7zA95X/xrZHUCzSieQ4aAyPWD4mg0qd84
0257DHPDzK/b8CJ9CNva61yDVD5r9ftweqaOcrfth1IrNPHFRD1gtHXyVVXe6Gq5wWIWQFyF5kIo
VGg/FK/fGvaQXTo8rAE4M+Ur8JfX36byenoOLqlJpWS7ESLkyKMNZVoRTzJPO/VtqPphFW3QbklP
NFQBjBDijhA1XlsNY4vqsCru7+Z+Vhy0U56Xns9V/9HyBIsGo3AqgxGr+oHB52oKsTwgP3eJ4dwx
UWMlPA1i45iXM1QXW/mQ9NNdWFydZxWoM2oQJLF1Ot8b9amf4bWxNvIf6VdzeAEwICCou1eXgFAh
CroB/0jtv8DVtUcruNfGL3XF5dM83b7apKdXFHUNqmkuYfH6W3VR1uRUXGnJOmP3FOa68qHM6/5w
24rUI0B/ISSCK77h7x8s+FbryKV8pdc7Cvs7gPdQSz2VWxLmhizGM6KLyB2kH2KI5Xo9Kg6/6CTk
Z7cd3W+dklr7OYC1lo5s9BAIlHGyhLxXw+Wc1Im+Yxgl8k2zt99Vg3KgxGbv1Sw37+pJe4kUzWE6
Ss+OqH1k99psMBoQVMse7RV0ZrrJOjJPovpuTKmlXLKPQ96MvpP20d6M9OrDkPA7wqnX4Hep4rsp
G+NdaQNMUEt7PtBTTk9DmUfvQv6ybyS03D2GZTducHHY1jeQYH/i8cWsGSnF9YYwGF27pbUIndH0
09yZn3hD289ZilJsXYXRt0hptqR95SaFoADvBiCaK/+Ncy1VjQSlnGpfeu3D5HwLm1fFCO9H6+W2
X8m8F74AD0QvFTcGOa4Xl1pA2duSxZm1G9NKTD83Qb2xgdInEF2HXyMIDKSsy3lUORqtV2aEf1z9
buq+pl7zpNLd9qZT7d3lxeirWe338efba5PUuInNF3ZXd17MX1UGj9whKpXKH9X0ZUGU5kNlwUCe
T2HxHBZhAoviOO9H11LuA137qwg1Yz/NeXVPx+n3KWf4QTCvAHCn2ga34PVuK22rdahv4dMJMNTm
PstBg+eHntXfXrosXJBuI0GtIkLNk+naUByZc+q1TnqGG0iljKh1ne/8iF5vW5FmTgIlwuSP0BFb
U8NllpMmwzik58H5pzlQCMnM/ptSdHfoPsDiQ3lndh+tAcJPmBKczB+KLfYgWaTnoU49nxgL2mp1
OAdjYO5FD4hWKHImDF818KJU9ZcZEcvWJlksN3ZWdn9xK/OwZjCeRHgV7iktxKaWI+qkxXBleGr8
P9Cr7/N062ktsaNxI6O+QFsLzdmVndYcnML2huycVz+B+TAxUI0bt6TESWgxgYLHAHjfNTdkGKep
q9hCLihzjvPwKICurfq6DfIRV8YqgooGIBpwCJnRxl15I9WRwYhaOlpJ8uKMD8Y47xa6+h5MsGq0
L+x9Fu+a8jBmSND+8weJ75VxsdEXGSm8IEtSce7P2RicGuswqvrJXY63T4IkYF8ZWX2tqYde064w
YlWfCdu58lGdvkLq7W28o2XtApqP+DmPDQtlwtVWRoHaO5nC9HwFQNnwYXoPUvCt3Zc2O4S1X2W+
Y+cfcmcDFC5zlUuzq6RAt5U2s2Ia5E7iHLsJNFg66WfN7n/YQ7RFICc506wRMk3xhhdD3tdfzOaD
hYbFGlPdvk/aE7m2VoTH7M6zjq1z+v0vxz1Las+hhh1g1Rc04yCwKoHgbFF/T5C44YV7aMvnWJ0Y
Sd44cdKVXRhbfb08gw4gGMBNGNH83nLax7D/ZjvDPm5qlLPS42huMftIPxy0lcD2RX9hXTRzQzL/
qgCVmLQ0I+eq7k69DaCvaEzNTwBn3d3eTrk9nmWo4oIjX6MgvUTJTG8Azxdq99/vk4QQOW2Js8ju
dao8dDtFOZWceHXa1HgK9dYpeZRpX9SqQvsBkYX4k17/FZn3Y38f6pGfZQGJ5Gtt3uXN19trlIXm
S/OrnGku4nnJggq2A0QlfFB7SF8sn+j5frxtR5KJs0yhf8Pjk8R1degqJMhDsABgI41vpmq9M5Lu
rslhsf5Ra09Zkh+G7relHTRIKi9Mro5eCL6BPg1gSABL7Z4xv1ezo++Z2/XG2mQB89LQKiqHRq4s
Ws4nnJPmhILFvkJsrXPRQzPs2lfgNbi9l+KHr6+gS3srl1liJQCVKfySWafY/Ni7/7ttQO4U/32s
lVOoY+9pgTBQfbb6aFeVn0xrIwhv+YOILhc3WZ2AkRpq/K7oIUjK4mezb/eq+sTwp5FmUMj8NKKt
ip90WTxCeHHakA5YK4cIajUNFk2UjVrn7zkY0l2gBY/TtDUELf0+BlmImI4U4PDrtVl1ZrlFJ1qx
04vd3ynWpz/4PIwvoPkIXxLspNd/P476kmSfdt3IGFpu0fih0a4O5fG2GVn5Gcjgf3ZWGX6gzqli
j1QeFA1TwTFPGQ8Gq/+TB8ZpdHS6TrW5yxr3G7DDzi/aJysFH6JP51yMbgLrvv2DZPGYorMoG4jJ
03XXVYFMUrEWfk/ivbTV3x0pnjk+melGXiJ1kwszq+OVh/bYMVhFwaU4gIndoZm2y7KtbvmWldUZ
cyZzLqKSxRiQ7+1jxX7u42LwN8dDpQcNUj98hTcNxedrZ8FDg2XhLEEwE3jvktlzd0YO+WqdolBR
9mNzarzWvS/1eq9ozdYqZUkCdxtVTWCPUDGvkoQkooNh5HQps2w+NE53H1vdbmyHY1591ttT+fsD
f6JC9p+91TXjTczrOAr2HPiKTCXdlZTJ7OrrbUcUe7YOwJdWVoGkrFqtgEKPy8ye2EPvcWm9D3bX
PQxedZekv1+UozPPDAO0tQLcuwonYPe8OeH/c2Mu6q7Mw2lnTNqyv70mWWGDuhDzELAcewhPrcxU
ZUlTSyWq1FaJyu6dUu4bfde442mxi/2cZXvm6vcMh22EGdmpvrS7Om4VHDMKcABQsfl7bzh1eXv0
GHClsHZ7gbIDd2lnFTUVbyy6QaxPbzM/UX6ooXpwU83/AysQqgo+e4iy12+asYLkfbIUushedRoB
Ltu5ud1qlTrghZW1m3uQM6gLxDGW9sWGlqdDwnDM1EM5v7bGy+0VSW3BowrhGoNHAKSvA4gCtNKc
KaadaQtaMMVD8mKksbpHvTY5kfZYZOJpe7ptVPaxmBIVQYsbSFtD2cMi0HAEZMk185Uq0y4bmIX7
k0BvktoLPkDI+ddQrYDloqhNV3wytfeDpb4PO+v9NHsb6aF0LUDiBL0R1av1qywcjamvuopev5oL
ZA0MlXD9b/TdpEbgnmfwCDp4lnT9lYzBpGOpjqyF2lX9PskLtD7i3e2v8otrZx344EPn8oU6AYKc
lS+oc2u2jhFnZ7VB8jwblnHXLNo3bS7V1l8COyBByCkl2210mILe3YHQrnalCYJI7YIHujDVznDm
4pSYowJE0Pb8kAfQfjAWWEemgamp2Vg+3/7VsjuIOWBwYirXIPC0663phiQJh4a0L7Tf9f0L4+Af
9HbwvUGwGr2ORnO4bU/2KRhyZopS0NUTSa/t1WpYlr1GCzRHP3A/oMDyzgCk4HtNsiWJIjfFeLAY
Z1WBzV6bWrKx10Cmc72iWdfmzi6CI8nbwlbKIjR88f9aERHiIldvDPojmYmVVi/2bgrZ9pztvP7H
Yvef/mDr+FI2m4fBNXiq1TWYwwUbXhf/sCBoD583C3jSxTAyQO0OFhN65deLsbO+nrOO29RKXmYo
OR1YOm3veTMTkeVdcAj+a2d1IE2vTRV94VrLe+NgVfHOVOpdrUDGMrm7aFZ3HgRMU7SxgdJbnDkW
IBRMZggNzevlzXFotfPILTfD4BxlH0ZoxcJqNw3jnV3EcLj9o4fODtqfLXpV8YffhAZSPOCnpOdo
Y10brko9QaeGiJ0lCUoJPxF0+YOrVSjE/D8L4jBcuCGoZ7OJWjLZKXhhpj9AeWfsv9x2QNllB8KF
djXATiAGq1W01P/nWAExmFbucSlHfzI/BOHJMUGzogh/25h0y8DRUPtgBgMQ6/WCIpsh8HDm/nFD
FUXqvHgqy2xjVOAXs8L6u/CnSelotRKVVkacyW7Grklo01jPHjqMUEi28cNxcn8o+qErv5ifEnOn
Zl+D5pDMvtXSe8Rdpn0Fu0uqF8fbS5btL0OaOCh08KhqrE5fr3TLPGXg3ga1OBT5sz6U+9lLfTd/
HjfVRGXRET43A3Qgghd0BK/3twwgVYGeFZe8R0fdr71Hxmo2vqHsmIvDJqSSYG9bJ+ez5lXBxDj7
ue8Qh0oAuufZoWpUPx20hmVleyOnHWwp04ZhmfMAXxL6bOwjVd/rxXV22mk1jdWzOhafCr7ZOKX3
f/CxLkysQljaw+amBDyEVXcHIe0nzXpMjOZYICA9Ocbu/8/Y6uTlLkNeigV6w8iO6Vidm9A3mvgY
mtMZ1oYNY7KU4HLzVqFE6SetTQIBFWG21sqWvQ25QzbmByd432bFIdP1w+3l/XKEN+eQojy15F8z
9assJC+9BhRASz+l5RnnF3Ne9rtWycmP1EhXvhZ20SR+5iIr5qu9Bsgv0dpuX86l/reZdxDBx9Ag
Vgx0RP0/DM63T/mcxgmTFHN8rBZm7MqgGV9Dr8lj32kD9XM0OXEgRh2Cpz7T3IDDPTTxo5Jm08YL
VXrQ0HoH9Qya216nIUCW0rRHLfocIijPkyrs7kZtq5QgNWJC1kVzH3T1mlk7CJdQnWdChxKkvr4A
UK991fxx+zNJTxXgZlG9I5f+1SS+uGNyJStsKwVQqo9B/C52lvlQTtbvE8QBj3NUzLgMgyIsdH12
E9dLY5Q7eb55L2ny3okav4s2bjLpSi5srIKfisqgWcS8Otoxh1i3LBS/jt12f3u/ZPFcsNwhIgIQ
4A2/wjTP0WxngCizOJ8RQO/bXeYUy70yLOU7ZVTPusWk/G2bMke4tCn+/eIbab1aJG0HEqIuxuOi
Vo85taW2mf5oaYxwM+1PI2HdtNbitm3GEdhBZBr7wE32dWLudbV48noVYZ0N4kfZoqi8IC0PGhU2
kdWinKkIw6zjZVWXT6DQKVBYByUpD7e3Tva5YJqhDQ8iigt4ZaWKjcLKB4Wts5hOZFgGMcPCezeo
+bkqtwSNpUsCsUbrTICX31y/S8x7YQEgEiDAq6FjPjp+b//Jii6MrK5BxbYDnqQ692857ZIBaZT4
uBhMJwbu3uifb2+ffEW0r8AYipkL8ba48LxyZhahjnCJQW0EjH6KG3+Y/uAlzxTbv0bEN7wwkpRe
OsL1AykwdBrJEpziwdpbarzh3ltrWd1HQ77MbdgAtB6tZFcx7OPm7SneGt6QRaGLxbxlnbUQSK5Z
jGu1u6FvYcffaCRJ1yE4ajg8qs5Rvd4uawysMnCESyfQnXh/J0kK88lWmie1YjMbxYCxQMys3vRa
UXfIeLEOS/1ZNI8hg17k6xsp3ZaR1Sep4gxuxcwF7i+w79ajEPPYnNIQPrrOQ8AZM6kHxkl/q0OP
lIfb5oCM8uir0f8sjBOCfvWWNvuWldXto81uHEVjRDjTHot9k2hkNk/DsHEe5VYYtgKGQwVkPQfd
DDwm0ELIzq1V3OnRQ9p5RyM7eeWP2+debPzbPfvPzsrHQjeGKKxKs7NQc9O9nVqh7DBCm+cgQWH8
nUEXsXl/ywY6BasBF48m7lZ1lSR0OSSrCKNm52J5WgTWEIY0pb3Put2vAVbVb83XavlcQ7JTG+bh
9oqldQQe2sCZAOgC2hS+ehGF7FTVWi+h6luZAXTbanYy4/m9M7SHHGTT/KG3Qh8oBjllsRGYJB+V
linKRFxRwGbWFfQl0qJ5mursnIzWHe98s6+PWXpXJKfbS5TbcWkEQ/0BX/VqhfWiVEmtNdnZNZWX
yWx/DKNzX8zhQ0meu3GyJfcua/rP1iqm63VqzaWDraEmDuZxN/i6kTw1WfqcTmCB6i1CH0ncBSEg
5sFF1ZmG2PXnyw2jbkuTz6dGXxen993keHv3JEfiysBqRZmbtcbUcbkvkMP3BySkTmF+7z6Bujja
TXsyt1TQ5SuiyMP4EZW7NWVv1XSWlunivgrtV0W3nhjA/Hx7TVITzE8DJES8h37l9aZNrRrUisox
L6b8bnCtYzRtYKa2LIh/vzhVaCd6QQ3F4dmld02BswuqDU+T3CGEwv/WsPLqKLaNHERPdrb155p2
Ydb8j4r9hhHZx6d2CrCNKqqA118vQ23UwaSUD55THcQACXrfs3cnpGeFBJA5Pmuz+snSo7vb30d2
Yi/NrnxumrtsLACAnaPgUW1fFZN6DpRu4VYpUxb8SFv/W9/qtp8o9yS2zvoSQaMaFDrEux3TjIMV
P2XWh2zWPsyx970YTZuGR5BvvAUk1Ykr86s8INSG3tQrzDfBhyX7PIyjv/j9XCGSjMRusGFNvqsU
yHi/CSqYldfHQxtllYE1E3KspfV1c69kD4W1BeOWeSYBHekmwMY8qFaryiKndUIR15mvICClzleH
4otbbAUKqR0x1Sdma1nP2jkrmthQlmTnzn1xQ3ffe/djtTUGIDvIQoIe8WWmShhNvj4B2qw0gdKx
GENRin1eU61SEmtLtkZ2bcArS76JfAnF/NVhnrtCLzUYQc+tZu+D8TlQn2rtocmHvb6FrZQtiMBB
kc1REWNZE/Tmylg4eadlZ68qmz34dvily3TeqLvJvg0ADbSHgRVxwla+piy6NcQBKO0kzibfCL4t
erzPPMbkb0cK2caB5Dd+VXLQOFzlTrOR2VGns5pce6ia5A5AuB2eNNXZeenWm1q2cwxbAn7gO5Gn
rf3aiNN6sYb83NbhkfauqEbcXo3UAu919kzXmQtYrSbTFTLQiJguiGqUavaLre6xLAYgjPyvhVW6
nlfDZBlpTl+3/dGm+UPR/1Szl9DJNiK47Ptf2ll9/6Q3vLERt5NYiejhNPAFbDwIZWsBQQpKDE1t
HG21W27az33KpPRZD4yT0iAL3kbHpfselFsDh1JLEH0CYKfmaf4S3rm4zeu8bJxeI9IY6peyfvLI
y2Mj9r3c2XBn2bYBkgci/4vLfN1RjrwuQMNzys5O99DGxj3fJt2MmzIvuzSy8uOy6dIq6TiboW2R
2j+03Ra7mXQZBvxp/Id49Jo9IjH7YOgHLIywOnXMf7bW6+a45JaRVfg3Qk2x9Zy9MmOUKvuf4rx4
47i/fSS3rKxSkdEcwrRlUP1cFWG5zwbX2U1u3cJOkXgbMVMWy5h+soTuoeCBET/lwssyNfCUYkny
s9csNpqSzfi/NqxcP4pU5Xkuih+D3esbDif1bPALMLYJqtN1nRCaaUbfsjQnTiOazLRuk0LBWAx7
e3y9vZEyS5Dd6XgF6k5vlDhiJVLqsmB2TLMQ4yhgk3yG0AX6ho0pZOG9qyc82EcxgAgiV+j5rHZx
mKeisvJcPIim8V36oxzfgQrZ9YbQTN1tlllkpwmsO/1/iOkgRFpFVJgY5sJw6xw3nP3FNv1+q1Ut
yxLpPBJ3aCpx163inN5C2Bo2rCitA79P60Nh/xV/g3bJRUVse4ZLmhTTMxPdK0gyOcTXO5gv5ARV
XmIvaJ/aPHouKemEKhzxia34U/Z3WPwc46MGN/3vu8il4dVWNgOjjHmL4TZqTkiy+XM8HIP8OdvC
ucgONfQMAlkMdQJ7ulqhWi1TCwwS6DIriXdz/zCEP28vRm5D9HwocRjYubZhWEnkArPNmYMIl6OQ
Edw1hvPTmrXwcNuSzOMFZw4eQiEFHpFrSxBvVloxYMmduhFMmDaQOVrgPrxmUqHQCbvHPrDru6Xu
tO/LoG9V5qUrFYwGuAwJ5dpfulDJXCqqfDa32rlwlJTLztwCQMnCB2PM/xpZ+YbijsRMJEvOcTie
wnDaj8Nz7OpPm/OFsihso1rF6Ar83toaNpSlEO7VVsCMa4S4bvPYutAIq4p/2LhYZHaIGaKcCZWe
vcbvWJ3dFu5gEqf0cB8VL0H908yGY9fCETRsZGMSIm9dh39LtDIcABJrAOSQx0OMVoYY3O3PzmDD
PNGUO7dAI6SLDjMYIiAM02n0XtM2PUaj/tD11l+ePu3qdIs4RLpw2ClcLh0Gna3VwVCDYez1JCrO
vfowRsaxR2nBKd511qdgNO9vHw2JLdIQ6qqwJNOXWnd5Y2ua3VqFv1apPPtDPauwnoV5jqYsqEan
zUtYtMps4zxqUqtgcETwZDjdWr0ZrdzpYiNs4jMIt13wpbSOue1Pnl/rH5hlO3hG/KQlj5kyMEH+
fRp58mtftbI/dMzCFFs6ypKDY1AZRDkItgfG6VYHxx49pbcGyHN1rzsWR6uNfFs5xfXWiLHcjijm
EoGIratbo7CsSC10yMynIKmPQO9aH73P6QBucrwDK1pvnB/JvQt3BTM+sBLzwlzfiorSjovHRp/n
HuT/kgbFvp8sfcOKJLZdWVntHtOJscMEG9LH86cRMdEoPhZ2tuGlUiMwUov+GaDedZVtrJw2MpsR
db6mODn6U14x1b/FGir9PhdGhNNeZJdVXpDnuwNVLkDJyefAeEUcwfj9Jxk1H8HvCswNVuOV58OH
t1Saw0oG3XhI1cPrMu/cJt0oZP3KqVY53pWZVQiJZwu1xgCq9zCNdqn2kNofYlM5Vda8GzvzE5w4
0KI+a8XLrN57DNR77bQP6nZv6u9h5/SbgzcxE/wD5Xn0URvjjrN8VtL2vhwTwDgfrHvADoe+Ug5B
++huyXvIvjZUcEKWBng1/BLXHyIv9XDoTCiElf7Epb5LU3LGzvz9x4QhZoMhbgAV96YwMuUa9W1h
pTB2QfbgLbBrPQXdV9P5/PshlkAODpSqCg0T4XcXfqVNDuzcPdVTy1pANLjh/5ou1vdLkCsnC5qU
vSukdG7blG7hhc2VLy+RMmZtz+II5js7/zFpD/EfcNcwwArlp2Adt0D9Xa/L6qZR1zOmnikz+l3+
yCRh6ZzC4+2VyKIYyEVCMy9lShki97/YvWGGdjB2GFGPi8DP2r8j43TbgKy7aFxaWGWHyjS0mR6I
6W07PVFNPdpT5w/q50yvD1Nu0DB6aKxnc9g7TukXw+/3QbDu/hojADC2rpyEZjOoScbErFOHzBFk
RbWPIHTZ8AeJ8LP447z5iJ5A07xVmLaDouaOaBgYVI5W8h1mtANzfXdV76e+2cYITjk+NdVi3kMD
8NEc7yjj2ulwBFmMrNN+3qx/yVKAyx+08h4vn4I2DEHSO/AANCCjJm036c7ORBJqmTbuD/nyxWwL
PgSzq706g1YU5WrUF3xjNECrIN0vzJKnwV+Ri1Djo/FY/D3p0JkMRyibj9Oj9lGdj6EmaJgy5Kxu
O5x05Re/ZXU262RWUH3li9v23ln+GRUG+Mu70vardKs7JWNyAdkLjwtFcyhH1sNDmUGJ2xoZwAjU
5yJxwdZ1fqo9KvVDMDvHIIxRNNk73ucqPkzV3SwG7sdho94gi0WXv2H1pSO6UmYuuOPmMN8LflvL
3m3KsIpDur7weN2B7Kb+7AHpuA4TXtzM9bQwLgH7DtmOrj+0xcOY/60a52H4YQdbTQLx997YI2cm
xopH3ZqgxlqqwissNpY6ZB1TJs6Qu0RhgsmG294iKzZAhYdwgKhvkAsa1ysLkypQaPkyHp4OyM59
rDVnJ2q5QVztvAFkF8GKl8HHDbMiILxZIOQEvP15FZBHXpvNjTRxkDYSpLresV6yHUKlQfO/sfG1
c5p4j97yohXLQ7KRH8lIIOAog/zBFikAVbdru5oaVUY2wpHn6f8kyD7HRnmwLKQLy3dFFO6byKTD
OvtdCCvRsvh23N6RWG88B6Vf9+JHrLxpCoo4aS1GR1TnK23k3ciACsDi+2SLJ152u1ERA+ImqFHg
3lytdrIhTBDKxUFsvZZVM+4iJXE2XEhSHqN6QqVZ46UlOOCujThJ6SZumBAEHPV+NkVJ25+ew0lj
4mfwg3Zj82TnHYJ/RwADcaB1+ua4cSLaZxzF0Yh3RR08eln2M2iCraAuC6Qwy0N+SU2YU7+602Y7
DL1UZX6pM5o7Sxv2ef5ugQil3mnRu2w+h3Xhx/Z73fsCX0kzHjPVvmsHxM8+h9pWO0/2IdFfoSrN
LyLSrtx2Kke1gfSGYVejSu9dp0sOcdhqG3m9LMrhJsi3wWwPFmrll0W5GHM1mbCTD8EpypRDEYMI
ito9Oul+Vzy09fCcONUfBHDQcUipMQZKFrbyH0brgGRRrjtHg7tjUsWpUpj+TrcDjmwDL42If7/I
8zStNLURJNB5aZ6r5YsZbVGK/eKoWUe0SwurTxQsvP2sks2LvA+l3e8DhgysvHxQGYgpnMXPQ/EO
yCGejvIPSfqokInABYb05anKuxG8punzLIHPKn6wSud9Mh7CbDmaxqmFeEdr7jr96MRbWH+Zk1/+
6tUnT+dGAbwuPjlcw+UhnFw/yL7H2a5L/6C3xvMEyiSYJUD9rGEJDLhYaekRepli2IvcQKE6kWnH
P/jQ4IqoVXK3AMu6/tALsx9DGvwiQXXB5MQ7Jd2okssCEJya/1pYfWil1ZZp6tiyUgNdMdo7NzqX
yM/cXofcCtTCPB1FAr9aRx+aWd63nApncvYDU+fiOTzNG8dCFruhvf7XymoteRzUkWdxLPLlUQ+s
vTe+Up4eEFnQ9X2hhr/PK4LQHth7muvQ7zkrbyvHeTJzjzmnuHhPaSCf0sceAgSa8eGfbB+tWiph
sGHSY7h2g7gJ0qINYIYRHAQzd543vmwzCovf++bMX1hZrYelLqUjSDeivjpk/fzsDqLe/7C0W7Bo
WWgW1QpKx4J21xTn+CJ+OXbadE7Ah8pgJy/oO9XWzsr+AtVWmelBGw4UW247oDQyXFgUrnNhMS6c
UIliDlJbDvtA14+zh+yYO4R3ZRd9bYKtqq3UFRGHQ3hVaHu++WJlmtep4JxJi8bzp6ix7ia7vS+K
tPLrLIz3I/50yqZkKwWWnrQLw6uPGEGBMMUF97wtphn6R918BS76J/4IKTN8iUKuZ421jWnEB0sA
kUngGSdAHymv49Z+/oNPxiQyTROi3xtlmjCIWhCvxAx6G35vJPfTV29YuFXKk5duUdTLehrwJFP5
hd/WFGD9awcxi2BoO4U46FbI12vLHZwLHvn7QHso89HDix7Vh9yHpzQ7OfbB2SIDkxw+0Cegm1gp
77JfFAoXDhqFhqJZGeoAiZLxuA6rv+qohkILleMgLDeSFKkxIFuAVamyIf5zvVinb6YsVRhXG9W5
2E9NNuzKLjf2LoPYqFujDHb7U0rtwdgItlZ8z3XCF6euNVpjx7TNZAA7H7SHfG536lIc9Dj657Yt
yQEATIXk3i8hd/dXO+ViI/Pa1SuVw0cnDGBdmE2UC5j02JtVkGy8FbZMrYJKO5dJpDD2d9YC3pVx
72tT4jdaeri9IuF6q7iMaIrINpguF5yQ119LyeYh7x1A2c04zBTb3GMdjd9u25BEZCI/A1Gmx3ME
HYBrG9EYFk5lAZM2a6RZmMt6p4bpYSkPRqsdyjj/xnRop/y8bVS2f3QsIbGHWJ6ZktWZm1GKRrzc
JV0Dqpo23zNqiYpyf9uIJBIL6RnxLqekB+zqemW53ThJxzvj3IXtLvX0oxp+tB4iOIGVl2WrQCm5
ZsBViDPFgCbsuKttzOfeVtQFY2XxJYeqM/5uJIE/JvkO4MHtdUk3DxwpYDXBUPJmkLuqGpWBL9aV
lIYfBop6oqv/f6Sd2XLcuNKtn4gRnIdbsiaNlmzLg24YbtviPM98+vPB++y/qyj+xdN9wneuCCUB
JBJA5sq1Mq+sp2l33dTqqM5MLd400pzyFCjx84gynNy+DsPHyf5Qd5ZblVvn15qzA8EUgmTQKZDL
vlyuri+7NBsYlhN87E0QKVBLXh/NWpKICC9INmxUvOmBvzQRJ0NoDRqhlpYBN3AqroYTFezJS1LJ
jZr5GGW/DHJ/jryFsl+Lg4hNQyGCa7zXQaKWFaImRdtrM6Wf025EH6u4jWJnH/2LshBV2r8tiS85
i4I9UhddbNLsGrR16SmRiTKiP6qebaTyhnesOeK5qUV40mY7HouCHrcqfCuzN9RPbP32+pKtzxun
MxuLvOWSjKI2MyctLEYj67FXQCZoFbd5ERyibiNYrHkfzdWCCgmmWMQMLqet1pIuTnLYi3tYseC7
kOLseH0of3Dxy2gOuQ+vRoeUD9enSxNOOUhwdYuGlNRttGav7ovCA+MSnKz50xC9zflNTD0FSZ4B
AZbyawvPzOxV6SsKWm58Gwc3EOKHwMY3PmxtGSHPAcUNWJAq9WIZp0lq68bmuywbBg/p9/j/wLa9
Nr3kZUkF0ztF4Fp45VBpo9VbDoEkn8jgKwB7tlKia+H+3MRiGH6gotmGTOZ9m8WnQH2Y4sEzkZLK
sw9+HNz6mi+7CpiNsfrc1rZbfUqKnTFZx0JJdlr40Yju6nKr+Lf6TYQbVp2KEhe8yyWftLJPUMoD
ImsVD6r5KZx+KXF1p+baY63pN/D3bYG4xCjfORlFQHHXEpjZxUSn8qz2NPHTzlM8KUp1KK1fnciC
ZXdm9nLdodfKJrqAiuHMJKM5xi9HN0qZYgYJ7ae+ir/q8YnrgofkwCmS7WMyNbu2JPHTPYyT7tlR
9Jw345Pd2l/BBB2uf8pamGC4IKrproBWZbF7dT8p1VEivHbasxEOrjp+7Us4fz5eN7NGQK6T3yP7
w9OV0Ce20llwVWodXRWLRHRX6Z8co/7lBO2dnqLmMEefbX2XJPs8cCO/tnZKbZ6uW1/bp9xuuWSI
9nViyKXxppMytYKi4z7Rjv5seVUbHsYi2zgk1xzoD2M2906DV7p6aSXQJs2AbBfoRdK7ZlxJYBty
MOpA5spe/xk20ka2dnVYMELAu8P6EeQvDSrqEECBolOEJ5MoOr4r51W1NxzkuhFjWR5ypMQn8hgR
1cQ7ObsdzJNib+TT1kIcSOH/Ow6m7nIckjl3QyrABFJ/i/iEuy0vtbo0ZxYW3jeHfkg6A+8zEZPQ
6PiGBulX0t3Cu7vhBFtjWcTSWPZRl6EucT/bDwUU5lO4Ea3XXh1nk/UHbXC2kfQ+BO3pM5S5c8nV
FtGhMdx+l09vmv0p7Dasbaz+Mpk6hpI+RqpYGmlXheUB9Zp9ZW5AFFYTCeBnBVyJRMI7+oo6zEMz
iNmfskT2eVRdZ1ZR8rWOvUOKvJ4gdfqGAGCYZs9RZ1HUTo/oPB5tM+vdNtkq5q8u4dnXLPaxPaph
O9l4vBX1SMOP1ke91LYq51tGFh5ZDInijDJDLnJlP1UvUybtrwe9LQuL86zTjbbKHCw4+Ws23BXy
VkZyPaafTdTC14EVhcbQYUHSvsSdvvfjmynu4K7ek2uNhlsl7HdFFns2vOPXx/a/eMyf2pwobC53
QR0hi+4IAe5BTVrZyzvDVL2oS7rIK8csV3a2XEwGUTiZBhfG5+E5Vmw4iqvZmqF3KrTy1KlKHh39
HJL6vdNGJKKdXNvqjls7XoENkIDm+ULLz+KgN5VZNTWB/akT3wOI4/rTwR+qXS/93pgR4ZXL68u5
pcVBLveRZgdTQEm5Sb3YBF3jPMTS5/FjC8buRXdcxWSzwDunKZ+um14dI4TXCBqDBCUZchm+jcZJ
pVwTNORq5kaxpri97SDArd0y/cFG/mjtXmieGRO/n4U/DbXNvhsBt4TR/DoNgXZj5aN4hoayV/Ww
eExQ/R3sqd6666/GXXh34cgl3aMbC8OoLdRGmFF1bv2/HC6+0fBhUu+D4VAHH2KS0+Q4r0/r6kjP
DC6e3KmhSGgAY3BqhiMUAKS/H0e6W0KF95xh7MJ548W4GuttsCDkjoFjLddxruAsIlPMnnqLtfx2
UpovpgJs6PqwVlMJEByLmQScDc/25QoO1IUmq8BMDggeIZpQ/VlEx0lKXaV+AjHpFhUl063a45qT
0grNugHIJLO12Ih+rfpZ4uCkdGXU7XNZ3ipF4HbDl43RiXfJchue21m8W+IZWfY6xs6Uf6nJDj/o
Xhm6UQoFlBc95jvZ+gtueJNz7brh1fEB4hGPF4NnxWJWnTmSY2tmVp36GQyUM77CTm11Gye12Mrv
RgdGWocbFJDbEpU0AUEI/KylJGSgnNl5JkSMzm4OkLjcSNWtRnjgJAAKAYEypkVUKehQyzON+p32
yYKDwD4M1KTt6MuoKIfeVj1eT25HVdTqdJoJPD95MLIfGTDj6/O6+lSz6JYjXwg2QbFF3D0LOLGc
mWPsM2QFNv3yV2AeqnLfd17+LZJfa/olzHl0HVRVMuN+1m63UrFr6FHo8aiuQM2N1Mi7t0sWpbYx
irpRqXtd8lOfRlenjS4fTsNbFh8GCA6HG2W8HZ1fG0NfXW3acASkh/T2st1atkNEgELqO6rduzjz
WHyPEIUDJSDpp6KTD212BDgj4JRsdK/Vn+W2cuepdAX7yhZl01oABqMm2D9pngaue7kQuaOlRpkK
lEiS225aI+FdOJ+iFlI1J0mGfZwijjdQl6GPJvm+MRXi9Hzn+GfGF6dr0pZ1LZXUQuG72oW18lnX
vvfBPdXnmznWH5uucsMs2Bdv4RaXw+rGpiMBSVLg5PQfXg6b+1VQtB0Vc6hlWvshstEH+TBu9cqt
Ta4oLSPJR3qX5+SllbyIahM5HcJj3d8FUX6rlh0jqz5XocrB0/6Ya+WbpGU/r8/rmoedm11ES7+Z
qfzPmFWPLSXDoMz2kp+7vlU9tFO3sZXXzjfKaXgy7N0CvXE5xsnUpLKdmcmkfINRroDb0oo24v/a
oU1zA12oYs+qy1tCo6dhKHHVxjMCr9C+c9ToRb5L4v0ERXtSbGkgrAnH0BQP5hgYruhkW4RJWa2K
/xTNS6PyouZHUMFYUTUIdT07py6VDmXIk7faQ2vuNlN0qlSeV+28t0v7RxnKGy/51Smmxg3cHaoO
0kqXU9xJcqpLIeup6bUrKS+JBlbO2kLGrD48aAxA8wf0H9FxcTUaprhU0SBkT0RUuW+6NnHlxAKx
1O/6eA/MXS+9KEd7e+OQXR0eCHfRaExpbMnfgrqLkYUt5KtZbwuSEGM0d4O/4aarowNhjIIz/WtY
WYxOVVo11cqOglgUFXd2jop4osHy7/hyfNPOanvg5aXdTSX/VdjftaGCbJ838afre3OtiY4cJeUD
keCmNCci09nJ19Z97Ei8qe776SlIdnU0oKdXIUtxsqx9Me8NSXuAiKqam12Qh99V/eTrDxJ0voVg
yG2D0/XvWZv8889ZeDqMu0ZNKRwaLCs+dcDs5/Ell7Z8ay0Q0hIKuBSIMGjWRaCfWykfhopTJmus
veW8TmN9V1jA9kw6NZvg0VIrtyr+RYO5aET9H6uL8JumZjolsEPel9ZbpvaeDbpg/mKNmptls0eE
9K7P5dqhAjaJlBtUABwri7N0aka7DVS4153khe7sA1JgdhV6nb1xi1tdM5hawKz+gbAt1iyIGj+w
J+KBpL+FEgRBsPi16lamY9UKaWWAq1Cwcf29dNSAhFvbt9Q/iyZ9MLrfpJIOwfz7+pStHVWInf6P
EfERZ7thqrKq6kSZWrcab6reZPih9Kc52+VDvREBVn3wzNRi1vImiTo5LlDhHbSvCk3Qmdntx1q/
sVKEBmT9xvbHfRRvxtVVrzizuzggIVdH1Am41X3Q+L9aErFGNP6aTelulonj16dz9eD6j96jBeMS
AIDL+axpyLICoQjTt3s9fJZHTzaf8uxg9x/y4IcNe7w9P1hWiBrwQyB/C0j1Fdzzx3TrYb/qPTwL
wVn++ZDFjjdKRx10UT0vo9hT1BfVTNxyPl4frnDB5f2RLUAjG28ag+f15WidBFRS0OM9ShDs6Hsg
l2lueM3q6p2ZWKzeNPeTKfV4TdCEj7Vp7Ky6OYSW/ksIGl8fzeqUnZlanFB+VehDL0YTNW9yCQIx
/F1udS6s26DVHx4zOhuX3cVGCVxbFvinWs49W/pd24XLmf5vBvK3kcXap06blR377d6enwXXudw/
9NNWe8Rq5DD/NrII7kM2TXqERsk9ZVZE0o6l9Fmhfj2js1QE3//NgODH4tFGhmUJ4FflfgK9gBPU
CqCx+qW0dLdONjxtdWlsuFAEHQoINeHsZ6Gwj7KhD8UFBe77waVLqT/ZY+EfEF5y/j9NiU85MzUU
qaL4BXPn51/yLtsN1fMEZv76pInvfbc5qa6DoTEBci1bgqY6yjtfG4CY1NbLMNu/pc1+2dV0hiMq
vX/4VmnkuBxIZoWmnjWIV2RWQE9k2D8qenaXI1oRtN0hytqnlm1Kd+CDVJKm7vcm+uDAKcJdogX3
g+lvZHJW1/DsexZrCBK690MT1EYjyivDM/xQZfLl+ryuRCTq6RrvdfTTSPYtgl6d94yzw0/yrjuN
sh0fYXosdmFqTe4gb1E5rnV2XZhbBMBSdYo+GFnGrBwOeU24GP5SZvnFloevQvAhTG8S60ZqkF3J
sj3slrtI2YgnwsTCk+g4oIWFtiQTRMxilaXR1818Qti+iFHnhPHdkDqvluc94oxP8fgcjv/8XLkw
uFjGxAzlCbIqEG3wdQPQsKa97uf2hpWVCHZhZbELG4RW9FxnWFPxBjt/eVAQJaXEUG7BNteyXReW
hEud7XfuGV3cUhyDU+JjaD6X0bDrtIf5lBhPcObt9AJRnYcW/G3XbwSB/8U0+CXxcoWIebF2kHDZ
ctJAsxuZnxJO56Ck24Z35TFRor0NsQHk5w/29HE01ces2oL7ruxHBm7SawYE0nnX1JaPMbDiBHL9
uc92SXubgHST0o/XN+TKxZICPsBwIL4QS2mLc9suU8DUNlWz6A0+lPrZ1+9SA83r+V7ltpeZv6+b
+4MTfbcd/ranL+548CIHtdzTNBtmhyG/Ce+TU/jcpbtu+CDXiYscvEWeWv080TCo0HsE7r75pRgf
/NTLjV0wuOW4Vz5IR2Wrz20l4gMzYKOKkpxIJFy62Qi8FU26ifeW/ka2vLA3Rr66YejToNKgoqPy
Tj437ljrUKSBRuUuHL5EkFCHu8B4A6q8gUtfaz1nLFxdge/QVuUs/LZUAxIGEW9HRQGD9nXIdor+
RW1nd6ohkss+w92yS3Xr3i4CrzcP+fghNA5V3e0kbtum+bqlULP+QQZ90oK/iYrL4oMiPjQcHT4I
eiFURs1ylzzSenoI1Ncu/5imd5XlUCLcQasY6S/qruxeZ/0UwnDuZP9C94vaATocrIRDJ6dYqLN4
YslhMk8R/TkjuFjD+O5sJfxWt9SZgcWhM9eakjsjnuQ3Xzp7Og7VeKPZt0b1s9bt76P2JaUj4vq2
Wg0VZyYXu1iJ8YOyx2SevujRbRD31Je03XUja2U6tgZiVxZlB4r84ivOZo4QVShxBtA8L9FGSUmc
7hPHsQ6qjISO7LTtAVzQ7AbySC1Ul/xjr0T9xrmzOrnwIkJVRY0fPpvLb8jMoRrIpxKvyh/aV7xo
zzMxl0EIabNnW8/Xh7x6eLOPKLWgKPuOd6yXNT/IUJ+5p4X5Q2J0OyR33GY4GX1+mzyNctttLORq
FDozuNgovlyEtTaSHenbh0BoCyhb7r86gSKhT5cMGbxlojSJSsVIbJQCBQlsnP7IOk9pvPwvM9n7
eekhArYxpHWDBih0UktgKBcRPy5j3iWildcyUJIt9ft4nPd6nO6DTPJiY6fL+1DfwgSsZUxRmlfJ
ydLySSfQYpdXbRx2cRCiHySow6tMiTxrLM1dp6b+Mesg/mpnbYZr2zrWhhOfVGuqP05OEG346+qm
AaQOfyxYXc6XxfXFktOGKhTzzalqHpVC3ivaW28Mh6x+rrtXxb8P041L9poTwdEvXmKkFqD8vtwj
g++0+giB6D00325Yvanm9+vbYq0CCkXDfy3A7nJpoZ3krrYbWhnK3o31/Ic67Mc7ueu/50V/M7Yf
VAo345cgfwlodZhlQODmxs5cvZvRMkpWHAQ42ZPFJ+hVQywSur5mW/5O+rx0rUk50ArjSe34IbVS
hDd3Rkivb3BqAvVWzdXTxiyIWLO8y4BdpTsd1TXy4Qsfm+J0LIOGlKmkhF9y1AcBt+z9WfIyUz2p
tezJkEkYOTSnMOCMkCBct7+2sc7NL5YZ3RMmwCZWwMUCh01J+2flqr8U6CqoD8j1TrPijSNg7Zw5
Nyk+6ewEUOLYqMZSRN/uRx5ZO1EwCzYBk6sDY+eC4UK5CpDupZUobwt5UnzQQ3PqtjJ9rOG+Hr5p
watc3GdGdaCUtPH2Xd2mGg2mol8BFv4lqjFJnMQIG5ltajWcJd/a0aFE9y3KfEh/Z48nhj/Mz1k/
eNcXcW2vinYqgYSmN21p1wp7tZos2j6CxBRsj5G+9YxYe3LDBSa4rLh9ycusWT8oE2K4RIPSedCk
2M2iL91YuZv1YuHty91wbmd5ModqG0oBSdNcH3dp60eelmrcsNRu3k+EYi6eyVb1be18PrepXnpK
O9O9ZZfktubkYFdfxl928dqhjT64ad/8i5XiHEE9gX4nnvOLgAPZryYPMcWmrniT/Mo1t5ou1jYX
F2T+oepBm+JiMM441pI1k96cP8XNg4Qwd9Q2GzFjTUMcUB4IDpALCspNi6ARyyjdOSmPyjZq1VPk
29Nuiop2lzu9hCCmppxA0EEqkEeOp/Vpt7OGFpJcozJc1a7L17RHNMexd0Xg+x4NYOJYner9WNS2
5yOo6TlpsCVOujYxHJ5cHvhqKvWLiUk6LYwjGZExWmo9GAFt2zX7LRDa2kbkNGGD0GdOW9vCfaPO
B+QURul9SppU6d/yYqvde81ZeYuxzenZwX8Wx8XYNKUeyuhJ8MD2JG6QWRN4jflALBWopU3S3NVp
O7O3WGo95xVi844GhPlcZ/qhLwZvM6G3Nijub9BLkpWHImaxK0KjN3LVatCUUE13StjvCmVgedw7
cn3oivikN8Xpn4fMc5OLlTJ6qSnQGoT9PfhBcm8nQ2983cLq5eLcxMLjHJkulNofUlpTeuto1gNI
Yjkc7pyqCo4593P4lNv5WMp00ElRyRNaw12yMFWekaqTtzqk13zz/HMWr4J0TqXOMhhxyJ1doNyG
f1GVFSUoSAgcOiffkdVBQuqnWY8MjdHfqeqz0sHKJr1cn9W1gwgiApBzFE1RIRGjPLs8JKFR174i
JrVwvD4f3BichuKgdb1xmK/dH8DawHZKozdPi8XqdbVWTn2uo6eB5Mg8zkddfo2N1zA3bv2w2NWT
tQ+TrXfVqs8QWOmH56SFz2QxPCDCkgTPKsoXsIvIg/Fc5IMXpTqKZp+Hft5r09fMSjwLiYIiHHa+
A27u+gSvncAOYFaHnCF0i0s+AgJ37yuzL8YNlZFIfNPzmMdeO9q3k5XvpU21uJXdb8LTJtSabKSB
7UWImfWhKNQRVeBaEs2Vd1a56/UP05x4JoRBWwfkyvhgy6ABEMguZG3LDn4/7+jYT1nXUL1Xk6/5
+LP+URaP81aRYs2OJZAXCskqE6jCwlHzxKKgZaKUkd/p/n1iGh+mpnkxOrjfVOXH9UVbe6lyFIMd
Elp/72m8EieyrV5Ya6xMdedeKXdlg9xUUscOhTrnc+pk/e2QWq1XgMJFr1ofjglgx+P1D1nZnvCs
AOMFQiUuBotRV6VSy0qHooFUV15f/py7nc39rdvqiVvZnaD1SbIKzidS64s3RIuwUT6OZXZf6+SP
htZt7JvqRnM8ZYac+nee/IsLMBBRREoJcKIGswgHZRxlYyTEJ2KTS6j8SSqjneKIzoctvq+17WCT
qBfKbBYhbjGFqJ8MVt4b6X3h7yU5PiSxmruGGR6GwkFCscrIkqlb/iOC/+Le/YfXiuQCSBRA2Jfe
quZSGNg+SgOWMsSPyOh9V3yaN33HDx13SAvo/8skO/hghh+7YC6Pqj3mL2OSh1BOD/O+1BRecdd9
aeXqQU+E4H8BPyq0pi6/SR9QbbN9FEzyoM8Oc5Z2XhSyT61e3arXr21WLlR/YgK12iWMok5QmIIO
AHWe+bdZT7c9BPY7XgXHXtqqPK8BVAitQnHIABji6IthlYoWKX2UI5dS18NjH1r+3gcgDvYnDPaG
qkSnIi/sfUTJz5uUgaIuwXM/DoIIaqibvTIg4hKm8nA3zvl4kJtNwvfV2QAlSOenIwhIxO9nZ2yr
5Rky7XVGeaUojklRakcjD51DUpjpfjb06En3/fzm+mqvRQ6AVgIwAzjx3du5gVh/bkFDAcPrHgNL
e5qmb7UpF67sbxHar9yETI44WPMAJAv6icvxKWmE1ESOs5f1rWE+p8XWFl4ZC9J1IC3/yFByh7g0
kGuB3c4BS1waH/voowTtiKJ4lX66PmUr62SRvTJ1KA6pui2hTm1Ex2aiTKxTyDFjP6b27Bqj5E5q
e1ONP68bW5k0GPa47FB2gpFAXritkmdOYIYKuzH/ELcPWb4lsLpmADkDXmicf0TaxaSNTZ6kSsxo
mqK094mmSG7btNbx+jBWgoqlQRL4R3IHqvmFb0+s/ASfWnbfNYmrjbOnjC8kjzZC1+pYKIdSI4J8
hnLgpQPQL0ZbW06DtqNTfqopF+5JDasbVtbcDAVzck2UoGgDXByCTTZ2BTWogtY8/4fjP/mhdRgS
+xSk/0KQkdIumR8uaFCyLruA4CmNtGpG0kQqK+uu1pvGtUI9O0V6oO2vL9DKoCirYUIAO0mmLZ4p
VW2PYS45aN5I6Y4GVmhMNEjvoDK5bmftqk0FAyQuWVdBVLzwNyPLSwuSguxe5Eg+SvqXzvyrnu9z
Q3YH6c72Zuhz2yep3W3YFY/ZxVFL75EQOhf4ei4vl74Rjr44wDTkYYr2NIXJXu8/OvlwNyj0Vo7B
Q2HUPOjvLFPasLw2s0JAizo9gj4Qc1waDjrHJ92OU4q3RatDVFR8HyGYUl+uj3Bli3Hzg0UXADAC
5cuwFDTg7souyu9T9a0aHmgZU8J/3lKICSpqDlyyxjtVzW7mriJbWX4/Sq+59RpS9N/sFFvZw0Dy
BYU0LLHvay5hNtphbBZ/hmFQi2i22DpW1+PMwCIUFaU81tA55Pe18wB8b0a/oqofNlOqa2Z48KAM
i4qZCSjhctkhVOprU4nze6W/K220fZO/+uBbVHy7vuqrZkgUkWIjLwVm4NKMNKlyXXVdjha3dsz2
TcBo1NZztvqW1toH6Cb6H0N/kvBnt5PJSpJaKnrWvnNczW73GERdPHrmKG/6O3EbjYbKTY3PcbqL
DnNg3tuNcztDaNb/lp3P/3jYlHX/XFqoZ3M8Xg7bmJVyakMS43n+qvffffOjZD5FWxpZK1vqwsri
TRCU3VAoOXWq1Blunb2RoDVQbpFHrZUvaMoDUMphIpREF6EXvL0aWTrJaaqMxWS5w5G5rGRZ0Asb
xnGOTFfV8vvrE7g6NHKyBtlSquPLrpQ4K5Uqhln3PpKPYVm5sfSktBuxfsU3ocaElJ2THJbFJe8c
1RjLyjtAkro+7foh8KaiOCTg3P0k3Aiyws0X0f3C1GK3OTWowMrG1CQ/mHF/F6Ut5/8ND3RPyn+H
TX4Ktij9hYtdMylGf7YhfC2Xm7EFcmmPLxCoFXeWZbqNMe8UOiavL9bW6BbeHtazrEoWpkpj73+Z
quIpNu/y7rU2n6rku++UG7O5lteAfA54KxddxwE1cjk2NoVfTwo4xLl5jmXVrSX6RFHamnVtN4Wh
qwuCfU+1AkpSlb1BKrzmmufGF/uBl0OmqCVrqSImqCquoj2b3a/rM6qvLN65jYW/8IIIpiHHhtIX
Owj3doFZbQxj3QSnMXdrDXDe4sIRw/ZcDjqvecEq9tgEfrP3Fcm6uT6QNdcQWBoEYSAVo//+cqVI
tml53RlwqQlBEmfwgtCGcoksifqtaW+S7mM+bT3ktmyK3888X5Knum4qbBaUCSDKp5jv1vGhmboT
3bud/NvZapte22vArXk1wrPFw2uxAdSIG6WkOwAG1O9K8YB2wQkWL+4eafz0L+bzzNJibNw8elzC
x/Oj0RuG0huNu7m5C5IXNVdAq4pCyT9/tvDAo15ucPHhkrbsMs3VILIlg/JVQ8XioCjD81DL0T/f
08IKD1ZIPUShbOGP5pRWo5aiIF1XI2IY0iHuvUozjmqvuE3wc+rA/o/RXf/FN26uz+n7cwDL5Bb+
vDBJNi/qTGZTRpw0FCh09WFIU3HdarQXuguvm1kB5V/aWYwwHSM5nVWKZmkln4rgWwxRjQ4TWQKe
om6/qtWLwhUcqbLpM6SGfW5RxlCQsZHKDSav91ufD+F5SGodvRy67S83iC3VmllnDNjMHrU29Iz5
5fpQNwwskbha5tSI2xeUY6zK9fPXeAuIvnIpYQiimVBgG0R2+3IIia11WW0xl2qon5LGOJTNUy4/
9PlTPHUIMN2mI8yh0xYJkQhXl4cqZgXyiTIu8WwZziYDdbleQR1aTfdcTupfqvSURdm+le3dZtF+
dRbRjRGVH7EzFv4yxgoaOaMwFlquJT1xzdw4uN8fZQxHJIuA8nLZWnYYx76hhnOIhSREKBOwTQcw
uyi2LudbZsRAzwIyjz7wDcJMRvlSdHA1+cNkdP9qMAKyISh3ec9eWolrRTU6f/6PCDk9JuC7oca/
7tgrXR+QK+FyhngqU8FZHP5xSppWl6FtzB71zJ3Yrg0Xqse4O+rqq9FoXuC3XjglNEwGYLQ29tVq
CDk3v5jJBMRN5GdsLHvyuL0+ZuYnFT1jW36QUsXN+p1U0r/ZvdqxsW/V6mTBQ5pJMNqbmz2G7888
QTNF+oe3HTSpS/4euylsP9PZgfqxqn8GUU1/y++YVpftSX+fG7k0tbhEjEFqSHHFqGP0Mv3qEAaP
U5QckHfwsmhX2JmrDF7+8/pSr+2+8/EtIkzpm20/TVkqkgmW/lL0W8eq+APLWEIdB3gfVwaO18Wo
qlouZHmm8i7LrKC1r6KPQfAS6CfzOL5I0sbuWItcdPcT79EyojF0MZx0lstcn7AWBX14UEraAf1J
Qq3TapIbs7OgbejoGLKsdHd9HjcML8GUVq3lhh1gOBPJs1Mw7FLl52gcjeRTCMLiurG1o/xslEuc
U5wComgycDB9YbuG/hIYgTvlOUwCh+uG1gOBSj1cPFJhE1xc+SzaXS157NP7iffv0L5lQftYhg/N
z0K6VbWfkobWp7+XUTXrYSbbwqmsRVSqFLxcSb/Ckr2IA2plxaVWgncYs1c6SqLmIQ/fro9w1QSp
Vg4eCgn46WU4lWcYbrRJTe814yZuH+XhIFefrptYdQ1qBqJTgoT48mJpxnKgBpXG8QPjQfigDW81
XWX5Sat+Ubb2rhtbHc+ZscUGmMfann2B3DDGwG191ABCb9jSw103QgcBrCQGOvCLSdN9yOnsDiNW
+CJISUzpS1P3W74nnrfvIge0tv+1svA9yJGVKFaBg1goyUXdrvNPmn4/GN9761WzdlVre3TQJ+lH
oXV5fRbFAN6ZRnYSoiUQDLRJXHqFVqAlJ/ksWaR04zGYNd2d7FrZKVkNBVNla1sV9hU8OMGfhC73
1D87beHqMC+3Q5Tb3Jr1eQfxkdK70Jt1O0N7GND75FzwkA9yjOckIOGQkCzfktZdddOzLxCLfnZ9
UeinDqSOL5C9wfhaJ4Eb58f0lhy9FW+F6fX5/Xu0CwdyzHDgjPd5Bc30V4W/x+ST5NO/FH+5vo5r
hw9NSnCgAjDnLrPcDZZBlbCNs3vjW1jdFNausb7m0fRkBB/Utt2rlXS4bvBPoW7pOVCAsJiAIEWD
7uUsjqpBS2UaUmdwav22GbTMbTWhK9f3A53HSUYrqTkfuHxHN91UhHvwpNLJaZvuw5CUmqcUfXk7
tL70uXD8H7mVdaR4SSYYFUIlOVBnN6cpZS+EOI5m3tm3SVjDcK2PzoOtRM4dBfHg5vqY1hYLimeR
PLF4ky9LGmlQSA3F6PRespuDpYGzbCOvlZN9bf/zLix49WF9/AOi4/4pQsKZD/ZGNCQmvC33RjO6
ag3rUOVK8sYarb6qaCAUPOiw0VAVuLQi64jKBQLOMgeq783DFOxKu/+u53PkOcXwI0669KDUqafr
GUQP/bS/PqHrH0ChnzYlQMToS1x+QKSbZVMNEu5f7+grnu/a7JDqD6H2bH9Ncrf/ft3e2h1W4Ar+
a24RSOMxjQAdsNvIWf6q0xfFR0xILfdmFu/adqN1Ukzeuw0AI4cCTFGG4m9hbGxhdXMsgCua5M35
QfqZNuNjbN8YdvxhyvyvY7HFtr46PHDHZNko9XCWX87mBLFZ34R9dp9k7S6o7oRKoANOKd9JYfIv
jleIqgRZI11B8p+Xy5mD1l2iTkoCUKOo6kMllXu5cG6Lcus4WB/S32YWDmLNPEWyuBNmQHcV4bGn
1YlCy07159totrf0CldSzVSbBb6BgqIlknuXcyiHPowTFpAytfgytqcYGoU6r096AKhC9uq8OJLm
C6tvbbOlgrJ27JxbXhw7ahqSODWL7L4Pdo2R7uRsZwTjsW2kW9wOgbnn65th7e5Ca69KopazVl3q
qiqpFKuVDr5HaZ5zE6nT6CEqtoh41tbv3MhiOs2RvJTl4yapdQrhp4vjYjd0npMcu+yfwxNYOiKz
Ds4SOMwSUqWYdaF3oQFmwMx0r1em3JslSBgge9wa1urcmdD8/SFjeNcVbc2NYnX9gFtqvXkXK/O0
K2T7Rs2Nrcvf2pkD1kagR7n+QdN56Y+FBuPwVPrgBOzSlbpx14VfZDpzk3IjFq+5H07PWPAFotbC
/eJE7mnsB9kTGQdpTnZD/1HW3erF9vO93fWfrzvf6rDOrC32dQgTFqRyQEm4nY/7OdIAh3aWN5ZW
eNAt7rjXza0MjvlTyDIDaEZkaGHOjAcjj3VicYOW1jSjM/AXFAVqe5tXj1mysbFWxkaGhDIwJUDe
+cueSafoinLoxEauTlNzDwY+NKHntjcWbMUHSXtxalKm/bOLLz0jAXgU5BSn7mUQ4IbtVd2tsanf
vbJ/QaASDbmCMKKlGrI2GfPkJLgf2c8w0PfS+GrCpdyZr2AJNhZpBRMp8iOAT5GAwuAyQ9JJFc1B
dZLfZyrJXO2zbReHrNMJ/FZx7zT6vda8SWB6ZXLYgW6/JbJ+DI8+qYxQudPyaet7Vt5dNE9RAqGb
TigeLi5hbT61uQ7QkjzUPhxD17YprEr1g+B2DoMnPfU0Z9f13wIHUtFU+X3dZ//0Ty0uEJinUk05
Hji1oV8usC610xg0QBzyJDqW/u0w3FTSXR1KpPr6ZwLPIWgmXn+NV4+d7Bn5yyBX0Jg9jCY9EXeG
9Nu3Dl1yHLrHnCr3oNz22u+cJ5Ok3kXqMWtv7K3GtpWeMLoxRJEBBCckqEsdyjqTpS6cm/y+snZp
RE7GDE6po3ugxELP+pUZbhlMe0mZ0THtXb6qlxGZeEyGB6HU18z/h7QzW5Laarr2FSlC83Aq1dBV
XQ000NhwogCb1jzPuvr/2XzxmiqhvxTGYcIcNJDaU+7cmSvXso4Ew2+HZiueFnP1y1wiAAHkX0ec
bQmnlkezJ6IGtiCpRbAfiZOOpV61W+niFT9DfkbE6zgZalviOF1FRZ3iN7pR08TgfAiHcx/+ZeWf
0VZ2Cy32kPmqh/lxbIK3zte4/t5m38Oo/9CptYt7RU3woa/9jShtxRWJfBGQZupsYPYW3zOwRBag
B0HYlXht2r12s3qcY+v9UG5diWum4HsET0uKTLB63g6996PZrwTZWRYlOzs8qUbsFmPsOflWFeOH
HNxiMen/J+gE9YWnWJYOSXdK+dAhKBmp9i71HU9Kv0l27hmB8cYa/26OscGTZeoPttZ+CP1mF/oP
rdYfAjI0TDUFTQmNvnf3j+va+H8gVsnOCfDTYqpjyTbrcobgZ67/VPwDAhVm+Xncwg2uOH0OFrho
IlNwq8t8zESTHFlkenxJBNpz6VI1dP3390eyagMHDA2tZtPmoN2upFmDtoCqkZyP+tGYL1mQQZ28
4VvXZkuAYv9nY+HbJjnN/KrGBskKVydci5MDu9iNpi2k/crJtwEgcvVTO6SCt1gXjkBfmiG1+qh4
o0cw+sIEfX++1g79tQXx86tD7zuAN7IMC9P8II+U7pwDvXya7AJOQUnhN4xRvCMLQWYFBpVbY1ZO
kGh1ohD6RaJO7ppINBvyR9l632w585UHLK4cokxRFqFavlijQs0De87BVeRp89bSmw9OIL9JTZJw
dmx+VJC3BAoO8iYbX++PcWVz3BgWG/RqQpHbLdOo5CipwbhrdJUkT4PAiOHqcr3hINfGSLQBATHa
uwJLemsq0GdkqHt4F2au9lk5OcPf5VtIyJQXTW681FQP94e2Ql9EK8VPg8uAildPl6QtN4RfVMo7
w2qDA3IYyZtgbCH5r7v4UKdq63aJInkT0i6eRtHBc0bEMCPaLd2hj/rD5Dfhx2xIIxNkpZEXB5Xm
9QMcsuMGcmDtOXzzuYvnhwYpBMIvEEPYmXYJnZewit7FvrPX/McIym8SeHEW7Lpxcm3j34fRkAgT
doFXZU8vUQsJkMpEDZkpI8n3rYIGmfLNlsmxm9KGw1OFR1tcKIJtkhvShiUCQPHtLvDzvLJKlbsL
IuzDWO3tuHVHw95B4vCgNY9a9hhALUxi2Gvs/IgQgGId8uqvPHpofWcnl0fH9IqRRA8sO1Prxk75
p9ZtwZxWoOpsnX++8hfWgHZqgtQvIDxssn3ffOZt607T217rDhLkHUBo/giH+c+8PjX9G61LNu63
FS8HGggBHtB2cNAs63rqXEpVmAALTUV/5rPpw4COjin6x4Gv7UAd/Ed7i52XlkMizQNr0kYXP1Vd
DTGMwDmVbeb2ZICl3zJHsRSKH5IIP94mVz4nkkJ0HSwmF+oEV7JfJK1xTRA5EiRxkvqxC5oNR/5D
wPmXTfejj0ZA8bkMbzddiTPLjQkyQmMg9d8nYCljhM619lxL5q6kqVnLH6b8pY7rh3SQD5FveXY1
v2STf/KV99l8QTcMspb4bVscCucQaPan+85qzQ8LWSluT0EAtKzX2WYVWHWk44f7niKdhDquarWH
Up325qxNGwDFNVfM1IvpJ7qjQng7H2FpdWoB39clKYq9nmpQv3LYs++ZFryrUIRpGvX7nJsP98e4
EuyINQc/IhhiWIdbq22b09wHgIM+vI+SlaM28mDNf963sTqP4I0FKBLo0vJdW8gVEP+KoM2Kv7at
KQBngqUh2qIYW7ND7EnjrSgWQhJ6OxY/C+r/I7dQ43OJBpCsBWiXHcxg66W+5guuDS38paQ2Wh6Y
RG9NiCBbFXwc7Wco+Hq9PY61v9ea4Hh/BkWQtjwr9KQixkZeAHzUYm9Q4Sz69gc4w38ZA/0p15/k
3itt65yhCvYbtiCgoKVOaB0taXQKeeiDVgEtZ0c63FNDty9gaiidN20SPcD0usWjsnrHUtv/x+Bi
C9Z+m06ZCdwFletZOqSh/qLI36Ac2xWdh+gvEjA7n2MOS8r9ka6BGhBVo+aPXhbJquVDCvYWo4l1
gFq15QQPvSQARU01I4HY6eRobemYm376mCdV8Gia1biP7f45VAKEcSrVeFLot9jwimvHEW0EXXTb
QI+zTLk0Vh86VTqAMmpApzmvNnpTwVbQtzrj5LxFOoDfQPLeHpSqtcy+0xQqvPrwZoBbuhitndFn
ZyUw+b09qpGzayT9bHTPSTsffmfaRZkB5BqOTl88SfJZy61xsIjhgxQSX1/td9UUpXsZyRRXH6re
wyu1np7k/i7uRhu06Jh7rclDrO9K6SK0hDe2wuq8AwsnG2DCvb18JcnZWKSRIer8XeomsYXO0pek
2yLGWTvGrCxi6+x2eJsXLwrbyZuuGATrQlPtZuqNezkuHdePuvhYddmbJtuIIdcMko5gHwkeCy7Z
24V2TChU+h6QcRObT9nwWZHP5Mf0uT6bUXK6v6zi45c+6trWYlPNjumPs4CoNqHg+Fd9aR9MurVx
X63uXUumAg21CkTCy4bFQrfTIXA4s7FTlQfa0+J9GNr+ge5fSPmnYXww5G7aa6OS7810dhQ3z/36
MtmZebw/4LVbQIBJoRwjBc163k6uVtST2acgvfS5hIhEaHIF0PUc+iAZvVQLW1jPnI9D1PYbTmLt
niNCow8V6L3FA+HWcB5UyIb5zHSvvdakPB39qeninf3vFZC5ayCXEQTjilB4vrWDClAz6j4D7NuZ
+MPWkwcyrdWunYKtt/bqkOg/RWYJXlQeVbemph6W1Kbk0jG0yDXq9ilBLDRMXnmZb3iftZNO6ow2
KEF9ite/taSXuj80Hfsnq9/TCuJGMMiq2fQb/gRSUA3qE3YGWcFbK3RjNHnVU3ApCKCfiORfWi20
HmYn8Deu67WZI3wj66j+gEwsjrhahE5g2FRbYuHOK9cq3ozpX0a48RJenbYrM4vTPc15j1QezfyU
c9ToNRgM19lCG68OReRrSZ8LFbHF0oyFlrQ/8CWoLIZ+udPtkwVncZh9vX9wV8fy087yKUe5I6/t
nOsvamqhSRLCF1gmG95hzR3ymqZ4JHigjGWzOI6pTLhIcIeKRvtltvPZbPfHsT5fP02In1+92YZJ
yqU2ByRT+sfct3e6+g4ItvwbID9i9p9mFnvZJjSr1ZqRpP4pV14651T73++PZGuyFq50rOuuCMDi
XpTQdqWq8gLZ2nCa64v+cxSLzeWnYSfpleAGUqzCi+pwZwPThTjrdxyMQ3DDlYtiEoWz21UBHegE
lo+hTk8OmvpVS8qTYr/en7C1pafqSes+xApkJMSEXi19YYZ5kAzgCjiOjvWlMSQ3HMvdGLcb21hM
y/JWF53MvEsdkGxLdxmZ5eTPDn36JpFh+hz1XxWHGlvmhdIf9RjslfFfhyzg9IAVgD7hF6HL7ciq
hJKvNXA4k9E8WdO72W5cGdG5Sk1OQ/35304jPTXQmv1gjiCvs1irZKzo1cupuDY5JOqvU3Ephy8B
/bf3zfw6iZD3EGmDIIWR8hdBMLmwMsepKSEP+iEyZeSzs0Pdl9w9k2cFpodzR8tierhvdSVUEpxB
cB1A9IFq7rKp2NCGachCEtjwh8TR0dBetcGPXcAbnkQPZKIn7hgVXjJPF3lLZ+/X44Zt0nUcOPhz
aEW5XcYolcmdpBQFuPdOpQZXzzCCh9/anr+eg1szCxeoF1Gr2yX9gZAYu3GGZippK+W9aR/uz6Xw
cbfH4NbOwgeaRqXkM50lF3vI9kkFvGx4GrTWG6ePg7zFDr8+d9T1gL0g3rVUs1GqOY6lISQYyt+m
6VulaWnt+tcN52JAKG0DsxTPwIU7nOR6Lm0l4O6I5fda5bh2Wz2pw1aWb30o/5gxF9FJ1Ut+JsuY
MXlXpc1TqTyb1t/312ZtD+BuITTVwZ0QPd5utc605CGEGOsixw/y1+aL0wU07n//b0YW89U2g96n
GkYyrXfN4b2SQcynJ95mvW7NV5j06JPxpyQDdfPtaCqGU/ail3AQWzk5jYAI+u+DYpwtiba/TPXS
LNu4G9dmELwfD3IVqMcvpENKbVrjLCgrrVh2ueVLOzhEfbyDUfX+LK5th2tDi2OkmYM6qFlDbqlJ
vYTHaPQ3RYmN0awaoTxsQZNPVLzUlHaMmWY5YUQNYcnPvrfqcTNUXbGB4hIJFJv/C9jd7So1Gjov
ciPDFKfHlELOgITcjEfS/elaWReFmrpgEZS5gpc8mDWi3LRgghLLB+nZHIud3djA+T5v9peKcGHh
3jAkpGvAh9DTvdh0fm93uWSBpWq7UQyHctBGHLHiQAWsiSZW3pOQGCzOD0w1dTyUwOtAWyb0cRN7
eWn0VDnBodkit1xbnH9siam7XZxxMpM+llmcPHX2Q7xvdX2bGXXdiBChEQVCWGVujQRpqPR+SWDU
mFZ7gbQ2PUh1L5O464ONy2fVFJ4asAopHGDxt6binM4AtU9zQQ7SttmOCDyqtx4Ta0aATNPTL4pA
dODeGoloV9LaHIKcIHpuK3ib29aFCu1fv4upp0A7Joh40K9ZJrJbK9anRLD9wKmiU6xLz3b3ev/Q
rA6EbAVkVsi48AK/HUgSS7JcapiIytmTkDPJBNOnseHJ1o6mIVJQXM+AKpc1jThXMj8l5cNzApXi
SANU9owCjhVHGzO2dnDg5gJQxPkRlFW3w7H6ptLTRM0vTvCeDr8GigBBQSPTvQxJ7v7+3K2NSgyJ
iJ8FcpYOJ7V4vVi1A6tQlJ9iPfbYagoK2+G8hetdGZYqumPItzIsUNC3w6LXG4rwks6HOUUFuDsp
+cMsRw9ZakACsJG7WBnVja3FjpAn05ZCCVvDWZ+iXSt7DdTkWwu1ZgUHR5YVhw2d4mJEtdpIBVTk
4FHbPHArKYjctvprJi7fWXLmb6zUCtIQ7rIrc4tBzVMcJpaAy8tfmhCdheZ9k9UHnfxSWx/16qMx
/k39UJvcLD7YAV3LMKk1w8WhJsYJ2cnTg7Q1Aysn7+aTFoFYFhRxFjvMQNg/QoE1D2/DrXLlykWF
CQhhqfBxmSwrF3Naa85si/aEKXOT4L1Sv9w/Aetj+GlgcRMWKXoyoTBgIV4Bq3Zevxucw3+zIQZ5
9Xiv6BGeGonOg87+0Acvg+27Tbbhn1b6CMX++DkQMdArI0qn9zH9isyUYXYehKrtBwjABG3DGHgj
7SRvtTKA/8lEEWROkwKSclk5RHqbnNrRSd04VA2vQ2Ty/f3Bb63g4pgEWWBbiZhg2/6QT39L/bf/
9u8vzkUkt5PuozBxIfm/d4zmsUO56DdMkC0gXCLIlJf59x6gRCAlgkuOepUansdm6yStTtKVhcUk
9VqUW/4EeWDR1fT8yyhDHO+PYXWfE4YBlhTx6zJ80eagC0xphssy/hqNZzn/AinXfRPiIxdBJYpJ
P00sBjFpI2qdNSa6El6q0uvUg/xhIp1z38zaXJHDoa+TRIfzC7uLLjd9XHWicaP7Krdfms2W3LWp
ujKwZHeZ/G5Q5Igo3NHLozR0T5kpP8VB8np/HFtmlk8KMwniARnbi95bbms9KaHkbSVBN+ZKV2+d
wjTomjTOKkNBJlexP6r23/cHsbbmMNiJDiRViPAsTl/ed4bci7nKB/UBIrPvpvSmtGgea+ctCO3q
WKgfA3ykwfAXuQwl160wlBlLU34a0TApjC3qbXFfLTew6N79n4XFikil4YyC4PXiz9VrDuOiSwtC
UTUfLf3PMXmarXDL4taYFutTZ/3cWaoYU4pcdvqSdlvXgvjmX8ekCTofnay+sziUXRYrlTZYossu
7Xe1En531Ho3J0K31/RQFYKOZRfPxp/oRp1k/zfyaHQhAKoGk4yc3BJckk/lPI20NBL2lYPrh+G5
6vWzlX+aB/1Yy5T57+/H9Qn9aW9xC8LRTuhucgv2xktcfu/75/v//uqhFRz/PJpRx1tCGYwOBlmS
AdDnSgcDWtFJfkw31W7EofllzcTDD/4nIaiz2BVaQMBfWAF9QVP8rUpnd6ZnzGweUlXfbSXTVgC6
Opzd4E7pFyM1uEwaK0kXDG3EY3NIe5qL9CkAbxjMD7M99Z5iSL4n03r1wW7pbwi1Ij7ETfVcxvHn
3pZajxYAWg+DIEAWIHYeErA9dGaVcPY43bj1hlidfF7EtvhiLppFvDmmhW7VWc49HPhIHogavOGO
W9QB96yAOFi29EA4rUtBiJWq+zaVL339pqt/4zKmxxcCZpJvwG8XjkbPiyK2wzq/+Lb/hp6zCPor
OYTrYQu4tuqeHSJn0LP0xCwfkyBVq1nKic0HvT4oY+TmoQKg2N+D3r1/MFbSmKp4B4nGdp7Hy4tA
jls6Elq2kdUClA0O9rCz/b+l6a/Bjh+o6E7WVsVh7ahfW1zshtSehrlsYEO2ZclNnE/+piLA1piW
Oay+HOpMwoIEyqTu31WQT7XmubJVt6kvertP4s/3Z3FtTKJ2Q0sVxRT+W9zXWQZv5aznl9L6rsV0
i8X7+wbWNjcPcLjQcMqmsyxWNp1ixlaJa4FuPPtspVXtmVYWXuIehZb7plbIDoD4AbdDfun/WN5u
B2Nprd9KMwfJmOnKL56bXD4EcbSX1UspK8+z4Ig1vmf2VjC9NkYGRz2WnBO0h+LnVy+hKi6ssglp
Y7SqaV/GoedE3+N5o/VtxQhtqPSKwDlFMLIU77LCeBjVEPSuZaTmh7oMxoM2auO5bHt/6w5fiUu4
wMH/iJQQoo6LN2oZ1d0QCHbdIvIPVRi91UJQR2q7m6vjaJ39YsRRywN8Iy8qvZCW0z+D93PzJxse
6jZRMld1ImokfrdB+bDiXm4+TGznq5k2hx42EIc6p6I4n0N0YSJKqWYUP8TWhntZgW4C07iag8Wi
tlNuhUYHXj3ppgMqDFUIHcJLZ0OGrb1VtAe/vJhjujOj/ZjE53neAmquDxUUERzfHKAlH1Zh9HLq
8xK8JHnjTsGrmtDIaZzU9M/7p2Z1X5Hj/5+dhVcjkT3BwUgNNxsm/207ZNnJiKaPtMVuUT+sWoLM
gi5xIZC2hLPZxiwZQwnJsAZe2kDjCyXqYjQP98ez0uTMwl2ZWbi0vgJRW6qoJpqzR4NfhMKr7M65
f5iV/lvS6/iAag8O6KkP9DdyMRwspz3q6li6mTzv7aDz5GGLtXclwALpBvhdtNoA5VscKDThion6
CAdKtqMH+C52qTG+mHX1nMndp9Eet0jGVw2C9OeyFxnqpX7b6A9VaEp0eAU0rRTGTp7d4nOXDLtk
q5ds1VdcWVqcE8SiyV5XWJqmj6ryUYoTV0G51LTJBE4Hafi4sbwrNxaAYhisAKWQWliOLE6cOKxi
CuVDLM+eXGXx3iiHcJdqcuC1Y+q7Y5W0OyX0Rxd2nf6U90H1oJew+c5h8s0v23EX1qW9cfmsbm5a
tUR7Cw3QSwI5e1DH3hC6l01+BpvrVnPtqt2H+4Nf8QnAtjk6KBpBj7TkR4K0qy9jhT6HeKqdnT49
d+KVHZTPIdn6/X1bK/P8Q5CBTKgQ2FkClnMf82OJXzBy7Utdtw9h12y0BK1oDPDkoFZKQzF5HMzc
uvO46HvZygFXtHN1QsfF9XvCfRMO0MTLVQq41aci+TRnhQuu6rM6xF4wjjuL5OGgFF4+kXJut75p
ZSFvvmnxFgJ2T5LdtukwT7Q/52h+SKmE6VkEd7I7jB8y1XBzpd/17Zu6bthr8tdYLb7o+JlEjzYu
4pVTfPMtC7fR+rE6yQHghiBM9RNYYMuVk6k8W13pu+ksZYcxm4eNt8LqwiPAJjAbOA97sSh5FJZD
O7AolRE3Xhk2BLuKPJ/ub6+1YA1BpZ9mFmMbosZJ7ZKxZcMLQlGuSlAh16928OrLtlfTgRZa2oNU
bfZkrI/PBv9JMCXT4Xu76coirOZZh9ZWigyVqtrY7tM0AnlctgpKFr0yIwrj1H/ECAifym6U3vAe
TfaSVAWeIvmxZ8dN5xax72+EHKs7T/35YYsZMbtm8jnfwEzkHGGBajeN33+jhYkjd2VEzM5VBDXo
idbUNtPeBcE+CCy3m16bEKytHf57j3hjSTizK0ttkwy02MByPnbniv520z/Z6RZL1uoJIeRGoxAo
E0/cWyNJV5F9EfCfNvY9oztwSOPmm5Oe8+Lr/Q27um1+WlrSL6hZO7MuOHjFGs5z9z6OzI0jIb51
kYUhAfPPWJalpyDr47iNGYsC9jlRzhmio5n1LpY/istEcCvQ+np/UOvTRz8QvdngP5aJH7NAuT2c
QLLMdIAf58YPnpvMPwaO72bdEBEWdfHLfZOru9zgWUHOzOEWWxy/Qq1z1ovwrNI/J7AImjHIxC2s
wUrDMdv8ysrCi8+mPY3ZaPJaGsKLPnpFvBvy1B11mcaRkS5EvXGlufnQETQMdh26Q9K4aF1C+DCW
Zydr9pBFuYMReHo97jQq1K2xyzufx2v3wVLyrd7jlSiK7xX1HjD9dGMvZqUfe1He5XujMnRNWGeG
8C9NO6fyn+2TaW29LVbXwCSAQAxGYH8WTiBqY4bSiRjKrp/kvBuObacinDc4G4XxLUPi51c+oLdG
uc0KLlNqTZ5hPVst0WEwbeziNRyqDgaV6wpRBYWB3ZpBK9d24hozVX5WqtxT8lOSdx4EMByePDJ3
Qbv/YOVbQfaqS+DR/6N9F9yROF1XoyvSrGyIFmjfVZ91K3iyemfjSljdFlcWFo+z1KKNTacv4tI5
hTtqlqtG8pcoeEQfLnXt8DLqW+GP2Gi/OKEriwuHOuV+VE4CtpmG0gO8HnTE9Xv4MIjHArcJnQdz
OMWKvJvD9I+m8j/edw73ZxTyt9sZjXU1lROL8dZmflLb7KGoNtIoqyH0P+NDDvnWAt2lhASCe6Ua
NLebg3c0ob5tddPV4y2Y4Pq2BB8ImzV5yl8UOPpIKoY5wVZRdV4d98e+MHfhNJ8gwkAZTBs80tcf
aqf7ENbhJey2YGqrswkfG7kY6GysJfeGPUiWpAikZzOljauCv3yfV/X47f6arQFFyHtRNYKQSTDA
LU6fA4eElsZ0i5Ex8WZqFGOm7GaDiDlQvaJ8pPTfIhyhn/XhY9TO+6SXUbgNH9pEcyl0HyalOtWx
Ai9EdBlC8+v9z1ubhOuvW4QhZZtncTTydTJaIEFj04jz6b6FtXtbQaRAwNBtwo2FG9A6mGrLCnBr
lp4ClGPjqDr0A93hD1yCvGX6h1yPd/dtrl3c1zYXjiEx7bygm545D77Gve4FSedl5Uef6Uya1/u2
VvcxfXCA9ygh0CO+CEx7Pa1jCymVi6V9ygA+ZJVzKoLxc9IbEK+aT3q/V2pIv0LjS5QUWzHKChsV
ULEr82KFr9ysXcRhZgcTxOm9C3FPcqQoA/66OvaV/NS27wMp3I0mgKP6sSKznA9h79Y8nGBy3IVd
fQB8cnAIMWZ/9vRc2nDRqw8Z+DroLxfSDQAbbz8vSUytLhzeE0WVeqkfen3zXjEKLwvk942teLXv
7+GB86Fj21gXMe9LX31teeHLlLShs1mVaTMbZjeinzsc3uTt97H8Xo3fNW125Zy6ePUoEdsovr5v
to7+/2fsgMnhc4WWbkm2I6sBvAG0YVw6ufSs6rmwcwHz8fpp9mYVJJyTnYP2sY76h/tjX93/vE0F
EwPV+WVCrc2Moe+DQah3q5fMyI86UiFdUbuW3Rwrmsvvm1uLY8RT+H/mFlswVehQi4TgShq8pyvq
KIXPzu8AMSkv/TSy8KNzVJsKBKs8TDVobirnqVa+Ktk5c2jvgs37/ohWJxDI7w/CB8AUizNtF0MF
KJu9o9aOFw372oi9WP5SkmKYo40bYsvWYvZoXLbzWry4o3wfNzwqmm+T5HaE4KZebWnnrV3w6Br/
M7DFLJbJiMcXxsKsP0jW2VbUAyAlL+Us3J/Cdb94ZWpxtWhRLweypPL4hO20Lh4T9dE3aEqPC2+y
vhGe9TEIvOpSlv1GFLO6H2mb5tErZFmXdKuzBIeck+MSFTv0WmQeosobyg0jq/caTwRAwcQPVCFu
HZudOoXSdswkPZNHOzg3cbZLelytf2j7j51au60ie/fndHX1rmyKrXTl6y2zRHJgwKZTnzL1C/IS
Lk0xR3rQ3v+GIaaOSqHF7fLDs10ZAiVuQwFRcYGm43Qspr4nSClnGKkCx227YiOuXl0wtHTRuRVF
pSXlX9gGddUOXKEpHBN0BPcR1Dtb9DQ/Iq1fLgQgN0ScOhHnkrvOlOO+aIWKyeCku9ZuupNvUWQx
SsXLOhs2sRSyI7Te57/iJoVxJXR75QAD2MMMFcpkb+XEVxfT4WpEC46w4Uf692qO61ZOu85hl9bd
m6rJZtcuOlfX570Wc0XfX8+1CYZim6SC4KukFnu7cQID4i5fFUIh6quOqb5/6TdPvHBUy/m9NrLY
nVButE00GjSbheUOTbQMcMP9Yay5ymsLi7hOGeJBbUN6e4ci9dTub6U/mqHmthSIVAD5942trQ8E
cELvhoIF8KLbOZscXpMBwRUl5cKrcjiNxunUhHCbcRrum1pdHrruNQgvwWWp6q2pksIwQYBN060Z
e7W6yxt7BwHXfzOyuNMyCwaj0GTyDOcl7xs3ivYp7f3/zcjiMtN9ZbAizaKvsT/bkuKZ+ZNUb50c
scy/bDTwc0JHjsBqyUw8d3FsODMNBb1ZfSQJ59Vz8tJ1+nlU5WNTlH8FobMxrtWdB8DsB2cOQiaL
zdCrvZRoPOUuUVRdDJOKtnaKSooOwLNIhd2fxNWDRDc0lFPUzPD3i+2g6X7VtLBXKHLLZSlbw9GO
tXLjMlnddDDYCs4dYNTLTddnWh5KY0a7QOLkniDj93SzU7gwh/x4f0CrR4leWkG8I/qPFmmTUYod
o5bpTHDowC71T3UYHMYuca14g8RtfUz/GFqWAFuwVZZfgG4vkeWu+3HvDC/JJo/QxnCW3YdQXvOo
men+Nywf/lH7W22/C9Nqn5nB/v7Ere0EyIxBtpBGg5Fj+XqairTRIV66BO0M0MHUu+SvwpS2Ntza
7ta5e38w2oC4XZhJe03vOpPrYZj6x0niDiyD8nvYKe91JLLonvlwf1hrE4hLhdKA5i3wcIsNThN3
EFQyzTNVXXu5/T1G2T6QmkM+PN83tNaGwaB+Wlr4o8wCOznIDfQsdmF76gRhrOU0xnOj2/CXy3bi
lVPdnvQg6QGPOt870w+8TpMlD5ajSyxVptfAAPgb5+H6qxbeRIriCKVNzkOpfbLsvxX5KzWZMOt+
44SjFidoqmldRDn91o+oQ56h79TiR5BrMNuzcPdDG2x4qzVvTMuiEOs1kX5ZBsJmaiPDpdJnoBYQ
AtuIR3fFF6utzo0q7eOOxGi0JTa+tn84E8BBoQpjFy2e9rURtLk9gdMuullzw/6dqtme0qWyO3Zb
bnLLlno7iUBFWtsQKHQK9X/m0b5L413Ai9335939zbp2CsmS0YxHrV+F8enWEqFNIUsTAiKaOl5i
Q7n4sbSHfeCYpuahTJON8vnaAwaUCGTxYA91dRkO60qtl1kL9nDKnMw1O/NNM8Ib6zyGhlAzOPK3
zs5obnjoFRpZsNpC1gDQNqSUy6e1HqbmKIV07xghaZ+wffaj5m3OKz6ztaNmkPCccy8r4ie5Gh7N
2XejofkN9+OgS4n6DC18UBDeTrQ6xdGkWrT3OFN1HirrjyzWvDLpH6xqq0SxuntI/IIVZGlBi9ya
Yk8mhWKAw81h+Rid4Y0F7KefjCd7MzheMSX0e3Q4I+FhQP7j1lQOFZHjoD55sfNPdj17NWotVW5R
9H25v09XDfFUA2kJ5QPQ+1tDqlIaEBazgpXyhA7Duzx7zaezZFr//lUIrwRYRbLmcLIu0dJGYyfk
rcD76pJ8CgAsZXJz/J1OrBsri1NX6WPY2H0Bxpe8Umw9R2h4xsUWq+eKk7yxsvAi2tyGZSjAt30v
ve1BW5nSB1VqRZUqb6Odb7Ubvn/tnGGRPiD0O8QdsFilchoGIyoF1twyOxctNxg1n03j0wTZjVzu
i7pwi6B3K/mPYAhcoOSn+7tkJRQz2BxkxGkw5rwvdn7h5FI/FDLnXB/dMnvlJaAXGzmYLRuL92Bj
UlhQO2xkOjT01rNm667x7+nKBHcQ5QSe6dw5SxRAlKYUxEo6wGP11crJFdTPMaR192dr7UypMOrj
kJGeBLZ/e6a6uZL7qkiLyxzpxbGbzNL1M+17KVdvYVioN26aVWvIsdM8SQEOcwtrkK4a8KsCyQ7m
Uw3fe1BVHzot3OV5tzGwtSVSuV7IcpB6cZbA7EpWy9L0pfxiVsU+99szedWnpNfe358/sZsXT0I6
mn6aWZwv1W7G3NDi4jL0KZqdr121RSK1PhAYIASvIK8mMadX6ZquCeGR6pKCgXzCgOm8yP3r/UGs
3MiiLesfE4tNYI2tPUe01VwUOo3Qouhr12ln6sr7JBofrVHfSVX5KGXmp/t216JkEpnA2ZF1APe1
xAmVOQFVaxn0uxa1dnRKtNHKSOvcyG9zvK6NuyI4OY6janwaNIteo9LykjzWoKq39BPVNiG0PkH8
c//D1vYpPVfwwvJRovnnds7LeggHh1TkRa2mIyT9BPDzYdKeinkr2bMGtoSPEh4REQpxrYnlv1re
Uekbgmj2qRIbp8muDnNy0ip7bw2OZ7eeTPVuiJwHmuK94J3TGgffGnZTEb0b7NFT6w+mvgVDWdvS
9Agi9cnwSQ8uLqZ6opEziIrikldG5dq1Hnih7v975l3elldWFgenHga16DX23Dg2NT6nNjwVuRLX
9qfycH81V68k7iT6XTQU3Mlu3M6xVhRqpMx5QQLl1aoUbwDAU0ai8jbINPs/lsrDqD5OObhKxzpB
+Lzh9taOMO8UuFtpUyZEWszoNORV1nYVM9pIuyg9zrW/C8eNsHrLyGJCjTGjw9Kqi0sBqId4wp4q
F7Lq+1O5aoTHM/pD0BKRPb6dSUf2Gy21RoyEz7xxvap+yvt/r27OdSf6Ebi+hWj8IqB0hmwuuMLL
Sxk0hWulT2Uff1cNGlvS37n+gJ1AP8tjEXpY4QiuTl8TB53ZtlWJ1BnySbn0bVL/UrLokYN1f+LE
FlvcE3hvna5B/AkMh9qtoSmWI6lJWvTcdES5nVI6SG1wti1C5XjYGdkf982trNONOXHGr8ZltX5G
XqcpLnY3uX7xVUkobGyqXK5ZQRxPVDZsApUlaNAfswrhUJl9DRIyb5tj8BAZyUZz0VrLD6LpvGFY
H52GGPEVV2Px5ZAdPZblpZHs4+Do78LgpeyiJ5MuqLkpd0XxFQChl8e12/jZESwBmuDtxsZfcYqM
8oeKGj2nIApuPwLUcp5GXVNe7KI8FXV9zrdYcFd2CK0ospCJJwNL8evWAmnyLu3itLzUiD5U/ptQ
PwbwX2pZ6ProzNzfHyvDIfnKlU9hRkMWeDEcC20E20qnkqe+os07dn/1xQhDniD37awNijIuglq0
KoBBWjilQe/8eZ5U/IXTpkgmqPnJHPL40CMw6PolHSn2HG4Jma8MjtiSkgajgxjQXhzqjELT0MM1
cjHScp8ITv8mVn+jg5KpQ+lbF4089LbfLler2IbkjE4JYtuxj20pJecodKSzXozNxglYmUSxSnBA
ETNbxpIHLK/ljiQl+f+IP3AYjV4761UXueZsaoc8R5DIKlpt4xG8Non/j7Mz240bWbr1ExHgPNyy
Jg2UbMlu2+0bwu62OTM5T09/vtQB/u1iFYpQA737YjegqExGRkZGrLUCg1SFkPJEn3u1iVPn9UoR
ljXqv80PJZbAXC883faOK/EDqDG8SSpPcHTW0OoktNRmis0aXfwnF9Jz41Vwhv+DYAQ8VxRlGRGi
e0wDXH2pYdZbd0warpP0zl2aX0X6X0h0SBvAXHD5UrL5f27D6DSr6Y2qCZLBPkWOstfq6ND34d3t
DZObfn6LsAg0v2kIkS8jpHZuphRNiyhvxGvNjoLG/G4zY7EpOn9ItgSXtiytNy2tcq7FWIDU/uSk
fxchVBD7Q6b8fXtBl17GgjhAfBpeIJzX8wVVyAZEPXd9oGRMonD2ZWbvb1u49DFyWMQkuduJeCiO
nVugPTt3lY2FJjw5DCztui9uvHFAr9qg8CWHCPNx1uhVtS6pskUOl3vz4iZfEE9Dj/v2Mq5tFIDR
/zOxcjBLb9qonmy+vDv75SBnId82cPnBUVTgtEvXIlqvXcss1XjOTU0EWcskqNhWe4ZnVrQ4qyrd
Tcq4bNSJtuytvnxUluak0osJbBEaO9esw/upUP4uVVBxRlM0GxWbyyeuXB7EUggIjJDQ5f7+kUQU
oRKXvbHgBoox7ksGi/gmd4I2Ngd9+Lc2uv2kCcUP53HjyF4Gb2lYivRz1TLjQPrOH4aHcEkcIyRj
BjNQMLiijBgQ+8Qgu12Svdz+hNfWKGujUgERCsFamxDyRNqXOpet5zRBgRwJ4xhDdErd4qij/yxc
x7e3LvhLv5Ri53JSBAk0aObVvopMGFx4ahsYxq/OfGq35g9c2b6zv7/avlJPHebX8vfHKeGB+Bz6
afRBJH7mbmzeFX8kdrNt3EYAVdYEVqlq5BmL3pLg/Tvmz/gCE13Qdt3KvK4uSJpBL5A7b63zWxSt
5SxT2Aaxbd1VDlTrz70idks9POTWRs9Dbs75dcHHoXKItidzUy4wsAIZ8EVXk47rIvEFTHkzJrPc
COFXjaC5K+tTkj6+SiUboSyRa2IkYr9E+mXoj3n75d2ezSSC/9lY5caKhkwFA0w7OOrqzs3Thxpk
HZMj93OiHuLqlzEiad7pyUb2etW5mYyI/OZbnrJyvmYwQ3ueiw7O9GtZvozjVm3vqtPxsjH489RC
1pPmclfAVhFtF6j1x3wKea9PeyLSpOuH2xt4ZSX0vhxaTrKig/DbeRRqylo1mJHTBwnM1oPBrKX7
tku8jZh+5alGq0fi7enqge5YXyKd0sWh15t9MJfLLvfyLyJ2nwZNO45Zx0y78XXui1dzKR+s5GRn
D5r7xR6+317pZRAEUgJ0QQp48QZYB3quK7o2tjHA+A7LQ0zX9JgqOtU7fQz9Rs/yQxzRdkTG996a
5uL+tvXLD4p1EDQMDdSoK6xPd1eR6XS1OwQwWnaDt/i5euK29St7Iz2/gvGmucd9QoMD1TXSwfMv
2iZh47b2MAbdmNYZcoR5/aAapXsokQDbJUvnHT2vCHcgUhu/miLtqKitON1erjRyHmD4ESDseZOQ
99KqOP8RiVbYaYdjBcUS7qcI3m46+UpjbpzDK7tK6YxmEv5Ln2Jdv5vCsJytEa0idzykH9tIUoSC
uCo3zFy6jnxeoSuFPi1ptiV/xh9XdUvpOXeyRg00q1YfK6NfnmIFdoIx5D86B31Be1bbOzOfPwFO
NTbyhCtzMV08hz6qLDkbznqR1TIs7iQcLbBQQZhN9NiXz1X+lP87pvvs0VteZz31mf4X9kcre+he
+UOnOfw8/C7NT1l4r9rJbktt5XLfXUnf8/iwXIsc7PMNKfTSgkkX60EytdVhbtTGefHKdKh3VmwJ
qDQVBfGNSHXFsZHRQXZAgqj51OuO1NDr+dDlC4razuAbkEUKr4eQ5PrIcflm7e1F7hzmJT009vuj
JDBI1IkhC1GrgFdzvt5IS3PR5poWGIXCZITMtoI26erPtw/NlV0FfwB4hCRbjlpcndw6bwYwsRG7
WibavTrYjeILCDR+b/CkG+HIbsSKy1PK1fKWCdDoY4UyJfnDr+t0mVynmvUAPpSOOI+NMMfPvLGa
4imdROJuePJbpeo8KtA88N7ER2gqXnRPREPpORWtFqj2vqh3psNAAb8y9giBMmPAey6A5k/vDrzn
NlcZgpqGVjO6QntjaVfjx34vrHqHmuLtb3clRCChhlcC/4Hd7urnW5nV5PoUY7TAKcyh2S1WpxW7
XDQlz4k8q8UOiCAKxW7VLfsoXqClFAoiTbd/xGUKSUqsvZVdISfTSj3/EWjnu8qkDPwIRdNPVDPc
/YSAylFLG+feWpLj2JvJxrG8ZlOmxii88FKHwn1uE8nPZTJoCgTT7AazHT/NNFB8YXgNosJqwKjs
jUVe22kaxB6JBIidi9GnOYOIzQ7VoqAsx3/iGAITulJ6AaoLgam7Ms12imj9Oms2vPfKYeEW4Phz
u9J5X0MEtSbWm2Qi5gFMUg7uNHY/hF54uy5th3kjX7oSCWCWy8F3mkR6r1UkvaIg/0OXNTDV6LUb
IJ5m9aG3kZcgZbjtM5cJILeaCWaZGrq8Slc+k41K1QzI16BpasY/arsZjrrSqBubd90KtTxwZJz7
NRQoshKxaESgAChn4hdz1d9l1bgFTr32iXhU84dwC3o3clv/iGfj2Ikxd1IjcHOmQatG/9uMo25X
A97aiCrXLUn6IGg/qterXas4aVma5QaTuK2f02h9mq3uWRm2xqBdNcOtT/JB5ozCy/mC6BjS4cqZ
NN8uOsoSU+SdZBHjrqrVZaNUJa+wVWxmLXIqKNkxF/uqHLbEqqW0ka0H1pA/gMXYGfXXulF3xfDR
UJQT/9z2uytLo2lC1NBgMjAUcbW02nH0uIelHPTT3+WS+x6EF31Lz+DS7WgU4nGAvqjwOe7KiGoy
wxX1TBu5RGavedX8d2pP2UZAumoENAm1cCn56q5uGJE0+PMUYcRse3Vf14LOzOhWbvJfDKGcySG3
KPivUfhen1WitGpbKnXVO70syHuipez+fe+X4fPT0kK0mbAOF+jc6dSlMVPmzNjM5GkL9dB6zlDf
DTMpkN+XtZa+vt8cfqfSLqEGz3v33FzfhU0r4tgJcqfp/cEZPpmxe2e/n1wPbOH/Jx+SQWaszCx9
PSI3mThBrNSBtIKuzrurKh7wMgpe6I7LUXwrb/NyObRaiRzGoyZ/8WgJacQ4/9a5u8XOubwepCGk
Jd9qhwTt8y0zmSI5h27m0Pf53mbKZ4FYe8EkOW3r3X7NkEXLkZuBuXHuekhPM/ZqWMWINdrC20Uj
WnwRVFcVDcetz3Pb0sW0mRFUmNqrfB70XA56991wq/3Yo93lbt2tlwkLicr/relixnfc1R4PUiwZ
4ZMmmmc0SCqlfdaimkfqhp7K9VURFBjqgTDn+i0+1hzjpWb/9DSJd2Wkx8emSj6KQpSPpdtuHNwr
gQhsjpwHBHCPkvLq4PZItPaFOpI1xDRPfUWLvjiAK/+5fV6vWpE9GfJMMrA1EzPJdCss9VpHkSOt
ar809Oakkfz9um1GHpbz+4ix9m9IUbaP3HLl43WldVFVIAXbOXm+Tz2YArmiGrva1qbDbVNXVwTq
HLEEoOfAe8+Pk0h0rRzbjszOTIYdgoMDmgCOu9FouG5Fzh8jPBDA5X//IzlBJHBx3XiA/p4W3ivy
I+nRLmN3f3stF96NziBBGyVnxszyv1XRVRlRiIqQKQn6IvKb0HxtaZy1Bte5Y34yRLuxdRcOjjke
rIj4gokmS5Ff8Y9FWWLppjns+iBDYzkn/niltyuYOrN1ai92D8yuVFL0gMO98RLPDYUTYLhU03sG
kg1f0LotKGIpW8Oo3uLZmdNJKzJHRR2CpHjtdL0+VyLq2yVopKrgzjbmPIKJPpg/c0RKu72VKqXx
PCnukD+madq/ekbseqdssHPnSYTCtIDFGe7ik+/E/b41J/tfo6us6hBaTvLdRXzzswhVjRHdkwRS
Tm1vPhvjmPX7WtHq16IpMxR5K+F9EVNs/BazqP+xOn35kKdu9rnM9OYl72blkEdhkfKANqpPA0qW
1L2YNyb21dKPrym11A9jkS4d6HFP6Q8DZd1/9FJkP4s5TD6nYZyXvlVW4iXMFjPfVYtlPxkge+MD
CM+YM4Z4wrc40wn04TCq9CLicT7qSzt4J3B0uXUsBpEln01RxsI3cm9+asxGMY9xoitwHi3jpx2m
aufHwA/UJ61O8pehQOr5uUwU3sWLOqPwFNchjYG8GJXPkZpk3xZnEN9Hp3XuU7Wev+HlWe6rdK7E
zmA+848yzaG0tYUYtL0Sihy26ND3nyJKF+pxco1U2xeWVqe7rit5ZORx1xZ+3ev2X+1iTP2hLVMR
+hx/70ecMBzirp/m1KNstigvg5rWhd8ndSf2XhtrSHfXKapqC9N//k7KSCz3PXtnM3pxNLr7eYoK
bePN9/aoWzkfjWgKjDbvWkkvOHfxRE/jVh+nMWCWWYli8zzwjjWFPcZHdfHGfB+mjvraN+ir+EXu
JZ860TkJG2KUpj/0gk+h1d7Q7oxZK36EVT6B/8hSHaxqyqZbWtmk7Arltb3OFIThkKuuBd3MTgrH
1zKneyKlUAtgvnAgdqFB2rdDMVB9ojxZHBDyr/8BtNPUe09bul8KIuHZvhxctCDdESDMQcv0+HGs
vPCTkxSFcgfVpOiPTjs006nzmn7eGyDXSx88i/M6taOq7iEXRflhmJZZRL7VMp3B72vDSXZlQ61o
Iz27Eqt4SlGikKhimWue7286D1Vc2tSkR7uCU3qyjfg41L+UfEtU/7LbAaAUpgMkEXo3NPNWr0NX
KYcJpTrK0mmkvaL+MPkeos3HOa3UQ1mgoZH0U5f6dekyyUchUvShoxyFAzKTJ2d0GM063dLluRJB
Xdl/4HLgMQRe4Hz5aI9ndmcWU8DjYeY6UFC/se3f771+IPWxvcykoCl3USmf+r4VfWIuAU/aIyQW
REG7h761CzmA1UNs5/3mqCPyaKAyLFXxz9e0LPZgiiVSAwFQ8EMve9pOhfMWYJXJshZnZyST+u47
jysIphbUQrorzvqSyN3WGdtJWdD+S70DmuPFXduI/sFqTUFx0drSGJB36HlckPb4ZGThvFzWCNGh
nQQfNVaDOE2cXRSZ1ZM3KMPemgdlI0e5KALAWKDNwUwLSjXc6OscZTSo2+mpGqhWON9bdvlD79zx
NCUelw2AvefS1rpdrin18faHvHJkJAKW4ik3PCDfNbVKVcokErqxgPqud16tH1R3uBt776WX6izo
cenT56HLmBh9n4h28hM5MqAK05fbv+Pt4602G+ARiQwChbAC1x4FDqb1hq7UApM0azcICue+M9qD
n05lfYjpoR76qrF3hMppNy9JtfPSoT0WSc/IaSap+cU4/KoTx9z1Wlc+Fr2qPKnqsvyFmsh4hK/f
7On45oyRm7y7so6rT+Vcd/5czuER5bP62Y1E9+n2oi5PvgGDh+QWYiqVPlt+9T+SNLVK9KqFlRQY
0/xc6fXXrjK2OnFXnBQ+L2BclW8H7GN1EquZGQRkNFOwQNx40vUp3OPPyU9H772NWuKlKTn3xuJV
ykhPmourQMa85UTERqUHIqtN37O6+Q6xkmJnTt20cR7knzr3BtbDZQyAhTsPzevznaNsFbNmzwga
Nakf9a6dD+pg2a9lYbSPXNe2ZKl2O2uyo523zMOWJu8lQYFbhNDFKGb+ASG+ukkaj26MERpGoE00
9xCpCz2UUbOfChNsvfnQutXJXFq/UsfjEEmJ7fvbrnP9B3hUtTieLHdNMnLhwHoFtSJAhcyZnaJD
1k+7XK0RTV++aOpfNWKApWNATHc/qGML4HDriXHlc8tONs5LP1lOIjr/BnWP/XnQiEmiGP5qNDh7
1D9ccxeHISjH2+u98sHl1c1LXfoyfZxzY1CJkPQ1OzUoVFTiyJ8XVHAG0zw6WTt+GZUkPLT6kB1L
Jy12xuKJw237lzkKhSM5f48ZwjjdmpzmxpMS4k1qMLSa92jNyXCwRdqScNr597JUxEZouAz42LOk
2A/DQ3hzrnKiUFPUpaY3QMsxte8Qyi0fotDNGRCqDx/zLCyelXA0P7gCsbjbK71s5+rsL/tMxxN+
00WqoOehO7oDS831eBcK72VO5y8C3b+0H3dW6r3EIv7cpkgWmlvomiurxrRUmnblbbO+5pLIjCdX
YdW1WsobexcOf4s0MO3Mr5xql7Sn/7TW/xmUPv5HBDaSkPJQj0GvHn2l/jtzsyNE4g9upSBk2gIQ
Tx7Kui790dE2bF85PmAGwA+wTu719bSqhSYFkyUo19iFW+z1LNJ2WTHQiRysbMPUpbIo1GtAURSG
ZBcGjzpfJuRee+LJrAeTQEO08kukxF0EJ5cw/1dN2meGtOyVrL6v6uR1XOKD/nMch6+p1x7QZTuE
TEyJGXyxpL9h1x2icQsac+VwgUihNAKSQo4YXkUSl1pYlYIGCywD1Udb7JL6e1rSXGu2wsiWJfnf
//je9LhstbaoxGUIsKnDU2d3x9Cixb01v/GqIRpQxEepG7C+C6Ebe+0UNjoEMu95bL6nXcVkLcu3
3j0ymU/L9YNWDoRMZietAqOVTpPER+hBnub70v4hKvvOMMYD8OyNnP4yW8ESnSGCvuwqG6uQ5IWO
M1hmZARW2pV3kVP8xS28pUd55V6jWc16HPaN5ay7Dlqm2KgmZyA6EFFHUrwf7wF4MJcS8AjTAhJr
Odj21N41ACTuaVf2h5kM62l0ve4v+rXDRqH4ctHQXWUclPNIpMbjucN0sWIOcZOpQdvqiKG1S3vS
6yHb345Dl7GAYTZATCT5hTLk+nbLAMsYBh8yQLr+frFD1Fj7+8jeSJouoyu5GYHGgPvCg3uNQkDU
S8nUeNGCTG8PyIkf68qSwKzHWZ1+hLX+YmzNrr08BTQtaVRJLhFZ5ZoIVpje6A0QpwITvP2LVrXD
PitD+8G1gYMpoz2920V5IJD4SGybnF65SgsVahmuWBqSok4vH2Nhtwh/xaiZ3v5cl04BIxAAHfUe
+rEXbxFAG8JM1MkMRGFa+87M2tMoovefN7r7JLmWPHMefnHuernSZEPcYgVJGYt5QxQrRF+4G1t2
6XpY8bAhwfbksqvi1uIUZTh1hhm4U1gjP6toPzn73kvdtsbh9rbJnPg8aceNsUb1Ct2aC2JHW2hL
kuapFShVl56squAuUUuVUfK6cZrTYf4SK/3W3XdtfQYPWMIkBWR0I893cQqdsChFZwVJYw4FOsZp
CgyO4qnpm62ItvSxLl0D/BtgOGI+QZKnwbk5Uc59tYy1FSxFbe1cpsQe+7ZTjrd38tqiqNxJPSye
woCRz614KNAsNaKcqDKUvlg+eFl0p6X6RlS69r14mIIS5yjB+lq1rVDK6Cy04+0gcROwsYOZ39u5
Md65oYjvvI46N7jZd0NFOLXsG5kvzUAo2KulCdOeBgDJFgKH1bB343h65H1V+bPmdRv+eCXTlbYA
OrA6yWhbfSxjtrLGDD0rqKFWnkQxK485fKY7SFp90DtNdF/mcX83K7axM0c9fSymWduSvbhy49Ec
RDtSo0UNO3GNUEumIVKHsAQ9oJbk1NNDZ0YHs/wb/UUb+Re0Y/3IpigPsfSTs5lyX3ElCg+UQqnA
SqSE/O9/ZERV46lRuKgW2n5OwsyXeNqb8Rz7ZK7Vxn5fNcVLldYUWDgy/HNT0YSMft+74Bfs2FUf
LQM2/8d0TnLd95RhMjYExS+PoksqCXqKIXaI066BM0WexzWqQHagiDD83ORO+6uaQnUjt75clLRC
diA1xiRJ5HxR7WIrRFfVRv/ZbX7og2ccc4NOjp9kbb9xIK+uiDwPrgvitxQsz20JR7HyXMmdwOvi
sfEpiY3iOAoI+RuXwlVDNJGlCCNvFGd1CLXatcp24EtxWZdf8tAp7lRFrTYY2pcAaonFkCVvSRbn
CK7W06b0MgSk8MCKPPENMREgvGmrfGjGZnjoR0t9jKZFeygnZT6kkKOPWaoWp7Yo+tday+/NNM2Z
cRzmByetw5OrDOZ3tcu6r2k1Vx+ceLT3Q9Nl/zp0zTYygCtfHYUg9AL5FJIALkPnH6fGGRsezkkb
giplorGIqBTahfXJyueNT34lRnE48S5J2Ld4la+y7t6ZaC5aehh0XF+ar6lx/M3mrs4PVB2Sf2oh
hU3jvh72hj3E5dHNRvFlyCxta8mXosi6S4JKOoxH0O1d9ylEjnqgmsYus4/TdF+l6vS5UWKv27tR
dgRLEd4NjPXaZwVpXTMqzaGbw+ek8JoPaLNkT3nmfjEbtDtyAv/H996HjKuhCkfdUSokr1WhVa0f
vK6PXMQT7PmzHdFxE0VUvSyUKjaOxuWlyGsOEBZYFTnIYc0b7npZIyqr7Gn0ip1d/GOgktggUCoq
D3r8u4MLKFNe7Kiukrfz73M3m42o7S3hFE/CfZasEG1B7Pr7e/dOVtOprVEgJk6tS6kshcZRpmdP
S0nTsZi0f01tWHZ2tDlM6uI1gP4UrTcUQjg3l9LSBuKxRhyJ/CnkMv2QZ4ksXMYOsx6s9IGjszV1
/KJmyCuVZpB8fkt53DXTMVadQvQ0jp/KQjU/zRRA9oPZo8sfj7+WsLN2ownoW4sN71VnoP1GjiZj
5Fm2i3USd8rExAcK76uLoa/Dzmi6QTwNWWQ+peWyHJiYNZ3auPuVKcwCFrHa7BDQ0T7d/qAXHioN
S4F0sgnuinVbyuhRIV0KTzxNteQzGUZUIQcVhpHmzzqtkGOxdM2vtJrezVrAMAGKOi1vPanYeu6t
iQLgutTi6qlfUAyHEqcecKfEd/Ox2zgYl2FR2gJJBd6SCAx59txWapUowRpF9WTVY7gvm8qDoUCa
pglN+whmNv7tDqn5EHZTmvtOlOgfNW8q727v9Nu7fP2NudwpiKDMAbdgdT5HN4rp0lfV06I19ido
bAjmWZNszDsGGwAdKR3n8qiqov9UWD2COEmezS+z6HJ/8TL7oVMs59iF3k8dvOhx8ebjBLlkF2Zd
9eP2b724seSGSYYfbQuKbevoXSWD5TGPunrKwtQ85Lr7XJJln6rSNX7etnSRPGBJEpq5GA05EG9V
bKRpkmkID4unxdOSfc20TfRyp2IjDl8GE3m6JO/dtXTZ4Tp3gMRtwzqxa4PmXthl+3oodWqnjV28
dK2ajsiJd9YWZeVyD4HeGiA8SWBlWWP1VuYtPuecapuRe0u0fCrrbIp95DyU+kM1iXSLWHVpDhIX
CC5SV9N1vTUF1OqNcUFixg0YAAmGyKEh6T6pHiBkP1HjqH03EEEiqzhR/AWPW2xd66rMpq2V2XWC
SM+MxGd8aDockQqNo43M/NrCaFtJzh713gvABy6zNFmZuMEEem2HcC9ay6Cgsk9jGDPu6r3uCL7z
D2PSXf9I1ajgxRaji92gB7ri86ISvj2l7rujPU838GmUhACWoMJ2bsUFKb0UgwLytx70k7E0iETj
RXC3zDj1x9EhWbA6U/iNYWcb+JnLgE8aSsWLNoYECazhzW3IFOPRij2UJqZ9NYSPyZTQ+G4/L4N2
qpXP795PBh3a4CWBHqMDsnobRN0sxpQMMejrfHb82VJzZde5dua9N8dmmg5vHKTGwRfKktH5lppu
rfEGqQSktOwucbiv9V5TDp6+1XW6cMeVodVNbdeuEZYW8nm5Pez18rcYX5wq2bgrLqIiRnghwuaW
koG4yflqwnBu40SqSgi7g+AsxOdS7YuNCu9VI29IIgrnDARY+XoTK7kSusia9EMCRs+K+uRZRbij
fO+ZkotB6I1vI3V6LiKTl1My8lykAKMkvB8LhjbTlW03rKz9mlsdnyaNAa+k0rRahdu4K9ym52n0
aM+7Sst2fZ/6ISxSZz5N0f1tr177ALZAoMFFeZu9B5Xs/POM9uxYlRVaj7n60e2mXb13um5/28ZF
uvBmBO43/XoKICAkzo3McDeoVHj2o5raCvDMOP2ymE75ZeBJ9FDPXvSt4636sAA/O0XGkuxcKHVf
1d6OXuypyU+9wlgw1B3bh7LKofEV5j9CeAZq/6kZbc37ewsbfyY3/Frqz2QMiJyxM+vXeWUsc+MW
ufsIpKzYhWYp7jX0sna0Y5oTQlPTvpyb+tBNtbtP3SR7ttt2OimdXUZU6/rwQehufQgdET87bRs+
OUoiPjeq6F7zQpII5lE5LUscpnuUctR910HUhLDdW+3BdEAV+7EGjnQjqKzTBhYFz1WyQUEaUtJc
nXUgvcUyLbb7CCmcN9tJ09t7pf+eUXq4/bG3DK1Sw0qdASwAVn8clkd69jtjNPwi+ZANX/6DHW44
ifuXl/bKcRe97LqEiXqPjjUzidc+eGXyvTLrw7Q4x9umrpxHXm7/M7UKyLPdC7WIXfcRpbGPIdqy
Tn3s5qfOUn1dHzdC2bX987hGoHWSX1PcOT8ret4nBtwm7zEfUHkfEfe+b+Ep37lz/2w6s7axjXKb
Vs4Og10O4GMXyUlW5tTBiENNYG5svMnP7LLfN3qypVfwxiU4M0PFXiKJNTjd+OAaM5NRKUo9p46D
UU+qeoeCeFgdhrgbvrbR4DBbxRn1Hy2cByLQnMfTbmrnvt+pk97Nu0x4/efeVct436DEHflUow2k
FWaRmYZvRPPyc7CL/MUuVc04lJmpM2bZigztH7VqDCDbc9+M7p5WCY/ARI/qrV7ShTow9xpS+Tzu
5UBqKX11/tG0uU9CR5uiwEuBTAzuC2joO7OxYiYoKkw5+z7UDMgymGHaFl8X/q8UpzX74TArW7i3
C2c9/ynO6hVSUA/QRDJGQac8FGpK7lCfcv3kjK6Pdu/pnSfjzRiCPRYAW+8C7gq9dbbibo6CJP+a
GMphmH8P8Wcmxj4O07fbpi4uKmlKdkbgZqJCvO6PKwx7Bcq7RKgP13s9fJjAiM9b8mgXhw9BFJ7V
BEkeWDJnOf+OniUGHQ3rJGgK96kPv4RadhoZYWz2G6nrBTIFj8GS5JlSqQBfL3/JH9n54HlhGBcT
GB9NebQcMR4MEtmuNsSnsTbmUzaJ6ZBrDHuwIy37OMVue5xjpBfG2B1OcBn0F3UE8is0creaq/Fj
SN74oS+NVzF4zivgTjTrb3+Ci44NP1pyFmX2KzXC1lyeOQEUWxtpGtTpv3FUM95p3uuLeYIwdXSQ
qqnnR9Qs9+VXDmPuLBvFzqvm6cmBLaYJQ4Nu5do1hIJmVq0U8W8GudZwhxh58NBZgw/5ARbgRFyx
PlrW31HztW/NfZwCK7q9BVdOFzTU//2ElYMILcuszLIZyzj/iFLYbJ0fKvuhU3fGFsBFvidWIZNM
VqI9aa/I19W5h8STY6LuzWrD+W6sf0/h4kfD94IxpXr0l8W43tsru3R9yJvsrCy8cvWsGf5jaaBZ
rPdxoCUBHZBd4yb70rMOVvHztqHLg0wFgRYudUka4tSSz9cFvV91hWnEvO51Caz2C+Wvot2Ar1xb
jYwX8llKvUKV3/GP45XmJbSsPEqCWvxSlF30UnqPXfPj/SsBLeiCuOByY3TguZGsni097duEQ9ju
8mqfMypRm7eqIVcuF0CmpKScOfjwUKjOzShOZDihbSWgpb86RvFRjcRJOPGr22THamH4KmrgjfnN
i6rJd7vmwzIrvyUlVuk3nnLXNpXP5vJkoLnIjzr/Ics0V54EMiBY9VDpbzNKm7r3x2lLu+Sai+Ad
hEaSEnJVeTT++Hp5UseQlMc0sJV0V46J31uTH6UbAgPXlgMeCP4jmE9olusDZgolXkwzDSK19xWi
JWQ1n2fIYG4E+4sciw4z4CbQ+7SyKIGugoaqDXocheA527T7KLRi9GWE3d92xmur+dOIfr5ngOA1
e5maNJDSyHbVfagM4WfeS9S4/2U5cky5R84jVc/PLelmPXle1qdB6hSp3yjpB1UZt2pyF4VuKBcw
PoA1aYgrUXRZWZlqUTVNjg/M+jCdmlgbD5O3WPsGOBfFJPefWTFUKtxWfujKyTuEo5e+O9hz2QHI
kLrJUi5wdd+QRk4oFqpp4CRWvFc897GBD3eIVeP33FbWfjK5qG9/xWuezzRN6vt0UIiNqyOG5Ekz
hZn0ydQ78UhY7sgks13KNLSNxV3xF+IvTSnQF5DC1k0Lu1L7eiyjDAmx34L9I0AaWbOTjJ53L+nM
0OpDRnHfV2aqpIGl5wcQhQ/haAUwcw+3zaybXviLTNxA+qK2IrkY514ZQRcciiTLmGXu1YcqLKPR
nxfvp50W7Y7Sceynbqj5TEUbI+iG42bD+sqnO/sBq0+3KAkzG2uRBa2mfmOG+alXrQ/5rNyFqj36
k2s+p7bxtY7qu7lnChwFadAuKSPfixTpsCkvVB81HWN/e1uu/SredoQdmhKQiFa/qhQgJ6CZZkHc
WL4zpYd8eXUq672PVjaf4ig9AsoMurUGFNWpEfcgDuTa26e6/hEbHzQ9ufN49bx/OW/jXyDi89Za
0xGSqrUT1ctZjtEcNBOekvOzrd9dgJPL4VWDO71ZWQfs3nDGsC2yoD/YdKzi8i+t/SUge/11ezXS
J89TPKZPEd4AQQG1hXNw7rOjMXjp2DCsWtGZL9oMlSCTHQ+3jVzzAEaekaJI0eSLSfdF1Bhta1WE
6/abnn9J9bsm/X3bxLVYIvWvYFmBk6DOd74OrS5CmKc1JqLnInydsvs+3NtbipXXdgtIEZcBLRpY
/quvUvcIp00WEcsQS/ULkH67Y9aBLTYC4wXzT0aSP+2sbtKmrQSqBXEWVN/yrPQVphpoJbzz0FfR
bmpq9RQW+UNe1T4D63Infi41c+M8XT4z+AnkJlIIi97KOgFqE5G01phmgVCCOSk+THm3s9u7MYvR
kN2Cnl9xEN7vZP9SeI868Crb6huG6DiplgXFtPid/TtqSz93rA03vOIjQJRBB9HTkI/HlY8MSh2P
YTOzq+5PNe98JTpCIWdbt/A6V5dDLQL0Ox15e63slUZuX7eTzsXWN74uot2yPMzle6HQOAlhjnNr
4o5s3mo5Y10mbeo4BCLXxj+indo2/2HH+PTU5OlNMqVu5Yf5yMwX5uhmjID9J1lehiHhQqv9rPn0
7tMriQeQqnA1Up1V8cpOQxPck8dSyByNMYbiH+2M/ITKxsbRuvZpOLoSm0JllsEX53GCklwzAVdi
vnaBdJP51YNk77xX4kZ+Gdld5d+So7zG8GVDPYTF0GIEKenIPXjRBy1+qvOt7tmVhAP0uOxUyyYB
CKLVYkDNTm2BnTZjAmeSHZomuc/set8BvhfRQ9y7DwA9T7c/1mVV4A3ZQ2rMh+IkrQ5rZi1q8f84
+9Letn3s608kgBK1vpVkO07spFmatH0jtE1LSaREaqMoffr/UR/g+dWyEaMzwGwIZq5JkZd3Ofec
Sk/iMNufuImh96XQ+N++u+rtY0OX7iv8OZJn4P3O2QVrohoLWTy2UTPgvX5A/SDWpEuupuqXDsXC
XA3Y9gL7X3cmNGnzIZpEdej68l0C0tnNwMj63b9HDnjP/zOzurBWR0w+WdDyVp13U9f5fhbTt8At
rz0fl5aDp/APBArR0Pr4oYGa0XqGMvmI2Zp4AGhzy0e21FG84UqR48KDCAY+VO2BOMFZX4uSoOGB
tpq9aIbT0k/sDOMffnCt4nXhHADIhcgR6AQksGu/bVgbReOMA9d1RZJ7QWx1ToJ6KDqtV7zDpUIH
5ksWyDLYbha1jdMbFYRNKIbQiEM53EJMMAaDoSPeGog9KnQmfhJ9OxU/KvYd9ebG9pKpv+bUL651
GaxG0rnMNq8ijDJrJTUjFQdJbgIElwoEpVmRsP/hiQL5H8Z1IsRLKE4tH/av+oZtSy/S4AIEWWO1
k+AWQAnMyq+US5cDvQouMU7qLkQUy1LWg9KDrwC06zNx4BT0p/NuFnbS0sc+e7Wuyf5ccEp4ZzHE
CGlm1KnWQIy+QWvH4ziINWZ1Y12xEvQiZbWrJtfs1YCQswLo/VgA8v7vt3oBv4KlAZUVROsrd4h8
y3Eq/OMQuNCN/TUcSv3vDRXgewEQAsnTQl+1LndQnUmVszw/DP0PBdwT8YA9H24rzApEV+mrLngP
FFXQSEFXc8Hzrq4A+BA635qn4jDnKqkhEM5AcTc9/rNrx3P1h1kT6AJEu6fHD4RBlcM9twDF/mM1
DynxfvvQm/kfuikLsPY/O8ti/zrmRZBP8+iicBl4T34WpIP1vZRPQNFccRwXTjrcHyqki9fAGVwF
MCCmNC0osAow/pabEBFMWng2ivI2j6eKf5u1+ld1dcQYf1kESON0ZW5nUwXsVQEaT5G4yBCc8gnK
ibFPxJW1XTwQ/39tZxR6uVBlbdcZir9dhtbiSLBA/7sZgitvyTU7zumKogGSPdjZ4lCBGnqiJYT+
ENdem8S88GLhjUcG52J+Czn26uQBMJxxL6zRPmk9s4tsfqMpVCQ+Pt6XjaCpDXQkGtrrj8PHziNg
AiyXevnss98Bn94/tnDB32EZ/1lYvROaMT4IGxY46TbC/Q42sKQlwY1lHzEoliLWTD42eGlJCM3R
Z/iTc6wn0oaoxMyFD4Ooyj/UGEUjU/v6sYnzA0ChOWQDorXgALB5pwcAQ9aZsSv4cEuFicx53Pc/
zLXy5vnGLUbAZIHkDMfpLNbrAojcodR1kCrbisi7L+nnwnfvcmMe8qrHfGxw8/Gyzp90YKnwQKDV
iisLn3q6rDaz3AjInOqAqZhY4yEyn1j4oq9p7F0zs/Lbhcr6vK0VXkB/I4RXxEWH8kDViLiNfn28
onNvhxUtVVuUxgMMWq5uqhNZIizJWKFL95AV6rXHmK8y3f2sAIzIr4mSXfpimLpCdQrR3zJSdrp/
GRksVOEQ/uUlWjEF8mjLvDYuOKzb/jegn9fzt7ODuNwr1KMRgi147TWXLOhqe0NmNRxcUbZpBzBB
CtICeUMHc21s+oIpvOoYYkOjaZGIXeUEAfqdcsptfeBF5h4rI76YkjnbOfCG3ccf7ewCo5OBPtYy
7bigOtdFiTbzHatptD6gX5FagUpzsf/Ywlk6emrhTz/lr8e2yoTftQprwT2y4mEgwwYW2+1c8/4G
DfUysUjrbF2vi1LDjf35Y/Nnp3IxD/1FYCbQaELB+fSc6CbLARJ3NOiytgxizIHzwtKW3kM5/WND
ZzdtMQTeOCTeKPODS/vUkFQliH9CrLPz7wQYcTJokJYBmK9+fmzn4tn4y85qQXPfcDu3saCevHJ6
dNmroFfmAK+ZWN0tmRVkKkoXn4x+0ubHGB4l/fbxKi6dOzBWYGBgIWjGETzdLRC0lRTMMvpAChMT
SCMaqq58kGsmFg/y18EDT2Pd5RQm+vKb0z+U+unjJVzapb+WsCZiEz2buiJg40HUTSrtJpFoCNf+
labmmZ/DscI4K9wO8A8B5v1OV4FxvVF0PR8P9Tv6DknpvXTVTutNW+zcaziaCyvCxCBiEyBo4DzX
HjwcghH4NaxItY91+SIgUVG+fLxpF5ZzYmL1HkmpVMDBCnJw7K9SvOO7NPKhA1D+ky2vfJ8LF/LE
1HI+/vr+zqAAzwXN56ESHQLU7zT8asAiaV+LHS7bQdUQNb0/PIendjBUUY6aFtg1mkRjmNQhEjCw
g7rRnH68eRd8GVb0n6XViV5GRewpwFnoZZlwcLZCqHnDaWJlEFa6snsXbg+oiaBKCJraRfLROV0V
I5MzhUqMhwLgg9qd4xFZy8fLubhx4G/9E/5g8H/lyTzIJvcg6gfNKLmtGrYFt0Ds+jeuqW4+NnRp
31BowIDEMp6Ex+B0LWFjvNEVgwE6fogLsxfqLay/LnmRPVx57S5tWwT00B8OQZRBV6acUrKRuJ05
gO4Og5S0zJOhrf85+MG0+TLwin+idAhKl9MFjWEVSMtgQTnld/675bC0mN4ctrHtHWAQ/zgdhFre
ibXVnZ2QdUWGa4OKa5lWEpKO2aO+Nkp/IUyAEURWqL7jjK/BRK2Ncm7Xt+YwNXcQZoNAK9hym68t
WBayd/CsucO1YteFT4WyCUoaGOUFEde6Yg0iAm1ZhTGHkR4l2vDtNanhC0s6MbD8/S8HRGUoiDuM
OAvcbEZeJigXZuAFBMePcIK4jNVVoeYLHvxvk+tgy4zNzAcLJu0Gzsg75oiNkS9/fJ3OITALgQIU
AFF+R23jTIKgBB9NqBD1Hni51xOLZ+oj7O42evBjXqYEtyyA5hvxX68YvvzJ/jO8OveASpUYpMXt
CruD6FJQfzhjsUTh35rhCy3khhgvltEPl3vxpMM4dOKRX2PNOJ/DWC1/dcczWbdO6OP2MccFPis8
utxJoefU4+eUGMfAVNscpFn1BJpwal4wR9qpGF1ZESVEpM2w081W6mzvcoUe4C6ct31039nmf/pM
mA5A1RgYCJBinp6/0GaDC0CuORRoExuh4haFaYFiZOUlgYl1dl/22wHa5x9/pQtuHYj6/8yujj0q
G5NX5RO8LXmOmIzFG3MztFWvOPUz+gO4pb/sYJTrdHk5WCxI68IOjb6HYic+WXo3fYb28fIR8q+a
fetSpWk89w7+vUjGK+u8eL0XCldU3IBXWsd/jvJYKXxsb1iAMLawNqP6Damq7Wx1iVPorWU+W9n+
4709xwAsi/7L6KpsIIYRTCMCRjFd+xhC9dbDTEIpbzFN4Hl3TCeh8+oGYk9w5HKId87ySj3uHCC+
/AJccPAPB0sda3X67TlsRme2cfm9qt7R/mWgfNNn3Te72bpEb4Zg2jdjEzOa5rwHP7m6w0S9zi1o
D8s9Z3ft/C2IjoPIbit2zUEsyz/pLax+3CqkGNsSynIUP4753tbLqrSPPmXDjpo0a48gLcqf7Gmv
smuYteUmnZkFC8eCiMDurGcb6kpW2TwuZkGRN7NdTxNRsWNrRd9n423C0LqSFfzJjz6yuPoK0FLg
EMWGRVV7+3kebliTUM+JvYNf7vL82Lk2/vRKCahuEbgxK275Xs9k17X/jORa9hxNOKx+6fq5qyMJ
5R5LKubgpww7Rx8950XRK8s9v2oAz6FBD15v/AfQ5Z1e9XnqaDEpe1rotV6sNumQy1czRnk30JBC
dPrVUfr945t27sVgaQHgghYNJEJrmpcoa7raF/50AMFbhmgHk3N2mXZXIcXnR+fUzupDcoyUz63r
TYfyhfhx3e4soEjfWvI4AMj88ZLOg4NTU8uS/4pHGh5Jblfh9CcMhqhv5nfQN/+fjACFCyeFbJWu
jRgtKBthxHe3IDZtphmbdnVwc/Htp8d/Wcp/VpaI/6+lRLNslG/Bilu+1Rgq2dWQUoHfFfQbtPIi
jEdS411Z2XkWgeEO0MOik4OuM4jCT21CKmjSDgRVDgHfltHPsdwF/b2CkEtFr7wsFz4URpMxOw7c
5sIMuXrZejucIt7x+QBOHyxmeACZxlw0m4+Pw5nIKCT50D0EOx4u7oLYWD3Ug+p7M87lfAjkg3xq
DyrjcaVQzwSbwYMJ4x7CLgL/7WOz5wceVqFAjOYvSqmgOTvdRr+S86g8LK5zMUAu72oMn5nEoy8M
hdy+uPnY2oUH89TcapEY2UL5qYe5mW+z/Oi2Ih7bFz3eZk8cA7yBtXHpxnKnmyk3SDp+fGz+/Myc
WF+P7PYN2qUSVJuHGvz3LvnS+G/TF/RYk3H8/b9YQpPEBZQNOe7q3kFQT8CTWBPQZc+l9Zlk3/L2
N81+IV372NDlHQUoBhABD19w3SsLIz1gviqfgYYI0qYsIABTxPDNFrKOTm/RplMZiH0AELStR/VN
A3b08S84fw2wqQt/EFCBKOiuXYxTkZ5EDJ90Aqu8Hw/Ozp63rovGkEia4NZ5+tjchXTn1N7K2TjV
0FdtiHsykaM1P3ffIbPzhZLUL0KMZuwNhok/trh8q1PvBoNIhsGrvmiirMfSgwk4RE5wavoZI6lg
GOzmNkaDLb9KWn/uaU4tOaeX0Yn83vYkLLlk56KK4Fdz6s1bTl6k+FJnLyr3Nq3eOYQlStl7FNiT
qdv3w5VrsjxyHy2Ynv6MtoPEm4nkfIiyr0X0g5srn/DiNfxrQ1ePbDjTss/zZgZuulJPYYaS+YPT
pNzNdx9/ufNRQPhUdMFAtrAw7iAFOV2J6moxiW6GpioTRwh/V0lPu/DGIkSAbWq2jtU4dDEFmV8i
fbURgWz2VTuUyFwZ3X78Yy7tKpBwy4ANwLrw86e/pSfanprCgfxK8zPIH+prnZ1zT465IejNgQ/E
RUrgr+5FmNtZphw/O7CKp6GFt/6TZ30qOSSS4vFfhcVR68JVRwgLPgiUptchdpTPPJCcZYe8bmK3
h8jUP5+RhXUNgCTQK4D4fM0gGI4KY68h3JZxMNfV3Fcbyh9dsFxco8paH8aFlnKpdvqgKgR6dt35
tStfm0ZR62ChTsKK91rpWEAKHnD4RDZXDuQlY0A+IRJDbw/tqVXQkqGM68u5ZMe+29efcAJvKlB3
h+hY5PMVbPj6OCzr+tvUypf0U9s6SnB2pFm2L0yI2bXG2jYdgjHGqrgEXTfB7MvHZ/zMOf8/q2gE
A6KJUvv6EPrQhSuHwbKANTTxwF78eTeON+xY7I36zWYbWLn3j02un58/FsFquHCq4cB4qys+SScL
Ogtbavc7x0sbQ2LyBXXfOMiepn1QXEm4/zDT/+0c/9jDgUeRAecfN+70GkuMo4qZY1/nQjwLIxdq
rdjuGGKmPf2cV89O8ZllGOS5QyulXAacVdLpna7zOJ9irX458zVE5PqBwk9Cnx/FdIrKMLzc8qz8
FX5LFwd4GF12ZPWuGh66/NFkn9CbuPJx1w7sjxnALpdiOuYN1jpkaOkWNZwMDm+ov2ZFu2fQDvr4
Y/5ppa92F7E8wFnIWDBd769OrajDZvDtARlz+6rDb0gHQeqd9tPP9mvYfJ661MtBnrmx2vfuwIE0
buKi+uxdZf29cHlOfsbqBQyjAmwsjs6PIsviCCPVEX10rZQPt5Tvymt497PQHzsLZhKANVx4Iuqu
a1cjZHEhdjEWx8g8O9COpfcja5MAvdj8hj8grDl61yiKzsh2FptowQBjj4E44JBXS7QNBthNNBXH
qjsE28bIONi2wW0JOd5HMAHSaOs2qZ+9iOKdbasYvKYkS2V45Uydha/rn7GKBSxRAfbsz8WRsu8j
5qMhxYFe/UMFApUvo7kb1IujUlVvfHdILO/t4+N2wXdgCmDpOAC4sszRnF4cg0k8rjDUcuT+W5gH
ceZBbTCL+TcZlHFhZ5sazAUfm1yHeHj7QQmFTBLD7eDvWg+EzAojsQNq5ketXgroYKsWNcObj22c
XdTFxkKxjs7NQhu8WpbIc405Ym2OQ6DiEWM6vLyWNp7tHEyAjWLhCFp0NdbDIGFLHD1ObDpOu7l7
8ayU/DR1F3fQxQz2UX0tN75ibk1gq3O/KKMR5vp2D744yIBOv4df1k9/2MgqrvPE2c+b7s59EMWj
pWKS1l+utuPPfdPpmtd9yy4MCxuN0eko1SeCCvc2iB0eQ+8wysHL9JK/W9mdBKars+4YakdILzEW
Nqgr7/r5xcWMHFABi9A5QpYzRYJM62gCXaU4Vg6qK/uu+9zJOm2+FfWbDbnCDk1BcmBgZZiOY4Z5
I7Q4urjvYnRoIpB9fnzULvwaTE+BhgwRLZi3MSB/eoUQU9SdXedAbdcSBW7ZsCOON08zBSrxyMn6
jeOxZmdPpt/07dz/dGsn2teRrO75IpAspjrf1qFTYLJ4qnZjJ6E7F/hsMxeEXLkX53cPv9XFVOAS
IkPNYeVrjOPOgXTK7qjk14F2qa6eS3NtKBS8+IvrPHnElvAe1DMgQUBGjs91uidGOrKhrWVeaBDk
bixQUJzjISucR3dg9nfm6vLnnBtBEsw56GNmWf2vaQp9sesrF9To41TVh3bE9H9atJX9rYV6/f00
WcVvKbjvxWjSR7czhTbsVihTgGpZZg/z2AevbT0C3sdHjzuxbjWEmXRraXZDkdPsRjSmzc4G++xL
PlAIVJV+bmjcZAJVGI/wYTfN+MQxWPgsey88jaEKPYZ1KjCPhbno0e3fG1BDvrayyele1RYdErvX
BUQOAzG/kqbrOp4ETSUndfBUZxoW14VNyt85qCkYOshhFgU6NmU3zluIDoMyrYBM2rQteAj9gBgz
4OWPabBAtMwp2IHT0tMzeofFZGGwkfVgXIsncG+2iKO428W2n2OQSnRF6d27MpTVvotq9HNtVSge
Z3QYxtT3xJwB91WiVsx1RwlkheHYEtrwsNo5sz8UN/gpKAhZUDB87xlidxToXSkSL+tsdEYIKooY
Kqi9WJd+/ybDzJQp9/rCv3PBrQP65M7O9zm0b58awVvI8UpPHXLh9zoFprx7NBVhb3NZ9T+ASXMI
kEmtd3RKHvUocc3hM6QqomZXggYXWtST248pNHS91JNc84Sprux2RoWcJeUwtr+MjZnXFFxArUjD
kDRwh3Qqy+1UUA56cYyT71VfOb8aL8qsXQ1Qyq1X1hbfFDI0MxTgls9t6BBA81lUfZ50g9WzHZib
qpcsIOiCOuDdcmKAJVor7Yugg7gQ5aOb9FFNqs3SEDuKLgoZSndcPWBISjx7PQCYMXMLCmrNFjBX
DL2K9hHYNbu8m3O3xZpU3u+KUWV2Ii3iTDdBE/V3oyGTnRh0R39xXxbWnsqsQsLS9k63hUo3TsUk
ifdeSqjKxP0oRbRxLCpo3BpCH1s6ZmWSa6CSb4Z2CMDM0XTEhoYjz3/KKhx+RlSPINKyur5Z+EHQ
AZV12GO4xdZlbPwZ34uxfiAJ8522QNw+62ojVD7Mqe/qCEmgy9vPnAM2HDeY9JxSq+oKmraRz3Q8
amQY4GC2p2SadAHl6oVb2UOXH6Oe7QQC4RLamwm1AgmTBKW5sMDX2ILeQ4LeuwB5b0xne5huRwhR
WscAyIvw2FkehJvsupDttvdmFwQ4ga+/G5CvvUCiwX8csY2PA+mjnahb2K5Lbd41EHBl7BTIPhMb
0p0IYSBjDQrFovxcgVH7M/P8PIsdAxXWeNAM65cZjlgcmMF/I9UY4IvaQfOLTnk9xmVL51tWFrj6
PaqcPKY92sxoXPWdSOZMyj5G3hGBPhrgW7R5zchf7YFj/N1MrP1hamP2tlVNmK6svPyuDvKFcCHU
LEqALvdvjIxMF2MX5YhfMHEcEFI58RCq4IvVACsPyZZBaORxZTanc1blG9K0yxMnPQtQOMiUxpxX
zWelvGoAzNkR2C1eWHBpkVO9i35sCpBiDvihxeyLMOm9yi4SC7KiLHEliSbU1MPsBaQeDYndDH0z
AGI9BGUBFIXevTYbu7Qe8wiL9kEcF2Mw2f4cANgwpQjZ/R9tACmSeO4kn5McSuAvdVGZ72psOGBG
qgzUTZUvHxXcHOQeyouqg8oqdMqXQwaHEDl9e2tlLRBdvPbhsHpHePVmDmZCb0rS8h+DUREm6VhG
vA21G/AUoU3R3RI+ZdlNjsBvjEdCuZ247oQPocdo9AE6KicvRcV/BPGlO/cqIVlFv/h2L11Mdg1S
xxH4sUDlYZjTYiS1CyFWWyOiKTkb9rUP2s28agJrFwx19QZSeqvdh1EndzMxg9pVXiPtGN/E4lsh
qyg85jn4fh6B+WVOanXVokM2l+OdGRho7qYJ3fe4Fb44djPkGHazsfpnSPRY9ygnc/E8OlZXHiwy
SBu1a5fu0OxmQEbA63/B3CK0Qyl0u390QwCFGxRqi+8GPYvnCfKSNHZ06D0OQ9A3SVgH7cvcC17G
VBmII0bKpWg5BxXRuxBR07wR0TDTbcHMUO1dd4EEm5CpemcVoLaNS4yJvYB5hJIb2x8sf9d5U/Zg
bLw0iQ9ouR1bbhX8MB2IrR9mr9F9AvpPSp+J16La4dKsUUfTqfCoMIOBvmEDbs8U+vYOh1Bb0w+p
M3psurP6Mc/TnNjaj7uJ1vWmZn1kg+cfvz6xcT5V4qNAim2Egkf2aYBI0wsijdGOBRzGfFflzQR7
rRtOgC71TCW2g/Q/yWnbfUW7KngCs1/+tazGscQDbYOs2osK0x66MWuGG15Z5pGjbVBum4Kgai68
SPoxxMytDSFDD7qoxVja5iFg2YaH3t5hvRoTCoXl6HUG9aoVL0KbLPXqdtBxaPXzNwambhNn2GiQ
vFsjpl20sijglwE95lpVzjavc9fBEDzJzN5r2kgnqLwVBULUYWLPSrGIpxUGOsdE5yApgVOQvrhl
E2fBoy4inCJVkaBPtCK6i9nSQ0vhz71sGarJawAscLiTLOrUa8h8ooDJhNr11hYMclpur9x6Q1jL
fhuPG7WpSi94AK/QkiKBx4OnYrTAN9D5Y4MLWqAYnWboCbapNUpnEBDYtEifMAoru4E1YHRzLIQ0
pm3z/hbfgjxYfjlld509VPmNN+CvO5NF2t9pW/YvQYF5pkRnqiPbxq94c8eKwrqzMqbe69ITT5On
J5P2uUDF1mdqKDCR3o8hsnDpdvsIDFQYhwH9OLB3rA4inEiDUoGkjra3zNj6Ubi9Zs+S8qaFPmeX
sxev753PVS/DKIZEvd3d+b0zabzmE9jQAIxoSPFaY4pCxqOboUyFyAPuBoS105i6EPYrMTs7931M
ejW8ydEmv2ctVJ1M6NOPN+gHFSxGPB3Z26xvBGI9xKAopEPoGLTvUJfT24HbBZj3SB1toMQaKvDq
9KN3wxynYU9zHTl5GipwJKQ1H2zxnBlQJKRkysrPPQHZYcpIJtxDoIO5TOduUGw356309mAFq6M9
8gykXDbAkPV3i0UBe85wh6rYsgDqS8chHAkiLI74CdFCGIzTs+Rgbryv8atkqgND33qcjm9O5ttq
m834lzHvWfUoC+RYQA335Au1LZMnFO3/p85i80+vJ2G+sbOweqxQebyVOkQKoQvBnxl0Opp9O1Tk
CWB61FeXRxdhJcQE3pG+5t+GnE/TU5XxkEEzmzUIHzDglm9JXs8qyQc7LxJPSVaCq003eSwRMRwj
RsxPV+gwjEdMC0Up74us21h+i2/Y4hGjMcRkXPzVYdU7WFoBZ4OuR/u7EjL73ATa7jYNXKOApLwX
9jENAVVBmbBlxSarAprHGszsB2eqdbWFI8PsflEG7L4snA6BC2mcT3hDfBHzcKq/yglhTgypcSQV
UzHiHhk+z1NcMexyHI5FHiH/EHr6ZfdB+WjzbAbOpa9+QlxBZZum03CMRdnkwICjpvvm1J6PqMMC
oSz6znQ6RkWXI3chdK42TonXQPU5xNRNUL0qY2c7XjviGEFTasdnEr4xCyP02qr1I2lJliXCzWx3
Q3Vrf4tygjoBpH9KfI4+dFNSei6/CWke4IPKwc93ASNND+mwwdS3zkCU3hTemJEYg0XAt6KEDrXq
zu3b8R5bhPi7CFuUoUTUWuI2apR1yzzkqxvP8OY1cwYUjfIQYX6MGerIAyOMGU3c9U5owALNo2DD
WwlQ9dhU2kEwkrlF6oEzWKZIZuYaofuMeiYKUMCcgC9G5YlVBlHzaxoD7DntQJGVtGVRlTsNVpse
bgvPzxHpl2x3belVe4+1Bb/BjIXrpA5pVfcYdM1c4WLizRIYULCAGAZET2+7QFCRgGG9fJDaRS2B
sCXScKhAjEYMCPyToEXBDOpqoSlivJ3+l6GuvTfal0g4lDuCZd4Ky4bHda/He2towes5+qC9RM0M
nS50oLVpk0myUMSSqXnjwVPbidOiYB/7kBwgCR8bEFyBiWi4Yx5AcpVXYVWRO8qDM2DSApGVHd42
xWCKJPI70cZzaKk55iQyqEEXwRfmFGCv6yAqaDDbNlV24rl19GCodFUsGuZDZmzwuL/w6XKehKJw
AM13h+lnxgJBYhAriTLNe19LoPZU/QiRBeudYPICFZ1IVxOmg1tRJ4Mf1hEOpahlEhVF/my81n3s
oNsSbtyuDbq4sZiB0FEFqVVoPkGkYXJRWIyBs0M9sekLRKJjx8bfLUqdQJ+62r1r8Lc5IdoTD4Do
IG2vKK9+aWfk9zbPWb0JVYsrWfp1WCQCURNLRMFpkDIn8NDVL2v8Js/V0ydC8rLdEgeOBh6lCV5w
8vJnDQpYGeNvzErtSMgcZTOnfTBGshb0XnljUgMOWKT+rhw/VQwMdhvW8AIplA7LWzo7HPJhvoLQ
sD8O9f3go4rI7BIqLQjcZoY01mgvzqEVCQ4GdOXfeirKJ0im+Sj/gOnkhUhO5A5TWL4T54o0U+zg
NkA5wwUHclw5iv8qq9YmmDZjcIO5DiENH/lz/hPUZ/NTX4zulNIMJQ78T8ryDjvbgnrG9uU9WDKs
HrseWM+Tg9FaW1JJNqQtfaDCbE791AGvAottzSD3noWmSjkrMeKWYdrcT0Nkdl9DkblkM5Z+9VAV
swE1uCXyrxOy1TD2B6/34gbsd30schGCLbOrASKFpAOIVVuriJ5GCJDInVvwXKQAZ2CQbhy8YgM6
QFvfVCj4o3HfSmHHoAZlX23X1fUtkglpIyQcULgrQgvpag3dXAd5mGjkBrTdzN4wCj0HNZZTsBlH
kf9shK4+SVQ/8xun4bS5aaquUc8qYgKP9UA6mYy6RhNKNFXFXqRdtwWGN+beTUMJyex9b1ftF8Nl
iJex86JXVlVqTpYnNIjdmSikwUQhZWFQtLRvZmEavpOZ19OtnSPeDQtjC2i46QFiSShre0ln2faD
z0p4blOT7qF1bIngmlsO7n2FNzbOpOXkB9na7XDntQMSRghZoDjs5l6EWN912U02QWsX6Gx7WDyl
A0yfyt0aQWxfURX7OIIo7Joyw3Y5LqQuobzohklbIA9IURx9xf+d2QF2gopTzrzhbQ6lNEnftBLJ
mIXS/kNlEQjqaij54i03+axuqWdD+sNt+jZMwT0L1HWBk+AkNkQD7LjjgD3EQVB24FdD+tzAQ3XQ
yfVLJyOpJKO4p1EVqRjJEbzdTGqXgnmduWVCA+ZMMe+YDDaZnKH10Vd1A0hkNg02XF9BN6Ndcmji
jBKxZD1QpL4TzawGcgE+KtYum9BfCpGe/CKztL7OjdfbWx/RdY9Hc+Evz3DWAa70hz56ANFElKG0
zIMHBarzCGVCY9eILqGSjpAwB4hctswJbwT1qm+R3cyvjuVMAJRoy/x2QPGPXIYONk9d14RJmE3Z
U9RYOPGjw/H+BZThGR/Q+HqzylAjvwBthxdHKFk1uMn1tFUhXDSS92HxejPQcFvk06pIfOF2/nHA
+Ei2GyYRiNhyCvjYgeOLbgT4HdHTmoKhS8bSkDApM0C2k9z4/Vfa1UZu8pK1LuTkAcWI83GYv4fj
QN/rifoo39Se86ybqRvjvENslAS1i8sMklsJlndfcryhEa1+ag6eCpARIcJHcbCt4MA7tmh+t3Ko
Ewgp1HejiAT82FggecpA0WQh79KLyKnD5UM2TuG8CYlRLBVlRcFSaCACnHC4g19C8YjE2iXyKNua
ojRYyO7NsT1BdzWZ+2MYNrJIJ4k6TVzkHamPEed+fuMHurO3zjRSZ1taGo2fnFc1LhkYefQWnYUR
8HGP9oByOy1hqaVtWt5o+PZPkVcKK3UKHwUmlJKCImlmTxYP3mSVxd1IS0hKdLYN0Hs7SuXEfAoL
N5maof9J895WqYfSyv9RdF67suJYGH4iJHK4BSrtnNMNOqEP0WAMGMPT91dXo1GPpmtXgb3WH4m4
cod5zaQj6vigR9/9TR5kxG+zt6POaqYd97BTqacyrdz1M9aRfhDboLkFXDks5EmP6sdarITpld69
Jdd9FzAAVE3H7ebI8GsNrhCkQWRwGRJrWC9ysKsxk+TwDwerX4JzApqz5QJVjpP2xHGfo4UF5JAk
nahP/SZEnF4dkZylpRU/jLNF58VYMVUNqTYcDXmE4Afx4MaFbW3gM0upupdRtB2Q8TqE0amZSUjH
mLnAVeotNmQtt8T1HCuUVQOgph8XmSNKG3BZ6GE9JqMCGR7Zy6q8K2ljbMfAanN0EgJMT1X+7eSP
kTqX1MASXd4aXjFMzHGR7wCaFciwUHPmjCYa86V3zU/DUzZkuutahl5JPLYjk4o+D+02N9YSCguh
tOUBwvAltjdTyw3ImOXL20G3QDkGsPTBt/1VZQlb21lRJTPl7WBsgkpbMdzN1WLzEYIF5hCBNo6K
faj/xFXMGVhu9gegTrvlzrB5DEw9MkRGmXEgagcB4Jy5tFOOIEVz/M+pkxCf/qAn++RK6nzTZqts
naNft/szg4gYMvINeZ/4uZgKNr+KThH2s+pr8VTxi4lsq7KqMTXR93KU7nQe6LOrAXZtYd00Tj+u
x13zHykEDyRU7C0jtnmuieRqUYiBhbZli3KPVU0dqVQNX9vRaW/WsqMjM6ClI+iyBdXmR6lNK5+t
TpeOna67Xbs0oSYEqpkWbdBozLbBJC3FbbODqmTgK16Q2t2g91y1hZF5BET8tdWGCWkYmvWlDEXx
FVR78Gcsmr3/om5rMU8TV0jw5nJpb5e9wNj9xKc0Vb7bU8DVViTSvbWDwi1+1kHt/GD9KO8cuQqd
9UlXDhnvl8b25EVjm5fGK7+V7cQ8DH4fv41rjBKrsLVgOLFN0b9usl051oSYwFjdaSvjNevmQbQn
GU/XRFEqxvzhcfXNNFxKdx4cQkYpNO1fyYt1+C2kDqlMaZrGymmVC/ml1VC/dN1Q+8x5TqH/Euo6
xwDkkAWs+fC51FUrr6fgoqiIiDvSLmAlGffeinJ/0TQi3cyNFbkc2H1l5RbT6nqj5915Bx2f78eI
Be7UMkVUh1LpJrgnukf9LrtYbaiFe39+8DobkblXbQIEm22R1TsZ4iib+H8SF9FqPZ7n0JguX6bI
6BsNW8UxbTldzeTmLPdiUpv8mLawq0EehrDKrwi8n0eT9M+dWWxxpjaysqw0iM1cnBAGtc5hbIrY
weQbiepGtjs/16It+5tZN2yI9G3pkvRjEcAH4XO9fiafn2uVNvYFMax8vEWE0S2A3TQdmEwDurX7
BUW+7yjUEBadrG7WzjqUL4odqTvUMedo7pVtMR6DximLE9I7792PmFL42uLayuuZ6LgK2ygz5CKL
Qh92NBfzyVl111zmZPL7W+NQyUoDQURlbNjOov5cd47ES1Mw3hRgfBvpAinXxBz855Fiud3auxNe
5tKfQ3KlriZqAKAvYU1y+1vPZVT8Aakz0TPXq8cSsvVXAY0SDEmVM97s/jBEcFd1xxTbg9Qw2lfW
efL9AaBLVQO1GQXQFqwAmprNAI4pjNNnTiplZ3vSD9s/pYdd3FpBJdZjJaP+caqdERmJtXtMaWra
lztZKbfL6lH2+0vLHPJhNQx42RaG3RtyDKicrLWGzbpJ6kTHn7Jz91M37swSO16m7kIgM3CmjG0h
83KiaeMUinUIHpPVqbHyyXb67dQeHVGUJHVtKh3fDs/x0s2PEWmYYbpNs3Og9Gm/LyipcYl5ZuQ7
eIPYb81gqzAtiwQVj9+r5q9btXZ0r4dxscGiAMIYUkMTZhw4U3XjeVqpl2BwDTzHIOzqWDctw27Z
Ch9I2sQChHOOK1YRVzIW9GK/uGPcvFXwZghKrRCVEhUD88tIhsiLZrquL3D6wAs9d2OYSjmwEVWF
7X7wZcZPbBjmvp3X8Ecn/Fjp4Ff6FNV7QS9LKKbvPUhmmpICwu+P1Rh6JU9BNLrogesZgHRV4bMD
jinAC8JoS4txjE0KCLANqbOG1lsL5G6l5WAIeWj6grtgBfU3aSK3SABK177i01BgkUXc0bxFo7sd
Ik7rt3WT/S8FfPfU6Jk5jJyQIfP3PbjUHdjTQW5sepnTznym2u/UmAtf2/964Xhz6svR+eoqa/hF
eaK1pFIb8eIzYPn5wtJtDpOr1POKeaNIcQLvn0tHK9ss4z447NU2mmy4DpjwF2H7UYU7S7kIK6ie
0K2Kj7abAgQIV6B+ZvE+GLQINbPs2Kx5ZXS95rrtwoT3wVevCRw0GNVcb2E2AaT02VTJ5GurUCJd
Oob/hx0N72tZazi8whnp+S1WvT12lgKCdrZK/yqLiHG/qrvepA7I2c3UN214XJ2+uRTTukGpwQlh
YADK5HdkkecZJWHoDAUUMNA0InzawAA+uBy8P6hKYIaoFB/g2Ih2f7Mabnc2pkV+eHyRNBMJ7vTU
UsLagNxr91e4TPHD1I0SBsMZxzaz4llziHmu+pgTu3h2fBwB8bwnb1tctDbUjt6s1KkVQH+3dCB2
pnbUM4rhgCy0lvsaCK8MPhd3rerTGJnqVNE7V6cKHurOrERVpla71TeeSWbYmcFvtMpCJsCLSXxi
WnfYmb9lBAeSAn6Kd+poeoAwQMMXzAn9esD0MiV0NG02TkSnmrws6Bii2SF0wS9dbd5NhEuvSUdT
6z+V3c8+QUILQK0TrON6ZobUPiA9VHaGGF9AmknfNEc5FfbTWIx0y64GnCuLB8Pvu/g2rbpKDkAU
c43c1qwuNQSb7sx7q4vm3yqTsc/Kfo5gkZo5fOutfvDuJuENH7D9e58mKztw1k9dPJz4q92HsvLr
PZ3WOjk1HhMDHEQxHydR1y9q3GlKG9uZh8qvN1ZgMdbd9SXfhrMcmw5qYyva12qcdkGnMmW7h2DB
0pbZ3hb/2RsPLfUiivUFgUD7JPiYj0sZrDwR05XVYCmevwZrHu4ABsq/m64mVkemtl90Ae33onWB
cOItvBHOVfuq5yR49aoqsFOr78J/vdnd5KCbJexfjQfVxjO4ycsy81gp23c/2S2ukLmOUDTpsh9u
x6Uip2OP3Yl5yHYvVbcV0WHygg3dU9hWv5LOzM+tBFdIZ7bl7Qg+aYqMXEzzy/LpVDxSpyW/UEkw
9cRlUIc5Y6UVIA9YppvV3XBB0z2kR2DIehwvrdhWeWwYeV+jytvH76pCCYIOOxiIWPEsxHKZiKzx
aJE1Ot4uUwLTHHrb9SlrRr2fw9Wt/DN8hVtBlxN/e1mkpl3YhMbzTtVs7e656RLx2fCq+SC1KvB+
g8XOznsXrZ76ZrYsUVeseK3gv73q6FrN4GQc3M43AHwfnmYz1fahGyi0SlkbQpqsSGtCUyEi1FXL
4mAMQTI4B082ugDGwbqQ402wM8nmLozwd9hDjecFZ5R96LvWRzIBvY/0ku2jPrOXFWsWm7VIjvs+
Y2zzW+CpU9I43Yh0exsBKaJ1+C9OIKBA3pr5I2Ipi3naQ75IjUyuzXgh5j9dHAuBmHJHDp0sq+XQ
n1jZ6uiJBRA8Fc3Yv/clJM2fmH8c3cratupMSS/h4kRBsEBHlMLLd1VLi0BpqI8oV8RtYaXYCj+5
lcXUvHcL+DnnSRE9BVvo/1vGzS4Oc+xIJy23OvqJe2cCi7AXGzYYJv4YBo21npsK+TC6RxZSxEw2
uQXb5OsWynQegAziqrWmQ7AaDlljAU8eKWYIpwOPHagAXLU/p2iBeqIitcWL2hPY++QNbV0/TsEA
NhqCnqCE8FHX3DC3+gvE6UAqi659FEQFV67IOpIt+8xT7sbkOsbBq+0ku4Y03lglg2ls4e1FNK4s
e0kFlObZbXdEBtP56eYjOYL1jHqouiV23lvXufIcHa6vi9nWIkqHWIcO53YSzFlXJSw/CxN9nFoR
EOmawPFmwPHxb95jg2hELjOMpJknOidwXmzvbqu48WOxztYB6ZRsblRtNzyYewUtppFRhAcdsrVm
HKjRcoTu27ycVI6aL2hrxJC3wvXMY7lODgyvgp/bD5Y7NfthkWSSPhlVhuVxnmCgngIPPV7Feaqj
5WkFTVtz+l736maQWrSPKrQr+6T9zl0viVqB68XU2NYTkipTneuwSyLWTdPf0/JbzgzhVqKbdwC8
lrpYW6rhxVMbGVYwPr6s35wiaJNLPESQLktnBQHfMDDzJ13hznjqHQFGn+z2+uaxnl1bLtV2zUuo
pi43W7Jup6QYIvC7xur46y1p/qIVAw6zvSbSx6Qaa+sEWukNx7bdqUMrNsjWwd/W39qzluXoWEU/
5P0QbyazdlVU2eoPCPQ2PhcEC9vdk6j0UpI5aSfcT/1amFuEd7PI0OiBF1UErwCsA0GBXIq1T7KF
lgiShlqfyKlOuDWZLPMOIhvPSsqXUlQg9Vy0635w2gCd8VgnV2GRvYY0uI3x/M2WUz5HprwWfkQ1
yckTOoYR5ANv5mFue32v4Pn3o7DGssTDxGDx1ehoXlO/lnFx5EdGCNd3sL+pQNI853KVQ4Kqwt0T
oI++GOkcrOo29Qk+bQ41ddwxH9IziMrUOJivDqkicWzKnfTHzl85PE8FyrzDEgivetEL7PlXGVut
jwitINojcIaOmZuQRv2oUAjfj5ao50/HJUY1H5Dl8bZpLt+MGnL8/qUzkT4gy7Hmqyg22dSvQsDQ
0JtqrR0wMOQuoFa1F/dbP/jQRYTmVyk8Rthf0Eoa/6afAms/AFjX5iiXBC+JlolxjkyocXgAxOl1
WvGTF5etLtWjBYk1nCmZtpvXJQHM+rBjWbk3PVdP9Xfpo3i+dTYcQcTC2YE5b2sb3jlDNFcn6uLE
nvXV5mDQDxGi3Bemw36EqhL35LLvoHOVFe/s25AK9Tu99t505yJQSx7mxIqXb196DU+XX67uzc6c
E+awfYr0T/5Yke/z2kBHIhhZcEh2DrdWW0TxHa1dUXJaDPziuevmpAUrDZnmsnni/TnBBE9LSiiv
7xzJDKNPfSSNM+EpmyMEGcHkVzfU1vBUroiszGkc7LD/zxltmnL3wkPoNsskEXBi02Cs99hvRXBo
FqtoTqg0TJtbgXbkI6dy9ySFwzU4OJFcnzr+vOTcK9MVH/1iGf1ik/zCR+e6Ku7btWC8NUKXfxwL
y9PdNekNiB6M2rqFPSRlpwPvXXPikZ3m72pCl0ihaaCYpTSDD3sKDl9caC7iBmun3cBIcXCb7rCb
tXOONmfz/GZB6cxX2ga+j3kzRpMISF1Ul6V0yz8gESttmYhuvC3v1VaQ4QmH110WmADY5EQQaWj1
ibUeAzsg+GVzm7i8Ca1hdk/B7uxvEdm5+9naGrcizg3+O52UX/xpQ9qhDwuGrg6WhGt7SMFiAHaR
vLBssB/TPgowL5ccZhztt6XnkOsj4bJGnKbcq5RkiuazNSyWuuU1R8gQ78Jvf/cd+xgl6ESUH9ZE
u2Hua9qc30bHlSFGXtM3t+EQ6VsKU1gBt9nC9Tn7O1HZ2jQO4LXwrfpobS2CES8YfD9zpwDFL7ck
16otN9YCVTBLj9SqxqcB7bFJBUOPSm0dz1Yu+p6ckqWgdQzK34qgMRBo+Sk3EBLIph/D5rsdZvun
90c9gjkodHjoLhKVqjWKvmGI/egUxIPzyn4UMFyPjc/R10xj/QBpItaT6aF6Lk3vXd/l2Ta8+40w
IbRVaLimlR+O2dgqFdxau23PLG44yG6s0nJ5CPYAcNsN2mZPaYZiv1KL623oVnonvvQo4LeztQ8N
lKwoGcgsP/CuE8TELnpNyEjyvkA2wRrYxfLiLjsZ2RQDTf/E4O7/yrBpwoOAW3nehxC0Jll6ezww
yuwfnBzhoz+yhz57CWToaSwm875aFd65ZOinFwB9+ZjEY02BrJ621xpn5nqqx17tx47lfkdNOHr/
9TxNQQrMw2RTO97mQ5nSrYxLmt6YvEji+V9gTZt/LsPF4Y8PoqIFHSLskXUqsH5Bosw1qjsZvkwb
TFtGwK+iarqfUZSp0tb3hqt2u/hMKM7Z2ZKE3pl52yj/MHP1adeJ+812Jh80sZ8qXdbEbjON2tg5
K2g3gsr8RiIcD4XK7C1oyxzelbocGTXj/eBspclioiGpq4Y4eI8QAg7naEMj9FsBdy9IAynYyNGP
i/oGmMIfyScQ2k4XM8Soykqe+QOaMUrf2CB44FpKcUAXptD8F+luHzG/TNI6zqVGVWGqydmpx97t
O83b0+a0Sq6MsNfs1zQJPIZXNdXuiZiGBGlAHwv30Htga/mCZJd7xve2mhKtgbDP2m/n/tQP9Vzl
vK5Y4iJa5YF04sq+7F5scW9GXqdxQlKfbtvXOl4ly67gLuDSQmFgKhpVl4aIR+0ydPCCTb08zLaL
HNGEELisWFf9YOiSU5ytA7olWIXV2Yjbog6OvpqNhYfZyDbnSTT6oUIp3gPFMUGkbtdgMlVAy+uB
0bg5W2Tqynso9OQtgf/vDpG/WOjkJxEG2WJ1u3dpkKOaG5gD3gZrR1Z9ELT3lvCPY4+OtQEWysK6
HAVDfGTe45D9KAPldMrTGnZw+O2UqPqgQuE7mb1rG5ZPLOOLamwGjSAigW8NA4mkdtNFeHaXmM+s
yAv25jb+Lxga6xVJTvSkC4XWQJKd7d3wYcC/TON2XSbDVaM2H2Os1KwB25+ZrP/+yyhpyzTqN3dK
27ApgyfICq8a8lpYpMvnBNc77qWDo+Oxg1x2UOGjNT4oewr29yoGvk1BoGq6u2fPq7LWl0t3nMI9
eHD4dZJsCFQ93l21NL+AxAU1aftYT5nXD+VL0SgmesGTdQNRwrPvBeyURyp5pteKjDk/DTbIxNM8
lxZo52QXX5z3e3xkBN2LXBQSaE5NvOFZRD6ufd9H3nb29qlEa7vNPaN2PQMv85e31lcU7YrNs63x
sujV84ufGSbofM39ChBq8Ahvp8AWExp/1ZpXy/LprNYxkMdPP3uKfUWO+PtJG7EcApM4iYEy2u1Z
FFuPxitURIZFEl/JkTIWZW4ER9wbPEz8RwWoGy9dPC0/IxqKKh8Dn7fLRV+8nmsVCSyF0bTp54GU
PXPnVttUfUb+Wq1HvluiqBkErQ89jVF4aErO4Wzs5sDcrENZqAhth+/drbg5NGIs5eHvqul5TkER
dn2M2iIJj7puhyss0yY/kXTi3/3iGokKuPfeLKGmL3+0bDxKEFPNoQ+LZcuWeo+fJ9k23LecNOrY
hY1j4bMsZcWU7JF1CWvUesUDgsx6ymcda3IRmiUYX2FTwi6PBgbRLFpD0pRsKUG0qXy0fxZfV0/N
VHlU/XobUGPXsa49uMkuVS7L2qCGWa1R5Uk/x25+dXqMIBhGfbhr744Z+pDibV0LWFNV1XXJlcBB
dmAzFrcimmMuNb8EhWauwoABnNx9UoIz/2V+bs390Cowm2jVS3ywlDtUl5pf4b85kG3749vYQcCk
OHlyvaygFZ5SXKGJtHaTT0FZzYewmsr2Fz8gJbE1G+qSGyyjRKNwG4s89Pz2l+R6fLRX2/ygwW2D
LN4D9Eujo4Mp2yc7/LUYbwyOMydnzWIYjta7015tYlDP3NL9UCTbbw8Pw2Mr0Zr9Vqox1mVCFW3n
6PXq8bbRHDOvewmVmdVhA6oAywsefMBEI7oLaHIx/WUM8u3jHIfGvWmN6eWj5SjFuWb21UsJ7Icf
CZTyHJQOTtF6t/MWTEWOQBCLJxVp2n8JpPGtS9NwCJx37gXy0sq1RosnXV2d1D6t7bHyp7E7B1Mp
ohvNFW1dwIghQJ1hhIengXZ2cm7Hyj6WbgA/XrKMgXnE5fxSTwnbuh3448dayXBLZRjD+Dpopl7D
ZK4pf2D8Jj7ExQaKtKKCDp1FPHK476F8kJuFljyEe9JHJNgOn7rYkMUTnGYQ2O0ehwZkuO5Po7IG
/47HMSoPZmaPz0oHIDwl7tbyT5yD+5IJp6TkMbEdVHwzqjC+3lYuWUk99w9e4/G1U7NanpOp8/zD
sNrF73BCcVJ3QVfka19Uf0vjF15azl5d35toswBksGRVdy55Ob9BNpLfeohYgVtjB/FLx7ZPzUSP
oq09tdBlSIxhCpfXAv8TUoxKTIyfQWB4F/eosI9TPW/VZQ2Q/3JO2dWa28obtyMFY3FxZ9uFy821
xq58ItGuqvNF0agIiRBGU/zjW+wKPKTd9rnSgOicHEcheI8LmTh3Otxhf0y/b9594SOAOTqRuzNo
OARnR/LQY7IYFxQ+HQI3ULDeyOoU1FsgETQMjgQPIIx5yZgEN/5NFiLjXiS+de84wLIlb68T0MID
ES3fBJRjfxQAAns2ToXL2ZCI9m/N84aeEu40Yv1x5oUunb61uOeu0Y+N3azer6j1CPEtE2/FvRaA
reSgtdUO/swstq5a/ZbwYP8lm9+HLZc4EjXLbD21P9KKO2AMuam3tiENhyHccq3hdrbbliOqK+Wn
wvQGeaTt4XuXRr8pe1u8l8SUBFAOcum/XCUWP9NiXu006Hsn/CIHTaIcrVHzpm5lBA/gvo5AiQ3D
lJutJtjioxdjHMerE+3D0WyTuXV9UuRTZGp79biCVDmszDUIzUIez/DHlzvA8RwPM0VnuDc8cZjW
eP/YqiR+EpiVFPOy20T3NnCluCn8Yi7v6CVu4gMqrrq9923Vl8+G7ipPMT4ltUDJwHi1IaAcTPy8
IXHW7xDjzvdkwxAd8Lxb3aGa0bpwTFcRFy34wpqW/bKDjztB9UbSSKvP2kFlDc1jjHj0Cvfqt8Fz
t7IAkkN3KDqLW6PoquYPxLoNvIdoYEmeQmVLchhi8loynkTuF+TV8fc8NeKtjeB4cNIIASzL/uoc
pzYJeZqKaqacCkvqHdQv2+s0+OIB/fPVyGvo7qV1dQu+VWTv4gn+k+nJEDlU5pEziR9wK49bDC4S
7c8SDDgnHIB3HTY0Cwd7HeKZ6K8CZ7t21vgOPQJUW7dE9GKFLGFdVrZ1m3AvS7j/IuCf/gP+LctL
CIo0HOsQqRJTB0J7TrHZGXOMn464L5yucg41Ey8imLjTiCI72xPrY8nEWF/WqNmXk2336qeBvXby
cPc2zd7vUMAVNdX4nwlM+FPZo+SY6J0ma3TcPg3FGn85WEF+IqtRCBFLB3OhE8VTkPfLgD1UOUP7
o9bFcm6py8EngZS91ge3TKZLu85BnBZo5YI7b17r5atRwVKkvMKRkyLfLFQe0cQ65Itvof6ViUdu
WtN3Hlz4aOJPxmpqKUJMCVWKFQJfGop/9JBJsRl+oWgpzNWzQYcSXz3zlm7nYMzwP882Q3qgtlxO
wlm/l8kDHuzEYMpz7Esfz2hydd5BJjHQZxYUUoX/ccNf5iLifg6U9u5BK+YFjLWb//QmjvDbBCCh
wE3YaPb/mJfMh4FsW46llIyjxzJCP9sTt9ytuRtWHQEq7Hcs335rliyuC9L7pnHo3byoFDaL3q/E
65CElUQ6IkKVzboZ7cPgaGtAr1H0z/g2edgSV9s3DOpFnNvUX76SQ+dbt7srHJU3Zim2hymsBLOv
komfJ4D8JSNYyFnFS4G4Qyln/iT9dAqzJYLxK4h20DB0sfks6qVaP3ezA0YrN6wXpF3Xx3QtW/8/
4Bp+hwb/ZXG2l2Vk9ua15lcyu+dmkIcBv6SvyUD0UWbl0ehbcWrWK8BR7NdRaSw9nLpTAquJoL62
b7c6KUTqitp/o8B4LLADuQhxwrKcwNNKy1rybV+WN4jfHk1OhwcB/L8uijxy1Xo7I0EGFuWbfGQ7
bx/DucBSBBI1iCwYlnU5xHtj63SZri7pwLKhdGvsnnRfDaF7Czay/OjW0WtqdLPdC5Y+KgDaojCn
Xl8lm7DQ9rOx+VIe9AxjcYFW05L8nan/g3hesqZTFfvAF9gYUDq0rdAgtaeOTtIO8AzadzAYIWvE
IzHs6mmyFtnlZTew8VsJH+IQ+Cr+5XkLdgOgUFTowncXRvGS7CeCp3c837wOYkSdcJV2rhZtIpkd
9zb2XUSCGbBm8hlSX/27t5uB/w6q/Tl3tk3XHCNzNsA6fZQFI3Pmr/uAdWAp2ucJE5uTxqgWQXkB
51Lk5OArXEpofiUw8x9OXyLdUdJjGeQnMd7R1IVx0sDrNt73MiFpjGlpie7r3Z6fytranirX6e0c
ilqMp1Ak5h+dT9aUNsEMf0gQ+vIOjyHfsSBxTcVe1wZnZ0KFf6tgLv+ItsC1sLeeDg5VWLUvJFZp
Vv7RWx4CCU1/lQNwDZtpFK++UZ17IN4G5WS5m+amIFoXR15vt5culEHE8u94Rd9zBNcyuecMthB/
FYEboyVwrFr++OiRiLrA5TM1v2oUkQgWeSLEjeNb45qrIEgwjpQkAD7bNnv4kz/2sbrh7NL/CAMg
pp1Fa6lOowj6T/pdrAB9VzNMb430B+tY9138UINPcrfWNj8sfwiiOm0DjaT74CFFkI0PoceaOvu3
Dp7IEbtTZ/z1IHqQzI9dBOXTaiD2qKAb7ZfWjjt12yQUuR1mT3r1wxpNgboteu8qzF4Spzp0hukd
I1K7/8FGDH/EnsNgwxoI8QxRXH7HE7MT/4si+OdF4Lr8utUQpQ7/GqjdGdHhWe1rnGR95xaPZMLU
y0GbZHpeLeN4lwC22PkqVOG9+XMz/dp9Zx3RKS2S8P9OsrIiWEjmCAGFaCkwW9qE6OgoKsLtouzO
3m9xwwzxM/7q7dXrWwQRphmx3V8Hs/lmkhE5jhz42Pxwe8Cmma6JrbyRakRAWa9ecXBtwWWBkKo4
QxXo99ntvU+gl6ZJUUKR2I+iOI5pVyzVz04VMiJvbW92iumj/qX2ZP5OmOR4AY2PHcUgPv3rMiFB
I07gOBnyaKM/V6tdoPIWTsUjzI/nU0Fu2IvxFM00htgdFrmk5DhiiW/zZBuMTymsQDKtASIG7oQd
inChzhPXRC+r8OjbzPnPybomyVOEawiVX7SWLxaooX404ZoQzuCx2vSg7haCWwydxZwZq0dUIzCp
zpk9Dso7+16FEq1lp4jyDWIvyUa/nN76NtD45xZsQjC/UXHQvmf7l3EaJJRNFalvqaxpOmnR4WWt
lqXLHVWHIad30Y+o84mAZtyyvyUxw/DRvRwAXBtPnB3w3quNTYkDyEQw8f6YXWS6cdnjFt+tzisV
KuUNfvgCfXvdWusX047wAALWvn5oEdDM/7HG9cmedoUgpQiMtIu416vtQeIi+FjdGfFsPzNLpJ7r
ruPrRvoRer4dTSkfNw66D2bSpb6MstV/2wqDUopgaeR8kJH3HfTW9tDaGw/hUA+yPepxke+mMeI1
qrsdSGIdt5+Fy/qvRqYSXo1Sy1Nf1ZbMqVPZXNT9NqreKDbBa1BsaAgDFXufXSWvR8EWFSLDdNd3
/B6MeugA0Vam9TiT2zL7yMLyhM8ZpRtn0UdA1gSKK1WXH3NRtfWrh54L/p9ztXsdXVO9tyI2G1rF
eXkCHVaSR3HHTLOUdvw/ae+147bShW1eEQGymE+VpW6FzrZPCIc2c868+v+hB5hpURoJ+/tPvI1t
QMXKq9Z6Q7OhIEQiXnerWF/JCnTdWUYC8tPsiTMXpToEh6p3YOjCOCtBvECNe43QbHLA6AoUVVCH
7yHZYIn5oxoyC8JlKwFX5Wr8KbO9iwUg0uSHSf4d6R24iM0CMgc6Bkkrm3NK1O0Hikq9BhcxCI5x
4tjoTluyJK8rQsw92AjvAzQSiHo9GwLk2ZDu+IDi1RQr1PfcfO2AenIBipdh/nPgHicGk0P1hXem
5c1jNQHbL/tl8QT2pPN34JZc/rfRdsnWQPMlfRyiuN7kQ1GwSigp+axdzQAITWHgoy/BD83NsmoO
4ZBqPwoB6HRmYliAPl3RkuqWbAg9AIoMUFOkhstXjUf6b5gecbWOnUL5i24HvqgdCr1IxlKjR+i8
ccfZqIUPwh79oqGmwicPOmSRLKPAm2ciVedmmPXeivdPIh3MYkjfSZBR+nGdNvng0E0OHTGBPCdP
axEtlX5dzEzN839zAtTKDFJYZz/2qFZQMBaBvSNfrOoboLBx+KyhCtDQzZRsYFFXFmGiHbZ7UwOd
xZGXtUQZOSHVzA8jDpwm0kvjrVGE5v2EtuJ668RogkfgU6pNfhFpHxYt2IyMhGW3IbmS55vSq5FV
0ANAlHNDBA6lF002xXzIzBZugJ7Yf0aE1b6hiiCvh9JqdQL2vC8exlzyTx/BihCIgqm+hbqwyZ13
rWcdU6Ut82eqVXDMYmuUNpD8UCkOkZpU4bI2E/1bFbh9MIPoHBwdKk/E8gCfvmVKD6mlEclA0Vzy
+wRjhZ4nst2EDRWA1I0SMkcjdoMsPAuBrYDZSyQ3BfG+mffKISkH9yhDvXmsFQMe9owDrghfYmh7
9sEw20QhSqsCmN9zWZMlRT4gwsIzYpUGue5YQHtrvfw1xKiHFwuyt8BlZ7GlmW23QqK/keon4PhK
rpysvoZftVY84cdweuADxu6z3aOwkD9YKshgXoq8t1R3acCo100IKrDD/S3a45aEW4SuRBJxauHl
P43MGGRegKCeFqHfZBDTE8N0Vr6DkmyySAshUh/oMdF3OM8bOfmblW4OMpOqddvupRQ/vRcw6oO1
FGnbEnnJPjIKalqZzqxWlf5TRbsl3Q0OAQclBi1LXlvfibOdx0moL+rISn7YaCrJp5J6/sjW5pC3
/khN3LonYfY2lRtLhDaKbp0f1dtQis1hjS1klSBjbTQkXloXn+ShN4p422etp24qcp7u3m6FbOwi
2+PMFOXgxYtWDszupWJP4x2RmIYBNwNFhPe8FsHwUFqh7uxhGMG3EjxQYXFREwUMobD7KzEDkAct
a5awu3TiVigkSzIfhfRM8gTqThdSwN1JSNJhPoYGDLtnQKMAHaMIcI5b2T0/Sym9mfHybsdEX47W
fBsnQOKwqjzVvRWCrK87ZYBKbFMmAHcRvOlNYfwUkGi4L7LWflayIcGDQpDy7CkwQhaK4oDIhnsn
4SFuO/osNJ3+pDm61hwpUHGHsSO1t1K1kLd32eOHRmoaBA+Ybnsn6YX9u/Ny91fIAAxLD2C4TKKB
zM6yLozyd+y1hI+t5pMINXEOQ5Go5Td9Z2hhzmli+J4NruRsRJhJxYYiXvfeJGa7SgxDlOuqdLrm
kHQF0isWqIKXxibRB3gCJvCmczJYp6j/tKwVM0QtsGEFHoaUG/bBMwEAAZ7kdEAwKHCWlLuLzRAP
Vb5Mqzx97vt/952qdG+5SiluUQiPWiYEmsSYe7Rrzr3WVjoy5XoI1ySvtW7jpKH3geiIz6uhju1H
6KwonuDklOJtquD4Dd4CrKqvA0afkcCt0w3He8aZpTWo/wye90SySylmPNtJ15UyL7AxcaWoyxIm
5guFfArUah5Jx97zSNwWbgx13Wns+m/bGhXPUzZQtgxAVfBUJ1+ckiSEl3ZwoYg6CD+k+Ed15FAe
rKECOt3hDIM5ARo+4qFWMwuwtVuCoJAp0OZsqLgLlp6alXTNdarhUZgkQyGnF04zb0ty06iLKAMP
klITyikq1M5fW6XljTStPJcfRQO7gAKCRN4uK7qmW8gxL645718ZBEUfgMgy0xJCidsgtEBdLpi5
pVDThQjd9hMAPW8/B9ipPVM8s9bWaWm6EEm4r9cpGoLDEnUw/dnL0UxYoNzRPMmtRaG7dhweTqD0
WGcRqLe3ysk1SsZ2WS5MjYwzADq5eEIAxiefBXGheDQRGnvv07ZzDimODh8WxrCLUIi6+d6rFL7J
pvd2QNxL1Z79TbUWuizaf6Aci8aeUdyRkzmKgAi8KAGpyCXIE5CuKhIDwC54mikwNgv9IxufPQtH
N3OXLzayeGtrg/NWyCasZ8q3+ouZyf0CanlzzJsiWg3AXV3Q9Eb1BxI/CB74IWThEarjsTGQ/JWX
vOLlI3Iz9shXplo6IwMZwliHwq0sJVhOSHeARgZJCHICcmk2UG4XcRF9hHEbOQ9WFEkdSO9IXsSB
gVyArVj83c50VM5avR32OY/23ylkA6jqUhs8e0OhC6h0kGNm4JBrlWolCONVgIq+yjqzy4dUVhyR
kWUqkudMc8mjJHJS/k2UJvuVkhrmC4rE4pFOxqD/1ehxYS4tO++OMamtduYnjmp/GrJEIUmlQr92
ldCO5yCOqhdEJIwM5rgV8yqqsgS7aCNXd51WUEkpE91zt6lRWsPCphCVLa1aIGttgb1/UEahoWWf
es2Rg7UJl5SbwKIpHAfSWo1TUz1kcd23D/ABoE20KJAo29yHIWbzqAYNKJflL8M0bWy/Etk2TuSv
bQ12LMQOs7MRlGokTGtDuIaeFGyMuIYK5mum9xPeQAAuuLTb6ui5nVHu1bob0WmN4u81OBTeMazj
WNvLjdNRNoHQ4ocr0AwWC7cNIQYqcIB/++SAf2Julp1AD4H5JqBoTGSCbBiP/F2kexOCg7Tl1dII
2MFVGi1zalEpihAQaUhK+CDVZg6xlDS3kTAPV0XEw4md5VMbnPuFKuENFTmWs+OUQzdSV6URSoS4
Hmo0zdDWJ2D56Nuy8DMLSRN3APdXzXVfq9WjW1Iz8Gbwif2WS82DoVHMFQ7r+Jkc0ABDE2VzfdVW
+CxtbD2EnkjJrVZXA0qQ2kPfUnobM8GCxcv1u+BpOnhzP1KqP22dq6dYQwc2mts1WZ59j+Q+UlSJ
IWO/hmxQlT8AtYm1bwqCEpSCdUlqn0hRecU7mEkPQrUJlkBbBIBewMQIioTkBtFVSd59szF+Rxw0
YEBUahTm0GhUfVoDTUaAbWa0aAvA6GDCKb+u4iysnG3UGo25RqunKNd2S8DChQiSA8+soAgzEM+G
jaRkVwT1Lk1iOMleU6j7rnNl1yZL7SnqryHRikeRkN3/ZgLrUk4VAER5Xgx9ZT0HWZU7jzZUSbIX
mSQh5zvQzDqHdit9U7SySbFD4ddeIpN8/8bOC0r6cGAEIDxI4qEWL4Tj5k+VVCViW5NbsJBgEuIl
EL5rLwZZEFznYQu+RxoJkQnFCHlHzOsG285lx248ZuW5KhRemXZRITUQm5b3gwdmV65Rs6xPjTDz
cum3Rt0AVq4kdwuz2JXnWZP2cLqgIijSg0XyHtEux/acJyfMxO8gk9x8m1k5BtmGavMKgeBr/OBI
qdAXqijZoebkWk1IssFULUpoJcCY/Fs6cAFmsOhiL9x5XiBXPyyZeJvcADz4Zer3uXrQUafzNmkA
HgFhNNSjZjqJPPxVosANPxBqad0RqavLz2leZukRCxUkqgtVK8tTaeeA3gamTN7CFnKJ2YWkq/mr
VmcGheq6JOnRtCi+LeLS0+ITafOu26kG4B+pUQ34AKaWOpDZ6kYjUsTGcY+67PBHsxrdB5xbBb/u
qIteKtkKJAzBkugyVuC6mOilh02sWOCfqj3o4dp/EVG8jEHi0SAQJ3k2SO6rO0SrOlW21qaaz5mp
e9Kzo4DpVMzTUgVK9wh+wx+ciIZKtNFEplvv2yjvl02BnHkBKooSbZtteJKTCiSSV9dhl9cryTC/
J7DItnLjiaMLa8C5I7h6ofWtCCx6IbRRxR5FTEeF+S9a33qNtI2XpvWeWsSy6TdB/Gm739DMujPy
F0r1/9rB7wZ4FUI81mTksc+qBXShem89ddVrOu+7rbnXpWU1N5VXP9kXC9Vdx2gjzFOcG47xPZn1
q+2T1xvNxAVfMG3f9E2RylW9hzs9H+rDgJAE8b8rryHl29wdegbU/i8vMTKxy2zE4lbbXv0rWmmV
peGdVXCpHEtOSpbHQccj58ICpKhgPjaIee0peBzdfEVVaR/kz7fH/GojCvrfrDLTUKZTS9lS7SKQ
/XtFi58AuT2o9XOgvfwPjfB6IzNOsCK0iTZtmLhqZWhOs0ff9d02lE/o3E+Wp95RKZ72hcXJrQxP
zrRJtelTrWRDskvZ0jPkhfyPQnkW5puV32liuhNoQpFBXSCwqxNGKZMVQrCnVxbxwzHInqrwOXT+
CvtXUR//23hNWxmPhy/7zUdGe4gKJTiWxS/h/7Hs43DPqeHKWJ11ZHLCZFLneJ2vBkfTf3P0g6P9
0dI7ysf3xmr8hC+9QMur0+yGXrTOSXcPjJUcPPflf1xb07Eav+JLK16jwtWRaQUpunmkoLZgfdOM
p/+7CZkcgD5wcw0cYXBUYTCE0icqdPD37sz69N75f3pCZKKOTpKyMukJBeZMymQjOI5iVjMqLzu5
gs95uydXJ8WimqtzkBuApc6Hi5cAsFgU6I9edrSQJA3QrFT8P0V7z3pdmR6mY3eEznZUTV7iqjpZ
xGaTKLLXh9HRrx55Hvvlo1WjBwwMbci+9zppHwolyCyuBnF0zG8hCtEqRnsdqX0PCJ+NmtTtro8K
9F8v1ekHqedd76pB6yWHD/IGsYxQ0fJ1Qa3QXRRSBjOrnYUftxu8NtZfR2Cyx6QmdYySrMKxsdfi
Z4JAYWxRGLs70lMnvGnHJhttMHOybrkbHUNkMGOgrxC2gJegGmavUWWzYfCF3coEQn+7f/9W5HRE
LdXkjlAV0MLTFVtboSJDL4iOdiId4d8BzDqh0QagHP036SV8Nn/x1Gge453xGKP6Qx71nkr/tTG2
NIuizhigaMZkjAPV0+seCNgxW3j10pP0GVQ8RL7vdXU82C+6qiuGAKiuY0YyGeNesRywa1V0zKtn
coYzRLcionzluzMzn7QVukwgwqL5nQGeWhCYAqsMLn9DJhwxhDE5EkIwQgUZiv4k0IOQeQiViAto
iyxono32VUkfyCwFvPhrc22JX10enca5AEHRozKVbXg2r/QmvvNVFxt78lGTw7Dy/b5DOaw/1fD3
+u7Vh09vo1BV8/xV0tXtIbg4FMfGiAdV9FlsgfvA+abNEJHUY4cRMN1nUgezovj87w0Y/P7oxYGO
jza50cl5gVHRs/7UUgZSVZSepe+3W7jwJxpn8WsTkz5ITadbvO36U0Zay7AePe0PfT5o4bJF/Zm6
6hYliSa378zT/0+7vB5MUydcsSd7g6QhEnpJ05/C5NBk31HVW0gj+8s+ShZqOr+6GtXC/M5OudiQ
dJZhNPEGwiqCgO98wkoYETlF4eEkoUlcxSDs2ZNAH/baPfP2ay1hbabwQtJIn8mT89zKHado3Vw+
aS4K3igTOcEW+WmQNvvbE3ivoek42kkXam4kn2pI6gfkYiXyXQiwsnGjbdXb1uJ/aM8UJHj/hf7W
5I7ueZ3yiuvkkyjDWVS92MRPiKzn8fZ2OxcXosBPVzc0IcivmUJMpkp3AbcAnJDhUZvHSg/XVf7q
5gXKPBr5fXFqUvnldovi8uygSZPYBuUFQvTpgRZDkS61tpdPZoo8Z6RJv0rHsN7igVpBjGzUg66p
6a6k7rPTykH5Q7oo32ik0RZIjpaHOKAmMijQTGeOG8QPXQVYGhEwfYcgxayush8VxAkYvnq1adA3
mFXkzudSKx1iSw+2SEN632Eqe3d22rWBVEfjY8VixQt9shJBY6TwGIR8UtqX5HsQcg7Oh2ZRFYfs
zlK8sqd5CSI1SG6A41CZOoGRz5fSMrPZXohPh5myygxj6Q871ermGSItHVSPdkAeaOiXt+fucurG
Y8RG4JpD0iSwO9/YaRkKfB+64WQa0goSPSIS0qqJdx4AqFL9cbuxfw+ps/tW0JqmWnj+6fwhxj35
JawP0ZcBZGkOJ7dEBQeSyoNn6BstiL8pMeUzBHMR2ap+Iee/hnyzqNTh2//yBTa5KmZWqDwqz7+g
EzqAYgQcTmUpsbyKd1JfW6dbtIG+hfH7A74pcGbDCmc1kd3txq+NNXc+xoA6VpIEV+dt1747BCWF
05OalK/WrjTndpK8xMNfK1v/X7U0dQHzKFzCADD+zWo60yAfU9LcxUO0lVqoIlbyfru9y7N0TDMQ
FZOe0rkgJvOaqCBH7NCVT/RwVxvOCjVdyPXZs9XcaenqVjFI47FqcSzitXM+iOTtvEGTY3blMTdS
sPO/g/IVI6cA1pDk4Esdycs8Ne/t0Ks9/NLsZN0g0qbGYUGzklmuimbtVwUcgGwfBc6r4whguUvP
LfduViC2u0AuqZbanW+Hy4wEZ3HPHHGMS6f7iPOWjJapo3JlTFZSJ9ImRehSPiVt5K/tpvuLY0u7
6UKY1rdn9tqa5Q2gy7aCF4w+XUmxSHQAgfRbo4QRDijdbsCeZe2bDg30dlP/3G+nvfra1iRoG4ou
y7UolE+tXkOcwZxjTgVvo0nJG3XpQytUaR5o3eOQF0/UBR7iQXuJI+yKkQWaI9UbLMsYPKmOTvnM
tJE9ShQVVox8dNHb9YbqyfUVhOCkYlikZJwQCSC37Sh/PEtfCxBi81w4S6NpwbWK8t7RdxnyUu1C
PsCyZUG2zJ50zsRPGQRfwbUsdKRh1epQh/WHrA/BPI6SbA4E7Reasts0135QXtn7lreLilRAxVQ3
QFuHO7fb1e9Rdd0guabbfNX5PiL4ImPq1PKp4jadtboI5sATtTutXG4bixtSxz8Eu2NysJMHVgE9
WVJVV5ysAlB4Jh5j8zDgGwUcVd7cXj5Xm9KxrRUyIZYtT5oCdzn4NVk+Vg+vFqTbPGQaqWeC+L/d
0OXmo08EOpx2Nrn8aVyAgkk0GD0NDXWJOITIh3WFic7aTVX3Tix3tSlDpj5no85giDFE+XJfSkof
ZzVh8qmgzPYXZoo/d/02+W34xu/bnbrc53RqDBpBFAnscifnm4r6rW67tJRQ96UyPI+aHVXbGMGe
NLqTblXGyOl8o9MYrr8WNspYxk9fE2GkhSXuCILabIbyKOAe8w0Pm41mvlbmj5hape+/Q7ZC13ET
QidTvTvmoJeLn+qcQazKkWZR/JislcSDqJS3+BFYPYhZwoCYol5s/A8LhVjf1LjuFSBik1ZQUlKo
gLXiROgnU4DXgC2JZC6eb0/dtYX/tZnx378sEq2A94sVpDilEQfFTvKfEI8EcnK7lSuxG2M2XvP0
iHU/rV5l5ZBJDspXp0D97IFgSeFrhW5jEm/C6BNcxEyLP6oEKOnT7Yav7YGv7U5Gsc/I0qpmL04u
pSkt1h7MdqNk1ep2K4q4sia/NjMZRdXI1HaIFXFKUgjUlqMuUiyPlmVBjngEn2EcUDVbYuXigGaw
v0PnLt6HZug/9jCh73zN2Nhkg1gcv5rG+czZOfU+1qoEdnHrmqcegAAvUt5HiHnM3MJUlyid1svb
nR/DhUlztskLzuaMZmanzTkk241QQ2usCX6oiBeTUZm73ZPIWLEVBAK3fvDy8s4evGzUluH16ppl
kAQiFD9ftiD2G9gyoXnyc2UjJbPhJVJPba88hsGzZexs4057V2YYYrxmEy7hb2xh2njeoOoEHdCt
1j4JpV7mCA2U/lMebtGLRvmqmOUN1e36TVOVuQm1kMPjzij/i5XOhxkspAXzazz5iN3GJfhlo9og
9a1A672nuP6p20eYcTMtWCsgb8JuXoMi6BB7Y8gRU5fiJ2BSQ783IWegO5OjUVQbMf53f2w9v5OZ
uDYypkXkbqv4FY5+zOcflkLQBDGgOKcQZD+IDbkkxtqBf23A33oYOJI+gNP4zVj5dz1Ix1GfDAqz
MRbddKJ5y5xccc2gVgD8XPeprcV7VmwzfNnrFWkoxLb3Zt0tbXQgCwmtG3tYp/Fe90+KtHH98s6W
u3IpUZom0OUBg6UKD9XzQQDkDxdDCd0nqFkLVX+XB97exUv6W1CV3oMTlFN3jqTHos2+m+6d63fs
5XQUvjY+GYUs0SGx+9Bhw8Ra5T1qynC7be0H2tLzDHCR4qR3Jv3auFPyVFXuJxlh48lu8PFMgLWi
uk8oxcBv8gHPoFpnb9BmuJfNv7LTx+CCbQeASTOn2Xxsgobe7E33ydijYaf526Q7mK09i4xwmebf
JeveRrsIZlTq6wAbyDHwTJSnKTBQPMJAASF4GvqDu4m0be/uteBvw5iGwWutUR5FETtb9YZ7iFpy
f3Ol+x0sUGWR5kJa29JDiRyqg4JinknzvF3DEfLQMo4C/058fBGInH/pvyfRlyOhxcIRD7E2eCrb
7yp+t/Xn7ZP94iKZ/P7kyEHiySwNh9/XGqj/Vj6Hrpf7P5v6+39vxxIGqTKD60OdRnRWU1RJP/TB
U9V+aEV5sDJ2bGz0T77bSnfG7NrsWhrLibiKa0uevFySXG8rKXTokxkna7lLI4QAc55RQ5Zuyr5u
trCv7gQhyuVEUSEiUrUpFdm6pk8Gsiq57qsyVPZxDHbU46ltPOnBwv02tE+6uyvjJ0HeTH3F+QNz
R2lmSsadbl/5AqHI40cYJnH69JAu/bASdpcL6B/1Ic6LN4wK1v91FvldrKmJAmx2jjx+wpfVWGPc
UNdKIfaBgeEjsiPydzP+a5j36m7XuiJkjn1OBBUw1OTsUWFXSxDYBULLYM7DVanfWfb/fuHsPAWe
97WFyY0GEdk1tZAWJCB+I8x+1Pp+kB0Yv+kyaQ5lsy6yX3UibTP9w8oXmESad+KNq53kTB+RvKas
TnErQpNMP/Z1sdfRtR1kXIWDxe3pusyFjb0kp4BXrGwoIFTO50uNwBemeqDu48BZNd4jN7bdJNjP
pXC7/9j+wcKbQs3iO1flxXk+NssNSflJ4D0/LdGU2KNZgxpDCorngZ+A4P6E81tZ29x7lIKHPP24
3c+Ly5GnGkAmg1SXzBGjTza81w4hvpKWvcd7bR6EsNOibCkyHNpRTckR5MjvdPAyFlAN29I0jfqs
Sk3j31voy0YI8yCzFAr9ex0qv1RgnOOgE6egC93XiwSjDDPZwTSZSQjmKQUVJAlpBc2f3e73uA3O
F/H5V0zOHI7Q2kUg39mb4rPHSCk55uadHX+vCfV8BUnChFfVR84etuYqiLZ2u2tRUPsf+jHKYjF/
5E2m5SGi/56UTePsS7dEafNU5Y+1fQfld7kmTWXcDPr4pFAA2px3RMO/RomGwTtY4U7/phwzdSkH
f0r7GCVYoxb/eW+ftzZ5u/RYdozpUu/gYm80r2Mo81IJgvv2uCmXC38MjYnIVdWgS9Mcndd6cZCZ
PrzOIdnG6YuPA7wzxx27z3uIz+8xRivw4ZewZ4th26o4KpnZSAY8wm9bBkazdHrrzkddRhTn3zTp
ei4yqQpbNzgEmr3DP0Rt7a0bPTVomN/p/bj2zpe/BamSfmsm1wSx4/mURshLW1obBgfLrxa5+ZFh
mefNnKPrLewnArIDkmrdp62fbrerXumhYoLvBp3BM4OnwHm7gx1UOFU10SFC79NDZW6G/cbMQAgj
qR8a5ZcSJvPkj6qvA7xIEKlDUHMmRRtEiISESPks/AFLy6ofJGnZoocXfEQUeTzYLnB2jngZBPkR
Hm70Qy2oOM0t+cNG/+N2Hy7vHrAzYw5URXGdDNtkNwRkKEReGNEhj9I/FvANDcrd7SYuT47zJibr
ABM+W6tw5Tq4gGTSZtsZi764kyi818a4Qr4cw2rj673oaUNH8VF+KP2lEHfgeZdpLW5msPMmLChc
KLXpwSGjfKg7JVYNUpGvSvOkFC8aDyLI6tA3F5G+hVoya8tw7d3Dg17GsectT0bQabtaHdIKB0Lr
5YeaUjiKcHjdlBBCbk/VlTjhvKXJii4pxCaZW6cH+O+msnAtPG5mPiVla13tEdP27tyfV3vGs9Ky
CFPHfXQ+b5kax4ENb+4Qa9+lqpg1iAqL7HsOPc1Hx/Z2765sV4344P9tbHJMyJ0Wj7YXdA5uBWxi
tf5ppmvA9feirXGUJucRDUEd0BQyVxewLZRMhyKsmS+vxTBB2RreDka3WQGKC/aosHXGCQ8ECvhp
c7jdxesTSG4EvBQRJUSG8wHFQqJWUilPD2jDFx56u29YjhYpxM43Uz4VzmMX3DkFr909JEKARFPP
JRqyxzn+svfk0rfAVJjZoa9/ap8x1oaegwVfuSylxyHdGO3S+S0ww7b27bEPbUTa51333WyWhuEu
b3f/yjXIRxjU6wV3uylPeh/ggiObSZId0gz2gN7Mw96dg30MxEa42cxV+ztL6mqDhmYC/CBeMfVJ
g21fuR4Jy+xQ6t9A8M/ldh847iIwDmXagsW809yVFQx0l1iTRy24iCk1JTcHCb0YkWGR5wGoxkSe
lBdCRUF9Dzx25V7QWb0GIndjPW6a6EXEmzJ5HucHSM3oowXztrwTHlxrgfiLfBKLlWzr+O9flo3I
agjlapIfSj9WHjpoUEsENe4dMNdbIV3JkU1MqU32/OgImCWoIR0yqywQxcmUE7Tje9iYq60A1xiX
ACkNddIXMJpxVIZ9jqQECp7xw6iifntlX9vYpD1Ju9r6WOGTJ7vMR/O99Gw/P2DZM1OB1R2RaJSr
tb1O3L3CzWrhHXq7zYtLFc0vyrE6iTg2N++q8xnCFbzOyoQ1AFMmnReIlW0MrFiWhWY2i9tNifGC
PjsyJ21NNhIW4ughu2F+iLvXOPjziYlZM68WUvXQ4wpqaccSgn/25CQLrK716hj84L/9LyRpmzd3
W6IY6Yo73b9MDUy+aXxJfFmhLZJSSm7xTYb6rXMRqNt6yovkfccygGT3DFGTcA2X30UypF8PLSSl
1e1RuQw5zr6AR9H5F6i22gG05Auq9q+zcZy/o8JNfhxUVFyGlW6+p8O7ktt3TtGLS3mMZnVWG/G7
4GSbzLuayRU+VHV9sNp4mRlPjbITZjKPutF158/tLl6sMQotJucMSCBqLiRAznvom2qd54ZRHPI4
+paF7irJMKKo6/fbzVwcnGM9x/4HOoKtSWbgvJkE2qBOLb44YHi4TNUXX8/WbbpvsfS83dC1/nxt
aHLehCVDG9c0BE7iFXtvSNL2ftDSO8N2pT86GQceHTDlePtPIkJ0XTLo3T79QTIWI0fLezOzVYoI
6H/uDguBk5PLi2f59ELNENi2cMYoDiZFpjI4+cuBV/LtNi5Xuc5qg5Nijxl4niDifHKqAM0vXQHe
qRhSv0+bXKXGpxQQRXpsPQKklsLSwWOoCZFhRFJmBDnCM0fdc3X7S64sfJDgVLeoX/PHFCwlxzAt
M8ipB9lsZnj1rGX/d6glc8f0F5p979l6eebRbxg42sjvI3k0vc2DJBhtAlzKxNn3wf2d5nA1vIUq
SI3Nh0e1TTdSdsJD/a3LVvaPtnLXeNEiXOPJG100c7IvhlnPgJBHzdHGCvbOvFxWIf99H4/DEa1L
xW2yyMIiRPuYUsChLuxNhTWe8dvDvEFVfyg7NBPD18ycId8iybsoxP1b3WbdvvSgIiD+oe0Le+ZF
77cnaLxHz26J8YsQj1A0IDWUECYrpcY1uEI1k9u8zz9gvcyhZN9JD13ZwECvIV4aGgghLtvzxQjT
xeuSNq8OmTLgfrzrkOcKjTvb98pCG0kBIGlVg+z2xWVel2Y+hGV1SMOdMvzNbXsRBPZceKPDyD0Q
zZWz4qyxydUaIbZnJEZRHZAjm4sa5tfvJvv0jTu4tYtQWFeZEy4MFbqXzd1xPnDklDokF9L6YFS/
JCyBLPhGCsh88tpCftNJPt1eC2Kc7MlisCCx8ZxTycGwIM4bVFs3UzWjrQ+etVarYMlzFc2b8luF
+I9qH8ptgjCMuex/p6/yQ7hNX+3mzQ53rNSD8VBqm9ufc7luxso0ESZkWiA8+rh0vwQLUYw9bqT5
FFySU2V8WvFjgPbUf2+DN6XCkkGW96K05GlpJKEeVh8KvKB895ik0bxq7uQ5LveYBj6XHUBeCIzX
v2H/0hFPbbWMxFZ9qFW0QSulOwpMLe705B9++3zyNMEr1eK0R06UKtL5cPmmnRa1ikdFpMX79tVo
ieAqnL7yuee/xd7TUGff5A6FqNLZ4SLWO9ghaXgwaMAfl+6rly1b9OuifYqdWv6CYN8j/pwrrLMk
5/n2oF8ZD76UWh78K06e6bpGvEshOM2bg2OV0raKGpwWyv7zdiP/anKX4/H/tTI5a7OiwLUCKatD
POxrBHk0HNy4BbSf3kmL8aXGVA1Lazs9dXLynv01vBWuaq6I7qziK52FxcDqGhPJ0MEnn9GkhoP9
adkfAoHVb4Pk0Z2OXtkmuB0RSqjjVa9PU6aShziGVIr+UGIfbyAwDIktKqvF7eG8PPLwCTWI+RBe
5Hj9d/N+WcMGIuPp0CFirCTdBgHKmY7bcpJ8iOxOQ//u6PN54+pGLIAcAGwMlsf5Oh6swcRxPBUH
LPjCeWL6M0f6CPAw1T51eRlj1AT823TaWfSciveiXKHQtwqT9ug7QI95JiLotmmQLOyX4h4i+/JE
pjI16geQMyBInNamCi/2DcA62mFAgW+eDoq2GNCQxs86wzFBiw2kI2TQKgHidLfH/3rL3KMmYTfX
wuQFYVopb+SSlgsy7y3ZcZxzZjJqiNu0/Obj2Hu7uctVS9pfBVVABYT4wJ4cJpYpB9IQBNrBLwCO
SNmqkvw7p+KV2wbAE5AfuKacjdx15xOt4FRMjsvWDpW3zE4BtM9qO+CWuI4/o0P8mB1Q/Q/FrH0E
IapqqwpxOOWkrPyFMkdh/HZ/r5wW5x8zWXWBYydIHVvaoX+SkcQ2HhRtTu0d0K/fbUv8X1Zx/jq8
w5zpq41Y2fX2zgdcBjAj/At4GpBjXgXThEdq5W0POEo7oM9NGXeuKk/+g2Mmb1kgZka9i7y9qHeh
tdMV1G0tVKFXgf4rqJ/bX7e/RB3DiskG5Es4OAXeddCvxgPny1aX9NzMDbTgD+ZvK6KEPdMq7L+P
0tw/6f4Rs7laWsf5Pn8QO2+nHYIn41jsoufhEx6GmIkPxdxQkLKhuswz9sid82FcedOv421DdtTm
SKW2f/51YVGKNAv4ur76XSOuX9lPsfr3r9YsCjSW0+zjzmiIa+2NpBc0TICF6pPz24VDJ3Df0A/q
sR3FiGfVqRtW7rO/DPUVGmfRGsWitnumFolllfuQv9vKSuyb7wNyrntpNWhLUa0G80k3NgkKZpk7
/B/Ozqs3bizIwr+IAHN4ZWe1xLZlybb8Qjgy58xfvx+N3dluimhi5mFmgDHgat5Qt8Kpc3ao3x4C
dW2G4/1DMM3E/v8vnb7kat/qqEQ8Wk80ehqtrUPSDMWFpq7Vpqfvfbf+1ORUnYYN/ZtZeUH2pd4z
qg6CCyiNSjjHVCKa50BGwhrVCUZSVbW2UVbb67v7O/EeKTnN/BI3mKBWVKrRM8sWIgNDIrSaExQ/
tbPgblNpCxNki0j6cKyDywDHbCM+j8HKJy+u65XdyVderas2uFKjVbWGP/pcBi8pO57/p70zQQDx
eRTU/97JKxtl3cHDmo2agxSVMxrRsTXrAwTvK6nYkpOhyP2PmdlhpoiKEmXfa44Waweti/WNMeQ/
Swod8SQWCL1ovvKQLLxb0/NBHYq9k8G53i6eBONeTEtHc+L8LSrPAULbkYZcmQvFZwDqVlg5JUtf
qDOtQQWATAbE1q29TI+QTPF0zYG7GPD0F03uDqH7aRJl72Eivn8kl17JCRxA8kxI9H72Nij7QGSm
yDGpKqHnZhm7LGWK8b6VhaoGDXjKBdSo8XtE+bff5DfCpDEuq44O93Zqdhstek7izyqUKaK60zko
IHVFu9918BcaSOD+iNJ9YZ3qSc5ibylvcL3ZtajZTbIzy5UjtfiM/wXK02y0lHcrrqFn0MiRrjpp
GD8gwWy7wPSg9e/QYfB12YY6fqO5wsZ1IVcfv8fg6ZvqkEgbRXnxrCMYMEu13U/IWbTNI9o0Kwfi
fc0Zt8H0k0Flz+Blnc+blMNYKzDnq44E0FxTkNe0u7I6ulsoBr+7W2AcjfYcfOgEczuIr/C43d+9
xQN5ZX52IHuVVJvjTsjYJyiU+UO3C8KiQDIvSGxWsyCzHpSVj146mKBkDDC4Fj56DuyGas3ojIFH
y5Uhl6f5FW4Rlor3//7TQCryGJMaTAig23MJnr+tKwTDgchAiR++GsO5M4p9K12kIFxZxvcgULbx
2tjM+7uJN1bmoKoOzPy7vHyg1ysbr2q6l36gJq+qu+RVeTAfw/zsQiF5/0MnJzV/865tz14A6ptK
hfoptuM3FerWrtw2/yWugZOMXaPfBXvY9BuuXoAIZkq0N3CU3vAt64/t9NCgiTVeguosavsSAtH7
H7V0RijHASbEfU1Y7VuDRW0WkMLTVy1cpKqiB89fKV+9Txmp99I7pihH3Eph4tYAwtxwI7eTAe08
OJAmE01/oyW14h6XNscCmsgkJRDdd/PPY+GbaQA7vtMiq9YMD61yzFCzur9Yi99yZWTmggWtLi1f
rnSn59yZdIklEyZD28i+37ezuClXdmbRbWVQGUGAQHdQ+U0hoakAPhXRsPJuLS+ZMYG7EOAmpb3d
GbE0EX1oe91RNESa1EcICCVlLaVaevmZtBEti7dLB895awSJiNZDnEF3BghMs89Ae/JXo0fIjVQu
+3F/2Ra358rWzDnIjEmrJQIIjmedx58i4wRMzUjVWjCzlHswo/m3iD/NFM7uqNQ28Nb6he7kObSh
yqmqREZci23ff+SRQ/Dbtqzn+1+28HywT6Qd+FemNufddjNPQw9RTN2xEDk9m5JfICUnHcZcf6rI
qZmjDlYsLhxBxoYRXUJrgAs8B2Cgi2cknsC1VUrpixSSD7fVy/2PWtiuGxOz6oIRZHIqNrHuSJFq
w5gnwL6pjvsk+deDNjDnANshOIPIUAYVd3sG4xHBwEjCUFH8otfmF4zU9it41IXLdGNjdijGWjQ8
o8RGHX3jWxrjKPUrDAiL60XpR2V2jU2dQ0csfWhjVFHxPrGeomo5vOg6qZcqVLEdgYa6vztLRw7w
IiAFTTdEQrrbRZO9NMmqsdMdAeHTXTtR+0sjpBxu5YsHLQn8AzRVKxd40SYgQEZbgdvSTr61maAQ
koKoZ6Os+qUOenMTmQ1Ss1QYVWuwW41xyPtfubRtfOI/FuVbi3BW6xJASt0xwdGWzyHyxcEKdGzR
BDeXaRmOIMt5a6JL+wQGTUl31PHSeZ9GgH+duXKVlm4rfet/bExH5ypssLyqFIJaxSWN3c9eqn9C
ZrO7v1JLe4No4ZRUoa4FDO/WRFshsThkBiuleepe9mL94CXZ1xzhNbmRk4sORG573+TSgaeSAVMb
zXimyWYmCZMiqTNiw9GM1yE+EfVlYbiRs+jfP4SMNjA1BSEOqIx5mTMZoFEvpcDguQUnJaaQ+sct
HZEOrZWV87a4iv+YooR+u4pxqpWFpgkchqr8FKrtZ7WXvxiBVKOrN2gI1PXt/v4iLh0/nl4GXqnV
vIfupcgb9LFaGo4lPAj6R1H8bfEy3rex+FU0tqYBQ975Oa2OYETa0HqZ4RQ+ZBrUkz9UWUNCpVEJ
Uj6M4eG+ucVPMqcWlwKJEHWS20WkzTLKgVvD9JYg0jkgo2R+r8fX+0YWOmng86h+whOkAFvQZ87I
GHwV+ZvGcEp3sP3ujPJ9i1cf/vT1B7R4W3NvmSBQxQ8F6jg1ysDNBoGCdKzs9BgIz30b2UWHnihc
CoPbPXkoR7rxtmo+iGsgnPcYNh44wCqEPjIN9neD3F1fl1VZD4bj+gmgKWXv12c4VJAhRfsBqU69
GsDLytZ/2AeDTVBhzYJYZF5lKTvFZC5IMRypm3RJjfqjIKTJwaVEsNIlWNpxRmWZvwAvJ8NbeLvj
FJRSLWb6xwlG/YXH50UvjQKlI1lcOcl/I6lZkveXsg3+O3AQ78jvpAI9uNyzDCdGYlptttbXIfsl
dAetPrjpWU+c0EcfUyfTtUAJ/hAkQFWZXVanIdupnbxpx34fVKYtFUB6hLOlnMC8bHP9PFRHJTyb
IYkD89Xo+SkMyfgPCdKvTXSpmn0lQOpDnA/ZgC06gU4NNam2ne7akJpo+bBBUfv+EV96NSZ6uv/7
1unPr14NIezrfuwNTngr2WHAFNlaA2nJg9NCoI8xRa+UCG4tVFGUc1490zH6DzVSsHHwYirpJmtW
nNxClgG3j4SDozSsK/osYWoLuTYUdI0dxfsuDt8nBTq0kIr0O6P6O9VMdvcX7v2AChfu2t4sdA2L
vlDqHHuG+UP0nlxGeuOjXnWO4YPSzgtbLDYJihnx1joHYYd8xd5NTz4SJAzk1jKiG2UPqfJOGVBt
zM/E9xuXwYDkU1VsY+ltgObO9TYJcizFc9x+NttPkYtKTnSMoGm4/y2LzmNatwn0RhduTovUN13m
FVpiOvHJ7N+g/7N9Cokn9dhG51F1+pU6+lIJx7i2Nwu5fCPSLb/AXlvXmzFLvmjWF7HxN/oFhlnP
+pibhZ0xpzAGOz36iBiNq60N5/x9kOa3/Po3zF8Qn5mBCSPG4PlF9NHt+WTIqAWhCydBuXoAkyer
H3nnNgo0yki5dP3OEL+LQflc+sfcd21pFba9kFXS0wClR1MF1L8xXaWry1hDalQGEUeqY/8dpSCL
zH7m+UZHu8s7Mly9su3T1Xu3BJij20hUQMXk1h6CEuiRebnpJBqw5532QRsdZvX7NxTFk8qG6rDK
VlKK90OdXJtpRv1/bc5zikFHgr3yMtPR+n1d6ecWjhw9aTfAbvXq4A/Vpq6gAgdOfoZfucrWgNdL
ccq1/dnRa3ovrLUO+4WVPyjCVwSADPEkokus+WscVYv7SXyC4gG1Vypft+sbqj6K7m7JtRokmynC
jVVtY+KG0DgL+gdZKTbRWvFw+Spf2Zw59FjJlVIBaOIoyk49dEayMVhciux0lZBU+JK/Su6f++do
6WWmr0HozJQbaLHZZ8L+WSiC2SGnq4nbOv0q0unMopf7Rhb3jXoLnG1wx9BAul1LZuIlNStNwwnD
ZBPIR7eLt6io1mq1EbyVibfFfSOOJdXB3LsI3ReQa0s73JPmpwgTci6G6Bw1WyKwfTT036ISWcr0
6/0PXHq/KGzLtPwmAI82LcDV5RelrKGCj1GzUhC5Tmy4vQ+NxWBrhvah9Hrf2uKeXVmbvZZFXUZh
oXFMdC56Lv9Q5V8Dkep9I4vxM68kIGc0Tjgds5MxWEmUyoKPQxM+Jw36QvqPtjo13YvnfY3rI/I5
DQABMcDHPoWpk0jHHt25RIQdwPgRWk/DNPLRjEwj5LtSyb/UXn0og0NuHvLueP+3Ll6cqbHPoKZE
hjtnrvOksYZnpDUdydv52i7LDskzxMca+YUP2kh6rtb879KOX1ucuXsjUb0whATNCQJCdm8U3rwU
LhYEeQLjZxl1XzvenPtfuWZydsgaN2vCeMDkEEU7OPuh03rp40sGbN+Lu50qaCtXac3g9OdXpxrF
RHOs2n4y+OA+JFXwGLm/Cu/ZCPRtGrTH+5+3dHEpyxJp0jeZuANurWmNrFSwcwF80MmByrNkHjvB
1oEgZLYEL/caCcq0Q7MH1CQ7tDAFlJs5qFt7ktcOlixREOHw7Azvh5xXx9ow0fStVq7Sgvu7sTRb
x1jI0YIrsBS732qxtKcAE4W0bRyRmAory7j4WQB/LNDGePS/4dvVpnktYm1h6xsotdIQ8sO9KiNq
pcPRJ64VQ5ZAfubkG8hYJ9oAa3JUV7Yi5Ky9oqDwQrcrCE/g2UbjpGc/x20rvEX9LvLzbfTaCHb9
A1ayoEI/VN7I9UNzUvqXQT/I0VqpeMkT8JPoFZNsEgv//clXP6mIEAEUEjgyE6R91fG1lJ5VE837
b7mQnIzsg+JlnxXly/2ju7jBV0ZncUlEMU3vU4yisYve9G9a/ds6+90Ad6SwvHKapnvw7tzij6mE
8+BQtLlddBFR8zRoMCYGibyJY1ruQlysDZ4tHqMrK7Pb0YwBksBjTsYuPUChCfF5YLYMfHSRHaAD
e3/9Fo3xMZNAEa2suZjBKBVhnIYVNa7wzaxxZeqPqvoiC2v9v6Wl03mi6TFOQPx3cQikVUqbUGfp
zZdgdMz61/3vWDoHE0iEUAfuV3U+hlEarVsDuzMcqE9srXjr1di20s9oyEMP+/2+rclpzI8BAM5p
ucB4vpvHKJQuDENRptCh7ka5tDP5UzwKdvuxopYTrzw9f/vWd6zN6RAoDsYyECADcWjzpGRPYiZt
1PCtFE5S+t1X9pG7KTV8jR+fw9jf5qW0i8XxoY/LHXxQqMl86atuI1Yn0/9s9IntWhe3++hnu9bd
oIMQ9GjwBueoeJDE04SqH6sHhp5OUOOY8MVnzyDuGRqzUwFIYvoIZ0wz2ELybCArKA/b+yu78BCB
9PhnZeeFQ5hW3IDJK8NBhPy5qw+mLmxAdQHRPYMl7U61tFZ/XTqXJgP40+AaXah5Vbmz0LONKNw7
iRFuwlR8MoX8dP+jlq4YRxIk9qRDAfH1rdeAp7gZGIw3nChTERaMZWuD+qJsiwmJc+55xsoz9H76
nZIiMyiUXin3UX2duSkf6hWlk12KvP1OaWzI6RP9HPlHvTmJ46nto03n1BVsNg8izfgRPjDgEfQR
B7teG9haupYT8zb4rmkAfq7tFKnK6HcD0blXDbbev6nuM0NsKFp/KJGjvr/OSxBkehBMbkwoR2aD
52+iZQwZ+0neSN2QYkxx9P3DaBwHPg7ddaDwvAnRNmpQ17X7kf8JK2n4onUvKz9kMjS/stc/ZLYB
lolwumQWpiMUR70OjkKx0/nw4TmDucI6kMCm4R9X2ZSE9r+ZmRvW2jJL5YKbpZi9IYXU9zESp6bj
x98yY19VzalFsFrQ9oZmt93HCSg5/s5Rv02yU7/Wt1tKYCasHRB/6jEc/dlOmE3cCllbm7DcMPhU
yvsmGT+pNEPr+FOoXGT3SUbtOPxZJ380BWnw0/BzhF5Jo8gfvonBsOlzW1Iqu5Q1OgGVLcm/6rfk
U2+sONelI0NhHPwOtVwReNTsbjYqqpZeUZmOa30lhfISd9uCljfhMNcG5ITVCA3mM8q3/gfFSje5
exzGLWDTrbS2ZguOCHJ1gl7+BbxUn+V8rSclQd5J5HxoOMLQFa8RkS3MtP6lb590i6Y38u+mXcVn
vqdkuV5pplObh8bYWkeh/ihpT9PYZPEx11W7qM7BGrpx4SpMnPH/GJ0dxK4JqsJNVdOx0hfN+jHV
5Gtlv3LfprWZ3beJGZcMBbQecy/T2l59Gaekzc1MwMuIYbHVEyil4Fou9nqZvaa1a2xavw/3PVgr
Wi19eIR3oXwSw8b8qEN1aEu59R/KZXhgMFVsKFpzc+7zSi7SRKrZzVp4koqD+0HQzjE10eT5/qcv
hCIUdsCZQG1Ng3w+tVnVRagWEcsbUY8Qifnl6AzvODVgb/Rova14tqXdvDY3/ZyrhR4Q8XarUqHY
EjzV8vc8gNE2WnHja580u5KWEOXNOPBJYUM5NbPNfI/yti0XO+Mx/A+xNjNSbBO6RmS+c9JIEy3i
qFEzy0mYiImkF6XR7Vz42shrB2IJfH9jaeYSVaa4syhNGQKV8y8xgNkhttNSPVTu3ugQUrdso/he
NaRx23oNSbbo5qAohjwa2Q1aSrNmkpQpldUEheXIB3U8RNGH2HhO0d1S5EskWbRKTlrzXFsPufIi
QBUTvirMCjUrcclCHPQ3q6cQCbsliPbbw6MOqhJUWmU5LWNpNROFI5p4ZultKnOlerIQddCZA4Ez
jc7r4L5vLaWZHNThKFigd9Ot5j0OSWPX4UkKPprd5/sXcOlG/L+pd3QYKXRrvdV6rpOISKkzY8fU
Ez3M+0YWIjr8mkxEw3AD401zBEnmBuEghByeIP5UaNs03mjNV6ki9QievO4U0zQNTl3yzRDolBew
Th/d5gDYoxaOa8yg73eR8oZEaMl/eEjmRY4YVEnd6tyYOBffMqn4KoQKNJNGt4+Vai3hXqgpMKTE
sAzFRTiUAGTf7qRYSGBzOomdlLQNQ9R5OQV0GsmAGeSbId6Ltprv7q/2+y3FJrBeclWEf2VdvrXZ
RZSZ+zp0nZpw2Kv3jexvupWu/PKHXRmZPfdVLQ8iKimuU8V/wvDZ2qepDWOLfirHn4IibtNxLQN/
71fhiYOukuFH6uUQ5t9+FrNgg+hSvXd8BbCW+5YFulN66qH1f8XpIy30f7+K064xtw09HXp4t+Za
NfeZWwwtR2SoYRgfikl+YGV0YnEVr43MnGqlMMhXKr7lqFqzk5RHRCQqw7LlWj6k4cfe+qK7vwYh
X7nzC5EUS8l7ATob7Thyx9tvS3mPq2jkDnSpk8nhg2sVW/j+7PLUTIgGY9/5UPR6AaTVKw/wwjDG
renZslpJVlumUFpOSV+qj14/9sg3HXuURm03PKRb85cF36PZ7o1sJ2hr1t93PifrzK3RaeW7537I
UOFVi/1pvaW0sdPudwj44kmRj+nIazZS6NwonvdarUrxLB1eqqqUpicC63ecPGGRKK2X8nbor1qn
7ng8ZH3XUmeU5LdVleiFiRwUKuHOgv+PhjJh5e3+ws/fZLpZc3ZNmOIC8o9AOxTi18619mXpb8xy
76r4BsnclC6p5WD3ypPRj2RTWrUZgq3Y/BLLvRFTFIJEpToYayN10zbfRrzTL4QCi1E0+O3EyUtf
BWKmpESe7o+Wk+r6B1/wPbssvZXY8v0rig0o9qF3YIr5HUFzJsV1haSF5Vjw9VXMhob9c5W1dkEq
uUpstbjBFAmmFgQzvMYsQmEYLTMhs+RcV8omkk4kYB6wMdPM7EpO7ZBZI0W4iNEhQKxFkPuNqR/Q
awQ2Hu0qE5kP88Ub1qj0Ft46kPeKxSA9cx6AtW5XWY1LXzUCl9dH2eva2aViJsmnoKpXfOWanZlr
buSyGguReEVo1KcqSI+MSjyoZErhCqB28dhcfdAsMAqkLMmtildHb6Pvph/BQQsL433Hv3RsIGyY
cMjIH78baorVXp1AMa5jaL6dEhcw5qGkX8RKtv12Bde99FRf25o5YoanJKFNUp7q7mCo34rkY6Gt
mFg6mBM9hEEsQB1rXpIMKjd2rZrP8XuQLlsrRMukP7vKSVIedGN/f+2m9Z9fa1C7WAKojrbZbH/0
IgVSPVaug7zoIw/XBgjvVvCF3zrl2NKUH+XuZ9mtRMsrRudsInVQB7mOUpHTDCngO+qE1rkUyQqg
7qrHOLEHw9r4sr8WkCxuHmzXMLHDtQZp/+3tatQ0T0KRj/XSP3n0Yqq/CuG/BAgTo/b/2Zjd4MSt
PEENS9fREAVIHuRTuVNRJB2+hdETbCWZp62F6lN0+G4LryzO7rKi1PDIyFjU3f7S1kh3GLZoIgrW
P3nZc04NEOYfXXrsu2Rfyv7x/gFaKPyRJUCQJ0NPNrXjZycoS/R8HBLMm/QobEnfDcmPXPqOVIqV
f5KSo1UrtqjYcfQQDco2/Q9PxpX1v/Ha1bM0jlOXPK9dgAuSXYBH0HrjaHTb5Im8ZsVpLh5bJr0A
71s6JBszPPjA7dEajbsf8F5vjLra9oFmbLLWPbTtrv9aT6Lr0mFlfZdctTb91QBq+c3zJ6HqCsvM
E4ntDepNlhwom0XCsR+3MfSuavG1NvdoMQbetwBc+j7MNkXxpZFWydWXHPn1z5idMlHMwAJ2/Iyo
UWBbRV7p05jvvN2w1w79FvYLl8499B8FqyKsbPKSR0RKDegrmMfprb69t5UZeH0W4BGH8FhHb7DQ
goKzcyQ1K2mTaWtjlotH+i9TqjFFOxRRbu0hRg4rnchG0wff9Hry2qonlMlVV99k6WNdB8j+EnuL
yJVS3BbVU7qmtr34xYxyyQxvQD81JxdI8yEUhREPycjFRgr3Vn4AluwWW1l+NNdEpZbc4jQ39n/G
ZpGQiaBUp0mTsfF1QqKXTxD6/hcvdW1k8mJXF9WMx8FLBHwvb7RblttI/hYrkHhJXwI32Uidd0yY
7bGbbtwj0Z728do9mjZt7iY5PKynaBAqzF86t1Gq2E8M1wkpBsXqBjTDFpQuEBAqGMm5bvdN/MPM
n9LAOsrB3hA+37/IS97jyv780YNfiImPWHdhTt/FFelEHz8Xm0Hc51r7SSSbClbRwkt3ls40Vwfg
C6jG2cYOYhgKrWxxbzr9kESOJv8cyy+lexaz+OCqHa7L2EbxRqp/FF64g67nSbdWS4FLKRxFAN5b
BjApTc9eRLkW6xwWMwG3CVZ5+OQ3J7OA8gDKE6+GbqZvbYOpuEIJnSyTPt1f9aWE3eQxpiTHyDSp
xWwN/KarykhWhenc6XG09YN9oj63u+hiRTaKD/IaZHp6BWbnDIMwPjH8gGrdPGPtXSOJo1gWnMoQ
N3Uh7IAHNAPiLxUyiQcj/yNa3UZZPd4Lq3xjdvIoV/dLSiQ1Z/kEJ4s/9fA7oxMUGci+wz8Yw3HV
b4i2qm3pr5HYLS8wMBy6rWj3vCvPSX7gK2PeuOg/oEwa2EDpk3FXm0Ax7frcqFAhrZF4LDyJsPJO
kujQ88EZOvMlAWe9N0tMDgJ0cMom9CHk9LQzQ46n+8dnwQ+bRDUMAsLPpzOZeruqddZ0eijw6rWZ
eTJJBM3gnCTm0dSDjaR8MSASum9wAe0OxygT2IzAQqSI3NOtxTzsq2JQZfykQGGXUjnsE2DYe/0U
mAmTBh+RhtnAsriTMmgwDHjVQOmoJMnEndtQ/pp6n2TvVVl7ghe6CfwuZANgKmYx3k2H+J4WyEoa
Ck4bQ/4s7LSUfx5DBc9BpiKlNlJiB686yEmHoPi/7+rfWp/tgyZ5XlM1vuAY7pjYVQU0Q3N05Mtb
DW6HNWDZ4q4zoUm9A3wPlIe3exDEpQzja441WPP9kGOdNMdBQYmvAe4b51ANS6uVxQVnzZQDnK7U
SqeaxCw5SetGaNhPgQ72ANBFRjnpYtX7zL2k6LSDOYbJitKED4FSdpaLS5qcs37ljVr8cH3ixkEf
i6r/bJkRRY8bIUgFp9cPZlHvjSLYGjTBuM2l8gv+65XTvhB5QI8D9T1MPLDrqrPcodIh5esRykVp
Qxe3Vk5JOhCkdNsa2drw8KKfklhcNF64xxRZbje17kXXi7wKW2TYG87yUfDF/tT6Ed33OHvyLIb/
ojjTHrrMHza+pK+9hIurS/WW3IHeKSX/218gDH48NL4oOC4n14rJdX2K8OeGaemwfvPjLyuuZOkl
whoKdZDyg/qfuZLR6obeTdjNKjm7YbSt/qj6Rqu1CySahhbZJKjiWv9kCsXnr9+1zdmORrAUNIqE
zaS09TG3810D8iX+4W7uf9zSWiLsMbHK0QJT59/WlW1bC5olOKXuvqVFts9jGHOYsI+/Af9Wa2+F
MmDJHu09mt4kfzx2s9wviyS5SSL2rjE2YR0chEt1kBp5IxYvfXK8/21LnuDa1uycREEgutl0Trp+
tIMG/PCaO116QK8tzO55gUxxWueD4Hz2a3mnI+0r7CZxtvvfsRDxmpM47MQHTPA1p7XXS72WEovQ
Sy/0p948ev2L6Z7yAlJIqeAB2fkf7xtc/CxwNYwsUTymrHt7wTQ0A6upDeukI1zSgoU4L9y6ingQ
1xQ1lhwXLUKA5HAfKFCX31oqGimX04QgL9c+d/pjanz114Z1Fl/caxuzq1TEnMaScqPjQl/n7qrP
o3k0UMByT6ltbAPlt/XbNPf3V3Dlu4zZMe/NOnbHFpuW/Cdu/pjWJW/f7ptYdMRX3zV3g7oiUMnQ
Od4KPkiMzxL8Z4ojukeqnOVv78tYrpFBLV0oproAXYKQYexpVj+wiq4OGlP0LkbcidtR0QZ7TNM1
3b6l00fVDxp/Enb53YR1Ubm5Kym0zBFugixt11o/2lKCatFaOeZLLTmTMW7AllRuwRzMvsfM/do0
A53elNVsI6YmgvF78cBIf9oBB87RWnzyrf2Iyx8kqrjuox6+JePzyj4uufrrXzG7A1rmW6PgG0A8
kt8Nc7UP9dfSeiUZAL3b23ATilDrov7q9MHGlR/5JULzOEZriLqlZZ+YbyBS1mUAULNrEouQ/HVy
7zqQA9h5BMwsfCpGy26jesWfLdWFKJP8Y2r+COjeaCaxOdJCR0DDVG1kkc2HVA+PTGhdOqulOvMc
pdD6mdKTpj6XaxJoS+cYDtVphH8ipp6nllWYV1qako1U4tMg+Mz+rtzNhS3lmkwolgnDwnN369Za
3cgMc0y9S2XB3RF4XE9eoOibX5BgVWsh2bQzN7ECWhoTJewkZw8Txbxy7A1xqBSt4aNMSjtzO7U7
VTTekbYJHnNjX3Qrb/iKvb+O6SpFLoYx7eoMe1KQoszwzZdR6BouVvUZQv9tmT6Ua7Jg79aTLzSo
OfF9FkrE6uyKNFLtZZ2repe2indFqh7L7hBHHwtLfXWF7f37+O4eTLbAB0xKRX+hz7d7lxT5/9oC
bUFL/FDA6lEbwmG1Wb1maJaomH3SeGFkepfG/VB0CiRDSOIksl2sTZIuGiIJkTkbE5nr3BB1m5I4
2rv0rbINmTow1Q/haJ0y+cf9pXt/sae1s9gg3LYIeny6eFcnIw5FeM8637/AGVF2qCiEw5bUf6sm
2UOvBOc4BsOCvCXDAZwRMfu2+q1LZ/P6F8y+dRo0zZo+8i80fns3OgntQ6UHJ1NNtlEVbdo42Ure
7/ufvbS+kGYYEokXRfV5P8NQ8ipWrMS/iKRcjAOrCPXp7mm1J7Zsx4ByEmAOd2H686vVbSuGGbU+
9y9qfBS939PEOlPH/r/mXWMTSVr/MTNzXmHBOJxeY6b1hl0eQNsfaXYXVZuqENfHnN+HMZO5CVZI
25kK63y+KC8QHyI3wVw9bCR82FsYdLaLyK3Z7rTXQfgahdLKHZ/8xdxjmpOsOqPOUCwZs3Na5HXb
+1LnQ78GQPzR43A+ucGrIB/8tcMx/VXvTE3bxbz4hIabDuzVpkXKGCht1vsXzwt56fRG51n31p6A
9/I60yqCoQb6RuBOOH1rBp4bvYxgcrpIWmjr2fcWWWg/Alwy/ERSZ1SDjZz0B+R5qYkU3bEeyw3k
Sxsxein15xTu407IGC9QtkAaDvevx+IKQJFEMoG2NfDO25+mC30chNLoXyK4ZKKYSc6VCGrJAANR
qgjbCtzo84pP00Vq22UWuxlrXPGCI+sPKN7e/4ylJQapPdVnoSQmaJink25AOaI2/cs0cDT6CWSY
0s6oL9Q7beP4OzdeTGmrB5+FJIYQz+7VbT7YUX4SpT9+HOPe/wOYiC7q9U+aLW1bN1phDnx52ybq
xcw16aS43bf7H750QymhUkjl+xjYtGZW/DZtA2r0+NTIB80N6fgROZFQ+YgwT2QTpq6NNr6fQpm+
68ritONXl4YR6jryFde/KNGjaPaEUEzJUgCZ6tRFrIOSe1KHcBujWGU05llS/ENfAz46C+avGnlB
bfiRy2++99L1jKwc2nDbaLBQ+MGGE87t+XB/hRbcyc3PnT06YdJ1racLnIwCWhtxGwKcaZhZtuIv
WVwwt5ft7htciIduDM5egijxKjFRWR9aAx98y91W4tly/a2Qrez9wnOKIQSIqFQzHzwnTFG6Sg78
JoJhXnwr2tpW060iDZzlbaLAoK69aePX+5/2nipn2nsO2sQGPIHAZ6mzqpdpWGZxcFHKr5KJV5Jq
BHZ9+SAL2UZwrRPMGztL6E968KoKwqapP4wyHf1ujSBhwa0AeEcNAuLsCb09O4RVUIpV5vHtvSH5
MBQNsBEl+b+ec58+98rK7OzUqTikNYzYlzb8ph5C7dD4n+t0B1Pe/XVd2knGd7EGopfh/VkIHTRE
bTXSupd6BO/uZN6D26ZwMrU/0sS3LSZvNkSG920u3Ytrm7O3z9XdQEgEbFrH7iPjPzt15zVPma9t
4Az996bAkzGGhY4AQ2GzoEUvhoAYOgsvUr1pJ/mnXU1XQ/3g1k/CagL7d7Z69qgDKWMklFlFujnz
R71tW4nh0BpribgTUH5ow6mn0L0I+cH1pKegRUgFWRz9o+Dvi+hglmDEreClD1nyrnOK9ncnKD+T
H+oj+u1l/x25niL40tCg6Hm4w+rk60eD6f/6FMrfQnWNhGDJfyCQyXoRAxFczfxHoI/NKIRFeAnG
+kABHQSKnjwmEjRIa52/pVsEsQDidNCpMgEx2xi3DqJYsOLwIge/KEyFa+W9pXOt0+oBU/M3oZ/9
/VURDJoVsRUWQZXQjqdwfCriR6ixbcBEXd2BKf/XkhXcIhJuxg7paxEJzB7E0KjgFYHf+5LqgKeV
1g7DB0o4K7dnceWurMxCOpX4lFpyx8rpoWUntfmLCt+aRsDi8l0ZmTk5Fi3VJasJL2L2p0+eNGsr
pZ9F8+jriO5lb+HaHNpCDgPzlvi3DTxJm84+SuqUgTiKpZO8rR89xiJS5ir8D+ka3dnSEb82NPuw
utcq9CkwJBufRK3aSQbv/yUwqn2qbu/7nkVTlK8JWKZizxxkxLxUHwhjxW2qy63cPlsNDSJhY5Wf
Q2El1Xw/wEBNgoI8CzcJhFGou42MxMgyEPogzpc97UMypEezFO2JqtqNhl3kjltFgzNvYwqvQbCG
kFzYO2xP5InEBBP71a1tNVa7WJCx3SrPeX5MYTrFpa/JfS2s5o2VmW/SvV6wqDn6l8aUMjsHMqaH
jwrqU/2oP0fq6f7eva8BT2O7fM5EFsvcgDUzN8iBitiiH1yaUBbPbhQXWzE2hg1K383OE+N4p3Xd
eOilIrfL3HDPRhWET75uuHtQ7yntkSz7PHRkTbXRBCsna+F2wuFNmRIfPSUeM0dT6Z7kEgoTflne
oWLkF56OX7Wa2H3CUJzibqWq/oY22vf7izJt5Ox5k//SY/B405eZQyV1AXEytecx7fr8JYqSTym0
OIqyFsUuJRYKeduE0KaVrMwLiZpceXVoRPEF+b3hMCRWYTfj/3B2Xr1xW90a/kUE2Mstp0kjD2XJ
LfYNEdvJZu/915+H+oADDYcYwgngILEAbe6+9lpvibAqER6utbraCAK+3EWUuyXyLLYMc1a6idkE
e+h/8ibLW7DDST4t0y55rhAojYed+X3C5+r+UK6sZtqAewMpBRGF5bs8krPQ98FiP1eVHR+YOvlS
24oD8CUL/rKUuvwo9HRLT2HZKOkUMESzpiIlZK6qxSERmLKfhtBxn3u1Aw53soRnACUpTesUaVtA
7fnEfr9Y5saAaaNWDclvBohdnwqaFJhTo9GYkL8X7XCUFclVC8ziYN3bz46175TvbbXvU9n1LWUX
mxuEvOUszu0bCAFjsTub+S5d0QbTd4as8pNnzU9csm8Dxd7Y+C+NzKxwphHV0GUJNiVZ68QAL58r
o3ZN49tQNa606fSy2pV3rSzuLDGl3NRxmD6P5Jt7xi+fOcUoRN5fkzdPrHnI+AOCc34KMH3XUzbo
fR31jZI8x7FyrG2cKQLM9uLPuv+gnC3lJBvZo5LaR11q3MCp0fzBT+oPN8b8DbN4LWHbTEpd1oAo
jIjUTpi2vAleUb0hecVK8Y9KcsjlrQr6TWL6rbX54gQdSp1vWdyyYjWQtYr5Sydkh4t9R9hBmmgu
cyU81ut4eAydwS2J1SdUbYvg3xQRvvvDvrYrSVPNe0VDUWX5lkbL2S8rxKqfZc7Wnd1z3QjChsNo
QZfyi9p3k3wIH+43ekMgp+d4dvIgIvkIGWqZXoUrOvm9TasGfG3J/5FPD+qQf0/UndPD/kVotd+j
96U5P2Uj3WPxGEFd4bA3NjIJN72fC2GACWYnD5u3x/zzdykduc39JAD79WJrknyQfXlnYvSym8ZJ
kLgxkMnK0/p0v/Pzfrk6mmgTf2My2aAbKTcugk3JCKQh1pzwJW/GYF8HqgJOVZ0O91u5XVxzM+gA
cY/g8n1TFterWbIDS/cXqN1N/09TlDttVI5ZEx7Nwtn3/beyeQrCDqUuDPy8Jmk2Tqeb1CSaOVdf
sDjwBxAiRt/Y4YuZwGVP9tL41MUfDL34Th697RSXwkQypMih/xoOEu/97NwWyKGYbqNeJP8BvLi2
9U0398Lbc5w7j7gF59YlTryYpM5KWya8T5X8Mcyj/hQninLWfIhrpag0d4pqBZAYPgBxb5iXuMib
fVOH6lHG0OajHtgzY6tp+vPUKLgtxn6ykwq8TGSu0X2RNl8DQ/8ptZit4d4eHYKAJNH9qV1GvDOF
ne+nMsGhgWTfYtHi4VMmo5k0F2yb20Omyyaei/ZwioZI7FOsf7ai0dUGAVhgQw62nnVzvUuMKQgk
qSmbSyA8PUtf7eZVLTEBqV67anCt7kfVK49S1p/8b/VjHzy1xk+OrymwNq6It3zJ+60z9xymsEPF
ltoFZ8f1hwinw20vr5sLysaPQjk3/Tc0zDH/KoOdEOFBLxH98Z+cznJLCUnr7qMIDv7HpP0pjO5Y
iEummw959R0yTcBfCIDpXf08fjUl5dRviY+9beSbr8WyhY8hgkdt4Pprh5BcVpMMzYVUx3nIXafV
EVa03DHBB7D5LOIWS6R/TEDcpE3PWjYd6sbYI7ecmo99cU6rWfbUC2pjl6FwZzifjHGY9dU2Cudv
L8Hld4L9fYNYEPAuZcflqmpQn0vaS2KlxeRWvVG8ZMrspaROQQsKQsihvk8qM3HcVljBkzomoe+W
A75uckiNzIakhbCRjhXy57IAluiarW6fo9IfskObVooXxS2kpdKPMnANkp3+miIBHLQQbfSrLI1e
oKJZFZeBQPtHEFcySU21ioa9njX2dMy0WKO2OKVbci3zCXTTc/JA3PZg3CEFXc+QrocIUxhk42qU
1Ao/3Bvdv5nyA1NA+M8f7D9FHnPXcNcDFUDflvfFUh3GVAY0JINcuojQv6SJz8KozpYxPcXSRY8b
wn1f+faHZwVNUh1SCNEsDRHRxWUTTEKrKKBJFzM6U1p77JvLwKsm1L/8aTukGaAo4NLBmcTD8Hok
28FBFXUkpJcmLHjt6qEqzyjZH7pi3IgdluHofKe8b2lR8EqLPqvqxBQexuQ7VZpkV+qb31Jjb5RP
5lP0am0s2lns3qQuO0EBgnb09gNx2r7IxJMhUqhh0a+k+tOsNN2aY7BZTYfgCImL6wHstFxrg5YB
DBL/3L9q5cFvL3H6g6iFG3FjVdys+0Vji9eRpOSWTomKvmXh2UbdGfVXt0gNmG8gI+rJRbrr/vpY
Gc333Vtmo0zRTkiQ0KKefgpjsuG2v58gkcKQCsS/99u6ua6ue7ckRnVmK+lx4QhPpoAc9ju9+5AR
PY/mRh5kZSVe9WmxQoawtjo9oZ0p/04JFmVJ9agUx/uduQGKLhbGcgcTHw56FtNKL30LTftb56df
M199Uj8nL6W+l0T4qmbwJIypxaJkg8u9jFWXjS/eflNeOFql+KxK64vT/zOmfxh/v/3+GY4G+YRo
7E2o6F38bea+36eTJLzEgV87KEb4qTXVfieUqjh2ZZF7ZTtsZQzX5g3mJ6VjwEeodS3Oqi6VprEP
m8DrE7l3I/CW59QaM64ZeaupZaps7h+P8zlg4X1OZeN6V+MKFxLo1oHX6GUkHSAQE6HldQoKjgfC
x6RORYWqUpkPp3Iq24Mvi25LOWdlO8wvADy6IEfo8COvvyFNOFrEGMae6PvwLy10QJG2fn9Qhkba
jUVVbxS9bhJodBovKCxAcZeAKbeszOdW4kyD08Te0OHeofooHpHGwmZFVP0hnmL8n/1da4aeivbJ
xm6Z525xaqNshR4RuQRM3pYiAGU96sZkKLGHql/yNXJy+TRqJSYWjhbvhqRQIPQq0qF0pL8ape/3
ZZmLjQtq5XAlNCXXRYYU7e5lHaaxikiVBi32cqcr0+MwTcanuqsAW9hOkJfHwNTlZKdlZRbu/TAO
tlDea+1zd6GazWfAvlnMd2P5mWRmU+TJo4b1RFQmJ6Otuy+yKopdzJvzSQ6k5oQzvboFxV5ZaiCk
qd/NUaTOArheauUkj0rctilysIp4zhFSOTlNhTF8bh+7qtRP92d7rTlecmwuCKjIbi521xi1am1V
ZeaJKUN5hCdanrY7jHR3YNC3DJRu8lMsa3g2WBoxPzPlZh73d2dV1sl21QdT7qmNvbdE6/aJ+eiH
4UOsXjBD3iHOgGe12yrmLlWkZ526Yp1qTy1m7ve7vTLBSFMb/EONgLh/McpxHTSBbpaFV5I1KSyI
p0F+cmL7XFRDu4ui9lWVwsP9Nm9KPPT+jWoMRX8WNl1mxqL5tVurbelVuf3Qib+l8qVMv1n+s4Pv
FtVhI2oewvGTULe0Z1dOa9ChFtlUlZm+CYzsMYeaqGSlp+jZv40lDpHRwz6Ktsyz19qhaj7nw9G7
AFxxPb197MedbzuFF8eckHqSmq751U8Mc2P25t+zOKF4Qc/EbbaIBn3rup2I4iKWVXnpjXV4SCvY
huSajD486slnzfh4f9pW7m+bVzt8OEy/KA7PO+jdmhVh60tw7kjv4BD5okhZdhIIUW0EQmtdIqWF
Ke5ctSD8v24lB/PpW05YeYW243R+sEflVEbi0tVfenkLhrWyD1mBs/Mc1+l8jS9aY6FKTo89qYfp
H2YmEtTJ89jyeGqejVN6MIsf/vQhw0EqtX5EztZyvO0rzyiIshQw5q2wBBPLcp+PphYVXtLBsxM/
ZE2QV3vkMtg7oeb+6fRdNzav2XfT18a5NMZFXHhZg7J6BeB1Sx1iHqzr1aihSEayW4dgwbt0cYTG
ttmjp2zHniInhwHBjRhOQFT7H1Kr2CC23G6w66YWT9EWO59ZZDv2ClSZQ1x8XuNkC0Ky1cYiXpWq
SKqQ2ErgymQQILsiTJCUTe29mTfN1/uTs7ISroZuMTnUCfq0kJ3YS0XpTvljmbAS7CdZy3eTvaEa
tdXWYs2TyzWy0GKa5JfcPBrD1+Yn5l27JN3i26w8N65naf6Sd0vOoJ5dRCktQXzJp90A+d5JSF6N
WvApCKp9IX1Kow99goEuuKBe2YpeVnvK9QauD4Sbpi1m0Gn8NiCvzILss10mqm9R3R/lMXAT4WMf
8OX+HN7G5yRkuFZYdzy+4RBd97axxskc5DjxkhLno0tbnPR43xgPUnzx6xdd/n2/uZVb9Ko9fXF1
q1OdOFUM4aARBzl/SgMsTHGXGncIH4oKTbq6cR0SgsWw5TC5Nq7knkAIzaMKE+K6p3E12tqkAQKu
BmkfukL3bJssV/Yr3mJP3oAXYPzMaa7/b2qxWIO4tPQqp6lh+oYJ7aT4rqp2Rz/HgPEhj8eTZu3F
1CO7h8s4znKhfzTrwa2xZLs/3Kuz++5DFrOL2nop8PJKPF38pTzp01/ow6CV0X5Of8nZxkt5q635
5+/2jZ8QNvR2kXiWOGUYzJJC1KVjWbrpb2TdjG6Lin1TQnsb5RlXT4EbusBS+mTmhfuK1SbeJB2n
Y43rhvQzBbCUTg/K9Cq1v7VzN11CE8evdD9Vh7E9mltJq5WnHjuU7YMwP7uIhXXd60qS4tRqkhT1
3kpTXF6Fg3CzCJXdnYg6Zc5IWGVDiaDN/01J+WJQIMtA+0pMY//DcQwOnPhifnvd8FDqaBgaucwT
z9Dro5w+qCzvMXlK8+chGTYW1to1876txSFZypEpLO5Zj0y5qL8k0kfJ2cjK3wb5jCwK8pRkuRV5
R16PbKyZRdvWnExO3O/x2uOdug9sdFeQeRm+29FWpmKtPaTPGD9UyxGlWgQCZiPrU9aViedPFzE7
Ev1jmo+iexrNH73zcH9frl4yqCFbSGFq4FWXL5gwCO18lCUaq7+OkZvisocWStQNKDsqriy5mTB3
Umkc1OnXuJXTWuspkkkaBQ8MxsmfXo9srlVZGHRx6kn4jaZpcJHEMbXw9WnjnWQf8Li739u19uZX
BfVerjVjmY6shKaFgzLAPQvlsyE9KZW08/1Xoe+tDBJ7iwTA/QbXjiKkDOZ9wNAiz3zdQT3p5LJN
9dSL3cKM3MZ/+WcM+O+vov4stC0AwVr37Fm3mLXDQ2PJWhqsdoJ87aScQ74rYP+bApZytjNCnsTZ
pzzwN940N3Vl5o5EGa6QKE7BLVrS2K1EKEpVS5k3TdSWyWS1ueaN5RetfWq0z53TvyS2f4G7WBja
ASD7Tv0gqAQCciqmDr6YsZ/CX1J4br/dH/cbdZ+3DyMlzA6CUgXz7nrgHVHgFewnuWdn0WPYGU9V
U/7UnOK3ASIShaqeBWdAAdRr+VRK6q7ixRK4IiC8wlXz6FfmTq6mj1J0Ihm68W0r97+OsTDSJHzd
bBB//W2aWfWaOUi5Z5n/DP74PKmRa6MnnE97Ib1msMmrF3OK920XuIP/oNvtTiJNKXWPkz+4E4nS
+x80t7d4eEBlJaHCE2rGnSy+J0or3Zd6kXq+7e8MHa6XbmWXsI/UfSE+3W9rte/v2loc11WXyaY/
6fPdvJfaE2WsXcnA18k+tbZkJLf6tdh8qQgTm7wXV4MWHDSYbeonSW6OWb/xmlq7eln+sGBsgi0u
4EXAEZFcsHOHY6zqUSeP9YIqco4dELIAsbxrY3kfJNpxgn9jpVvc3ZX7j7ZxhQKnRV55mVKGdDpG
aRemnsCaMw+tx3isvjibEiM3GJZ5Q82mpSTqEUzmfLletErcSVbt16mngW6t6uEgh/2HVnxqrZ+J
cPaN6U6mvu/98EHU/d+6/iXZdF6Z9+xynSJDI8+AUFh8SxOosq20afIzjjdTT3aqnWMI45j/3F+g
axciYdQs0QiwwaQWf91RUAJxYFR0NMz+tRPxmAbpwRjM32M2nA0gd1Zo7QyRfTB642LL+7od9ve/
YG3ZciFyKYKF0m907dSiM/QyKVMoOLTWAFRAf15AJKjFuHF+ry0e1ixC/jN1j5rEdV/VTGOy+mZG
NsiKa7eOhGKiox4UH7P1+71abertlsDIj/TGolZcA1k3YYrNTWWHQWhEhHX9IeRR+58ammcQbzck
6xZ94lFXNqHVM3+aju7hl7AHIhlvFFbWegOSH7QafFV0tRaPRw1KT5o7BBISAmaHzlJ/91Uuu2Zj
bkFX1hb9XLkiHwoUExDt9RT5aV7IhU8EUUk9yYyXPBw2BmwlRjHmXQ1tVcYqQl8seKPrbGco88yr
pi7HkXZoSNj7ZPlPhTQ2/mMgaTwbJX90or1EqenERSWnhz9eHqQsyWtjBDBXixYfgSblWAVNlwFP
wVrUOQLodrCvu9/IWr4SVSnqmzi722yuxbQ5hZ3qUVrmXlxXe4RmUcQekJYf8/pQRY+Nsxs6VE0O
vv5QxF+r8CwhRHj/E1ZCNENFbFxXgTmq8rKfXZ7ANNDizANZYx6tMPAPFVB6xBxhSthacaxMTCYm
rdhKlq4d4MhDQbKaAfvAPRf7Ig2HXA34l8clUvxdyk2Pqeyg7xAc7h/Dxp4nV4lOxRhi/J6W5q53
qP6GSpS+wACSdomW1cc/HwxqY7hO4NEIIGYReAz4yyQFmtpeKcX2U5U7yqEmRDmrRSmfRemIQ9UX
497QA/n1fssr+xeQ7exTTCKe+Zh//i5FIAdjh7pkVniSMR39onvIot1Yyqf7rawEO2T6Z/AKA85D
brHcZCeYhmbKc6/1D2X5t9o9fOuNfzczZ2vNgFjGzIIzj/zDYmaptA11LlcMYxEzi0lEFDfIj/2k
PefdZOzJB2yRUlfODPL+BBzzS4Ndu4h4pjQY0izOC9T5tbOSQXNEmiSxLrmm7I3koTvJKMzfH8y1
zfu+zSVCLCu0BlkGam1N/8kWl1D+0dmvbSI/ptnA6nzWsbur1Y8TALk0+1yJ/FRspWRXDuO53DEz
CdBF5TS+XjaO4ksVvL6CJ860k4Yfdb4VSs7n3CLGQX0bwi9FRa7+5XEvA4OIs7KnoBg/KNFBBh1c
8H47dN3XPvmqjK0rks9JfNhyLVoJOoCwci2TQOIYXrKcutEcfF/jIdcman1I9eZvDf3xXWyFspsW
drG/P5lr6wc9hpmEQv6TAOR6IGUpztt0HHNinHYqXTOUC1egxfeidJQKOuexxLn1seqiEus2Sd4I
e1YOYeJHQizwuCiALhkpOelWKwolCkcOINU62OEYECfHSnvopWw+ijegzivLBqYhIQnIdpyRlrV4
zR/jTisqakftN6Vt3GjL52GlQyQelZlFC8gc8M71cEYJAIIOhJAXaXr1IEaEU3NjGD/WWhJ7Tq6C
dJFUgdKosDaqISsH6Zw0wkPGpmh1g0futaGv7WoqPMR+SB05zYeuHR+i6T+U3zhrZt0xIiGojYt3
I6jeVunHmFLtNOwCYbpCO9xfkmuBP6VtcH9UH+aK4uI2guye5qpDWV1k0hnD7E/d1OxKa2/7lSu6
/DWwauQs8J/tS9v1m+TYpFuWmmsLReWhhWch7E3oytfzOJq6wMyPArsfh1RcPtftP/c7udXAYhi7
2p7ggiSlV2dPg/xtyP2NU3rlLsK9iMgYUDzp3yV9NwvKNApHUXrprAgZyBcLSVT9kGvo0x3/vC9w
KWbmBrNGNH49WOlUyHaR16WXWxhj5/Uk70QSbtQS1vpDoKAgPaTz7F3OiCnHal4XeunpRbVrJ3Uv
owZt1pGLjMoLL8WNWHzlGOZpC6hWx4uLY3ERMSCJNdhjl1d4x2GzIYaz1eonjePSDTY6trZxGTse
FHP6lStnMXppIBPtx5UXR3Z50J3yuY/b/CELN1bc2gDOnhoz7GHmC8wX3rtIa0KJd6hbvSLSSo69
FHhKcYLQRHm2eN1UC11Z3mj7E9oDUZmtPxfL2yyqII7MpMahJf86OQNmzOVGMWCtCUIeMA8IkJBD
XkQ+cdqPPbUswDd1B7ff8qND1yZbJYCVdWATY9ALEi6EAYuDwPE5jBIFZIpa2U+dFbnShJ6Jme67
8HR/F620ROSISQ8cnLciwPX8SGaeJBrEGg/9gL0e/m7yrzI6VJvaZLfjBphnltsGa0P6Zom1UaW0
yPQOFKk5yfbzYNj9D9yZk/393tzGFbRCGQ4cBckqzoXr3sihGvWKIK7Igu6D3mcZdHtf2WuicR79
CLrwMNgFbme1dLCb0Tncb/12LAlpCBBBeHJggGq9bh3OZ5FzfeVe3RfotCeR8aL7VrL384Hc0WAF
G71dqWHP+DfSjlToyfQto7ZBRfM00IvC03oBnnKSGuVDLUe2myiS9WGos+h5qrmX7SoF52nWvvmX
2RX4JGQQS473O3+70ZlcTny+iIXENFx3PjTTPjB9nlShMn5FhuuDJn/HEKGty51lbR3LK69ZWkPW
A73CWdjy7TJ/d6w0dRz0iMfPEDE1T/d1XZTfOWGM3tW7RH0Z8pycr5SV6FVkUqj/hSaMrn7oIVXi
+BlXSJlpnVTiiTFZxR9fgYSUs/wXErVzwnQxEFEljKhLfUKiujYfRpH7J8MPlUMSR8Ze8sNPCKuo
G2HY2sqbM3hsLlDF9vJt1I1yFukR4VFTBUdZktLZredslVGxK8367/szfRttzulCasyEKcSzS+qX
kjZGnqk0VuejO2fwHQS+pnE3+jgLx86BHO3Gtbi2rYlqEQHggcKRuLgWc6JMbmeOwzr+pMo/CuUQ
WGdNuM251n9H5tbpe3s30sF3zS1msG9rR0bApfT6qPmIU8DDYH4HErLl6LG2Y9BOmZX/bADhy+yr
HomitDKeBfz41CfiWA/jZegIo9UExHD0H9alyU3MK4QT+Cb11A5S2BajXHh2rJzCAJjs5LT/TJr9
Ux5/BRDy76+StUGkLjhn6qkLAua8Pg/iuJXqrtYL4GwQE2uQuFDEnXFL2HBt5SPsg1QLBz5juYgv
AuGXjtWOhMxYDWW1XOxHQ3wfJv2TpJtf73dpBegBOQ/CJ3BqIPzQCK77pNSWH0ixSmPkD3FpeAj6
/DioO5hPoYbpNU+T4qiOXy3nkxzrWGcQ5/TPsnUZw/9w2rLNoTTOjkM3+dKsGXItKe3SK8eDanp1
+FRXny3xYMgbDa0Ut+gzqVKSZdDWEBK+7nPYTHHBlVd6Ex5dCllDJLsek6p/lH3DTRyFutbwJSqS
L1Ox9axdgS+RCsYWhJfQDDBdZkOqFPGhJJpKrwO3REAMTL8qL031PbV0N48uifJqqH/LMCUb/ynO
UfFLpY9YP/xxrMyOmQHes5bTXOi+HgK0mqck8KXSa1XLa+TQDdUnLK4+319d80Bep36uW1lsmDEv
JzWEhOJFSXI2zR1abS6v6kOTbUzpys58e2ByVVM35Pa87k4v8tAwwrLy7K49yHYC1Vt9bLTh9/3+
rDZjmUj1zXRlMK3XzUitKAd/oj+JpDkQ51QQrWXSnAJS4xtnzcr9MAeV/9/UIu6XZKy9EOKrvKDr
XTu+GJHYBZH0KWyQByydyI1LtDL8rcrJ6owBuSJzjUgatd/rHhp+ToRVBvPbJnJBIx9yAh09cg5x
vrEC11qilIUHB481Nv081u/Cnbas63GMqsoTFJfDxNxr8RnC4LFs/rk/aWvbHWN0QklA5KAClpUt
p8ZbcBB95Sm50r7E+VgdlWKcfmaG2pyqIo/cQtGfutCajpOsnpsw39LeXbkWZ9oKpguznzmRxnVf
I7TnKvhAlYfwz95MMY4bPgvpGEr6sWyP97u7Nq6UAXAaoSWoMovbQ8oRbPLjqfKy+ItIkPD+AXrM
V77cb2UlYIKGBeZDhbGPYOUinjCdWjKbmDsKLZz0OeA7vqdSfpYj/q+0Q/uQNPgwY+b057RIKitk
dalQQtmA6XA9lKKrpcHs4Rwk7aFwvhvBi11v5FLXtt77JhYrs+qSNgsMufTihGRthjSITBEpG191
pznI8sdEPqjl6f54rq2QOWlBbG2Re1w+89uaRCE/Kz0WYGd0+w5/YMedunanV2KDLbu6IZD3JIYh
/KSgvFiOcidCpbPNyqsK9W8plJVjZ9liV+lGuQezrxwx7J79QkW2rwWQmTbpnY2Ae62/WLBRAuap
R71s8QlO2gn0JMihNPW5CJ0PBJSfRBieFKE8N+ZGgmOesOU1BMmHzBAC7SydxZaIyPFWXRg2eI0l
B45SxEASX9k4sNf23ftGFienqDOgd2rQeA1mjH10mpyPUu8W0384NjGipGJDUpwa96IZCRJR4LcF
8ZozyBdVSXfpaJ3ryNH3Qa5F+/vLcq1TDtg7cxZHx/hynsZ3h7TfZECocZXzWAYl1HTkcBul6veJ
UT74ZtNsNLcyURRr5nLCW8V8mf+UI4sSXOLXXtU0rD3TLndksGMwOMGW5cHac5vaogPdjkWBEeAy
8NX82AmqtvGsoCiAUv+bYZvqhkLX9uOAV30Ddv9oT5L+kLSydqzVNHvucXc9Bmlgg6Qruo2ZXek8
KVkEDkAMMNRLqcEytMfaGqKaSwLgirBdrWv3prZx0KxtflLZEA3nly7x7+Lh6ahD2QZV0HrmySnP
vn0Iy6fGqqkHPOZ5flStkJ3/eH8ZrXSN9IjMEwPLGSLvxW7P/HTgDKi7t2CmNV4LRXOjVt7db2Vl
sV61slisdSJKrZqqzusntxi/ts0+Vz72VN/uN7PWGWKjGTnGi4khvN4T6hD5SZOFvWfmv/vgHCg7
rfl1v4mVnpD9otowLwVi9MWBBSc+l0mR9l46XaLwSwFq0o/Vg4M84/2G3lb54mgkq0dFnwzj/BRY
BM71KA9Irta910aga8eg+FCV38jvoR2l9SnkHDD1ZNs05yFPldfKgur8vRO7VkVA/2dv/pjM5zyL
3JIJrXTekB+T7NnsvpihuQt7kCdN/GBG5cv9r14bHlA9ZMOxRkEwe/HRYQozevKV3rPCaJ85e/Tg
3dr4Eprhxnm03hCLFrXGOe21iHLGMSkS02p7ry7SE6oIXam9ijD/OArcYO/3aV41NxPBQwxJLdJd
qHNer6phkochjrXeG08ieuxN40TKKTJ7t9rk/d3GbjiVsA8NWOrUZZaxRtglwyBHcFHNjto7h3nz
FO3D4Fep/FtI/97vln7TLYjECC7PU0UBbcl71XBjnEhh8wI0BnfggB22SKi32xHTLDAbNnkgck7L
xVBNpSnqdE7dYb25J8Hh9jrmSor+pxZArDUIMZgtoFJFyXZ5F0b1ZBKZRdQBE7Nx5QBP3tY+ySGa
TzHuqons9c9dnGwEaysDSKIA/2NQuJw3yzSoP1hJPY08yBS9vKCS9ENxso1DYCXnTol4Nm/S5lG8
4fQPcm2bcUg82CInsE8mBWN6K302myDZOyXqeDhr4LpdkXBXAxuT9ind+VCnN7bAWlff8HLwv7mf
nMW2bouksHOZRzyOiYdYyg66//P+apx/w/Umo/wE5YWMIWsfZNH1JiPL7HdBbZVeURRuGmpY0cdd
ulMr/1LoSrMXtv6vr4ITk8uNu+l2exNnk9+fOwaoYCmsL3WGQerHqjCyTh4MnvRmcBEzICYWHzT9
0/1u3h5b4Hng7qOnRtUGfs91N1UdwCPMtA7v7kl7LDTUn1U7iPZB04yPlpbLGxO30jmGE9gUuCni
CmMRSiGPnCtpl9Ne3jyAQ/lW+Ig/SLgJuPrYnfVYP97v4O0JRgffNbhYKVU8pqJQy87LHOtBhZIR
lHsLxMbECo199QRZ5HS/xcWQctmDq+G1yWsXE52bJ4SiC60fMNG9lJGCxpo5ZI9Gn9g7XYmmp6Qx
tupui1PtrT2Sg8DfFa5/YNvXU4hRj234cl5cLAg8OjWgkORraf2436slQOStGZTJoGYh2Eumee72
u/je0ms7ocpCMxHQcyx9jDOqf2jKRkWxm6xe+9WMSfza9Yh7KeNoPfmKPuzVrO/PY+inG++0xTqa
vwbMA0gtDAaIepZJSaeguBOqan2R9LE+KlP4JbOiz6YBCd8Rqf4o+Ui83B+BlXHmuqW4SfmAcV6m
E7K0FpgVafVFYwXDLZQCZP+CnjBnCjaW0JLA89Y9bkDyk8gUc48sBlvPUw0FShV3hkCJrSMa/j54
vhZ+mhOHEhF4aMYl4K2q+hbkcWcfJAVBbjfXJPHLx5Dqr7bupJe4HSvbTdupQggPwz0NVdckrw4V
GjCDi+6dHLgQCIuNpMiyUPD29fhlaLNHFvftTUzac29YpV1fKiUpejcWUfkgrCnd57mF9U/d9RIp
a5Ed69bMT7E0yH8Do2pUN2hL6SiVERJIstSeoxDTPN1HirMr/GpjOpevm7evnFPrszoO6ZTlfMbx
FIxBZtUXC1o5vOuoeqklAcZlSKadsJPyKNVtsjPMwCHzj02zwNFoY6Lfds27a4aPmF+wJBveSHLQ
v693VT76hSXIVF0mP8YfKVV9Q+zVYZr5f741IF6Zh/VX9rffHgMATO2xAm/WuNk4iJ9952vgZPqm
JDJTuvLZTkdjVxlGdEYTIBNk6u2x4IE4IHFoB4GZ/QzHoWt2GWK7vBM6oX02EGqSXFnzp+mQDK1f
oxszyJ//dOvMNvNoMWkYwM2Qx+teVuE0mnE/NpdcVfJDVtUKrEOeDp3hbKZw50B7OaLcK8THnMDk
3Rcj2paWFVFupC0UVve+SFRt19QR7j+Ob+9z4ftfBiv397oUjA+V1rIR1Ok7DnXRxgKbG1p+CKcF
+gGzOCpyJNedFnkVFpLB+sqtwUEmP/zsm0n8gHkqeZgIr7Oo/rPL9W0xkc2FyjYbxuEWd92iVetG
FetTczGnApVPi7CrmXQUi1tTHFhn/QlET/N4f24XgdL/GgWuxePAnAXGF4FS2AkstiKluWCDVb0A
CwlR1cjyvVW244FosD61SqCfgnEMdv5kZv+lecJt9vFMP1uWkWUUPNK2ZbrNwqx2upH23xGSVhDm
1n/HaZ0+mrpU7+KuUnckTrdK88sa3dx7SgXEatyIM8J18ewzZEqRti91F1Ouw0+JWWODoMvoFtp4
24coax20IRwPQ5u3O0H0fqybUtoR5rxqoCR2TamW+zzrxTera7bqQovQ5+3beKkDpgN5pN4YY8vt
AN1D6YuLEGQe7AZkeKfjK15PiluSVXuxO8v/WCSOthHB3t6U3JFka2HNQWu5UTCiTlJ0FKWqS4eh
z+BWoobL5UhmK59wKdWtjSVwG3DBMUBgjCwVGWem4nrZT1Yb9BHY9EtOcfol0eGR6GY97myjADEe
F0b47f6Sn3/hYmcD3eZkfJMOR1juusFQREE0hU51kdRoOkrzwiMxvVUJWu3WnDwi10JSdcltpKLS
104n6ks7+GaKwXOnVfGOtFUhfQz9ZCLSk3ytnzZekSvNUuxFinbWPUG8YTGaZjgBZZo7p44/FAPM
DhjWVOrQd2w2nlgr65MwyphXJ6gp8pnXw2gVilPxmqwvJcYwTWLsLLM5mBjXtYBbCis/1dkW2Xcl
iiUoIcNAhQTiC8mT6zaLvsrirm27CyfT/3F2Xj1ymu/ff0VIwE09BaZsmdm1va4nyIkdeu+8+v+H
fQ4eDzMa5F8UJZYi5RrgLlf5FvtroKdfRyMtdmWa6V6oYxJjjyJ1e9JWJ8G7xKUfxtAv0nSsp3p/
S4LrxkJC6x0OIqU05/WakTXGRek3yJGeYOtpH8MxmPdp32y1ym+c0LQG0WjDnhCg15rTWdL9r6JI
7U+Jlr10tr9PTNmbJMRA5oeiRtHGFG+DFm5k6DfWEV0jiIgA1Xjb64N5VPA+N4e6P9VB1zthMeBU
l/2Qm/BYacf7+/FGugxsfZHNwX2Cu3athZUVVOGNr/cnWWmjT8KXOuOYSXFvu3Hrxy9G3OUfE98q
bScUnNOeXDbA39q6yn6JQEv2g1yYTsI19hKU0fjKxO97lTTKkRy3eagTSXntBbZs93/1rReELxct
VYwHFpT15VIMwO50YxkMpxak/aDbPXiH/qcYq9It6/RwP9iNvUanc9H+Jidf2nmXwUpjEFmdL/fU
WPfuVM+mk6bprzZQf4R96zUlCDat3cr7bkVdrH8h8vJVqPgvo8ad0ZldGQ2n2tA/NdnzXP3bp4fE
Jw9pd4up7f2HvLHQObOWlts7i2hdFFpDXEpjWwynpjeOY2AiMfclR5+vTHa2yA/5L3+YNjr869nQ
cskyqHi/75iQ0va7fERrgkWQyOlwMmcLaYtssh761EDSHdHEQ6vJ/QFRwuIYRFPiZbr1jTyz3Sn0
Op3MDg/6ZG3RPG8sq+US5Jhb/r4CASuB6Qdx1gwnbC3iJ3Ty2sNEZ/qgcjA8SOm8RUS4FQ9hPwAL
7D/uxGUN/NEXmLtRkTqu+ZOizV4B2Ndh5/0MRPGNXLT9+z0D8oxshpYcXQh5taCy1m4NLJDGE97g
3ytaOPb8X6lPnwOj2sCUvuvMrC55em+QwRhCUfGv9b9iLqFYtqPuNBnq9Iac2+euib/LVV96cjzP
T4Ga2l5YC/MNuH3hpkNTv2BYkuxMOYqwjIz0OHOmMv+Np/FUAb22y08ND7b36eA6YeyrTlwk4wFx
BHU/0HXY2PHreQ0rkzsOXMcCkKYKWecPTSGZVt0kwynWzBhCsdSlD5QO1qcgEPuk7+NjkLX1hzSy
gmNoItSpqEB0ByOn0o0yc1+GYkRtzRBey9TkUFexve9svT0WfT7hDaO0OOAYviOn1scwiyUvtDvq
HASW3YxTyEvK9DHqe5CBfbtFc7/xdfAdZdZikX0BhljjK0doKXadtcOpSvCrATQTfYr7JniLmLnt
hqGvMydsxGfoipPbzmLY5+Y07tSpjr2+G+ZdN/mdMzZ9+4iUqv9ocUC5NQOug60HxiGfdN/J5Qiz
HYGrd9wV2sZCvr75+f2LgOvCoefMWlLoP3ZNLatJ5+v6cPLn0ocSJ5WIsGAjdv9AvN6bRCGB5NLn
WEQN+TKKBU9VTnLOAq2VWi9PlPk5UIthn5py75ljp2481fV5Tzse9MnSIySdWdMcFKMRzTyH48nI
etVNLHN4Rp9mdrRQ9DszKUKvba0CuWt9S/XsVmTEZOiiIJoKdmqV1yU9Wpl+ySnUjKV/iNTgczyj
GDj0Okqgsjo9t604lM241c++vnIYuIiFdEjvBuOK1Xc0ss7AcLeeT317IAPzEAAZP+hG86hIh6l0
my2Ro6VpcHkqLfGQH3hvROrW8t//WDcmQ6Upj6P5NJTDQY0iRyjYEQUfKkVz59zYWD83n44JiAJP
ioe7Gmp2ywvXu/kEY7zzarsCZGFLgp2u244ymWcJcKA3VUvXyTDmjdV0Y/XSSKcAgtmJtMsantaW
Ii3yCe24Wml/NErmRemPwfgdYqpyf5vceKkEshH/QcMYyMHqDocaYyqD3MwnaAth/SLHZ737LCeT
izbP/Ug36o8FXsjD8GIW0KZ6+f3C0ZcMObWnU1BTVghAqLso9OLEbegPaG77tW1Tp1YPvaF7G6GX
LbBaOosL50JEosCDLHEZ2veLvlWDeT4xBO1dOmjt4HI9WHs+pP5kj2HlSHpE30wPM28ykSYJqz7a
qApuvWq4ViAseQVkvas8NGi60Ko0fkQXzZ6WOjM9EOVRT0OXE3njZd84EygqaarQCaSeXeudzcqo
jmOhySe6FM+0y62BLEjn3wIFrPabWtYb+ed134MuBCfBAsUlBV3jhOhUj0VSTRgc6+mDRI79hjVj
5JS5tIU7vH6NREKYH7s2wA28zstvaZRh2TSDr5wadBbVD1b1qzceEbVwYJ9uvMVbD8XRRoeNHIjB
xyq/U2tRm3YaqSccj9qnvLZCLAMkse/KVvp+f4leX4po9P+/i4Om/JVXYlsptRnokzjFfV7umI10
7jhbWw90fawAmaITTXq07MM1rH408zyTB1k9db32SUWxXK5tJ8IVtk63dOGXz3C55QjFLhecKypl
8Or+JQ83jCky1ROSQq9C9hT5GWn6fTDJB6jOh5oeBxTXjQbO9Qdb0HcUQrTgAIhaq7oS5ZUhsdte
oDfso+9H619C1LtHFG5jZdyofYi0SENyNpM4roEoeT0HaZzxeKXRKie9b3/0LTyhLjfKfVYEr4qG
v1slIZ/Sm/hNJEo1O3RxQ2eeq5cqav9SLYiMl5Y/YBUmguQB9M0udwWNsX4QvixOZZI7dfZb+F/u
L9Ab7d73ocKScfKKr8TnLT2orblRBD5Nchw7SicadAV81GS1ifNLbtT6S1RFQ+6RlVMFCL1OAcWC
N2vdJpK6cTd07Si5oaoXoZvKIcordtdmGxvpxmwLnUey/8XtA/LGGjFvV2NYxqMhTmbZaE6apOah
S+r+qQjsypuA9Lv6zKoXwsf6q7L+6aRu2liGN7YZMj8sQYYxywBkdUQNemJ2Q91pp9j6KbpF0OaY
29k+89WNU/fGJkORBHczNjWM4XXzZ/IxFYm7RkM0eQII0uOllpqSgR1xWhx0uYx3ZTWmeyltw0M/
ik3p2etTi9yaJiZKEFi4Q4C9XHWBVMa10o/aCWLJk1bgTy/Hr1PbHEc5egoSWMviQYt+RkpE1x05
Wl3Bne+1xyXn/uK8se8BaZEpkWGYvI11aujrY0edrp04ruEKKJmDFP4T7NG3+3FufdjFvWVJtXXQ
jasUxpaTto7VUj/ZqMHazXyYUGwf+gALto1IN5/oj0ir41ONaqsIrEI/JXUN9OxrlEWPjfzz/uNc
X6VUXzCCmFcwsSDZvPx8dVkycsUP/aRrdAb1YRxcjMk+I3UBkbiDiTQp+PPej3nrwdBtAMGL9/E1
LlTL/YZ7xNJP40AzdJhMgBJWqu3Lttpyk7jxtZhUMJejDITFth5QpaEwGv6hnYKyfDVs0Geh/KzX
vyqEZu8/1HW6hVs0PDkgIszhKMIuX+RURqFd4KF3wqriUTIfSxF5oYzEsvKPqH/n6v5+uBstAOLR
okEQjakioS/jAVDry66d9FOmzzLuuGQOKktemQ5KN4+1O1ah/RSgTPnNynJUfVtGeAdTymEFT1pV
NMdBmfRzpdiR7PRGn8xuqovFBgPaFjo4ehv+0tQsBFJupkPhSMEsP0+mWRqOiM3on/tPc6Mw4GnI
inkk8mJataun8RUDN1BVP+FToVaRY/qTk0rJoYTOaclurKB4L7904L2nYXR48o2vt0b2LZcnZzXd
NaLzh3VrTRNkX0sb5GQGmIsX/schhe3UfBVhfG6/mvJj1g1O2+7TUN1CvN26rugf8h3JmTnB16Py
sUqAp6HNclLHn9Gsu6DsfiTNKyqVDNbgz4rYNdSxhEh7uP/ab9wdFDq0S4Fnk0+vsVNZssDo9co4
+T3AFH8M+l2YtdIx723Uy1W52Fm1pSSOVI6ICTMb2t2Pf+MgwJsbmBgCafDl122gCklP8queXBR5
Ty8Yi9TTgdu6VSS2bK3fn2WVjHI3IMgGex1e1BoY4YezLqaQbC2e4x0ajl5sf68i/yUB4OgLdwob
mHuYCQX93qjfAm3R3D1O+bHUz2XwO50Odhg5Chq8DS2HNIR0oOzNFvq7eLj/Um4tB+o25tYL6BiZ
ltVN5pv0WoSRipOmfPeryKsa+xdzO89Sn5c2QFf2+3oUxybZkuS7gVxa5nHvxFD0sXlVl7vQnwvJ
ikmcyGiDoyqCg4/7r6Z/s8rRxT/dsJ5l/K+1RD+YovX87hhG7dHPx32th8c0ND7efxPXdxM/h1VO
s4ChzXWX0ExmPUQq8YT9Y+HiGRw9JnGt7SgrqSJAr9I2sP760l2EPQETLhY6nK6r8mESsVX6foSa
XTNjpNv4pRerauZk/RQf7z/e9e5bZGTIomVUjCguV/d7LZeGUbca3sa17Zap+FBHjTtkxXkexd4K
Oioyg3u/fb0f9vpKJKwA2L7kpey9ZVP+0UMrQz0EkWUYJyl/m+rXcPw3Degbbt2HN5/ujzCrE12V
8nSSA8s4ibjY06/+rYC7EHn3Eg/QH8gREfLyBmmDGnRjyfBwCCKT6QGlXzdY+rCrK9NAjLCql3ZH
aARP4VhWD2maZ54lle3OKtF8u/9Gr4+x5Y3+/6CrN9qGs2GGCfJqPXQ0j1EELd+++BZUfru7H+nG
2UAo6AFUmzSzrlqSeetP+pCwZnL7Z4R6vWkf2c+umsrHXH1K6sc+PIbl1re8+YBkiCijgem/kpox
Sg1ASY8LNzWFk2KZrHwx/C2Jiq0gq2NPTesml7plwYyKV5uG48f6c6n9de7JCwQuxQgN919r3ToK
7NhA9sjmTLGDYNfQrnK7LP9Fu6nfyNCWw/LywiES1xsZDV+MGulynwV9OVaqFJqnWAf3Zihx5ZbM
0v+HKCh4LcMgql0UWS6jWJVcJ4sIx2nIMVK3BoX5nEXCcH/dXSe3qBcyTyXVXFBmYrXCE2MGB+q3
1imXM+Rys0p2Uzu18Dqxm0dUKmZnKKp/0tDc8lC4FRhEH0MuNBTpWS2nzB+HFbrw0yTJo3Xyhxkn
FyMz9lC+Mnz/onk3xmZ6VFq1OehJXmxstXfjltX3g/yDrA5XInfxWu9DiAGAsDRYJ718m+UvmP3t
s2g4zhnKX9GPEcBkohw1Xdr1+mO/NBKYX0EVdmJtcuymOML/eLQQd4nk6NFsFszZ5hhwuYzWP5El
tuQINPPQX7p8O0GWxqUZScbJaNP4N9oO5VsnyT6Zgl+9aJJWuFYlEo+6XTuUxkz3DZl2JN9CF2Es
ybNC0e0rZdBfGFPJbh1r1ufYHgygekbldYr0z5jNycdIloaNVXvjcgCyj0ob2TZ599qbs+xKzUon
jjFzVtx40j0594r+ayg/zMW/bfWq6N/vL+Abm5GLlpsdpCLY+TVMc4omu5z8HDEWXep2Smr+8Fsw
T/eD3Jg5U/yx1RdLSPbJWkXSrPoCTULfOKVTdSrsXWY+0TluUZF3ktkJ7HA/T/8Y/u88Dp0sfAng
gfjtU2CcBaMXJR/2kTU8NeTftZMMu9p666xjpT4XDdy9XRIy7+qNeiMdeLchWS0iXgpDfpBhkLbW
uraSRi/d51Q8ybNSsLbx1P6kGLX9FrVGm7ljIuSD2pl9hv2NxgbX1NAOgG7m03+dFkGMq5j1zHuU
fiKmzmFVfPdrOwocU/Vl1F3NNAeEOiDgEpqJ2npqhpZKqGftv+Osz1jMDEkkPCWZtX9j5uuhp4oo
l90mTLHY6SO/h09VtF26k3T097wyjLsMGGC8GCvkk/1DrxrTcnQpq06LbWQC3tKHga2mOroHbanO
KfO6qXkkFfI/YgylfNPCxKfmbVQK5kJPlI6zzJdMp0uVJHYR37MPqTVoX4NZ1INjj3r9uQ0zOXbq
vsm/pqjyt07QFAFZsm53yK0FZeIBrWPe7qtS4Ep2xOXYZFPTedOAttOj0ZsUNHVNV3Cnd4URHZB6
McqHpm26H3IvKepOQkxDOxj6VP0oaL5+N4I+yzGt1f3ANbt8Ho4YzZnCSWdVL3eo9uWf5I7ZxEYd
vM6fAKqjaQ/dmyty4UStsjastO12biRaM5FcHgoF6TylHGPPLnr/KRrUdueH8hZW7nZQgICU/7qi
m6tEWK6VSC76yDhNybH7YhWaNxc7pdm30d8WnMvjoUTJbUn+C+9h9Xi1HMIgEiW5ry0cPzS+2FX3
QGW/kYUu/5s/txQjRs4a8mu4ggt/dHUpZ1GplXImU9BL7ADdU30UfYaDEFuQ96u2xRKJPcv5TM0C
81G9vAHSvPTnvm/10xT/GpvmRcTVYeifozxz2l5/GS1xkPMPbWL/TIYtCbP1IU5sIDaA6pa1wpOu
YuuVPUuzTyrlT4uwT7xnVubkuf5oxrWjQGlT8IftNjKRdZa4BGVl8siIvvGH1VpJbaNJACYZp66K
nbCNvRp8e4CI/sZRvr5aiYPHLdA2xHCoA9eT6q4LfUWtFeukFLl1SBsL0ipIVheKjLJXu1b1gtQI
XDQCmoc4tOZvjdGUe6u3vyWm2j1N2aCcJp+0IK1RW5z0VpwkAxcoqU3iB61HPdjXc2PvK+GWMOTa
lwlGGII2zNuQY4Tzzbq4XBPRjA+T1sT+KUoDRyR4ModS9rkP5L3sP/vWodKe7Np05UXKwJeeh6ne
5eUE4Kdzy8zTpU/mEOzqQHFqhuCxtfX7rnp9NNdowiAbxk8DP3FljF0ngUy30j8pyu+QjxhXe6X5
kOy0KvByeUb3n1aD4CBXmuei3vqy60xgiQ7wCKODpfjW13BgtcXQQDSpf8qg3zhFJMlO6Bsb6cbN
Z0Scjc7ssj8YU19+A0kJzRItSC7VofpPmIxzY/Xo/5Z8V0inyG/e9GDY64GyRy0Si74t5On1LhHI
qwtcUOguoO+6ytfDQqW1Tt52srTcCeRsL0NqbcDP398lW2FWx6kw/DCw+kk6qdHktPpBKn8pOOTc
D3JV8/LF3nHUCEtTupFhXb7LJkUZO/Ft6VRbyUEdegeVRGNguKt/r3u0VtPGd62yddMp3YBrXCGr
l9CLUwRVDxBl+J+XobO4lQDDx8HZV9C/Mj1JM49E141XX2nRvKydWej/pKL/JHXtK2Zv/w4IU7Ya
+cj4qOYG7cHXKHWt6eP9d3KVab7/MHAstEd5OUzgLn9YSAMyMaosOPfNDikE1MldYUTnqtin+oMJ
7xbKQpB/zLD2RHq5RQVNLT4uJgkYvnhKdlRACHbx57jY2fbHrt6rcb4rx2Mc93T5ajcqH61G2/DN
ub4vyI2pqLixeJdXagrgb2LhqyW/WdpPYEuJxGChi5BOi03Xknl1pQWpA9Lm/bd1fR0vgRfpDq58
hoPrlxXGmg6bNDjbkXoezMGZILbj/7RLsvDhb0O9T9FQa8IMnfNtOX3+qFdTxQyUFFfDc+Vbltea
8b7RlHkX5D8Ane/vx3qXn7hMM5ZgwLZIAsA6rAHfQGyEJFEE4iUbz61jJEGdOn4D8cdV1VgZnaRj
zCrQwRsdSSIP0UI7fTUlfKadcLanp6JCOkOeLXUvetDjjtIrwy+7ToMvWVY0G5vp+isgCoEnE9kC
8lJ0E1avhq6CkmlzilMJM2qGPccg9x8Z/Cy0tY39cb3ULmOturimmpYVfBBMWad0If/6g1dMk2fD
4t7nofUtlrR5H8pJ9BDIcXO8/11uPqhN3gcUk179OoeufFY/XYX0LMXPcrA3iue0jjy72xpp3Ej+
AEMujSwFvPtCWbp8ozRQ68zO4uxM3eR2AaqY9edS+4+mwG5m7Jf2zhAeqlzy9MLcyHCvb1Ed1fB3
psFS766tjIQ1pr6Nmf2ZX9Z+SitNecr0RHy4/ybX3R/EXWyyZ+5RdPOQNl5t3AqVAssc8dbTez96
HBnXuMAfS9AloxrxcLL4nNHjw3O3rv2N3XUr9qI+ynGBHQPjqcuXmyIslI8SVnA+ImgDbixalbih
hMQHaj+JKj6Uovz2948L2JOWE2tn8fO4DFkpnSrZncDOD9/JaGbNioMZf+M975OmhcX55X6867oL
AAPjN7gPHFeIOV/Gs9SpyMWoZ+e8hzNMS2IIA8kri3HIX+uxiNWDnVhzfQR6kli/7se+tYAWpSBM
9li9dPcuY7dTkVZNM+Pnl0HBmqeWUZrQcu/voyyIRNgZHAigzS+jqFjNAFCRsWBt84yjWFZe7FKZ
dvej3Mj2ADKAsoTmhf45V9tlmCAb5Cxp/ezMMMsx9dBtB1gn/VEGfh2G417Sgx0miWFmfZL87pRa
W4nYjZwf2gRIT3LqRY50vVplM8jYShPGdyDcHdmI231lZmfZzH6qeufv0asJnaQwOY7G1ndzbf5p
Vu0xruVp7yNVfsjb9A1dpcxNqOucBbDmBq3a7UyRaftI+V8uSqAStMep+UHjrulf1Yz7b4I6ybm1
pT2aOi8jCUlTv9b+lg/6reMYQMZCd0Qug0Hz5ceBGqJ2stxnZ7Xzky/4HPoeRmzj65DaGqtBVzdW
w61dRTHMvkIJRcVZ9TKe2Qk7NzJWtpz+tu3EAZyRkQ8Mj3mw5av4bpK2ygBsG3wlFR/l8BX920Bl
DzixxGfH0ehD0qPHoQaKfNQxAn4OoR97fQs7R86kemdnEicnip0egKD4EBt1sRcis58pFmIXRKhw
zSHqvTSopQ9ZEMAdVhrrONmt6TVNqD8FepUcmOK9BFUp7bQ4Lw9DLIJHWQyGo7ZV/1uzsFuX2iJ1
sSSrkHQU9cOkNtTKhWnt6YL5MMGSduO+vXVSkwZB1mWPkw2vPnCfAjikBYd9lTT/pn54C2XfUZRk
z7p2tSZwJxnQ5f0tf3NRMWVcaAGoA677yZlk+Wo91vkZ4vNTrUzYLzxrYX4y2+/3A12vJk4VzkjK
Vbh2rN/L1ZS0bSRh2IAhKIkMBraZknotGzqZzZesn9/uR7vOm7hokZWE8kBHBxGTy2j+TFlqG2V+
Fsa/vXlcCA9Z7dTDf1qQPgEm/oi36/2I7yDgyyVMSOSQmIEDYsTC4DJkMLbRICsI4eshnjRgSqe2
cBIpsn+1aLvMTgFbkFpP2HXh0rYA5D3gj/MicGv+KieF/llFa2VyzL6cO8csDNE5pZyIh7nN1e9F
55ef7FCvfgaACXpPzrIAVpde6j8aTM/2Ggi7jQe69cHAbgOLeIctrK+cPsgrgEtDfpZaKCml7NA/
Bkg0vSXW4OpdvCWyeOuTUQgyG+MV8tfquBnDoEmo3gpm6sbDBNX0FOTTPsWCL/Tloy0SWGtbdnzX
O45DE+AeylIWtJE1NWXqDZxPpyA/GygglfY+N35UVvHIBLwJw51NPX5/kdzIdAm4kGghFyzoumU7
/lFWWZkamUBoMZCVpZbePXTnbxkI6sdgKP3PEBKs3s1EYn0KgQMb5E0p3c6xL1C7CvURUOr933Pz
+dEmYINAlwH/fflz5jm1qbWqnCslSVwtZqoW5j02V32SM3Kziw+BhlgRjoH2RuTlLFvvFlquVBAY
bS256WXkjqmCLCdsUGvUvN6Q3CQ5iFD+60qd10zyzeCGV8e9chnFV0Z8m/wpPw/KEXK4k8Yfe0Yj
QzG7pjwA3E92dEY2ENPXGeESFCEA1FtAxKx7Vqqd9Kk8zZw9A7IL2gsF9kY2eOvloby20Lkg6tIe
vXysKg9sP7AXs1s47wX5WHJKN0flt/a/WOC0DOSZy67L3ND0FUEelZ8DbCITQPCV9HH0P/lAMIN5
o8y9voUWwjcSLAvKnbJ6lXe2wViJaRS8MpHu5l4j6exckc87tW+2BNCWb75eecCCEBWipFv24erl
RVPdhtVinysVT37wSS4/y5qjBRgikNr8nKwfjb0lUnVrSQBSYhHC5kUBfxUTFmUDXA0PVSZ//r4x
9dmL0TrY39/NNxqMcNjRdmNLweImj758tKkfGygeTXFWwhKbAqasr2Feuf70lh/xy/VKS3eSrQzi
1mKEC8cWhh3Adbs60nrRJuaMj/lZM5/K7C3VH2t5q0Nw65z6M8bqbqC3kvdhj8duE0/ocD7MJdxe
9ItRwxIwzjZW462V/2e05df8cUij+lmbog6wtNHTXZeobm6Wjii/xE171MWWK8KttQEcBXAN4r/c
DavNLA9dHEs9NZeuA66IW/I8pKC3Bmw3dhgEJrRQbZIUkFurZ0pHpWrnPCnPgZHnu2Y2RQU2uVMP
05hFxxy1nY2XeOOxeCYqVhhgkAvWnKnZjtMyTzvMiYsy3AfMiR3ES/7SUZMRESMt8J1L3WAx9V9t
rNGyoniy+vqsjar/0ncoz1ilZHobG+vGiliowXCSEfog0iqMBOo4QRV9cVigsTu8lWP4nMhvWj1Q
dJavKYPlVkwPy7+RFNoJxBpCnCZQu3eKrN8zDfD8UNtoXb0Dry5OMjp/dFjowfGjYPauvmmF0qbe
8Mzn3uzG7+mURLFbxrBDvWHSimNbiUh2OyYLsSeiRPL6WDcOmoDj5CldVukObrnmzwQswc928nEh
CKpWdViFdeNO8aR9QB2pBkRe2+HOxxnE3GltOIxuVTcgAye9akGwo4H6S+pULdhLEHANF9798Dvu
rHHcp4Y/dB+L3GiHY13WiXAq5FgaxxxsNdoFZr90E3M/4Y/BZIA/KNEQ3fhyy5F39Y5oe9ExZ9Ff
ud6oiV0OdhkaZLGVeDCy8sGXMxrnzSA/5KAAXXNuzcmJwrBRnaZGUqG35cVUaoieraJKN+QorhNA
bu2FLgJEBSAarYzLswWjFWpRUCpnPlPrFKl4KLLWE/ZBSQVqnMEjWrz7GTZOkMQf5sHfSIiuDuv3
8DSgKC8BX651W6M8VazOTI3z0AT7vDIU6pTIDf0i2sh0r07sJRBdg8XLjeHdmotdVXEX93NpnAsr
BzyChEZaU0FkTt1CVG6fB39jj24EXKtQ2ZUtgEUVxhkovtMhT2gjcdqUnqJrjpn8luwvGytryUlW
K4sLHWw7yGMu2/XkKrLMsB1kdh/44H7HSVU8iUj7b+4A3mdhik9YVMzaW1MBKe9zUezLYTAO0uIy
cv+X3PqmAIT5qJyFxFktqSwLtR6LG8BXteJ19kFTdjTQNr7n7SAgW/ioJLXr1IIELTPQyDPOLUDA
hiEpY3XO/Y3tuhVlVRVkNi2bwM+J0jy2NBrN/KDpGwng9UJh6dOcZtZIv4M/Xu5A9CrhwxeawJ44
8yBrqcrRTx6QanIF3uSRtbEu36ckl+uEnQb+n8nGshvWjY9Qxh2k1mPtTAqVueBmZ4R2J13eZdEH
NXmdtO+y+kWmbSxrudvSt6r7aY+/6CnQ4HekWzfmrcf/4+esS6LWCEYRNPwcIZ41H9VC47m1v7Tq
foyfhnxj7nGdkYJCIukAibCo9/O2L182az+JTV0yMWaVjecxyU0nKIEP+mRze9CZ9VnNAu4CrpQP
vV5OboUX7f7+/rjKRPgN+L2gC8FkDn2uVWNGFWECktI0zyn3I9MnL8m+/X0EuvLcwUDNUDRa3vkf
CaO1KPPYc2OdS1nS3ITN7slpuWV2cePL0aIAjkk/BsmZ9ZHaFE1XYHTIkdoNe0n8BjD7LEUn7UGN
Uo8y/a+PFToiTDXAfoBkE2uJkj7CI7CXEl6bJT/qKm3tHGtArTC2zA+vNz2TNwoX/gnSFMzp5dvD
hLNUVDTacYvsn/KmjRjxRx8U397YiVcpMFj5P+OsN77aMDyQiZMMs2MhVZFEXwDv7srh7y/5JRKo
FQYC/Ol9zPLHeohY4la/6KrkHAp7q2uEIwdB6nRgdz0/9aWHvp39IxqrCDX5o7Tvulzn+Mmt3f2F
eUV0p5zWsOyivtDFkoSvElcZ3TzJDHy8FSfJGbB4yrIvobrLM+3Nhw9YHczZq8rxJdbzT+U4vjGz
WwCiaVJt/JKr7t5CEOKyXFIPDsE1icAIKhCkjWqfqVGY8Sp581Cl5nCcRJ7sSLx72IG+sq/awHzw
J1V5uP8iboWHqYuQKV9E0Ga4XGOhUZWxnRNeGmwUIoPGK03SwDw2cfi1H2a0k40cd0Z947GvCgdK
E+bLjCVxuaTZsDr/Ym4a8P56d9amFz/6ptNli+bfVv7g6xvVwPUTajScENMADoYkyxqM5k9SgsJP
PZ5nG7lLqcPnYHQl/ys9w2rQaOZJLtq2G/f19ZYi6IJmwiwKR9s1q2EaRDjogTqeFf0jGCquU1S4
X3Nj2sg+brxGirslFjS6Rbn98vM1nYxtTWiO5wpWGfoiTmflEIPBZiuflKjayBCWA+fyxtYglMFb
XAChrJrlQvlj+5aB3DX+EE9nuCDPAwP6UsKiJd8SHb71ULS9oE5g1HtdCoxWXEtMtaZz08BMHV7D
EJh07rSo0P49LXgpFf8Mtjr8OgusOxYG09mcQxaCKxe1Z8vBSaTZf7n2s26ee6l8LspjJG18u1tv
k/tq4ccv4LM1EVGWZK33k3Y6h8ZDZEoPeeIYAEru7++b7/KPIKt9NucFLES5ms40/g6mFjnpMD11
z0G4m6Wt73Zj0WNYwN+0UlAPWaujjVDIbDOp57OIgVxG30WjurL8jyk27qsbyROceC4Q1PcB3zD1
v1yHtckKz41uPks16CbzYH2TW6hDXkF6iNDuLk83rvzr+T/Ssn9GXB2TyaAm8P+JaHbz3tKKj93r
jNCSSysDh8yxeMZ4/piPjtr/T5EZB9Azp45h910+a5zUo2EEw3zWX/w829XlIaM+39OwNJKf9Qfw
P838MfvbTv0y34IQBsQYjuzVpYQy8DBVCjY+cUyjL5J2SZn8/bEMVYeWL/Rwcsz1wEeZ4iQylUJm
iC52ulSSvGGzGtVtw+Ec7ZopOosGeromb+yIG6sUAgRXHckb+O81LkFhdqdMopbPZt+99sUxzx4a
659E677f33nX9867sxQMqGWlIk58+eEANNVTHQfKGSnCpn22y97JSjxCvUnt3VwRO7P5dT/ijX0B
g08IdOpZrnAg1lXirKWtkhjKGREcbc6cuFFcNf5vSJFKyZ+M7jHphwe0L1834i6PcnkvLMxBwPr0
khYlstUaFXpnkf3qyjl/lqzjrCm01dCEn/5F8hfeV5t/qox8p5h/nUMsYbmKgH3QYl832OO0Y9t0
lnKOGxj+yVMi/WhxZYxeImmjjrmuMC4jra7ZvlRbJR5NvmUbO91POXhT5S95lXjho48A2sbrXI6v
69fJgBkFJqpDeVU1yb3ZIq7KczXTbn6xObSh5vs6/mexgtiaj+LIr4AT737YW8/I+2LMxABIIzm+
XK+RjcSNruXq2TJhMtn7sH018fPz3S76KckbL/TWUmWJMkFbZMqRIlguxz9SiVqOkjm2CvWcgWUd
Bi9q/o+08+pxW1uy8C8iwBxeScUOoux2O70Qjsw589fPxx5gpkUJInyvX86BDai4U+3aVavWstE+
hqppm5Z2WD4LXWwnaHvcH+P12Z+7XGdyCNIbCt700mrRBPo4RYl8KsVnEFxtXG+z8ZPf9itX+425
xM48vBmdT7R0aaf0EiUs9Uo+DUXtmPmPAKGkKCzA0KAuZ2kPcMHfH9iVzgrvmAuLi9VLsqGbNKNm
9fLYjhP4yHM7675SHhcUpxzKfSds1NpCtMywea/bQmABGt/k/G8z/Kq18tGz9k1q9yViEmyzOjT2
ma/vE9lwNAW0+xpo6+YOAKuFu5j5u9h1l3OUR6nc6m0pnwphF3mxLUfVJtsB9ZRKCORK2zNobl2j
TLyRZoY2gKiBlw6uEoDDpdVglApq0x37LtB+I57iDFa4FZVNwcNA/E3EDrFxZbcGvLmpdbi/SPNv
L841VwK7nSQ30OFl05ikVf3UVq1MfGRq8EHU+W7yknh338qNewcdGmIFqGYgSLAW905flZOZBh47
IcpevGE6lZPi5GG7EfSMhmCR5VTIadUrzvjWzM7cmzysATKxnIv11IOqrwTyXae8+wUDXI+FUUAd
11aGzWjaKAErf2pB3twf7U2zM3nI2zGj7r8IcIOulIu6EsgignZHzrwWxs2gp7Y5HHXpaxEXr7qw
k8MnWL3+OUiCM/Kd5cVtmwNOjo3Y1075UFZ0vfZELg3SKPcHeGs5uQboj0d6BsG+xbQqSahkkRdo
p8ijjhbTrtr8HcujAGOz33Xb/kMZGfv7Jm8dTYrWM0kT2EP6KhbxtThp1Ho4sie/tsVtM77I0PuV
0b7PX8XE2PVTbEsrMcT12SCOJ5ibk2ozrd9iMkd6fwUI5qdTIkfKtm1D/VgLRnW8P7JbVqgoExrN
nFpXJ3AM1EnJg2I6yRMB7RiiVwNd7r+qXhCPcI3yeiVFCHJ6GflVHpzUcVlOJ12Y0p0ZwrxiDkq4
4k2u77JLK4uNn6eWTsmah0GHiOmTgWjLFh26BrpUUzhantqvzN0Ne9ybvP6p9dI0tYS9DdYkJ14c
SycvUvTvuWaNO6kzCQ80L6hssAFrgtvX72Pi2DcCuf+NaBeObNYlq3iHEHRR7Aa+7DUBnVfQZQl5
2XQrx2w+Rpe+Ga5iRKDBQ8kcs2VSN8gG8F4Iap2qVLSN0beDYeRK+qj5fybzUYlWjtj1ZF6aW5zq
oRT61ALhCVApcrRkdDhwDrq91b9nXC8Nze7lXZwlkz9WG180AKHkv5DwfQrCaLJb2ZaNwBaMR0HQ
ZobO1lW9bz3KMPfP2xx1XM3qnNWk35yn1pK+wjAL3YqJc08pjbS/R/+ofyuSPzHcXPftXJ9r8P9z
W8VMFww36mKUSR0GpYDA3Gmq/J8pyHMuOi9dueGu9yNG6Pmiosl7lbTb5VRKyJwNZp6aJytJQwd4
HmOiYgTovun/k/G8M7WI5vQ0M/UC+hWKQGZmG2qRbcMBys//YNbeWVlswt6foi4fGZDppbummdDi
W+MVurUB3s/ZYmFgU66zzmdhUmOTCUXmpNTzWuOTqSewkUSv9wd061S9s7ZM6s8kGLnuMW2SltQ7
q/XajT81L6PlP8XVOK3sh7efW+5uUhg8mmCdmxPolxtCneoq7JTSPI1jtpEhu/Ka+rm2pK0YmZup
e7Cado8w21GVW0d8iMfEDltpL+XtdyvyvhYf4874Y8WerUx7ReLxQ8I/iCU3VXR79DYGRD/sgv0I
pD5X7S7uCEk/3p+w6+WZ97FMAobAghtxcYdMVQitL5gYCMmGCQQcd7u8aYaN6h0z1VzzsTeyaCa6
whxTMsgk/5d96+qQFChXxwrB95fIOtCKmuZohgh2UMFBGLaj4w3NX0U4B6lst6nwz53h9OvNHIwE
NYQaYBwvF6wWZuCoUCinDlK/DZUuxVYjcQ3hcSN8AjdtYovYYSYpXsQyfikIdL+E+qlUCjurUWLc
8uYzPiOOV33q3SyoVtzs9b4n+Q+HkgmdAay1b00k75y8ldO34XsVQIcOBm7BLL8UKUknMf4mlFa3
EvZeN6UCruVpQfs59TNmceE21DaGRibUQQ7F8rbMJupzcrYHvsH71pJ/AoGK0GE1aVftkmPqcS6a
Jt5rxZ/BC4+KXCgwJiTVgyp148NYaT/vb+kbsAKwv8gAEHmBgSOevFxks5VojfEC4+Sb0mMv6E9V
473QSm3n1meZZxBCsRu9bg9eneygg0zVJ015qCVzK3WuvIYBfYtbL33E/DVzCx441rnWf/k1vTD0
ludRLJY/DwQWJj3R3yw4ah2auLT2Z/hL6h3rbLSH+7NwdbAhDANcwXxzu8IVsfC7rR7LNQw61mnq
su0YfEVv1xHyszF9gmX0vql5uS9GOJsiXQwHPBVdqqmXIwScrKZZ1FjgJvRtnb9A/20LaLMm8CHl
X9WP961dbfWFtcUlrEidX+BPrVOm/23G2qZziu7fb7NY4H1DV7c9htBBo31t7lFlJ10OS6r0UUis
wDsl+miXXIxy8N1q19h4blkhH0WRH5QihdDFOolRi+K0EHkE1RUsERsp+6mkKyfiKjgiATWjkOGI
IzTi7XM5EhkMsi4WvnDS9LTe9Fou2Eovp8f783Xt9WR6eMlsSG/INhrAL80AlK+ETBGFk1g9RZTs
Rk2z6/g7yo5dk9mqt5ELwBjSyjJdb3ReIibHnWcaoNollSqSLUKoFYrv0oVod9Nvq6ntrv1pSF+R
+lixdb3TyeKTOWSTA6tlzS5HWEZdFAvZFLh99mcIpU9m+yzG7QZkBlRY6qZfk/27YoDmqiKtRzEN
wAnY2uV92VZBXU0obLgqZyqtf7ROLLpolgDIp/F9emq0Xz2EXm37EeQ8emsgiYXmEeqafTgXG76i
kWAUMJtaieNX5OLX+B5uTD4QGNIE853Oq2lxGKdx0j0r7EPX9J7iwifNoqEp/afwvqLFtRISX7H1
MRnkCdlXdHmyjZetECB6+96Dc9vNupco++b1r9P4NGqd7en1tpf2k/a7FOyQKJbmxOxXVrkyVGbq
l65QYC6ZRFuBMb6Zsbb+Gjrv+oQRU7DvZxpDvJy62Bgi8svjmCqRK4VA5+qM/GsyeNbKLX9FcMwM
sMU5zOTLgRsuM6bT6JEupEnd1WTfpp96k4jxcX6LFPAw+cK5yctjW4gb44s35DbvcTmgpAzmKvUp
ACVf6I1zBKLUsdiO0a55A/YN0HNomzRcO5ez47q8FcCWzYTbb+L18hJXAoLHM4JRjN02cOrsRc2r
XTmTL+s/W7k/eCnaDCsO6MZmBIvFc4byBVW9Jc41yGQpmQwzdivrIag+Se059B+a+gmA5oofuI5j
qR7Mf+gARJ+Ny+/SEQR+WkKQ6WVukHc7IHR2GI92xUh7WbMLv3J5irINvU08fpa87Lkcun8eLHNL
IyyFDBB8IIovv6ANY6PovVI7CYLlhOO4hfglIWshycneXClBX08slIdz1QRM/RxdLgIqXx/jSjZD
7o9Ma3ZhKgT2OGjyk5dLoPrVWnXVdpXN+7ZRCNagLqcAfaW6mARTGpqxcAoLCe5uNehNJ7N8aTsl
oEDFsa6dBmj75/uX2LWHB9VCxo6SNMf56oRJud5JhTwI5BHManKyItR0VHshzMHD57Vn16NnUYML
xVrcAuBI1wTmbmytN95m6vwzjR3s/5cLS5YjVaV+4gs8P8jtIaFDHxBY8JSRYHa6jIPaJWm2EaBC
tLM0hsdFrw6EX/JeayDXuT8f1+GJCXYJqQOkFShmLUN9dJLRuDXFxA3EQdpmgjw42KSwXLRrFawb
pki90Sr1JuJrLvH/WU+etAqs2K0HRdnEMyxrqGh7KIdxjW/qmkuBMcE6AugOrmOc6rz53r2XcgF8
VthGqVsg9tTQX2CWNWSBldM96sQq+A15eOUcP+FEunGTVcahSdJ9Ue8MLberatiNafmzpoNMXjlr
1++FmcCe2AISJZBBVzMuKV0SBE2auqJnofPIVS/tuzHdeAWY6O9S1TqGtlOQGWr2jfGYpMI/rzgk
SubcmoRcA/5lcdjxrmoj50bqeuKDmqmcuWSTrhUYrg43YGO49+AzMGcBz7dQ8t38+2oLfRBKFcQ1
6kOgyk5bf7CgKGg1lzrm7v4evg5MF9YWQ9JUoW390c/dyeyOZtnboncshs1rBH0eZAbaSVbWIsU3
IpeL62+2CWEHz6H52BgLm4RjdWcNVe7WMBfYgdTl20jOPtBz9KNSx3rHZRU+Rl0IO2+bjhtlrKMH
moEh3xStfFN4kfAjyIS16ueteScXC0sK/ERAfBb3lt8pYzN2Y+5Sf2EXhQYNg01ngH+Nvgd9Um4n
dZ1hTeYwLaeCqgGcfKRdCNIXRisz0uu+1nM361FT0GpVPvoqfYNln/okRGr/YPo+t5cgCBs9Tr1H
BFq/5ZJRHvuyMf+ubIZ54q++hq9Ayxh5OSArl0e/EGG7NUo1d4cpP5SSbvsfqrHY1F2NOnVox/pD
ayEBskHm5b7lm3M/P1Ro4hfRqVg4disc6Taf/MIV2+a1bsdo65W0JsvapO6jTDQgvJuyn/dtXvnU
GdSP555vb5JDS/etCUCghGnK3ZBEH8j4CGGuohWcClj+9r6pqxB4NkW9EFQVQRivgct51aexJuiR
Ctfwvivyq2693v/9eZcs1o0+ghkqzRuMksY81Hcuo5cQoEgspXA1yzXMY95tmtgZ6o/ji6BtUOq9
b+3GYl1Y0y+thfKk90liFK6avGgIB2sfgh9++gnllvt2ruINHpLziwG2+v/976WdEqWSWDPHAnru
zQjtYP+35JYX/RfozZx4KDf3zd1YpAtzi81vWsJI4IK5Ccmy6FO7VsS9tUjglQAQ0HZJ4LBIfFqC
aWYhSU83kStbqD/p40Ps/fXKo1Q6OgKEHb3k/z4iVAtg06L9A66rhUWZJA2NCyyUmT0Ggr9VUS35
7yzMc/pu49WBCPGMiQU6E4RtGvtwl4ykEe9bmTfUcntTIdMhdOVCJMdwaUWPktGKw7x0fX0XQEmb
fJDTzB6MFezjrQ3w3sxiujoobfK6ns0gY9hkD4F8uD+OWwaAoYP9hSABFcF5w7+braHRx4IItnRN
s3ak9DlbD95u3CczrTwClzwLACEszmaC1JVG4qFyjfYBXvBWtfVjv4mJ2RRjJ4ZnST6giT1sh4NV
v4aBukWHPLZ7p2o3mrQj25qu9dLeWLyLL1oeqywq03owKncQmoMYi/MGsbPgbyeuJSVv+CXCsjl4
onF0btq4nN4obRtYHA1YoPvREbu/uvkYEj5IkQ/L+of7Szn/1mJL0hfCK4i6ArRES3WEQdSTskiL
xm3hl3RI7SBhW0fJIYkofP67KbYMkpH0+VPDWFwevd6Ryg/qxp16yVFRE4145437+0ZurBJdoHPg
Q6mOI7bYmtgdzcloGjeFKzJOaUSP4x9GPj6UfbFy11+/4uYElTUz7pMcIG21CP+ivsYrwSHtoinx
KNX70WBrqi+K8WLEupOq0S6GFdMT1EMt6PsgWaM2vB4rrX0kQ2miAIkFvdTlPlFhaoSmu6xdPgQQ
3Z9E/uQJmwExz/tzer1HeKYAp3tjQ2NDLvYjHNphhBpe7UoCRNJZDj+lvBfytYTL9TUJnIYBkWyZ
VSiX3HcNPMty1k2Nm6mR3Uuf8uiIGPeowO48Zk6pHu+P6oY5Eg4orQCC5c+yeDI0itL0sdIQNumf
hXYHsqarHbH9VDlTKa7VT268T+DE+X9zy/yKBFMiXNxj4+rZrzHqkKZ+rMpvEmJD3iYMzWPkqXYT
/b4/xhsrh/LWG4UNiQYaKS53iBcnVVqhgeaGCG+p3eP8mPWKle1x7a5mAgqOGhkVkqPL+FNK0qIY
c69xk4JeTDqXezIoXgbI9INnFCv+6saen0m/EfyhFMr7cXG+m45EkRn2rTtG2e+J5v0IbEY1SUhe
rsXyNyYPBNkM7qKOzdjmT3l3y0m9GBWNIrZuo75afvlzsuLvg//vtUPeaNTkyUTxjCQjsjDTajr6
8FHZun307EWupvgvlbYVhAe9+qv3NEv7JPYt6RBN6JQq+cfMP9zfJNddkvMX0FsGFRjNmvAWXA50
Ej1YB9u8dS0zgXrN7kXFDvxHOd952nmaNlOSOShUjAG0g+eGl25hPa1hiG6cxotvmDfZu8mW5dwb
p6FrOfwkRJqnVkmeTNRna/gHEeL6NolrpOC3lpeaHE9WKqic/4X3zlu57kHWta48HoLxT1YEdpHv
VqZ2dsGX1ytT+87IIuLrMlhEzXho3aR/7AzQMJIzaLTfih+VYZ/4x0r/Er7ctzmv1pVJAFLsKYr3
V5FTLiPXncL8xbYNHQX9IORHsi+etpbEvGkHOjeYe3jzA8u6XLFJt4I00ZXWDSPrR4/IixkIP9Po
y6iu9ezfuGiZRR0Ncqhu2KPLdNXURdIkFpiyovwpjJ+bNtuWdHaSuNz0ibHtJ4o/bW9LnQfNxPAq
ZvWKOvN1xHv5BYt1FOqh0kNkltykq86R3Lxqwdp83tyP7wa5mM82Mq0+o+jtwvy6raXAtronVf8v
xzF/xLtjpnhBmPutivuUs00nbY1+bRjXadfZm8DLA/oerBF9l5cm2j4UEfSyZm+ifkrK59CnXdUJ
A6doHkjZHLVEf8hCRwXeDOT5FJvak6/7tjbUR7GgsKJ2tiqMtobIitmvvIyun66X37a4PZKS+7A3
GX65RaSY58QH/YMUv9IGYQ/6eazklRjj5s4FtMMTCXEviM/mffVuvoM6bmtF8Du3bT6KI5VJK3z2
wrlELj9Pw8eMhM00Fc+pWO8rTTygd77WRnnrmHK1gE4Bnsl9tggSdYgYRl2eelfoKxsp0FrubaX6
pa5RF9/avjN3PfzJ4IYRa74caVbTvhxbUs8FxrOoOBY/p3K077u2W5cE4iz00tLlPZNqXNpQIBqu
ZCMa3HIqt5H4ZMjboTkPg7cphu2aCtitvUJ3D90jRG3kNBdHPrVawZP1dHCFuHP6INprtNngZMom
e+wiwy6hbBTHzf0R3oql3htdOIFKoA6SpPFAlPgniHeGQVH7q54fCRjvG7ouM7+heGDxn+EcoJYW
69V30FvmOpaM3HdmxdLMrA6t2HyiC27jxT/V7FvW2GVYuyEdLEjK7XXpWxH+yIXuux6a+wlGBb3K
toOUOIXi7UoUB9qXpoR5Wkz39z/2Gu3FxwJJJ8M5s8gA7b9ceEkLAkivWYtUPLT5Rv+K5Is/bK0x
cdLkZ7NNf4W0sv2BQGLwfgWl3a089ebfX9ypF/YXbhNCuqGm6s9eiORjaQgv5pCvRWHz5r2yQaOs
iIsiB7rMeBhVKCVaWQ7uNAQbFIe+m8pJ15rnNHeDybRrYNt5+xfU29aYtLUJnjfz0jgMjXPFAIwX
7/PLCU5arVUVrx/dpLV6RzbHg4giEg1hivdJCLufogIdgN8I+7CUy20gIubWGtFmmKR+ZR5unHGN
NnkWnCwZNZXZn73zmJ1AQNykEV+iit/K/I9otWdUwJxeAMD+XbTWcI43/BZwE8okJBh5CC5fL7CR
aWrfdKMrG4Uj+cNBLbad0TtDkNhTAEuR/wC2Yix+pOqXqrTc6kfrew9JtMa6cHOP06sI1yiJb4a+
uDfNrDYTv55Gt8ncCB6LNrBl5dHo9qaxHZtdZ1j7gq5+6ACPc2uOGO5EiKKkP5nmr+z2W7cWPSAU
7qidQO0uLlxfh46m34rj6Nb5Y1s40Z9iY3X2BPLlJHdb43kyvxr+Sqf4TaP0I5HtA2EGqnNxxjxh
GmFoSSe3QGZpQAksaCGuhnZ9IrUHusUk5SDbsT/ZBUqGnmGtPtGvr0pwlNTkwd/AG0MIfbn19DAf
KkNTJreMvkAy9FT/YIoey8gqnbIv4WEuHEF0kNgC9VoJB7+tbcn/3WXZ7yD+ed/jXTscGFPIKEFB
xDrQ+XL5KaYyIvkii5PbDuCZ9HI60iD8z/QlFAmB8dGZSTM31+nisgm6XlOqphJdLfKd3JBtOsj/
Jt2nfx8KvUTMKPApbtL5wL870GaEUo8mlKKLBOxjLxuhraTmSlbgRnaFvjLez7xHAEZbyx0rVKBL
aDoQ3aB98AZUeh9C4bmJTolX2xMxlYLUZaCu9d3cWqU3XXPcB+W3JcmnXETwWXtYRcFltGG6ibdo
Wa8BGW5tS7iU6CYFjj2zwFxOYBAbWoLPEN2c369ibw+y4QXpvB9FEG7/fa3em1rsiMnKErFJNNGV
1Gnbjc+wfjr/nYXFGTNRGlPKUsWCOIK6KHPbUpKVqPvapfPwfcMQkmVmzy1C3iAKZaPSUnGuUsbo
UIiIuErTPw+Eh73KgxQWBoqiy1KoEdSdhBXZ9eETbap9giDX/am6HgY/zZVMXogqG5CZy3W3akGo
ozpRXBEZzSiptj2Y9pQS9n0z19uLoIO3yVzLwdkv32tDRaIrbybVHRFdjcVjM4X2pD2E8VoZ9IYh
DicY5bljkgh+ccEZQip3fSypbtaUu0gPz4Vn/lVqcK9N+uX+mK4PJuyGlFyBtM2g2mWpgadOlkL3
a7hcKnYgfi/wbPctXHckz7gt8Fvk3imcQIJ5uTrNqGrZ1OSmayjOkD415fih9iTcaG/ZddRmAFaF
H1rY14BEny14r1c+4Ho2qYbiEoDmzid2mb4OAf4PkxpablA/t60IK+2zXqHxEK5glVbsLLuthrHz
66ALLFcIIscLI7sDlyRbxy75eX9GrwO/eUDoyDCb1KKWgdgwinI1drHlFtbzKD/wprY9eLXa7Ifk
S0dasD7et3fd4TJvj/mtCqAUPLuxWMFc17KYlnLB1YJGRQrqUEsPYt6fK1OkLalzaP2GIYMuqWdr
+jAlgV0Lv4te4c6nXxq4T7gSAd2YAKrqs9wjDbEUuxcXpQJP3VzpCc5GLmwm4UfcKodKKLehB0Fv
DxRiFQZ2tbYYoithlp2jDkLN5XIPm1qPxrJfzqSxL9YIEa/gV82mM4S/PSJ+96f7tq3ZxxDVs8Dy
pa2maqs0MHv91Jra+BDW9atZozpRlZWxizQl2d03NzuTiwfN3FQMmxM4O0I6AtlLc1WB3lFTabAq
dpuihZpS33dV96Lq3me9i9esXeUK5t6YGU9KVQIEjrhwbX5RqE1Nn/SpNb7qxpeu9B9RC2lQ2c7Q
0MWTOGq7NqHXI8SmCpE/bxaUQZftYMh752QSaLqsuglSrLI5E3ztq84r7TQZNUezAKjfn9TrIzOP
k1Mzg9PJmC/9ah9nUtHGjXkqK/jgsHnIDb3e574oHShUPiqtFz0FsdDs4zz7lvNadiBCQbsymPSX
3CqRF6nPFL4919MR9C67VYKKq0tzllHkbpnXHWadZf3X6FHtpv/bPEUC6t4ppBh+m9Iol76sTMUc
Cl1uMAxB/kfoh/ugofFyg6WC1CGm48Po+Mx4P0/NHvK6DmWm5hU4rR2+KH/HI+kwFT3V+6avLjeG
ODN/8Daj24eewEvLdWWpQdcWkDlGSb+TKpoe6BgwV4Koa3AjZngFEj8RWDOdi/BDs/zCqxLVOhli
pX8f/RbfLwWq9dWQp/pn2aQ4zbH3ra8TPZKl3Xph7NsCvqbYDWNPb2wbBkZyCKa826eV2a/xwd6a
BoiYkWqDc5YSzvzv798Vfi2m7UwRXk3+9ASHem4H8tivTPataUAWe8Y0At4in72YBj2nE7KWPe8E
qqB4nIiOLVuqYorEaBLZ+qTn+9gYza0a99pJUoCsZXrhO02ftlvBjIxt0coJol3xGvvQlc8BQzSz
4s2JqZkxZOHh6nIoYjGKUzeV5eSDGgbS3veS5oPnS7UThPRJgCqGRcosRzDd9Gbe34VXB+3NPKo5
s14JMLDl9AdtKLZFAITZSK1N1onhNp68kHxc+c/IGx1vYxLJaZS0ZCiGL1d6LMMEMgozOEMy3P9O
UgLuLpSqw1gnItDboP1xf2jXr0kMzpM7Ix3nd93iJo71TGuT0A/Pev1LHT71aHVB8bQLXwsZ4v+g
3HmCI6hrTBhXNyTSWbgsNhkAUjzsYqf5AYIAZWyG50xREWssZX9XTY26jfW6sMMxW1Odu4o3FvYW
N3KPMkHBu5ZRGo9l/xF9mxjcqkZ60Ukh578/p7NTunCXXPtzoEFcRysNKn6XayhIqIe0dDWdU41E
Toa+UtTRIatqP6HR+hmjP70SANyYTWIpGAdnzs1521walFtVFco2Sc5K+CRNaK5N59exXus1v7VV
LswsTqFU1ipU0WkCfam/B8ptZP6j5If7PN7mvuckFPFaxTwUkrny/rw6/kzo+/HN43/n/qB2TwYj
FuKziDqgNjxGiVsOkKicqVvYUGPqqMf++xK+t7i4d3ohblRORXKuxpNgVRvUYPxnodhViAXet3Rj
7ciCIgVIGtjgFbeYVENAxkMO5fSsIoQ8deE+DT8raX+a5DVdmBvrh3eHVWruISe4WXaWmlVkNZMc
5+cxN6Ct0BzmMRwcONqjNIKi2snyxtYikOz3h3id7gQOPAv0vXXtErAs1q+v8lDujYlu7br5Xg7O
ONk1qV5rJwfbJj1KSWlX4l4Kk4O+SqRyPb+XthcraSUNRBCihO3hJYAhJskOaYu+4peVMV6hH97G
iAQY6RiqTEuKwyzKGzOKy/wsSOcaDdW89veD9xRZj+hfkK2jvfGsCb/uW712a/Pg/s/o24q/Oxjp
/GJt2jo/S42wEWKLw6E6aXWURMiFp8pBlOXbfYvXR/HS4sJxV8EQ+eLEMLv6gy8mG2l6zupdGW7C
/oScA+DV/X2DV3cvwQiVdbbsnLilU/by7DdpkXVczPm5EnWnk4SNb8qHNFvhgb5OccwxD2uH4gU5
DtBBl2Y8f8h4MwblWfBQZSJV3G161GFsRamVbVPyd/UQi5t8QEcmUYb0C/jm1Kl9ozjeH++N/UpF
iC5MmpXeIvvLD8lGL+Tq1IpzqPY8GmbplgewszBlrnVc3phZnqjU3+APpM64xHzlBYUucjXFOW9H
OxOHM9rsdgQU9/6A5pm7vA25lci4k3MjOKbgdjkgS01jberS8mxmSbcrAxG+vnZaE0S7sS9p1KCo
BX0HiaKllTqYyrgKx/JM2W+nef0DvZYfokchHL9JgvljTKZ96a+chVt+7cLo/FHvjl/Q+2Obm3V5
HoX8GEefy4pUSfWQCp2dVYNtaC1AxONQOJkgvPpVeL4/s7cWkOaUWaSF8hViEZfmO9kYgrSTyrPX
aKglN07XtdtGyDf/gZn5oU++lNLC0nt7E4kVq1DLcyBQECvVErlcczcW+u/7dm44M0CB/29n4anN
INR66sXlWTOOclnRzfVJymCufMoTl8ayFXjM/GvLbWnO/B5zpwr4/sXa+W2bxoFWVeehzpoPah7p
n9s8thxqOxCk53KxjaTo30VBCdGoenPa6Iy45j8wEvJvpZpWZy0KDkjjZlT9NOkXCbdY+Qi9BEF+
O2V7IVmj8LkxudAeUvwC4EF9allxlSjxmgVt/edJyxGFMD91qJ9uhiz+oNHdEjam4VgC9ar7S3p9
9ueMsYxRmp55yC+Cm5gibpoIdX0ejYqKs5QEn2tdjz7ct3IjsJk1XwhuNJ7I5BMXd0RWpqIQpiqD
S8f4UAej/qCVVrhREDGnl1ysP+ZlP3yOhNbclHor7GIeYYeVj5hvvssNxUeQpEC0ACpUyiWXp1GP
zSZOJKs+K1Up2wi5kfiprB8SrGrHaQQZZnRzA6ynpU6etPkWzWqLlGD0zw0rcx6DFBlPOhL2QF4u
vyOvYezk5V6fW57DW4rvzWGK0nLlWr61su+tLOKAzqyoZIRkuGDi6rfE77CGjHWzvT+p14d0HgsX
78zCT4PjwopHa1cdpsyp1JaPSuNFcBHovyI52Pu+rzmB3q5AJK5dKgY5opgEhMl5uZw8uQxTRbAw
qIkjQm2B9EuWPMTI/WpNaPD6nudxqFMhmptp55rxpSXSbAZNIVVzrqvf3fBZaX+U6WvlrfjUGxN4
YWXxFM1IPw5KmTdn8kcQNcNdbQfoLkGXAx9ZpsYgrjNjreN6uTcIR6gUzgV3xDVgV1gMbazoobBa
rTqDO+idoigrsrSBuvIovArZlmYWY5ObIpuG0gSjaiI0KNPNj8hX/8fr6EGtPxjBn3Gsj4DI83/c
I0u7i2t36oshIV9ZnS39cx/tm/F1iD7f3/ezr3jvS95MzHNIJEq+e+nQfJVyYVL79dmIv8s1SnrA
8RCW24IUh9IQ4Lqq2YhQrXjr5WaRwTfjN6hbkrmYk/uXW3JEgMLzPJLrYWJrv7I+OEamvilRtNRV
ayV2uYLOLo0t3GWRBHKQ+lJzthIyGjsxU8XSrrNRfKg6SP8Rp4/Hh2HAPRzUbDD0rSBndeA0bQXb
k2ZoXrhHn7ib2+UKOTl4ZW2YThKHtEfoIfJfm6Krxekg6wlwCKXQ68Qpp276e3+hlqeYUYBgmxUK
yGKBe52n9F0EyLPL15tk6s7K2EV7gSLAPh6DRwD20cEbq2ztkrmxRPPJ4q4js0RdebHnwyLvlTRJ
+jOtIfJzmDbCaz2mxlEPe4Q7ha7mfBdTDHan7hwlLoRNUSiwl+lR51AWk518kg9RUUiOJgjyMcIY
sU9ar33n8jXMvMyUPkjCzpgEfOnlvPjCqA6Ii/TnqPUsW5fzR82q6m8oXlZP6Fcr9kDOalvqeXgE
CC89VBAlryC7rs/QDJKZi56gZLjmFl4o6zOlyHO5P4e92j+QgzgJ9G5+Vaui2YbCkLtt6L0avnKS
im6NF/KtIHV5gOdCAq6XnCrPyiV6N5HHJEH+ZDhHvly6VeINO01WRooIweQQJIi7WKHdpZWE7sma
UDrS0w7tyNIqtqlf9D+iJMpOcaPITtQLEDwlWs/7HuUJBd1nO+7RTUHbEEdXVMYDYh3lY1R08QkC
nd5pLNWzeZFAU5Z7mqOL40c9nKxdJ3b+Qej0lyovO6cZxa1AgGb3aQMbfpblK+++G/6ZmhxEbBDW
zUH2EqeU+XGVBGI4nAPrZ5vLG39Enyf4DJ3/wYzl8+ABWpF3RGIvfOH9Y3njmFyYXrhoSoXwYo8I
LWWydtJi76XSpa+DFZ/q7iEW+mjFcV4FoPN2pwA7t/JRF4Uj83K71wXsKYOYDGcpilBHUDcRtHBA
/JxEVuxcaBylyY9CAZjAV3f3h3pVtFnaXuxzNetaozKy4dwZIyoHJZ0Fk7zpkn0r/Eg9w5EtbzNm
NAyrdbzvw50hmg6YTyVZQ4jdmvS35wV8ZkDjl7GTFYlTh3Ay6x21Nh1WIhdxh/TAWP+l7r5y+1/H
GDAp4XFpLeeQQyl3OePGaNVK3U0csEigAuVp0kGrrOrf9xFEQXOSROEBA9j/0oqpBKllRuZw1lPt
QxcgxqTSdPNbteg1f11ZxxvTRylGBfuGv8J3zv/+7irJDb+B7FAfz2FTHsJAsyvzczkeVToLxl6w
JWt60GrLzdAyCag+MtbRCuzcONTGrwzkavY/nJ3XjtzYsm2/iAC9eSXTllOxVNWS+oVQy9B7z68/
g3XvOV3JJJJQAw1sYQtQJJeJFWbGnFVyvP2TlsEwvptMkawfTCaVseUaj0PlaUUZTs++p5IetkMN
71rS3IUjD/FtU9fbiSmMzB/P471MTy1khZRsSqfneFaFCYm+916uZLvbVlaCDp4i3BHD9iB9ycIX
a9xpmeCHlfQc+12zT5KwOReimtuFqfbHfhRkd6R9C62g7x/8UjF2eq8aO/jZzJ3WTR3KzZ7xEFt5
dvCDtHxs8kQ6GmJvOEHVomITSK3iWlDBbUSc77qll88JlQpci0YlFJj4cly4KxKUz81IeR79dEfJ
QN0HyP/+VltbLw6aYVejE9lonTDZG+6g6Mm+TvO9q+xiq5q3cibmGWKaTYjBQFM///2HUzq1uejr
UqY8N4SiWfEXEkiVtQX3uI6q3umGZ0ggGwWY4tIIdFRdUEep8lzFb1C0HKKx3ic9EjDBVpwyX+Dl
wjIVTf4140tARl1aChXIrhs9V56Tb7pwMvblcYyOWXWg/CPcTbnTnzTJTreI/VZOOyU76ASBOoI2
WBIIRX3IdoaT9lxp+t1YjqqjabG1v33YV3YKjzXr9cyoBnR5Lz9NkftQHeLKfG6krtoZcZPYY1U9
TE24pci3aglnQV8JvgNivktLqtwl8uDL5nOkCeFOM8Jmp7ZqurNyZtpvf9TKyjFcJoIAhhqFyZGF
2xeVukmDyDCfhVJFM5rqE/o6w5aWweoHzV4PliEQR0srhlArTTEI5nNaK9W5I14L8bdt9KWBhNi9
/UVXtogQZzZl2sRk/FTiLxfPEPwiKcLEeq5lMXdjz8+VgyCbA5eaOZwtQcOr+ef50IH4B0UxT4GA
Zrg0FzLpYhaGIRAVJ7YFwbXl/W0oPWJcx75NbSWensfyoLYdA0+l7Vfekf9r3wnI3fgbaMurveSn
zBKm73QSoCAXeykhzxrWXeK7Y87w81RXv+PJ3yJ0fc80Lm44jQeRa8DUF1AuCL4vP9ho2jxlGChw
x/ALd/KsqZ+Er+ilZjXEKcl0UNSzFr8WwVPmj45cPfqyeD/oTmVaG4HalVPjhwA6ZuGJhsE9LjZa
lNK6jnBrbqNGpyBMwLdXTcE8mZHZcahsXJQVaxRf+I/kg37kct5B8CQhYcI2cstusjniwJm6nYhG
ZrK/fX5XDUH0TOSHKwYdc7m+eK8ibisvck1TuJ+m/mSl0z+RGTuGvzVuewXJ4/CCEZ/BOApEIGRX
l7a0NFFNJtMiN4yC56H4lk5HsfvcJsdu+EcjOBF1O5KgPAfUPVEoAadGXdiuUESMfulC8nz7y6+Y
Dd9/DkTBFPGotBK8XP6cLG2lsRa72B0JOI5hHWWKbVl9YRd9cGchQvwyDCjsyRalykjKGdjT4uDc
d1p/z1IGjq/Vm9ODVw8aDlgCKTnP9MxEabO7+fA+MymEINigxq7XJ69I2nyKzXY/ip0tv+aV4ij5
MaOXSMTSmWIAQ+RkJ1uh+XU2NJPRUBQRaTTQ71uqpkKlmgQNjPhurt+TNj1FsVvGx0A958a5ljmG
Ao1+Md5Iwq4dKfXhuSrCUB9gxfdm3Ycvh/7DN8nkY5eYzQ5nftPidxtsAUNWnNYsskltHdgUz8Mi
guwCX6w0QFpuKJmDU2YiqU5nCruNozU7g4XXQhwbz0hDYRZkXziLIjJUTzP7xPXkFIW7Q6VRsw2a
c6YdFSGDvGF0ko4x83ywpSbcVeZ9l/wE57WrQMSowmPqxRv3/KrZyWmnvsUrDzUBf1IXX64HWqF5
DfC7JEg+W5557vLqh9YftMz6URadM3qeLYyofP9CrKaJx8PtJVlbeALCmfVv7kMuZ1AEoc/0Lg9S
NxtAIErDOB40Hxa221ZWvBlD3TM+BkUPCleLKx1FatZLaZO6aZc4Shmex+l1SqPPQvqfvgfAAZOf
QO+oFl1e1I6GVReoOsuZ5Ui8nRt/2DhEaxeCuhcz6nRQ+JZFWBZKU6/IYZi6FZhlp+71H97QQtIo
ZFvTO2s3HvQZ0y4sHi/BMgKMExAhbVlk7ngUYT/o9UM8ngbd9cKXVn4WxtdS/PPbDgcPyAU+D4DI
kibPUMwpTQHmunEnawitdIJtCcpZlN9uH4irKiK3HLk4nmzIkyV5eSAKK/fHXI0yV1VemzOk0CJF
LOutaR+i6qWSy43PWrn3F+YW4ZlXRcaUjFnmilrOSPyodLu2aH6F44B4aGdVd4rpb6l2r5x5bJJ4
U/dHB2qp2q13teRJEzYj6dfUJgdNLRxtcsM/BmHiQWD2VrlXBAsQ3y+dmuelgprUmeuHThNZBwlF
3TcGTzIyV5F08vbOvXPUL3wo5vgPvm0a3uaiw+BlZgTJdpq7UTL5D0qohnuvibtnuc6GnTiZ9bH3
xWHX+LSOqkJWD2Uly44h6PAj+/FwUCmYOrmGyEMlKPUBwn2F6VTVcoao0M/lMIgzt22wk3tds6Mg
yu/FtJZOltdDIeSjUpDpTXuo8FeH0BrGfVGM8bmKiuihLkPN7sAtvyXSZDgeiwIArseJ+0H2EqNT
faxSNPa6lg6TUDY7X5CDO8qpxZ1MSfVTPVXQSBtte7y9ZLMLX66YQqd1lqkn8V5KiVYyrw1/mbuj
mqZHxZOyg4Dei6MZlDWHNJEOXWVUb1bSbp3762IxZwN5ZyJxOuezI7l0h8FkKXWqkgG1zDqrktNJ
8tGczn3oDtoxrqJdKc7PXXHo0vZ8+6vXzj9DFITJ2KXbvDBdCOZklk2Uu71pMrjxVxcWrjH75I23
Zc2VfLSzeEBlrZVzlAVz1ysPSvyWfRJVwTa8r+bMi9n902xRY86/e7mbH+0tzn/D6KkP4iJ3q/Bv
s3vpoSq17uKEahen5/YSrjw1FFFA0M1ktvxpfrw/xF45oqFASKzMLeVQPXdmSLXfREWsT5pfty2t
LiL0blRr4Iu80szwujRPspSPUruHfNAck+6oHgXQJP2gtPoFqFC9VX17Z+JdLiQlYGYviPngAl1s
nGB1BJ6dgIMMdlKB3Hhgm9X3UH3t5dbWkmjvpydTiw9m7uResOsJuCNbO5GV2rFw57cOUbYc7hrr
YRSTO71DoUIDU2C+/vnSUK8g+mcr5ubT5SYY7WSGnhbnbtaYTjHph7qIdxNFf8HsD4VX7sUy+Isp
mI1jvXbMmEiBNI7AiWrd4piZZSoFSlTkrgk4u+5SJ8h+h9YPPXmNrJfbX7jmnz6YWsaAbZFnVSXj
0bVKqfDPMCtJSf9o6kDslEmu9kyPI1KXpH/KUjq/XB8NL57lgWZDJtQ5jnHIPk96a4/SQ1EWuyH8
msQ/b3/k2glnCtqcuUkk5ocX6xkrWTvpXZW7gRfaRfkpZyAz/iSa0V62wqc+eRSrPy4v83mo4tLK
nqGlyN5cnhzSHbnQ27hwJ8moIf0pT5mWpraklKqTIBt6b3Uaiq/xJByDYRpOTRDkh9LK4AFQJijX
9PDn1Fvtri7V5mRKXXLKvKI7ybyznhSku9sLtOavIQ+hfk93msdqGTlbokd9jKfCG6yOGZw0PZsJ
Y4F+Lvj2EFRb0NK1zIdrP1f5YQWlqLK4WFOSoHXrpYWrmPVB6j/H6bdEO3seXBKfaPi3+ffO9HeF
CaR9ozj4PrmxdD1oVSBWASwZubVFPtIWmTVyzgu3mYq9F9+T339uFMtRQ3Nfyu3nNv4J44M+3A3V
S5m0tvU8JfejljiklETF/X0gHoUYrYf+rksS+DDv/MhOhS3ahvUlmsut1NEppi/neQN1qC1LHPid
nd8dg2ogVU2YKEAiYHKiSk7uAry1PchDeWo0bXySozE9hkpr7WicyBvTxavRhMHtYdRhrq4u4Qdq
W0ptLBSFqxb+vpRONeLr/jkz7jLBmV4UY0Rt5Cn+cftcXneXuEZoiogyvRoG8pcOmLrO2ExmVrhi
KB3AAOcMWfs/k6CwTV/7VRVD6pSD+XecHeIMzV/Tf+z73umLiTdL+OrDwKOW/qkQftdKbJub5Adr
joXhTbrT5GgS8PLLW15Anq+LQ1u4fdH/TXxlOULNuLVqps1ZLhjlV2ITIE0nqHuhzevD7dV5fyWX
R5mdoHYPx8vMAHppvjHbTDCzsoCEboIdrhxSKmWR6bffLKL0h77UvRl4P6EEw+k+dV0JL47VKfW5
iSK5sEfDL+5Ftfa/FFlLQ5QD1T0Mslr0c/cEFtFUib9t/ObZr1/95hkvi7cBWb6cO9Yj0S8LVeQc
yeNdriHAXnp2lBGs9f4+/azo94HnTJXqwIey8ayunmGeVATZYTvGPy/egSYeYiOy5MLV09+G9xiY
M73yS1J8myrToQO7t3RbMusnaytuvA7mOL0zQelMuTBrTl5uVJnUZWakHOMQQBVcDkbwM90EQm8Z
Wbyo5pBYVEPxqbLrT7ndvdbeo9+bdlcVuyg6pcmb8s3QHmLKhEBhdnlBDrTx7M2v2uXmkmsAVKDD
D4Qe7774Tq301GbsC3dQk4OSdq+duMXOslIYIa+AupeKEsoUXLpLGzCKit1QpaUrjYETA51PEL4F
jX4O04fAh2PJGJ1S/Cv3Nr5tbXkp/czoNPCXDG9f2k1zxUSxMivdWrMIkIPWcwRNKZn68jdxmPN5
WK6jxhuF9yCvR8vi0lY1CC3kgVXpZugLhY36WKBYaDCSK/h497I4FZFwL3sQ+1nZ88YFnd/6K9s4
ep5nEg9KQZe2S28ay4GxD9cCh8fgKq+kIQY6oKbItpiFGsox39U6FIZRXSf7bAgrxxz7+pzXFbyN
6MvZt3/RdYjKhs/RFDVw2vXLPNbDOWhjL5auksmfgd296F3G+hs/cm1EgTg7GcOWo5j3crkGc9kG
ozAccqYv10CTO0ah+7x0uzraGwHMyXpxHnuXWqlcjshj+jbVdieG6zAbUanxpo1vXjtsDIfMtbh5
GkVd/AClBQlOi4HDpreERYluB4nOQ4v+x9a3Xsd+TCl/MDX/lA+JZtSk+RRLsG13+fT3MES8rL/9
PvntF9LdZFROpfQPoW45ojraQ5ze153q+IHBcy8eR+00FFuQkrVvpxuAiCbhunhFi9XGpVXGRlK6
TObbYiKi2AkzQraxwmufDVveXKID9kTMe/nZsZrAq0xC7+ped6wL2a5F61ehFidmcve3D/Cay6IQ
AzZm3lBVXZLtqKWohENrVa7pCftSLByxM92kqewhpQQzdcJrngtQaJbxox4cbhtfccmAWmdtWiBQ
xG6Lp4fScm5AzFUBonnN9R+jsfGgr6wjiTwjGigJMyq2dBeFLGaDOLWVy+SiINMAnx7l5NHfwnes
HAqQOuB03gsiNC0vt6uqR6Wd2qlyE/DvYrIfYVVFreD2Wq0aIZSipkqfD+jFpZFaNMKkAG/nTmrl
lAHs8DRC+61pktUV+9fKsv4thl2jqy0rFqXdwUgER1R+l/J3M/gvO/PBzjIe8MWwTHrsTM3Z9CDX
8Cvbio5FvOWsVrq2+GXaozLMzTjMZZFTyNqoj3KZ853QJ4bgQOmotKYIzQJ7sC2IICEHzI5EVsFb
15nH27u2vp7/Wl8cjSTM4r5ETMiFAd5RlMoG8Uesz1grPJe3Tc0B4uJdmFn2GflmhmCGe1wekGxQ
Qy+vk5oDoosHpRSSoyB3kH7SmE96qYA/SxZnXcL0UQdEs79tfe14KvBl0KvnTUIz4dI6GJNcyoHs
u2P1AhL+kHSRPY35hpWVxHOeQgJG8k7oDzL+0owgZXUr60XtlqHEdFDZHXJFPiCrcK/J7cHyhYci
PUFjcbb0dhdNykHThNPtL12BmMy/ga7kOz08nYbL3yAbUI5IZlW70JN+K8xHDdQtUpr70Ups9Gxa
Uu4iE1BtkG3ZqDO7lMoHYVJOQeUfOu1VCrbS8dng1c4TvBP3QeZyxT/l50j3wtlTu4IwHUeE4s3x
Sam+m/6LJDJtv7EHqzv9wdoco314k80gkoUECI8rNAWDRW1sj7qbyvnWeV67OnNK8r9ftQwzElGI
iDVrt/FsNXu1zMlu5K/Zpoe4LmiynTQxqWcrkN4t49lOLNSgZWjQJTiHal/e+8EZ4g67ltT9qG0s
3vpH/WtscXbCNNdSzccY6u+W9c0332i9KRTfbp/RNV8wd9yYLAc6h7r15R4NZc6jOIyNWxL/i9mP
TvvagXfqh6MYv8r+fZx/vW3w+mLOcKs5b7bI95EiWjzlodJNsuYLOVFp6YR9tqu10i5BLINMtcRT
/BC15VGLQ1sDLvCnY3wQIc5d9XlMBgiMvByuM0ffD+OcUkdivRGwRFVj1538p2sKxB3KWuZTCJfg
CVtsnd+MmjjpOnly+zKc/XOrHwzvKAn3StKhIryBlru6ZQtr8w5/uGVJLLTxKGoFYCNX8lqnV0O7
lLfwldf4wNkMEfYMNmb3rMVBMTLLizzLLFxU6Oc5Ab10EqO8G3xRsMkx1OdeiUAfk0idUjPLj7Ig
C3szaZVDNTb3PGSlTWWh3wVzy/D2kbq6l/NPAxIzZ7WAipaF8TGJEOaIkI2tQ7KZIjsoeLNEs/ta
fFT8DWPX5ZdLa8vApy01v2prrCUFk1VwhapR46Bb4cS5+SjmnV1RCmqiwObuloZ0uv2tV4Hwwvpi
G4Smn5JmMgpXEzy4vvTJc0Kj2OpIzif04p3ACugQKts4Bg0ekcszZRIdmJ3HN5rpcSpOkXbqBAaC
zimNDWPjtqzaopA2EyJKUOssXglxivQ8iATKWcaIgFjpDN6j2T3Uongq8+gVxO9W0rS6hcz3IwWh
EyFQ07r8PKUYo9Ya4tLVGAhnhPKnUX0ue2lfxCgp7SpD2tdj38w9jD1j2O7tHbzOo+bFRXCAVwQi
QXrLl9azEeaWtGILAxV28/w3kOhdrjavgZa7QyQ8dgZKwb3/ok9bbGlXb8q75XlggOE76luL0GvK
81TSYr90m1I8NtCzCN+r2jpCM3S+/Y1rPgmkgITWBgIoMOhdfmIUVPBqVCT+YoIWoV+aihOYFb1f
ujMb9/H6QnCbwcrDXzTTli+L1107dqqZS6WbTMnkDEapE2U0WzppK0eGctk78RN5FU2fxY0QkkTn
PTJKN3it28jOB9PukyPMs2OgOLp3GMqDmT4lwl+3F/KdZe3yJmKXgwJanzeFqYDLlRwa9GulOiQt
qGQa9AERpDYQ4IRiIRyhFZDpvukR861xv+sZlGeoDN0Cy2SqWuySN9CCEGH5VfGiqMGwrzLxdYKN
8zQideX0Yp8eUqE8lJ5IFKOKL7nqB4/xaCjQeSQ9nARqdwgrU7IFQ6g2Nu4q8oBig9GeuWFHnH7V
sJ+msjOVJCClV6p9VAV7sOmHHObVZ+pRLap0ttx2+9vLuXZYaA1aOsxydKSWAbkG5jk204L8e7JA
uooMxDaTWG50md4pz5ebBp0s0H063wT/C/8iZFUOuUVeubJ27wfJl2GsHcCZM2cuZYZjU0Q7XbCg
1Ol3Ipp0vj89BRNzOsg7mOEPRU/ZRaZLcqegLhgnn4qeYVj6dUX59fZ6XDsEBSQuE1ZQURPVLt+y
WEkLOphp5abx52m49988Bl6kjXnP6+cZI7zt1LnR1LjinaBvOkyWSe1G9p7LZnqIws5pA/WO2uTO
CjaGe689D8YYmACQynQ8jN6X9yXzLGb/44pCjiE6clyexMgjSNkinl41Q/+FCcC5er8sowcNV0eu
xcptoLrYTbkZUrFXxBPjvVsck6vLR7I2SxRA779MZCsFspBBlSq3lu9CS4Sa5YSAuZ34X/xmY/HW
riS9AQbXmZ+kZL9wcmFYln4EI4vbhsLPdCZ4DuwAEfmKDrZETVUsvojlFrZs1ShtAmYSAFIyiXG5
Y/mU+yCeKXwY7dHz4PDrQhuCn9xRiDdS4xi3P28f+rUF5Un6/waBcF4a9Hq9KdJJYEEFT/isWeX3
QGp2RVWmtpH2GXPWirnRjlg1Cac15QjcAaHVpcnKKP0smgsBZXxW9wkOrpGASR/9dHOOZ/6nlr4H
JjZoJmFAmA/MpSnI0CWaPKT44/B3SHDqROpBjvWdpJ0DUzuU4otVbZHar7lVsEWkVcSMcJcvPs8M
5EaR8rJ26e7S1G920p+yy9E5Zz5zHuydS5r0XS+/Cv3OPFOloSZmeomyv4f6lIActoI9E4f7wM8c
NdiqXlzHpZiEiuV9nJgneN7TD3mVKcSROlZK7Ya+dmd8jfL2KL0kUD5CDfAXucjGc7hlbv77D+Zq
P2kNz1NrV6xH24NhvSshv4iz75XyKMn3BQny7WuwapCeFH0TIMxXyIzEzw2hLaSacr42HXwzNgkv
zPiInG56svqh2ecNDQUPsZkNN7PmPAll5goATSmytstPNSslguxJZ2Xrdo6cgvrgG1G6y/0m2d3+
yLWTOY8kzIPg9MCWyUUXlMNYeWHjJmNe7ptezmzDx4netrL2jH60Mv+KD3unSJMUi1bUuHri2WGk
7dXgxfffVPht/oMh3pwZQwIz37JNoTedZjVe27iVWDqyEOyU7i2UvjTWlqGVdUMVzZrHKUCKAl65
/KKwsKq4MYIObfZo2otxmz0Znh//aTOaUa15KEdDe2qGCS58VZd4feB30DXjct/ANLhTgKCTFhxv
r9rKeaPaM4+IQInA3OYiw0yTzKqUwmjcLsxs+pE2q6ZIW9QeKz4ecB5zaIiVcBiWA1adqHqjFaat
G+jIYgptFjlFX//uAFUdUkZ0HoperzecxuqXUZEhmKHuAaPW5TbFUSpLpRBgM/ynCT4p6ZMQbmQg
K2ebBIumGExbzJebCxOw+dWDCbDGrUWaH0mvyTuhADXWosizq4G+bBzxlZOn0B0nb6RLBuvf4kwA
h7BGOdBaN6ut8jA2+gRvBcx0t4/E2mZxh2CEhEeJht/iSGjeZHh63LcUOKBd8aqHfNIc5UUqi4OZ
ZC+3ja0lj4xQ4NLeUWDMUlxuU110YuCHWu9aaNI+BU2q7Syhkl1mlbSTQOLlBKUFWVopyIdEDOW7
Tta7QxXDjXL7l6x9NkB25v+IQ2Y2jssfUqoR/Ucj6l2p0bOjKgBYraRhpzfZq6zHn0aO98YJXSn3
AhmijMQgJBMX8AxemrTqoq4tVehcfQp5O0HC7SopDA9WETf0t4r8qW0ycUdsITzx3hT3qW+RW4tA
qkVD2BLoXAk2L37N4ukRqEoMXa937tCIxU5BsHvf6ZbgQOeR7YZYCe/aQmHKpa3bO6nztyAZK28u
cAyCCVCWMwfawrxVNmGepmnvZjy0RmX+bdSPTao7U/N7KqdT4IlbyqerH/zB4sKRM6ZkoduIxSRA
oqL7Vr7FXnWa5wygWjIexuDL7RO24i6oGDKbSHmJ7t7ywc2BAmeeng/uBMNh5vbWYHsjRYotjdAV
z6dS7GHoj5HW64kUxeg0DdrqwY1gjG1LKCfi6S6Tvt7+mhUrtO9QkQa6SpFpmeaZAJaqRO5HFxGV
ByRsh52vJnuhqbc4GVa8Hq8tunBgwhiXW1bmxL7xJ/h6JjfqdOEOGu56VxZyuRF4XVuZm9uo4OIB
FP53cRdLvR9L+Pc6VwhzAGeVrW7hcK4XDAs0ycjlwIyT2l/e9jLwBd/3OG71WO6tEjy0YUQOwndb
bmVO0i7TnNkQMRCtZGK7pXJrTFjaSUPTu+L4KCjBQ5lDlTVFL3MHSbaL6VsW/PL6Hwgxb7xPa184
I/B1ypuspba4UIrfBRLzYINbjSV6jA3Td7nTmL9vH7yVnQKLS+kdagDYJpdqD3UnoD6JEKYr+p+K
IrLb6Z/bBq49EbsEdJx/HXJ5MoDLjZK6Lqr0zBfdysj7fRGJKtm+PjyDWNpl6awXhHbGfui1dOMx
XDNsUn8jsQJJxJtwadioNSmJp1AE7WtCT3PQB/RDBGcQnbCjH51sMYWu7Bc9P3aKQS5qcsvmUGh6
ca92weSWQ2uL/UmPO3sYj7dXc744i9PIAADVLe7wPJ+xuFgxxRSuazq5+XhK638CRUUA+NNcFtby
DVPXDpbJeBJ7qmlonl2x141FNvSKVU2Atc3DkHQvU6/vevR1DGE63/6qlUOooh1FoZQFhLlzES1Q
uazMUOxEt0sTyzFaMdhVVVlsXOWVDaIHw3wf1Abk20s6Gs9IIHm3BtH1097JEnfyS8fYIm6Zj/Ni
gwDbQo/ImYeHZqmGGIeV0HiCIrpluh8n1KwRY/cT1DCPigLlXertZfH77dVb2SiwXrDtwksD0caS
ZhB8qxfHmiC67aAhpFCnkC9G/WTHenluYkvc2KyVI0ijDkof6Glgb19OWntSqaqlXkpu+lRpmVMa
xsGT7k3gJUO2NaK+ZgsWCVnDBZLGL4EQeStbRe3pkkvNOAyHXT2EThgHnwr5vv98exWvqT2YVGdK
F+pkFaFZeleX/kIZpTaqklp2C0E9esNjIPhQPlW2DqtZIf4z1jaMvzAbSAc1yx+TztuLQbaf+uLc
BtJT4XcH0bO+3P5RKz7s429a8p+1GgNn+VDIblyE+yncDd5B0O8a9Ziab63abFyQlYbhXPmi8AWK
lN1dzjUNgTnRuotFV9BPiZ/anvIaVskOOh4jfYqFNxp5TDcdbn/jyuXneUAOZBY7u5Z2DPNK7Rsj
k9wmHQO7N7qBMTNP2fBmKyfpwsp8iT5UToxU7YypjiR3/q5cY3hDaqDInxxfHm0l2oBKrFmbtSJx
BCQlDOVcWkupRgVx2UlujZ4wvOOy98go3dDs0nrjhKxc/jnlmTWUKTBry8qGrMWF6Pmq5IaVsdei
LoZdOeqgpAVRmCVbRd+V80hVQ8bboMCr8Nhdflep9VmvjZ7kWn2983T/iUHzSHuVur8lAXWa3r19
NFZyOkI7xhdgpqJvR33o0l5fGXGSJXTGZWpdZfc65b+VrHEyaTxr2n7IhYPpwewZP1ix9dB5w8ah
uWa9w7/NfQo0lOZgdvlkREaT6KZfcv/Sn2Pkfxlh+4Lq/Sw0+l1hKPYI9CSulCOR0yGSxO/1MDq+
3p3L3IXh6i08BA/FC1Oat5flesxr/lka/p57M8fAC1fVJohZlAZ5fd5UOyXBpvpcma7UHxLzWxQF
+4BiKy2V+Fdr2Uh4dxWo2eStg/6zFn/BRvsQMc7iWVs/bM2B8MPAXAIns2AWWexXkkF3D0yI9SKv
GNGiiPxxF4WFbRjt3m9Ne1RhJkjGY72p0rLiRgxCFUqws6w7ZF6XR0Uq+0RtzF522xbNuE7oSoDC
wpZiydp1Y8gENhNYCuY5sksrfa9JGaAY2VXLv4Y+2mn1RJVBOXjZFs3PiguZ/31wuiCOrn1xHYVK
gMq27GaTsotTfweiAY4K3w5hjSjM/e0jtW6NKNmUCZnJQy+/K/UHhUF9Ni6NTONQaqG195mGOwxw
0NkD1YTfQh9kfx5JIMAGAw1tpHcg9KXRUNfjwDBGmcb8X1pm7ECr7lvhsW/ao55tFWRWcGW8LmSL
hM9zvrOcoVeroG0QfZVdSZj2OQJQLeQHuq/sJ3HcMXzseHpx0sMnP/xuFdFd2/8spFOvMDs/9hsX
eO0UUbNgmpfUmDm3xWoPei+VkzzJrjmerfpL371Gxudxi6p71YpKNcEA8sSLs/ASUjdaxtDAKCpG
ybPUDY9KleZHzWz+8Sx9C/BwDUHGJ83TGnBF0TK4GkMZ9SjNYzyWm9YUpaujFR9AAR+0Or4bxPqz
H75k3Y/C2jetak+WuJeTZpekBn82dka5xYe88u3cUHXOJkSy9qUYz5T1QxZlierm6dEaetgtUlsb
XiFguX1vrrH8YIE+Glossu9pSpYMMYbUe6EHS+HHu7FFDdUaHpQs/jyaL3ABVNI5k5HemJK/0lrY
0JFZyWuY0iTQ4F0mu1kmnpHRTQXgNdWdMs/fh03enbyoEp1cBd19+3NXnOxHU0sYB0qcoVhGg+qm
ufggDMlrDP3XbRNrOzePCoDpAhRI3rlwCrANF2moqq6YNdpLLdN9TftcOA/InB7U7QL9mj22kCIP
WSEzcwt7GeowWs/tcbsx21das9ONt0JTd36z0YNaW7uPhuYf8iEClVoxjvAHrF0Jq0IW2r3p3l66
tYPAVQcPh4cDOD7/gg8WzLZKukGuNZc+TYl+pwFUdgNis3bNqc3/a2OxXAhaFIaYVhoGhv1YOEF9
toT4XvLqwyieCxmE6lQ8WcmuHZ4trbtrq09F+9aLh4oZhNufu7ZzH3/KYkHFmcE2BWPAC5nsc7l2
5kUN4a+3tl791YXlkSKQh4oaRNflwo5aPZIzsrBJAolNhsLWmxxtlEzXYl1qzER1NJHn8fSFEUsv
S2aNDc310iZJ7FiqiTMLjaqjUXW73FP8B1nqXjo1NRIQzuFZ8RhDyFujeDDVYAtavrq4PMxM+0Gt
CcL88pNhQ/LGEgotN5dV25juveA58SLnvy3tBzuLKl3YAtQSO0tzq7iw0+hvFRauTtgINNauHl3F
//uYxcXIWz/zgwojfEit/ujNLaDv2mqxUuhLQQ7K5OLiFfAsUCOiVeluYP2opAnA37dJacn2fv/x
kac38O4WYUqjpHq5Kx7ELF2oZtgJoEmpkUzYo/JU7fM4LB8Zs9n6rrWiyFxlpL3CxBpYrcX2GEXd
VJEY6m4vfpNrGPyNJ6O/z+rsKQl8R4f9MB7151A/RrqdasbJbM7dmxpD/LHPtlg9VxYZ6bz/99ii
sbcsrbVqPkUZ/EKuR9aT5i9C5e2M6skat5D3K8flwtDi7LdVaxZgFjguum/TTIS/9c+fbA4KxY55
Np9IcFHwjOlJi5M376M82EVEObp2Ne/l9mFZ8VocEnJE6jlAYJadC8gqG9MrWh36hiM9YTsMXqCR
3XDCKy1njY4zcbVID0G/4i7riibQRrJ3t0yi8aHXvDcBEptdV4IsMpJMhM7YCqBCVbXiLHWmeYyn
GN5XAEDx4c+/lzII2Aic5wzyu7wcCkjJMe8Sw5WsN0NDOFM/lP+lKwO4g7EeOBtmVo7l+xf2Q18a
jUER+QyJiSLfe/UGhm/tnH80sfyO1i9iKceEpVAzCqTvbfG1TUDsSxvw4S1Dc1L4IV4IpGBgBKA0
XKX6Fgfmbure/Nbt2q2e45ad5csmeLpoti126vPUa59Tf3wqwvBXJ26EWGsn/uPKLdywlplJV3m5
wYlnQG+w68CEsf/3fzhm/56AZQwc9n3iSXlhuJFIXxOhqi68S73dbSPzkly2Eajm0W0kpKcpwXG+
3BqjbTw9GS0Kbeib7fFIsqPH/8PZle3KiUPbL0JiHl6h5jMWSU7SeUEnExjMbDDw9Xf5XN3bVS5U
Vlo9SnnYZWNv72HttWZr29VLEBFg2TOSZofMZ6oK3+0Wihl/oCDB+oJgVK54LRajA9QlrDPU9aIs
f/HQ5IRw4d+vDgN5YMZE2A3KNsn9WflkeYndWWefv3sAY3HU1sljkRwZ3461CjR3W9tA8oO3CxPI
oOtHZHW9l3rftaNnTtYZ3UCMkOVkaw6039rE2zQgwl7YqKj+3p53GIS/xd8iO5Q1A4Np6tCAMawz
n7b5cO4As6/oKQ1Uipq375Swg/YIWuCoRsl8yFYKcsUana5zB7RNhBTQD63UUMGm11fzrxXpUjWE
OwDSmxbYPMbQ6feicD6l4JGZFe5o7eihr4kuNMirUNaUnl3al22egxjobGt6VNZDSGonTFyFlfXl
/GtFimjSqW2dkmE5aAftePHcWRAaMLqwdRUBvWo50iHXMuTsNYbGzzh94VDFWfvme9/vX6S1E+AK
wnEk/3jx5HhwmRfiMAsXCdLQ9kNekvFFMHUo+kJrzgiZOAbMkSYjRJA+TB0MnJoLs89D8MlPXxzM
HsYB6Ewac/yUalYbEnOaFCH72qUFk5nIPeCLdBmnYrXNkI9QFTiDb3Hrd79BPLWUoA8d5w0ELXf3
t3HtTFwakzyEn0w9zRsNZ8J8asg/dnPMoFzuKA7E2pLA1S8ySBDloCp37Ye0kbEFcnP22eT5mzNt
lwDqaY+Gmx0Y2gj3V7Rm66MAD0EZzAbJn8yiLRngg2xMkZHxu1uXYWr9Ktm4zRvF3q0cQRw94AQQ
Z+ogixfX4CKIMO10tv0pd89psnRHTiEbktOi+/v1CC+HgRGgluDqpFvbYTSsG9ICYVc1AOQ1OufR
6KLaBQGkluQ/HJJ+u7+BK0cCwGcQtIhuMKr90sdyFrtwgXr1zg1uH5haSifyWueBotUeObN++A/W
AGL7oHdFHU86gKzgoPbsYW1mDuiTxhSdyg1EDKYhmszF/+ECEqHS5xArkEIMQSUJISUQJuGiSX59
GIg12wteKa3F8LIVLWWoVce88p/rJH/pUlWfd8UfmvAigPhiRAs8jdIaW4iwB2XvWOfE4Bu3fi+z
KVomFVB59btdWJG+W2WxpW1r+A1zOVijEVZDiqnxEcQfindEtRxp+3J9KpwcEzhnw16GXWnU7y6n
aHQlrUqZbCUJB7YDnwpUAvDxhi7vnMWzeshTG7S6095eztpMXtt0fKhQK6HsObAic67DtqgOnT+C
e/PFglRjGkGrailp5LStpUj6xNpujg7GVTDRJ9hP5bHDyiw7PWkSC9jLJxYkf2ZqRuQ5c/dLcm56
1LsLnv6HGwJ4gGgWgdAF/GbXbgb0EZgtKhuU4Cwz9PRqNxafyvl3BjKT+1dx5buigAPSKcGgiWKL
8HcX/gz6r57ONJRyZu3Z187oGIyuIvtfOaNXJsRPuDCRL3OT9xZD9r8sZO9X7hGFv3GT5KASgLep
FSta8dACuSqwOiAYxyt+bS4dOfhR/ATvTk3ShwDl9dCqEhUPztq+mQbK9h7oXuBPpPvgQ/OFsLFw
zinLEc3naDqDHkLJqb/ysKHVgahaoA+Ewsz1YnoXQfw8Vqhx29sc8/O0Ap+HVqOZ90Wfuv39s7By
zgVsH+PQgAWhqSXtXAmgLLUpKsxJMO4xNBTxccO6H9X8pafZTofGevH2Hyx+UMALGQuQCl4vrwl4
Oto1LM6p+cXKsuI0lNaXvmNehOkIvEGUZMdx1jSMgoJD9r7xtXMJ1hLU97HB0JeRjLcIXhJdY7hj
EHwtze/TkIU06aMiON83tPoRMfMDxS2kZZjKvl6li6Ev115QydMY3TL9N7PevS5mA99xrtjQFUiC
i3uMyj2ODJCZrnTZmO/l1ChQavPHeZfz9kvq9pBS+11XZYTaVdRr075Pk1f02xX3bm070UlHmxc6
5BiplYYVB+An0zpYwETkVhDLhpajyZPIYcGLb5A/93f0VoMVikuXxqRvx6ApiXl70B654Lkk0EBx
dX1bOrR59EYj+GkAvHkgFnFfg2I8jeXSPGn9UHyfoau2ywx/GcIEoWsa9YWpArGt7gNasSb6w4CU
ymc6z7jBJ59Ci6Wtf87su5kOYAoov5eJshsrVik9TKhZAAkF6mWIKcpja3nStv/rWesZwgbLRjM2
SeUdGAMXpBFmVRuCVvg3m8qdabzf/wJr/g/eTwfa3QWAX5aDYf7Sz8DceGe/fk4z0ICbp/+S7lkg
FAJED61KlMClQIA6lKGiivpWUj7UACMOqrns1dsCr4MJOYgCATkgvuXF0zQbVelPI3RzdC3dA2t8
pAE0S3wtKkD+3qZRN+lH0vEoB9vl/f1bOyWY/ULMDWo0fDrJsaOohgxT3JY62WLeYmP0XsjsE6gZ
FF5OOG35jFwY+tiCiyUGdNSKEYxtZzcDS8IYGc6jZqByooEJD5rJgaWoBq0dDOAhANQCDbiAll5v
6WB1s280gXtuGifUgxoTsElYdP+hcAfKsP83I09+G2yxeL7ATNZ5/kvZG/ww8eknmIoUj+JaOAHu
bMwAIpwH9kHyNBoYY1pUCb0z89KwZHnEO7r7+7OAmVNgz5Eqg8HGvN6yebEwTLukuEsasJO8jwCV
KU3wVlTa3/toHDd0LzCiho8jA9bmZso0hHvu2dPfOAKjpXtIjHCpVFJAKy/elR3pECRsWoYyx4po
d/T82Adr0+CVG888z96gKNesHLh/bWGcSHp3Aj5A/0ccOJ1ZoTkdNB+K4Pbhrz8RmDwELg0JHSYs
pAUtczYGYLz4cBRgFbIqMKlnSxcZHYDSnempWI1XTh2gTAaOG/qfmH+QQrGAGX7im8iQW/azNlxA
QD/dX9Dqrl0YkBaUp8uiJ+itQ1bvn4I+91aGR+p438aKj8Mi0N9HXQEMs3JVvwD3dd/MlXd22NFw
/jTLI3QV+iJQeDjxUyUPd2VGcuL2aBlaN2Ap1CXJ1unqYh+UKN5WtUGivp/fh3pwjq1bB58y2ijc
3UpDEDAazB6iYIhV3ijRW8GQJUs1+Wcn7yNznA/VGNrLF6QGoW91hyz7ZJbvgwMgg0oDaAVCcW1a
ck1mq7UL8WDagk3DYqeuW/ZGVmwwGsZ/VjaN0mTappZ9qALI9CRUUeFbXzvkvtAZBAcNqFSuHRcv
ct1sx8IHlr3eDVN6mml2Qra6ZWiN2smD6WYPuRizyv06rotv94/X2h3BI4PYBzVTMdV8bb2ldgFF
xNk/myPkgik1i4jouirIWnk/0bMJhDwM6L6Bub22ggkBWpct4MaCg2Dq/slruuMgy8jB80R2fPhz
f1FrkS0qwCBTRGyFGQE543Nyt9CmRAe8GRjY6VPhb+oaEoIH4N4PYFfdMLfbLP5nbZy+NG3YQQ5t
DFQV8DX3DVwHoD9IygI85ddrLhzIwaYzipwad7c8GA8poush3Taue0xVs9NrXgJYSiRgsIhGs+SJ
vKF1i56jo06nhu/8Ch0d2lvOsTQbd2f6peptWvN8yPcA8UAVUMxUXi9unrVUg/wv8pQAWAfdaawQ
VVEIz+Wmol2xujKowyIbEqgHR3qZ/JFCD3bEyuaRHVjvAQvOayNs08eMuIoHagUkj+N5YUy6iw4D
sKlHqHmeDOLkIZ+pe2ic2i9CAEfqzaIvI6hP7H5jpaTeGlO5dcy8Di0Gndqk1sNqAXyVW6BY4Iln
vPp9024n2lonhPnVQZvzHIp+vSIKXrvCYmvQG9LBHiaTzGVoeeld6QJNUc9fdMs8YrcUDnrdBCKe
ALweYu7m+nMXWVvN6Ja6Z0Ld343Rfp/1WcXqsXZfRB8ZMGtBlSkPEplp0U+MOdh7h0dol+/R/n+Y
/CRKjW7PzEzR9187V6gKiuwBLQhIHV8vCVRYJalBAnNeSm48ORZFu2MO+N42s/kHnabxfN8nrdoD
vZuQgsYbF0juIBjm3h0DRI2Z5YbOvOxIX4d9/dQH1e6+pbWPhfuCqT4sDLGWdIhLDVRPQL8iPh09
sgPOZoxct1Uxkq+uB9G2JcDiGA2XPEDTO3PtNiL2qfi+MOsjG81oaZAe0UARAq0u6MKUFMf5DiHG
5KKRA4LRcUPAmBP6pauiSFlzaYgSkRA5QMs5co5nioZ1mhFAaBIwC2ku5EAybxl3fpCochWVKekL
AQ0yoi8lou3a3fPS9cOBQE6GTosiQF3LzTG3j2FIdAFAFSCzqScNmwrXzpEVVa/5+EfzgFWmezrt
iFeEEGvdBuQ1VQFRVo8GKqDoWCJuhRa0dLWMoM2DHEadpj6Vg5gzql/tzH5w3D7+D2cdz7zg1xVy
ONLRyNqEzyMFHEm36bOVoami14pHYW01SFsRlQKrhmFP6WllNHW7oJy889iyIw+6XZ6kb02mP0KT
7sf91ay5wAtTrrRxlPtFu/gwVdj9yXF/E+urObS7AIMneamwtbYsMGuBbhqJH+ZXxZ9flDQwrGs0
RgkvYQ7lIyEnM8Vo2tRGGhAh91e1YgmlcDFSgvAP8Z9kKYVQKQjvEWE3zVJFyCC+GZhM9Rnowv2g
VWWyK3uIqAuVKJSk8NXk0glgtdZsdVlwnnqyr5YArzY4YKNZq6OpGH6XVkIVB2TFPUHRWZBRWagi
2vLDVQFD1A5THZwdl/5uSUmictKC6P4mrrgMjDTibUQbC+/jR8R78blKA4+jT4bgbAArH+q5mYa9
Sz43trO/b2ht/1CoAf8LsM/gPJTOYBJk7ZJZXSB0lfvqFHTazoUxWkNk2Pp639bqogIUoQXJO/4t
nQxEls0cdHNwTocYaJfKeCoGReSydviQB/y/CbHci30r8oxgtH/EvgV2hPLvDlrFIJOoNoSrOOvW
dg4xvQjDUbdDpHhtypxI2fIWqxm9H2NuneovHe3CpXlHrPMfrhQa1mg0gaQexU/pI3Goe4OEVQ/O
Hnns+gezfZy+uvqv+19npSQA7jMwxcMXAEchV9QwsKn1PoYYzpx/78mbYX8pgw3voTaSvph2AUYi
xbda3cALg1KINDrc8VNzCYCfgG6nS7e68a1YXjE2NLa94tKuHT1QhiEABODulmyqHnVjdhInOLv2
ueefx/qVt6rZ+LWzhzBMnGwdEHRZyn5xQa1bgkfuPJo8At+QU0NZ1P5jmu/3P9TaWjBaLSCfAVJA
mdytIrRnRm8E5yRjxQbQqwY0mnr5VJnV/r6l1RVhRB1hJQhaMBd5fcRThhr0Yic4d9abbhthTeIy
QESrOAgrM9RAhaMjgpqXiebzjbcrGSRydT0BR7GT77D0/ugbrI86G8R1rM2qR4PmX0Go121RbVgi
7nHtVNVetR9KQ3vJZ2Pc2Eu27MvM0rfWWABmYIGMx4TGZ8gcw93e3xcRZkjVs4/uJ0YzMQ3ryMif
1vbmiWGq4ozBlKekS18r7bFKPtFx3Dso3s/BP/ftrcV1lwZlkgddw0IMJ0nOmWP+ChLDCwVHZYfc
Eo3akBQGgrsEvB5F2NmqzGntuAHkIPoSKBzdHDd/ocVcWH5wJvwdjE6hxn74jSobXDtp4CoUYGaE
kegCXp80j1PfIixPzuXsUUHwX+yNwvqHQas3RO29UTjUFdcDllHBXAl2YTB3iZ9z8UwYHPQRLMNV
dZzYJH/aATqoJHYz8A3lirOy4lYRr4qmJs4JWB8l3x00C5BnDdXOGHrf2HW+z8o5MsbHecTQSB7Z
BbQ5a9WDsfLNELpiiWjSYdBddhFtp4G8f7a1c87N/QhwcVKZu6BQLO3WioCKoOSFF+lDhPN6F1Oj
daapwUczgx76M3ZoBWNo2oqK0G28dW1Fyp4aOzECtKWTs1vxKLHrTaYaTL49fMICuklgYkdJTY5Y
E13AUniVQEAO09zfQAS60dhTOb7ev8Xr2/WvGXEoLw7dwPUysUiNM15p3QMJ7OVkJNWhrjDefN/S
7fFGaRl9F+SB4B7HCb+2VJIej91oBgI8XyZ+pOs7D437vM/DwlK8rCsFbQ+0lbCFkRoMIsjsXZ01
sdJoGnwftiuHF30eI8d+nHkZaXTnFq/U/JxybUeDWlEIW3k2hGXBZPlBdSHDBRFKNn3j4LvV/Q8j
/9JZYeUtYVPuGndvWvGS7foWQA7ivySvVbfTta3mYej6Rc+Kb3bif+5K1RzB7WXHL8Jm6KAyxvbL
47VZMjoWQe0QcPvv1TiFxI3G+gSXPX0xhyxKFd955Wqgi/MhrAckL+7g9XdG0aJjiOaSc0rhSroR
JLxg7VBpp66cWxESgkcEIy0g8RZ/fnFuuaanC+c9thmKyEmxRfgBYeS3+0d2ZecAEIZHRhzhACEh
lnphpPZIwTUNbnJpp13QR3R8y4CfwnvTzJt5/ll6v+4bXHlTIbqEupmHVhRYquRaiWFxm1Ws085e
3U/dttUMoQYLEDNkrRc2/YC8fW6GQOKWnzUUvIeoBbAKEk09C/6+cykOMPjaREkfqkbS4p1+bKE6
7Whno3TQjWvb9wl66oqUcoWHAFaEq0augkbJTRYxj1Mw1xYW7NPQNMuj7VUbDKyG1uxHAdvRatuz
J98qXgAm3Q0akPR8e3/T144SWCWBeQUCH4yJ0kKbbi6cJPC0s9Z86/1Xa65Aj/jXQSvSS0yIuCiF
QoNFzssWPhh8Mco0zlPwh7ubonkKljwaCkVQtraWSzuSk/WgI9szl6ZxlgMaMrenVowhNAr3uuLK
r1YjPRpkafvUcQusJl9QpTwJ5gbHDSvI8Y2qnVs9IZ5gwYYbR3lNHgdtJ4xUQK07jZf6H2ptqb3J
Df8Alb5Xxz5mDd3k3atD23A6g3ThOEytCqGy8hI7YB5FsImaB/Q5JIfGNcesk8VOY5G+axaY1axn
j2Z75eTNmruBPBdwWEBLixDm2t0EZeV7GemymL3O5NST31P3wBpowKXvoCNIdKJq+4ow7zplAMPu
vwblMLBanM7udJbFletCfvd3q+XbSiwwgVyt/lgbkF8icUPzXhHq3uYqMIziDmRtkPkivr5eqSjc
e8MCw0XX7ArfwXv4laMPMdsoCj/50A+6f8XXPuGlPSlnrFkJB+n1WRwMRtjP56VIQsjKzkrU5trN
wNuH1BTuG/8jLax1TGvqK57FZnFw5q9N/5C5P7lfh533CDABYp46fTJ7MVdlLN+n6lOvgZhr3JNW
4XDWHMHlD5FW7JFMB1rVzOJufKDp9958yybF8Vk3AcUsIdHlmab484vXkQb5tGSmlcUNzglLzEgv
6pCNqtLt2llBgRgUFshTMGkirWQaTCsPXPDwsGxj1N+npn0zykMeM4+9F/7nvz8ol8akuw5VqK7g
zM8Qp/mIJ+yHwnjFFLjZq1hX107kpSHp0WlLA63r3stiQopNM/82wHln9wbyShWTu7x/AIHj3RG4
S+TDAT7X9WfyGG6zlYDSvK22Qa7vemPTtDsAUjbZsg0SxdNwE3nL5qS3YTDsHEj3gp9teGoUvc1q
Y2Q/Fu9n6sama2z8+ddMdg5RtFLli4emMwboEQ9+jAtAtfd6lWbjEMdJLP28dO2OanYe2j6Pu0kr
o7ovjozof+6flDWDCKuRQovWBaDa1wZLo+tGtygNYKKCsK1APKm/eawIE4dEI0kVDmzNGqJq1CAE
CSxe+GtrJq89EBM0xnkqSBU5vfcjqfRd0vnfhnGGAIutiv7kt8jDtRazJCAQR7IOGMu1QWiA1X0D
cOt50YsIXOKPlbW86Vp9wrhuBCmWV6tNtqxV6QCJz3T5Iklm5e7TTLzUnQuYRTXzT5AVUaD3b/c/
nMqE5KJzjJ0in8iSMy/MU0nZDq2G7X0TsmcU/TNADFEYxDXCOJ70tbomzZrBI2kcpOVu8QJw6BoH
0n29b+X2E11bEWfmwv+CXp6MCUVMqU9gd4duYGUFUWl8orQ4Zkg+WfCEFsCn+0ZVSxPe5sIoJWVi
jgxGrQFjJSmgRDVozA3FbRYbdH0MsDTB1gkcEbARnlSfmgt7aSYHVuyqD60OfMc9j/hwormqr7+6
HrDXg88PJT5Ad6/Xw51qmPqmSmMHdIVVgKHndqN8KW/SOhwIVHFE4xYXCiVLyUqrNbpvT1Ya88kD
lDHVwt7DZA597XdVkX0MBBWGSzcYqDzf/163px2WcbwQUKIgAf6r6/WBStXuqyHATmZmibADqhFT
bnu7+1ZWdhGJIuI5RAEYzZRLe25lp6A7ThBfmdURA4YhM9Jj4SpIvFZOxZUV6VqlWmYWGZqDseH7
ENL90rinjDU7rVXMud2kHOJzoTKKlAPZPzJ/sdyLQz5ZTW7ZJUIOK3kvhnLng2TEqc7N9Kftnsv+
+6Ab4ewc+QQo7Ljvy7+dGv6wj/IfQDrYVIwWXNsHgBEYp7QieL+MTeaQTTV9mT8BFamKi9e+m0Bd
CjwkCB9kCm4zLf0+yBDj58myr0bvSR+1g2e/3j8da98Nkxk+Kr9oUaMCdb2cCbAQn2YTiQ2HYOzZ
A63wS68D2tYoim+rhnwdaQVG7TDBJDknSLZ03uDPJHb8fU/d46RvM72JvClRlC3WbhVETlHIBBeI
IO2RVpS2aVGNOokTK/uepGURGjoIFO9v200oJWjYnY/uBnYPp1B6qTDBV2lV1RRxOXwp5zMY0zaL
wY7U3vlFvfO7NFpAQInkQgXE/ih5XPtfAbHDX1Dh/bjR1+szh1n3U8vKYyHk7oA5bvH3uovxs5dJ
Ww6tR/ZeEw3kwfb6nc7aTUe/dbmtWv/t5wRQX+TdaMB9nJzrX1HZvNFyL6VxWgJJegzqY5HE0zA8
krE4gIqzAJKDPHtFs/ezfVBNL0F2qMFxC6eg+N6390RI84BkEVoaOMUyB2tnEwyHj3MZz/Sn1fwK
xm3LFU5HjvDwsTFeLgAjwPhA2EnyOVlGndrs6jJOHCfU2ocmNCBz5zzlqDbeP1driwH3Fbr2kJlH
D1XKceY8YeXA2zLmw3TkycGtwYpmq7jrVj6eWAlCVTRqgfySHp5uYR3Iko0yziAhbaNIa9IfetK+
lvOv+8tZeVxB/osNE1k3EkS5mOCRRk/nxCxjsOBHBEo3wzdWYY63ONVDHxlzHrk2AqREhbW44ZQU
n+zSsJSZLqnrz1oOw24TZ7wNx/oLsU/NZO9p2UTFqG0a/KeIwLVswXUP8x+EZW6/Z0F8fwvkFO/j
h6BYLLiXgP2wpC8KzgMg3Ba3jNtxCNM8DVP+ueZHF5fX9sCvVypO0Kq9j9gWAE9gt6SFexn1PST8
uA7G/MVumN2FtKm6qGwn98gtI8fUYkV3eW2Ph/srXbslSLgCQXGBR1rG2tF61CYMaoOVxh5OLkWU
6218fUN8++ukTQpja24QVBMBnhJRzgGZwbUDaqnTtR10h3BTSjz36Di/2HlDNkOTbHKNN1HJCNs5
pQ3JriDT9rXv0cek5d3RqMvskLK52PhTRRXQhLXtR4dJEBbjUYXKz/XP4hjXqOa2qeIuqB7txPlS
uvRo0eQ4N8lzW710uabqqq6edQ+TIZiuRmqDttq1Tcfos2kgbhV7xvP0LeP70YL3ndo9uldtuh/b
LKzHV9c7mUYfiv548UZPjYrwRryr0ruEXgSQ2ULFAzgH6aDXIEv306Sq4y4F2n+xWn9rjPn8H7w9
lGNcITgF6cWPcZ2L8M9yICW+6LCS4Ykl5i9o49iKT/hxdKSVoGQhpFMFXg9Irev97DkzOQoLVbzo
QYh6tq19g8QK/2nv/RkCD83GTg5mpoeQ2+3cE6XvIMjgDwm4zco/c/2tesbI5zJtOdtzZBSOuRv0
8G8b9nAr2AAIiwCEh6kgW7rmTBvyajIw8ePm835m/a/GBuFU1qkqfDfzTx+GPsjb8H+gC5EO9FI6
g1HZY4Wk0obGcONvSK5HQAFuB+ek/2jIW4MGXONERbLRlP3RlZcK7TZM6IAYRFgXf37xuaGHvfAq
Q0VWB1mB/7zwZ804FeT9vudaeXWBfkY0H6AaJ4SQrq0QNyhmQIJwaRMNgXwRsrbY5Jkqov8o50kH
C0VSkWRiCBXDTlLQqFdBomkZLmq6HPomC7X0ZUTVuQ/AWF5sef7UNft84cjQ6ijw44rs+vQdHBjQ
Ai9D4p/yL4S8pNOOTZHRDCENpn3lP0IB8qRxRbi+cpsR+aMuidFzhFcysRRh3CvgdKuY1iA0cHyM
cwxNMSnCyLXPCyAIRuuhpotZC/ErLj5vE0zLNLp2Fbf8PYW4PAFdX72AyPPP/Q98W44BpEVwPAGg
DcYXeYZfh2qXXzBax633KQBEjPR/IK0VzUChBD84PfPEVTzDK4/hlUXJJ+cTo3mGonvsg0ykrTZt
Xm2a4o/ZlptRU8m6rV5SEBQArAgcIRBK0gE2Mqu0FpvX8TxHec3xqd5q7zXoe2hesSgl7lsxHLvR
Rk5un1uiyP3XkiG894KgAN4fWFDZR1DAbVBmQKRVNyFo8kOdZE+JP+5aT3vlzfy9qqFyNIyfy6kP
k6VfFI/C2mHFrUL9FR1ABCCSw85mkozZTJu40hNt17O2+jr3mq5IlVesCDoyUN8i2cBTJ93ewM1o
Ttuiiae297bcX6ZjmXeGIrBZOarI+hHaIHP1EcJJe9lrbht4o93Eg/2Nps+k0vaJbhwMYkB11Is8
jt7x+JeIKfhWIHEAaQJeGE+eK13Drq3dbjDqNi4L5oOBubaicbRVnFMrVwIGcDowfY9i1IeYxsVl
p0tWpZrWtzGGrj/rdEvS8eClPCLu77JVuK8Vj35lS3o3Gjv32xrZb+zMaHwt9kPWzycn4IqTf/ux
cOh1lIQAvQeCR8ZNORAbJH1bdbFu74Zhsg622dq7bspPed48m6T7zphu7jw/U02d3MaZsAzGMxEI
AQkrgxYoLsIM6YYunstTnSOBCZ5R6dDyYmMFsZ6oxqBv91OYQ+9bzAqh6iufkNEEuMVzu7h0N/34
oNXPgBkoXObKZuIXAx+DbB59FHlirINtI6AViw3ePgBj8+L33wvyQHLUU1z/e022ljK8ub3TwYfI
FcJm5IsYzrh+gHjHzdbrc4Yta5zdzHMhfg0M2P3nZ2X3MEAo1H0w2ycKCddWRrerqEHdIe68nxq0
BZwatPTf7ttY2z0gyUH1L8j38GZf2wh40RKvcYY4t4yNTqAWgur1aexpdIKI2Z+igfKc3e/vG12p
xoK5GlJhAPoivcc/11ZrXrl9UTAWO6X1UrMAgCjrGIxpiLZDmzmPCyFhUeTfhiLbuAnZjPlzTnuF
Y16pMohfIVSJRZMRucf1rygXSvJkqFkMWtyNO23xUIYD3fbzP7b1bGh6WNdj1AKsq1j9yne9siu+
yYVHgxBjyzmUjOLhD/c3vh0WWtyACGDZOM/Zm7eds+2EvogVBlXkqdKUlVf3atUyd32ZLg4eXVjX
if7ejb8436epHU5Gv4UXn/sDCDowV7+x8ejeX/itJxd9EmgMAQGLdFNmX5qAxfHysYPl6pfjHE1+
LBr00oZw6fvtfVMf5bvrmPnalnm9x6C1KgpkADhhgudh3yQvzH6rOCYwwYAMWsC51cLmxz8Wf6n6
FPWGxzL4ifZXx7eT4pipVi0luPaMjnKfjiw2s/EIPTBo9Oyp816a/uNsE4WxlVxBrBulXrgl7Kec
hIKB1wNxUsnixqXmL9/i+gnVnGAOl1rv/gzLwLuIzAlbtgXmUofQT3LdOBZdV9U7e+TDdknysnlt
GVowaenYP/oqb2hIJup9qsvKbDBTWnBnu7gmOdt5Z/Yb8JMW2t7QaVPus9oZ9OPUu7n14GtV9kIs
XqnoQlfdBwolqNSBRhslE8lpEWCBofe5sJh9g9qdHaZnc1sWD9P0c9EPeTuE3rFrN4WhiBdv0w7s
LawJ2Bpa9rKMr9/wvBiyGfeWDDRq3CQJB7MqD5OXjF+9MkljxSHWcUhvDvGFQfnoFFXdBSAoiPOp
DUvSHkwAMDzzWHj1hqEkV05vpb1EmmpsYeV5Q3kesGL8G+VHmfYB14T6jWGymJSmFRVpwUNnXFQK
TmtuEJhY+F/waCK9kh4BzWEd0z06xG35wMg/ifnb/GuNIKAMUQX414bk4r0k9fQUPPKx63zTx7il
p7Hb8m3dPnIMbvYPQED0X9xweDD7p659TwndK76hOIvyN7z8BZKzr0y+pAMvBgTJpywdnroeGnrd
76zAhN2WPfgWe+j48JkVqonVtY+IAgiOqxhTBMPCtQdsst4MtK4dYm3x9U91jugB2N/ky/31rVpB
Ro8ytRBMDqTlYbo9hQp0N8SOU+tHanbt0cFcmgKXZoqTLu8ihkYx+A0mH4gzS4vJrJENDTGHmBMM
bTlkKsDMNg3fbe5mm6XJh8em05YXzLx4UWYZ1YPlJqiLGD4084gHwdolZRvk+PozpvNydCxL/0in
CkK52cJ3vYZJLttM2re2COhzrS/DgadEhdq/DTgAFRaIV9S60Qm+ISadkQrYPfHHuNSa7JfV0iyq
eGe81jw1Hpce4smgr6KY7gRxLWbpm4WdDDC2/bz/yW7uHX4F0g6UKUEQCOY+KckZLG/s55zy2C6s
I8G4dJelR8ZUxAc3J0OYwblAzcqCaJPc6tSyGZAZc+C4eg79lvrMnaKm5kBL31/OjVf+sINyK7gI
RbFGcpKWVhUpnzset2DR3VCr/FONYN2x6QzKflJv7ltb3Tzw0/yfNbHqi9jNzH2nShFAxG5QJVHg
Um27UPB3digc7P6LKTRFxDgcStbSK1cVbTclbc9jFMjD1kxOtBw3HlkUXcr17/SvGSlSagHyyC1Q
YMSZ73zGcGRyMscgU2S8q9uG+U6Q9ZnCJ0tugugDb0g2Ytvybl8Z09ZtuxP3je39LVs9C/+akUE5
Q2AX/ogZq5iZv9l44sEcjfmn1pwUdhTLsaRP4xVL42gOPo2PkToP1f0c88suUymfCa925fVQV8Ed
QnkOaA7M+0gvZBMUJimSicd63mb/1F4C1rCsS8aQ61DNtIHW3STEnDfQWVBl1SsrBPMFelGYNAZc
RXa4tAE/rVfSKR60PvIpEiO320JZWZESrK0QJGXwFLoYO5dRRplBsGtGPaG4s23s2OznkNDJiLoM
Sxt8AHbLv8X+A4gPKWz4CUAC0eqVO4Bm04MOyFwmQBCsMmy7oQ49Pf9Nshoo+YnNh78+klfmpJfL
7yxrzF0+xZzzXeAtfcgw6Bo2STltnMRXPJQrlxmcJTgwqBZgTO4GLsPMrrIyfYorWh5sfdyj2fO3
QD6xfxcmpKtsDyYH9Ys5xS79avd802tPhf2eJCqu8NUT+K+dj8f0wtNW3QB8rGlNcUG/ggt6axRQ
eAvmv3dM8K+ILCBOAaCBzEgeDP9D2pf2xskE3f4iJPblKwyzeWzHxk7ifEFxnEADDc3adP/6e7Du
ezPD8A7KcxUpihRpit6qq6tOnZO5Tts52IDg1Da6D619jeVKHL80knMbsxljfTryslLG57EVQVrn
Qd8gUxp/vb3RJmcwdxbgpPyE1SCpPncWpcIAsm1S8YzHnRqlHYi5EZJl+5ppNFQaoj/YseArKeCl
84vGX6RlUQID4mwa+tki1V7X9+gEG1FXNW2+QaGK4symtRBbSczml+UQ81tVjWzLUyVuD7eHvBRQ
AasAcBggyioC0Ok+ODevSKlQBTPLkTd15V4xTlaBvM1wGAbpcz177q29x4PbZpdmGuUSJPM/c+3z
vJFtga0g45l4NvtnU4FQNPp4+x/cPvL05balhfsMbRJIoU58sDZa2S7HR3JUTVIvHZ8dD7GiGzfb
uMpt36moGhixuVYdXlpNZ2qH8hCmTom5S3MOzQUvFUM8i8Ron72Wj8S3ssYetl4qJOTFGtcYfZEI
sFfHdpWsFWSWJhY3DjhBAL/Hqs6uVbOQuVYOunyWrDnxmmxc6u3R9vu7UMY3+NE1F3NlDw950wJz
sAkIBIrhs+kdVBONOgDYPKfQPhTQJQSDVtAM70r6qyx//uNSTraQaoTuASoZCIov51YzJLBMiouX
KOHbEjCKdIToyJAcdH1le16fCphCYQbyB5D/BKhkNqwq54PTGs3wbNt9aPN7bNedGY/bPv4oHOYn
PZI4KXnp7TUK42kMFy7IRBp+yhkAx4J88hVsi+K2yzmaNAqWBCN5d9MjmpaCAnf42xBbu/6f4z30
muGKQL8bwB3g15jF/gUIwWRVEvW50U4MBNpxyp70MdtWxVpT/dVJ/LQEynNQYULiaj40F018TV5l
KmgcvoHHrRa7LNF9thoQLUwheGqBWtfxYkdxdHYEEo2MIxRvVbTROQ9M70KbZkjE+bXT+B14HtmY
vVd0JWpYGty50dkTQEsASEZDpvqctICypwc1+cD5F8b7Px8B9FyiwDZxYeAZPwuFsrJLexAZqc/p
h6r2vp59tfU6EMbKrXDlxeDAAPKBQhjERhFAzy4FBmZjruWt9szS9E0Xpt9VG2pqD2Y6nHI96NM1
mpbrlDoAAugagsge3qKII2YDSwYtUY3RNJ9xGreyE4FRWTu38IJSL/xM0cE3OQZqz6JaRZaS/Lo9
rddALlCGT1qTmNWJBnL+uILOpFJZtnSfu7bfdelDCZblsgE6hIaVGnnkDxvfMvlU7mpjn5E8tO0f
yhf3X1VXcF2grujCv6HjB98yO4ueKCHlUtjxc6E0IKy2S+WOIw+BudDW0nrXfntqvcZ8o/kaEc9n
Evzs2ieumOpiehpRFWQgJ095RO1NJCyI89eVuZ2++tKlYVaxk7BhcQFfPcI5OhSoI3oSGW1hHZOk
/s450R5yAaITq1ToN6/QtY1QjSJoC1Ueas1+bKGhdczLDkkoZY23dvLdF98DUCyyAcBr4E0IuOTM
t1vMQLlOw/cM7mM7vPCSh7ljbFdGfZV4nqC3wGMCGAggDzg+Li8rpmsxIu+BRCM4anv54tAIQu5g
igtz/U/FmlDXBx8aoLfNXj1eJqtQAPvsOsHtNdtBqp44lV5gbHmdhJYwg84qN/9/Jma+wbSUvFL6
jkQgrvFj44OkayrEV3vzE7WMSx4RIurRc0EqArVcO9dhIYPnnvBWm9QBCWzduc8QQPhB9WQlf3Pl
vGcGZzuiKFLA0xLMGpTFfeolx0x/b+zvNhtWDC1tPdzrgKAhz4brfbY8LWmKXLdGEhE0hG4GO1b8
AhFGwF31n+Gan2P6a2raKWcHHGhkXaEVTIkiEooLrYrYR3S6kny49tuTGYSaSFtPLmt+qds0yUep
xzhM6u+k0nZ22j211LgnKL8W7GD85KAfAFnIQ+6s1UKva1gz27M7t4iNRge3F4lMJ5BFQNwN22p9
0MTvtXJfQ1gsPySDP1o+wuDbZ2Bhw4DDDw1VE04I5bPZOiaNRWxtwOFWHbRf1OLZM0fPL0rtCQ2A
a+DFhU0DYAZgsXAiQAbOjQEGqOScYCUbo0gCvC6eFasod4NrrIxq4dwhuT4hGZDKnFpdLrdMyd0C
H4K11B6tPqrNECJKpAmpXLGzOCAABtAFgboV5u/STmE5qVEShUSI4PaK9wqBhszVVrISV1EggllQ
9yMmA2oGKJ3Z/u+Tvkn7psgi6NfL7ESgMq9oz5kGOHruj6zbGGu9HcsWJ2YYPE3wSpltijazapAa
0iwa+qP3jRVPACqjLdmsQ93aKR+3d+CasdnwykYoXYaOvChLvZDFiKMTN3DGjaNE1EMPnosgLQlu
21w67JjTvyOc+cnBarK+yDDCJAbS0XypVX9En74BVnBjDPP4d8K3DV691lob0DXM8nM1/1qeXTqF
XRjqKLCa2i+IJx4GYMOV1zoRUdadhjGBK3UCd0gDL3vo22ElGp7mchYwXAx7OjdnrtQshlqlDeYa
NG1lWLBBhqQCb8DK7C5EDAh94VbQEIii0jxiaCiD4H1WZhE4FE3b151dUR2IDt3zsIHStbzjK857
cQ+dGZwtJ0s7i+YKDDbx/QQ6tCKOUF/DoxpUHdVLlpHt7SEuuU3gzIDBBp8r2pJmBhVtqEBCgP3D
2cPIt1r5p/jRVCtGph+5Wq0zI7OtUhtJJpKqzaK41um2l/Z7qjcaEBsAANweztIFhBWb5KeQLpig
8pcbo0THSVvjUEQdCqKacxTb+GCc+vbVso9J9qtu9uKlyaEPMqorR/GzcnU9yr+mZ6N0Wt0qDdZl
kTs+xsXv1r4zuqCt0WyU+EK9a/VNU/+yX/qfWR+Y7dfETP34V8GE39ZPlvfNdLcZWxPbXF7ev980
OyeUgqgVohNwD5kSb6w6B+k3qnIbxTMjRa4RVK1OwewaQY4GOgFOBRfYptvG5PDzxQBo/ntiDV+6
jsAdohkqYOw4/kkz7cDd/ahts3wPhVdWAdov4Z6fDOPQF+nm9s5Y9Bh/N8a8v9xCNtyyq+nTrAZN
0aIhm9ZEifO2lWuE1uQVwb405YsmHvnpgJ85JiXtlS7pUJ6zaah6D7EodtXwUhmNL/Rt7b0Wh6x5
heDWHftw2zvRgwLkADYV7e32dyyvxN/vmHsuNHGMvWriyIHwo5KBte1LKNveF7bAqXik9oOdbTrW
+rq1gZCEP1bQABuS0HROefukxPte+YluPPN55bOushiX0zOPZ7JBMqOwMT3DkL5BGbFs9yLdF/Uj
gsS2qJ7Mvg6kzY4N2+feLz17g6oS0Z6RmBIGKJ9600/jPRPbst4UFgEy4z6hIC1vnDuD+4UrQkrW
0n+LzutsJmcxRGEIoLhdHQXXOJFb0bqjb9ZxE3QOX5OvuuJkRKlhclpTeRLuCxJDl7unoA3qhg5c
SGkkflbRgNDkAISP4W2Yuu9SiXzLiyG3dhdId/Bj+iKSqf3WpEGLyMbpfJqs7KTrvOvsm2YuBPgU
S2FdjajNVXatfDPBVEMysqkUuTW6X3nh+mz4gdTX9vZeWXTl55Mxcybc0KVZd9jCaXJXlZFRZb5B
Hp0awjGPFdkiqR0fOdsw50TW2uaXwu5z07NTzHhtOJmEaaYq37AUSpacKIPA5XdXX+ueX3JMZ7bm
FUGbNV7W4U/UQKnHVIk/ru3gpUvg3MLsEWGaGZoie6wg1cW+EPqBgiFcgqNeddKVVoPl3QIeD1A7
T42J85ZEKZ2uqQeeRS2opAtQoWwGh92xMNYbP+/3ivwu7DXBrOv212mLnhmdHVHFRhmiRUE60gfq
CwYJ2H2jB80LhGDFsUqIjzcGMFN19eQoX1u6slGXHMS59WmBz1x+ObaFo7fjFN241S7Ba23jjSY8
O7SN1q6X6f08jzHObc3CmxTNy2WVTvd5dWfLgKr3mopORwoqOl8ZTwMnQdI8okdAXQmsph1/y/DM
M2mjM8pcwHDq7EfjT40nlBeMft7FO+J8OC+3z/7SNXE+zJnPyRXPahgi74iUDw3U3bKeB4nxIx5Y
kCYScdXmtr3l0QEvj7c8PO9cFWoYFV1BEzT87sGqD8DODWbA+I52GzcymrUsyeKJx0sbqVd0ByPn
dLlhgEruaRO7WYRWbM83OJG+tPCkuD2mzxaiqyU7MzPznzopAcMhuLiy4jE1fE1unfqx7484Lr45
+tz6bcZbQwnt0q9E6hvQrFgTYr9O4k8n8+wbZo50ZF4hrQzfwCGWvDPuNM1XoQwdsPZb82F8YRs7
fyi0F5cdW6VESWONAOCTsuV/nwTw1FzOdZIORCl6DbeXiuT1MXkdSt9yX3v0u9NdzbZmvu/y55yf
3KfqGwg6POVICnCVgIxh0LMddYjf6l9I/cbd54yK3f/XGgEudPl5ZdH3dezh86i6K7Lt0D+k3a7v
3mW+BTNE425l/KTkp04dDqoiN5kcfLdeQ4AvJhHAu4R+UGzKiZjh8isKHcI5aqKTyLvLM2TtdBGa
5IM6p7L7kTU9Oii1TeOG1vB2e/hLF5MBQBbYngHKxqVxaZd1IqV12SIhamXo235U6Sv4WgOQGq14
r6UTd25odhRIITuAi2qkr0fuM8IDy/16eyhLHuvcwmyjx0NtOV2LoeQWFHUBe5b8lBePPHuvy601
rMFQF82BSAPye3i0o0PycuaoRkzF4oJEnVYHYFjYxHnh01ZsYsfKggp8Jhsja1YuuqXlQv+5Crsg
VgCW4dKoRmjJbY5kZFbEgT3cQXC9S55sb8X5L8YQ5tRcBxgDJJDnHbSoTJmDMJCTsPNeRainjBui
k+q1Ic1JB3XSE4iQhU/r2jsZWtF9MXMrO9xezmn+5m7j/BOmqTi7073WNRTaZ1nkaBuz6fy0Pwyl
8Ev3TjH/w94EwgDVOBPpenCfX5rq1W4s1RoP08St3SNljeXjaays3HCLD1MHYRkWzoFQzbyFxmmH
ChcCgkBHRENy5PVXbEpD/ql/l4BUmE9an/vkQ1rb7D1WN9zbxyzkj+777XldOojnXzE7JpXQgLxs
EVgniWrv7Ar6m6VarOEvF3OTwImglApgA9iQZ3Mqe3uI2wwhWZGGhqME46CHloJOzS8xnm+WG9Tu
PYRyuo9RXQuUPuvS861zbnu2dTo5cqfxpgzA+FhCKyzulGNf0QMFi716HFQ7YHmGLo03nf0iQxEI
bZtD0EJBXv8wtO/CQl/g3tIObQX+/36TxD8Vlh1yLdubhAYJVQ4Z+gTIsLu9Mv/LnCGKBroGmKz5
nNl2UTadQAzEaZh075V6L6W1V0DME/vya5ofyABeLbZ1vt42PK3F9XwB2Wmii3zSn77c/530vFbF
XRu1qdn6rPDQY2Wk9U4ohr29bWpx902CB//XlH5pyi440lFcZtEIhF8I9i25Z5q24r6mLXxrPLPH
yAAZbcfrVDxGmLZHd0wjAjvJ/TSJozj5GXM3dBJ3LdabJumW0WnkZ/5qAN5dVykWzwWfYRJbgQVi
B8fAI6Qnm8SA7AfQC7Y8oftRzcTm9rQuraBromUegR7qf/PoubABb+Mc8aw5jn2oV1a5VfJU2eSZ
Xf4Hv4wIBWRCILLFzTcbpwK8deV13pQToKBw7o9k2ICxMlQHO0zKp/8wLrT/wDGjoxfp/8tJRWap
tkWW5pERp62PMqoICG/BqlTKtSfB4hSemZr5RbMUKCBSmkd1V9i7HI+cMM8TslWpK1bum0UHheLb
/wxrTl2r9rkS65ldRCprwFPfuU1X+InXOv22IYOs72OpcSqOioWkQaByw2Q+JxxUiFAGsMIcpQQS
MnRKGnsji3PtQKWT9Hedp4/6RicZ/p0YpVEHPXcU+uQkFWn+aGpaI2Fj6+NOoFep8q2yscWdy3UQ
viT22Nb7RmVtA64FFQoZUqTVJKsA3hhnZfxLNyGCGMTaQGsB3zRv2K1lXuAEdkXUuB+a3RxBkR/G
JljXxlyNlOp3C/nwVEHSrZCnXpT3nIRm/lLyGGLFv0cliq0Pj7Qft/faQkBn4MWLlgEAU6wrPo3S
40U3soRG5sTijS7tUi23diFCj20h/OEz/nbb4MKOQ0ULwRxwmxCemoutVCn06/WB0KgDVW6Qus7v
lKU/LY2uHdnF+T63NH3JmW+yeBxDpBGWxJHn+77aIVUZi1ejqjZQGa+U+zJU8OCwwhi8Pl9d9ZvF
99mwydjr7RH/Lx8C9CGaJSAqPL9pqFsyh9GaRmNzP+phPgaFOoYeRNVf9e/Nc12H5RPEDjN0parC
L8hzqfvpCFGy59sfshBcTsXE//cds2uocWqZ1UpFI3Q0+57YaPUdCh9yDJI1YoylMsAE85p68yal
xTk+tytMNBnaHeY+/tIcbPeB9cG4UaHr0/vNWzMEGv/VfU3GY4n2PCOs+i/14Gs7p9nKH+UaTGkp
I4Gv+aT5nWRH5xp/tJRDodf4mv44FiyQ8dug3FEXaVzB9p1yh0JQar2Z9uPYQw1paP1CIUcrXaE0
W0oso9UNfOFAg6PlbV6E6GQ+Kpox0AgyjT9liQ5St/GdISwsMFFsdGiEaJGpvKH/gxtr3me6oGYX
9cTPh5sSJHWAFc7yEWo6NCUzJY2Ym6MU1d5R0Krd3l5LkRwuYvQB4c4C+dycJ8wqRAtBIBWLLo82
C0DD2iIzeErtwPravHrQQHDCxlpJTV47MOA6cDVPOBXkfueZDL2tncw0RRMVYNsw1Nz30i0y5z32
GSU+CODDlVFe1+ZBboQ0szHxo4CpbBY3Wtx0KXCfXeSSQ4r6Rw9O5xPnpu+MbKPkBzTMC2sFwTLF
7perB5sgVppewBPf9yy2a0HmUVdV1UVmZt1pGXDoXvrRDMZ20Nmf2+O73ihgkQKJFB7BiFb1T2d2
5jXjkZrEtVgXJa16Arcl4g+yEvJf+6FLE7Ogw814yWxRd5GDvtyiZch37usaHJUaKmorh25lOHP6
8lLkdm8R2Bo78zkp8q0RryFS1kzMNoTK7KzS+mk44GezEsvPkm+31+R6j2PxEeCipw9/owH48iZL
27iqB6vAmjAR+7rWb1oQbku041pFFWY1/+OpzQqKfc3m7LJAOdBE9yrtIhpngWHXB4G+2ZJ+6QDU
7weUAs397UEuTSNagNCeM0mwQQ74cpCZkTmlWWIaLSnsUDiZ5Te2+v22kaWt99cI2pwujWgcP5l0
OEhWa4aKjCxvwHUQ0SHo1wTYls7suanZovGcobgrcZDc9hcDtXxbbF+VVeLlZSsOSv4QosCZnXkG
zazTlhBYkaOyoWxHNGPbGNl716+RUK5ZmtbvzDF4XpqNld51UVV6pR/ryTMBMwBqfF+VulrpirwO
EqcGXeAC0UMIbb45dtnqujHPLNFFok42ZYrKt/YucYHc3gwLF9ZkBssAvoUJOjHbcpxbkmkSZtLm
PoHMoqY3oeKVB+YS30lD3Uke0tgIqsT4bjEZjsn4z8EwPmBqRwMeHl2Gcy1EklD0UZVqFxX5W+Vh
mMUpSdcQKIuTeWZkOulnC2f3IJajqYZReso25eldofAvVFkVy5rc9uUlBWY+3P1oFcE+RLrv0k6c
eErvmDE2CP0d4y0DsHCAUqwKHHWTge+W+oX8DaEWpP8ooGVhNtCwr5CSqrJHK68CnYigJi9Mpiue
5dPJ3/qy2Qyg8FWTvnHgPxFybpRmEz83wEL9iWVIH5w91wCI2TivzoM1bO0PN3Lj1rfMqF/Z1dfO
BxOEmgMiYtB1IZd9OUF9Z5ZuPA7A0+ZekOpfRl27K+gR1N+WvZp3nfzzfMxgOwONCNpCkNOejVlR
FEu0JusnII4kvqCHJv9ZeaH1I6l/IiL2gapQ6G80fK6M8tqPo5yJtsdP6XMw+8xvdzaij8sBajh1
flj2XZO/r5za6wAMBqYWEhMZXXQGzG6mBkzeVWFmQ9S1fADnPstV7X7IUQk50d71yA7/9t41xe2N
jUld6fh2Xjt7XUEBdnP7W66PFjosJhZZBJ4AZM8ZEtRcJrkbp2OEPIVGNmiUAmOSsFW2AZHuWkvQ
tQOGMeiHgM8avdUAes22j0K1RK/LMVKK4mBS0QZMg88Ys1H4Y7kWBy4ODUKtaCBB7QVu8tJaPMqq
d1s2RqjKqUdhx/bDaKrGAeQ12Zf/MItoHIWQElBICHRnpoit5mA3xsAEuosBBy/2ulUZd0YMFPNt
U4tziGanSfFriqRnR7BxCYi4Y32Msoq0fqLv05xZQOWNIFIWMrxtbAEfMrX+4sGPUtmEhZzNIYov
HKEhE5E6Kt4XL7FbKFZbCZqP0fPpySBxBMu/IOlYgBYqabYO7ZzmSGqneGf9ALyvU8XFCH1cbXjp
OC3o19sfeH1U8X14DqLdE2yFeLRdTnzT95UsgTWOYgB17qhjlhP4d01f7XrO0TIzqRjihTZ1LM5C
FEcmjlIbiohqYH7v0PgijjYYmEEy3JIX1eSr6jTXfhYGbfQtokiJ1oVP+qOzC8+imdHnhimAczgV
3V3R7rRvmf1jbHYjsIWu+TyC/6Dz1QPL0gDJSJ+PT036UZtrvSELL/7LL5kdWclsK2GjAWx6Ehr9
nf3TZvc63sf1z2wLGU61tPxi5/WPP2+v60Il89LubJuDxUuRSMCJqPe+M6iP5PtWbmm8RU7+W/Jr
jZVraYGB4J5gJVD4BA/S5TYyBgio07aUEcl1VBkqIoAMih89Usf+oFfNyot/ATaAiBA3C0IM6ChD
zuHSHmm7QuAOkFFv6Bub/M6JX7/Ehzep7fvBDUBq625vT+jCQUGJFL22CG3QIenNLlPhaS0xuCoR
+9rtNlMzthVOt4YWmH7l8spGR+uZldk81oWXgp5mkJHbVEGjxbuK7fr73ABe+871spUH3tIpgVoL
SFfx2MIlNrtGi64oM415MvLchD6oCIb9onPqg6a0xq41q2jIsurwH+bxzOZs5Qat4RyeCDbVIUMx
lI07Wlfu/r9YQakBKQygS64wyAgooX1JkFTXze6+cOV3jprsipGlTT+RHHh4rSLImXu1MYcCQ68i
c693Y3KfaM5Wj43nwnHLjSAQ3r09pOvbGFsDrewge5oq9vObBAknpYoZVSMJP+5zt+9+YZrLB6iz
1Wu31nV8NdkCizfStmBymBMzJoMpzTZ2ZSTBAXYYIc+BCkVbBZDAFkGZq8nXoUOe2uEMBMRNIY4O
9+yVkGBxdlGSgH4UNAIRMV8e8QlWqTkcD3SJTNcxy93OJ0YvwPVnIXSW7sft6V083y6gONNVCGuz
fSlznYJ2Eu3dzjC2W0k11Xcbpqw4riUrwN05kyQm3uvGzItYVNFri6egD3T4U5nnNQij++d/H8m5
jdnE1V6vOKTA3s+povlk6JJg8FZxDkueChE4SFsMUFMgdLtcHid3StegI6wMYB5Df0N757jCO8Tj
xOepQpAtd1svbBIHrZBmAxxNImxfixMR1pLnoUUUb8tb3vhaLeSmV2zykjCzCNICws63Z2Tp6KC3
ENlh4NuhSTa7C1F6qUuP6ipwLnG8AdknGlQ7NBL3WZFH/8UUqJ9RuAXhypy/B1JHZdLmngrR4l4E
epEOr1ULRmJLoMB229TiXoLcDKiWpq5bexa6jZZFSNEa2EtqnzxI6IyHpt6p/2U3nVmZ3RFdQw2H
wGNHutub27Rn1cEuenN3eyyLKzTpl6M0OuV8ZnvW1YtxyO1EizQKHZUM5JQhk3r2gLyLvXIEF0pB
QJn8tWVNzu8sNmQmapuZ4qoRxbMZOXu3KYeTNoqK7xNDqv1pEMQQvtLKoQGLe03F3iAeClcayMZQ
xSqsHnkgML9DXsFqE79rLLS2VGamdv5/mRUHFDAqaMvBMH/5pb1a9UqnxSrg3Tk7ap1jfRcqb5/A
se2tJMmnCZ4HHqABBWABQTqQYLMjgtK/wzov14Di0F9Hab03tf6cWlGiAZSJ6HmqRXYrIdXSoqOJ
ebpjPFCYzFWrm9SU9djCJm8mERar7gOmpOkW9cQ1atylSAekZJNIrw06jflVLRAODFrFtCjNSp/c
dfZmjMOh3TZ8JSZYOpTnhqb/P9tccRznoLSspo1cfqEpCYqErmRXFi5GXE+oZSKpA1qbOckSN6f3
5LQrkjY5ll27y9Dl6FucBk71ensDLsXZIMeAy0QfquFgd1wORwxN6o0DhqOCcy3Qk2FjdykE6Mdm
fHDNRgk6UvFT15hmEFvuvQ1lyW9UMdjKrC6AuZETADoYsSr2CnRaL7+DFWjGScZMQ93S9pOquB9N
9F7pXxu38AHmDOqj2aE9NtE3nOEZK+yHtujDvhgeaVUdlDIZV47mwnm5+KDZ9ceaylO4Pp2XFNJ5
ZKsX1V2MWegF93MuwGd0MtfATgt7a6oBYvRwB3hjzVyxOzJTTUkLmwndmNkXFYSpt9d7eVR/LRiX
0zziyeVBkxA16CaNtwVqMN4Y9Zy8NkODFzuBvGt8qr01NuKlLMnFyGbbTCJ3yYqm0yJRftj5N+Uh
8ZAmkeIlU81dlRG/6iAATwLPqEP0gzxAS4R4K8x7C6UATC5o3kH3jjDbm5O1lbJETK3ARwCoYMRg
lFR4kDsWGIU1YGBKigxbfMzsbhtro+2XmXEyxjX+rWnbzNzwxTfMtpXT4kbxBO7BBgzXP1VFxcuv
HIb+2zggUpIgHTvxfNA3kpbtijdedCtnw59dwTZ3S41Mw3eAulTcX4heA9N5l8W/Z0yneYZKO4oe
BqKX2TZuYgLiWgj2RHZ3Mo1IabemWGFWWXD3FyZm+3gY9KIQvIa7sH8VsQ86CZ3+TLiL++Vw+8Qs
z9rfwcx2bke5xW0bO5fKYJB0b7nUr+zqEZoEtw0tQIgup212QyMIFCxRcTZ7ZAXr/NDQrd2agWH+
1lEdU1K+0bRAyYwvMqfb0d2xgT8indWYYisG+5tJjd8WUT9uf9Wiwzhby2l6zq47DY8ljVqYaFd7
S8kG6i2+KY+c/GiVx1J7NNLotr2ltBbqZcjr2SBsQivAzGDZZyRD0gAX+eA3sY92DcF+2h9U913d
b9hzu4ZjWnYLZxZnVw+tpCrGad7bNA5ZXfuO9HYsfyIi2ZnKzyo/8V7fsUqt/Hb4anUrOZpFp39m
fuYRelqL1I77CRbkNbvU1TK/TeosvD2viwcGdUhkF0CTgpv2ch07BRxciottbILmU4AwvXf1UNHe
KEs3nfx+29j0Y1dO7szYbA2TvmNEephRVrEfbV+UgZtpmk+LIv8v99mZpdnacUc4XIywJK0upNZT
7oaNsW/tE3isGZMBcjUrFhf9wZnF2XJ5lNOMO7DoDOXOjfdi+N5SYOeH7e05nH7n1hzOvLXZ6Fph
fS5YQ/004tlO7aDbYSZ+TuqNRv9ZeApU+gjT/2eDzBNq8WhmeWdhXFCvbUGdaMYQvFZXItuVjTHH
VVGtIrEg2IU690KgMXJP+rH6envmFlYINVhDnzI9eGvOw2fKPaOPwXMYVU1jnTwgRJ/jylLf07HJ
Ngn3rH/PY01FcWCeEa17xhy5Y2aG26U17A3OTlh3I1qtFb3cCsXZ3x7Ykm+8sDS7WLmnVg0SZho6
dEOo3dae5pflfbYx67e2eASYBpnXfw+DkTNzLJDpTi+4eRsd9Cu0sYICWsRKyQ9qw4pnoAzLrYd3
WNj1qnwG3W2BjinTHPfJaK5RUy7smEmaB91LoMQCcenMlShD0dkVEiRRSxjwjE1YdJCTFF24MrVr
dmaOhHpOxYwKdlBu3lhp8tjX7iZx5bE2jqzTghz0EBa1FB+tLI+Mewc3z49qmu9yPEk0sdYxs3Dt
Xgx75mUoFDmSlFsYdiJfEvOoVfKegM5baMYdKcygLdVQydY0oBZPztlkz3xOlhOUPipY5UW/7exk
G6PfPAdvYzeIlQlfme/PrX4WV4xKlXkO1zQ0GRKfm/K70z5IEwQMK+s6BYIzN3o+kZ/v3zM7w5Bx
6CtgSCr9Q53vQ1McwdvqS60CqRPCrELZp/CrqFdsK7TfIbEb2DlbGezKan5GIGcfYbXVUCHlrkUK
ZT7h1tEdmwczs++sbgBxTn+AgknYGWtzvPS4x+BRmp6kdlElnR2eOhvsGhUHTHLqgtkELx4CHDaA
cCM02XGoAikhkGc5wWioQeut8T8tJeLAmAcdQ3PCPl1hsj0vt7p6cLWo7DlEH7J7jtZn1RgeZGsj
Zc13qMfjQW3ftfJktnkkMtOXZG8r0u/XGFAX1+DsW6aNcrYGzah1o5ZhIxjFlqtZ0IL6auOIMAPV
Fngx8v9yKUxoXpTfwJM4f8qriVIXra3gwTu+1UbA5VYz/bJfiR31yeNfbe8zM7NRtZrblhwcoFFZ
tMDVUwLVW9Z0Kcg+skFBczVEuYKMow8GjZFxQK2R+W3HeGi4lbdpXZkfQS8R70AtNIaDLt6IM0IT
0mvjI+2pGUpddiBWrOSGtObwkFC0C94+oQvh75ROm9g/QSmpWTOfw5EIsE0z0aM8rh+7poqS3l0j
KVlyNqB0m/AgE55o3pxB3KwfHC3DLNlC7ImROAe3hfQzykFrCMolOAAyqADwguwBech5Y1cFTrVW
I0yPnNz4gS41NNrsuP6gG5lveVFO9E2h/kxr5A3zNrTGKglKILZuz+lVsA+iSmRBkc/DjTkhiS73
OkDqMiZO276oFvNV9IGaJN7Exh9mJ5tEf75t7CpQdQFZQvYa7Q4oJ0Lo4tKYQhRhasrQvgw5i5Ra
fyJjtU1Y1/sM7L6KZNj3Kld3t61e+5bJLFrUJ+7Fid53luRPaoVLaoztSyvF1u2GHStOTf6Eg4a8
/rYT35vixNSXpAsHbdjxFswbO9NaI/f4ZOO8OID4DGD1AZ6a9IbQoXg5+rzNUi5cr32R5FU+QrgP
AgDFsHN6P7Z8MxS7RAmd8tT/gTCzYHfE3lIt7J8YC1PrCOkUlfv1KdV24N7s/w9pX9rbtrJs+4sa
4NzkV5KiJEseKCuxky9ERg7Nmc3x17/VfrjnWiQhIuciQDawHbjYU3V11aq12BmSIHLmtsNJTu2W
PDevWwSuKzsDnTooJSGWQsJ3XnDI2qkKLYBRr0CyDUbhtMobhcyZXMBXwGtsrNHi8hX1OAiygo1E
l7Fcs8mpmrEPAPNtrklXHmheX3P2DW2+6EHkex6G54KhG0DW0T3a/+XkT2u+9ansbnzEwkWKj9CA
WkEnmok/s/2ZBFzpSGk0VwYcOGCyR7VK/NDXCzfRFGfkIJuCWJTV7YKqpzZwhu8bH7ByQARyBv04
qH6BxH0WWgYx6PbNPOZXLXkLem73xR8w4R/VLLdbKtm0fC5ZdBy+NvWxLx/LNDzUEcj9VFcP32OZ
OaWibbSaLNOxmBPUnFR0u+LdAsbU212LxLbeVpnKryr44Wr1DPwOCfcD4iKQPBcWeNvav/GwN5KX
ShpsMyt3TFU23oJi3mcnR4WerQRAuzhDc5VvowfdEIhq2mtYVLKdWKNqo2NzcDZmXwxlYQZ9iKpg
oFShdnY7VNQ3RkmSu/YKxssmdDK2Y+bXWH2iFUiUrkHhSoXbtr83rC43nfXBK49lx9aDZNzMqpW0
TEpQXoPEypR549M4ONrQ2bp+grIo7kLbsIfhMG3G1YsDLnSyTbyVQESOEzdvvQQLA1eGuLNeo+Jq
Ko8VAZ1+/S0uH1Mk2e8PcrGAkMxBgle0eEKdD42At2Oc5GhSW70ir1SJ7Cr5mW2JHi/HgkOLni+Q
5GPlADu7NaBXKFfUdRdfVV7aqt7YZumZluXAwzlyuKX+uGYNJViwJqHfHJmQWbCsEXQH4K0AaybA
WCi4Fd+UNw08ilu8QauGxG4ElA47f+6DU23sipyr8VUxK6E4kF1LPDWrQxVvHPNFyAsZb3gcFBKR
8cPTfXbKWzzcdUri5EpfQTtuR1q6KwJuV8RJUV6RlN1QbZy2taEZqOUIpgfgXz4u7U9BtpEAvmxI
KSzaI5LD1NHQ7lyeWP16f+stXCpGRoX/AjwQvmO+MxptNIyc8eSq40Fl5pHdOCh721T2+2O6dWeu
GsNGR0slaJ5NKs76p0ENPcc+j7Xk2rWWnZgH3k4ur+QDuK0Em1C2BchYvMIxOFTpgTZHvAo6/Jk9
xWRWRrqKXYvGOOZgOi+Co0HomWy9Hpbvw5klcX9/GlndVrgvB1gC1Ev1wsqrWi+gp7Taay5BwPIu
bYEDt8Y2O9JRbZUqyUuMrZ3sJHpph6cuHuytnPqynIzbHuk4CYuGWBgdGbcjizOWywUjyVWhbt2e
svQa9i7C0UhlttrFYLNW7HE6deTQ79krUu7ln8Zy72/S5VjxDaL3CCcQLtkQr5JPsytNfaTLJGZX
YzzU9DmIT0H1qMg/71tZHjm4X2xMwJ4QiKJmcmslTcMeIgMDu0bECx61p4YdxkDIwv8rfkQQ/qM+
j0gfFO54ct7aKcsursG/m18JenAn01fTR3181lrHqr8IRvBkY/YWb7aZvdnslaSjg67BnhQ8KV3q
qtUp3pTvEh99ExzgfgEUBhAVZDsQpM6OWmyEo0prKbo29U9Jfiu3oo+VQaBFGv4Jegm4i+f8S11u
FR3A1NFVp78H/kLyfRxsJe6XwRwcLpAbJiCHQOqhgH+7MgjmchKURXKVw0sxpLaZvMjpozTuC/23
qXjFVQtP2ln/YXWZg5zP/e03n0EcLgT4eP+g7xxtOgsW/KmPG+iaFdcQLENMB2Zki5dyPof/3wJo
gzA8WJlfl6wYqnIYk+JaTKk78HMa4Xruvt4fxpoR+FxQZCDJLRombuewshj2giEVV6rHKH38roxj
wvb/bAPcR5CXhnAaXufzgDfMCasKQuorWpmS1LIlVI3CLdL+lYGI0AJlHGQA0Gc72wxMTTO5g5L1
NZaPCRogWLQHhtm+P5LlouNmEnEfwmo0yM9nS0+tugLiEvkFCuLaJDUIaOHSdPd/szIbitSSvC8k
WNEioLwLu0AP1H0LiyQCpgkDEWhBBM2AyM+cp16YcdIEMNHKD5MGOIblGYpjGJMdvoA8ffS40xUO
FGKIalf5Mc83YAyrEyn6KEHZAb86j9ZlZjBdDbPmOnTcsjNaZVC6HOWtYa6bQXEPBRyoXc1zJeDa
CcYxRIqmll1JBwGlA9puiL8pjY20t/Iuse/d9L1t3Khz5S3yhvk1KOYYmRoBhkbDDpLRt0cLcpNI
DwfIkJRjfdClt8BIdqPytUm2duVy698aErPw6b6VkQYdRWn2ynO88zTZ7soXfesQr02l6M8T8Cw0
mM37UqKp0LNMLvkVNBjRBW2DljtNUXO4vzEXaaWPSUONEiwUYL1A8H47lqnPhl6CxvQVMh8F/0nf
huYhoO888uhbojlyBDffeKyyG3mfkwnsCtZOdaX896hWSDCcQbhn0OIcM+JCG8FBrwm6TzML/3e6
tOG+GP7oI0SRoe1WHKwtGe61OYLnwftGsHZh7W8/vmzBG1wRqb1K7Y8Oeixyv9V0tbankFDRBUYE
rG6G+PmnpQZFuEaHhLXXqEnSh4EX+bHOzRoM5paFpgW5cjfWQwQCnwMFsR6IJIUMJSrKyJ7dGpTq
ZtKtNmsRy9nMPCUUmaKLFHkWImdiEyTK/ezLtDfKK1gO2/ec2QUeB3ZP3Qok9K7W7PgXNTnJfznI
95SflquA+eAcjG60FTd9PLvvfepsbpShk4gSFO21z/Yj26O4UUg/kfkIa0fI7/iN/mBlftY/V+Vk
q/0Jsk2x9LOEdAI0qxEeA8ygkvfJdNgjrV3LcEfr0qFmwnYakCPaQ694We+Q/m95rHtbzm2Z7Gv2
XLAdVGgstpPBMwu9j+Alaey+bJwAXQH4h2ljd39Ytm/PZrmbDE89xr+SMD6ZQLaCpWsItpzePPGD
JRMgSkQl8O0g5Zq/fus6Q8PHCN9Kj6kk/YqN9lF7S35QcjAsL6/51Wy/Jv9MZPphVlOQt8B9Ap8u
vNSnrakWcRoINPK114G0aabqu5ZY71ISPlrxJG3sywUiQFiDdCjITMHsJV76M2tJHeetAeeqqClQ
sddGb9xS0lyKiNx4T9RnaBw026S+wv3M9hiYG0RIK4KNhWRbT+NSIx1yd2CdjG3L9JQkdPkXtH+C
6QyILXmH+OZZKzciqBXHgofOh74vJJ7QI307WnAQZlothe2V6I+FEoI9eSs3syjfiAn9bGJ2ekhU
mco0BPxayfsSkxjlaG+M9l3oMfJQOgWEYO3+Z7cP+6/3XcxHEXgxpyL4REYWVZR5vw2I2MCYpkXt
tVR3NHWCfZM+ZQcmnTLo7il28CxVO6n/vWFVBFFLqxAgEs20UBeZXTQmkYJcbeDY5F/D0QD0IbS1
79JOU704PDInkF7k8QwC+PZVS69tYxNXcTjbeFuu3NyiiPOfj5h5176BBHVkYDuZadvvInSFOX2s
Fk5nlG/3x7u6g0T/F3KEJjqHZ5ascLCUotRR/wBNRfEo1dy5b2DBioYNJGId0TYF/P5CYDvJUfLO
QdJ85dUj7uPIqPd68qXWvtTVdODDriiuZWVbKdJwaOmXDoCUQ4DejlCLKR7qLED3XX4ocg+iKfe/
bG1r33yZyCR88kxtX6syNGOQCU8OSnXSkfDvXiLlW85cbXoKiFd944/TQ5r8vG94scVkFOmQVhXI
Q/jjeVKwNqOet5Va+Sh+WcwrDUfRwks7vkDpZCf3AeA8W6npZWCPxKDoosQKALyKFbkdaxw22qAZ
ZeNH5Dkc/cAi7qA955za6GUb30BXphrnovXUHkqJLjqSpPbP/VEvSvMmPgFPfg29jaCjQxLo9hOK
0oyi2OKN31JgHGzCnVH6nkKfOCokT9aJY1Bcyk/xeEyrI43cKntRyN9pBCa+q54t6NH+DomtQtmN
bCzIPKH58WUo+oBvCqVLdRFc6rytUaRufLWJ3E47V+Qvb679+M4N66AGW50Ui9MtJsLQoFKO7Cmy
+bOLGMT7BGA9dDWBqtbRopM1xI7RvNyf7uXunlkREdyn3V0Al52O4Pr0++wv5Z3NOXWtrnKhFWIQ
iEMzL1EOeZA5VXvIpy9DHG+cr/UF/zTOmStFA42uh8Ba+GA2TaJ8TwkHb1fuUDIem6lw5djRWAl1
Qjtj374N1Vlj3zn/AtDlLojcoHjQoJlpJS8o98lhvvGiWF0EIf2DGqQOwtnZgSjAQBQbydT4ExI0
bXgYgsZJt5Tz1owgKkedDV3ZoHKfGWlNM645DRq/M8lPENbXB0anFN1+1haua/lAwnJDpx2JL3G4
UAe4Xe5GbSMO6QDudxL/bsTBLhwep7hxubZXQuhNaYhlT7J6yDO3US9de1GHB709xC/VKQnGfZnx
85S+RhCVR2Hke+wkux7FdzAadNWx6PYFtXuA/sB/X23ls1b3ibhsRWIYSqpziqBiYIY5WZT7jMgn
1us70kMaOBovcWjYWqE5mflCmr8BFipC92FGfyLWtJv4pY9RcchSm6We8t6GrsVLN9Ukl2BX3z9N
Ky5bNFBCdRwpZZAhzHwXl5NQN+qe+5HTZY8tEodkuKij3xmOnP/oN8ulYmPcRCFYTZGxRz0C+bEF
x04MZ4VnQtj67V/OgYoB488lCy7jSz/UNqKAQ6z/Y8cwfCBy2DL6IUGIKxJmt/tnUJE2z3WQguD1
MIFUrY92Vqgwp9nWLRIh42xwwtNSPEUAb0L4emtKKqw6ksdp8AGQcEsFImlW6BTVoQ03GpxWjt+N
IfHzTy5Q7pSwLrk0+B3f07S0efLQjluA4EUEJSbu02hmAbLZNLjvGoymZ29h8rMMNuLg5WwBTSSO
toSGWAOWbgehKW3KKOiW/KKIi32kl+zEe2l0zWksUMpRQvf+Vl9ehkhQAH2A1xpwCKB8vrU3gTC6
Y0o9+GFMD/w5BcA+CJpdBrYwcLnWdphsIVKWM4gUMKRr0D8OGQgcsluLnQY4dScpg5+aVrgD6wMg
/aD/2RjXBxXb7bZTZBmvGaSahS7D3EOO6GKOzFjHRHYVPdZpZnrIBCtOL5XMbSE/ehgIYYe0Nhq7
GfO/ndmOu3ignR1mQ7gDtjm0u5p1HjL74c5kQ7pXQ3Tk3J9+MdjFV4pOV/GYBI/HbDvFnR5blRqN
vlX2tmXFjpSBOK43XbP3kk02wLWph4v5j7XZ1DeQA9CVEQFhVxVu2OgHrck3iu5rAwL1GyiAKehj
wQZ9u7ojXsZtr7HRV1FMCL7EOrbRo6F+leTL/Zn7oDiaTx0IkEDtAqYJAIxmLoylAThIsnb0o7Lw
ovS7VHsmKe2EO8Nz/ULDwbPMt8js3WqQnWj8HieXLNwn0OGRXcgHpN0v/VseU9sUyLhhI8Zc+iKg
4T5ypOjIRiJmNg09pZk1Vv3oVyw8xzqS6VaFptkoTzeuqrUlRUHSxIsLtKk4wrfzbRQtVXrCR38y
+VOo1Qcli77cn+lVE4BKYJqRTIKhWxOUaG2j9RhLJEeI5XNZx2CkaWMgywSAABCihIYbQmBe5u2p
Y2HIVW3oo18EoO4L4Bf2IZW5W6Mx34lE47UeN90hJ1HtZOPY7IxBzx54XTdOxhNlw3+sLSAeLlSB
rAsAOHOGmDTti7JO5NHXG/qsY+OkbfYMkPH+/tyuuHs8CQFNB0YdOOl5USxNKfaGIY1+DBHiHAg9
NuW7uv4xbmHw186lYJTC5QJVKGMeAEMEzVAqlU1+0yV/ama5Of6ykSR0lcm6QgtyKze3jKHw2P1k
cHYCOFdC1exDGGz5vpcTRy5/afk1lY5xaSvmL7Xb3Z/K1Q0EuiLsIgOlZjj92306oREpy1Dq8bPk
QQYxoiI/BNAlsTtuh3hvhtrvEQwf4xQ+g9/v2OTh4f4HrJ0TMKKg9QfZSDDQixn5FH/0iVyp6Lma
fErTyanVsNwTRd3SnlswfQJeLVNU7ASnFcVTY3YcxzoiWRVTvOopO8il241uHdsKd4PMsJNXle7R
zQQs/L4k6ONsK1edlBPwtQ2S2zH73huHJKseaq6+3h/+MhkrPgzQCLScycD9LRrPlIbXuY4PG8iz
UV6Qn3AislMgQPtFLb1Y/95vpbPWDikmAmUigNYEi8jtjCsaSBCYpk44PeGOBKqHqsgxT7d4CdYO
qcBbodkL1AygNZ2ZUXJrSKVp8oehS4EjS2TkJaoatOGAMffR7/vzuBKRIRIGohqpG2zkOTEwj0pm
DTyUfLng0r6I2RczJTo4ZlV+zvIk22e1THcdBGE2PPDKbMIwOt00IABBijWLDjIpU+UygWELQhWV
bnhQ9/Oikb78+/iQbRVNAgIW9HGMPx2TEbRKWlAUo18zzzL+oGjp1JLPgGSTzGuz1Ue64oZA4CQ2
iAoWs0UvQBiVUp9Y9ehTKd3RKEQhEPptpjuij12SLnmJfHZw/fcRIoAXhV9B9j2H1Sj1hDZLCML6
NdR1NX8kaLfY6TlanLwu2YARr7kDNB8AUwGtPwGzmW1O0ILQzKy00R8tuqNt8Vz0uasPiRckxpGl
54TsalSi+hc97vf5xL8SPGKD35bxJOlOjOyrP5q/2+nX/SlYOTI3XzWLayEC0RMS4zIfQgDdzO6o
JL3bA3EPzuuNEHrtvHyegNm2DUxsWqnF6zxUtNRu8tZWlPA3kui2hT2V9Jj8esPkymUq2H/R0qWi
OWdxa495CC3HKYbf4ZIfhPsykHZWdOzSn7qxuz+Ra4dSNO0ocD3wQHMBqECeWFerxeSjyNse+sAc
PaLhQZOoU3W8b2ola4zSPsYEzUOMC1S1t36uGI0mkqZy8hkEfJSvGfuT0l/82UzceHri9deUvOXl
iWcuqu39iSf7+/bXhorrExVzAO1Q4Jp5c8kkTQ9yNMyqNrA9CEB+mfEU7qYG+ov3La05BeTO4OPE
owt5+duBKhGtrFHGvdEPTnZRX4vxWT1NSgxcqxdGWxt0dVyfrM02aD1MZUgKY/L1qrc5uqQnM95V
bbjx8lLWzhxe8OjRRJEeSatZ/MFHhJkhWFF9rXPB1gFCL6v0LetbXpfQr4ztqdwl+qEjtdMnv+vG
DfDGZy+BaifsoWqOlZLYyTmEeIwyPenDNS5NMP3QR2NLq2btwCK7Bt0NoA7xPJ+tczBU2mDqweQD
TSLZaq2+tOi9dzpWy44VQXWsQaOzU5j8v8h1AGuEvANSbaBU/ZjATzdPNTZlQ9GN4tN3hg5/pXHN
EPAVaHYPbvZ2f4utLDpiBdBmIiICTmYOp2ekDUc8YSQfjBbWTo4ycOzwIt7VbbpFHvXxpp69hFHF
0DV4iQ/5GzHhn8aVJFbfG7SXfZOGVyOVMrcIEP+lg6w401hL0GcEgnSoSeJNk5HtJn2SvbaWskMI
R3ap4yE/MyMG/05rsJOJGM6jXdd7ahyHdp1a7WOiaLlrpnJ9Lllh7vK6LVN7MgL5Xe2gS4cEprpD
8TJ7SUcpugxRaNpS2hVu2obRhpda2eWANItnGTJxqKvMdnnZ8iqJ2lz1i/ac8foxG19M6E7gibzx
Alxzh58tzf0RyM2KCqpKqp9Rb6pzAEkmxCj1LsqLgxw/0RS9JV3ssAjceKGXfB+DUwshUzqQb/f3
0srDQnQ04mUjgYoV6f7b9W1R2qktCx8iybnbaMjZbiELFoBxnIkbE2I7f9pCnGTTYOVM9Zl+Moon
Whc2QSwhmF/oAGnDJyq5MlKD6XjmBngfaztNhAh9kFz+m7EiqEdIg0tvjq2UWcMablSqr0vkrJLO
oSzeeKisT+d/TMzXVemAekwzmIi71tGhoARQ0v1BrDyFVACDLVH4hUTYYpOqQ11OZk40vxmOg/G3
0d64rY1/2sDLflUgnvHu21s6G5gDkhMJduEE5iwRDVemOtJz3cdG8eL8ecgOUrrFn7WcNshIS1QF
NAM5ROAob7cI9D0ag6FNze8jg9tjztFwjbqBe38o4vje+jJguOHLRLUAf81JP0mTQdSQGLrPPaPi
djediQNetlp//yInW60tK/OG3i0hDQzoB3gQZjdzyjpwmcah7htVdq4AvSBurnYbTeorpVk0GiIj
gVw3gFiL1Es9UKlXaYMhBWXtNTKvQRrC0eYojeycD1G8M7TJ9CrWy4e+pJmTtjR6oiov9pUC3bpe
Z8nGhhEDm88ywLDIUuAOxg01uzHqKUF/SFfqfrMz6TskESvtV68fdLK/v5pLZw3YK3aGAcggWrEW
vTx8MtBt3sj+FLm6pNrFL2Pw9HEL9LdcR6hx4E2JIBk4YqQob7dmJJpQxsyQ8dSq0j06sApbqVVr
hyRNfbg/opX3lrAlzrWKSg+ADbe2LNxokt7osi9Pb3FjvalDsoPICWNQdm52HY2dljY2kMTcnABy
2ceGcmCaDZbGmAAOc601lwHt0P2+/10L+jRUU4Cux0YWM42oVizFJw9eGejoj1EQ8Xu0MvHAbtr+
pazem2r62YHApUIiLO3QjRlKjpo8QxsC1aTnunorpP4K9lXbyJXf6mRuvAOXxxnoEw0TBW+I9PHc
achd39dg8VZ8mTzQrLD7sbDzxjHryCumrwOxy/F9YyLWNgMCL3AcYirErXY7EUMf5nKCn/jZZeyg
SVUFblKkiR1KzCEc17iUmHb3VFnQTFGfo34nQdY96OgxrNuNY/aRcrw9Z1CdQAOswAKjRXS+/82q
YF0/Rprf14EFsSUw11VgVzx0Y9X4hVZKdlmQANgcrbMDszAORAtzwMP77u/GrAjvvPgSHHdZR+QE
4NfsbcfqJjNCEms+laHSHe0o+cbRGNGYkIRiO54+cUc6VYlX0t19y8sdgCn4ZFhcK5/2pcQZVRsN
U8AsyFK6I1rteYaHpZNZD4S9NNHGM2glDayjqVScBqSwcCDE/vhkMDCJDMhJbfjRuYiu4CtFh/ue
+AkSaqS3c56DStZuLNWTyo2i+opvgGm4O3B5iEaDOZqQqVlAwq41fFBK23Gm2pb2vQ9qsBlKLphN
nTgltuLV5U6FMMsvuImi3pXpwQrKw6g9xskxDNOdZQ4b37X09uKz4OzRQ2QKcZ3bGYFALM8TrTd8
oisHtTmWIXq+J9nNC92DDNT99V657iBACqYRdMho2GrzvugukrVe1Ufqt6kdVOcafbYi7ZaMXpK8
jpGdPdf9Y6Edo2Q8UXkjtlsJZMFpjdOPRAbWH5DO27G2fY68u9VRn6u7Hp2xRgCRh3PSvqbd77S6
0K/Djtv5kOwnAc9+A05mHDa6WsRtMztqN58wC5SkCCwLQ9xTHwKhMvEU9hVIP2QZH01+StAEf3++
l+7udsCzg62a8pQTMlEfr1HD6UuwY9FyRGeLWWy9n1eXFlUHxIGIMpHhnE1un/Mp4plG/SEqnbH8
GqGeY5zkye5OWsGPSBYkqOZTNw0eWftyf5zLUALj/GR7NqugbUq4xFXqW3Qfly9FAKnLc7/hPD5O
6GztABdQcUzQuooGlJnzQF1cz5tUTS4akbBDqjQAxWhIgw7tSXmTVK6VyKhO8koFUCDmjBWPVSMP
b3EZlhXYOgkPDoPUxD8qcBG9EcsCYRAy9/lTkg1osuqKETRUFv4xNP+kFLjmLo7y4MBZIoG8dUon
EzwoQE66XdjTP23XxqWDbvMic+JBrr+YYMF+16IRtJyTeJzjFEx0n6gZbne9n6jxwNqQtJ6mlcja
yTEQWA7JNfFLOUmdnvH0B58a0E6hES9/GNQADFhprcuoZbDhrZfaoHfz2OjQPaHKmQMSYAjZFbyi
ucOMrHhP6NAGbqoXBPJ6vaLYDapuujOC19B8GWrE7n/kpgB7AHRPkVAA3nb8WWd9k9tDFuj50wRf
99aCE3OyNcCez0xO08op6yBzjSLpmau3JuSg+oqT8ySpIbN7JLwa18DcMBdihv1Pw4gaaNJmHape
raIU1p5Muhb+yCxQ19tSqxeVFxcaupzHrOjUL5CIS89jAAzSRup95eQJVQJQNwmGd2B2bl0NbqAm
UiBbckHT/0uCnF7IfhA6bAR2wjnPdiSS+vj9IBkygF6cnblMz9CdGVrJhej6Gwn4k9nHxoYPWTlb
qMUIeSO0FOFoi59/vjJVuQu1gSAVlCVOB37x/sG0Brfurv98htERBko24aEtdG7c2iFqwNH8nrIL
T5CPCiPPjE9aAPhvvLE0q5P2yZAISj4NaBgQA0KfET1K/GeQf5nqL/cHsvH7tVmM2cUlmiTHgl0s
yn5aErEto/1nNBski/53CPOALTRIZ2DnssuATjcJCj82j1tvsEBIc38sK9sYhgQIENk0Ifp8O1dh
rCHeJBW7tFp5HqfqUGZKZbM2ON63s3ItItOO8AhPbYxrzkQTVCXqpQE1fbi9l0lhdlDq4LkzHkbu
8+wbqH42Bra2SChoiucHwhAo098ODF1yeYAEpOWr/atsPoAv+78xgIFgNwMTqM5fGorUAVQRdugp
s86a+TyFyYaBtSkTZDZ4xRiCSme2jVudD2lNg8AvuOIE8jOZRjtuMq9VQdn3RaukrVTFSqQoCi/I
j6OjHpLjM4MyWE5VpYqIiN2yEWSfmtvGX+v+a9mNR3DuDpXbtq9W4ZnjVwkJUS2zA8vTq9JJtqQZ
ltsSWRmRpheNySgUzI5YUXSsQOc78QG5cNR6ACQRrVbJRuuNGNCtdwWx6kcdwkTZRPqIeD45CqqN
uRbpaXwxON7loBqupn3+kv6NYtkLcy+WNlZ0JTNI4ftQO/xIiqhzd06JBLUphksD5DROE2V7zXqz
fulIj8hOK6cPE40eJzwT7p+9NbNgEMCzBFGNAhDQzMMnVC0KA3qLlwZ8Ay4A2JmXIUreBWrdX4AH
yY/U6gdEJn10BMGy/MVi+ZbC3HJFhTIJEpQAyADaOufjIV2G/E0zxZcyHk00WVJsZl6QY6kHWw2r
y2UVtHhCRQLsIBD4ml2a4GUK0rxL8guVIQILol4b+Tc7N/1pSk9gGENL4e7+DK9ZFI8ddBfg3QEf
d+tsujDOzFhK80utoKpkT5adq+fQcovW6TQozNONFd2yJ37+aeOqei6rTIc9zXQzaQLN0E7Rd+Cz
hBs106tyuT+8lWIIOCr/d3wfT99P9oK0nGIWwx6RHZP/MCAD354igNV4ecjQqhY4XXzkVYGjqjmR
z2MHrGn3v2HleQ1wkY6eMsilIbMz7/bMmlTqAI7OLyIzrJ/r8akjP4LwUW6vWXFqy19N+dOC+uXf
QUa5HGWqQnaaOLXVIT6xAoFumD1M9Va798pK4KtwgVJdJMbnyceEp3JFjaS4yOBH4lD6gqfaDyXu
N3au0ke68bpcxmqYBCGPgwIm0F/zB27etolRg0ToEgFNxy6KiTs7+xKWW53+KwBqBJ0WXrLoMwcv
yJw4sGlqPiaQfbn0/IemAU0RnHoXOzvbfftb7ay/cQDdwWujn2lcAGt/qjZiuGXyTIGfQOsDCENE
B/McT6abw1AhqatdwMpsd81rXMU2BHpKmeI/LxQqEUbybI25bXTBxlZb+kthG70poPTEUxD5q9vj
1QPfGpEQtg35USt/aMqDSgpblY5IkavFhese3jcbR3px+aJxCJedYBaBqitKLLc2GcCoLEyZdVFA
Dt8dU3KqNAedc+oWIGHVEBDDQGeKS28+sWxMgc0KUusyRn8DH63sQ1jb6JmIau/+iV16DTGkT5Zm
107W1mEDBSzrUkKQvHgDGah+qAy7vdTSedAca/yqRN8jXcPMHtoMfQBb3B+L0yJaUPHHMoGZxJzO
3KRRsDyeCGPQkmL28LvoXkfwN42bXJ+LWFND4QHVAGTXBFW7qtyuXTQAWtuHrH81SZQ8t2iDc5UK
NdP787lYOAgRAoiIeqKwhSTXzIrESdVHuQblQ7fTdzoc3okXL5Pm37ezuKmFHZSEBRYbMdi8TVjT
xzRNSKuBxPcsczyziROb3+7bWHYKfxhBGz2QIJi1j73z6UbJUeMHjeOkvXJvYN+173lnw5Fb6q8s
eGHsqJeDnbJTnzkALtuyD1CXXQuSUEu3DSSuz5uEO6uziyTZ/3zQbLMiuSAnYyprr9XXbNwV4K9I
tHOfKh4kwe+PfbFbkDozcO5k5OHRvDd/B2uMDygbaQb040EPUr4hk3XfwOLhoAMRh7oekrDocAW4
/HajgKkMdW1w6F8bVEmudQEnWfcDuJYjmngmSCUddC1ol86KtgR+FwdOWMZZgHQmrihUi28tR2oc
dhMaaK60OJrtQaoerZf/omHuwwouJdwKiKTnxy0IgOtMEoxPryLAVHYQPbc5ykrJXmumo0GZm+5l
Hu7/fVaFFAOwXHgbAUl0OzYVyQsOlEZ4RVLGmQyQ2alOmYMxNtrLyS8VOa379hbHEOSpyHmiwRO1
cHCLzR6wRIn52HAwL+b6uUleRv13MP7zIxk2cNvgjANliNLAbNOPFg9VqGymVwPQlUHtbLalUbPc
i7cWxLH7dM7TNkmqRKnTa2cycEA/ZWbugPeVCCbCC4rcG5O2LIRiRFRo6qLvBqgIa7ZKiUKTttE1
dm1Uf2gdTvCm24X9hahnLZd3OoKJIJOOBaAtte4lzWjnWusWtT+UZyMCb03h/fsy4kQAWY3vAhfp
bBlrJWt7BZHU1QigyQp/ioZLSAHtAOz8cd/SggsPOQKExWgcRDsUzv2cq7NkCS95XGVXZJJHsDsX
YflH69uYOG1Eij+UAy3sRpRPZ5XS5n1UhtGAgmPQPxoyhx6ESawEp6kh6S/0ObbVxgFaFhBm3zeb
CrRgj2FY8ezKitOQj1CnIXY0acdQil0l/V3IHjDcuT2G6Fr4Eg2IuPqNq23pejFDBgDhSNegAXme
s9GlmPTZlArSWRABDR3k2bQt4u8VGwDvI/ME4DnkROaBXIkulBDKXtnVlMpyjyA6dECEaG1sq7XF
RhxAhXaljHfn/DlkBQPNx7rMrwFq/c8WqZV3QCtqn5Rt60Ti+2xZ6gzTVgZaYmbLRo5sBY97sLQb
cJ97bmZQP20gPonsUmQ10cYXLq948LoBxINqEZIOyPoJB/fp6POAjmFp0u4qlY6JGDOq496pJr8K
//DE6wtPsS59d0yU+JVEll21kTs21/D/kfZdva0b4ba/iAB7eZ1hEdVsy5TLfiFc2TuH7defRQMH
x6IEE7k3yU6QYMdDDqd8ZRUWUjjKBL4pcRbMjEiJLuKa3dzPR7io/MzPhusX8aGIyVuWuviJryDc
V/ceB+nhQLBL/x1+tFCtOsF5hvrTZswbK1EqENDtiItcv0sdqP3lWUW4gmYvg/GCHgVC1yK1VcUK
s00afjOYueh3MBK28LtZfYChR4RGhAHgIOxF1bElRWlxmsXxiA/LF062G+VQlQ2M5T5yvrDCY/SV
ddCTelfjFwNtahTY/j4irk9jIKxn/AowIjMwdXE64iho405Qei+r+pzkaqdaPEt5W46j70auZhcM
/bNjXLKSUf1cJIv5RpoMPZL55kTAt7gGhMhXgZbXe08Znn0FsDjeLgK3yE9jceKje0kjkf9kDE8R
J1GE56UhWOWd9K66IrfN9vxjrJmxDjOP4wBrs4Aqwl3YIN125Z2s24pqCocx0kxheICpSWlF96Jh
a3FLypoMh0J1ANSspLPxJRrm3xN6XZXATYO6FrahDtYZNK0vF3muNL3m11zv8QnkAqBvWst3hgwT
NqrJTjgdWAVwTWRqDwqF403wqGqHqh6IFjv6MQtJmKwV+6T5zl5O9e8nWiQ9Qw38/Bj6vddBMUGw
+wpKefeJAf33lpYGZNHU/RiYMuq3e9VVw7fuyQ9Jzd0rPJiUL1xnagX19Q0W42EMrUkzxeyQy7gc
TJiGSP4mSSusHHgH7KB6Fa70ea+CHlQIQSSDXA4ae+BGLjLvRNQiucz7xIt9TnEHoIBpPQ262QPt
s7IXrs7peSigUxBMAjYFzsPll2t0+KOjopfAGgFlOtyKjIp6G9O/F8hPMHrxOTAMNtpMq5jTt2UY
B5H3MtPEpoDK7sBt8kAuRFrykZ84QqUWCi1GDbX0tJVrZ0oZq2kqp5GOZu0IlHpXATxIuCnSS5qD
mzvS3B/hUuCHWt+ZQxk1sRMz1kFJh4O3NBlQMgc9TfLFx6qUDHxIiEt1NFPHJiUlm8acgtre40wC
IimygeXs31KDi32bTXkoUYAJun9REUMlna9HjVs5Bq4jgPnQRRsTUBScAvjn5ZyzsU5KKQjnYOjY
2n1jo6zS94TZTWe1+ZO8az4BlAGOZuVb/0gULr4CIMUovaMggfrhUo46QMTEDypqZllI08/ajMym
tDqzDp3MCuQNq3dFRTtgU7bwgIYkwGB2EuUtaIUGZHgtMqLNxtoTlNa/s61mVVvJBsxQr0l20A/i
FhC/4KtKSA15m/daAtqXxC/9PofjjA+pC4gKHtLMIMKGf/N1B7YE8rOe0HB4w5UR1V47OV1uxanb
qqQLVvA/tyYd/eMZg4fZh7LJvBF+3cMKB/JYWLVg5APupfSdLUlfo/xgANOf82YNJcPaVLtN3zoG
e6vKbiUbnc+bxdTPZ+PM6oZm7hXvAstwKHjYk3uS7jTNU8nu9dZRznx65pmdrbVYbo4GOWscH9B4
AgLp8mVH1HtyI5ex3WDLtwkgxUh8dtc3m6A/rlGWfqBTl6+GwwP9fwAcAfKDXv3lYHmStZERKFDi
pOqpAcSvOD+kp9ZOoRS3/9yzjU7H3V56ahWqHUJ4MIJiE6+u7Rsf+OIxlplpLxqT1kPxwquIaxrE
HUzuPSGfiVXQZsMRt7Y70waQoyIy2lzHgxkSxeUsN7R37kgDE7UV6f1OOb60OWXizhtM0tnFJrMO
CuGhpm4FpbWZNsx5aZw7nbekD/VBQLrgyMHWd4y9hKyJhDqJqG4O28o5oAlxEE4hzUgAGZ/71EVD
sb1Xv6FKa7rYTPgN8NTaDQTGa6Ry0v3zNxyiBlM/1qbw2ORmfN/5bnU85fuytYonzS5oi8flPvQ3
JSawTyMwuu8dyR5PQ0OLvb/VSOYITmgf7gvdCenXgXdb2yntL4MoZkFcrHLKbyvrAM0zGiWbwYwZ
AInUp8o7b0274a4i3eOdboXUzG3LoCoNzdIGWPTFrQhcQQm0aKEtASs3GzVE11YcCNAaEBUngNcS
+Le87Z0NdvYJACXL0lDqTA7GQ7ArcxKQB32bWQn519sl6SiIgkjJoCdqQpvC+NJ2oiujpZGR0jne
h2YxEFeN0LNCxADl5wdgM0+9b34qtCc6qXq6f+PfM2f7XO2Olak83Ymd1ZHHwMKOzrycSi5nPvjb
8qx5cMCyevLZ27i/Le7Bt5yeQBsYBizHrjdhwGS5bHsu4F5CFSc0qc7cyI1s7ZgSarWAktEQgC74
ZRCskRhSLZPZUd+1ys1jTySXJ/n3Z2+Kd5vPc/+sSISEWxMtfVc/DVawlUm4IfWX2hNnqxKRTAB/
HiiBr3sAbwwqfSBa8jSJ2LXtO/GXRg03PsoQeyTWIygmVmUm5r6wOyrR5w56iFTbJuY3E2Bbt6mJ
u5UOdHo4RjZPhFN9DklKvAzfV6Dd8ejif7Z7AlH7nhCUHPAsZkAx+xv186iQklAdPxQzwdGX0Mzf
J8dWyTHHvwrWLiM2wp5nLrU2n75VvPc2qpEkIzLpzai0jNQ6bp5p+iU7d8XuyCjetEqpRlPTiRpL
80rHuBeEHWyszOT85ULgCit/7+9puy0Pn84GdJCSfPIbAKg2k2ZvnXRbkJPxGeQk/I7M8cW3z9r9
W2GXZ1aY+bZoSWxio/FksAY6bojkbF0uN2F1oNPQYjQ/HEXiUOXzLaEnULdOAGyRLTObhpJNSjC1
Hzbwz+4xRfn7rtmlVp0QsnEtaHyZhmlpNLDEe3AtzOSuJJuR+pib76+QJA7C7N358yW7e4Lv9kN4
iN/MfLCnDY/NwNLDVsX7/x0y/ZxXy2N17jfOqomzGNLiwhohtCE0kt55AvrUo1lolujT18DlG8t4
Gn1Tm9fe32NeJUa4KcATQE1ARPFIW4qEp2CeiL4M5NtImzNjT4gCgtJUQ6vzv/8e6SfVWbwdMIZg
coF9CkLNMgfLw04s0zDoPX0wo+g5krBK4Tas9XbRbULVYSBKSGaEcFAhsXAXjWRSaAhJCZ6mmeXH
+MqA7UEiJA7NeNrW5UNTOXz5uPKYcyi2fMzZ2gClICjZIEC+vNu6BM3yOimQsYEJKjWWBDE/sM+y
UiId/zbotsoZcFSAQDzsU4qjn75m3GbU3uIQsMZyW4AvJuVdR1TQ5cLA1Pm1VTI/wF8PuMhz1Djv
JJQVek965O6qbdpgDzWQ30W87L+oqnucDkZOoWDXYfpak1/Lpa/BxjoYDWBe4i/0ZCDfdjlDapQm
WdGI8NFy2k/Q5MKjqLlNYePPygo36WE4K85kjaRfQ8Pe2iFomoBRA6ET/Fo2tqREhXqVhqwTLlHY
yTrjugnkxGS6UzNFRt7ACqM1kXiMEpLSKqpIm9YCWK+jzlTLZ2L7DQSG8PH3mpGugy/MCCIviOYo
MLQUF5+EnxKuEPpk8FIRsuBUYKgxblOJDAwN5BC4IRg/QqopMWcaQqyf4ukDWu2V9AAH2DJ9gUtH
iktJqd5TdHxyIo7PxlRYTX0opG/A0ijYyZH4DrpKAurEgIYhhcDs2LgxEmp1JWy9cSLgXVDAQ5cB
UfPyXQol5rVeigevTGmsfnWPeRES6S15lM5/z9rtj/l/Iy3PnkoTgloUMVLsGjJFSTwM3sdhm4iU
x9f7F4VOPNGyXznxpFv7BwikuccO1Y8rwRodLe0EYeOAXg1JoJ9C1NEarRqSz4/RdtoPBulcuD3L
VHkRQzcNHb9EPKeQFB3BYYNUoqEiVPeB9h36A8+g7YCPPAEY7uqBw22RZHbqMdVNVm6MNWjcdZkA
i34mFgngC8LrbRF4t1xSZmMn957c+SlK2jiKhqhNKTcho/n789xa07+HWpyD/ejDxI+hcsU70gtg
RJVmaoiBuAzS2PYkr4x2XSjDoYKez2zVCvor2CSXh0pd9Y3ESXizFLKTU0sFOTRTaHaEDpsA7zbL
PLXSzyE7QCGQMma2Vj+9xMCH9sl9nG8l+WBAasNPSb6NGlcJAgKENahNPryK/jHDS4udr6I++dGG
L015MMLPKdlI+WZM7DC5lwM4JPek9pV9L9/xzTEeNn66gjO81m6b3xHdJsA65qbIlTFQqtQVr6NC
NZ6lkLScq265CM4CFPQIlX8p7mHNFr22T+13NYI7ghTZNrwJ8vVH6PTntF7TaL4u4v08ENTHYbuE
ivDyrqtVNTMgJo+9bnKK5Ws8svCODKIraIhwH4dwk1ek3MIcAJqIFWJwGOREtN4Gsa2t9YtuZXOY
HeiBQ0Qb5YplRVGdGK/JFR5mqE39bWC7+h6gqqqmraV6xYNiwwdDFruVhXd72Llti/Ib/HN+jotf
VQLoskpdk2CdJ8mmCR609jH+zALJkTIrB5GO3yshmpxUVkp3rStz66id7UT+d+hFDVUv86iWR6yH
3jhyDH1cMoymoezG0hTWyKLX2J75WwOlgTgPnkc4di83WMIAhZzmgi0ubimmQ0LbO3l02mw7jnut
OAO+9/cBcuucBbAebiAILKHRJ10OOIZ84ndzPbZVPqHTcC7/5RPtzkZbrYRstw5FKCthxQAxBe/t
xTT2QttI8piMXst3kpXwfm12EWREu7I3Vt5JmEPwZfClyrjmoWqNKHEp9KioI9ivZTZ4rNjJ07/U
x7VgjvByt3TfTPh7FQLLiTvDYExedv6e0Ftjo7eLniqaS+hyLqOMWpAYviF2a3iSZjlH3JR/jzBf
H8u3Q5cfVwvABZjNxfUSFEkpxwMcJfIenEjWUwVZd6BuoHyxMpE3SkhokMGjV4VQgAgM4eKjCX1T
Sz5oip7qKDzxtyCAAjz6OJnYawYx3mFCC4V6Wu5zAykJad+CjxxQmIbI1aF7itfIgjeCkcvnWUwu
104tn04IRorEUDrkXpXhCkyB4QlfImltBA192VqoKs8YO/04c9vBqe2ZGBFfhkMe6eUMiv5/f48b
mxbkBPTpQLcxZmfNxR5SRh5I7a4ePbQ9h21eSoAMJZWM3iD4KnUM2rWvZ6Hd8VntyGUpb/w+WZOo
vHFLXD7EvC5/nZBQVo26oNIHJByx4aY5hdB6J9POZgo4Ubb/qo0UXKuUlk+ZCY+DxFZ0tPaosqY0
LlzHJJdPMp8Ev56EAYCDVoGG0K0yub080EJytGIjJ1Q1+WF7iNFCHY9a4EbtLqWiw9PxXZPWbozr
Y/vyKRZLF14PfZUIBuZDJAjyRaEkfWdFbqPREdWSLCHydC8Yz8z4jDtbjU5wgQb8vGofMoWtUPd+
Nv3llsXDAIWLzBrxGBKyyynh+jFhIOxjSlAg1FD2NDbao5b/aw3Iu0Lx11ZSu+sczs4SsOEhc2NL
OqnFsyRsuZhI2TPCjLCx0XXlp51WoizZHtrELWsarBzTN6YN0C9kFAAzQ3P5B3n76+MlgjQq9TiM
HhMfcq4hqXGUa4GwFs0huCOXK0yiG2vlYrjFV6qaAKlgjOEkTAyna0TOH9jcShUKlC+ffYPRMnr6
e79en9DQ7/i/V1wGsQBZZkaa9KMXBjXAHqFZj+Hm/2+IRfItQ9t7FFMMkbGI5vU7mif/DwMgv0BA
CCwiPtflgjK0ognY/Jn0BLVY5EhNsbKBru9rzNKvERZLNpV0JgEJOHqR+I8TExO5LolQDv37Pa7D
j8tRFmdFw7Ey0OaJUuBSqjNk1T5CntygRvqhNCvbcO2VFsmSz4lDEUfC6PETrJekj75TwJb1V67n
m8vr18QtlnSTKrlapfzoIRhCPhqgPKuK739P280xZoj0jMHDqbL4/HKUMXS08CY+MmJd+gzZWmf4
5lz9GmHx+dGGrZRYw1sY9YtSPee5teohfvOowePPRBiYnSwjQhiHKrBDjyZPFMcPMY5MZgw0GJpP
VvGtJSTI4f1+XPk6N98LkBqo90ADAIrDlxtHriDwBrbI5NXVwU+OdXsvcGsSjGtjLFYAK1ohKpp0
8mL9vWAdMcQtt8q/WxtkEQrJRuqnvBFPXgrErCS5XSlYFQjRfy+0m99oVokC1gBJ0PIb6RPHDYyv
J68rH+Tgsc+rPV+efQWMng63gr9GVbq5sNGPRcFndmhaykG0ch+E2ZhjPPGr4E617P39Pms/f57V
X9dbEPUyV3YFPk32L9HPKrdCDLn182GSgIwK2oG8say61rEIxn2rTp6mFi9SWL8YxX+WwgXfEvQa
cEAAGAAIfhFt9kk3TRW0MD1UTokxukx5Kkbz72m6FWhD0gApISzXgCBahgG8FmdiwXDA9DG417Q3
IGoOS1wD9T+5lysfVJsm8mkmTUzYqaNhQCFE0NBHHTrZJ1AGSO0qLaY1ysT1dQFCK1r1aGoDPosC
8+Xng4RYmzIxhw8To6n/2pJ6vEOhK5RWqJc36g3zQHhz9HfAol1mcWNpRFLJFwiDMpMHOw/C1Mom
Hfap8ShVpnyoZCdvAQ8j6GGtTP31xsbQYNpIIETClWsJye3jtOcSHIVenILmCSe9Dlp+iiN2roxW
orCNTEnd+e3LmZvuodrb6yuhxTW5CnTT3w+wmOQpg5cE5A0HT45cnQdKK6HMET/qJwbQCUCDFRmc
rfg57CZLCV+gt7YyAfMCvgyWL8ZflpiQ0aawMEYmU5tMM0eoGJ6AVqt9q0OZ68k4NCFhm2Lt5Lk+
6TCqBjAoKi9QHlsurXRAatiL6ejBDSxVrKqwFCQOsRuXu2zNie7WMtYAMwQuY0aeyvMp8usUwofn
Cr+XR6+SnKh1ON8aXf7ZaFdKmTfqIKA6zGg1+ChD7XMJoNfiJKhBVOM9/2FE/pPNHVn/OzNRGQyL
t94nwWQivwASz9iO8kpof+MlVchbq6hizWydZZmCYxwD+hCDp6NtkLQ/qv4bv9P+s4YTnJBAwIPy
OcIgkMMXc4lGQVZXqcZ7NbJbwRpP0fDQim/BjBFzjDWG4zWCfx4OPBxMKHpq+ISXn64qebHuoTbq
MdrDxWpT3pcZLSsgZw0zzHbDZHWoUMNMz8QWFUt8Vim2irUW243FCnFa6BXMnFN82sUW1VqBHwcs
V69m296JRLuFWK2jJ3tdW8Gk37gJNIgqos0K6P4PgezyhQsua4rMn0RPaS2+fkpiRxtIyNEaoFXA
H+GHaYpmOXh/HwLXNS6ogeH6ByRx7nAt44BAzkcQ0WvJMwQIy1sFYCE9/1itAWRvlG4A+UUhG2K4
4Aah1XT5dnDpMAK/m3hv9JvJSnH0vQZJW4YkLnmD9FMk7gvdGDeRAXcjuICIx6YZ65Xb5vrEx0Mg
IgU9G0oKCLMuH6JOYVvCcSLvwRQxTufOtKUXz39P6LwNLg9VHRcZDjjsR4hpLAUnNIjg8EVTid6Q
eBCnIxGTVy6umyMAFQvcAPoCV1zjpBAjJWelCE94sChxSyrNGij2xkShcwvOEaqAc2dmEfMGuhjI
rBYlT5IBQ+g2HeBVq5nPjRWP+GLGxc7dx7mHffk5YoVvp5HPZE+q3djYsF6l/D5paHwCckbds5Ey
jYhrkfb1cQkRNGSE8IOaQ21+cbAITB74FHIT3tiZeWhG6W7YyW6krBQ/5ilarIOLYRZrLW7lLGDw
7UM7l02WwQCXgCLzWzvMWLOVTXyj7AUeKHTo4VUDGIK8rFJwDcg6Re8bnmRKJHfyfTaYkzPR4Mzd
tW73rDjNOYZusUI05QAHSjW3QfEKGGXudCr/paRu4ajnBYrjf/29Ha4PUKh8Q/QTsd2sTisvvjHf
DkFWhKHvTRUQtftWy9xCBgQWWgEsTW1NNf8e73pzYDzUz9HRARkGm/ByTWVAhCZTbfieDKx0rCKl
XjlDrr8rpCRwggG2I/M8yEOXA8g+xK67hpe9hACemKPzQRWNQF87Ue/UNdrc9VrFYLNSBw+tEB0N
ucvB6lGC3g9AJ14SPojZvmPmyFGFIytr9Zpljy3xe5x5Vn/FSVlbFGLnK7LXwg6ovNO/u+wMSTky
5FbjjTumb1dFUK4vnsshFzeroY9d3iD69aLvlyZ9Krgt01eu1BtrAYEDbjbQWAHQ/Tl/fr1VwFcl
vI0kxZNVaMEqkMvpN3+vthurGyR9cMvn9AXkvsU5yUOfvoWLnOKBNaBXx8zfTm9h6hjmmrjzjQjT
wM2F0xIXFwBxSxFRJHuK6IMX541A5b1lpS163YYPaZC9ycDgqaSIyeNYOVLk/P2KN/BNlyMv1oYe
94GahorilR9Qcaw9WXRV3J0MngE5QJ+v+qthUN7fQQLdAIDxsV9JU35wAJcnKdyL0YYzwLlFJvoD
N/r1GZtC0wejbzhPhwH5APil5unvNefU0b1SEF8ot730WkwaQXsqK+yEPcBmJDIGEvElKUVg2Q9K
XJMY05RuG3mTxHugUrL8rtNpN7gwuAHjw6u5YzhZ8G5Pv6B/tjKH8z794xXkxak0lsXYlmrNeYA1
f0utK8LVL3OZcUBdp3zgXNRGO+atDDr/0L8GXRweaZhpYWpg0JzhwH9MUt4M7lXphH56UdWk5E5i
vkYyuLEhfn+rZc2kgiUSfB1KzlNEWjW2r1MgxA321e1AZrOkr6p22YdPPjSFTDJJzAo2SiuvPd8o
F6+NdYIYEz1pkHpQtF8c0ApfDKrqi75XPRkR0SH50L3ztH2vMrM2HjmekXXl/KupntcmiCyIlWBv
ivDy8vwcofXO+QxLtEk3Svs88NBr3PWPgUCASev3nPv3O15dC0iK0GxHZqKiIwFx7cvhMh4qyobK
+UgV0GN7KvMdp+M2PxprS+jGXBooDiK0wN8gOTFXEH5tvUKvYCaUJ5xXwZX3GBtb1bdEOujw8/5o
KbTAyv4/p9Lzu82pH6juuCGWqCBBKBLWVQrnpYHFyqdC3fHBXdmS0LCZ4egpVYdj9IoCdt85zRqd
9urGmAfHLyDKIN8E6NXl++YxVEJgpsh5hXDXCRCSLPKVo+C6fYwfDyVHEGBAFkT9crFUhNIPhpGx
8CzqR1x/NItdKXkouRdVhqVCbnM0s2DhTf3gKZde9Z00UbzsWG4VcafEFrQzVw746+BxfmEFSxeh
OEL+nzbzr48My/q6iHwtPE/cQ9i6Q/Ug9+dheG5wqYCyW1CxehLBWpWal04E1hi+YxOZnuL+TdNo
BxwgBD/hL0fK9IvraQT/0qmwe/WAVnPXI31drVtdhQ7zA88OpkjmYHSwFPYKtNIHOa4LzvB6803B
Tl9kjWoEos4Tg3k01SWYkzhVQEccObAjCb7/3n4/xfjFEQOTLTDIZugLGpyLoFZre8hQVUp4hhws
Ke/hItaaIYi0bv8GBbn+bWpBbGmepvIgVK9tWRJA9xB6vxcFqHUESgimYmcyyW29pcB5gwAjWwX3
Np2qc2ZQQKZ59YQgObIgkcArFsjHgIAKjr83dGpAKMVVn8uJTsfIZT6EJ2CmbBbbULX91I4+fdxt
XnsAuwLJdUYkDlViM3zrAzP2P/+eiGsEAgTcMP8iIMiQugat7nK/ZGIoa8EoYzFPB9S9IgBU7xlw
c0odbCogUw4R4IspKR518Be4jeI/gvTanVqVsjU40DWEZn4WwHQA3zMQJC3BoCN6wfk0xtG5RVpR
uqNgpm+YyupLie0xGUiZeHVARQHYvu18KoNYHc+e46QMIktMbQ6iMjRPLKF77te6FTd2PZiO+AOL
Fkc2YsXFRJVxBRB9Fp1Dl3uB7L1/38Qb/hvW5sHRR7UVGRHgt9zH9JUl/2L+AKgs9wBmyErych3M
YZJmQCn68rOw8VITphgGtW77Ojqn473xiHWq7LMzwkg2PnAzb32yQdRBcDeZvO5Uj1q3crxf0x7w
APA4nbkE/Cxku5iICB4ztRBy8RlOuENHm4kWGi2+Gv+5sLhx11c5VH06UrMjLk+uPg2FXQVWr5Pi
PbhLlIPP4cazG5gXnNqaKvd/L+ir5G7xdIvzvx7CZpLmp0P7BZSBGJimAmcdKATFyQcctDX/Hu+6
BQBmC/wIJbBcVJQklsZ9VT2xEXra2TkW92Voqm+8b7HYrPhdcfB9G3s58vh6I0gkPBcxnSo4GKwE
TPM7XR5ms809clp4B6Mif7U01bId/DjJzzn/beCYR3q58pJzoHk9AurG83UOVZLFrAp+FCdqUOfn
TnfZw7CT7HZnbBGSB/WmMOUdx1ZW2XyHLgeE6gZ6dgDygna9OJ8hsdJykhQWZ7/+Bkx2aJ+64r/y
AiCLB1/OH9FntNaNxTv5RhaIbdcWZ1w58AwXJ5LHntxYwhO3Bt24rpMtxlqEDGVXxakyNcVZ++ih
ZAC62i4M90n8xLV36kvDKAwz08L6+6v95CTLSUSLBlVv6HYI0Iu4PLJiVkm5EWnlOQTpbsI9A8O0
3O04u+xoKO27xswSi7+XvitoHiGMbxOIdmy4h8DYc8q/SIgBBSMVZDYLokKYPIaAAE3zjaZBMuOJ
Ne4E25nG7SIQKLcjLjC4hY0IJ2JasEd/zdvqekWgWIqjd16EiLqWtnglHH3CqO+rcxiZivKvyA/y
ms/H9dmBIcAZQ90XEM4rs7c0b3zON6bqHDQtGYbHGkzH6MTDUWd08wf19Pfnue6PQL0D+1adFWxm
Fb/FogAdQhp5vqnOkg+eD4HGe+eGtROyI1iqZn0STopVEiNJEJZ8qpXDrWyAW69rzAEY9gC6a8sN
UDadLwl9W52VySx90g+6kwySmRpwlX6LWqo0a1Qv5TrLwiujUYvcBxIbqOFfrsjUkFq/YmN17kxp
sAtk9zm0AgXR0r+rJ4bCKpi4Vs5RnzfT3BIim0FWQKbTKRXheryDytEs/fRWxaS1REDLY7A5E1rr
cG+jdUqngDb3w1de0gFac8wty3cwldh0APC/zjbqu9jQjtugBVUinLsvVmpJ10wcxN7AtSKRRBMP
NfH59X/F4cIgRvrUKaCwSoQHiyWtn+OMBpVdJyOVeggyODzUUUI7eR2V0yCbcv8ofWmoeyhmH9Pc
IM0EOKNlZJsYDiKNTuTaRSt3Ek0e0btIY20DQfdQ2zHBLAwb/1Fp126TH6Ty5bFx+RaLs1eo0hKS
mmp9hsBAZJja9ChpB0hVG9O++Z7eUYVGEu47+VeRkuB10t04tgXN8Ueq6Zsmhvf5VuSd0RxVM243
fe4Y033K72UOYnx27dPwpEh3xb32LzpJkHiRnoM+RKBA4tEK7uSP1re0Yp/CdeB54Ha1A2lx1XjQ
EAd/VbEDp3MuekoMp0nuEsGeuI2f2KJC62OBNKU8jnEJRa6KQg1qclD1DPFTwi0HBqZKYV9d75sK
vTlb6OjY34fvkCqqDBGZKP6671FjDNdUOq8rs1gU4AzMF/RsIrSsZox1ISUNp9VnHkTwvPmGaxFR
H/OT4uAZQdZZSQZvBIgX4y1ZaFLOqxnWYX0WH5KnYNcpp+lVPvQ6bRooLr5Oo4tzvTDhFlooyC/E
x7+PtZ+ez3L5qDMMCp3fGQu1KG0oqZj3WYb3NXbVm/rQ0GGXm/Vkiypiwh10l0DghLKCC64s++af
S5CEzAqJ+rH95GNqfGibLMuIAvmBorPgFecTYGuNioKoZcASA3OW3EHuSXD6ae/T1oSG5jEQCXuP
HzosCDDL/TWV5uve5/wNIfkCqzVgaiDZu9jY/ZgamRY1Z9gQhQMuxW+1MKiepxsm7nm+ohBaOdba
f45lMSruBkT68GNHxH85qs53mRIpfn0WZAtEMPY0DGDx/wt3QfeormExr+vT8zvqs+qjjlD2yj2i
kkUUObm4OYfIuZqvsBVttT3UxTNKrXK5meIPpYM8I2AYwRYswTxdI2tcVR4XDzDXzH6dnrADDXu+
SJqznLipMOtQQPohge/zblU1DD/paon+etXFEkWzRBozGa/KJ64A4esYyt7DyvV+I2HEDYe0GqEE
ej9X+0DNVd5X2+BnzcTNa6V4qbJR7rIEHVHtrI67ijlcaWsjAQAD2XcFVbHQaofXAc280eGjFUjv
jUxlfiAN0SAeB+W5xe1U6UE6dirmV8OBx8LjYMNKQcAdA/pDCp+WknKQjtIBQKnBvL5PwU9Pt7lC
/z4fbn1lBKVoJUI6FXHHIihlfquWldLiK8voSFe2Hz5NxYffbFHw+M8WTlhR6LlpwCqhpCsvE6Oq
TBJY6obtOYak9weOfQ4lFCTJKHChtPL3e92I8TEYqoLoUsEtGHXBy+Ubak03FFPVnqV+pwsv+jfX
icCb2wKq5IEjKdA1DayqSbZispIs3YokL4Ze7BxBLbMygqrpuf4Q3hNJotJoylCkanUCG27aECab
xaOqOMOxkYGyjxJYlu30tRD95hHyewoW+6qT4YjEC0179qHQ0puJeKg4lG1ilNgeWji4MwpZe16g
WrfRPKNbWVk3b1oDMrw/YuM4MhdfwJAmv+Ba1p4Z3GCzclfKllxRfziUrWLVRkwbgYwQe/FVb+Xb
X9czUXT9NfLiA4w5KCsNOonnuIEI1uxXpmU0g14pj9LvV9KYU/uWVx/Z+NiwnWi4wfgMpNzwuvIY
8zDLcw2ZpiCjDiAB9LG4psIkYlJV4Fzrkn/joYN4gT3oc2Ix9tvcmt64YpfIrhbS6EW40+GoV65F
wPOVdPUEaNwjpwD6CxvvchOIahJJYpM1Z+EFqMD7Hvl0K0Ili7f4aBdbuez4jYNGXzPY484nteOn
UKaJv1oEaNu6JrwZvXDOcIDVnDJQLXLQ8+n+M00Vx8KMLvjfh5yPqF8XTfk/nH1pb+O6su0vEqB5
+KrZluzEiZNO+ouQHqJ5nvXr36LPvTg2rWehL/Y5e0ADLpEsksWqVWsFNa8lEqYJ8sgzOpTRGpR7
dYVkeGhsskusugZ4RAklPFyEZgnplSKNJMA73iAOZpSIO6PgWCRmomzEXWvnKqB2gDuDw5yoF94O
KiuyQan6oX1T99zTGGag27MKI+mfsi1gHzmh79b4yhIVlnDLWGlZBEtdAbzPWDCSHbb1jw1fJr76
yArly6GQcIMInMYbXqVvzC/5O6ndYrR5wZcLnS130aENzMc2V1IMwBCD1xL9ZRJEq6nzox/jUFQG
CUCbLrISbNC0+pSEf18nLBFhEQYZNBE4vV0nrZHyMU+Y9i0bf8QK+IaGE0hGweEnID4fh+n/MqYr
c9RijXGU1QsTtG918beHlGCp/qrSeOPkXZ044Elx9+Gpg1642zEhBkqWTsaYes1IgZoFGUCW/jOY
H1sWmlM41lhgLHGf3xqpuKln5iTp38IATH+SPnXASG3xUaxdpcg3akgBEZjsXe1ZSRetL8Sif1O4
l1g2ysxjxj0kU0w0s4ciiLPQpMK0dg46XmHcLx+8Ixux/S7PG8mZlU0GRDC6IiA5C7gjnVYOhFod
Urbs3yakixfu0KFb97G3r1wWhJeAVOLQGgXU6u18zovYVvnS928CSMNwSXaVF/Ru1j6Lgf3YEn00
ISMCig9k1gAQxPuC5ugdsj6Aci/fn8Eex4/5vhrZQ5RooLHvTgkEqdItrA09ef8xCIgXKZRAdoty
FTlm+aRr1P7M8HhpD8p5ENuNfbVqgoAFSOsBCt20y7NLVqRaPIDeA9lRPgJM4R831WUQIJYitEQk
UU0FU7IWMUUeNyDPWmSb0Z5rIdXBur0xjkuW8fqcJWZAZgCxaSStwFNCmeEWtV1wrwxnpEFiVxZN
tdbBwcdYKedFrMv6fLnrf5Vea21GzPSxAdNQvyCpArTPEIW3Ww/s2SxRGw0sQzIyI7E1H0rWKJNj
/5KKr1J7FvvdwB9k/lkCpeaxAePZY7ekN8DFPIqf4D3AkQX0KmVeq6I6KevpHMeRUaOXoVffkCtq
RTQ+b0RmgoDfomYZAD00a6kEGg42gltbKnqpxjDsYQu11SaAAtpJHCBJo2vQjSYFKuSmlCE3wS+P
2NHJRbBddX+C1pKFRp+bH1G7T6v3EYRvwIwJXso5ZQEKMb3qDJnbA1fwynV7uUQrIA8Ym7hxGN1F
1v+Zqv9+PrVSUhOMTKNgqjplx8+IKHXk48KXVPvOUl0T0PpsZBs9EWuOiSkDSgBco0BK06dGHIlB
GkXDdE5Vs2tdEJf1XuUNe160qh8l9zpnRq/thvQoffaowj72jXXrgOIijsVNAKzA7YIlzdQp7NKB
F6N5EaE/0LReNAdgYlf0AOVlgdP5yi0Ib2y1YxIL9Gnl+M6pW6qO98cMVEPxXkdGBmTKQCvcfgba
DDXEjRML6vWUMSoeROJZOhcbhwAdo6KSi6ohEADIWuNCoFOGdckz8ySp6D+BtoOQHebZHtlnLrEe
T+rdPXAxQ/TTIUlFnsi3gxmUgQXQRGPPkh9Oh3i0qvhz4ARdugAPlg1rd4nQy6jQngWINtQ3UKm+
NTf38oTYB+a46lxzrlK7LVpzhdxA/3wMboNuqdxIXIw2rw5J33/FdfsFVLmRzM5m98TqDKM+DEoi
Us+kk6LCkkLFjHzLBIaAcMqcJTmAqjsVNkdNJvHmpMEkow6MdnfQKOB4pSZ5kWoRKeCYO0utJc6n
4iwWhsq85C88yX5HiJia2Qz7J8IvjXKXmab5RjpibZmJNj3iWzxDxAuA4Op5JatBpUDAmjtn4/ei
OV124nuYZDNLzKD0siXctja1mFbwPqKlCVuFGnAutLwWQifhnE3Hvn1vvBpAHhAxP/bduzZH4k3Y
HqRHDHRX+NdbbypG1PmntOXOSmu1bzlQrJncGAJSCgk4pXioxPO4qk/D8pkrxV573jC/tqwKyoU4
B4FSxq11ax4kaSH6YRruLESgLQVyonGbKEMB6aQNP6cx1/GcnSAd2EkQyEpNAYyCOekQePwZJBig
nYtA2XlsKEjK0QUuBdC6NBIn7szLdgle1xGp6a/qnU/tYXyLcX89NnfJq9P2gHLBvkFnExKGVHDS
9JLaVinHneXymHIu0XsHnV0wHJfI7EaAaxbJFaBBHNhaYLbVW/KOQFSXU2eSz2jwlkNfloypiPVk
sUCfjr6JvPmFYlu2K6fDAjnrObeqcmOS7s5s5Ovx3tew/ZBKxwF0u1T1qDRCVS8izp2hMgiU0EC3
WLV1Q5EVp+YGIrzo/EYDONqUaBxO04KfYVGV5Vy1tS7NP5LudU6cWpScH1MWGyxhiSy2HOCuEgLX
Q44TJxiU9fBPlVqRTOyqga8H9pxI3+EXSL4G1VEWO5v+zH+6oDWUaGs67xKriK/hbgTagvsPraBU
qJ3mQ6YICzy6WlAUzARbW97bCOcYUtdhYVRD84pncyuCI/8t4jfeLisDvrVODbjq6n6qBw60gYO5
IHFTo5E4KGO9EndVJxqy4jYp7wHW89j177L1l1GDfxNIaHTdsHSz5pjNvTqrJUKu2c6GPaO0+lIu
Lof6ppgeo/m70ewkBARt8iSpRRVTecG71ekgFTD86fqNnbi+CEBskvoXAZtSAawYhrySag1oeX6D
PHZpTvXilszP4VseUPB9BYln705bh979TYK5vzJKdtrVTRKLgBBwIsJOBiwXKtdaoO0aJr9W0OOS
uPP8wXQA6+zUcvxVmnPyNHLAkIKBcCm+ZvHQFW8ba0JnNy9rcvU91M5m62GM4f0TaYWaC09JOV0r
LblA4eQUcs+zzieluRkD3uEi/2OWdGHh5QCQOjX3SzaWNTeM05ndQ4NIEV+UdnJCHi1h1c9E/RQU
u5bzYwJhCOZVQ25/Kg9Vu0uXnTAcwD6W188TN+pddBZmRxaf1LjeOPHuLyeyTv/9QGqdhghIl5bF
6yYZhY9KYyIn7iOPKfhlYzfeFdXoqaBWQIEgCgPs9XQO0V8bvCrQbuD4DlXjtLIZ+awg8T+bAkJK
TEG+b2qDDw5M+5JwpyZ75aABGH5u+AR/dwxLhK+KpA1xUSGlfOujUrxUqhBy01mD2sdkFXmFtjwx
Fb+0WV3sQqr/dsjCPDVSHVgsN3kMqGJ09Ht+jZmab7zT7m8e8i0k7Q43weOFOikTjZmKpAWhXpYW
WG2pEEHhKmcbZ8Harry2Qp2IyGdnsZBhxNJHMjoD9GQ5nRXwaP9ixo+N2V3zrCtbdM1SThohZ8AT
ck4Zn8k/1fzvEvyUf/KFHwtGiMJllLrJsZxe+fkIVnppY6grAQhmFC0oHOJZ9BTQ0fSAP5RbiZ/O
KvuZqU8dW+tlMVhl4qIrZUw8RQYrNBc/9WlnNuWn3H3NkH9aih2LwENFuSX6Cw5pObfFyesqVHiX
l6Vw0lY6qkzgtupoVMxz29UQDOH2ozhCZuLxDN4lOXB5ImJDzgHAWLCUU4+gatakVOIZkJACrCGa
VVknlgrAN5DCVZcAKjFD2miZm42J41e3xZVd8udXR/dUh50spvJ0bqF8EAxmjNy9VAmGGDwrmZGK
4PRnfnCVEw4HvOLHEHrPgMtDC3iUzEj+yNMSFMXoRcD2Lbwtwq77fAaZFbSiIa+A9NOdtFumYgMu
A3j3GhEqFPGfrDpKmZkhqZvsIFOqjIze7AMQ7j5eDH7tAiHUoUjroTkbn3A7KxkjjlISYjWkaLAT
GYAcWfXkYNYrFSIAIGAPwwyEkSBx9ho0+3KHqjonrcmBdmJB3TpfBE8J7UJ+nktkUTdDypXPQ6ZW
BHsuSdgin3/7eYM8FkDeIm/aTEdUKfQqfuEjY0LJOB0gRzGfQzADzr60ezwtKz4KxUOUKwFAwaFF
p2szpS4ytWWG88K+t1zpLLLTlrU9FbkljBtLQA6n26gZnQUgpUDKEU2l6Cm9HaKm5eoYipAkECdQ
Ykf6ML4j/Szz/qB6gBOKL4+HthY+4vVC8KooXyBepu7uQWQKCNIKwxm0huXrNIW8VcGuDS8B6wYy
RwKGf4qxmK98OCr7rCi2AuiV81oF4yZoa/ER0KqlhlyJWcY3sTacX1RQ+ve9qLOlUzJ/sgUaVVtS
OhdlWHqCZdBDQIWBtJPQqNIM9RPkrWXQD8tzcVxEiXnJlA7UKXUaoloIpdD91MPjhYrkITpIlhXo
4ChmrbfieeF9ZlHrv4wszMYc9DmyngAN9kqiGj0ica+P1beUjwRT4QEGXZRUdoeggjoAqBFNVI06
S2jUL6hOVA7TR5zNjFmMNEgn6j1SwLbIzlKtt72A80YS6uXfD1uQzKITAIRTaCwSqe09RWwdxnk6
noes+CHx3UlkfinjaaiPrfC24VgrB6yKVzEh4Eay586xMrUDKC0qx7MYWJq4S8pgpyELWUTomB2/
h6w02zz/MbejkSuMPi+ZvvEB93kXJCbRoo+QDNsIDSG3O6ka+nBRIGR9rkU7AHa4h4Yvj/uxQivZ
uHjNsivifc4ACyH+ZvvXskezVC2DEfqjSMKNl8Kai0OvG7kmCXSCgBXdfotULNIgShVggcHPuv89
a0/QFmhkXSmPZbEx8LUTBGV2vMtE9HugGHlra1ZQwI2KfjzzXfJrAZFXqsg6t8RP8u+BqSDDavT8
FnRrdbGvbFJzDWoivkJ/P4iuA+Y35LeSwCkrXKHhvsxah1kAtu0nO4YYQ1AsJg+t743FXonDMGBM
MfwabAaXXOvVdb5UXddnXAe9SQg1Jru696XskPZP7IHrrBi8tRCOaiqPS3CELmZxWLZaKFZX+OoD
qK3V9HktzsTb0NxjSVmuT1JhB8/gV3P6OD0qhbgRem6NmHzQ1YhxhctJImOZk5k7Tly7q3PNl3p5
q59r7c69nlkqmmaAnyi1BDM7M63LpaDZrnHxyrsYyKlCQdPgvOjqENmJpOeS83hZ1ycV9Aq4fZGq
otl0mKBRmaHFGJX8s2bdLn0tFJ2ZXwSA1DcCwrWQC2x8SGQIxBpeKLfzGUch0PFsM57H4u8YH+RI
MQKiu40eFD9r9TKwv8vu+/H41rIWhAIQsh8YH+knvzU6lF3BdgP2DZhoZnW0BFsSnQziUb3BQBZD
ctW+24GwN/r72PAlx313C14Zpq79qtbUrJRG7Jdlx0UvcTC9LWyqk07SBkdTJFfQB0l0NgZtRuhl
6DsdgVJTXQ3x1gjtyiWudol4jurnmn3loUY68Q6wc1OAPAsPdW/RVYf3x9+8ep5ffTIVJrT12E19
ibmSB+RHVXRFhaPbMVtl7bWpQVWCdJuiKZ0ozN+uSTSNZb8ILZIF2kGyIwvcBkILxrX3QHLQuJhB
JiPEBshP2a/2TWvODAhVgezTSy145pkD3npyeUDvzL45yv3ztDij4E54CT6ejZWtgb58FDFwwIOT
jaZkQ2taxFUMmQ0nX/ZTcJKEXR1D1UZ8qqUt8vh1YwAuAhaEC4ylzpogXqaUySXsQ7QgF24oQPsM
0m7pbxYaHsWwRWaxYe4Ss14dbckkSdVSs0ioZq1Rs7I1F1/hPnQktDZnkJV8PJNrmUxCcfC/o6MD
BbESurQYRFyYyWsA6S9eaR3IpO4KgBkasTPb7glCfEq3U+FswcQCXo8yp9I8NUGz5+PuAAXVjdVd
C8vxTVDXRX0ZoAe6kCEVAw9tb3yTzJbPmhJUyKhmEMcdOl4xVHCQozApQQg0VPYACoI5WAKqcyNo
WXn24AUCD7uAIFi63Rlo2V6LBKx6VZ8i/oU1xgDykyEk9fiNB9baOXhjiro9k3oqtUaQ4WC18lQX
bvdREyaiuPVZZh//biQzAfoavRZblWVyaFDnIHllIW1MLkyc/rebXUiDoGk4iHSAhULVGW0UdW1K
tkgiKYcGLxWKyirEF1CUUhEKU1bAT6V0WjTyvvJUYAdFOiKS8aOsTDSDP3Zm6pC8s0QdXhO3oI4p
DDxosJ4gILMbMjPYBKHdGZHQDEiaPkiTHMpI1FU5L2HDpjxa2Hn+lM/7oSFAB1baKNOuWCEG8CiC
fDoShtShA+9TUzaSIp/7kKcvEP6LNVj9X/5xvvCeB4YCHYYC4kew/9yufzmJcgI6mcgXFKgaOLHB
KV62BZKgNhK4QUF8gc5kjtTBUJeiRqJCMLmGP8d+ZYr8oeCtmnHV+W/LbeQOKGeGHRFyOnjbQZaF
lGIpO2M051kV1pGvzX7PmtwWswgVcpLfB28KUT5Q8TdAHG8nS8igwiAoUewnnTXL6LdDRLZx8K2Z
QJsCepkg7qYBKXBrgqsDtHfGbewDWQTqxNneqpGszBE4h9HtRmrkBPV8a0Dj4ipCHSr2i8FBX+b0
72sN1CweehDqI5Iu9N7IMi3tm7mLfVSAp/TrXKhm3Z6nf6RPJEuB04TH3Q+gCl6V1DA6Uc0WlakS
H7AwMTyw6tcme/HKUhDEAlYCl4CMZzw1U1OiCZlQJn6Lai3zXqNvVd2oB9xvDMT1Iun6QechAhnq
tCqToSxakJX4k7orhv047TMwfB2Tzn68y1eHgqShALAqzhR6tmR+6LOpyRNf0VPkcbS+R/PDRm5l
ywY1lo4VE1luYUMI9ur4xQG4Uv37/hYECNERwVKOwFduV6RM43RSEJYDNGDHiq6yG2+9tSFc/z71
KBBQv8bmwO/3zXFGl69sjsxWdmLNhkjSqMDe4E7UKBt5kCYsk46JH7HH6YXLTTyV/32xke1heYJl
Qk8VFUu02hJUSdKkvrjnAqP4+Y/0q5etBxZxJA9RVMTFQd1+zcCUnRRqiV/kT0381EbWP38/uHJR
rQS6G2Ep3acVzKNah0mA75/fOjeTzsnbYwN0GxQZAT5bwflETnSAJSg/mvJoDKU681O9h9pb4/yt
WmPmgazT51elAvGe+R18bRi9u85hFuVwgIOQ/iKn+63RrAijdFYUlJk+xP14YKBiHL+Fb+lBfE6O
zL6BOHT7a355bHXFKCg6kOgFfBBIa5qmo8pb7KZCWDxQM+bWElidk2yRj9x5NEoluEiABAWkBstG
+UOetAVgz/3ijXv2NP8JNtyZTkwg8gGiBYkJ8BOSTs0LZ8HVa2hseqAqi2HxxL3yUb9PMWF1gnQz
utXK3ZYayf1gkIDHbJFcBDKVNKx0CWtVTmQoEwXlcWS+Qbe4yZlJFvoq5MZ4UKbEb5PuJhigT7Gu
B5Y2DWMwjDAGUSFG1hvqR0cgBuTT49XfskRdkmLax9w8wFLC7P+iCh8KhjRbFeM8NnMXUpABgeZX
RH8Jbhi6hDKyRYdaorZ4YCNzm43Neu/Btz9OjSEX+TZcVPx4x+zT8qWKDgtIJgbr8RDuLmIyBISm
pLOII5WB283Jh0w0VXGweEXjBqCbZTxwDSSI60f7saG14SBeQVmTAx0RuphuDRVa1NV1VLFeXFjS
AGo6LymsIn1/bIVKgV9cDJc9Xg5IWKDEQ23JUEsFAN0b1gvdjDuiYCrP9mAFjFk4m321ayPS0KyM
jA4cGjDA2xFBDDZDMYNlPSgQz5B3ZI2gB7xk42qmEwJkSCCcRLMIIR8TRTr2Zue21SY5GLzya9hl
5svizPYntDI/H8/c/WjAm0XewejRJMzf1OUZVUiwCXI+ej/F3bPw/PjH770MGSvE3WjowbsOB83t
VBVVUkhlOY3eOFng60DH0iQ5s2QNW0H4/cYnhtC6QR71aDSlSiBBpgY5HsKjFwMHYZS/cdHsUJ5+
PJp7J4MRcEiAvvJyA1CRTCHmS1VGMJLtIEssG+pTC6Q95HDbjchyZe1vLZFD++oG6NtMzhV1GT3h
I3f6v8FnbgjfohurervFrkpl++Fmt6aIf1yZyvilw4MAppLn5llgdcbq7dyUbUjQFrpiPp7BFWe7
mUHK2Raca5Uywdhs5C9iYo5P4xZZDA2LvhsQFXYkkD0LlIbM3VP0PHR692v40ZvRnrX7HQik+h+P
h7RyW99OIPGaqwlEL23TlgXsdXYT22BbdASH9cEfswOqP1g2fJBuB6SHR/NExkPfaTHLjR5a1+rY
yF0kl1BhWzwe8sV7HHaAuTmqzeqmMljRzy3PJD5+e5djtOSFCMzCBdl1O1otyfOYYbAHQm8RzPJv
V5pTCVP2MNoaeqTnGrs8smbIS7iPJ/o+ULm1TK2rwvCo5aWwLKaWmjiR5KjLvDW7qw6Kewq4XmC8
wY1zO7wq78OkG3ichsVOdPC080ApJBvJE8js5V4voULLot3yJDbG49Fd8hz0xAJS/B8iCiRCqBss
4eOoayAK7yW+JLtqZNiZFx1RnXaZg3CSX/VxJziPba4dmshSITgHGpLA824HqyBrWPdaNnnBGxit
3E7XjtM+2jqaaULPi8cC20LaloBzAXLt1gxfjXmx8DCT+bJVuqHVQkbzWB+kvWY07rCf9spz/Gux
ZSd8EnaPh7i2nte2qfVU8kKVlqWYPNkZQI8NObe9/PbYxP3jCicoEjMAvEMwARl8ykaeAaYntrDR
mJy+uOoudjo3dRSjcsQXqILa6kZoQG7NO1e5MkjdQzmbilNXweBogMtiYwvwq1N29euUV0xNMAfT
gF9nXu36pTq3VvhV6stu0NXd4sb72kz38q7eTU7m8h/JUfkMjrPXPm9dTGsnDVJehB0GpRok1G/d
RpWXthLIKDU7futexb1qpe7gxn5zbHf9v9aE/uOlV+ao40VI5LQsi2ry2u/W1V47+KpgxxbnVe74
PH5Ex+zrNX/dImijUYm02cvtcnV7zAthz1TKyRtqsEyZqlPt5FrXC1M1ZZPbt6+ijh6D9BmiVoZw
GvbcXv0/nKuXVjsgwpA+oTlKogWxTtl2k1cvjjoYiJln1trYImQL3Hksaef7HxvU5JZxNSSzChv5
CQw/xacEda7iUAwvEDL+K7M6tHHjLSFHGpn9P1P7X6PUxSwrocxlXQujsg5dnl+LP3+pTuMyOsBu
B/Y3bg/5d+LuhU/cmkyll1t35eNR40F/68Fi10+p1jb4gPkJwMp9a8h/0GDbjoiCdeDCv/pqY9OQ
vfn/n+d7JFDbDGwM7lVkPyyVceLYaruNw2c13oFLAq6oKPDNO32KoB7boK0nL30Hh8sOEKtd5QZu
ZTROam/4Ddnjd+PBFQX8OHKgd510kHWKWBngeg8k4U/CgH4TXfgYj8sPLdRlX9mPf+TeCH4T7ji9
CLeu5NUT6Mo6OSmv9mYYoG6ALhdcybmhgN7wm3D/78K/Ka/zmaG+1n/Qr7UFPaWbRP/jtldWKbct
Y2RMF27A/AYWhJg4HEW1sRu8xhsTHSDkwvWr3IzP2sZVuX6P/dcwHVn2jBZHwP1MHnsKDoQmT7E0
o7JGU9Vrc9o3+hZz9Gr8cWWQumlw6gH9mI3QIrS71NCOga26IAuuNyJ0MmG0E0lETAVc2dBtobno
x2ZEeovjociU6ir0nwqLqSy53tWo15QGtKEeO+3a7YyCA7DrSBHiqUh5TVK1XM+VMIc2bKPYOEnX
Nvj1j1OX4hRJCToe8eOpC/bQD2bjvb4ahV7/PnVQk7gYmoP4ff6Q66fpaTKBTapPyRd3Cs+d8Y3/
2NrjKw9QiKEqEAoAnSGQLVT4VEtiBfSuwHt94cytXTvRe/upLXoMAtg/8q/N9Vl7IN4YJNv+alt3
Hcv1fACDeCrqYW5xv5hUz77kV6hxC1/hcyiYhAJ/a5wrpwl45AFLlUB2hxIeFQaLVapwzaDw3hg8
D4AUPaUH2R9EG+Ih3FFytPf+udniAl9xfUDpULdFyx7o5nhqhwlNGaldw3Ae1+7nd4gZELTDD9mX
u33cOo/9fiVpQYr3wFBpKCECO0/55tLIkrbgz70eygmvw2xzrDEIu3Fw0baQV2aT/PsFC59Baplo
roGSm8aRDwwn912lSt4UmuELqA/Q6VSBnCbUu1mvc6P5+Q0mmcfDvN/eF2IS8HOA1I2QqN56jxTH
cz/ms+qxInjT3uctttT7Q1EEegB+gjwTHkv0mKZ+bESmY1VvYhY9+DOc+idhcboKOMGNZMy9c8DS
JSWP9zxIFiiHLPJUysFghC6D8jMowCNk9KGZzZZRQMlA+ufIBPUY5BdxMALhhKb122lDjWFpOr5F
OB2/VPIeTXBSshWZkHjq9qBHSgKb68KYTaCdtzb4kQXAH5kH3CeNv4C/UXCjTHfSMxvpW/KsK8uE
ZmpUGy+FQZHW1uaqXq6jBrYazkTL9mSjoCb+qfEElDceZCvLdG2JrmiF0zim7QBLkq4CY+30inXs
FqP/M2Yb+Ju7ywU0AqR8iv52QA1QsL2dv7kvuKFGL4Mfs7sotkI07asf/7h7KBNkd12dvUytsUU6
zpEv7wu7eXn84/ffjzozCUnxbAR4jZYwiqKuxMM1jn0t8itJ0eXWqZeNTUNu7xsfU0WUUQGPvuRN
7hA3HISzR6bPSj8HJhnAvI+xbSAStrFb1qyAlQMatYhaEGgTn7iaJi4NWi5tytJvdQgjZaweRa4y
7B5PFzmPb4dyAcEJAnpjkJqhH9hyEJD+3iT3tckO2cNsQK8BgtTsFtCatoNCE4jDyMuPPBogN3c7
mFGQ+nEGBbRPZH1cRO4T+DYbfdx8S9P7HwA1tEIDiYPlIfIX1BmzyHXF8EyQ+7JiilC5MZin3kJm
EtTO0bO6H3bCSwmk8qC3mV2VxyXV6y3Axt0lSH8DtYcqoW3iJmRyvzM/RisyUkvvP7rj1lgvvny9
eLQd6hqKm45h8k7L/drqLc4e/G4nWtxZs8t9jr/SU7xfvMHrXMV6RpHfZhzZBZP/Hv2NT99u/gpy
c111BwcaOlZux/ZWpp9W2EOx50JTBHwa4DcSxK+oVZe7WqsLFbKhL+DV3j2FYEp4l0vjb6NzRqGr
OpS6LR7pqx+fodEYqcnrklGBuQ6CfPj31NTMwAqsxy5Pn9pEkBIMbKhDApSJfkd61mq1LQJ2LP3x
pHT72qggGRcZwUcabRza9z5/a4jyeZWvi0SZYQjil2JvMpUzyLZ0ZrfSxvTlcBnQZX5BN0OUDG5n
OekbRgzUqfRnxQiRLB5skFRD2wZ9bNb0r8wTWFOMSgbdC0JYPKZoOso81AYmGDUcfsfYA/85WjPe
0uf+FXq6y9ZLZG0GCUkSmrlYxK8qtZHYRawCgQHv/rh/ggaDTv4Pog39o9RtHmoL++or/th6Kt4l
P8kI4RvoTIQSsoig8nY+uVST5UaJa58YC91uF7qh2+xGbLGw1SExsKt26j70ul3qgt4DjDeHMPNZ
c7JGP9qC/F264283Oboj0SaCjjbsI6TQb79GC5VOZOSq9j2FzMB75w+mBIHy0pXw3z9/Id2sR2YI
Ut3//JUafwdjMWaTsyAPb0gGIKHGZM3YT5AY31gh+o7CVKHLTuawRsAPAFR0+3GJMvLVMCwt0II6
76AClYN5bGMb3e1XqFuhYADSckAtAIGj3DsQ234C+X3kR+jKkCz0qyiaHdhi9jPcIgq+8zfKFPmU
qyu35Pu8Rw4hAkxUD9H6+hH+CYa9+o8Uf0SxC8omOBIBo0YCjcZYDm3XKBLDRX6pmGVr4xl/UJhn
ZiN+IMfLjePACjCciOtV1Fsxc7eDUbE2fNYusR/rgbmlFHl/x1G/Tq08ovyokAfy642+/ICinPtb
tTNL1t3HpzXdJHCZLPSTAgtFrnRsydthLLxYS1UI6G70zGDLieATec282URsx0F+VB+2GpMvzxB6
4rDRQIlGmF2BWry1mDZF29QtG/v8SUYPpceCKfottABaslIv/ymdRDvT0YH3peyTUN/Vib3Vfnd3
omNyoeFORIYJu94dWCpIOTlItNiHtAGDIyi0Fl99BnVWZjye3bv8OHFFaLGj5oG7g6Rzb8fKqFrW
Tkj6+bM1vYrvxUlFEa5/CU/ji7wTbcVdnMxM/eHUgJz+1yYp1V3pg7ZPrW4MpiiNEWAflCl4DprS
7+l5MkEDcUKiIv7JOYunWYyFhqMhOKKy7BW7zN2q3q1te/gW+FJISwjOs9tJ0OIRVes0Sfx5H7vJ
a89j0jerymQktFdBkg2sqeRFj7/dGimrsAnaBhrBM9FqTE9lYhavycfS6aMzPjehHT+Blv2zfGU+
mc9xK/6+y9hfJlpmkQYCwfg9/ZfC92gSkQBUlk/TLoYayTsUnOqP4DnQ6+Ljz2O3WvVfkq3HbCJW
oFm/lZZH0U4bACn+Utz+LTXKJ6DJW28rwFw9hYj41v8aoq5qme+ZEhweCSLt70k0zoHZ+8txOI5b
R/bdRUf2CaBlwNyD7QuiprerVzDLGFQEwGxPvwQHoMJfj2eMfrZelue/v69S3jFwE5DNOWZMsFN/
L2+EvOvb7OrnqbugLOIE5Rp8/mDPVvDV2SIi8F37znxoKDeGe6RI8MCcfwefyk+R0/EQtDNJ52vn
8SjvyguXYaKaSYDsiBzoYTJJBC8k67WY4f5TcWdD8rofsQFikVP8WltbvA/rbn9lkHIQiWkGTVDn
xDcXXocsZ34SnaUya19JDal6bjZlhsm9d7fNrwxS9yKa5xJWDDFCMBxY80mzw33r/1kMvHitdhds
nN+rG+3KGvXEKAV5wO67WKt83hCBBRi+JeP78bKtOv+VFepCFHposarNlPi5qz5Dw8Pbesne1bto
v6BOYBCNF0UkwEL/hbKG3h9QL7UqKzEF1BM7pzcnZ35Jt7oSLsmAR4tF7eolL6CaFsE7RAcSCOlP
SOeardnqKULndK9ZaACuz7MZmT8Yh3WFTxAyO6XLeggEXBAC6YEx21tJxdWPAg0tGiXQ0EVAVrdH
DQKTSkxjdBoo9sDgcgBuHqpTw5/MyfzpNfQKX0P80QI20/qV032XH62TnwWrs/pdb1bH8HflbAUk
q1HY9UcRR7yKjIWAj8NswkcxT40NshizNTroCEdf5L0u2o/97a46Q9zhyhrN/DvzcQX0Y0COK9GI
jRgPv9+FniNlkDmzzpiPzdE02JcQ89ocdTou/Iy1yDG43irM0Z0+/nB2BEeInsYv4Ym1ul/Lj8bK
95LDucFThcMxOYBhmtdHN3S6N5Xgs5wcL7KN71qL4K+/izq84gzCKQGL7zLZA/PE7ERD2AloYoIS
E8A459hNUdAR3OKLsbi9DA4mXTlFFjBHf8Hr2SKIOoe/BYN9Zn2AEI9bRYrVw/z686ijrl1yiSlT
rJKAh+h7Tf6nGJ8LwvL933RjjbYckG6mVcMqq8UExtg9GLl0wbE/OF3UE+trM1JbO+6ux0UdRj3D
JmKqEu/DURA9MfqAPFlkz3ZoTshRCXrivH8/XurVA/DaJrXpodyeaO0Mm9priuf9bAlub+UOJK4N
xhgs4HE+in21NakkqqDPv2ur1K7uIVwajQscjHXil8Xtjfgkmrldm93Px+Nbu6euDNHQfFC4BzLb
Y3ijJfnoadE1J7FGPTo9NrMSRRHKfFIGBFgMseftKcUBp6Fw5Rj74mh28lca/Aq2NuXKWwG9HoRs
Bo8FsAeQPXt1EHJR0zJMJsY+1xlsdAAJFOoLNriWH49k5bWA4iIg8wreoCLwEbdm5LLlx7qT8bzm
dgB9sUYNVpL/R9p17UaOBMkfOgL05pWmndjy0oz0QkgjDb33/PqL6sXtNqvrujC767DAAMwul5WV
GRG5oPDO7WDLs0TNmaDqs9KiIa+PtotS+NKENprZJN7c3RSc6I85dWdjotyZiWYGZS+ZJ0tp4bXx
wSycIH0Z/7BjDvHnoBgSTV6o6CGFR13rENYaY11KgRK0jmn63ch/Sv46GQDVF0JXChIE9Fuuaeu5
G/Q69lNlcjBjfAsM14/CD4r1YLGBRk7hcK7vJca8o8kDUBVIoyJTd0KTn21ZJbS6PFOwlwTBjRdP
u6mH51xxI56PZvjNczv0q08EX0EbeyP2oTU7okFW4AbBoebV3nlWqP3aGkaVzxF2UW6Lwf3P1HgN
FM7FyzZxonligS+KYnVkROmQ4UiAbjuhB4hvpV7N4ygwfBVZDwAWiHoVTjl1wkErnLMmhkusnLa6
b99GHuOTbQEYdpQEkM6muZeRWadLBTFmNIAf3SoaXCHkpBhZ728MArQuKMvJCtjc1CD6zEhKEUkN
/ZBbXoamqJoTqLd9D/kOYa/w8DPMU3Fmjizc2U4ul8S0IgOJmuje7jmsdOain32bchrgzHZyAHaB
XyL7pd41h+Xt+jHkGaAu2yJTFMh2Y66C7AD2rTlt4/Yoyi//yQpN5ezLXpRyBcMIXvpb8z5+njgA
AcZ9cb7klGf6H0MYyqxGtgzBshTbaMZthrvoc+w8K3m9PhSm3/pnRSz6vjAiRV5yWJKyDUCfvenB
1UIiVuSl/ZkHBbxu4HlQFATbdr2tWiEsygIaxb4qbjMTwSXaKNS8HAxz3vCqQ3AC/fQLGJZVB0Fe
lkjAtbmXxB6qdCUaeeXOHHkVLwvBPCdntqgBxeMwJkIPW4BDAdAWcY49a75ksB4BycMDFXS79Xwl
WkvKGiW48MtXEj5PvOICa6qQjZZAGUR7aizI+vuRZOaVIZIw7qVPob1rm1/iW5DcpbysHiMshbTV
P4aou2QaFA0KLTPu8d/NG0ylk/24CJ4euLxEO2vKEM+RKi0kmy8AjmbckqmUYv+ueer3IwcEd/l1
IsGOJdHAkwBOmlrvBWjTtkqQPcxf9QzVbFuRt9fPIvnC+qVA2PSABJ2k7y9iCCGXR31Z2sRPrBdJ
O6bgI3lc8AZrGEQkAkEPctQX3Y3KUDGDluTOCmQDs22BPh68rXtBnUMYBDKqbp5KuwAiUo9WPavG
umm7xE9fv4HFPzSu5n8Gb9GmerUO9UY46Pf5k/Ecutfnj5GIXNslR/bs6qrrWZo1yJ744WsI7rPq
qKoN2T1xX8kHtBFAbqvgqeowHpWwSeoZQN0RwSYy32c29aYbllzCWEtbKO27Qd9Grnpfv0yiPeh2
91ib6EUCrXJ7/DF/Xh8va7/AKnTMQCkDI5saLrpyLVHSy3jP3mGUxZ1SeDyk2qWTA0EJoTGK49CT
wYquR1eDh5sKXZz6xg8J2ew/LzujagoBJ9I5mJRtKN+g6SVkK2J8vv+toF4z2fNoo5MP8pDXZ4q1
6c/tULec2BppPJtR6svem2hz8sOMHA00dtBtGvcO0aOi2/U1oV7psTIRWREbuESkTBzrh/Rs/Ei/
xV/5l2S44Pu3f9qZHi8wmMX6wzaWCLpU67Uxh0StBVVJ/RnlWt/4DKWN/Gv4EO0enSha+/oMXsYJ
MIZ+ihD9RRe7C953O7daUTU9NoL9ify3c8g4zo89i2cWqDWa+6YHGQ4W8lcw2POHbrc41U7xviL0
dRBcE5mh60O6vAHXQ6L2dhb22jyRIY3IgZtusYdIGWQ3ORN36qJIe/XzmaMcBJRr8yBpYWYitEUN
2BaIJmxjO3yHe7A3rX8Y3dj9EXroLYC0a70P7wbv5XvhYrJYhwAth0B9RXyEOhs13rnJCws3ceZL
7cNUHVRzb7WcFBTDBMTYIGkFUDDafV4QXdsly+pyBFDH036AVstrBMvYhdA2AI8WgoKQ0D+xKs6c
Lbx7X8XllAE4u0V/72FXD0ecLZmnDMMcB7gLiBcIlZYGOEehJYhZr2f+KG219jgmnsGTg+CZoFxf
aGbm1CQwMTVeWxxgQuBl6hj5XBmhHeiyBEANZBdlY0n1Tsh6BETBVrsJNskGGv6AA867rxfePagw
LqOVLerOj8O+EGpiC7Lf1i8TUMib8HbwxZdloyHBmt18SrvOhUaRF296t39KnGxXu+VLvy1c5Wbe
qLvGG0gZAiW8p3lTcc/hZR52PRnU9i/0pkK7W/zAV8kVvQlEW3Q9RTJdtxsncH+U9yKSca+WzROd
OnWrpBzAambIpj7btFNslioaASCb6fZ2fdsfpI251x0F10TpRE6yl3bpbbVZXONGd2tHun1vD80+
Qk56q7io6Luiq27KDZDoT2Jpy5vsQQL2LNqBVYkfqwDBGYP7zMvBkumgfzUSWehCbCAkxXle/+rK
CuZaViPENUCN7mYevJt1kmUJMmK4TKDdSSc15rZJBFnB66m6n7AOoZOOu1Sxu+rjupNnbUuI+BFJ
HDDEEKSth6EIUz2n6LzhV6kfaXtAwIBGNnnID9ZkEaEGYNaREEdAs7aSznkahLWBaoZvfaJZ7/Ux
sL4OuWSSZQV0Bm51/XUtSyW5rEVksRAgPY27619nrQRIdEBdEBExSE6svz7k+TDLaY2bfd6kzYeh
+kXoImXncglhLJd3bok6geMAoLAgYyHk1t5HkQ1Q1/WhsBZbxcMGrzxUD/D+Xw9FzwSxF/sy9avW
C1KvDA9GsV0GTnKGZQWMXwt0KOiSoUfr2kq6lAHqylrqN5GnTkcrcCz1IZW962NhTdaZlYv0t1RV
AOrByjj4Ur1Ft1BJv79ugrWvkKxGWhHZURmCTuuBNOiAM6GrOrIlnuHxKnyM6Ar1ZQQb4MMB/Uar
EUaxro96giNhFlsR4BPBViTPajfJ7KCX4/WBsFYEBQKw08BLwJuWGkgCxfLGlLDudWP3oxtAj047
dNL+uhXWdKEhO2Rz8RYScRLX0xVNbYHEOA7KEtuW0z9f/zor/oU/hPcAdgzwJ9ojLp0QLNpCNu+y
QUT/0zzO9hA68rJrYnT+fdR2Yp44Yr/VXjiWiXeiXb2hwxPjmsIr7wJ3JY4QpA4HDMyypeEWLVbq
Q1N4unDo9W33c2dxhsra2sgNWKi5AQ6Joa4nEtqnZYeXS+p3ELePtshz8OR0WRsC7zBsiVPbCroU
mlYxKboaqW9Kh/ojC26kzOM9H5g2iCohlMmQ/Ncov1n2aC/VpTli3Xfka/pbIANSldeMmjVV6Kaj
A1KIw44rYD1VKtpOJrmFpyX4aEhm183RiF+vLz/joELRE5qEJGOG6gJ1u4ylqGR9KGD1yzdkMCAb
oSF3LjpZ5v6+bokxGAhTwAJyFgjfdTKjZ4FQKJZ1nhZd5oMSAt0EaNJGA+cBwlgUklGAAQPv8QsA
6ARerDDNeBN3vVN8Vd1NaO1CXkmfNQ4JSGkTEFPkLmiYhJag/h1mZebnxk31CYFuHnuG4WlwFv8x
QH7A2UTpYzWr6Bqd+QoAu4o98lq5smZJgtYLmG/AJV9oEup6IEWqVZzeHkt/0MpDkR1Qf/vz5Qa6
mjRNVlBhp/euYKhJEy7QQoWJYHwQYGJ8uG6CPZC/TdAYptSwhFA0G8itFuTCz0dnqTcWrwENywpi
VUwV5MwJ53q9HNXQmaWWKZmveqgppUiVK05scIbC2lREPhtsOkwX1O/WRjKpbLoQZAJ/weYdXlsR
ORxOBptRSUQu1oIGOMihiFBoqk8UGrGsFllGIrwgPMyA/j1oL7psz8CAzW4zcgJX8pupiwW6nSTZ
jBco+CXUjVnPahH1JsY0/NR/Z08FQu8ddPza5se/uFKIViCyb9BxBPGDsjSNTTVYYZGjYBbUzmdj
utc3Gmt1zr9PnciqGASzybPcF42bvvQRVoYDJxpjmdBBwoCfB6dSo1OtXaxpaIWGIQj91igPkLoc
pj+uKWHZz0yQjX7uV2olCScxz0kGCAmHLD4aEycU442Cuk30LAqsxoQJjALxN0ahlv9mFHgPAXiC
K0ukkzNVFuuJZtRgn4rvGAXALf9uFKaBtkio+ICBTD0ksgBZtDnXcuJXOjm14bsMXq6Mde8aKpDD
uKXgXOgiSVwsltEKysmGINtqbUdP5vMQHUeeWBGrLoI3MHJApFAAeSTKgY2ylqnYcDD1Gyp7i9/K
ENS9h8rxHNjZu86TCSdrTB17PMBkAohA2AKU7XqbQdWvLiNJOfFNGuGm3qOlyneVcJzLqbxBmwEr
DoJ6IKGjwEhtNSnJKjnMAe6oPXU7+MIO/Di00txX96UzbosEWlSgL5Hck52Dt5d6by8/Gkc5vAye
tgvvkZIHuHRvbAsnRQoo3afuKwpETrLN9sP3dffBqhKBV/X3b6VhO8GYhoXaI5siPxg/jdjuF7t9
h4Rj+mLeDR/Bz+5juq0hKfkA98gxzVoNrDyaUBrQ8IAyyno19CoOJUFC3bJcnBH6TjYuyfYY2jHa
rD53v63Jld4Tew7t+bl9Np3r1hk3AC4zPJgg4AHVaxoegyK/ZvZymPqW7JrdZvnoMjscnPiXCXuc
641xoAifDGlO0j5ForOdbTouedgBlTFpnjw9RLWnfJSR35t2z6u9sOb03BTlHxJdTqsEUvggIJSv
kp89VQg0eQvHeJatxkOdWrWMlhRsGGDUZfe9H+0qR90lWdCoFoA+LqyTtUVBGUFxAE9QvJ3onkRj
GFezpiH6qPTH2I6d0k2f071oB3elXznDRjsIUEXnwRAYM7mySh3iZZoSIRdhdUYq1LC/jS0PMce4
kaC6J5KeAiAaXvYhEvR0DBM8CSrFbt+G2ukS7/omZ1pAo1eCiUU5jsaR9nWFfqoVXpsQXx5KIsJT
/fmzBnHUPxaoM2wqVdiCoIz37Ox8Wt0muMl5W5o3CGpLB0tf92GEQQTyGxqJNsPH8q9W4mwU1IYe
lrmI8gYmlgq0R83yrN31hWBtJmBFZcL4JWKkVEVUr+bImmO8lkMgRvvKDupjGuxH8+Hruh0STVI3
j0rysCiMQ3wM7W7XLtUMNKs0JhkZQMk1IKWmvF7/PoOeAn0Ygk3F0wnUPpO6QatgKctKNrHeR+i3
+OLOPCput9Fuhp3sag8paE/6U3zs7pZPpLVdoBzARRe24QYta4AtN7ZoIVdtr/8oVoLq/EfRFwmK
BV3QqtiEwl2+E1CzyA/BRvoR7ERf9pNtv4+frltkOHQVHG7Ai/GmBwme2pI5gR8LEWZhGp7k2olL
D+cr3YX7qnu8bom1cfBuAKGacIFUOlmJ3GjXTTrQu9He3GsopzjNA7eBGGvXnBshJ/As+l6iAbGZ
rsX+hsffPsmL0Rvy/NNUYN9XADhU5NOzl7m5nd4o2wTslHfV7Xzxu30o7pcb6aeySUBvyR2UXMDt
kKaXDuhwieMMGUQfGa24/plL6nBYYgNna+G3WFBMuIm+Ikf7qaH2OOGyzLzgoPjSJs/RaQNCDt3N
tEUn7vRevcnfJq+8C37ld91tukG/yxcLoQLnGXcKqq9NFNlyZ2swRIsYRCEWGrvXQ54Tu8oLkbjz
Zih8h7Z5qN6szgY80XLmfbyfhNvxCxVL0BB2xv6/7TnqjBsgRMUL2XM5LtbsNXaTffTnlYqzpbjQ
RRXEqosAZIt9CO0doTR/5Ezn9R19oYIaa+jOoAlYatHzeKKg148kkgfrlSrUYCw1slL64kB3dIHE
Bu9ddBLK+/93w0WnTwmyq+FgwoaLniyy8xuan2+Jm97K3nN4M77Etf0NTWB5k97LNzOkSbfpz+El
2/Gay7HeZ6t1onblIolhU/fgu6h4v5CCrvTabdNjfyeMNvoachw566b/54BC9GU9syOaKSpNBgpB
AaL1j57XsJrzeToaUvSobUIymO5rvhWc6SndZoi8Zlt2qqcxs+NdU92O5XHmPTuZEezZwE7TfHa4
5agpZ6nGwEq7ci38xwcZOdzJby1UtMetdVvo9uhzG8aR+bqyi05EyzOztTFBp7+A2cZFpuDnsEv3
oSM5PBwB0wxafBDwDqp1NGA3M3qrUhZwMhr4VehL5bbiAWCDRu83AeclxQKOEE2ev21RkZqhzmMg
BjgYwTFzFyhUiBvFN334xRgqX7ycEfOon1kjbuZsAs1ZmXQwweCmgPvC43tvgEphbK67W970UWes
zPREbMmQ8t/oTb+tIDguvKgiGPrX7bCCFsAMoPOG964Jrs56MNGA1xXCKCwT5HMm3ChNZXuhfD+N
HEPMWUP5GdIzEsgtdBWijFFhNSeAXTcGiqvTVpa9RLVDXl76lKantzfS90gQIUWExw21OnEflcNM
uu/JD5M/7/RDtB2P4fv4aIx2/5A/oF+5HX+C/rVAwb14mDclYtH+qe5tNB5z0YXGvj7BF9K5wD1C
DPKfH0TFUd2YmGlIftDsGBvLS0HGLbfNTbJJX9RNeqe8JQ8LN4tClu3aLFARVpTNyghyAaHGRtvk
/jNwG0/YLo7k/8rveR6atbTnIyR/fnYgjKbLjUY4TXmx+YaCm82TN2aIVawnkToOS6tCYHWEicot
by1gMW6t1vFVN72R75vHGirjPYQj0o10CN7CfXPo9+IPzjoyAFmrdSQn9myUWQ7ogU4IFNlec9Vt
euhsSNfhduV5TtaNdDad9L3Q5vEij0GGDJgHVLbi8BqfnvoeXtkcJ3d6NpIhXBpTLzAS5a4GpXjC
Uy1wqjf1gPYb5a26h7TQYdoqT5ozbmY33maFrXrFZ7JZbmd3uo18YMMh/A0xvs9oVzhcpXNGJul8
pk8vu7PfN7Wh/hctRnZGR7QTxwA72HTzvWyb3vVVZbm/87mmDudSDHWeV5iK3tP2zT3uf2ibzxzX
x3MBp0jgbECh2imDSLqOHqev+3Q/2a09eAOW9hsF8r11l3OCGt6oqAM5SN1cxxHsda7uWcAvknHx
yIrEhVzbRdSRVMXKjK0BRhbJFm6XQwob1xeHoUS1OvW0Qrs2xBKGARIWKvB47lR3ePaUB9nTXe21
uhPR7cMZjsXt9FrCvfVfHwbPj7JeDCAqGKgNoG4OecP1mYeUZj21UwGovIwCJ1oply5niAwL2qlV
M3rfAtRGQ/HQI1rqUg2gJkLSQePNt2AboOnFDq2bn6rnEKn3rfkgRZ5g2WLtQHRdizxRvC+C3NkV
dvjGU/tnOB/SklEiklQg99DXp1JYoE/0EWDtNuQ5gefhuNFLJUVo154boE5cqAijNJXgUOiAi+Yf
0KTcSj/znbGJfnWivX0ukTP2Zl/bRo+aoyh27aW3yT5FeuAu41TmWHHj6rdQ52RaBqEAtiD1j4ST
8PO4NO68eEXsjvddm9ptRP65vuCstBRsQvKcFLeIKPp6S5WNoOhpRDgkTrSZoM6CFgcSQslNDKEx
CxoPbWDHc8wxy1pWlFJBn4NKsQiRwbVVAbDxIU4JuCFGYn5TTO9qxykIk09Q/gAlZ8gSG5BAli/A
9Jo5qrVRAi7TlQ+1PQWulEDIvvQJ/Zej6E3WhTKFvuCoT52Ik5CBXI9mLNuijqQq95vaRZothVrr
D7E7ADXFWSyGIyVSYvBC6BAB/AmVyI4zNRiaAOXhNtkVsS3/ru4DJKkix0SjmscQi/dj2U6/9Rga
tbsscSfOnDJ8LLQaUQpAw0cNOAvqsKQ6+iQOwZz772XpWLkdJnbGk3tnTObKBuXj9AIVt3qCDZBQ
UYXMgUspHPQyFnnkLJ4h6sIQ22HOgxKGUGsHoYMQd9E5qkSilHOueYaozR7Iei2MKgyN83YR0SGx
eh9nV184Z4qxOKSBKQAKAMGg1Rc1nkpo9KmWrNwP68QG1rlsD31z5OZhWWaAD5aA24O6iEWHg1Uo
VUUC7Ty/lo7l+KAYLvY5V/KD5QsBDpSJignRlaXhokYXaZFporIFDyEnrv4hQI0b7ZFE2wRDAkJw
gl1k2xoSm9fPGOOIrexS22/uliAUAzH12whlcOSvdFAI2j0P28O4Z1dmyJ45C8EgSZglUSih6HXY
8HAq7G9DQRHMZDSeoMsfpTW1wFjPqQ9GoOzzsEInYADl7fDT//48Td8vW32Qggzlm2w/v6jb/Ds/
WE72BLXlu8Y7lIIze9a+c3igVBb8amVXXk9ZbrVZk+Ww29pgOriTTZSHVDvzeERoxs2BHQdEL5Ar
SEPQ2ixCIXZSmAI7HhzbwhVIO+i0dUFHNW95pphL9Y8puuQWypGAMwAsL5hSabcVRuf6bmYl9QBd
gJAhbg1oYdNOAW1z26AIUL41FMfyH6ub9CB4xme5be1fSg2CrbhTN7F73Srjdl8ZpRyeWaD1wGDA
aAPR58eOMyaGAyK9bYG5RSJIRyFxvQ8CI5KkKAHi1gABKp7szxqnVM0318dwaQXNGWSFQIsQd2IG
11ZUOdZ7s0CEMkgWlLzRtVRJXF6F4XL5kSwm+GcNSpPoO0Dd52YjV+jn14AoF3+Z+TGYOQtx6czw
fTTLgD4PAPcXoIRFHcscbcmAhB3sONzDWUqPrds59fh9fbYur7i1IcqdDYmAvkEamIvN9D2oju6j
eXbb2xkeDP/NELX4ST5P/dJhRAn48NEMbmvsLjxXw1p7IElBUjEgaQqI8nrtzRI9x60cwMvWEyDp
Jzm8dxxzus4MkH1x5v0HpBPSiaBVq73kIskOAUGRk4Q+gXfXbhpLcmaDitUE0cimUoGN8qDbLyrE
IkEUO9xbXrVDb4PMCezebr3G+SrgCRzHdFDgrD10bxY4v+R0VK79EmpzpFXZJG2JX9L48my3N/VN
+hH9Un63E9iKjVdtBkdDT6RH4ckEp5FXUWFUVNcTQW2ZPjWjXEJjV+RUDGgmQ9vYzg8Qf8orh8i8
CSAxlpvcR3CRvFZeY8fYUuAa38UbaVt8LK/yZ/4peRKyPTw/yTyeBraZRXo0XXAH+jxVkl4AMhoa
jq6GoN2XdvreiHfXzwzj5iR9ciAQiasEmCgaUUgeW0EbGQCs/+rf8b4rt1UNCqf0uLxycZmss3Nm
i6bVl12ixqlsnri/RU3A8Zq0FzVOaZZR88OQMB7QpMG8QTOl9QkqgSpfBinNkYAVZzvzo2cZqgHD
Z4iux6M78OivlzcaMQfKDS5RTCL98JHNWi1DAv3Nsx2ePjOB31xfJJYFhBzoWoFSDtorUz6nKjJg
vRUp9+f0UKp2I+7jf3GjnVugnE7XFx1qRXLuR+2xTL2hcfJgX/D0thiuDQ9g7DEFgtdgxpD9ceba
wkybNEXAKwTY375x5uFooi5c+wWv6wRjo4HsBbQ3bJDXCOXfZHnOhSQQ8KqStiAvJOVhMN1/wVZU
Vlao4RiVlkrtAiu5dNAKGykhGW0GeduLMWnotQeIJ5afkAkpDxlOahNZFZIwZXYQJ1tQPgi8y7jv
ObcnY86A4QPGDvQFGBOpUxOqS2yqVZP6PztrO9a3lf5z5qXLGTENMKRwAcB3EYon5W4LsdI6WUfw
N2+rHSf0Y80T2JY4HTpkWy5aAWjS0C5dgCdA1x7waofcrXXTmDe/rx9F1ixpSG4AM4UsKHIt6y2s
TE0e1EMKmYRH8Kxm1ZabA6+owhqJpoJlBVAxska0tJ6QVo08B7Ah/TTMz/rR6F/q0AdB/fpQGGYs
SBcQsgoU0YD6Xw+lyKyhnfoACePCRYsIBVJebm79cZSJVoOEqYSlgViCTj3MhExeFrnBrpK3Mdo/
h1DFlpzs+/pILh9lMEJkCNFjhWSfqG2VB9kkJmEEFhGwJgtJPgkfieARdbJnlZcE4Bij2cN5Y5Ym
AMSZH0B8YbEXpBtGO8gc5LsaoONDzipd+n6IcoD7jjcNmqAAtLheJTXMdfS/rAvfFdrdp5Tur08d
8/PI2aFygAQ6dDnWnx+sEWhONA0njGsIY4F98y9IJRgBIWPAtSDOoF9LegYAbxtKhT+XnqUSE0Px
cX0Ul34FXfPwIrPA4yfK/JS/7yWhWsJeL3zJfuNlYy5P/Prb5M/PLq1Yzxc1qozCx3kX1COyjW1+
hLLI9REw1kEGGBNyqWj6R+AAayuL0KZ6LyaFP3Xb4UmQDg/Xv88YBdAtSPhAvA/uiy7rtXK/lDqh
xGzk3+rPN87XWb8eJAzIFoMEhV551B2V69AvqrsUczRodvudiD0amHJ2KnMEyLsgzgLp7YKJbnW9
koNiV/hV6HbjNlZvl+bF/HV9mtgD+csIYb1TxyEBk3cGX7AgVbzO2sTjU5dwTFwbBzFB3SCinoCx
kmMcCIKQWi7UYwUOAO9E8AZCuQ0tERRjHIkV+QFeypIOy+Jdn6vL+wNZFrIWEEg7tRdZb9ksTNAH
08JcTaIvQUkKbCBIPb2rwfN1O6wJI72zUImCxCCukbUdZSwXo6qbwl/MXZXcZTf9sklTjhHGfAFs
jvAaGwu6DSelmbNT3uj6Uhsj8qLx0NnyPgANJOEwDZgmEDagwzAybhBupMYx9z3ah+C+bW0jcFXE
ps71iWIYQMCLBwhSRkBH0RxUMZwqsw8tJL+irZXc6e2+CF6vm2CsBUwg44WKIGhHdDUr7eWm6McY
N6241XOQzD+6F5Enkczw5isjVMyQtWVUjGVCUizDvfD7v42AWgWx6KyoEHB9L+gYKh+X3QAVCIVT
1WGuBPKDqPshwkIhZL3Ueoga/SxjJdxCvJWG+5LX8ok5RYRvinIOSM205Gskl8KQ6chzpuIudfR+
e32S2J8njw2EU6CBUivQR/1kpVKIKBeu49g//bevU76pR2voJZuwiWpAdzj5DNbMgxlPxPskxEy0
tpIUdWOUay1iZ6Dl4tv8OeVRvVlzg+o0SpwQtwf7ntpARTqrQdUgiSGODnJSPKgtw6vi+YXiNMoL
0Ic0qKkXNcSysRqWfmS9NIG95PsErTHGncLLMzJmivTXI10Pwey+aJ09JXhvykqK/ryLg/vUyG1r
5GB7GN5CA26ANABA8I9k6foYVGGe6HnRlACjHGb5kL+3ENPknGfGMNAzAUBNBP+g9Vx4JC1IitJI
Gl9BBGssL8Pw0gje9Q3Ls0EdZzC75VZJ0gZd3hRnW4M9IaUcj3G5q1BRQhu7U1kJ0hFUBNUmht7N
ylBC5Eqa7Y632LzPk0fN2fWm1nocRj0+P3qt03MiM0bCDXGZhYwyNG7Qk5YuilXTmE867mm/GRwT
T3u013kZashdQ482Lo7Sn3Z9Btv1lHsHlZ8ot9PqrNJgFkEYGIOfAuqQbcZqM2rOEh4FnXOjkmlZ
ZafRIQFiiLjt0CaUPMapaYtaIO6hHuFn2Uard+9zug12reKMqhfzyn0XmwylGOja4O5GGALlaOqw
iIVeJlO7KL6lefrotMF25PmWi12AqhjkdHHcsV7YbtQumOM46pW6kP3NAlrb9TNy4bfIt0m7B6IS
pmMvrKeqX8I8KMZORvDhVYKboK/ufZTdvFy3QibhfEGwELpGhFJNILCJKvDaSpWIASSpCv0mfDUq
b4OORt5wHN6uG6GHAiPI5krwfri7AaQjbu3ssAhG2vdyaZg3KZo1he5RaB53HU/55GIk4KzjvYTE
PpL7RAxhbSRX1GnREk1AM662fhnQ6X0nSo6QbAOevuxFih8Efg0XCVzxqUUknQ+vWkBzTESGRE69
29S3tV18zo17yO948j0XJWWYIhLxeIEjiMZzn9phKvAseTxCOCAKbEndSyEY43tRtfN76yChM9BH
+xUE7iZ4KL6l9P76stGH9S/bSAHAiZLO2JRtvQiiVlJB6u5zVwictvSXh1KyrWQ7jXbNK1yRl+Bq
J0JWAk6IaK8YJ6H39fqZQRzKiQESPOjb4N/Ux8yunUgHPYYXcFy4V2wPBR4P40NGELIc1H5MkGRu
xiaM4bwnPzjozqOuQnNLQCWKJ/d2KiXQw8KzzsQiQl0A4c16WHoyt3FZtGgeu60flZ+il0S23Rib
h/ozQ/L5ngfwvlw0EoP8Y4+4rLOzlmpzmwgt7KGzS+xtcg19n5sH61vltMe4wAyRScS1ChkgaPth
j1KGanTGrIwcEGDjTrrTX80v3QX3Tdw1Toi/r+/ECxA1MYbkMLkK8dclbX3UxLBoFwJqNh+Se/0Q
oq74mD8Oz5JfQxK1hF76vOt5e5LEIfTiIQMDCSLITaJaQGUvjIQ0NiBEHLBC9RmskfE+AzG03Sse
j0fBnM9zW1RMVC3JJGUCbI2ORRp5t/YPvP5BM+gcXgaOvrbIbJ6bovZk24hy1xEuYetp6Lp1fa3o
axcfV3EdIj2JhhNIMVDjmLWuQrQtokqYOYonF1wJc4ajwKVOhOZIB3gsy3qHl23WoxsEgLtmahdf
tenq3+ZbhdKEG5XeH+sSYzhE5JDwBJBuB799bS3L+2ZeRgnDIXoovtXb4ra4M4sP2e2/htSeedD6
y3tsbZDyupWYNOqQEoPPMhjSwgtAyZ6yv75IjCsM3SFI/3jymCC9oNbDShKzrPUB1XBTt3PPLB7T
DToYGq/Ld5g6EFjhmCNrQh2klTnKWSxlKEWaoBJ9tZvFyHbTewjQ2uh1aHmSOkN6EyebtnL7+pBu
rpu+iD2wfucDpcKoCkpp+WQBkKAfq8iHYPMXoDLm538zQl0oINUscWhgNqd2+558pG9AtgaP120w
QgGEgbi1cE0iGYUU4XrJItDIFvybgzKqoA3m4n7mh8n+BpMkdApPQydCXiPMC7w6Nv/KJLVLljSc
U3WMc1xew0Y8jJ7ooXtMZ99DqnI/QY1Ic68PkkzUep/gvaMDdm1A2wWqFZRBtbeyTuhL6GXNjtR5
Rn+7VLd6z4GQX/paPECQXMcrHQ9ckt6jptIspQKNJAZ/+KXKD6qzlww73BeP5WBD1xtqS5zjdnGm
T/awDfEmRV2FLkaYeamntSkN2B9O+Q05Ybt0q95dBPv69F3ek5QhaiMqvZrIgQVDZebWr7mj7uNv
ywNZzYudl9+im24474eL40UZpKLuMIyjehBh8Lj8uo9c6cC7+i92BDGAjhWopiGiuEBAi7oatmMt
D/7yq4yhJV7KrseZtIvrkDJBXShiiddJrSmDH8WPSevGzb2q2t3ODwa7yuzhNfwxoe2w9iVs/qNh
yitWWh0uWQjD2p1sofcLKHdR7fwYN4q40w5vzQfouByTF5cnNVZqvUqEvnlOpjON0JEvd63IUX9W
6HDsdo9WsQ1kzo4kJ2l1oGFPQT4VpUTUNnDo1ietjQD8S8J49GX0ANzrNzxU16WLogxQ12WkSEJb
q9HoB9O+qvbl5NXRrfIxPgMLcyvevMR3UO9/uD6LzEEhMwO0Ch7nKl14qOJCzrMCgwomR7YR4jS8
eJe1JcH9AHyMlAYuanNRkQXygKS9P0vvIslgbCSnsSP7dwbsoPqOIXEskmm6WKf/M0iqaOt1ioZ0
6hqDGHQqtAiOHeOzM+wF5PYFRXmOl2e5w79HB2PUTSbqfTqaSTniJpt/W7Y9/f7geHiGBQDIECQa
QEbh2UAd6axMxjhWygmPk+G5BXtB8qraadG3J+e49stIygKOzEIcitgQdCG6L5AQ4ebX4mHyO3Rk
hbpIUG5FYTfp9gLGxL7k9Sjn2qOcRjNNozUr3eTLza2EtnSOYTnDrZgfo9YW0BmY9wZiePjV+Mhh
OHtQjoGkj6PWT2AkD5vWSe7KF+O2dgMwvSXSstf+ygHV/lN5LFIEJYrY0LQUkV6jszlL3aRZX4yY
Vbc+VvbHgbfhLx/mawunJMHZuOYQypmVinUD/HSjAI/bffraYf7Zodd74JQ/rruMC9mjvwZ0InIA
lQDNhfU0do3a5eqIaRyd6H7cDnscafSr1rYtkm6qC2mfm3bbeKV/u0zYR8KNts/dcvN1/WcwzgWm
9f9+BQAk618xZ2KThgN+RbavnkcveOv9CqyE60YY7nFlhDp8ATKNtQYkvP987/BAdYzdiG8DvU+K
ytAWoQIcVFGHubOwL3px204uZFtby+6gqMzThuIZIn9+tj0aPTGbapyxPTajYO8P/Y6H3WNdXaux
kMU6MyFM8jCm0UT2uOwk2A7SBpwBN/oYMkgmout3wnHyl4kvsueBfgZqCM4R/7e2qMyR3Cy9NPna
k7B7DhDGg8l/X7vWPubsd/bgzkxRkbycx1lUTzAFZqG0eQ5c8La3tx7c4ja79Xkq5CyvuBoZteeK
Oi4SxN6TL0ig8TrS4uq+8FvI3eqhcHid7i9PEUpvAGkgiYInNPzTehrLtpqUsJT+l7TvanIcR7r9
RYygN6+gEeUolcp2vzDK0hvRivz190D73R0JUhRid6MnZrfnQUkAiUSakyenzVvuda4NbhGO13RX
AEBFcHzRroKI4VpAOIlAXEfKtFHe0Ft4Sm3kzff9LuVNa7nhGEOnN0hv/xHEKIQsdqo4TRCEx0u2
u48IbGv+9KJg+leyMsBhlyxb77txDZ0c4eY41n78eNT/48eafoSpAV0MOB7YUK9Xa4Fe/qQ12E5Z
Ryjb2OpacEKO6t/QFJ5XCggzLaXgB1XmGROkPKk70Zg2JxC2mW7ndZTHg4wr054CMtuaCxAw+B8a
t0SPQgbSHZ2sSrJq0I9i4HP+iyOmJT6kFoHhRLc9o0OTVKhK3R6Rfwaj71OI3t51iCHD1v53W3zT
QIjqFwDIgOEABoe2B3ZghjHKs5GV2Qx6RoHsymXniW7lzrA2gvvde0psTxuJ29V353W9EsuWSKJM
F8ayK+ZN92k+j7qdVr5geH5nN5T58UQSAdNCOLfmNkNC14pwnpb64bNYzOMw57NcT10+gxqxcrvY
qWK/ht/sho/xwVqF9mP/WD7E3xnP1t3GqOe+WQBm0QaKpAVjyGtDKSqjrmaULgZPd7fNLkOTEf4s
VRKSL0xC4bID3lqIa5GM+pi9AqaUsZ43oi2tVcdYYV4U4aVyb5h3zsqDjfy/hbEzCxojykBDCCm9
W+5k+2kmsT37u8PHQP5EjmSXC8XOFxV6eBSb46nc8H9Q2agQ0yox5nqJLNC5bLQQPaiQffIQo77M
/onUfufnjuHtSqKsJExD071ypYGk/5Vn4e8YxmvpzHsyRn07CCmk6yuk/u0jqChjL9k2voFMysnG
B9ih3TjqNt0KS3UNpmrCc7zpEV6HZPgEFKfwbGEKAvhBrs1iAXaKKmqPuEIeWuN2J890I09zWrde
orNLclDTRogG90dGxZ6UyDi6HNtxT8mAcUUxSQLADoH89RdkmjK1QzzMm+oFM0qyQ/NU7uV3Y3DK
YHyV152t2APMZbked9y+U/rbt6v/RzYT5hhabpaq2M9gTD+SaSEvGlD0nJbhz7BpH/C8q04NYtDI
fv9T2y8aTHRvf00kdZ8XwfOzCU5oyz7k5D2y/yyeMMILk8nRfNba7vsmAlfNJmgC2dPsbvH4PK71
A8+637MIlzvHvDb9nBtyVWDnCvSZdetik/M6cujpX+8PQAdoxcEoLBrgsrYux6TVUI01c9Op9h6E
IptyxeNsuPN2oPhLp+lCA+DnnOcoXjioidyquTGm4cZ8Pr6Ibgy6tNbOvZMtevISpArEjdERPnLM
6Z2bD7EAJQBtBlAFkt3XaqfF4lC2chNuvDp259fiSJbDh/oEU5639qIm01J9nToihg6404Q9j3fj
jtWDfPQGoP8Bw0HBB38tXygiZeyLLtysrRwToeUXIcj+ll/o719af63t6FRPx323SP3WB0vNXgx4
LbFn4h/mcAFyBHciLXhi35kHRepqyao0I0SwiDmru+QdpHmetZMXo6t5yaEluZctdHTlzyQhTwfd
icg+eNXJayDZxX5cgvDJkb0B1MopmV0Zt4NjGW5DPGRX6DgeNAWC7pgNJBKxzsPuJFgbdSF42lu7
qJ5rFxilV2DsguqxXEj7mOes3vHxr4UyfiKoWEK0oEfhpj1063kB3XDpPITS5qEu7mmghYYknL6B
xaF561oDwqobO3S+C5tiIuE23g9LZQ3ShW0tEnUpLkM/DsBS9Kyuo10YCBseFoK1/EiJIbQAfwAV
jxiAsbunKaobULRF2+ZpZ6ZOstWXGTQdi/3gnON9SSjf0yI3He1xvdAaHQxlHQtYAhLdG7CeermT
Os0a7i/YT/HComeYoGF3Z+1bnyObtWDnVaKnFClOaBIM2bXsXDo1GAGBVYLSD87pLlz12+wZvT/q
Er15mzTIg35ZbxORcHNa7MNGRQNeZ9FpHLQ9j3lagWktQXNVR1uNSM02/axfwz/1DrNsbOBrVrPi
gfpJ2CjPkycseYiQM2/Q5eVmhbOXezz2k1lD+NHt3cLFmNld8Y46qJ1tk40WYwTI+7QeXPExEPaD
QLigNfZtgnx0GQDQoyBxibCIOXOlHME826vRtv0ZVrPNwV3etMLTn1eQFae9aZjiwdb/Y/QdwG3D
bJh0aS5qz1zNTrFqt5q/FVz9C92wmBC4spx5Wz+kGNgQwnX0fcRACMjyrYVUxO9qduPJ4Xvo5D70
RgLbCFgCs9ymiI1jVJ2SbYyBcTb4tl47YEUA5ohJogIOjDxm7aq7kwtP7mdaiw7GalfrsLU5+n5W
qqtzRziPfDTqjSCrxbYzSidp8rHO8uNpW5AK3khrg+wGhDcyMPm6Pb/hP//92P+ZnAwfOZPXBjWZ
GOCPkwvCfASoOvkW7IG8ziiCIUXp98RyRth32xFhBNeRU8MrBRcR4drd8+wr9svhgYroOcPge2B+
rm9q3wljbsXxtJ3sv9v14Pj2W+PMn70b+fDNZRtT1l8T8hdk7uRNdcnOK52FvtTQ/b972mFOIyHL
v0/Lz4HEzuuAWuTjw4NCnNVmsP/8FGQ1eirRyb6wOzxgue3TjEogLfB/G+dnsN9/ejcjGlgURvtH
36FD1FPw1y+KE1uNduM9muRkmyRb5iSAK6jtEI4sNsridXT+lOR5kxO3t3/XqjN49JctYeNbYajG
XjWiabve/t2KNtiUXyqy3H79XS4OW2e7WzYu/tm4q9X7YvPdLN58zhN8JpP57QsYL6lITmkxSvgC
/W/nNBvdXv7ded+et3cdFHxr8ugOZKGTBXF9N9jYL/7GJWRPVmTx7pjcdMaNMYdyX6gI2yqjT6oa
GTO+JgNp35sBGqffN/wMef5tuYxHXQ5hiLFEEOC9lFCt7duuQsF0nZGtBT17QhHJtrHuN887dLjS
m4W7Xy02j69g21g/P0APvng+/rlTlPkk4AeAdqJjnSjx3fW1MAQjHTVhzrdvAhkcp1tGazAYBfnu
5JQm0XzQs9tHR1o0vrnEJ3ULMyIhLonTIB1w9H7SbfdcnjhJkJunDYieM3BfxOxXEOUxvsPRsFCQ
t9J2q2cA1T9ZaKgFy5pJdB575Q3WAHBUNApomDiPlmc4y8zyj3pp1Cer7rYISSdYgcjNbNMJnWJb
LPGo2pHHs+X3RKKMDCsKqZKBQX3XO67VcywbQtVvi3dkzOoO2RXNhVM2fWnb0QuJ6FspiSUvtji7
yqo38vTAH8A/Ql8emi/OrulFJCRhYl8nDHK6G/CmdW7Tk173m9zveo6e8wQxx6fFWX4C6Btdeard
9jsFrW2T28ie3nDSCzc+LmqjSPwi0kFfD9CN7KTIYoqlphyGed98WuBa+DN/SY/iysL0C/TSLeXl
EBFxJNY7KO6e+idQ9nm/3+gbpprzBwAWS/dTo6jB68NUhTmeVPM078dVdFCRxsJzLAQaopl5Ub8E
yb6A92UtWz/dFhrnPM8Hdnl3kaRDZRHtDmhsAmCcReTUvXUqxEyQ9hUereNqXFSjm+4w8Ss9ejkX
lkNd2RtpKOTr6N0BFoJN5SiTFCv1HEp7qXFG3Usd4y8iiNwTN8PziSeN9enpiFGgI9HwAA4ajK5l
LCUGZTfxXFrRQw3ShghvLnrde6cAcLF2VK5zwEaC6FpEgg7IJhREzh0316eoWUkomlmfPlQv8Z/q
SMz98fv4fHL7Zb4y/e45pEzvHM252U6kxVD+AzAdU+zh1DGelDjhQI+KPm97u3dHkMgimbyUQCa0
Kzi35GYvIYkit+nwdMCODWYvC60qjGSIxK1CTs5pKQSJbXqiz0OxsC45GlSuxDA+6mQZIGwWBCxo
dXIyPwMLI8f7vKnH/UuERVF1GC6G5Mb1OVmJUYiCmojbbok7joSBSVrnM9rbK5BQb75+P6H76/m3
MNY7ii0lSasZ25b5sWPZ8oY3ueDGTJ437B8BzNuTh+lJmcTzuYwuGFk3ssMj2rip2DM7xj42R9Ga
23GMxa3x2FWkONp0IMjhtMH2vYY7jInHykYn2cfrOBg/rYcQACcMcvQMsPv+vp3sm85+CfModFok
H4sxFbctCL2pWGuVONycDt2zKyPF7Cljj8dcM9uC6nrnjMi5ap7pqJ9ERmMTbz33b9U/p8fcqioK
i35IsZ7JjtYpCMqNB9kXkMH9fdtujTyzIuZaCXmrlk2JE0TfszM7MdL48rJ8HxY8dTw3Xv62d4xF
Al57rLUBksIH68yqn/kSiR6y53ptBfJSsY+e/BqKCNl4bU+8m8DEZlHdxkkiQ7KMoYT1WkEfC3cf
efrH2I4Z/DzH4oTzmj3LK06+8hHuM7sEnxtFpTW2Hlh7tbWt3om467vBLJyVn4bvSHdTj4VJEx1L
cJxpcU7VEgOTV7kjL4+OsTBBpMk9Ruo/3hzjhSzGrMhyOLWlmYmAM/Xu5Ga+4YdO6ce+4lYOj2D6
9uWE0b8QRj/mwqcswWowtykWtjz4DxzN5y2EsRiNmrVHJcJvD3hOEreA3o/OyQVaMXK4UI97zzH8
DQPpUmTMwcdwvRBLGQpBKI/iFkOFUJ8DJdE629fb0ObiV3iSGBOlCgOcRgWS6CvZktABTnFVorLL
u1X3TcfFmhgTJaWFIh7pmkZ3WLYE8KxtD4qJZlH9Nx7GhSDGRtWhKOfRVFMbdXJUmz6Xxqr737eO
tVBlP1WmhgUNzrA8LVMH8L0fGyOpDxzV450RY5Cs02BJoKyGNngVOSLRZQVIutmqz0Pw3X1FLnaO
sUp9rudlmGFFPV7FHIEnfEC7exA5C7pr/P4Rw/aAhbXQY+4l1nNy6OMrLxEK2TzLc8eKS4iDTB3t
14aO9On1FarNAbPWrbNix3YKIdOmeP3PD+ZKBnMwc6pqUW+eVbolqYOMBKEzcnmvxZ39uhLDHEtt
ZRomdzT0WFp0cIp4/EafawnoTWcs9aUUFiEVifmUzEkrbo8UNm93qF1IqFyUfmJPMvIAFCfN2T9q
xn4TyTwOfdaAU6fHwpSd/kDtqmCXfp6T3hGd1Q/PLtx798CGbSG6QYkXyXpmH6Wwi9JqMOi7B2Q7
GtxOuEXGe+LkXH/sNheABscLWWwpZrTSzKi7s6wiGAY7OqAz1mkROwIKtZEfw51kV18Ye7AS1+GB
a2zvHuY/S2UzSUXRNpYSncVTs5477fZft/noDdvGjhHncc7yjq9Ly2sabaymPdzMXUDFT8rTwcTm
JkSF24QKABKICsBnuc2LIW9gSfBgaLQKgDhCc5BoMu+jFB+TLNFTCW+JbOcOZvt9yDUZ/9D5UbVt
ooAIvPGHKHIWeVNoYuUyr+V80oRSGSGXwkcsC/C9BJnfeTMGeNQ28gsdI7oYe4xAC3fdO4W5tZxi
0G2Ohy6d4rcpFh+uAaPEgyRjlsqE4QX9StvVsRM/JYfkQE2c4bbgAZ4qkqAscCgDWu7gWYm7en0h
nrXdQptHcZdl0jZGi03nbJuNuuo2ie95UrA42fG7ZEs/M86d2817T6VRW0MBHyUnBf97bdAlbaxk
cWpx5g+YLuW32xgPbujTOywTGdUankrf1N3Op30hkdlqUR+mSEk6zImIbR3Gd7SNx3FB/YnSbzEm
AFEdsiUSUdYnDJikUWTog9pRJ+Fn+InE19HjByc3UArmo1jK/VRI4k6YsQ2Wr+3MB2S/HvrV7MnA
kcROLoI3of2cnGFRo7w1IJo+cunxb3LG7CcwZnsMk7SvVHzCycmdGG5CtQ338nK2QXWyFXAhhCfe
a37TX8jKZFx7xEqtLkw91N4FQU/mK+cot3UmR0Mb1COvWeKet0qHNv1/bWMtjNEo2qiYjbT9q6xj
OMW0Lam2UUz1OXbzTlxxJYgxKd2M6Yq5iIUpuE5V0NoCinYYYJ4TdApxvaJ7SasrcYwX3vSFFc50
XSNK5SecXYpa8oDlFfsQ9gIQxOX/uEDGHUeQY2BWGz05XBYaAwLAbhuH0p8cDH/mubBcRWH8Pss4
haoQQjlBe+EUgeX96/RGtNcIKx6jzE0dl1VLxiidOmUSegMmosdDNCxTk1je7HSOQCIXFH1+CCMg
PGjwb2vbgPJETo5EE3ePqSViHalLbWUslRnJSdToONV+1Z2TMiEKZcOOGivVEbaS3e6pHbAcgZtJ
u6nZMVvA+o06uhKsgt5M8yFcHQOYQlchehC9dugCqrHrO+TYdqi6+JaNPt1hlb/oqHXbnXsciLHq
nRywlMiu/8sE3KW2s8iJ4jialjZAGSr3pQWtVOjsF9oDnYHIUfJ73g9tKpTAjoSZXSzArcb4iBQt
eNJWR9eucbYYw2oAqCD1uVlUnixGwxuhH/U2GagTMjjS48mjvU+DQ+1/6Uf7jhjoB6HPYooLbXDT
R1Slb3Xtn6UyKm/MVZ8kEcT3KwuQC2Rt8eil/ylB/r+06h8pjEanuhImZYkNHW24zXa5Sx6oWQTL
we6/CkMuDo99UmHrpVMJRgpkW2hSc3gKnYG+njg+maj/XaSF2VDg0gXnHPiMmfczV3JkdybpX7c1
RRvBjOaQyMXhLQfcB9PjsXXf9drgMoIuD9xakMmcWTEaoHMdBQkIounn5MgvSrd8ooX040aY3KQm
fr2tvHhbIcoTFhrPZ72nsXhLgdFBhRAZRybh2E+hZRV1LG8t3AwTGkoJFhI8NvDSOcmfuw/3pSxm
c4+9KeadDtrMaYFweWvZJ6AXgOTlByH0nrEX4VIS45LISXFq1RSrAl2P174PTwbwCSHmWnY/zXsZ
HD3MIsEKJ0725K77dSmXCX5gZ9JjP2CFjRM+VMEAn1RbYyLxjwGqAOVbJB2gAv+FfQPhGO3G1cEV
yhr5MAylrNF6Ge8ckBm7ahUBGaIs5hMR17zg9Z6BuZTFnKCkV11ynDtoi08rkcl3uxwWvPrgvRfz
UghzeIOG9qjsiAXRO09NJ9z6hQYH7/eN44lhzkpr2jGMqvO+ZUh8D6vRkUno6u7vYu6mNi6Xw3iR
zVTLRlEOMqqqw659UNaRWyFNNCzU14TDmMlbEuNBdvIoG3M+UlHw/zHbEOPlTtB23glx18Q4jgne
OFMDcgNvKvX3I5ea5RMG/0jb43+TybvcP+ZNzQrhWEkRFtU4J2cMEjdGbj/24bz9jwrBWOKqnFu0
NWFRIEbb0IQQtftYFM8M0lO4MU4XF5Z5PyvQUoDnAwvqV/RNy3z1fQpokNqhSN0jbJqrhfXF0cI7
iWrAX/5tJViiU2UIpa6NIZTWO0UkZgp7Xk1Og8ae3yXd87uBO8VwMHASgAjOZM7LKOY+ztVJRo1u
DDIfSIKN4nx2KMEDoRiS92dcNPf4+Bg5Dw+8rb1jn65kM0fYCpiFKWqzvF2/1XvZzdbgcwDAFNBL
YKfAG5S6hZcveHtLLQVzoFdSmQPtjKNSyyesGP07tpwhzghxju2m2J8CHU6m8vT7Ft/LsV0KZDM9
bWcOsob+v61BtpITrWtvt9y7ddDun/0vzp7esSlXshiTn84mZqqmWFzvqshkJUiRpgT94ZzLd88P
upLDWH3rdEo6tcGa3o6k/iPaAmry83L5TXH5f/7IXuWcqUdCwH85u3nHBcLUATCDoQ0GMD+WDzYB
IkZC7xe9jydEaAAybut1F9D6NRd2oN5RlUtZjIXW2kwppZrKss/5UTQDpEARdZg2NyxQrXQsgR8B
UWvM6ieIJdB+i7ZY0K8zL11f9Fkhpaq8VRcDwl/U3ZCRWh4yxHmyhwSdI+Ld42zqvZt4KZNuxEW9
V8vUUoUZkLfSLnwoDj1wrKKrOE8DOXcdv+Qg1+4CxR19juB7+nopmDE/IUaIohVXkoFTDlfZ+iNz
I1fcUns3EIyAc0Yn9k9BPAI6wNUk3qIZ8zPIvYiBaIp8bnbIAjTSYKSIEIBnCxNFT3SkoO4pGIyH
68MzCTzRjA1SpVouO4Navo/th+LQRqnFYo9E82nxiJZ9npG/d2cudvl8my+OFxRflVqX2OXJ1hcg
ZzuS3d/cWaLVGcZWh6VvaHy2HsnX/7rJ50LAhei4U4xBwrQxtLNMKLoJZF7unhZ7GlW/V46GZOAD
Lwzl6NQ58XshUm1k44RaGLUQYMAmKRoCe2RveR7pTQsiImsZLJIUqErpU03G1hqNkByrUqP6k1ck
RYf1ztsl5BucBI2rS7TB84dzXahZvbENFyIZs6t0kpImEXYThTfUyqvVEWmDbtUcdL+2uRWSe+bv
coGMJTpJU9fHRywwjpHh9LZP0flqyG/ip7YSHF5r292H8lIeY26tAcyPVfh/uqLa4N12Kxu7SfUz
B3nrTw/G3d939O5FBNDWkjClDCBqxv4ICKiPnaDL2/ItwhjzwalfgXA8Kq7O45m8q5UXkhhrk/XV
aClHSFIkUqBlRkOEm8CYf/ZfCY+I6e4TciGLMS+i3jSNXJryNkHb8eYw1mhm+p/2jXVQ2zaaVT3B
aurePslkyoj6ZVp0DnzNMyGcjWP7ObUkyjUjNmj0khSk3WIIVz0RJbInX+Yd0vlxvblgoL1A4zK6
28HYff0Q6u1YWoWZKtv2iGqkfiRFZB8TInom/iBRuBtfeSp4L9GOuQyWKBroSgP5DXPNNHHMaymL
le04uYU/wh6reHbbzyM4EmXEaNYfnsi7W6pamFhCaQvRaHe9yjY9NmqfZsrWOjpmTkTVKTWSfE1P
6fOJN43gXvQJZn30RaCLDJyuLLtUlbQm6LJqZdv/RIfCH3whUILTS/aUearB8Q7vLuzfsgD/vl7Y
OPSzNlolthLdkxWRnnSFRE/RV+X8p7SqZ+N/IYkx/kIE6n1jhCTTtDWQj32efuojyWXv93t2L0d1
sXsA6F+vKFMbXc6oHIGI2+Qv/E8dd6xARTLbT37z3H4YyxGE8s+/y+VtJOMQxiAXqsMcYquGhA3g
+Z6BKvg+PTQrYf+/iWKunJhYaDxMoR/CY3bIkA8LS1I9gbu4cv83QdRqXvgFoQAy0KirzmsyX6TX
UCBJQoQHKbIlXurtTsmbjoykIF/KMQmipGthCgBAHdg70SfsTovJLlyCSp2TetEiciVHcFvHdFCc
JM2igEuPfs+F7oHo0nuWvkwOh9EdowamRhgYDIFGhysYd66/RTWGSM9bIw/EhfbZL2bwE6TuqfSV
7examt1jCFbtTry7eMc/gi2jfUl03iQsKrPfRpvVoxnrdZC8z165/xDsca+iPdI1sWJ5Db86fzYc
3infyWhci2Ue2u4UdSqoletA8EVbQc9Q9iwvk8VpbblZbncpPKYZua8Y3eO0JRWE0oC3mG71qrYc
a3QHYnL9KYydnac6msQaO5AuZ8xiwGw2vP3APAy2+GZtj5vU//FLW9ibmCr9u67fyd6jlwJsauh9
QSXtBt0yK2IBpFtyDEDWjhomaPzQbhrtZE556Z6eX8phkxuRrmDOWQo5g5c/dU8z8gESSXeCe3QG
kP8ILhR+GwOvH4Kb430i0WPsmn7hlYv+I3q0lrzWrbN3f/2Cg60L6o5mZhPt1SyZloWJ0FJz7DDT
dolJDaCjznzRVV1tfSKgV9H92c0Ptf08Aqf9nHPpGe7Y62vxjEOpamPR9A3Ey6vySXhLgLUXUCZ1
FoCZbgAMT0n1h5PzuQNFgEyZdrQbFMekMBZUi7Sj2WWnY2D58ir9nI4k/KM7jduCPStc6x+RU3xw
1Isu42aXL0QydxuwGTWp2ukYxEvtU3nDcl/AzfBRrpPllBBrlR5o8Q0oD17kfJsZpWRslFwfJIEg
SGDXWraxmcGBCcCRhv50b58jal7x+mfv2i5cHKpAGMSMgQHXJjPHrFxBmTAZGRX4BZDjnuACEhRj
0shGQTm4XytflF/0J+V1yN0z1igN/Vvy+WJfvFJNUU6YUg/JGnp1G8To2iFfq7vZfrecfm1w9vPm
HDUF5Em4KBg2gmKUyKirlKhZqo5TE0wvKuYC283+qLq9xfFibqWgZAmUMCAEGmpeBuNN1KWot2lf
gzHdQ7uSUpIIsR1qwjFHzk00B1N0KYdRDtCVaK3aQY45wfKLrpku0mIxzMTktajekYSnHX23lOPo
lgeoPUbRDHjhEJSORzPWKVE5r/aNBwY+wEsJzKPd60crjTVIgCfrHUHBkSxN74Hnp9wCMWEhRcyP
pAqAebqsdz4AhSnWxTDhIpcyUd6yQ/rUv4D3c9/aBXh8chLtk72Jst6M2SIy+eJW3O5sJQIDTNbB
LG/EQWxCd+xKXezaZg4mzA04gc2mfqSQnxMgd6U7rSeS7JFISRfz4+82jCrDlQnDyi/lMsqSFElf
isJxDt6cPSfhdhvzML/NmEdVTtEn3eC3LaIuPoZ1h4yiZj9k4Hf8fRE3FCIgnr9aBXOBp8YQMDoL
kib7o1ikQBCaS3VZ+vOifWud99afwIKkB3huwTCCOrdb+b9/we3rg96a83A2tAdQVjzGVApqeRz1
ItWC07AwVuMmAJ0heX4PHr+c3yUZdNeuTwysARrtjNYQnCP3dm2UjVrRjWxU1KB7yk7EBS76YNmb
Q0S8vxbxPhcJQRp5ib8ageDYrrtZvbrf5H3z/vzYr0FU8hWTlf/oLjZ/fP/B99+efh4eQY3hrJ0o
eFujVWf9MPHO51a7r7+Z0bIoFOu6OxlqsH6rQJSFSABNAbNTEXmRgxbxSFD3ck/EBJp9HxG5W7Ub
qInhaNx893nqEbt9GPOIBmRJAmsim9uYrKgEYUSuB95yKdhLMCZ+645KPg3XsL9D53ufgBICxGmg
KSCPvrHM315AEUemwxcvujw7Yb99CqO1rR7FU2ngUwoyrQry9maRj90H+nFIs3n78J6WpvNd2KCk
ABR4/zm+lWBTqAnsLNCj3julnsm8h3Xl9uuXnjvo49xSwHwdrhUd86EqMElsFqGvw7iXClEPTl5B
ULUzyEu6eAFA2KVdQ0gP2ruIfBvu4rDf/9mbzoFMXkk2gE879ohMuv/DZ7o5B2k3HwU2XDoXGTRG
BrNlnSI2fQIaoaBdTStg8Hp0kXT4Pg0Mvz2IApq3NahTVm8K6Iqgak/fFYpy+HhMziGIASr78L0E
62C21BGBJbaK3L9hhzGgYCpob7Jl+oJ5ZuR1sFuPiAQVwweurbp1A8BnAJoKiY4NpCNbr+9vlJta
c0wKI3ij6esG6v+SIC2fo6MMQTDqXDnQjUDFgG7JBEb8TQYkHOwSfqG5v1sSlabU2M3EWEkQ/SNA
gkPJbGYz9nUrpIoR9PbgnfBHg3WcQGiHe4mgAcj/Q7k8ORiTigPf4bRPJAP/1uBShqOc7KPFd+SS
TWK3MomBxlw9PPS2xRljplB7dvOVoLGjY9aRi2RzP/Gc1/lUWAZcAIPkywxMLpJHqyjgl4l8yaHF
hoF85mRTLWtU7CnOboTPr9kxwfdw9uz2vQRDrwLmSHDfI7pi9wysWhioUuJrGuxLRd6Qg3IMqF9B
FIIDQ5LDQrSl2/iqQ7iJ3O9Pk3x+UvqkIzYOXNTiJ9WwCQzHD5lTguYHTRW8ku1t+Ifph5gfJmKk
I8bo4T261jHArupQjyoTdxdkwiBGje2TL2A00InsTfJa4gtoOwe48wIEow6voeaGCwidpuC2EVVw
sqDfFC201/J1YcC84jY1g5pO7FumSxH0My3IECNwxwkwaU8WNi+WsXkVmVHf/Ygwz0Xf7DGulQIu
nt9DUiw3z6jF5TbowXEXkYEDr9Tz1+/nKd+7jZSfE6GGaJrgybj+0rEZS7xOuhbQ4quJYjrmDPn1
XvGQniJ/VbTZ66ifIYlKnihl8ECeWns2HLFzS1678R1/idL1YMQnZoEjR8USvoxKanWFWBlB/taJ
zsccESVE6ApI5yF6yf/+vvJboDXuvEl5NJGSBq83a4fogLai70Ij2L5pxJlhROUFyLkM8vZ3+5E6
HxW0+g3/jgjMpU1vloo/Cz23h2fOp1CTd33FsWa0IaE9D+1XN6xBulZ3TVK2VoBmr8NTbEsw1J+G
rSM7KNiUQxPpcjcif2eCv+IUFs3BmdaUXa1E/cPOTE4Edeti4XsATETHnUwHJzLqmzSxJqWNYAXT
ydUwvaBYxDEf8HkTxINA+UIKC2NV50nN5hpS5tAOMVNQXUSKnT1/GiD/6PeTwVnUHScZ8kwDsHKI
pZHOtaprRirm0lSEQUaERxF2Kn4CdhfX8gnxdYezNcBGBjNqrIIBfuvvZ3wbyFmofYDQB412OGSL
uWchVlplTRPCIqDDq8aeknmyQwkdbVrPccbpb7HqhIG2+AdceGDYYWRhPF+JUe5pGOQxpvI6POrp
24QmDBpMK9DWyGrjAjG/L5vjsdVFSQjSDU3qntBGLRDJb1Eks9FLvTCXiSsUrjx6pX30ecb1NrkG
8dhGpCzo4FkkLq7PsUhCOWrq2goG5wi67xa2KSGGW7t/nmt4hKLPe/RuS9KAs6OQgxcPLFsAHDGO
AgpzbdQrebwrflSwRQq7fGmuCjfbng4giwwfI3iqqMdwyz43Tz9yMTSph4QGDXXYlH05TccunyC3
ckFj648PmLK7jNtAWei8gU7WjTNEZRkyhkZBUREfMGuMBM3E4JIh3q3f/oK0293tJAJqxC8PODUP
xhGoBnJwDwisyOGQOt43cAAVvKTYefp2909/Qe/73QEZsMGLugrsP4G7n+0gdr9+Hl6s5cN6sn0D
LuoKDvIf//HhC6HFg/34YLsr5/ebdvOiMQthjFde1UgK04VEgbrHYDkfHJq8/NyNF3SWYWFUNIhp
QfrB3oBjqQ+Z0MQ7cSU55TsnlXtjfnF5kIWBcqOrH4kyxnvRK4w0lEIT6nYgewqO+X2DzjPMr+wD
/X0EEaKKwbioclNVuEgujsgg51Joxbv5E08LeTKdp48d+FIyQMzAFEj93IF0q9fNH/dku1+mvSLv
vnJa/P4ZtxVvAE5VWEMA3JBhBX3V9Wdks2EIndXnu3EixwkepIoxWAHItFNggtpXmdu3cUOCA5Jw
GaYDqwYOCpM8mBdAkhph6M2o2AFBYDpdCFCyYnd422kz2+PX10+xG7lU1Kw+Ih+CaZEKrbGDwFg7
p3ovdluap16PjLDbgsE4BGsRhmGTQl/+vplU4S6PFOlHBURnYIvDsBS4ElSlLoX00TBkcxqByYL8
p0gqdA3h3QIO4syyjnj4+renWs2MqDaioN7Is7s9AfRcLLRnE7dd4rzRN7bdQskGI68xVQ7JfdRL
GdsuNElXGIOZIZFledUKkyOWx290J1PyYbjNGH8pxasjt0jJOmBULFCWuMpILEEtmeyVkcvVVGhZ
Tl0DIrqlszt81iAmR4WKE0DdpFrPojBDRgd5O2SyAVQcqnOv6VUelMsjbXN3BAmBE9pHD+Uu3sl/
ou2479wZeIyEZMh2lCf7WHAsgMS6XvQj4NyhHRd6iWowcxFasUmmVC8A6AT4WUFVtHgrZFKgvfIL
PSgRl4mT9X4gD9W48zRfENUBaHWtQkWVx6Z+PFZBUjivljvQiBWpruD51Z2Qm3jpUYTVeYtkX08I
hZOHWMKgPtctoqYWYqUA/0pQ5l45YDyDBd5Ip2p9zFUoHAlMgLx9ZQ03xpAg5qPrAzUSnlLGcLfW
ADK+o4iBsBi7HD106UOT2M3IqbbexElUDKJaBEoILRWwsVzvpoSuMDB9SHXQbLLspweRPkZLZ58t
xgaDLuCZE52cDdS1bUF4BJoAHa6ziVlHjLhMy8MqjI1jkDVEN9B1XJH8U0tIGZNlNZKwJ0nrzLxZ
OTdmE42feKJQv5XBjY1I+nqRcpJjaGYBqcWkI+EBgqgRy1McjrfAvuTYSwlErSoecUoxz/I/JIMR
ojc9bQJretFyP/kMeeWoexJgWjCjG2dFxyVcL0T/f6R9127kypbsFxGgN6+05b3sCyF1S/Te8+sn
UufijJisKaJx0dgbDTRQi+mXiRXBJC60GtryoDothMCPSvv5r3c/SXNANA8a4Cq0PikDAMblXSVw
5WGsnSx3BOHt8e/f2dWoQkEsHdsN+4Bmz6oUJRSyIm4OgT6Cpjc4xNnHwipQJqAOgmQNyj6A20Hr
G17PdI56oekDZSzHfcfbA7if/H1bvi+9Y/S5+bGCrAKnEdZhHrraUyux2JR9pYzjPuVN4cW9iWaC
TDdvqroRLqkCU9sXthB+IVUmI/+E00M/ZAFkzRI/HuR9GFgdwvjDgR9estz6p6UhVrD2EgiOwW2K
J5OaN0UU06RBunXPaSBx6JW9slH9hQQktX//YwPOKCEKgakfN+6Xa1HkrZT0tSjvfSAgNdbopVb3
xgWXl/Jf/p8R1HQAU0EqhNa7zjmZ8b1EkvcybuZxtfji0RuMw+5iIbmFl4BTSN1juvSC5MlRDBqY
veB/+PET4xtS4BuPF4N65KCEh8AUahF4c35gCdQjBzrOSCvQzHQISlvmNhUwXkG3CVMntTJ24XGj
txeHCjfeGNhC5ooE+dPxVGXGSiFeh0PzUUQAbunuthf1pVB7NiLKCjVrgZgkwJnDCntmjfbUPLUh
xMq0r4JbmDp6j9HDIdvj1x7jer4WkxGGhEwXTf85/nq8NDRACbUukUBPEUtjvrBS1Mus9b4b5Ww0
IGcwWPmbWug98GeIX0W9EfVIBk0IyOjfUCJ8KR1mE7+DCrN2AtuHptdX/5Wf8w3JVT/+qh+C1l8v
K/kqkC6h6o1LVZQlmsBVYpImYPkOxefXfaDbexSz9HdkzhF3Jz81JlDCDCTGRmLFs9YR+MvxF923
Pz8Jbx1HEsrW6fKyu2Wv0BdoLZI69pFc54EozOwcCjTIiOgBmmTPULBg0Bt1tfSLs9ttvs9bAFf+
fj8e0Q/I6NGIqB1TamqvgJN2RLEiQ8pgu21tHhwlIXqCNRuo7W29Co+a5e5kU3uvdrUjSUZwrM/G
qgN+B2X+laAvXC101EdmGf3dPG4VPO/wJ6jN5dYqG7lSxkKMOEN5HNUcDVCsABWclydUEVn9IF4W
pmF23VAmyX7/tZ+TQGzHToNJUXiTDcI5SWhoEuOGekmhvwdYOpBLvQpOsj4Y3+pBWPsAIcpWQxq7
bC4GGb7Og2PZfuvqhU1H+/5ASyH8hTAS8EyoH4Lte/ptxQjCoWaMcNbQWvXsfpfHHuG26fNOoUJX
+PFMzCYCxgTsbIT3pA7Ckn//NRFy54UAoAfuQeHNSDORIkz8rbqEZL87JqAB8KwjM4lSHrXEJdyK
LlZgZkRd9jyuaggYJOBPQrEsNrzr4zHRWAcyg7jpCTAHIbcCVOt0UHUYixH6ZZmD+1SeuJvI2Srw
s1+oVwyDvZEvUmtxQKpIC3NJpyHh3RKhPTDCQUABgoP0ZLJq1ylVzmdH6aoQxqbcrEnGrf8WjB6n
fJ1BwsHmliJWki+bHGlYRfoTEZyCtlGB7rzgGF+SQXGbH3mojD6HtcEpelkYKWQVl/bm7L0hVyFo
2EBDB6d8RrgfwwMM3VjJj9F3vs5PEXRQzQI8Rzd/kaGdXETUqOCSwz3D4wmCPTqGijKvrb0Io6og
XQMNp8LIUR3cBbr8172lg56p6xDVgCUw8J3JRIULZRWsISjw6clEgyUbI/2WHyUAwG+xuBbAJhit
QrBrNPbjbTp7U4HzRi4D0SD8HsSJ1JnwmAyiiZxSQZcxVJ/ibpcv5YxnTgh6bHGnguIeFwmqwvRN
0rv96IdcfSy+vXMlHhTffmrBN/l4HLMrhFiBY4U5I28lHT91WdVrTCLWR9ERTOXS7MKnxwbmu25q
gEoYw5fTwAECAzyq1zKKbzLUeSAZurAedByN44tkBEIBQHShqwthROraGFi5Ez2+Ofpr5NLW7R92
U948p95EoDhxX1vn8bDmlyJlj3qE2MRlQInNNUdICa+9DX8T17klWNK67haW6O7QAByFdgTyWsB2
UENrRiXu/EpsjrktoF5o1qqeg103sxvgY2MzQIcDwB5v1erxEH90a6enGHBSGXeShmcGol6U3aQp
hiBiMKXCKniv0IT+99NHNciCTrOIri1c/9t2FeOSRG/MK+/p1Sr/yj6RUpPxGkOWVdWhZR9+BUsX
2f0JURAQQB77B+oyXWtuHDUlEzAhIVpqwS6g9z6gLn/43m5a5LejNb/gctw5JRBJ+V+D5N9/PbSB
0HBpIMPgsInXQD0YnbDw/MwtIAuMXBoEqlWNgF6nFrgolXxFGsdjXG+QZkjyPQdpTdd8vKSzIB2K
sqQXDSGaoiDxLNMDydqkyZWSPaag3TQ0dMg00NLlzXRT79P3Jca5n+h1uoNQ7GKRhwXpBRL1P2jD
X/OmqTWvQKqUOfJn5OeZV6nW125teLd0A2bXPWM/Hh5dhCYKbyIo4nHzQ9AGzhc1i1Vd+3FVccGp
Aza5XWlWDMIczhRQ6o9BW8XAxWcMu8PefOP/JKeGM6TU6Jbehnk8BAQWkhKkR0JC0M5SseowBL2S
Zll2amE2eiqv0md0hngQmjWING3myEayy2x2m4B6ddihd8WKnfHEXvjL4NS2tF5KzsxeKwL7xUsC
MdOfZBN5r3+vQ1UAv5qNQJ6AkAYL8b58Jul7Hu8gCZVBFYbEOxQdqcuiGBNUjcGffxpEOzwGT/yb
fAv27cbdpd/QVdwAKgcUHJTB1rG3CRfLXeQ1/L3TUChEFwEI8kjUB9EbyjwyFAojJaFwkjeykYJH
8VSC0jawi4VLcbaliSFCGgORcfQnAtcznUpB68CcJ6TCSUCskVgFSpSh/UfYuFvoc14f72fy0ZNB
kT2M7B3ymlAKQKlrakstQqZjNNU/H62FYSz9Mj/9ZZbRIL+JIugZ0AJjKSSkdxuyWagD4i4DIylw
LnQhsPZVzQ+1JDvnplcBisvLelYabIRwml0DMp3rWaP76HjUm4UJu2cZzxVydRCBJ6W66bBadczj
kUnyc28D3L7EDDfbYxgX1JB/OkfgatDEdFzsVVnU8/mZe422MSBLKrjhQgzj8arTjh88sZ+kIzIp
2GL4bzoIIKe6nBOS4izL27Hc9Jwjak6oGMJS2/B8tnBcCM4VASuJeChDvtg0ucQ15bl8FUzx1Nwe
j2O+x/DzhEcGhWEi1UTdgkXjqdzQ9Ph5U9QX5ujep5NOLAlpR5AE0rwQviurWe811TmI9RHVkjb2
dX9cWPCZETzGCOR5kST+UfulXFetUKvIb938DAH66G853uDX/OMUIR+P5ha4FijD4HKm7uUsZaS2
DuTi3PMmWmWLwnz8++QLJxcIfp+88ug+QiA2U8oS3E4b4tErz8xL8hS9aygFJqa06KDO7n6YQUMV
kH4Eewz0BrVjRzbjmVQuzzykdWLGhOqiaA/otW2BLs8Aqit1iOY5wlVdFqmf7TJS0gCND9FJBrnW
j5/+62nLvQq7MPCrs8SZ2XvxlD0NT+HRBQ5UAb5ieOWRl2vXj6eVdtawWAgwSTIEQZOMlt/peMUg
5kU3rvpz/ydAvRX5p8bkltqG7hhBRk3GbUb6SxHTTI1IaLHPIHspnfvGSZttW0FxulPPj0cy3+Io
Ov0yQm1AJHSTICphRE4cvl8F/qWNFpqs7owD6SmQLpBbjYSY1DjqQK18r5DPJb8blJ2SbDsQnwkL
SzLf6SBywkpwBLqP1j4y0F/bIB0iD0zfGQYi2pL7ISAlyDarrtmE9YKTObuecUxxQ+M6QLpGA7f7
1JJWcYISyYl85vRoj6wUwp0l2pv5noYGCGIv+Bmgv5lpKItBOsh54MrnLrKcuLMer/l8Qaa/Tr39
kisxnBzj1z2SUnMiIx6d+OnfbaAWBKcQ8SPSw9TVGQy9p3BFoZxL35JaYwDqmdsHzcLWmu9e/LqC
WB9ePwGeUos+yG4WVUOPrSU7Pny96+L5uLPYcCvx0sgA7wFyQOby17bKq6YVmzrRznuvtl121ZaG
yphxbP7zdAEtQoIF1J3gOFFnPe7z1h1rVTl3meWx2yYxtNaKGef/zwrlHY0c24XAzShnDvTw4yUH
eaRr5NnC+Zg/BmhVA5IT0BCCaKCf5ioppaTrau1cNgYf6+UaptzKGpE/eF8s0d4zBog5IaSD248A
YLo+cZnJWtty2rkN9EAx/MI6hBtgp7qrt1RPmsXOaNwiurP/tUW+5ddeGCK19IaS1c4c+Hk34ydX
69olWEPAwmIiS11S8r2zuZEbQ7iOdDQSjRq1WrlYg82ILd1zCW4BZMBRtVJujzfEnd2NshhODqAT
wFDQwCE39L2szRj33PWWVlkubpvK+/CWCgh3RgKvAEH5jy+FlZpOnJuqgNnminuuR5AKRbrPeIsk
U/OhANcG/ISM9meMaAaqB7sx6i6pe1ZSXUK9xZQczen7fz6nCqJ6+FK4dhD//SSmfm0BKVVkDwEC
c+5AAlC+uI2jVoa0FMzO3zJYQSYTYEOC2aAh2A1Tl1zpRd7Fay5B7DhK9xRm5nDN5AUHd1bzgD4s
2sSAbgSgiXBNUheonPgeHKjauzwH6BsCk4Mud2ZybraBovsRkvY4UUbpGjsjKRZs31kwEkCLhNUN
PsjPafs1lQUfq77btt4FCTwXNczKqcFP2Dj9sHDrzXcfxogmNKTWMKf4y3T3jQzPqYwseJe4POa5
pTaO3709Pkf0iwrUJos8JCErR9gLoeipCVcbUiYaUu9SMxscop61+syJpIWBkGPy25kH/gjpTvIc
odaHGJd6i8rAhRhZ4EaX7Jxeljg96FnCj5PSiYJogVMJJn46hIAfuVYD1/ulfC2aI7cXl75+Pke4
aXCBooMZ3hmy2FMDNScmPOYpu6hOaDTPMbqcFrwBGvyJks9PywKCNoLVQnJmaqJqNETn0lBfJKBM
M6dHMVwgEo4b1srXICLi9a5x5O01+wTznLQ2lQUszyw3RD5AJuBykraZg9Hcsg3dPBKay2Bwtvih
Is+XQXoxfwYO+pAuVtnoewK3BDDJRMEKglXkf9PxRlwicv7QBFcBTXbfyrE1PzHm78Do3jKQD0Fb
So8tCHmEen9ylxCEs+fwxzqq3IC543DByZta54U+bQcf1tvXHsV0sMRqVpDp7Xeu50+LU0vWbrL5
yVh/WaNuKiaIU75l6+AKZSNIdTNo34LcqME1JhqaVOvxeaaB0rh4iTX4+CjiycD/UDtJcLWk8bo2
uFZ6vo623hlR3qYJgQFhzXLfrZhbbUr5QjJgVvmGVUIQgu4pPC0I+6gxRoLPe0Pqh9fsu8sNH/2f
qam+ffF/OXSr6bymy6tqCVQ737M/RoGhR5iMoylR1yOXjmghgPz0dRSM5Ds7JGhL7JxxLRt5tE5a
Q13IDtIe288gFVxkgOwjIKTdwwQ+cKWxsCcb4yr0ARqR9SjVh5e/j9dwfhuQgf0yRA2scAFL5TkY
Cp6H7/yqbNWv5KPx9M6Kj1xCWnqFzduOR4dob6QXAu19/AH3Z/bXB1CxdcWKfTjUMZYTXbCXoddB
mWezNlSubrWjrM0Fc2R3UCdkMl7qPKYdqkdtD3OgbBaNd/7rJB5RkURvrrPTTmb4tURQfX8lAXIB
EBIPK+09VmKpluitDK9ssuWRde+TNbiMn7wTu5QR/T+m8r+m6LxuJmq+mncwpWlPvGJFuxYNxgJy
WepLuPG/FmaSLMxsJuEroDcTLBhQS5/ebF0sxlHK9+FVfMre42t0LvaJ01vdTXzxz9GVWcr03LtK
gQVEOgFJZbyQ9NvoBTIkEVgMr0qtEQVW5kMxcoii9ft2v8SW8X8Yk8ENgOwVbm9qW3pCVCWd2mIu
4x38IW/PXRRDGnQZ2C3RDK7DUmn+zjMFrwLeOfpOUJhjqekc3V5sO14Or4Oj+WaCDt/zNV5C7ZMf
oddMAH5HRroELLMSFQiOXQQ4ZzcEVzd6bvzv5HZgZH3D1ro3/GVAJvV5XtgkM38G1wvhHhQRteOi
4aloMOQYJWc4LbiiHv+HuWa9id6jU4JU9Kowo78CxJZbYzWeFszeeQd/m6VTj1Gfj+xYwGxjxKCh
OHrvwoW1x3f2hVlqw7v3HqHp6SfzjY2CMHF6DrQhiYOCFyLYKqzPEWThX5BQ0v94Bmj9jGjpAiPu
CrWESOEh3IEXTa4Tyr/t5C6vBiZIrkBUcHpqtoyhfwkf41NzTXx9YR7vGSN41R94LzJt1CkIm0RB
eA1j5bq9Jk5T6O1zvDGSY7gpFl48cvHS48JDhyw/stPI9lOm5DyVO8AVk2tqB+dsiYeY7hcmvgp5
R//789S9r3jBMKRukVyDwVAyMyydMLqFsT5s06/iM4OI2dcYYr3Yl2GVPqmHDtz23sJ03nts4Sah
Weant2xGcdUXblGqap9cQWx/ES3QI42fhRMAgamcW+tJc2qD/dTg8meratssTPCs3k6mgMAgEcAi
PwOE13SjSpUAMmZ2TK45yv0dGsyCSI9tYJoMd0C7ZWNGJ2YjWG/r+ijt+puTXtoDGO9X0jfCal28
BJ+PdxfNvfOzJr8/iLqNfNSsKjXDB0k6v6k+cvuTCAyEfyFXDGgShOwliEB2hvtVrM7ZFvgVvdwy
lz8VZFE9R3tSUTgJ1vXK28f6m2DVDtqp8hEd9M0tXBQh/HFm6f35+2OpY15nRe3xLT42hhsf68k5
kI34WhuMyb9Y3EWympV7YF+adW2sHs/T3IMgqr/orkDSET6ERq1bLkRpW5R5fVWfYLhd/0GIVj4n
iypwd/wHdFeBh0ImjWPIFVOGOq8U44KDIQC7n0Z0VUc7JG/0cYNGBbNfuKPn793UGLX4QZ1mANun
9XUwBjCrfWjv9QBmsufHczd396ZWqFVLtBLDdGGlt/2b/7wEh51fWqDEwTZF8YE0vlIR0L9+6vS3
6DiVTXjwxYjDVT4LnyBHenn883c8munvE9/gVypJ5n3PZQL8Pu8b0Xu09a9rrdIjcAY8JWBjWiqb
37OH4h/SDChmySRrP7VXlEXoKV7GXblrDNHEEIIWo6KHz8WtO4qfi+7ofKXRHYaED/LpiA4Ro03N
KVmPmCltuKusGvzTWoQlAobe8dBOi+EfGuxlYULJhE1vhIlF2gHmGX8Iu7Lmruy5+kjNwrm4f8vV
n/BQRIa7ZGz+EpNCKqkUIT+EdCAZ/q/V4z0/rAkfxjV5Dv8Wld7fpEP3mpzYHXImS0n1OzcBsYZm
cTQ+atjYlDWviERGCRjumr/1tY4UfquPxqZ10jNI9Tu9fXs8lT9u4GQqSQ4BiA6Eu4Q/ls4+orFT
qKLCrW75WvlMvgKrRZNJYo3QV6u37Km0BBivVqVd292q2ZVWcu22tTke2cOwCq3HXzP3FaivoVwR
JhMjRg206sZDb7CwKrSbemC9CQHQIHzNf74GMG18e+bCPT8DbCpA5CK9iC5h9AnNuYeYsAf2seDV
q8ms7PVnAD4+TL5hyNsFSzTvEKryU0vUYYl5qZa4EpYGJ9+V69Ts9a8UQPcRxKuiUaPhx+bQ4lOD
H9pftVbgqKYMknDOCkx/kwCS59njaSlSpmkBZ19F7bpMEhqSClHhSQ+QCA3/qpt0nULNhDA5C1sO
5LcxgBJfOhg1QFve4Q8LZRzG4W3FgfSDHjsRGo7ihRz87P2lJovyuMdYYJGLwWR1BsATAEwQ6i7S
x7Sw7WYvImWHen65KtOyLPyxkz0TbiDi3oPh5M/LByHeqnYuQFR/HxuduzXEKCAvCCl+GqupnaCx
TJdIqaReR5vIsgoraTWuAoPbhIcBraklGPGOIMIzN5hX57HtO/OKGxt6b0hEwx+ltR86oZX9MswZ
uOR6Vhg9q3vI3+U60k7ojWeX6mv87L6GwARELVBrhRdFqACmV6gaRVkeRl54q0Fd1+w/xc1gfEM2
65igDctDhR+9a6xZO8gpoGltCa0wg8IDSYwOFsIBAJgvKr/k837d4KpYs3UvxOFNfoKiB1jI81Vl
G83CM8+TQzK5Sikz1OXVcUVYhshU3hLddSTwhw3gT/MNBKb8uoTfLOr+oQEjXAC2Q0EndEUeKD4f
ryw/C/upj6CmOgZqQ6kCfET+6q0Y8FlASRsBRmYgb4Pmyh68POhEgxq6njuqju0dG9IRQvfG4+/4
8THoyQATATJUUNUhmO7pnBdNE2SdW4W36iOykFKxNTDdueDY58GFp9iJha+yc5A79hBU/LzUIKuF
SLARONlOMkroYEJa8U3WmzW47xzWwXtgfCOqhwgsInvovPVEF3wRh/zTvDX7bBWdaqSsiYNJfbYf
hm0Z8WJ4a20B5PVrtFgS4qLziEZGHtQHg8FCFDxfFw5kHM6Xxu5sgEfXrC2A3kX/SABU73v9GpjM
aZF4a760wHWxAMuh8Qwocjrd0fN9JpdsFN16WzsKb4WVfOen0OTRGao49aq0wBoCctKFaGFWg0WN
/5dZQCWnK9kBO+9lA8zWu8YRz9kZkpe2Zo2bBsnifKOYWNsj//l4/8x6O2AVviQL/55U5GS6esMG
SIzkHhvfxl11fiUkubiPAyu0RwSjF+e02704X6evL/e1O0ZHJtfbJTeaXPrTrUBcPvQjoGQG8gM6
fZwkWoiybZHe3PfUZj44K1o8rXN/B6MEWgt5HngemGYqSBpyrnDbsk9vw0Z8bt7BWvXuEwXiFXMZ
/tZWd3VfsKX2EYRQcnNRFpxcSLMRgjqA4Gt5tCJTcU/ZCXVS+EJ6y6H4KVrj1nNeOBTlUlwHcNyX
XB+yUR6Zo65hbojaOEI3IVzNZJWce85IDHatHcqtvEYbwkowiyfpUNm1hXSME1zTJ+3mWiB0e1Gg
uHhg3uKnpevyjuOHBfg1BdSdzWpByOQa+SYTRVgwlxaOb0tQG+PNzHZBmf14W9/ZU3iBSNMcNhRp
SZ6epV5KtF6Us/B2BKDZuvB6taDJNWt3xrn5ZWF2WqU+S3h+gAXx3SuM7jn6gijnNv7sTG+vC6sh
tMR1gPbKJ0AploSt71xQGBfgGkhzkWCQuinENBUaAcHnLUn0Dk/fqjwvIpJnRwY6BcDtwQqyeaTJ
gXrg0sZVai/xslu6676ZPzD2XDzzH8nGv6KwbEqbyNXHb3Abnbobu7CFZ9HZf4wDa0ewXDySQ9P1
a8uuzNQhhPEbOOpffMO/yrvYYk6pE/j60gGl3VJiDdSs0PpDwg7ICuoxClttLBqRzbA5VdkunqLE
6EfkTbuF/OTMQaINUcMqujpJ8mLMbgKgLoa3zZ7iLbfJD+pq6RJYNEVOyC9fTB7ZXOWBx74xW3ef
r+MjtGF2/gVpw3+tuPwMCuUx8Mrg+gZwZGoJnCJC5HJcdus2ouUjzfyZv2hPIREcOknhIlvGLOsC
e0gQIMEMxxolaZGaxBJBVk4u1JtwRLKwu1Rn9Rjd/K3wHRyXTtqdnTGxRc1iPTKN5zNxcYu2wabW
XWhrNy9LrP70ZUUPiLqsfFntQagAI/46Pgkr9gh89MKBujsOpFTQhwG/FaRk0zUK3Dbio7wobuOf
7kM4+J9CqfMv7sfjW3eW/cdIUIJAmgP0HySfS11MPLjd0AScFbf4FeXm7cWx7X6r4507uPqLcV4R
eeTHJu/M3Q94AG1d4NFF88F0YAm6sBqPrYpbcvHA73+sgWBewpzMonZk3AD9IM1X4DMCwSBlhJG4
TPYzuboR3uJPEGz0n95XWhkytB9EjI4F90furJQOogOleeb1ja83umSS2IQoF18Ja/zjcc9CvZ9v
UgEHJT3h89yjMg6jr6pMjSBIBYFfcjHRjZra3BYKAw4yWfFK3iJbAJZ8bb1wjfHk6v/tYNC2KX+m
KVq0sWiwDUbaF5CnhJB2Ktfypj1WNtxzO1t/ZHZiPrOmasfWEsfvLP6jzVMXTtzmAtd4XnMbbXBC
OOjyh9fKOvnajXUEPLYExJdidABY5Bd+1x/SzVK+5M7tCncGuUrSYYoiJa04J3Wh7AdN29y83Ajy
XeVZMrNlVtVLutd2S3v8zo1HONNUlLbQSgeIFzXgaoiUmImTBu+TpO/Dq7RfQSN+9f14S/1QcdPL
+tsM5aOhu1xJmRBmBifc8RvpKv3htrYNHXX5VK7cnSO96w54aVv9stas8MNi1uczhJrezw0yU9cc
qh/f/xpmk7X+/U3U0SuTqk7rKm5ufLSt2r2QGytY8UAYqRH9hw5cNt8DNDRCCNiXjsFfzHO8RJf5
Ex1QEwOqDETX6GKER0lHZpVWtf4oN9Xt9f34iVwRo9frQk9PIJQP9ArxPon5ES0xEBfxwMJD/qDb
6YfilUEu7XDYWBtW33zEqyfBgkIZbgxIs/nINQ4IAf7zpyPqdOvz4zW9d1RJAzR8GqBr2ZkjVQgF
W/Ik0asdnzU9P4nQzbxC+PFJNjukFAULQho6s2ZNDj4ds662qVOs/AUX4c67AHkPxF2AZQPOhmTY
9JaW85DXADFubmjCtkvInSO7/yOnAJUCdExBn7rEDvJMaJiZS0oYs7gaW2hinHpeedFLx8b3m5u4
FzftNYciluVtwNmN1mCLf0W6v3cKe1CWbmg6DKPtUjFnB8pDT2Xc+lZZJZIoPiG9QOYx2knItQsJ
3g1Xz+wU+gzaTdH5BRDsDLRBmaffYi1xvTYTYJ7Z5jvmoBy0S/+iHJR97zSf2snfL9GY/R+rTETH
4LgDYE2tconisez1YXNzez15ji751bfHlWZkf8BrL/s6MDHMm3C7VhbrAbLlHpbgmnMvBytN+vBw
IRMaH+qy0IS8UUKFrW/9DhQDKynS0Tj7JC/N7N2F/WWGckC5sUwBMeIgjPQt/GFeoy8U6nfitTim
2UJ2704cNB0RNaXjkOZjIMDUCM6q9xFzuI9BU4Z09Zbd9Xut0+u3xzcGrcZHpE9Qm8H/ZNJABzzJ
9Kwq7MglRYJ9A6ae8s1dy2/JRpI2nQkZYfAlQBUvefFSXV7i7JmlCCjDdJ+jWLEMUVysbyKe8nIn
O9qrti323KAz34kdnBZxRuTZnFzrSJmi5QEsAYQ+BK7ddKTiMIRFInX1uehMn0NiJEuhMhO7FkCF
xVX5i2zbsPCezZ9y8PkDYAuvATx52pzl2eXkIPTGHl2qOqes2sbwBxuJWqiWyCaUxdrndmG7kvWa
jpKoKqFNgBAIoQmbGiVcdlUcKp89c1ceTDidw3fGCJqPb65Z2Dr3LME/Rh4PBVUk8yi3UEziUQPm
YTir+9goQRH2fMkkA8DTRV7G2UEnmEz0lsEtJ2AOWsU79lTVjTVuAF8ikESIOFVf57fZgp97Z7F4
HAecdDTfwAEQqaMQlg3L1XUunAcjFcxYdhIjiw3FKTdRaRWuGb8unL2ZY409gWQsSAtQkyYMndMd
mUtDhmJSAmlmXd2XqEziD7f1bblDAq+HmJRRiHATFqzO7jPKKuVeuoUUMwKTRRf5HaJpX+5JXEe7
Zue+jP+8QcjwoH0AuIQIjCs1PNIxUSMNC9nDGMUJyGvznV6CkH6XOkCmLYyKXPbTfT81Ro2q9aU0
HEMYy9Vj8tEd0GtWFWasQZtX2tSA1KbOoJuLvjpxkqdmIUiElBW6UeGooxQ3XcKYKZTCTUPvsv0c
LuGrJG9GR+qtbB38EaFomsPo44HOImCC1gcfKhqEgd2fcW4q7dC1HBumF+XqVbrdQw62WupnuWMD
pwD9/MCdEAwQ9bA2ZRwFqqilF/DGMt5OVnfJG/chGL6is1AWRjNC6Uj7bl3Z/G5RBWLuV4CiHmcQ
NNWwLmCY0ykdGoENZKDoL4WV77JDvBbP8hl9d2DbUtfjWXv3L91NclxbRDFXWy+JZs5KfYQi/7d9
6gYtcy/tsQLihTfSdW5Hm8Spt+kKHJvIbqBX3vHWsh2uvKO05s/CKbIzm19BctBZqu/O3QGiaaOB
/Bw8Grj26PbgQs7zvggK6QI44XeeoXie7L1dsvNOcCWPS9Xr+f2HNnpE8hBEw1UEhDi1l9lBlauG
Z+TLK9KH7yKoWcEff8z36qiP4WLb1tzzgKAlcCmIVsjVB8PTda7aoiqbLNYu7QqEYi/ptdjzb67d
7dRVdAydyvJ36deicPjsLcFthBgeERIILUlr4NSqm7OhMgi9e2kkPQDfIwQQPOcgPz0+pbPbiLJC
3UZc7OZJB07QS6LbL/98gVM/Tu6kX7letckYlh3w481hQIrqeOtOADXmOoBhzuNhzJ00Ygp0pmh6
xQsMLrqpqSIO+Z7pBPcCruJSZ/5odnp139i1IOlhYLgv2mkR6U6O1+RGRbc9uq/QSke4n6EgMTXp
DqwnNhLnXZmVtw1aE+LymtUDo3NtVuxnuVcP2QtybUue2uxVhFnsB7BJoPGDkC9NzUpdIY2+6PvX
RLRjRq8MsIUJKJgDbG8VdrXga9zZhaDNAqUUDjfkpOgUI0DTWtGlgX9NUfxVUNYRULJyoV/6/q8L
SHoiwCIJuU3cpDjc02GVmSsXXuXHVw/ERY78VSKB8+K/MLhRdiBi/pL+9gulstnQKIvURPa860Fk
wYuv3J8U5eMXCHJVuxSkgUv0M7NXijJEbRSx6wuP9TC0gGjrSBc41bywejx/s3NM2aDuqIFvIeoT
YTDtSbOQOnj86/PjRf089dCCAB5cXwJ+3r9lBwDFTeUQyavmFTglCVmnEEDFpcuDfPHkeFEmqdet
dQXXq0aY7KzP7inm0VApnS21hkTv37MrLFwgsxiBskbW8NdVpbHtqJRkgKABVJErPoWNDbD3uNdO
4pIU3T1boP/C042WZtJHObXF8Y1WcBWPtYLWKOCNIIX+M0DKdcVAfmix/YIcnOk84m2Gc4SLEY8l
eoGm1pJkFIui68Xra/SBwQUX345f0mf5T/sRvTzeJvPkP5qNACMgLBQAy4JbY2pLyMemYiNJvG47
A3K+3gq9miM6KH3wbffGW3X7+EBWFGWHpQ61+VmeGqYiIrD3pFHtCyKA+pEMNGX44a39hSM293Im
o0OVezo6VkyhWTXyMLLPr/n6011HjrZh1iA/s5Z60n4u1tmy/XcqARWcGkM7gh9wPqayLVdsZrRH
5SJ4SHPXm2AnQ4+9Pciu+e+dfvCWf60gsJVTs3E2aiMbYiKjZ+HGA5EaWNxZ2TN7wD2tx7tl9n5S
pqhrUcuLmAuxaa9mcV63z8xScLD0+9SVqHB9E9UuJ175M3SOQt70T0NiNqPhQS6wgpQU+jg28p9x
sMRg6b68c+hwvMH9imoM0c+i9mMuMF3vpb50LXeMrmzdXW25R+wTp9ou0UfMvWGSWvxfWzTqIkTn
ViFLrnhlnX4XmvofiMaVVrZbahuZQUuwNyaGqC1Z+cEoMoEiXpVrebMF0I1v2TfxlG4BCANvqGCU
TwBvAqB7qpb6t+48QFPb1L5si14YxEQTr+Br8rbu6aSPDvMuOSPYzz1fXzR450KZjJXanIWveRF4
x0Q0SI0QEQZVq0Mkgx+fgHkunJpRaosmOXTHip4RgW8O1+mp2KNW7JolJlQw2id/07wscSbPfZHp
PFKvAYB2JXrxsDFVJ9N3vbVwpud3pIRYHFgLUNxwEojyqXUKtDghrrJyzV/Zb8VG74liMRW00WP4
PkDQ+UuuyWxAyL3+UBMSQhqAI6mFqgXBL4WB94GgY1E+8dac9e/wGGIDMQXiTQ0UQTR9SsL0gRa0
ItqY1uKm3/XAq1U7sMhaS3CIeU2IskRNnysUgxKJkn8rbWbFrKB9vCn25QpMN5a74s7BGujwTbmY
kyI/O3lsKLPUJEZsGDTdCLPdxj8FK9FIT9z5De00a9Vm1gubfhbAUMaoTZ/6zcgwAC7cosPNi3Tx
OoKMMdwXqyX8yp3NOF03arMXPOu50P7wb8xKdRTb27h/JUvacMAU+ovcznc34q9N8j+kvddy48gS
LfpDBxHw5rVg6ClDii3pBaFuteC9x9ffBcU902ARm3Vm+qVnIhTBhaxKV1WZK6l8tUt0yY9TiBUc
H4QfKSoNWPLc5I3fCzeRx2so1gQ/9nVsTiUjViJe8s+g97bVrbfu19LKfcCRhbFDN84PQFNB6FT6
irSR1nfc8WRqpJbBObNR94yK+dhSdu1OtaLNaE6MshM9foeamQsD+FY1ppmEqNVHizzIhOjMuMkw
u8vNxfBb/b1nBXdY8Ze2knes+qnbQgnlGonaLbkHgVXcAqm2WhR5oyXA/iHZ1S5jOcRJm69N6xpo
UpvZwcLvssAdJ5HAjO8d39vHX45uKYfB8Z+9N1wLsrIe1hJOezvDy4dw5PIaeAM81cQx2jiNhUsJ
4d+bMQTDWwfoeac2TJrQIIgTucCMqhB1mM3UsSoc9QfB9vFCxZqnc1tYM23WDIpS/CxACQhutcNz
YZf72CnM2HpvMZQ4WQd2v+5yMjyKD/pDsVFMHoOFh+f+12eBZ2zzvnqyvkOlDgBhgtLeosZ3dGDZ
F2AZ9V5/wnUnbw526uD1fhVsOqd5jTbxJTwaq2m6bORoG6ZS3aS21wuiUpmYrxc6Ugd8CGbAWHii
q0zuuf7x6y0k5aHE3CrXdm1WMertNShAUaoO/4OxxyCcpEwmSsSsVTpoVuuoJZH2vjnuMLtdt/iH
Yl9/bM3wKT8UPwQW7dCtY73GpSwoAbESit+A633IqCgTBdymszpKb13rNQZlNX3uB1OZ3WQ1HKpm
fqqWe0qcf03/j5tcjPoCsRDox1G6THPQ566Ql82A7hJ+JW/dFb/FgDi8FlROgCeKZuWuqlW5FrYj
SuVUJ0MFerdm8dDeHhfwDWgJnjI0lOfhe64dRDfqeqZ2eXJuvqojCvTMvbcpfgkv4UF4vG8vt+nt
RKH0TRYFcuqpneYaCi+JaDodk/RcgvZgtAQELH2jYgprSowtboXXzBKI6eMpbws6dxlMqLiZBekX
FfFTMI6BTi9NzxUpcHT1bMN8tD+mGshHVghZcOyAAmMMTnnTAGsqjVG0tshrN0vPkfnIOhrfbhJo
3EFNjqrYqXoUD5DXKxd1Ud6PYh+hstMC+eCAwSGWfUKXPupj7m/SjeZPSLg6B8MBEgt0JlwjFa7e
xsU4RueIWNrgtCZuXMuJc+I+zK0uAAf0InjonzjhwKx1jcPLZdolhhCjeQlFakfJqtBogfG4dnj8
kNcxSDBYWcyNLlCIlPapbdOOrSfGaDrM94dA2iadCTZUsxidiTvCfWY+g93E3mkUEkIhHv/R9gam
2msZhVx3ByFIElRWaUTeHlBdtKnt4WzdX8sbh0jBUILFmj8kdRPDgs3k5e30xbqvvk2OKADK41ZG
7sdeDgB3pe1qsj9KdkjMf/+SQcFQTpfX2jHPq0kO9EmGUD2dHH3cDjLC9u3dAYVDpQ9KMLqVkWBb
aqd3IJLjeETe6MQztW2I+r77u7NkuxiIheLGqb8WL7SURbUlr5eBNMGB6qXeiL8rC9w9GJ7MYpC7
SdMnuWZAlLr5/RgOXR4k59eCoHcLtaaJw1C12yPUhAGCXzxw4TAArb5WaZS44EA6ZMBwHrBsm320
Pz0xc8kFU71CEa9RQr0oUEEAFHAKCsQR1ihbxT3nC1pkv57ub8/SouEiCy9McN2oaKGUoRd09AIE
XnrmfPKa9aiaCT2yXt8HWXCqE3cfphpMzSegcriWJysNqZClBrGBuO/SQwreOb5emRWjPX7RUOc4
07rOkn0UenMclwLndXSJcSDeuY7J9sSkel5atDkOpdJZLPWSEQDHfRLBE6Q+4BBoM1Rt8lpXoRua
NsegtFkufEz7UOv0vHOn6aHxZ89qvlu0zDkE5de4Sstao6mwXPFGXPEmZ3PvknliPJkuhborSabV
nO0KP9aSEgiQJETvgVPuFZLqG618llNUV7+wTutL0WAuFKXQggB28aGCUAmJPqKAmKxa92nh72wM
Xf8Yy6mgliAJO9cb2Qq3jG1f9M6z76ebUPNUnurs8fPq1s2JYqvkWJrrzwEt8sWP+2bJUgD67Vwr
Va8tfbT0DmZjaiTZcmZhJXsBHQLM5HcpGZjLRdmm0fNtm7XltC9IBBwxJJETOJzF0DaGadJpaNip
PVeOUDZM2Du1UxGgGVgea5NYOkAZZxb3QzdEWLjiK3TkzW9jtzHAFWFHp2Et7sSdZ13ubxVLLCrH
6UJO8fIBgFbw/DvZb9cskRhmQzNuZW7MuxIPgFcZ5e/yL1AybO6LwEKg3ECXF1wz8jBM/bAbnZ6g
9IVl+4w4QwczX/ZGdFRj8zvULRar0kaDl08YEXMxB/ijySjyuvZnQxNzola1kyYPZrsvyPDZOdu1
jraQz/tLxnAGaH29hiq9UU5KCUaDtoTQeNrbL+Bq7Yj8o/LRkMIqbmHETwyEuIZrpMoTeG5ybY6l
6HiozsHgEG9zk7WESwnOfAkpZ+CJnuB6+bczUEDpopulM1rKutzJmJdpmrHJWMdpnf63z0bxzrVg
XqXLWSlN5hORd8wKBofQ/iV6YBnR/Zh9M9SmdouwqwesH6ZbyJsKXB1rhiD3vShqqq8F4Tu+F4MS
uofzYn3SH/2daZs6qyeGqQiTLc9CdppXdccJEIT/IpjNPZrmNEed5UXvewRMHLtGaVNJwOAcpFGd
iesf3cRz9INvBhg72H6koEPRvpo9t0pt1oFuGXd6mcOVAqZgUYsYeWXvcZwP742On0M1Nbxc7u/T
siP6g0CtX6IEHc9ncXoWTtkzhp1vJVxghav7ICwxqOUTCqUreRcg0GnjuXPW0uPfAVCpFK/2AS4v
AJCMJEYflP4rfLmP8D8U7Z+Foq+QMWp47IYBEIcOxF7meLSl1N5i/hDjFDqtxa0D+INDOVLXb5FX
pVGKOwL+AgL6h5fYZtgmY8/p7k/omi4XNbSqA2EWOn9+9PY2PzBA/kfK9kcQynOGeasMpRbCxaCl
NsFjPEeiVWWFx3jNMs/J299bM8ppxl2ZSEmNo2G434EB1dElEBK9jYfUXLMup5Yd5x+pqHxKKOq2
C5UA95TbVwwdPzFEuX2p+D5M/fl9yuJTowqEssHeCNVWI4JoCQoRjtyxsniSOCUBVZBvPT9HvwNT
64mI7IrhEJYVHYTX6KbAcwFPU96KSqvkfjNdj4KBqt8IRFvjgQR9FSYr1k0acLNtMyTKLaCYtIlz
BbfM4u8CzM+40vHBD7XrD+jJZSTby0e7GRblIbQkjZOghVQDarA8s9t/mHa83n5dJGQpIkP3F5Pu
P2B0VT3uxrox5QDmb/yTWTj3XdGiN539OuUh9MLIXDiI9HyZ+veek1+n+7+/6B5wFTp1BWD6FT1h
rUAlgwKWYUTu3rKSNYYeJgSZ1X2QaW9v9n4GQu1HnoOdV+iR5+grBNLVCwqQ/g5BopLfkkM9nO8h
xfZfQdEI1apX/JqRHi5u9B8p6Hm0aA/9/7Pe59UTQ2MXd3n201SGKw4B3p4rLJB4Aa3UFuPI14x9
ZiFI2KJZ6pTXuRGhdhauDO+BtX1yn/9SBMotu3iZ0zkDAPFji2Zwm3mEXvZVs0WivDEap7rB16Cq
jZ08/8zMR7Bb7kuTIQdDV7+p52YLFRulBCSgDE+vP40PZJiff2UMtMv1wXwhNCIA/DPauVcY4F2u
7iMshq3ZQlGudhjqJFPwknOON94L2EWY182L55YZAGXPepZzRTydk+TVpbSkHfon4TMCMHn8lSC0
a9XkbgyjAmZRHD0SnTEZ+9/nX6iBBu27LKGTVaOfu5LCxYGiljKkLTiZZ+bgkNRjadRScnSFQoX5
HBXrBv7J8OAkOT8Fsok2PZ5qBlZ6v2DjVzjT32eqK2RF2vOTNDj/b6YFG1i6u6BZ6D7GiGFw9OCI
Qlf+RLKU+iBqy3ASd8CeBJK/grHltxXVqBOcQ1CLNWKEiS5wgHDfMaPp8pA71UuOeUnCxYw+fcKw
9oXwd4VGLZmRZ8JY52p2fnUPDl+YMhpnWmQ/5e/7mszCoUwSTMJdHVcTDupiMMLnaLpH1sGLhUFZ
JWIIp6gtVm4w1RWmJCKio94Hzejn+7IsxMH5mtE3zVGtdVo04VhlS7KWeZmw4F1AwIADMKofUCDA
U2tl1J0gcCPWKrh0oPrQN8EGM5ZC3CyxzH/pIusKiloyl+vUMBMBpaAkW8OhxfHBdggN8O2B8D9Y
Fz6LO/RHsu8INzPQKpSaKJwkU4jhcGZrHiPnixFelr3NDITKGEFY0jdND5CIhJvdYI9H3JO8MHIh
JgqVsQxKbWg+D5TClleHaFeY3ovw9TL8YACxlozKWzCnJkK1wveSNR/CWj3Z6fvXfX0WF26v0A87
sZii/gXUcFTqknVCV3aaPB2R3UN0zDfDNjm6q7NrBYfggIqE/Vt/GfaZhXIE+z72QraBsdngPEPX
N+p9aFtq0xRd+6WAE6Bg5btRIS+BZf0dBKUPrYbjnWR0072waDrq/uPEKphaysyupKCUQeJEdRBr
Pj1nJXktwB0seSRVcB/8xOogWrLYKyhKH5paznS1hDSVHW7y2HxFD3dpFrE5vT1oGxYrzYKvu4Kj
VMPwRaH1EsDt+N9dQIS3+3uzZEZXvz/hzzwCSDfiekTr5nl8wEu3VprgZ0nJ+pKtxef7UAvJwRUS
FVcLvN5LngCkYSWah2ql/1r/HQAVSuVIKUNJHaeHFN78Cc4vhgALnuBKACos9KB/T9MQpoLr0Y1s
lzH5WH8x0gGWOU7fMNuOogvEromgyAFqZZ2hsQdpzbpzub8RYEW4xigjt1QzDRjN1yFbyVZ+cf8t
Z8vUAvSPU8HQ52uESMIMcJfHTrgvYDc5dwYxM8tkxBmWGJTNu4XaCnoBMXYtLqtfun/b9kvJQNl5
LFQ9yMfwopCRQ0BC69mwI9b0LpYIlHE3cp56fTXg7oPHw1xsFVbLKNtbyJevdoIyb5fDzC4hntxH
sDVM8Fsw525Oe0ldrVwhUGbdR0Elui4QuB2/PUwvB+hW7Z0XsKExatbv2wami15rFY976rHSsCNF
QXRieniNL9ZM/74Qi6/koaw8zzDMOqqxJ684X4gmb2tmsdcuW0Zacd+vg8L8WhiMIcikVIYw501N
WIk4Y6XoNA+WKRthjB/nWwtE6BjXcqgL5oUqY6W+Q8vMV2VJIledD3/YmZLzPtVDqyR4DFlHvvtu
F2yV1yvlypqvuBkUTCGOw5/Mz8xmON1FBMweAIE9WN/km3xf1dHX1EowEg0VRdlIlCfSfTKyIGn6
zhtDmaFQO16l0hh4hghDWWvEquJ1gRO4U4MEBXQ0Gcj0arNd8ahvzZBYREd1ta7RQtP8+LI/+Ict
6y5x0fX8+RpaRcAHE0gcD5kjkr0X1hsadRiruqiEMwQqCGRilnmFC4S6JobJPe46mOv9iL/o3WYQ
lGpEbZmnYgqIC7ZNBUrmkvsILCGoKBDigYSTa+h4XFpOQPS9j/nyJkM1GPr3/ZowM6S48Qux6wCi
EL8lld1axoMTalZ2vi8MC4cKBnKjV0FRY7kG870cHcMsR9NWXu6DsFaMigdlrweVil0578q9g/o8
q7yU5n0Ilu5SgSBouz7KOkBoD067C9csz8ZSq0nE2X5UqpYZRYX9qDOMHanBq3O6LwALgHIFRjri
bRf+/zyeXhUMB2HWFi+65j+G8X3gnEkgh70fJT4OlGC22hjkNTr2BE978dZz7kvC2Ipv7qsZUNNL
eQ0LSc/pr4w8wNKDT4aN3xL5T4nYTBbKyCuuadRGwG4Xdg36Vd5U8LYCrlk8tgboFGlLU3uyS3L6
ZBWEMzRZpGxfkf0GzEvYpYQIVhWSH9uOKJ/3149hkjRn1DAW+ZAXwAg3na1ffgkrsF///jv/8v0K
PNukXm+MHJSfU6BWMjRag7H2rTz+JQhl95JbDDHaJWH3xQUO7JhswIprskpUll5Wr7SBsn0oSj20
k8JZvbFqGlxhbepz8Ro58s+dvGbBfe/xnaBNv06Gldt2bQXle233gmoH+8N5sPPHqEfPUL+VLqbZ
9xbkFCL7i8vM/3izMdN+ylWEjRcrYogPQHmot/a28kknJ83S/8uJ7Q8M/Xwpt32X+lOwfuVXu+G7
UGPwrOznfW1fvqeZwVA5wehraV642L0eoQG1YJ8frpmuGDa1dIM/15HvTGym7xjslQ6ajzVDPWVn
K77l6hau0vC44osHTNOE92D1fDIlo5xF4AZaNkw2ZtUpyULygXu0wFmDWvAvl1C+Dk5+FxaDHGAJ
cSpNXoLVj4/U1B5ZN2oM30e/S8U852qJoHyXvYIIfNParFZK5opRDgNtZn2i9IA4JGvHCT9TzFpj
MZIuigGe2qm6BLNRvqlKZpqAEZFFj0ksyBTAm/SWgfRBXQf/xfHNMCgLzaNA5YQYGKVoRaAvErby
67BjXaIuBoo/KDcRvcDcikZUp9wtfJOeUIs+FbxqDFmWrwNnMJSBqnqXjBryt7M1mP6jgWGTmG+5
rY+MoH4ztgsNhCAY+WdjvhmiZhsD0kLdqzPgRPkKEx/eMX4WbAHEtEFqstkeq/Mu3HCOvq0IpqrB
YtGzxC5YnmzyxrnPPoKy2QzkLWoeTMKK2c57agxUWCGG/PAJt0osVixZVvgZHGW5o+/mPTdAUXYH
sUR1r9BOhSLiinGzwMSh0vwgybokq7TpaJdg+V5by9uOX1/3/RDDsmjy6TJp48DjAYJWrOKyEzuC
kxEaMu6jTD7g3g5R0T7oDd8FmxbKUqb55x0YQ/9Trj/blEnOmSIOaeIPRTspooqxh3zAur1gSUB5
h0Cs0eLT4fd79EMcU+bT/pT93lkhOnCLej0MkYIV+n6qdH56drAxP0L2cEwWEOUZ/E7ErRgHQaa3
fdF8GKe5OOlzyayBZ2gWHb3bXnUz14NECQETl9kQ/+nSoFGWe/AfQazOr1q8jKJ1RTvf1zWGh6V5
Ojm9S6en2OkUbpy4h/asY8SE6rNmCC+KB5KAqd4NhdZ0ERd6sEr4VwNOp7nUu2jzErHn1C4e/2YY
017OlboLIq7rgLFTV+me3wqYHjxI5sd/O2fq6GEFzww4AuiucFELo8ALggx7dcEIRoe/YPiiAnYP
lvNcPGfOgCifprZJUxU8BqrBo4HKFB1yrFLbpfYV8Mn8kYXKR7xUGIV4jKZSHAHZ6YCp0r97E7Hc
8gnrlnlR12ZYlF/r634AFTLWrY3MI9g4cIIIMDuEFc2X9eCPSJRzM0Z9zLUQMK+jNe4f1Ydm/8Rk
mV90DAYPfmsD2iyrlIer2nGIQy6dnvtbJ/voPpCXYi7rkBHZETEg5r6VLmcof+C0SeaZblchWJ05
Pse4NnN0hgvYRcgjZn6/CjYjwi3H0RkS5fEKIzXaUAESDxr7B9+SQUmcQCCWMizq9gyHsta+TxtO
qguUs4ALk0Oc4/5D/6+hoUoBJKJTmzb9yN90cht1SQl1AwuMak55x3TdzK7mXop2cyBqyVLX7VXM
3pjMNDoGIItuMTpm/7MnhSX+gkZU++Jcm/9lo+ao1ALyXO3K44AFlMj4muBcWYP1r8WdEAtoSdXn
QFTC2Ast1w9Jk5013AvGb7JZkeeUjHZ5zLcnhp6zsKhsMQ55L60L7FntIIMbbGGyKqfCQGb4Cuc+
2JI7mstFeVdlaKCEKratnViuMFL+LbPAn8hyRyztmP4+M12tkoxc9QGDIarfbGHgI3oAdShUvjVr
GwTcHtwgk+yFBUs5W9SJClptVJODGjG9CWw2lvwh26jfre342L8LF5U9lGLJqOdLSrneKEYJb1R/
W8KYkeYy2JqjOcZr9+GbHh7KNN3kFTt5ZLbbLMaxOTLlj4NW6nWlhLglVhlNXGa+A5sJOJ/yFZOQ
YVJCOvv8g3VDdSslsSrG8qQ4jjgxHu4dYa+aiWKT4cTSnqVgNseifAuO2SFXo1UEShp/irZHfnVW
s3F3T/dtYTHAzHEob9J1eVerMXCqmPxMbN/5XdvpUQSr578eOD+dgudQlD8xxij3ugxQoyPj+b9H
NxmmKqPyj5ncLC+eLCugv8RUYfq5OdaCoPSrYSr80/Amg6nCxM5x4mYNY1lW+39wvmPqzMSR8Sqc
13zjVO+dI9jp6j/UMBqYZScijoF7EMMWrr0Ip8tcHWv9pAfov5vWjDsoH2wC/UmfaN3WQf+Bt3IM
bMX8zGscrzO4ypOg2zXsyEmxO4/K6iVyPhn6tuTo5ziUPIpQDX6rAQf8k78q0pJgMzjGSsDjr2cx
C06XFGGGRm9QH8hy4opAwygS8rPf/RovWxZjz/erxZ2loysDRrcrC39yCx1Y2BOCKWMPraViQh6O
2A/Po+Xg9PjobWTZ7r/C9dbYsOhrF58J5mJSRhwHvJi0PL5gbLdKtnvZPXnHBmMLj90GaY9u3t/D
pQgzR6Ps2B2bSONGoCnofMdFQvNaf9xHWLKrOcLkiGd21ctDDyWFU/c+UNvW+qa2uQ9wOyUGvmiO
QOUAmjjwtVJBhtISJ2KV0UpRi6wRZZOQ14P3hMlipHMeZc/qX2zrY5uaXywvtXQ0nn8ClR80nGaM
njKlPOh5j3CRKpIvFiciC4NKBrQgwbSMKdVpLpvcru0Pz2KJsVgiOpeD8hxFldaDrnyrg4bBG+eA
BLZrtaj2eOF3xuP9jWMJRLkPP+aFLJnch/TgTDC9OeDh4T7G9Bt37Jm+fK69zK2GGnEKFzHih0wS
cNmDk5QR4Rk6Tr8li8MoBn0AlA5q10MDffP49XeCUG4hlftK5zgslhUg2SSROZoRKpZYdX2L/gBD
UHQVLHayQh+JjTAXsqzF8PJ3yRk30aO8vi/GLcfmZKx/AOhDcM5FqRBMg9it1LcddauaPYgIMJAs
IyWi+jEtTSZ//ORibpRghknlX6EUe6FWIO5GcHIZUdEwPGWXqtWavGMWD38rI7VXYpHlZZRgEZE/
yyaHKRHiS+xEpnpuzQ8fw3v5qcmyXTG08DsC3so59X7AhjGifYqgM1fbdhjPXKiYB4+bRit8q0yf
J9l5G/aElWkuxmLMAfy/SNSKcjKc0SABScEERVI7GI7cZ9a4akRmSwsLilrMTlOzXvDFKUI5oRUd
9ttpci/zFXT6mXtrRwVCDIwM9ETCnlXRGte1GDskE/mXYJvd6LD0g4VFhUQktGkexhBpdFrweIY+
aM0ks3p4CtAmwbqjWXxT1md7RYXHqlPSBGyOaDcBC5BkJ3ujxEG8Xk2nApTs7bI1nqtMf8Uw9EkF
bhd0Yq7XMJxF/c60ZsoY5RrP8ZGEG4eHjYMCtO6w71FP9V/eMHEd+Q8MJR0vSzkI7+Tp3sYgjUyE
Xf6u/mRZFksYKr5HNShSBQ/CoMqtIP7r1CK4d4l2Aefd/XVbDFgzeago3/A1N1YGjiG8ndi/Y7Kf
DlWsrG/xpDhftSk0zzanNPLGK6bNseL9IbXAJIvYK9ksRV+OJn82h47wriZzqg+Y9NFyequxq5di
w5/6j46EZmk1/6FucyYV/aLExXWmZS7s6nVMSX7MUe+YMpmHvr3ojWLLGJwFasppthHlZQUOlJR+
AY2bCNYE5zWwzEsTmNFaWvuOeEat+qZ9jm2XpYSLmjHDpXwuCgJkNY+BW+KO/714eSwen+7r3rTr
9ySjXG2Our5QqYCwcw9oSTPhaRk7xJKB8nxKWnpDwQNBcmJLeOZJunpi9YVNFn8thYIZa+jmxcw6
UDPTV8ay7NVxZsjN2dqwgtH0efd++noL7i/2bc54/ZnUYitjM/jeKDXgvqic5NA5JutZkLUQVEjr
QNbbeTIW4ufzI6t6kvXb1EaqfZ2ojYbfTkwmC/3CKeR6aWif7hlcIyj4ccl6riwQq9h7DyHq9Hm6
3N+Dhcr2ayTKr+fwTlw7LVFENuCX7cgORnxSLeKYp+d0tXu3YAO2ZaNBzmbUrX0/l95TJsrTu+j7
i8oWCnBw3ruX4EW3E/M3aIIPVvvw7FscqJzNdXCyzcY6rY+Y2m56jrH5vL8CrH2kAgGm2YR8W+Ij
nGfc4DFi2a37v15dyv03rT5gkil+vCe/WVa+cFk8//GbXjC9UZTK85TmfIls7pis8p8xAel1+GJx
LH7++2ZPN4X9zYLfjPEUBXcsFXFa8EfGVrK+kjL3gqtcNyigy3/9yxPyLFtox0Yy3MlVgeWXlXjf
V0CVHt43cHwSdAO+WiGEMNqubqf16dc6QplYJ7iDpk/ajelTpkQiTNNw9tO9a0XSdeG8vgxktba/
/nIjKJsaNC1tOR4i9cRk/LTE2mTKpPochYGRit/GoSEqSPSUrbb2w34gz6b11JD9+sP8PDU7c2VN
/FdbKbQKVlbH+ATqHva+NXzfjPxvJ3gzuT7wBZT7j5Bn994QvICGlnNwNyURif0bTOn30Vhffm0h
f/dbE9bMJnopE8M2x4dbz4ys+TZHulLa7/Pc7Jd9rxJKLcAvo5qHRLZyVMB52hHWrCWRhUPFPrA3
ZFwVA+fVARcFIYcHznw/nD1bxlPOGjz1l53Nk9NlzaKmYZj89xXRTEAvqgohmdwJ7mBY7oRlIHTd
rKb3ecdN/uSyax3Ht84hnj9S8uO8wYj2Z7K2N8pqe/GJCZbNz8Hcehbrlee7dOieTlM26spiXNQ9
5Hu1rMPz58PDuiBv54I4u4wkNt7eHQfkr5mJgVOuBZZ+UGd4xBpxp2d+rZ560z7ZW3l3ig9b8hhY
z18hWW+2v9e/jzxZmT8kcjj4GMiz1u37Gi3ez0hV+vqIM9oKfX6IqILz4FqHzcHq8KnvjrKu4E1Q
45w4EtljSkf2wLp4ZlgmfYEajkKFiRPYtcS0Wer2TXV0Zz/oil2189O+mHyMdfbIYTOt9Mq0f57x
kuMTFO6mGO5ofQYIEQOSLDSvEcUyfzV46oZHZRyAvhlQ733MtQ/6P1Kuxlwk4mNAWWttXp9/eE/y
5nV1sDaFqT/WxF6vTHLCf1Fwidtw1bbxgeZqfQpXOror1yxtZRgjfU3D+ZquttOmg4yGkV0v5vEG
zsgYqy2ilEumZBX9wUvqRGtxN3MoBQzT7F71NboLOKtizjtb8mZzLMofKz6eQ/lebeE1Awyz/OWS
07SX901k4d5EkeYo02rOXNfgBknUqwqIAcxD9PwzMeMPFMExyTMXOseucSjfbMR6lRkKcDRUW3f2
u/SzBJsyiMJScD5yqOTycVtuv3yVzn0BWatIJUxNFeJiMv5eRcyafNcQe05a9x9Yva/FozIkPzSG
McghnhW7REqI+yuBUsSwwPviLCaAqO+UMK/T+J5bc71fiq9Fmdvr7fn1IKDmF/GgXHNgI/bxplWu
axTFeZhApW3i31NjXsEw9iWHOken9F/IpXwIigm9eX6uNqn9eV+8xTPQ1InATyMMFY0OdvzoRtxg
wMAOBjrM1W2IU2Ntj7aZvvwlEhXTOE2SGimEKJZ7CUersraRFVnNeppGx5xrPK0L7SNnYtGBCEyI
adkGECu3FNJhdI5A3A2PYlMwkWpoLCcM4W6fGCZ1/GcZ6egTyf3oJQKEi9/GtXJcmSJuDv2td7qP
s1BccI1DXfkIrl+5cmC0Z2+XZ2vZklqHs/MdbuPFXYI5A/HBRYw3c7LF4FWiHguNsAx84Y3o+hso
nfRBYl3500YOqGOL7Hqt7wX7VPz860WlHLIbchwajLCJA6jAUQIIRnDnRT/+h2asa4EolxyKYmG0
w7dAExFJgl65zsGQgBVToskr3VNLyikHGOk5xD0kmsYeGWA/aNFhhALo41QAjXGEcF8RCVATz0Rm
KSjlllOeKzGNeLJzB+xDj6rFrTwgCo/3FXTZ+/+xA8oth7Kfcr7ndYjXzSVaxaCO+wiYD1ILnanX
O0b5kkbSDTDHY8fkp8430YUD1VgdcPuWI8k0TNcJwBa1al3zbRsfuI33UK1ZT8ILkoI4TJVFEakJ
2MOoBU26IS8zDp/QOq8V2BdKlJSdWNFHmBSCUpgrFGo91cYYRw/j584Xg/hm1JMeVFgeqSwRby2x
HTjeafjJRF3wnleo1PLKSSzJiQxlaZ3vrAunOcEmpu5smbS+CxYxg7opoqxcMfCKySISwqPpQLFF
68SqrZBYINeX7v8HA+gLzwN7DqrmjF36ljrBtl7LdvFkPI9PsT71huAh08wRyrP1V/kkrvfwqSnZ
vuQrNCagtt9CW7DFrw1m9dRSnna1ALRHz5IhTacdxlrzulmYBp6Efrr7x9/57keOp12irgfCbQYX
10/3jXXJkysCXvkNGVWRGiaxXec2qcJ7URjCWgcTRdbufv+RMxOo79ahGxWegVDhIunCDg/9ACns
5Ggc5Yfmxduqm2Kl2MFThGaJKVIdU3u9652OfDV41/tKnzgL/zeggo51vF9KwK+EpqKKESl9UWn4
ntI5iDYvk1Vvt8ca73ysvh3m+lKBJeG0vFErQFnuarpqA7ncy8l4Y50pFl3RbIWpqMKjkCJWfMAc
fnrbRx0q0xHWtM1FE5phUO5ObAq+kAdg5I/uvrRl5wmnXEayy5KDcnaRKoQeX7uIUeFjYP/iViUO
Kf8lEl7tP+XcUJ8phiUPSQq7sjO7sVFdg6CbsKe1LSXXcyi6Uin2hF5BOOxAo4Ze3p2082zNPmZO
/ZIfWHItXQtcgVFOzhhR5CJzWD3hQXjl4UgOG43oK8FyUMX9Lm+Hg7eNLRX+xHprNmb6oawzkzP3
tiQTuDaXmMVm6x8klMaIaOtwneN23b7d9zhLp6mrj6ScQYhPVOuaa9FW5G6VH96ur4mSkJXN70Bp
tsYETSD//CzQwhk4Fwb4sg6rmoSyNEy/1akV6lV1UDIfKzSY3cerv0WXc21NWViw7Q6xjsag0cxH
Ygdn+QEhocFfI9LtDIs1BHXpzho0ZCgIR/6gizdDbniRkzwO82CQB4Yt7mgFUqxSK/ldbB77dYDi
zzfczZ9CIu9QN2yxykCXXSCK8zRZkkH8xVMuMJVK1/BbnCKkxox+Y1xQsoH2s5oWFs15hkJ5Py/K
VSH1sNy8WX5yZvSGC2EWk9eyi52BUL4vRhO7qIcAQYi+qChrDHD46c48ebqvPAsHcQWcyP8sGeX/
Gr7gSzkHDljSnsWThAPP+j7CsreYQVDubywTPakn9US0aB9+v8XrzPpiYCwcA67EoJyfpKAZokyB
MZjxp7DOd+22+jTDFYu5ddHU/sjyvW2zWy7Pb0HZ8K1h0O5+wz2rTovrkfvSLJ2G59J86/kMRfVD
jeMCSNM7kuNkoPZ+D45Ts1Fs1QnRH1RnGvNnbEzB3gawdsblCROfyp+EsZLKWIYdXd6FxBR2wfmM
1JIzGwcO9DHb5Hhvlx4N9NCmB4YzY9nw983pXPbED/lUB3YxkPezAYbOwHQJKgBZajlZ0E3+NttK
ylnwvKeB6hAu+9UK7MNB3ErH4hW5koIR8/8PB9XJCd+Do72GXsejWmJP85z8eBMuIdkJzppdFDr9
zi2OhJG5uFlWb2+W89YXWxex2SDopEl5p7AU0ERmj+BxCMF3XjwyJwT8D2f1B5NayqgIm8TTgYnH
m9SHq8Ls3sD56hhbtvQMA7vQJBmzlRFcvl+4ZroRyHyQNnnU4SYbXcLuxYhMaZeZNc5xuhOvzbfp
WC4SzpJxWaRcytWndd8yl081sy+gdlHGbOx6lPzu/NqnBKRA3rbdGXbxXaAfEn6XHvQjGKUwRzBd
MY+vk9ndbu0f8amYMBiSzPURwPsG7V6blLh7m7S2fbov5FLpD2rENFWRMcYLQ+gpIYPQbyRfKTvE
HnkLrt8Avg5tsWafYrLIIVjL24Ioo1X/aEJSnTETZ5cXCOd8CNon9Ud0wr/rnPW+vxh1Zx9FCY/X
N21U4xaJOiYQxJEpn19A3Vv9uC/7sirrgoTCXEGWBJq13VP0NIhBBX4etiMe997MF+bbz6KF6kiP
eF5FleT/R9qVLTduJNsvYgSIHa/YuYtLS5ReEOqWhB0EiB1ff09xZiywBLPueKxwhP3CRGVl5Z4n
6cWdHuCNu8DryEmys/y2EvfJTl50hy7VM2yee9uzmo2m0koShusEXCdyuaJCXegFk3DSzEvaU/gV
P5MtaiTZHxpr++XPFoU1X1c28/1gYB1y4OQRKxonvi8ttoAHQ7FL5bEznF5N01+4SxdxaQsXo0df
6PUUW0CfWnNYRdY5R9bM08SUmITDfpOj3I3wMs9DNS5aDI4D5bnY2h3AeD29N42ZI7GATSY9Xp6X
OVlSFDwXuqXSz65tkamQl6vZ2dGpSg1fMWRQS1zLWL++Dog+Lq8cZqsYRnqieR3nHFGmvP7KG7xL
2JTtvwBuPSdak1QaFrp98DavF0j0MlzFqRc4Jkh5BX4veJdZjaMGnr4R1okuJTpnVwznZ/pcyN0I
ikKuUabur+QvoZATYYWkKna89HV/8+lhtvXVNzg3Kf4JPhY4iRfPabKsSbJCOY9BOBOUPsLBJOAq
rQ8a2go7YztjJqun3+E3IZV4sSP7pbbXfqgIB5+BQIpW5XOsi5ZmZ8c5MDaXIpbcmtt3fpUbdaZH
S+2p2rBShpOB6uisdKwoNHwTcwU+YUVwN5tF+1ls8pdsNTjp4h3TFlhF6lqR5UaOt2Xl5cjN/VAE
oixj5mGu8D+A24bE45Mk75GhKEgSMrBqZgPNxBAV7nJEg7pLUU2wivcCGpvqKYsNkppawiw7v5Dm
1dGzMzNZGaRpgf0mSdfkvHmRt307tKh8S6sUsbcbbzTrCcCiwWZmzhfFb9Z26ZsT/ICTdFnO8+K8
9yKYEJOs3yj32K4IbAyM5EBq2EPTkwpcErDQSpJFTVQpnnJD0gBNW4TBWtghZ2QmxvTlXbuu3qJl
z8iVTfr/KD38hxitUL06xZxxCWLPClJXKEbPsWaAxwB9wvJzprk4IkUpNK1OerlNeWQrbEXfRbwF
qFt0RyT7Cp0YUsRs+p10LsZnI4wevf80K9IY4NYkbxbNkTaFlgEmhz5DLMBwY6Z8DF6SyfYXQVV4
mfKWYoTDfapJxMfA3C2aqIib2hl/eNMNLHY3wfTJMGoMLwPT9Rjgvz8ZUea+okYdusXn6IpC3Ugw
lhUz8zyVrSA7wlDQ17CMSKFsQ9QJAzdDpfEUYmvPsC2fmCmkKR8bIiFwgjhHG4lEy4TQcnGa4zFf
zfRr08wMeZEDm9gy8s9mwzGBP6dU4pgcJRFDJrbXmdgSESS+0eaUYXxfsV5Iqlu1vo5I1zHDiCkm
jmlS0VrvSV2JyLfFnj1ksHaY3L8AC1lepBi0W8fmxYT9cSXW+Oyk8RuTpZzQLK/TcBhA9gLcN0yK
7TBcJQDqQWxh4EWTaGfObdHFVawuq6sZbS4WCleMAG7KhyFhDRpfZAXr5ihVdpFqL1VLjtRxfyem
Yg3Ge+KwMKYno8QRldtrGb3zLIKb5BdCi9dQ6L93Mx1ZcQNrLSq9OsbraKUUrJTNpBEak6Qe4KXi
E4xz42C9JX4OJ9N+M5u1aPpPjSO68Z/AYiiYKZswpke9k26WcWhfA71NDizyMDc+h22MxXDIsRMX
7YOVeJvMIkpA7RAV4JGpKOnfaxi/kkMvEGEXTFih8nBZeiay2gd5FTF7h6aU55gUpWXqpp/NsaGZ
lA/J+uK+0D0TdVXkvjLLLI+zBcqlLH6S+6Et+pgmJZhcMXQhmh+JD8oZ9da3/tTmgKJxxixcTpo9
4iSpAq+qCth5z0mprNWLFnlwAVFN8fV6G6DLmbd9I7Cu+875eiwpU23HRI/+RY6SlIobuEwuQK4l
A+advpETPUVviCUY82dubfGv2ys2SVx1Y60Y1i+SN8Ka6thEjfTxl9x6vn7wePQllLK9XC6Z1PYz
yKyqmG/qZ7zX7M7TD0q+Mn59Ve/92vh/1OUmVfyIKqVutaSumjQHVdM/2KleugRPhLeCTG++dCEy
+AajfsFGYUx4TGq6EVnKA0AKOYjLEmQB1ZLpDmeryMnkLKhSkXz9I55Sz7LE/ruyuYJMY8aDkS24
pVLr/hbpzffGIoCO0q5FredAHtKgK4byFjrphj9vOdt51d4xb+2gQmc0X5zdmttXzhaMPQu6ZtI7
gQwiJ8DL8Ipk6uK9JI3jjPOJd9IgRQmwLqtBXO4zAVeYlKjLDj2g9OY9KA222aHBPtHjp8qIbZZ/
N6kuRieijKkiYiOHF4Xdqb7qb80iX4l6GeroPHT/AbgQWDciRQmS0Jd1LiU4kowthvW23gxbzUED
B+ym/viBTiZTQAnOP0ldq7SO1zJMwfAKhClfb9QB8BDlYY6C4eZJ6fWL/aW6qKKWi2h13bQuwzGY
fKWyzKNbVBU55AIopejDr+0akK7sejmYSaUXi9T8eHxAFhFK84qaB4zQK1Qhv/QcbZXoqAOkjIOQ
6/jxIEcHoWR90K6YKq9Bo7DyD2E5NwSWqZqqteER/cUqSsarQeOvSQUKkm4WB3TyQMo7q3Ni+zG3
pn2aESFKyL1cKMVEACHVkXj0rvcZEiPGK48m0NqsX4iHzEqVTmYPETdBR6DQgFiXslYp4CBiIF4S
awV4ee9LCvXgNbaekvcsX6XmPwtCxwQpbgaaKMRZE3Sn82+/04FfKJqokLZu6XZPj/k56fePjkax
U8uQ2FcjDYZIegmxm+rgGeV/D0oKVTGiQSsLDLCLFdG03Ff8K8AeLKA61yvfnDFe0mSaYEyIsjtp
dOWroQfbwq9zamX2ogC6L/IEK8ZzmtboCqCQ5xyRB4U6UY+uYC/zLh0i6XjruzvFeElPGGx4fDfT
qm9EhjpPI/hiFakgU0u6GhhSgiz9xZFPL/FHZaXncqbL6zV2hTbObPmlBXqx+u/3O+LqRl9AlNco
aGmGK+9fJXxBBDcNeeTSnjuqDiitxyedvrkRHcrTRV9eXqlFThgaGJHtPammuHhN9q37D5p2xyei
dTrATyLBK0HpYvnbwDh4boz5SZZbOelofZ+HzqgOlySK6iuoCMfgJCNlVZiczYTmn1ZMIzKUYuIC
L8LWYpDxPoUdwEed9FOzsALFnu0TK98g28i4J2IofhiSEUHKkFzSvPTlFAQbkh27bCrXd4TlFi2l
ixULc5TFQ0oJcjHXzmsftDQ3BpZqp0vWWjxzjCOxqFAKUAqxp1khT5nfzGrUNH2dOyobFdhaDNZN
2XlZlHgJ2Duout3mS0dPKZOGJuGCtEPFy181T/lOy80IFQzFmVvYZufpMqozK9Uzgrd/5K6NaNNI
L4oqYVowAW072QU7L3hqrPqFIxGrx0yWkWuhRWRMi5LJylOyRCuRjrt8eZuVKRutg1oiMAU7q0L3
qbZn8HXKtxnTo0Sy57D/Ek3cHSm2+dY5tGYGt5D22SrxEE+iPvR18QzWNPCkGyKT+imKlxwH7/Re
MRaqF9ZRQlTzYWNjha9oHLATszHQ0X38mrFkZ8q7GlOj7E0opPEciI3dKTH7bY4+YsdHhLQcepap
nnrfY0KUxble/CiW5aw7mcJgXi1eRy+K++VZMjA1GfdG5OCHnIw4SJkWLIa5zsMSZzpnawUg4uK7
kCLh11gsAWGdibItsRwG7ZwwbwWYy+ZFWYWL6s3F6GrNTOZPKZMR+26jteM37vvzPu9Byn/2C2Cg
z0xmvXAyjzimQcULfRkkYdKCxnNrnFfx9k1A06sZ/gLGdK4bR0TXz49v6pb7eXBTIvWiB18FSnID
7bHalUZs/f5d6AuAsAiBdRLNqLfqtcGtjr7pGt3GAMD2Xlp8MBPU5EE9+gjqmXtBGgvenNziJrdj
3/AXXa8bruvbH27Darab9EfGTKZsz7W4Ctd6wJF74wwY5Z1syqg5RSgzs4qvLJGhFInkJRVXFKAU
62a4RXIWE+4frCLrxBYmeOAKKY6gTwqxLKVA1DZPkuI6x7sW36tdwlv1a/Nb1vk14qWDgAZ61zyW
u6PRrhBa2z0KDeArKz8xeYWjj6CUS9Vd5xclwEc8m5vrOnia23b9XujN4vCSokWCBXU3mdMcH5rS
MPGluZZKBHq5+Qxk/cIo/mwNY88616RhVwWgZ2G2RJJo3qZ9Xwo5FpxhUeFJsdoFwBJYQw/T5mZE
g2JdHkdhf0kIjfQ9VTCwrVmyuZ7/WmLifnOJDFZYOJnCw46Uvw5F8U6rtGvHhSDIvb0pOr+MfdQL
D4fDoBeGv0yd3eIUmIVv5svi+OXuL7/3qCEavwzgPDeWjwYp47iH7mMJMjnnDy0w+ixKlyexWshJ
IcJoyE636hePNd1kPWF0arpGkwQXSUlz/Dx/1X1HPC6xjXm/Z1jzyRf/fYab7hkZibRR5sVVBREz
LQzRvAKHCVLJOMkUozDlrMwVTRIFQEre+yfo1lPVBEssTufVGycbl1YXLGOvmV+5kXyazAHBSRsx
pkddjMcJl7IRPBzq3GMCWYND+4w5A3NxWBwU48l6eUW6zpCMxF1WTq+nme76O2ByfDw+982TpQVE
wYQX5pN5QVJE6jsusVfImdr2p/MZrTQD8O8Byzy4GEjqAJ+ir3XrPcLMUOMckfh2vnwUE4FixuA+
6ytozMOGL+pSRlkBQ0qC7IS6gtH5z0NqBLZmiU8O4DSO3MvX9S3+Y1yx8e6rxcrsobFYnamTvbEj
bkiUr1BXQVMXTQdumBtsb9N38RIQ1aKOT5lxBuBRsE0XcML4+0o2rd41FosV85/uuYzuPh7AgopI
Rkgpu91GctCIXtWeZoGerPlls04tESsqVuG6sjQEBJXDY+aPlbP7+cjuyVIG3JOvzdBKICvpHi5A
XaxVPWHvSvv5zEBGlSUOqWlZBq7A/TNLlYj3OAUVT9JXOAP+0PLK6cKW36Fp6yszfjWbI2rWL4+F
/KfBuSdKsZQThEb2lDkyxk7xq7S93RFuifuYxhT/RF7kNfQPq+oP1E4sZGhncqEQ/vVWbAWm5GBm
CZOjj8lMOFpoRx/RoSQ0SauwLHLQqY3KDtHdd32ZY6NwjqVFrOTFrUX5Xjfc06Iuax73SqRdQKtd
ZuuTluq7AtVHxQxiS1ic8TCWwDTE7myjXqlGZcpLHkugrMth4fiBGb0PGATEGvVwrVmRZyr7FjBi
EsbXoU02JjNkJwL66GOpS667WEz6GvVmQU8WhbXBkjrF4heyvswdz2Bcw5REjW+Bei1XbpASNEeQ
2yY6c4NNs8wD/Yz37rlPObpeVA/aTAT3yT23GH/2gaagGLPNDDgt/33+7Z4Y5e8WSl8EbXvjHtlW
vvJsLDkqGQ7tlGobc40oh5Ehh6W5oPkJRIrN3EHZkFWinH6DKMZj6J5X8Ev3v5/4bdX26a1au/M/
rfevcvX8+PmxKFBsqkusKY07UEAXthWZuasSiBeT5bVNeOLkOr5PQnGqr2XlOgO86kmyd+fEgGm2
1dfmObWZjjLRFz+fzTclyu/xPcwodMntRLvQiYBvAU8D087sptLpB/pNifB2dPslx0WCVoBSaUVA
K4Nj3OriUQYeCUbMfLNYsQYpJ6oOd1yks3h9keZSpIGLz+W+QG+NsU13vmk8FokJH/ieCqWRo0CM
G01GtUbCEq3fgcm9ethBjBYMxYwZhox5IkojYyNvwHnktoCgYWGpRf9BOqzdf8Y5RL4E+IcTeY5S
pjI380sJOycQCb75e9jnHNNBMzPmdFaHxUSkBvaNSFGqtM06pYjnN1LIHGBOL3jxzMiebX2MITtp
iZYvxoVNivyIIqUmStnn/TxD1StadObveNMtB7Ss+DbQ2B5TmtQWI0KUtlC8MivFGJnWwjp3io49
WYnB6mImmuDH+x3RoDXFrLmGkRZ3KLWeE7ymZMlgF+sQlIKQLvxV8XJkOFcJWYCnxwtUL1idWxMg
HPdSQCmHuTBI9awGq7LzFU2cb8FxUxrohoG3AeyPJWfMsWznCui8HA0w/If4SuZDRFu1rVe5xn9g
q+ZTvFhKi9ZnXCI53wMG0yFuPZeDS1FAWjbickCQix0yTEjHCazMu+PTIa7WVXWViiDy3GT65s0z
EvgsmKE0N+qTJ2KQgtMDa7s86BjkdDjsNvlMHOajZ9z0TdGNFDRAQb0k1m6KTNO5DTC/AH2Qu6/p
YvvLuCwAFnhgeeYTJJEBAngaSsIKdpZRwqUlXYltjjUmAQeAaRoVhsUuR4bXMaVhSAkJ/0jCXOXo
cymdn4Qe6YBI0VY9N3O7WcEWYJApsQL9y2PN2E0knFFewTAYQRIQMENPGYQizsRZn0GWVyU2/iGY
2qA3uDHhkPohNh3NjdTMHPWQVjoLrEqcUG13pCn7MOOzUMpEKNPiqzFnSD11azUyyRecgw10ORYx
6LNtAXh/IzAVo7X5J/HYGe/xsduKKwy4rrFyjEiebyeO8sTwniZ6B+85Q5kVXmquUkpKTwSBYo7Q
IcbXSFYLzDX7qG6trbeVFqyy6ERXAKEqoR0FLhWmZigLk0nltchCaDABFMm+7HiLGXDfQtugAqw+
ZXls9Ww5MyWgsvXMnuIJt+eOOmVtpHSudFcP+WrO4R1gysxdePFWt8x15S1zLi8snJQpfwSGm7Ra
wAsWNZlqwoq9vKk9EceV9OtibtYO4gZdWs6A8uvbrLiBJzaMUo+iPCfbjXkNOkyiFPc1qbsmVlBm
QMilrGyM2vNYfxTtrisAnm5nTm5Z7h6tmbplvAJW8hfTVSb8e/AB9HHhVF6CitQ5KsSec3gOgGpf
xRsk8LbLrNAFoN1smb3p5B3RRBUOvZBk/wM3p/NE3SCnQS6oyN7xy94CvABSVtsnVBj9P49diIlC
hCyOKVEvupQULgpJnjB2O/QrJDCBg10gNScQNAv/lKE3cjCAiGPN3iIs8ON9HSjXhquc5uy5jgln
4+5jKIfmWvFxjWlc2EIc2sR+K0tfk/VtjSGvYKz2rKz6lHkYH55ybrL0KkZqppC7vcD4vrw2SIWa
DA6zDkVJcMyh2p9k5C6xTmuT6kNtACgiWmyyRbS4fhBUnlwxw4Xi1Gamv0oOb1pqajAnxPifRWtc
NXLPAN3i+LlEA27NvIrzpNDvMdh4flM3b6hSahis2Jo6fB3i7xCUiseHn5j0u6dJaeTcizB/EIEm
t5cgNvMjmUy3AJn6FKBbv8UcAvrKPWb7/CTPJU5S0VuNgScaH6/kZKRZi7DHnhYsMDO05ZYV2LIo
UJ7FkJdI5rdBf0rdyNSMZGtoH495N6X5lNEZKLmZc3WvcVdyBl34bXQO624mhf+v30fTBHTQyB3z
Iu7CVz1OYJIduPmu0l8N7/fjM9xsH6XIsMQGQ/S8glTz/OY7jYgkBQELUPn+VC55R7QkUDrEa834
lNFg0+yZ2nriWu7oURpkECvMw8xATzuSBCYSiiWaveSF77TY7Kqgw55DNffEOOWEupZI5yGaTzCt
od48ttEpfWytC1DO7RHOXp5rp96kcDX/lGsBI4qsUGbCHklY1gW8PNQ3FUzx3V+bOguxUdjr+5OP
1sPAbBk3NjEJIt/9PsXBZI6pxCGd96fVanOrUSCVckr+nC6GvtD/rBtrHa/1V4wBGJm1PF43GTCd
P5CKYGgOYZKno3NS4h9pIZYZY/8K+gs2dnsIAabh69q206Pj4SCUME5rTA3rxzDT093xSz18rbTT
x4qFtDmVEhnxQ6WfiTKr4qZLUbLh9sFTt0gPzW7uph8+MhYXxpmnjDEAyuaolcHTIXr6/m6lSA3l
tAfvrzZZBLvZDYtTZp+6FcIkx7HWrZmjAaiCt3PUFl8fzwwxnnAlASmiASOBk7Dj+XYlIzEelHyo
58NluGWaVqozAzTYDHimmT5zLgDtZuUvppw7aa7Ab8b6G9gjmfJd23joycKDASpu08DV0fRmfT3x
z793l72tF+Zaueqv10P6dNX7xTEzWABe0wwffQAl7KLUVUWalMNpde5C3ce8xFNvbX7ntp0ah9Ao
TKs28wJwddaSB+IQUHN2SFyyWvRuiWNaS475QLTaiPGlOPiyUBbD6fl5k6/fSv13fzF83ZkZDpqz
/SfsQG+w75Cs0YhgBxj3zrwG6ql1nOZhBTHIr1Bu6K23nWb/LjedvvgMDceKEDddjcvxCFjMPfOZ
T6qz7xugUQqlOq5TXiO0V2fVeYs+3sRfAzTbArB8jdWar8v347J1v5YAln4FjM6vSGcG8FNGA9tG
gSqBQSiFv/VejNg/iFoZRdIA9ku2bHAJOquvx9NLymMys7JaQKAc61RXGFZjAuUBFUoREAtzFGIx
skDdeii31wx53Tme24w3AtSV7GKTbrDXIdrNfiEPFOlLbYnhq6Xr1u6zy3jtEwoWiCgCZnUwbcXJ
NGCAoIZp6mNzBToENqIRLgsTCv1rzxCuqYLimAwNFVCo8VWVBpwSCKw6Cg3p29XyX9np/wl35o4O
lRXxpCTo0xZ0Zi4052b3u8PMoDE4FqRXP+5d1qOdcm2Qv0ZumagwDQDy949W8P2ibwppflIy6Opg
t3DwWgCYYy2Nxzf1M0OoQDrQp4xpaI37AZioJjJfhHUMR80u9f51bQxM9J+focE9CUoRe2qfde01
gZFbDivdWi+3x55h3CYE4Z4GpWv9IhxmhYJjEFCVwljo6960GKyaSE7cE6HeFB9CnwcVDrKa6eLr
FnnN214pltqa8Aru6VDu/4xD5fRSgs7zRkAjW3ZgjbSwLp3SyV5fXfL6Si693Pfno3ww/yehuh1w
pPM0rBoZhgt+v4RLlenYp3t8TGCixnjHIjrnHAoN0pQNKEhAPIrs0Ahc1/1g3QSDT3Ty1c+HtGgk
XET8rr1jLJnVHDaR3b0/BvXMg2iWVgNaFeCHArPWAauWkKpe37OGGycAHe8pEfdsdCVSdEHEJ4LS
sNuca+N8fgsMd3cxfu82do5uvw7t2DuY4T3jon4agnu61OPncv9aSuTxz89vTw222FlWpP9ivMyf
6pkQQdORhhgJ2pJ6MFkkV6F3vaADCxliKGZ4dPrw+vgkE+gV90SoRzNoBT8r59lNU/467MjuLPdw
8Dd1ZR7W+3gwtRwQeD6BjWFQZhxPpILpAHhN3pUH5WBdH5CIX5cAz7BDB/spwNL5Ya2/WJcF+vd/
ofitvH75A5oxVUNgvoeJLM8dD24p/JEU5TNe0a4cGP2s/nrGvgXdXuhPigHY7Bdra7CE9m8U4V/3
Sveil2qp+UEGcgWWhGE7drvam/9IVX2ToF5gJ8pofSXRtQkU84vxArD0SGRc4ERR5Z5t1OPTKsDi
tRUucGPatv3JPzlPa4v0gUbGMwsmg3lH1IvrlEBR+hxMQ2w72Dt7jktyrm7mrpEVwZIkrMpi9d/9
9LPvz0dZ34ZLrm0ugYnDqrYN7fRY/v9GS37fEWV3pSYTsj4tcaJzvN1gLOGEjKIeuPkWqw0YtMin
3kdL90ehVEmMgl/EX8A9c9NhYiuy0Yll6NYxRNlLM1kGYKJn854cpVQukVh6nAjJWK1S3dzguhaL
p8ZwPiv3AO9yiQkEDV1nLMP2N/7SXyyle1Z7rhTTbIZjpr4hvS0hiiqqV6XLKF9OG9BvMpTffMFu
BglzHMg5XHRuIe9Mt2WmwH+WDe9YSOM19WkfXrWAyLt5tksDJXYEt9hSjOVwx9xBSzcr6GAdilIZ
Uh+0cV8U/Un+JSGasxdYTSyaDnpOgRVqsFjIvCpKeQjyvFIuEkQkA2aY6W/K8xLjN/s946om6pv3
fKT0xjwQcqwMBh2IIXQG8mEo1zvYsOdqgLthDhqx7KlEKY1IKQaNAxjg6Rkb8N5utuT0qf9BJgox
lYGl0izsBZY5kSg9ogE8KJR9UIx1rG/clDZsyo5hT1i6XqIUSOQh91XnkI6zicLaSV8gu4aefwwX
rFSL9Y4nsiv3l0bpjzIu+Xau4kgrkHsDvcA+YJ+07VgZipZ411/7jw+OsZ17Ut3zvIp8HgBsxVvw
OvIC0NlZwr+HpCi1fjkDvOWxDuYnX/To9ylJBJZi5kkNXrSgP6Ot6u1tt0DGButMaowMGhgDY71o
8mJ/KP0RQUoUO4wxzechCBJgQ4z3k8DesFWLtSSCPNVHdCgBTCSek5oajJOw4Kx9ecy2iXIYZGF0
CkrycvmaKrPkxjZTfcfkwXq+BAafqz0BH54leZNKcESMErxa6Uu5maWoFCRIGyBZzkpMTOujbwo3
P2ckZX7tzy5KhOPkyCHtoNY/iTpC8gAzhyzdN5miGNGi7FQj9EAC9HAxmh3tchdZf2DnfrCcC8a7
ueXsRieqkv9cv3AMHcl5fP0T6ea767/p29Gv+yXX1Alxlp+xSpeU2d9i1z4VzsJBpnU9GK1pbbep
mdouojzW0SbyjffUKSulqH1V8Ro4uEInxbBI5hj6uGLWBOjARvkbOCPuh3v8xa2YfYoMQbxpyNGx
tWyWxT4Ql07KTl1IyGYyZGPanx7JBvVor/NhFlcXcjITSWR4nzvEPBUyyK1pLHv3HySM7zlJPeNr
A5wqgFWRVBbgIG37X8rPtCRjae4fy8x0Rmt0NuoVS1omKpmKVwzFZynG3Hk1lvt99cogw3hedC/z
VRKVPCYsDDude61QafCwCcvgFVagxVDkNLBdqxVVUpNIeWVyluR6y11x/tW8oeeRpf9YRoquZ3Xh
/DJPC0Iq1Z8LvVrb0hrWXkGaFpPZVnxeMsPhyVzK923RSeEekEsA3sFtIVukmyU25l2P2oZr9JLV
NzrtxYxIUc+5LPg6lSK8KkQlJCj5BAwBnArLcL9We9b40XRyakSNMvicGg285OFgJnL4Gzu1UBBe
HErTeV1ay14/uggbVh+PhXLa/0S2CJODogrYb0rn800nV/kcUaUAIJBdfjwtEDfwCx3bDg0XMwRf
X+0tE8cgO20EvsmSSx7pqzwQZrnK38iezzsMawL+z4KzbWC3Kpxt40tr9RydQpyLcsmMocwm6gpE
uXxTp2KXsK6VhL9WPTquq3V0etss9M4A/dN2yxqr/5sX8k2LkqFIiCtfGkBr9QyocVLvD7Fl3sH6
7jV0pwWH+DFr/0ZovwlSYlT4IlYZkaCWRIJQm8AVkk0Heam9vGXQYkoP5TIKqVbKskKsLeec0QC8
IU6qZ7841vbdgpdqmS7jdOQXfzqP36ej7FCjNlHUEa8YFlZPITKoYTvvV4eJ9/c3tvybEmWBipQr
83wG1fZc/VF0Aa9j4WTuAA/8BQCdA3bVYt6bcby/MbPfRClTpATlv5OcpVWZqwClenWtO2iMrw3j
Q1rsffPjmYkzQUTw73mKTqL7x1hVgdhoxMe8miY2y20Ud4cOotLsnJpxvr/xzv9zPoWj1U2gpGlK
Yow3beeZC11ELty4RbqsVguBsOrRqSgVU4Ut5qICEhSatrkjrvMhdexw9YbkIzIjON96bblzwzi6
JgAS3NDcJ79Yqa3prN1fqkahx3Cg0pX0qtxsMZpsTqGOPIk+LBHXM3lLePfowJSmaWYK9jdcicBi
jAld2ZmLwFfdMiyGzCJD6RdV8IX22oKMGutagFbVc28If1Is00tC/B/pk4fbXeqLTMVnLP44zvp1
uUS8crQsfRHYnvnnzwv6Ic/octL2l7Xx4SGYXS4thLX1hRVGTyeORhdAqaiZ7JWRR7LOJvAw8gVG
ImZwG/YMtTTt233LNaWWQrRsdx5JBlzQn2/M3jjb2Lus2XaicR5dMKWRlHl2UX0S2g6LwvR0AlL0
+BjTiZQRsyj10/h8xZcdjhHrSOrtz+jVIKAXB/QJ6xWe6tYywidgwhz3Kya81LTX+hcL6XJplEue
xpHIbQOqpaFZ3B9j6VcM55ih1pWbvIw8j1gt46gjuSIgshAfC96q0xCQBOtqHDFBxiqtMFS6QpdP
L32HiDRCKmz1VpC5DThYhyeg6eu8/rUEhucxYsTALJG/lY1HR6zzLuCGW41OXnqtPt9DD0gt4g3z
sbgwCVEapwq4vK9IuHtxvFeYe8B1ukemYDz2FRW6wTXiulgVOgjG8yrHwKS25V7DY2Lsb77h4xNN
tImNPUOMmtybwmbG+6E0I9LxvNnMYfJTgPA52J7iomZ7NFwBy30ZXGTYKbpHKZbUdq5lYOIqwKpQ
rL7xT3uWenrsNQHa9/5YPqAZK6xzIKW3EEshr7v0/FW8AMQVIQUTt+q2yOqBnrp5qCP5CyqhzeYZ
JL6zzbcV2vA3u9PiEG4+T8nugJ6hXtA/P3XdKNFkCdgBbb06xsfedVmcZbjCCp08i0pEpxl5eldz
dX7b2aenJsU9IvWjLBKD4QyzXsMtEhgduxfCISnIsWeunQe65wJ+hoBKMS6TYQXo/JkURr4EMFYS
sclYTLdRc31ITI4hlX+TePxLHdOJtKj2/l0IsbHHBAVuzTjoxvsStXW8PZYLyngDt9B4xLrB/48i
WW1QgfaegC7x+GGzHM/bwx9RaCpkeUoZr6x3TCSUdovIrlZ/oPVJqy+r6ZWhsehsXJfk0qB2kIRw
+VmwMX9ZEkA5G1KeCn5Batsm+liJOUEfrWORm0FF7Pl/ZBylOoIuaWEtcRaMLb2dkM/EGvlb+WGV
/malkxgHozNkWRPPuWYOWqv2i3+9br8YT2diSPdOvdOZsboOkygjvmv6vkHvbWw4C3sjOjbk4eA7
qM3qWwvd7lhTj+4jhggyiVMBST5Db+y1xOku1hm5/NObba7EzbwwW2PILa/eqzujfzH37tcx2UQX
6I7V/6ii6NxZVUfyoKKNALrDBKQZXFX0QiT4Y5x1usj47UjeRiBGz+2aCXMs1yE3Gb6jx0ox+DNa
uhhUWOJCRSIIraJLR4LJ4mLkrqxfTn3PIMFQTALlD/SBooZcjJ4OhMbhUnFclqpg5KIUeivkPNMi
yS9B4bxJt5zxpudIDAFOz5ktGC+ZoZXo/rBaEKtabkCpNYAbu/b12Dk4T9vrAWVtBqn540jlFpuP
rt+P67htodNPptnK+oAGa/0d6cSA4ekyBECkEhfJrKircMCJENFdAESFiEFkVHkZKS4Aet27TsKM
y9WkR6ayNTCKau6wr8TXPxHU6hjQ2WKhPWr0JTD4WRCL03GDAPh9DestefUmOCMe8v7cU3xi5zX3
2Y6tk2x+IltioaRNUhY1Bq8fX9qkjziiR70mr5sFZZThziR91bnar/j349+fjrxGBKi3VGHNZYIZ
Lkg6ZiDst9+IvFCSS3T9dYuC1X71z6RwRJCyk5mgxGrtEQ7qi4Xj2Wgp0j2rPzw+1+SzGlGhDKSa
p1l3CYlvPZhAdmCp7MnMwujniYYaiUHgJ0mgFeQpyfvQSfRbXp6h5ViyRjvKwGP9t8d+XmGunnSO
fyImXhtXwz0iPcM602So/30m2lNuB0ENWpKiDta/cTUKtiCtZMznaub8tWSVwyZV+IgYf89AidMy
nv8XMXOT2Nwf12SdZ1LdjUhQ9YREjjUtvKUaRWN+eEGqHVEiy0eegBWE8zKiIt4fpE6aMg0FcC0x
3wCG/dlhYF23wgX6W/zceizUTGKUNij8tu8FFcTM8/m6TvVVa4hom7TFV07dFQu3rG0GRfL5P6LG
0fFo9VBkPIAvQJEsi7s4OlK0OqoWrrRgSTvruii9AMB6+LOk2xWVbEyxoF/IkVD3XaNigdhQW7QY
w3t+fDqWEFJKYobOiuxSkVcsXvVZjMEMZt2HxT9KUQihljcaEcJsEW66lWZ0aK79Is5dhH8ZIj+d
KPm+LdpVr4dOLjQN1J43SK6DhUB9Mg/AEcAfyj9keBUQl7WOVZEMVk7XSUekKYsc8/Es6jUIClZT
IuGMTVtIVraGdsx3vt4//WntZjkshY0fw4V23ccXOd0sMKJOq5O4uDQpaeZcvaWfpS1BQveq9cwc
s2YIKe2qi0Pv85cBDBZ0DyCUWyzU5ddL9xiyMqLTWZLRiSi9EvKV1kYikc0N6Z0D9mOMt7BEcQtg
tQzuTXpsI1qUWhFTIZW4AD7A1TzXFmpNMMyVDlhUzJChDsOgxnh1/0falzUnrizd/iJFaB5eSwMC
DBjwgP2iaLfbGtGEJvTr7yruOdvqah3qi977pXeEI0hlVlZWjiv/8N6LEGuFqOl30Bf4EcJxWx5Q
jUD9HgvguPaZ81Kznryma4HQXEGttTcVCV1pAXhozr2brydNBMgYEgMMtRVNX7er7AFApV/KWjuT
ENt6t0Cg/uL6UDymGKsytIEoxgbo3WZHM8d6Fx7vnxLPL2S9+DFVKFMg4e3OLjJNHfmJ/leTbJFv
3fvK031yHJ1g/XnTBFayElCGANUsbXOiH3ieNO+Q2ImNNu6vckOFhhY0cvhF+/RdhAnuvuY8mvS6
3HkzWaThQrcuhlGC0AZ7kZbx7r6oeL/OGIYyUWTFpFnjtQ4Eosvy/q/zLOkNu3bi2WayVeYXGT/f
2v3KGeiuuZ/jqlraa56LPm91dERSqkW3mTE2O9bQplQliOHMX62DNdpAX+XtK6E+w58n8U2CcQED
QZcLMwcJT1rLjxmRueaFxwRzGpcRw7DnAF4L+oE3m/Y9cZTSlV+v2JqJPQZoSUK+iHNC82/QN1OM
tTbNtK+VK0jK7xmWUz08um8r279PZD72UEWRAlAB6oodwpBGM5K6sqV+3xkbQTfwx9C00hAMB2FI
Ds8Qx3+YNQATeoz7IPXKuaFzgE/jT2w+tpUV7OZ9luZf1AkJRt+UuourzuroUWGoHb1cOwwSLJFt
RL4ND2vKKwnMe2NA5FYsxQI8msUQ1C5XtRgpylJrn0l8IaNPwQ2oV/YeOWa8Dn6ujhhgiL18oyTr
Pa+LbFY1J+QZ5b/qQd61Ecjvwj1cFEDM3xfofBJmQoDRfSHSzU4KgFqlkOhhE9k7L3Ha5yU5iJ9o
xxsWR0wmZc+8FMx8FnNCltF/CNsIr6M+PA3OSM7P8QLNrpcGXi2Hv1mVnNDRf4/scmsQxLOJzRMv
LwZOzXSuu+r1vgi5vDBBD+3za4wKvKydYCWE6EFB7Vl7++SQoSfxhx2csEJVZWLUsd2ojlS6taM6
xIBXPtwaCVE3Ol55DFGdvkeJCnVCCTWjPjPOYCjpAFzTXGzipb/CRagteaHVrV7zv0nJbIOUrJlR
pY9QvzU6M/VfqQyEOjVe1CGy50VEgLVMcfkiT9x+OnsjweDyWuOoyLxP8Y9gZbZzKo+by+Uq0XUo
TlYSgi67nOSH45ELkM3RFFlkjEmZdmNqBVjWsS67NcpXZ9gO31ju/5Wm/Im5oDTRmCdUqBvRLt8u
8TYDNsbVQIoucI2SFzbOPtAT+TF3zOqNQO9VYMSdv+KUxI+rkPeSzZv9CQnmioXY/GVcEhwRZk6B
8ZKu8ZIRoC4bqx+Ke3S4Azs8lpi7lmp5KBoZlaDT/8CCKpod7p3BrYlvc+61zKPF3LYuBMqzGYPW
i0OBSQsXYMVOsd28t6NtHkmxfHgo3dbTd1qNwXbsX+a8qRz6N6Wd3Pa41s9ae4FS5k7zsXVhhe+r
I49Bti+oPVdlb6XUBp9OwWoZuzBfnrxE3YpG+E7hr/2V7vm2w430qebdsS5sg9AA/L64sOhynE35
uRzIU/srJF7pB6oNtEBfe7rP6bzf/a2mbHsQtoGiy2W40StI70YAck0fdC9HlohD6f67JrMljDLW
sPSnhdJQt+RqY3/RQ+n/zAjt+tz+KLA9zeE4d/NNGBPmmCe7KPSiVGNc88J9Ub+aVZmRFXfO576/
I9+SpxNlzKz40qoj/B1MRws/VXtYnTssFbsvvdnoa8IJY02GzhzLhN5u7/B1/5e5GsBcZrMSirxr
8P1RBGeDLGA30AiEBBNvgoKj2mxdoVXqYUipoNIfyXH88e9sAltGUHI9VsQrJLQJFp7hnTk2j3PK
bKONaaRVrFIpoQksRYH5DQhV9w+Cc8Rsj412FaSwLMBAsMQowIWz2ZITFQBJ+HcPSera7mr0VE1P
m35FW3Obhzz2LpkNmDX0He6Ptu2+bQ+LUuPd/NnI8Vt52XYbAFjLltbQm786mXt47GXvfPIGFudD
xwkVqn6Te6iWHWaBzmAQQIqS906n0BfATUQaH0jJNredjMrrjqG+PSETcsB3iPs4pfLMnLohtkwg
R2QtUSDjuns8AVLlnNCShBBDOQLsWFsT7PU6H0s/eRmDY8SLPXgWk13Smwp6U7fUztTeZRMg6K4X
fLSA2TTi90mx5QJZKoJQaSG6KyC6X6tN1REba+Z41p9zZdn+nny4yGYrIyboVxvdNh9Tu0MdCcM9
VweSWyuP3GZHnl/OTsCJqSJmZxUkDR+ZS5egtd23sUmS1z40D/Y0ESETZFuamGAhLs6p15wCC5i2
x0/tE4UdWq/i+eYcw8S272i9Io5VA+1LUViJXzrsc+icDiD0VwBx1cRsVq7o3beFN2fgzu1SmJc7
jdMiDDLQVFogPBwy8rMBng7wYTivBo83xmgUrSKrQgI4bqshcUAuPKM+32qooZsB6KKmpbIjH1Xc
dblsURBojA3mnnBIN282NgasjrHncEHy5tPnE3KMlW+Nwmyx9Y4mtOl42T5dP5lL9WeMJReW468S
4h/9Pedp/B+H9c0jc1htKUrWmWIzj7u1t/QEezxgwd8X18JTpf5TKb7pMId1uZ47pROoLNdAUNwt
Awf9wxQ2qAbOP8DOuARpcHuPION1NcAbLKMABGu05dFhKEzrUZRD6rLiXcGzgtlqh6P688HNN5eM
sRcxoNIqJlTyZQ2S3qbvsaXlMTjKjkiy0N5Xa97Omf9h9b9JMi5gJVZN1Is4QKCAXIj5+EDxyIDE
xOFs/sn8hwwbtkWAPRtrGgG8ZA+bqz16yFsUm2tMF1RxZwM5ynLjefJmWhdB0eQEC0CVo+e950/q
jzQlgfejaF0OX7xLx8ZsYSo2uUph9DFEEq41z8Mcsr8kK9S8j8/bdqnAM+C1mVBdv6OabNwmlFKg
mgW05Gw4ARaXRTGHK57lYuM1I8DSMqOjpgRbemRyUheoML705kL3kNZ1OK8MTzcYG1JYadijCARD
vMbcV/x6X/Vub/09cTGmowuUME+1m4lyTvIK+9ewnuaD4iINGD+I7Qazxg/nJXpMMmAkOdmCuyWZ
K0/GmJSNWsbpAA7Lh/P2I3dgQy4PD68PeA58XnvnbKxtYAUspjuwIod19iss6JHLMkGf4gUgU7l7
xkprCqF4X6qzTcyaju2mwBjEVgUWTxqj4lWkX+k4swO70X0UNnCfYJOt7S/deUTraui169DTt58h
kCJNl1OSmrsDU/LMoeZaZaIGAvLYiFOgayf6xeFvzoZMCTBHJgXxdawiVIfWG+/D+6UvG582e6Ls
lUNBPl8E7z7B2WzrlCBj+yXjnOv9GbUiALysVbf040eft/OQ/gZ7FaY0GGM/DI1qiTFonE6eMwDY
J6k4kexsSmFCggWZTpu6TxR6MNhVf0xeq5+o3YcX+5O74mrurZwSooHTxMh3rdSZMZ2nRwt7sAqc
RzSPZOSB+om+7r7cPx2OurG7bs2hHZR4ALGLi3lal2fRZ4MH7LrUZKSGUftkMxhS2ErA6xVpCdzA
yKzUEBOIVTV42QsltrLy0mNzijClR72fqfBktPj2MegpMUleMxLtcwBK3pfZbLFuSoResQmRUKr7
oZNBpPZOa3hQrfuev8Wu/HaxSLxsNGTEe/D25Qci1kZW3Mn9W/qNVffpB9CHZ/IBfdjEuiaMMBIp
ch6bj2pBEJpJCzK6vi9x2le4Z8g8Y5de0JD1B7sg5m4cgGLrTzShdgWXHOs363Ybqoy6o6QbimzS
MHvCmSJLwlj19PzA2En6jxFMtuT6yrMZt5D8DylOaDEX7Yrm83NwAa2XNZY6vpePhp/shpBcnBo4
V84xcNEgdrR1DwBreGi4SdZ5wU4+gFHWNMWIUy/hA5zTewAAOXj9PjxUg+eHzF3yqVAZfdXDc6Gc
S9BZA5yjfA2P9+/D7J2bsMFoY5EKQzDU+PkMsYu4bB3Xr7nguHP5lSkPjBK2UVEA7UCCrNAJ9L4k
8aKzVefhNce4o90SadlznLfZdMSUIpXqRBXHsCiqoABFmiI4eZ7gXjxyPHLnY3icMQ/yEKu9jN0J
FIMHA7kWqNgr9XD/iGZfrykzzCOsGtdBypBLpl4NZuqwXlAl8ivHMM66g1MqzDPcl9IYorgMKiU6
V0eoA1b1rhfu88oPPZ6poLfjj+sLHw0NNaaJERKGmF7kmMHRFBBr6PYBV0JV0IdB5EiOKtYdMmxi
zwqsRBUlFWRor8tpcIytStB5jMLVX4nvmyM2uXcZMi0wR4Ny5G1yZ1iPtf1okwhu7ufwf+jZnre2
E4KMAQojOZW1UKajPxgvOn0ojupk6Er84rE229JsTCgxJuiciVgAm0KKuErIAESPF4ydj2gvWD+K
KOvCvsZHcQ26n7rLu8gcRWFzfYVZXkzs9QY2uRM8jouH48r/0pamzTs++l7c0xTGRAG620rHDnTW
/cq6LQke95K919DOdl8n5x2QiTQZ0xTHcnqpLEjzJUXuHM1X3oBZN8teLBZb3LWvvc+DfuaqCmOl
Sr0phiqFqji1o92avgZPceRl/iI7K54kZ03ihD/GWimRHJpRg4vgdHTQXNkWJ0GDlec2//IuN2ND
1FGv8sSEjReRCOiWwjZbX35uv3rkEyvuehHesamMc9MJUpmcB8iweldeMROkKqRxybOLBZQZ/g9N
KKa62CP5DVNTcbO2s8/0t1DZvuBySNRYqkH95eJihWC49TbtQjmTKibj/k183b/wulLnX50JSca+
BMBszEWJmuhTAaN5eIPV/AJ+/gv3IDl3nO0Tzs6YI6wuGkTrUlzMsiGCq776n/cv3qwjhSZbLKNT
sK9VZO4dPFbTHGUT7aKLcevz5/nmufj+feaSpY0o652O369cB4i4FP6/9a4Ohgfv8zHveU4YYS5Y
jPH9LrBACJ3JtpMewlW4GUVbb0m92aNMvtWeBk6v9f+wIN/MMXfN6OoskRTQ1AAnTEQX++1Qsf1p
klVUkc9P7ij4XBxt6Ar0S5QgN5MRppr21y6gKoEN1cJHvjs/a2iGb5C3bJ5LbCHtX/lzcpSHP54A
3TJNtGEjUXWDlpr4jDJ6yRsriEc6AQ9EY4FofiTZ8nKosfLjSlLP32e2LNqc41Q5ZJl7FtVjZ8Vy
MsKFhPJLif36bPvt2le4FlOjD/U9DpmHXGmwXUROQMrR3wuieLmDdQreAZ3tr79QjXx0X9/o+uiA
PK9WK7QJnmjMAd8CpaLPT6Bg2ds3BDl7WADOozivXxPZUyFNZB8iO56aBb5so/gaTM0WO7+AccBb
1cylwzzzrQiAKpGeMVjbFBtZIeHSLu0v5bFY6y7nZGcfqAlTjMXp1U6v5AxMwSU8YY8LovytBAFm
Nq8XeBZODkuo/tFd5r4EY9SZ+pWSAn6IuTgpQNkPUzd48Ckmiu/bgAVtiN5jOhvz2dRhw6oc9OS3
awTK3MTRrKmdfA1roYwo1DIxhZSd93GttJ5l397l6FkNCXfM5OYD3lNrxjg1gtFIsgJytKQ5OpG3
PCyjnZnbSFfFiePDKAa2KfsloASgxscV3aGzf+G5qrNv9DfXbJJR7JVISmPoFo6gd9+xd9QLHpQF
RqJRDKSbiT7/Lr6ZkKRe7eTajJfEvGZXcB6kxKtWYkIEOAcLN8b+AV97a7mld87JsinHMIgwIyGA
4FpdwCuQzihQrMR1jJ06ABn45KV55uP4CYOMxVKTOpHHjtJDb3NyvO58HzCIHOvDMfwGY3zSMh4K
zQARVBvPAF9ETZObGOaYXoMxPMihy0nbhHTT5dqzPE20XTxkQMzkARnwTJzBWJ1WwNspXMDNCxxF
bIkYSAhkcTqpzBHbLf97594ZjNE590aHntSAltl7O3kwMEwCq4NUqrQVAXp8WX7tUWMJbN3luoyc
R9NgLIwWtBdRqCHOFOsHnHivHOiwHGYG7Fwg/86MG4x5SVQ9xMWmtGqyPm3k3BY/S9SjsZSRaM7f
BWvfKs9mUcs8b4w8pY/0+2WRPocbQNcdgbnTE+GBl4aZd7P+eTZMxn7EeXQu+wImawOb5X3kCEXz
NdAh46O//ksPecIZ4+lgkPKaCoBEoR1/0W5ErAsJ8qZ9ePpvMiZjGCzZLEJqhp10PxgoWKCb0EEg
z8PT51Ji7Ebby6bc1tB/zMXc8n8ArXlAFn/NtfOzscVEcoz1MNIwVRI1GlHpQaMJ8IQofDH8Fl6D
Cc/emozxkPMyExIFur4+XTYdyf2SAERG5g6hzrYoTBwW1sEP1CLPzx1kd11EBYEzFruCa1h28JA3
pLw6ZU10cnmAt/S5juKt1dn3b/Wt8+2O8TIZCyIYVhEkV6gJsjCY69NtZS0AisCJXWBfLYPKDgAT
6/XoopRjN7RNHy9qCF+Cxjt8eBuuLjFGppXkc6pXuPXXledVtnXFtmGg0gpLlC6wJ+4+8/O53m99
YneypiO2PCsi9AmZww1W4CyBjbs5vJoE25is5SeHGlUaVtSmigUCumLKWALPaG/Vylo3GhncQcUp
NgqmuxZ+vMvtz2TziTCHQ23urkypMSo8IrtWdBaoYRaE5E5sv17hnXAj1LmE4ZQM8/iNWdGhheN8
cxoEkgJJz79+8Io/s2oxpcJoaR7lcd5rN/8H3fAxgLcA640yE7dyPdutPKXEKOC1SqS0C8BPjbpd
M2KJFYaRbdoViPjhCzGLhQWKvLOai5AmRG8fNfFfMy0PrpFGz+rkdCJd6R5RcDsESJ88JeSRYp46
zRxz4GKAFM26nhwL6YueXE7qGdRePrPTv9NCtj3fkJC9qOnBBYvoqIxEP6PgSssACQ90YbaVaCpE
5sGrgR8dmhdwdl1UGHxaexgHNbEzAI2BIdEsp0LLuS2uKXljaaAfN7hlY7mgILP+4PRDmPcwjeQu
aujNczZO0xBQx+Jl/PeFnAEyo58vHAd0tjvFVE0L0Z2Gvd0scGx0FrRYKLG9XcHYK7T1v/A4nLOk
3/2n/fomw1yN0Gpawexy2C9MJGFKGhhnz7TOwvPGOHTY26BKo9SY9AoiDgn3IRa9xECoIxDcfYZm
H9+J3G4HObl2RoRKfaiAIby7HoXHGfwBCNrI5tE3B2mBNS/5Ojt9OCVJrfaEZKlhA5CZgSS6gIE/
8r5RvPNK27RLESWyGO+qc5/H2RbSKUHmVihdJ5h9T3nMdhUAaP39dcEhwTsv+vcJT/1VHbO2LcHT
aXxIK2LtE3hLtMnS+eTtX5HmH9F/lJCdWclUPRXFDrr+coLJcnSU6oFJ42NcnsMV1eY72n4bN55w
pZliqMtxReNHR7R3kV1UpPbVJ2P1dTTe6KbL/8OuSx53zGsqaLIO8B0QHXcvQMKnKebEKdfpQ/oE
MAxen+AsfPBUOZhnNWyKOM8kqo0nrzsmgQM3D8uOUKx9/fz64kKez7sk32fHGBDxEqI0rIIcBZE4
OfA1fcPun7gGZNYnMRUZWNIW/C2RUcjr5TzotWoilQzIqX6vudrKTmQvW3Dj71mOJpQYl66VUzU0
wRQEqL0mmDbCpJGwxHA5x1TNVaE0tItKqoH+MxPL936/Y3J0zpugUXGN1cVT+WEd+re6Qj/POvy4
r/dzBb7fKDEOwlDrgpCbGiitTzvv46l5PVjur58EkT7gvzO7JxrXM565a5iZkUTJtHRaXGEOLBCj
oipCa3zSkat5EUhhV71tAgHVrZznY7kpF/8ZfPzkGa85fw81MAlwM4aiiujw+12w8fV6llK1EGmP
eLB6ogt7ydvV2f7A/gQuINsND4wxKr9RY8x/WObYLz604i1FW2CZE274D8u7kI+QJN4B4CPZbVvb
2496a3qYjyttgGb4a4Ra9495LvTRZTAuAzpAMvSbGkzMW9xpZZv3kYjq2Xoju5WKCjW8ahEU/S9r
SVfYcChSY8Lw/htF5pAb8RoPA5YePGWPqNgaBkAykQ5GM9L1dQ+/+oWfaJnxdX+jyNzOayck4Rgk
Ii1FbhQneKJwVUi3cNe1znkSv1Gidn0izTw7j0BmTaFFHfKzu3F05M9X32596+kT76BMUeFstHHy
Xil15sHQZUm2gHICXB6o8O+E60JWEOZlUCiNDF4HJR4fgIHiYnm3QfBCJjatjiIrg7b6amG+mSjX
f2Sv1sJOBrtf+1gTAhxjO3opD/Z5d3Q6Xtpwrhf9ty9kDqGLzn2NZUL4wnaFwgRA/jfQt7FeNC4A
3iAam9jmw1klGt1SaH4ARq/jNaTPmc/fPoI5nypV03MkQkzAINYIJl1Rk/BMknDdLSrvP5R8ch7M
A54koVXUVg5uEXV3R/nt/OQ+f1UfvPB+rtL1G0fM092PI1y7CBy1K8fxrQZo0ajWBvvNWiMKiTAF
WHrpxkK7PzzaBZbSbrDhAQohvBipb3OrxnNBz2/fw7ztcoqXWO/oMTvOh/o2fuhOTiRAFDakw3wg
zRmtA4uTwJmL+aZU2W4U4RLIl0yiVNeb6zbeyxWw3CLnUV0uwocBaQLsNIrcKwHkPvrqLuvP0Lmu
2w+eaZs1NN+nzralJEYYDZaJz7iiiIgsCHbYB96A/ZRYw/7JMaPUYb+jYSxMWh8WmaVnlYj3Gdc9
SJzu4CMxwZ0Km7dpE6aYyEFuI7UW2hshD2nxTCFSiLT4YAuYs8CkhQ3mwpy7pekmrHsMMiYtBYKO
WHQlGCzI1U1XhT36IfnYeVFJNPTEbLOMFA6c1HJxXA0LewugHbuNgWFELSwN6lGyN+309W+KV79p
G2PKyksxWpGOOwd7ekL1CgNR2ErGf7dmvMrf6DBGpCgttRMDSADpINEWYk/9VGM0UI6Fx9Nczvuh
MmYE83FZLhlU2A5deuiGGC5/oAFV60cLntGaN8OKoouWKcmaITKMGYMUgC2o1IvnBAlBAkFEvys9
sr+5JBNCDFu9MvRWdKkpW/TtS1et9xbBUN4nM9cRCs/pmx/G6CGZ1mhBADKt3TjedausA4DVPZCf
SxjdnPjN5hbUZxtuHmFWRb4psyObiWqGXdeC8oBdS6/Yoh5+JmQc7Ax3k7vbafZRmxBjfORWB6aC
ZFFLILsXO4ZJD3ADsZHlyC10z4RuU4neNGjiSGVlF2FdBPhSyGYtoflac9/qBS+250mPMW2aEWia
WoKKsIPj8YapWrSCoDOB8zzNZXt+44Y1ZVYNREuq77phO/KvwAE+sFpi2rVdCo7/SbtA4t1+f18r
5xrjfqPKmClTzqusj6kMOzvbmQ+tJ5+arVM+fwnOZ7Tg7sSdy87/RpDxrs7mWapLAwQx3C45l03b
kuNX+wEjwt1lLM0arIkuMibkcslF86xRWth0814RbxmSDOBdR27qbA5Q7je2GCMijgka588gVTqN
R1cnxpWNAVWL6HbqCodzvB7tev81PvvHfPFl0K4ajnmmFP54CifMMvYFW1Miy6L6Q0O0wtZ/vvCa
s+bi3ymTt79PLpwJNIdz1YBEa9/WiiIQFUaMSH/5wAO0P3mQKfNeBVIyJoJOUZJM5kqcU0249Jiv
eNJXdUn6TfEr3Zyff0b+qkmdY7tDOLimtT6OJOcvxYQucykGo02ksgHd6GF9qp+Qq1FWiPHtI/rr
OBdwJpuhyxNSzHUQw6GOLwJIpSR7kraohB8/OVd81iJPSDC3IA3CujRNkCidza57NVyMdx39bMFL
pc1HbxNCzB0wKzHTWvWKoL32kbM7k/QLBRPMmtH2OtmtTSIdard10ifXLTHL7An7HhEweea1+85d
BUXSRUOBzmDXCpMAi41IDDR9pHmaMrWVijhc74QKjb1tiiwjUJHwj8pCg1/SNLyIjUlvm3cIOjdA
v2u9sL/2PfozMLbKOUMeOUa0ilYk12sBcilx3t9HslsATTcj22ef20wzG51NWWMMiXAV8IhfKGsI
Dzen3ZMH+N5F4KtAykBemet/zZ7WtyjZuCxDTtTUsv8vSt0eznCGEIQ+hYvBXcXAmIp4aYZb2HPn
8NgQLFOCMUlDA/c7JspHOq4EyY2xAHplrlfuAiNpv8hDQLYrQtFqdH21d5Dl+tQPgNf6EQLlwuGc
7pwRmEicDdNksxYqiUpcPLv1Zb1YHCLgkf58s6/oEvyyG9n7q8FTfUqTcWuEq5Jo2QUyWJ9OEfKn
5HW7kv2Au1B8zkmb0mFsqaHoYYh2MNzFp5DQVUuuldjLxYKgX1mAW28nv2BVKy4Cy9zbr8jonpAk
mrnUGf46FM6wmSBA+CAAu5WcACeGmbliIENlo47AO8I5L3FKjhrhydN47vBeXC4gB7emexgSO/Ht
fYBhqOV9XZm/LN9sMeIMjKLoLlRVjMMR3XSYO7z/+7Nv35QR5kGSgywGlJIARpxBtqOjtNBPK/UD
6639cMcdEZr1eqfkmMcpbGQ9Menlx+7LzHFK1b96oe1evbdquWrefe4Q8hyGHhT/W4KMKT0nvYl+
fjCIqmruYMEItpxQMMDFI0Unt2kptyem2xLd5cl2/i58k2Ys61VOQ9nMIunp5brAA4n1cGlPdJ7q
c1SE7amuC/OiFCVE2hx7BxAHqIZzYqLZWHYiQ4MyOtH26tKX1xGLJOBSUBBCQCjbdCTvYD4AggDb
v34csZH1k3t2cwXq6dmxrdRKF18HbMyGAJ3WFXBySDEteI70XKXzNyqM6chHWau7HBry4rxnCcE6
1vBRJM8iQaE/dOj+HZ7DSX/xzwfpH8Vga1qDOZRKbUGebU0kEizHM20sQLobBcIvzuHNJlYUIPOj
CKCiDYQFfEnGWq8G7Sw9tVfbEZ8lWlzZFo+26fGA2eZaI/UpKcaYdE0jd7qVSfSRccRwGWP0zm13
q6vkcvuiZi3whC3Gkphy1gChP4dunJzUrX3FdoBIxXHXZ/2wCRHGeOj90MuXFkQcsyLiT90/nl85
Bpi+FH/owoQEYyQ6tRyztMbx9NAFP3SfLqSyzaXxLtmrRucCiNw81Tv02Luc54DDV5DYe1pfXEwq
lx2uMx14bUPyEizQCU/yj8MBJUcn8TSgA+lP8QmTRsuVWy31grRLOLzczo1ZS/ktBPai6+e8bLVr
Ij2VJkl7fxxtZF2u5Es/c95TnooazGW3Kg06KkBFc9mJLAwf+tHeXz2vqpJw4czo0d0TNeMkaFlr
nOMrRE1TBJvNMgF+VEcWDw9vqxUX+G6u02t6+djxiVgYz8hqgtpmiAnW2CW2egpeeahcs0G6ohkK
wnRAE+gyeyXasFHapIC+2uFWcapFsFQOuT8cVLpPs0Z8h6oKsuzKZ0r05/uXZf4hmhBnLkucdHqg
5pUE9wGIsZudbu/gZh4apHlqd7BpDdd31MNf2etvsixGQplJVYNFN9KTVvq5v7WH0FbXKL7TvQF/
VSacCPhW15o8tkMgNUqAveeoJLxsOq8g2KxjdQ5S4WsudtWshuoq8i2AHENrByNPTQF2QHCtqcH2
ZFe3EfsdsFP7slwdv4A9ef/05l+ib2qsGGM5KNvz9SIhz0JLN+Fq+KCDjGnpoNrMoTVruSe0GJfF
OlvlqCngbLNJQkfvXVVGq2XlPTfvxxQbHxa8p2K2awJT0/+VJYsjm9RBro01uFNI5+Wy/bACYqg7
uLKFOobzOR7vc8g5uls7yURNkroMilHppSevX+S+6h1FzuJc7nEx5is+p6OQ9aBQC871sQFkZ4rl
GMs1b7Zs3iZPJMcEOXmUqEqbQ3IOMlaxi1IihuXQU83Hm6bG6Q+LPKHEOCjNBRPu2mWQkFc5OTRE
fJLIU/Vc2EvzYfHDttOdf8zcI9w+XjfGvN2ckGb9lVbrU7lvwOT6ffPuPV0rgiVpxM78iIi3deU+
z2zx7gBjqsf0XAZqA24hV02yxYrEz/mazogfrw05Jqv2o/i4r5WzOfjpLWAsSiQZkVJaoCkuEBqj
ial3441V28LCvpSrzObnk2YdwW/BsvmkVulzI9Kgpi/AXolsdFWPi2p5+TB58dztSt3RHjaPlNT/
ladWALsAyX6PWueX7g29K5vcsw7a4dfhCQvj2ufBFyK0kRRLvUchhxdYUjW99yFUJJO7LxeNWg8S
1SXM/te7zMuByHa6HSpFjUTFn3OqnHvDwk8YYV0XWYIb2qC/23tvlha5IIO97uFpeCv9AwUrDsXZ
EGlyqozxyeo2tpShpTdV2mF37fXWqKQ+YRU5L7xVeOJk7I98iSzRHEGrcmuP4uyf8oerbQLutiAY
tZIWwOB6G1z3daECEQYTGNh1iSqI5ThrnqB5yswYKE1WdT0KcX3yB6pjHxdb39W4sNxQjfJ0T4UY
cyShUfocWOAZ2ODqAqh3AM1KXku8kblr/1t9ZQxRE0gSdnmDWJLZm7X3UWl2WS7MrYPexcSO/wa0
WJ8YIZUxQgWF3tNFqOsa3iECqphYNl5IP0Ca576e3tzdO3Jkl9+Vl6uqFTF9UV6cYhXtLglmg5bL
XY4l3IJGmoUNJ3Gd2dEGgInZ5pPbO3lbWnDvCxhPJzwHia63VzzT3maNRRqb3cX+iEm6WlKcbTfz
VyWRvbfnI3c2ieOCaIwZCs+DmXchzNDGQdfm5ZX3gM2BcUzP8fb3iZ0LOglbGaUO59h5G3Q0KV7p
Fc+95Vou+msQtR37j9y2u8UKjYKLn539eHg8L1r0LT5HQHoBjsNiXIi7bedimXFm+y9Dvxge72vA
bEoTGxZ1Gg2h3Vtkrmx8aQyhuorUUgk+xlyz5eBcUkeLPSEj/dJ6WdXYpLze8xI7s+XZKWHmCg9d
ZDVSeCMs7jWSxwRjAaeNeMWI/qp9E6sNBrB5xnLWK5xSZe5yFWaWVAGS5gkpudNucz6koS2d0XOl
cq7WrFs4pcTc4nPc6MDToZQsdEOrdt7YHWS5UlxpY7zdP8XZbsEJMbZpBrDIrVqkILbGoEpYeel7
tNOfzpHTLu3CwJtTuT7WHZ2drbtV7FXu+rjYukF47x6tVbK3efodzG0WIwTeRU2ZriNHOGRXYpcr
inVzn9/ZSHpKh7m7UphXw9kawS+GjXa7yj5gkdDCsF2ywttGp3gTm1dFnbMXU5pM7qVtii6qRvA2
tPaHlyALj7be1bmx7/PGU9FbT8rEbFRq+h8VXTdHZfEGxLi9afNeauqA3Dsoxmk4J2Oo47AgQGu3
2aSY2EVfZ2TR5sdPfvmOHsc9aoyRSbqi0qMA1AJsn0/s1apb/ChXe472zbl50wNiLIoVd03ehJL0
JKdL4YDS7BjZgcCbC54bI9GnZBgTorWW3OUm1b0XdOns0KWzPJDHV6wQxzDtcc3HE+adFWNJxkFK
LklGz2rdOI4GeIBndOHuKi/S0KXJzarM+a4T/th+hKHPMswJgxywdiwvX6ORHis80CfA0fM5H07X
MRuja6osaazvIY1aJCkAoHsqRt+gadzEHj/6yHleoZqdwPfgZnDmPOUpRcY6NVIhRIWkwGtc1wEJ
BdTuEUwiE7bfCw/3uZvVxQlzrIEqo7Fte6okkKKa2xqE+HKfxKw9mpBg7FGtdwLA4mXpSWhJtdFe
gcvS2rGHxuX7dOZfsgkhqp8Tg5SPYpbEHXjpbSd7LOy6JnTacs3F7uJpBGOUmjAyuiDG+ay7gMDL
Xm2xuDXd7Y8UY4ZbgpnV8wlbjFESFKFJBkHFW2X8LN8k4PmfJScVHSRPuOh6PM1jTFMUdY1q3NRh
7b3vRlJBHVC6xRA8N3rgscWYp0osLIzBQ4ilAyyb0SkWxrOwgpngVebobfnDqE/kx5glEfi+hdlo
NGO46Z6kw0p2nunLe1/7ZjNPk0urM+1RRRnXZpyDDBLK6uK0eX/fLdGsjzWODy5Kgc/2OlrcJznb
VTAlydiJLhXyTkyhGcAJ3NQIZWU3qr1kuy4TgmDoXwpSZ2xFb9atYokg93ISiLpEWR+tEvdZ4pgj
tr8kMqqhkRKQiBLS/xLRrmB3Mk8j5l9GlGoNOnlraBZjkcLruZdTALYiogoWeBuX3vLXY2wv8DAC
osfGjkd+/mzW45zQZIwTluKpTRTquMUYEnrvHq5bAQjtPN/v5nT9qezfrDGmaWgGOaoulAzdqN67
Iym9VkEHHdpmeF0t1Bjco8UYpnPdd+YZ0cP/Y+1Le1vHlW1/kQDNw1dq8DwljuPki5Ds7EjWZEuy
xl9/F/1wOzKjNg/OfbvRQDc24FKRxWKxhrX2wFKXnnwy5z76xs3hRxvGHZ3kQpPC3KCuD2+T4yp3
V20ITFZlpR7TzWXyPeVHMePO/Ucm45dAG1MAfhxaId14LGRyDYnhJh/BhTwjX825G8f97Y8wxjf1
8lUPrwkUpMJWp9nj0zSaJtb/MTqdJeRuqyaKYgW6GN4nuoqfnmbZlGbD0QJ3BmWWzRE3Gj4PxDH+
6GKqjd9rECcgmjg27uU5WRQHIH44HEFjLt1AcZRC6KroY2TsQmzCLOnQBoFhT8d/26YOoFow3caR
MnZDDaUwltCioT5OK0hBKcFCUl8lruKCYoyjzWhr6FAOYwRRkjdKl0POjQYEkBT7GVpDMRX68QGS
aF5f5Gif5kAce1HFcg8U9RTigNDieAHiib23MUiF5pFVt0OzgkE2tKufPJVv3faika3bLQvwUGJw
dJqtdvkrUHEeL/VokmX4TYzlpGDZzcOSbmjrrPaYwyZg2ES3DjwyICu/rCXn3KljvmsokLnLtNaI
FdTYZUQf8iTuiPqO6CD9RoWhcVcbclo9ne3E28+enoCG3trRATk+zQbAdmqhp9OVXDcjaxu1Mx6W
25hHGH4YczddtFaQizM+7FCgDcTio9KN+behAOYi6rLqXLUXutTeqrQTkSiT/4d/J73xbqPR9MdQ
FnMb1VablSI9p+gWxXAbMiCZM9sDFlV8+xO96qBDv2Ao+5D7vN4v3irSvx88BdRr02o1tXEFfNrW
OnEf2+toNnKoGOOA5DQJy+62S4vjewg+3SfDXcJaI7Bo89MS41tmWbIFNjEMmTPa1GJ17TLMbOwX
wId7f88cIJK41iR1MHXKcXpjN65h/IhiFANsbNhqGUSJk8PqU93HHsfbjTbQDCUwXrXXrhgZTiDh
8ly7aH2nYACc3Rl33D9KMA7VouDqRgARDj3NYKacoW2G3xI6GvIPVGF7Qtv+oiqRVVMr87xutQ83
f8kf2neEocrvbjqNJrzt+RdH+Y9qbF9ZD/yWVuwr3BXHlQe8PHioyRaBK50s4+UhRqsuQ/0YJ+nL
Zq23EvQDqMH+vAtIME9C9JoTVOgm4LCzny85+QZotbClzb1fHFsczTAO5TO+kI6hRL0M+d0EfQRw
VejdRGzOuxGpObBx7FAM4xEN7Wr4/RXmgsGMkgSrK61icGzyX1zhz8YxrjAxgRQQ5dAFyQnQA5O4
AiBgRFLPuUyu9vwbc1677xOQ3TlnYSwmGyrH+I4LIuiiOkMuzAWe13yrp+Jn+ckTw1tDxm907f86
xIVj7o4WWVUf16l6Ra9YhF0DauyE9rRwdBt7Uw11Y1xJKrVhIp+gGwDrV2BQO5Pwg6cYb/0YX6Lr
fny50CvsTJKtirrEbbKKZx3j4cg/1sFC7WpFEVemAhOEnWve7DOeo4m+XyIIs2wc7/BpPberhbqQ
FxgZ4KwiR0MWelfPNAEeHy5l4UmLYG7ZuXfyFoDJ48gZv5N/dGS8CQq4ciX1WMkF6ovtlTQCbW1w
kGEC/OFnekWNmk9yNzqYMLARFoS3t1pRtCpoRxGv0BF0A5kDoRSmE/5sJ8s3N3Rvswkl9/nAORLs
nKV40ToUjOm6tr3jzdDwB8SEZ2FL292BNsytkfP2kfEwcdN3xlnB+qJhAqScyhSE06WNpvc3irMf
eOi3Atnu403l3UcsTG8iGxfkHKAkhlcB4Ye7dv93AriTpYuZcd6SjkozJdHUFFXCO1NXmbDOilLB
j6mKq95D4gY9ACR3XrXJHBqiGZZwtBtb0qG8X0t6NdWEPkuAYjZHSq8kezRsO51CNHstenMbk3QW
2lN4mZWxKAzjuYasKTTi05jnkJxcwroDeS2M1qveDbSNX3jHfsw6hyKY06hF+UlSSgnW6Tibz8Z7
5jjn0eBoKIC9vHsrkLUEApCJoqE/miXwqsU4kIsRDHDRcOSNedChOMY0hHOdX4UTlswsSB2gA/wv
R8Bo5+lQAmMMlRa2mIaABNRyUU/7JCmNgAAA99jouHKYGxtQUrVf1ZCD9/YRqIehvZ8YO4Q+GLDn
iKKfzEY+Q5WYWzs8dQmSTzeVHDjGxJMmQDzDUeLluUYfTENJzFVdFXkIss6eOif08Ekl4LXVK/X8
IZkDldXhI5WPBQdDiczFbRr1uUCqA9uVE3WPgI5/o3GOKZtJOV8vYaw1EFHRtjnEjojGkUd+RefC
7vvweK849s1yAmWXXImMU4sF7Nzw5JkSl2WX4xHY3Pu56KysodoA1yECts98avMg8UdTXYNNYR14
kqVFDgOnCYHjUbdVe0/gE5buab8G5yzX7EYz/UN5zJlVqzg2a+oVnKN0FL/PpJht0MiZTtTG7jF9
M52fJfKSh2T3/MW1+fHb4x8vzj7btbJX+6ajwp0GBDgU9o53gMdiqqF+7AFu8y6RRRwrTBaUTyWo
2jOSbtdTEGWiCZhjgjzPpDOHuO78Tk5CaiHHVQt8O29vOk8T0k5evjhxxWiWYKgYc3rLSwZOTgXm
DohsZVr+0d6+Hp+n0cBwIIF9vPc1cOfBnAtlVrgAlemJYGj1+YkOZqCqj8a2yXMDKskFr/DJ8bns
Cz7T2r6XIiziabLj9gry/Cw74iUpdZyLFX794Gh/FuEM6VwU6+q9qtlJAsww5Fu4Rad/Ccv+MXR2
2itMfFMTgptzR4IKvBBA0/wM3Dege3y4djnjXZEcX8gOdirAb26NiIYWxfa0feaB8vK8FDvjFUtG
kaCPhdr5GRd97KbTkqzIKSBKQNQaoNtVjNuYd5q568jc/Jc4bhWAB1CTBIdvPw0dSkv8ASrV6Q6N
Lf/H48yy5oh1m+r9BScAgcbKk5x9DjZVDTzIM7iqL56r4lyWLFGOrzVaHsm386Z5q/fwK9jF23h/
nsFX/X84CIwDuehykOYtFecgWjuuDuLkaHmRZAdn4j+hXnQCdd9jl8I7fOwr3ij8HjibN2+MFIi3
eZqo+4k7n9/m17iYYJzrhX235+ZJ6TIDGjboOTmuVj6qsGd3akXujkciwAkNTOaxkKfXa68qt73z
t+cl3um8ssdo4Xrgjtl3em2eUZGn7xFAbuPVCljqN5R+npFN590to2nNoSjmqRCn+aVTMxwztDwB
wgqPZORRAzBJbs0lIcs3kE2A8gSEJ5RdhQc6w3MuJhOSoNk2DGQJigKowEucYjqZ2C4aiPCUoI0H
nNfEDX72QYjPPtBrLaq1uIO4ykbGGDlq8N+2BBOI2wl5XWYfiLueu9fnZHeh8ObcgaxRcIHhYjMR
SpIaemsYkB+TDA0qquOfyDeicY6evICBZdEBGspJEBTqO1F6Tt0Qrei8PDHXRhmf0umCAaoaaqOI
9fupMnlBY4XDvcR5oQlLiiMh53iScsgpvCN6K/AA3Cco1PrO0+xKVIeg9mi79jQWbF5WgGcuFpN5
qIEa2ccKRB9pm4r3OQOTFG6FdkrpOSftzvcmOmlBPLG015gLIOVCWH4lDeGmXsZqOAO7sRiXA/Sy
uEjqm90gsVTPMKUz29NsD3AV3tYaRnWouXIcOOfNyDYGCYp0seQzhIazq+Oc5sX3HMjfj4VwQnaL
8T6tqauRQg+E8/46ffzTowWT4aIxvkW6GqfYpzkXb9XONgFatNDN5LscMTwXZjFxSi3IfmlpEHNY
acjtbFo84v5slwAfQgOuw1kvXiLJYjzI1e+LwqCbssAjzntfNU+b2ROGOoXJ+mq3EyACccyAe/6Y
d05nxnqc31JXGF4tZr2DEi9aMshl6qIVt3YV+wXz9xS9irN/9HQ9cNYW42B6VexisaC2UTv1aw8j
B4c4T7vHQgy2KcjX/1e7RbLEDejtcboBmvC0/fPaebYtvHEv3NFIBSPb8PMm8rZs46BZthXgUQQ4
lSsqiSXZPAEdaIKH1oVQjl8ggR143eHjNjqQyaQfq67JfD/y5X02E/vJulu+AbbAPTvlhoZjz8/A
neE1Oo+/jwcy1fv09ClpWsWqINMJZ6tLbfdE/ZLmZ+DCUsY2iqnIsZdRfzUQyJx3v6mw6L1FQ8BA
JTIqwD64zOzHUkYfrAMhzGmPAgXYTjKEqLa49Z/+q1fI4OeZ422c9Swydfw8RT1y4t6t9+1nFy0p
luKLXbxQYoLHCo1CEZkDkcz5VppUOF0ViMToaUKq/vjHtrOVMQNEiV1cvB3XGqkOv871QCBzrmOr
KkL5FCigu/6afh/+q4b0gUJsLsPou0IVTzC8BcKFErSMZ3vyJjvI5U4dnjmMh88/yrAJjCIORLDo
4TTHpLHBFoKung0Snzp6aLeISz4+IHZOyaJ4nfC8M80mN0IhLBVBguTFEW1itO1mtiVLk7wFmEHk
AVaNv8YHejIeBKNqZauJ2DTglQIeEoSyYDLb6vvJFdNiYIMMPrlLO+qaByIZB1IUCoDoRB0KLjDz
vqmfE6echI4cEQkvVsB3xLSS56CvhHcpcA45m/IozLOSoOAmA0TnsFqF21U89RByonHGmSyNydIG
/zyIIKe8tADnZBiMcwniWD/HKY7i554m4K6rx0edu4mMd1FP1yLJ6NWzQmeh5wE1YLIltAYFLjhe
pDIefg22j/ErhpmegqyBxSzey51ln7ege+SN7P/LIUCUCJQxSxVvQwGD1rb+FEmRIsUKNHrH+7GH
Uc62uEvnEYhjdiC444Xi488e9Ucis0dSCXCLjkpcJLP3eoYpIQRe9YqWiXhpgPFgbyCL2a/iVGEs
/wpZmKJw3pGT8p7gWf4A2DJxMVu9+/p6bCCjQF0YA/hnOZk981UpC3I9gmt2PqsnjLyklRMAGyxv
wWMxI/KMLEnrfoDHfPqM+vl3SJIdfXpM+21McEdx3rFU3O+b4udzmJvCai6qFJfQ34mnXUPSWfrs
8LI5/2Kn/wi5HZqBCV3zzEfHLXQ+x9PLq1Z4ZIrpzQOaEh4vLkeZmykP5ICT2Lj2ZyijfYI9jZIM
aBy/NTrzNdi+mz0NRFzUIkiDNFSQ797oER10nTsNmdZIGz3WZTyR8WMot1LTQFKaZGF/ybBoKP7j
H7S3440lNY7Di07Go+Wf3VHvo8gatNtReIGghfAcPvsVUJCnwfPuJBIe1v+/XOU/opj48dImcnyK
qPGvbn3fnQ21kBIT3ff0JVkEe2SFGowLJGv0kEQ830wVeWDrMuNXmspMfbE80aN39N69GTBd6EuS
oPN9TpHpKGQoz17G77kfjRn/UhtB2RtUZmUf9HmJhq45whVhu/jiTpL8y93zI4txLeeuyqP4Attc
0L5dT0CT6GwCZDoXD0ig5XNU4x02xnM0eZN3kQVpTugTaXc9TL95ARjPcbDQYppkVnKA4fn9gjbE
oLkWZG2XRQI0E5XnO7iymEyUdhb7tpXoyV55ul1E4FQNPGHPe0Px7lMWUKy7+vpFv+0S2Lf1yer9
k+wxJv321jiAquLtElctJqq0uiwN9ZgavYQQz8TbEE1EtDvhsbsaxSsZOMZbom/griorTDLxdpEc
V5fZ+6dA8MZHQIdhpgkGK1CaA3jHxe7QTsvLOY/GdJoJGkFREwFfyKioKfDHinpW8EAo3R69HZxr
hVryL78x+H3GQepKq6RllyAwt/ACASTHlYhfHW8sZzyjPBDDOEcVPtjXqBoHBMPGColyPK4f79Lo
BKc5kMG4wNo8+WVsQRWQW3i0dooOunphnoDmH63CycXhjtSNOsCBRMYBtnHggyw8o5sjT64O6lRW
jITubZaTd5PRjXi0UYwDPFVXI4qtVEEeu3DoTrXLIgGd5BQoLbyVpCv1SBbj/sw+SBtVxUpWkON4
oaOjdIpnGu/O5BjfzWoG54qyTvQqKGL30cUp98/oHeXxf/IM7xaJDERol8xoLilEHFBKz19qknR2
bnpcb87ZnpurGsiR47wxowByusniqE/e07nQkgzNIzlv0caDpx+ru4VxA1GWWaRnX8PuACcSBJcu
ooqG0G5fbt5vNCU2kESVHkhKfCFPKxOScvfobG742bchbBcRrr048Kqw49fHQB7jJfrS76X6gkVU
boy6K8yaPBn29gomiTeMEYAFjZf0G40PBxIZnxHnfXsFZYyyPx10AbNpaJzaWfv0NSb/3d04EMU4
i3MCloFSwWLGNOI1wOOFFk7M0qAKg8k8yvnM8YejQcxAIOMx8rN/6gQdAsWJ/r5YbTwUvPp1+QeM
qP9Bj8DvlTSB5yGrFihNZFll30G1b/kaxrIRzqTxtPcMou7C3Knl+TV1zFeOar8dx70wJp5pilqt
pTjHqQZsd+sgsQO+BmuHmgn+cG7IkUz0vTCq+eAUWEKdp2C+gjCKrtcvi5CEzgydTWVFS0I8cb+d
77045sbPS7Wo+wbiymJ5dTpbnueUQdgxVsuTje7pljK5OJwF/R1m3AtlTl6YndKkBUgWevvwZGks
0KKVnQfMKHDn9QI3Hv3tWO7FMcdOigRLaqoCxgLwL51kHyI6+qaPdeLZCHPesqI+BU1WwXk1jgeU
TXUrgtfOth9LGUno3KvCnLKuANy/akAVTACLdpy55wATEd1GrexKQiTAMw+6/fd387085m42zOiq
CyXkOcpmVexjgfQrJKq47oNjhuzzpOsB3lPIty1K/xYvPIP77Zzu1GAhoy+4+3s9x+5gXhjjdyJO
FkKaP4CDU900fDI48jj2zT5MBEzS9Be6aqvD6SP0mm3G87acfbkhsQ68RB3EpXSpoBDGvhfRXm0c
XfCSwwUvfh4S2kike794zL0saCcj7U3IOqwcAc10/qzG+NuN/IuzbiPx070oxjEYIVAVTB8LJ1gE
LGPVNoQcXppmJHF4L4XxB2F6Vq9nE1IOq2N1eO9ci/SXeeUUOn3RPbu2Tt5A27EW3harhbBZLRw7
31BskanzX4QE99/C+A39dG7QG04N/6STavI3nikJAZIer0wwkm67F8R4jlhMzKrvcGNSRmuniWaG
bRl2phOH24rC8YU3+uWBcVZSFJTXoEbykCycS03MZfcn5k2p8C5KlXr9gZS+lFSlaahZYvjTMScW
KA03ezKZRDp6gA8cx/v78XW3fCy0cVb4YCgXsU/HNnA1UiyBuRig8crVdnW44hck6KF64HhZCqxS
xghEeMYaosU5zOdLlDkN25G2FgbQOKduJHN/rxsTA4i5XIoJXUlcKv47mrAAYQwEpKcJCEpmSzTt
cG9L3j2mMj7FqPxrkDdQz4E73qxIumpmNjcm5fhhlXEnQZmb/rWHFPC4z9OOIBt1TQkRXrQJPCUq
ADy3zIk0VMazlF1nJbUCK+k3B3OXo4ZUcXM0Iy+y++1iXEYRnq9+05Q00j46PVJRLbCQVnHoPjZ5
3uIxDqPP5ODaWNRLAuZwkXF+nefqWQji9BIWYl1Di/Rw1ok5P13s0pyBqvnsWW/W9LEuPGksEmAG
XmxLK25rVjviwfLkr0om8rTkM3hxTi47AQj2LsNSFIiipNCog3niqvTyN9xkvGzdyGT6nSWw+MJV
V5w0wPUrex3F/KNeAGnJIhuUn0oyC+bic5G57STH8QXaEicy5DkNFno4z/RS6S64TxTUH1Ygx0Cj
1QlPlXRlAOCiQqu9TF7sCtBV2YrjjDn3i8Y4DzmLqzilV1lyddXe3gt2Yjpaz32m8HaScR+Sj5C0
KiCHghj0oYN3UeIhmYgQi6ORRB3DA3evMY5DKvsuVUB6hVaaw8rC1OiTtu7fkQULUBPjZsJ4wQCL
wiTXLZ6Z9AGGboXV5dMkz1QKt/zM04pxIaahpqmoQUxjH47GxnNkt6lcVIl6151eNd7jiP7co0Vk
HiuFfO5inb5lD5qE+H7RX4g4AWhDC3atYmoDz2A6Nbj8oDx/zM4SBoma1p1MFzOsycW3ASESO98Y
jXAeO7FxhwzMO0UGbpbIdv/F5zYqmrhDcFxR8B9hp5Y251T/iy4/MphUR21JVRdeG+q8Fu2ri9wD
4Y++jZ/fHyFMiiM306LtfQg50vbM0p6lNrqB1mgFmmdg4eX5fnpMf5vFjzgmvDHiRhHLDlHAYgWK
wZVdOpTul7d0PCmMU9L1TNF7wIHtDxeR+OAKe7z5I9Un6ut/tGCcUX2VzVgq8PsxWI8UR1pj1A1N
PRwxt8rto8ViHFF+rlu/bW8GUH5YXo/xIvxB9+f1y7KzdX4izdLuQMlC6fG+oxeOluMB1I+WTGzT
GamvFhXEexuw7E5AjsxN+/I2inFKpwxA0apGNTzigkaH8GYP1LZtAHS9N6zp8xy8Fd+8czX6XgcX
mKjJOL466yOEWG2uV6PHkygk0TJeJ2/iX3VTzTI3xlDTczTlNRYqI2qi5cGUJQDuqzLaPHEqBs8j
U0O7upwXMkJRzBglM6SA34PC3iQoWAXrzUxaPAk2iJGWrzp4yS4kCUCCUC3L5dp9qSfPvAUYuQo0
URVFSTQ08CxqzKonqSYawTVAuHC1j70ThcQCyOUFZHbgvQbbWzNtI0df+7w7YWThNQmrbqmyBpIS
tvfj2tZJkJ8t7PYmf69f/aUwn38rEdG2HO88dqfeSWIcAMbJg/4SQlLhgeI72ltuDLBfYBtWxLQL
7/FBGQv90KavWRJWFDNHBnPXnZNcxWUAK44x6bTKM7eWSR/gEaygVeGptlW0u5f9Wli1OqknL6gz
cOd2Ru4jtA2IAHEErYOqaMwndEHbFqovIDyay+vPdno9kdMUwZghTtIZYKLBNtlvGp43pzcQ46Cg
tCmLCrBhROk2yTewa7GJU8HwJWuPbKRbL+RZPguJ/LrjHaAR9nbTkkD6hsUVRThexhWlQqRnba5A
kNOBGDT/EGm1tTgkZKNjtqYnAkk/avyXspJC+zU6IWuuzEWKwWAaRNryHNdI7/P9BzFHKJKs7JoI
srUv3WC9SrzTvLTfg6lAjHWSkHoduWdMw/P6tOiv/lrvwTIwu+w3oa8FIpYhORHrKV7Cop95ezri
HAZLrYtM1GFWVllKgWbtF9GscjvLrhvPWquk3AO3MXMoY/08OvNcw2PNdLbZIQtiTc0vOt1ged58
KE5TkshLbU0H1bliu/rx7HATSTyhjJcIm0SI+hSqOsVMACPjmmIKPfYNv8MrS0SXhqnqqoqTwoIX
tJiPvJ7z2N8fRXe/D20kFI+8fucb3MO9WdwLYU6HjhYp61JAyOG4+et5C9Om03sYRZZqkk7Pk5WH
yWS07W5mmAELpuFmC05PzPZ9rNdrZZ5uESTvQCVM5vOTB7YGEMnz3lS3LPujT6RbMfAUwQkEFL6G
T3TQkfr5Scd6a0yNHhtMFe8n6zmaDPr5XLJ7FxPa8wAQT4/3YSRkwxpppmmZcNQa0KrvP6A/BZpc
FL6PJH3v1TXRpv20ebt0JJmeN8Ibr+Y78oi8k8cCjQS5cj03teXjBspmp5IAZkl083luW3a4Dt4u
pD0Utsw5vCMRoyVaQNQ0FA209dD1XstTfjHb7JypdMiLUnKpNvBoAAMLcJC3JXb7BQVg3t6ONOjh
EsCtjuZftCohMr4XGpSJH5WnRt0jrJEc9Eeh2pw7/mb90ZCzW7kGbsXnj8f7OTJheS+UiY31LPQl
4JOqcBgwavCBgYfxr+/MvNVxATCpr6/z1GnqaQ7mpfkctEs7PSXWhewOj79jbJ/vlGfOnilItXDN
8R0qBTA9zxPntAt2/nZGumPm6q/qp7B/LPK317rXnDlKMnC9uiiv1D04lN4voKafFYHHCxGpoTDn
9U4t5rgEkVwmZw1CHGvzrv996hPgkyD1vHusy++w5U4XtnUgLDOjLeRa3ZuTcPO0VebC12MBPONk
m6e708XwRQsS+o34fsXzSXHQIIv2WNVZtvPmmACGouE4m5GGYKgFmnZDNi1ZNFhkjbhLz0KfdFg9
TD6iJZcSZa/2RKCzL4snEBdNbM1+FheAT8hAgKjMOEqPLutAPnMiBRXw9anW0sORUrw+Op6f2wCE
Tlez2N6+0pHB9ctzOA9d5Jo4ezqC33CvPXM006DKTlEM7evj6UOf42S205Y8wee629flebbG3HHI
K96Nub67NWcOIh40+Gu65nSeyvE22nQ/0wW0QgNTmGK1z7+7T7riQH7k5n5HT8tgvZkjqXSlnlVA
Q6BFzAAJ9EPyPCP9znXT7Ye6pDA4tvXfVBHv15k5o6pi1EZvYJdL18ucPZwfAGWJ+2bw7HmkvAdJ
hiipCGSQ62InxnTrFGWBKWFHcXw+pcVsAjoOzNUCxXN6cjrCq9mPAE7dC6QvyUG4cD4FxlXqIRCw
I4ALnMGGngCSpDvAc0cuO5tkNp5y3BzpqGsd6MkEhGcU+dCrCrGoyq4unqTOkrW8/DL2i13yTnv4
eWnEsbjobmWZk2r06dkAAa2KqhhQ5ONpPqmn7evZtp7+ouYOCEjifry8FKsYq2zNdtrGmJlu4qpr
jsMfPz4D1ZlDK19DcESk+JAYdeKVV89aUCbBT56Wy6UCUsb52UE9XvwPqhfjV+hANHNy80hPJS2G
6Nw9oAsEbcLnSdEhHhWB18PzEyOpgXvTYk6NDCKg8+UiQtHerjO4JvH5bV6iX2dH0/uc8J+nG4tl
o4VAdPL9Hoa8QkBukhqpYvSM045xzKRzPO9IF+WdbiyWjVmAdEMp4IfMVT4HjgAhE/SrY1yCoqZm
7skxODfNSC3vXiITcJ7DOD7FV0jUkAl99ybxbPr4LuP5HhbRpuyvqZk0kHBxPG0aEGlNCW3xQEAw
wsvkjF9dP6ZoMg7gpGiFomXYrtox5yWRbWd/u7K3oBsUJsk09QRHcHg4pePxwkAs4wVCK41kKYZY
isBMkb8Qongz0yHkD1k2Dh5HYDn0vqa8dm/eqWdhbRLFMJPuDMGHI2UW8DwJh/78IgCb/M/SxTts
/iw4mZ3Ykc2z1d/JwHvLYU59dE3KRm0gGnDTW92WKKwp/PsS/T4u4M6ekT7ZmTyWeOrFfoW1g4Vm
Luq0MyMk6iBUpE372Ns9IIxnE8CxrGW0B3BMl6ci42qiME4stYKrWSz0xgYY0pSWVLhAN2Nv2+El
wgLdXLXCjENTVvfhW/gsf+koBghv4E/gAure+ngerB+La9Na4LgVYwX2Ei61TbzG9N6qOhRLyfmc
AfbsSp6ecGUt1zKGPdc6QYS9dI3Jm0+KE50tjz//byvMwttEQSP1FT2vsisBfIoAZQeYyYoduurT
Y1EjNfY7e2VBba7gJNOB0Ew9OdABxA9v1hJCTjbM9QXQjTDXb94R+V2AuRfJeKMajQuJmGl4Rly8
ZKNd1+IMhbkpEKYsp1kADB4VaetNWJYpeazsreXn0T4zDimKAq1IrlA2BoO5QUT7KjhP3l5xqknu
EzSqoQGPJrvR7oVztHAWz9Nn++3tFdFCb7+B0YV3lKjARx/EhCehmhfhRcQtoIO96lPAY2ImTWoQ
Nky/K/L1WHteUMZmm03xUoZdiXWPAXVauUhReUBbmZ0mUkrkP290IMZYIr8Ait0PpA3hKB9/AE9Z
xkvpYVxlXaTiUv38E3P5HSXOUjJeqVTOSgNWD3Uf4dgSIAABNs19rAAnfgc/+3383vbXE/g14Pm0
YOGBpaEH6n9ooz9aQE1EIE01wbvo+gTu69yaiiR74RwdukK/zMUSDV1E1Q3Q43QNBu8H0a+CU2RZ
OKzZUvtU/wCXhCNhPLIbiGCeKELtG6HSw0hEW7dFd7J9fZUAtkd5Hh1u0Dr6oB8IY8y/CKPSl1JT
xXjMkUKF0BnfpxcwZnPhdnkrx1zLYnsN9LKDWotT5vQL1elNx+HGWTx9GAvPwBuYhJJBA54j2r5b
sKh9ti5GiE/OdzO1APhwMO3HNjkeSFoGnum6ArqzW41paBORBWeqhhra551kg6MMV/rdLBCGT7+4
9Tga9/42wH+EsT30hVYL5yaONMTFzspJTKSbTGJjvpcrafSS+FGLbafPTaASBsFJu3UroRH2fORi
XY2/mQYyqLaDpesKSwXAvn97F7/X4K6ZWBOKPi84yeTA2SbeyjHn6txfJbPzIcuarhwFFXpPnrVu
+raueON0ymg0OFCLuV9Rsc1yURbom9dZ0XLE+2ZVuZeZU9re/gmcZRZIv5dgt6iWa0z6zr+/gaLE
bfkdf0MNPoO5bFvLDwO/gGGCfplO2vkzr5rJC14/xwgeG8KJgRzGicQntaoiP8ABWNRODleMxCQm
mbMFkgwoSAA6M7N3O4cHRjIys3Avl3EpUlMnvtJBv8NxdTS8atXv1i/UfGxufD/mvWgVXjd1UZVl
dly7rupc8ZtE25dzlMDORO/wwBcOp5l6RKiAcOmLR6JIb0v2oCsgFNNllFwU0WI2T8sC/2yIVCK5
SAT8fh/SX5ETjo1ep0MhzM7VVZgIZn3WbvTS7+VHvAYe9SL9Xh1PaDJAKsHplv8BgN/YURyKZTZO
Vc+6f+mp2NXVCU90dBEgr66/v5LSmQDOwgXlEkyGE3+NvsKHcpnbQT1XvdB0KXVpBgE8D4V7ACrW
0n0BMg/3bh2Ltn6k/YpVrqVW+7JMtTyil0t5jZfz+gWwRjxBo9mZoSAmKKnTWAsrKohy6ACa0ENm
E7CBIPMgaPfR+CAJ9Af/3TbRm3LvtiPVvKoVXUfwnyS0S83+/uKPt46e76FejMcurEudlHinQEzh
HM2JgcKjgY6IyyJ8CiLiOLyVvA2tPFKMcdx9FFSaIkMisqbHlYak4VGYijnpLUf/YzvTAwXB6+b4
d7LDpNDLy9zt7dcsQVOZjbl53veM3o/DFWCcgKLkbd0p+B7k/73UPU/aJ5DyKQ3hXY5jO6piQE6j
uXiUepkdLQA0U7VpA0FCRlbWUQZOnRcgU/vMO4NjEdpQErOpai2YVlRBUv+MmFNIbFAHezUcAFqb
4OVo/pLAmDiX/5j/HkplNtaSu9Ro81bbRxbpYiediFdkTHrw4u0ozIaMpN8XL/NNf5M1JlWnLHjo
5JVkdpqorjD/UnSaBqxeCTgOZ/QOEYmEnmY5l2leOD4BZSmoSOxqmvoAIusmj5Ue9e7DD2CWOipa
QWgTfEBWOvkBFSvxzbKXywp5P9ySxJi82iIafcJdH/HWe2yXDdouBs0lQ2IpB0Qrg9w+NJCEA2TG
ZnU4PwW7MCEvL81riDILx6pG4FQsRPU/8pj9TVM0ZVYG5C2iCyK7ULJ1pwYi89m+vKJPDbm/zlvO
G2ItNeCCnd1w0qF/e6r8F+3poAFVZFUFLZQlG+wTP2jEmELjGPsEzceiSkJj13ja/Erzyt20+dzt
1J5QUirOXo8Y+J1c5mpLCyP00aJu4CEH1EdMvh5BVCztP3sY3JM6U/d/MuDqzfv3+XU1FWbfIDd/
/AUjnWv3mjPPfxAkAzxHxhcEU+0Vs0SfGEzZHY7q/Lgo51+B1005mz72UqYtn4aG5hA8yW/Z7+Hr
4YLh2BRdK/sm3p72soNkdrdIPfpS3pWLcKK9PVbxNnDLnOg7gYyKXZKdgqQWYGXoFZRSUD9tWuc0
FWtXeElnH/Nnf/08d0l4uOXWUcNEBfMKOMgYzaGPP2XszldlmLylY8BCRu3w/gruel1qzDQX9oLo
FLgIvehLkFxt0eNu8mxibmxpJe5fRJSId9wepJHI5k44c9r6RLDwGoZwRbYj2f77tKF59ovbCi6a
+wHfO+VoS6+fu4WHmrqimBJ6eyV0OjNpH7MyRUEsWn8fmLa3Oq8vz6obeYZBEiS/165du6gY2+mG
s8q/09KMXGaVi4sZaaEMuaU0u74WC1CsAnOztJUp3lTOfiUiO5x4ZFJ6k33meJNgEiEoiMLZc+Ja
OpqDskliK9vHq/H7XXf7KrDPYSEwMs8mHMz66mehqqDnzfijLKydZs9feKNfv3OV90J+JRrOgD0y
RQjB2zWdwqMY5Li4OHXo6tt4gs5Yc2v4rtYREYPTHtwbssffGLSTe95d8sva6Jegy1HWJU2R8D/3
pm7lXZ3ImQ51FR+VpM3nhnKgR6WT+WiHnYctZ9d/J3QYgcwxF3OtCNNa8/dtMb1e0VhXf1UrY9W7
xXqd7nsXBJx4tMtTjtzfl9i9XBYmOKsvmY8V9/eL+HtxjNdnAqKEjMTvvvcan2hjBMpXND6ytjsw
QjzzPPjoKftZaIOxdjM5J+AcNP39WSNiSa4iubrCLt3iyvgf0r5rR3ZjyfaLCNCbV3qWt+1eiO7d
u+m959fPYs/co6osTnHOuZC0JUBABTMzMjLMihWwIs+V+BF5PS1W5CWeAW8tI5EVwsZrlJrmfeqy
5i33GB7SjWsMamigWK7xKzAcAlMEPl/PGoERfk/aqfAD4PX55/l3PD4ixHcQsSgD9HuWMZSLhisr
KtRMMtiNFumBHpg/oVFjgPJ6acbIY9sGIZPQaNmnMGBE9qiLHmcgw+o3ZvznYgYRBtRt1e6D59RP
0bTZ9Wp4Pdp2bEifn4P+eYULseQ2TKpMGlZJ4AEl45jJWSMsueIVXuUOFYUOdPPFQ/Q/Xtq9/5bs
eC1ayVa37Rh1FRsVnFXeVlb1R4jZK6uCUfUlCDoziSI+RQHLDxy16VsAMr2/5rnc1WAyx62bhmru
YNeMHpy5SN36yKMuuQ4z61aQWGEYDPDksHpCWB2ETVlIITWlUZNT89FGyD+Ie+Hnk9Vjo73ayFhJ
i21Jj/GcAqb0f8SSqI02krK6TCIKCQg9whr5UN0UpmjCc1hiUZ+7YAorgPmdwx8sHs37/Yz6TsnC
DLLaqbh2bG2Ts7tr9HGZ7pWKairY/Y0z/5rtkW5FXfML6tWtG20Jc/UYVE+LvvkQQseifKD7McKH
vKwxli7/Ns2Pj+16vbZzkFRU+xSqJ2r74e+lKtTmaiQXZooTine8Kely7mK6Ww9qBsuDOB5FHPSY
3G8LJojwftN0uHuS6m5TwJgDzQv1zmTBYvWdTSy4S6R+szugcAovo2akCAoZFPhV4wq0K/pXKtT8
faGGb6wmr3wt1k2Qumkx3lADBd9UPex5PbYj3chPq8j8lD5tyRH02lTszlv0IR/L+wqaa7ipWYtG
mMqQGuKmZUi3XJReGwuzf+SD+47iBa93mLzVOPGV9hZe8setn+TxuHVAzIsCibjpk5SRPCVNr+hg
9zCt46f7+j9g7R7qFlgVp8gSCMOQOwVU9v6As2Ca8VD42TV33mpWpcO1eKEsel0OiP8WHg/uQZlk
5Ep4QNRFRPkPHX9hmHQJE/TF1Ztm8KDfzYNbiuJWp7Zbt9KUQ2PnvP5c6GNXmHIvlHimpb6jUWCA
0G1/Ya9f5ld4jkc9XjPWqK1qVM9NQ5Ms9F6cBUcLW3tB/JQTvr9AQOKjy04S0J/MMuS0kKCuOLGU
+fLKrkJnS73tGysp1LjWkFTRRyP2VTFQaXX8m4MTHGUWI7VKCxNRF7ylX4oF8jtEVNygwICmM7/e
1E30V7SUj5Yiubxy++5H+pPtil3t+CYDWK53STYmJm3CqmijGe08VdoKVrgDRTMe0WusvmrogATn
GQ2SQ0BNaO0FZOFXW7BYM9iHC3mYx8hYwViVmy8lHpsi7zmu9PClzL40K3g5E0X1COC0rPum67gm
s+P3McjKm6WzmtHPW8lkDa+LRLdAlqK8KjarBZ7W4wlAguANQ/ZYNTDhSeqck61TTXh3tWqVGdma
c6Z49bnOzBhA7ACoZmH/OEkEev3+TopjWvqcHFZXerWl9uFlNOnPPYDjopbY9VRzhu2rJ4SY9toA
yJ04uLBqrKVabXzmamH+xI4NtgkBWCfPXETnzu2SPCVtEGJI0Gvi67K0y0AlW9VX8Lk6l/AseGr1
LllnGeHeXtLZ0/PdeETlQR8UqC0n4ibT3G/e7kZzI8bvhVhq6usAzTygI5bX2VQrtkOoKtf840fe
HQWY/cBktKvgJGvZCI1GrWzBYRc4vh9T7NOnKKyMJCWtMJhrdX8wApOAp68qq+ugpZdGVDFMKdNG
q9GHt+gyOL6h6NmCz/lYhSFkTsdxs/yyCTOQzv7KVIAAyjcNyhacjhfBQMpu6vHZcBPpspGCk/75
1v9GrYTRQFMpzzAiowgswxPefuP2cgBMZHXtVoPGG83fQqUFNdcbuzBqPT54a+6rV2OV0Wiz1QL8
yWmd0xq006Ms1e+i81IyZfaT4IsgR4oJ26xMjvmkSpGnOKFqrqUeO73O6PxfH30GIwoeJRLwhuwE
WuLI+8jpQL1yQqMfIMwat4crYfA2pn6oCyHRjOeINAveNBpAFnQ7k5ZV6VxZKbKsuTKpWljFlfmi
MXTBULTKrGE1JS1XU5SyeBqoCl3YrJHNlExeW7fItvZqsY6XtPTRW8cHcQpSvHhjRbSY32tMz/Sl
3LZlc10nozoCA+i0e4ygPA37AeWt0cNDk6jtRs9XzLZcClSnK3CrMgr62ZFpY9CABo8R/3EvPGgZ
WWp4r7t6nV6/DQYdGpyV/a1SAJ+3yKMPGw84FlnrdJtZzKOTzgzeWR5pHjiNU3+/RAYMY5/xYx4X
7SULnbcR2lB/uXv0nnWb7Pz8ajxAdidRcAMFnDhyqTSJQ2zEhmnHoGzR2yNa5Ua25JW86l7klWcz
eqpThmQE6MMuHEZTrMzJd43j2yym3ihLDs7DjqPSPuXy0RnCcjCUxHspoJsyCvC/L/1eOWelWq16
p9IKjb+4G5lSS09tV8lm8945w9pfBcyCkXiwz0AV4NWUZIQIaEwRSbB2kw1p1LsSDRARyjYqCGEn
BMce8w1bAKc3r40+4gqcfWRiFkeiP6Qcf4XLApp7GYYH1mByv26sYxMmQVdLKXPZQiowWbz1xqLy
yagmhkahb8OyIiCLnQujRsaoAkNy5Qz8/Tllegf1Z7EG+WCf/vuDoBsoCwLfRA5EbCU3jAvRpTH0
DlDcTLt8bD/A5xZpo9aYnVXo8a601vb5vNuBMzR6fa6WD2mBSfzUWkvLNM/ACBDu/NDXmSSX2A+5
VP23cR1Y/Y63GdRdz+AcXlA9MtUIYRKoKxA+4EWEa0t4AnB4o5gSKsDh3hAKAZD69/lqSENG/j6h
2aPoFSkX1ABUf8ugp0B+xWnXsmAt+H3TK3Znsu6XQeZulYYrwnbAMj6Yta8PerNwKAvbRLqViTR4
RUHh9xnd1ZUt8/58lx4Iioht+s1N39yBWhgwZavF709QGwn/dDt+1TqqH2jZgiwymiFFEc6IwnW5
lCsQ5W6/AkPYhgvPx9JWEU9XHrgCN0y/z/74pqyo7FLnwZKA6f/f7FUwRE0jTCo1cYBL4JKWMfVV
bzbIlU4zyfDXy8LpLCjxL/rtRuLo+mlHS1hSZVTowgYZHYah4y9P/YPIyhjMfrc822S6ec9UmnDc
wlHiyiTBMtHJImrUpy2fvhfWNR01IQI2Bu8tfAxO5EmqiIgSq6ifmlu39DY9M1q2akFOG6LJe90t
+MAzF/ROFKEVYRD0Ep8CdZ6+R2vJACEiu17CrC3JIBRDaSUZ42Yggy5Av6X6u2Zpwx6cExBPoPQq
TbkPDoEMcXf8WKJrKmYm1UM8qSFasoD2G9QlOTP+wJ0cYrfQFsLylAhguYd4if90PIezokOpurul
zPz0Sw8qcLMiYs+oKHfLNMCKAM13F4Lg2fO4+W3iYQ/GUcAMdfx2UqnIlHSbRSqKpX0i7gifCWVe
Tf2Ol6TXT2hZ4U0ODdnpaSmen7EAdwdCPJNimjLl6EPQ2juZX5HGYbDXghM2c9/vREyfcGNkPAFZ
tZAC0F9cbb21q7dG59ALz+SM7b+V8euK3cgIgZkTMYKWvwSnxopfFH2JNmNWAPwmlGrhOElkQU8K
Pdalwdx14VRG95AGe26xln5+0oeb70cDY57xCX6++gkPmTUOIIF6LmHO+5LpmxUQ3pfsMmztwgBM
2fKJg/Z06tW/K8WauPWei1paDGFMpCFL2x5sNxddGMyu0bLL89+fcyqAEhEUnkeuA2iCyZrd7FYc
JX6LebxQ2okSLlD/Vjq72Hc98xrfCSGOpE6Hoo07CPH13FA2/59LIE6DlgqhGBr8eobAhNVMlEgF
dKwuecEPhQE4RXerIM7CC4M2qlJA5YF2fDm+pI5gMjZm6S1Ng5m1IzdHQhj2buQ6GC2sZ/JdElBu
XXJLX9izWbN7I4Mw6TgPOgtCrOXlRYIMWoO/Av6nGkx4m+P/YRrnrOG6kTfp+Y2aKWJQg1sRawps
ZyudAAtFw+T6badvrj/Pl7YkiTD32ZiXXRChF4k9xibvbEZgYJZyo0u7N33DzWp4P8pCucZqQqdS
g81qqRVx8VYSdn4oxwY0Nzie7drbpc7lgj5PPlOPz7dqXtEUAFaAlQIzIyFljOS0rAVhYg5JXTX7
2/j6NVtCKc0JAVxAABsUKmpoErjfqzZrpFDO0I4waLI1GAwiIw9Ay3LBj5gzlLdiyEuTNwOMAJpL
ZCuwXVOxvP3zzZrTq1sBxI1xK0+i6hECkCP9Ka7s259wNSxdyzlf5VYIcU3crKuHnoYQOlbDQ6Vy
x8wR98zK0yt7iVRvaceIixIWqLuLPWSxFrNx7cxZcufnBYDCREKeEllTwuqjBg+sb49WqRFDJgKV
d8IRPtHzU3lIm09GGTSfqJ4iQkFVn1hFLbZhVLrcNIvujdPL13QtaL2WY4bay5GDiWn+k0AP1KKA
3XFIRCHzSSjCSHtDnWE40wV87VvVW2W91a/anWbTyURB+E2Zjdbvl07roZ3od6E3YgnVGDI3dKlQ
Bsnumy7QanjGAMEciCT95whMzs9PDNqAWKtsGUURATiUJe/2MRM67fTNBxA7DWY9v5UyfAB2ejTx
BL681HoEynP1cDidmN35xzd842cJz/rQCf678CnPjZLyVCsjbnbaul1C5+H0HEJymGjJVQSINAdW
ebXTDAbH7V7CnYAW/EZdXPVcNPebZf8f6cRpCy0bhDUL6S+YBfC2NplIcx2QYFrvKxRNz8XUQ5la
S+WPWV/jVixx2mhBYmqxglgXEBX5O12BvWRqhnt+e+Zs860U4kj7IOdpr4QUWtT3E4oTk2w9B5Se
z8U8AHzIIyTeS6mqGypuIafCnGMMINp2p2YrxDrqIsfvBRv6W6wio9XbRRGvWlRHNSXEEMZjMgCS
ZLHK2e5BOX0BYPPRGeGrq8Ndn5AJPVbcrhPxkDETKDnXghz9sDUG66Z/Adv09PPP6vp5Rf544eEV
pkfv4RtBHYuhccinCyRdIYZYiEIkd//t4r39UhRLSFPJ1oTh7O3pKEDMzB8GBrVPDLtKDPXPnwjo
fdD0lHZu1CjGVXpoyFD/lf0NaHenemCd/cmtn5/vRZs3b3xQBOHAeMsLeMnvH3GO9eJsSJAEqgz2
mG969BVeMss3/dfSMSurUj3H/ZNanLYK9sDE6ZkO1LWzoEXTVXvYtJuPILQo7JMsGmN8BLePNxyg
DfE52UZXZVtAmmf66+JALcmce5A5hqPhHaHnFqCx+4XnnZzJdFugPfat0lJndDpeHUp9lXfGgk48
4CGmS3IrirjybEdxYiJl/AXVtNERXlPH15jCUj5+JLCFwmVykbuUTQ9U0c83ds6zuRVMHG4rA97K
jTno6zaBgXuBvpBwtWRqZoQAS8CxwGWjgAQ9ut/ItOeHsK1b+rJWBKOy3D8uns/9ApPDjKER+MnL
xImhBwBYgnspfiAX3JgKPShmWZUZ9aQ1VKVUBSfcDiovmy/Pd27mbbqXR75NYioFjMD3F96K67Mw
6q09DCYu4USZBsy/PXzhHztAm8eA/pLY0pdycw9YBQW/L6EEI/NA0CGjQmioW4ti0/gSQE++Rmuu
Nf1VOpw5/dvX+tLsWctfLRjZmfcJwC4ODhdq4VMmh0gbuD0rgSSq6S51bG5FEY3biq/Jb8Z4PVf2
grBJ8e/vPXqGoDLAYkyU1CQEVmRSJskavrsomD3lWqY0LDyD0yk9EfAbjd2EcwWVd3w1QMBaUNul
t+/RauHruSn0lZEzosnzqfo0DwfZ7S70YMvBYLbVOtP6vFSbd6+xymbfrGXwdQBeMWAMW/q5SOb9
ePPuP4CwK3XOhGUs+P0FOAqzvTQRsjyR0ViVVh/2gsmZH5hsqE8Tbgd918Z2rfXW1JglZkv0ow8t
BNBVuFE8L/7ShCCBdn89PXdImkGKoKtAjdRaXMF/HVQKEI/yLQwtMQzVij8Vb3VVq9youeNOaU61
1rjvC/d29sRvPoQITYooy8YkyPqLsG9RT8b+M6cKoCu0MzBWguRwjBM5SaHWeuCg6TZjdGJKsx61
Kmr0ujBH+Nd7n/E0wDaff9qsuuBGS/zUxcSIxHWuwhDwKBRCLlybod28+B7qtZ98PhcyWfQHhRfg
zePmTshTQiVkrh4EJsQ5pD1DqVkaaLJLB7qI3rTMrTdKuNQ8MrvfgKjIgJIBxE9P///mhqV91HZJ
E/YYEZqGK64ao8/BD9MF8z+7dzdSiL3rFc6NJabA3kUNv3E73lvnnO+bmVAr5+c7yD96cFBlSeAU
Gl4BcGuELLmh0zKosYViq7cmxqCvWIu1aMu9UiZGoL9BW8z+jx469ArYxmGfWd7mNXIGU/loTM/J
jcZkrM5Mf/xPQdKqxsGfrXEOzIn87fm3zmST7r+VOG6O7zlezGEBQtZXM3A0MKLau1svP0Ysq8qF
7XqnertE4fXQkPV722+2iPAr3CLkAhHMRBcq3wb0R+aeW86R070Axv7kkDOwMs8XOnv+NwIJHyOL
ZAbEbHF/kdpgQFzel0bWtKUjyoGw8GT8XpGHKyQBug4uChH3lFhcyaZ14gVlf8mMblWbrJUeGJ36
I56n001/so1oplZlP1/g7L29EUossKV6Ee2+Kewn1bnr0OUCLS8zflNWvqD6GeepUYSm8edC5956
qPo/SyUCqiRLKzn1sVS2y4zeFmrMf+j3pd1lZpkijDNYV207g0qWrMb8ef5LMFkoYppeEFwOVpoW
6j2LKS1DZshUt2AM/5fr8Y8Y8jEAtiVu6ry/yMphyA6RImstvQpclZW+vfc29VWJOVNLjgE7/eyD
BmE4jYiORSD/FeJWJi4bMY0HsQFte4miSTWv1oHFFoEOY+wI/ajVrtnQcBJSTwd+WOeZQ5W+K9Vn
ITnUp0f9sP2azyhN5Je89TmvEvjXfz6OUG+mpNo04nCVEtfwQqtqjnV4kXl96JzEkBpNjsxMF6J1
2MhqjTk2yr8NBYDJupFPaDoVKGlXUzj6PPXQg5Rkm0gy6rzUpHyJoW3a58dzAMwXqDYUPn8t/c3b
RHFp2/IlXg2Xf2MHW2zeRSpWfev5LfpfjvsfMcQT6IpeCoa2CkaYMnn+Ff02CEjOdbKvBEwqCHUB
Lg/Q572sx9A1AQoh84B+w/9IJJvO9j2FQUXBmolajQ2YhTu+tAfEaxZQfCGzbd1fWkQRfORrqWsK
VHZs+qWE2rzhxDSX/7fdhNr34O9pGbrBqxBlZhhsImVXFOF7rhyU0E69fD3S79x4SuhVWNtu0+gh
Va0oeVMo1H+waB603QJAhbQokSMkA9mveyEbYF6kov/kg3aSw/d6n4vMpk0STNJ7rgOT0pKaditw
8iluNK2qFT70C0Sn3q4SDxxdqxFmlwdmkK0SNl4QNvdWACSLHiZE3cxDL5+MIZFsn7m4wZ9e9lX5
Dt3JalNIVvf1fFVzghB+TsE9wNESTxyoSwmdzObdcOmLQkcaQa2p5ooinD1mwV7ml6z1Y0IW84hk
TNxAAZ4HFJWwDEMU17zbcsNlzCQraq5dn5jJ2Gpys+KUtZIzKy74UdLKeL7KubfoVizxCHpMzYFP
SBouAXuUqlVQvEWR+VzEnHrciCAHtY5Cj2o/JQ6Xtnrr2n1ZAvbum0HMq3J0KaOl13Xu3AAhZYAe
mOonAnHnqcAtwM1NDZfaB4w4QtgnHdnGlrvG9sulytajMBGoZfjKDJxlViKxi2jz6UPfp5EoQSak
NFv2k/vIWFWKFt6NR0N2L4e8YjKYDgMPcii05Uofo/SWZ9pwen5Qj9HMvRDClNdtLMRDyML359lC
Y3mXXlHZQC+owwzgGmIw6YyWgLmdGDbuzYUSMQPdhhyC1B5FDvkL3k8PZHlvjJTuVSo1tk72xgbf
1PCSCGtp+B6QQch9Shc8dAfxoe3Xf/zgL+9OTX6pnNss77CZ7uGl6ZpOK5a25VF/77+X2PusCwJB
6kZYnOwwjMfarvRWVDNWF71/O2N5L4k4gMQTuqorIKmUHF92IqEwIu8VJUiNDmkzFRcQJjNpPsjD
A4F0vQQNJrtjsSjKj3oFK4viLdf6dpUbZXvuOfR1dM05pa1UNruKVjtQryro1+dpzfOQaHGtmnaa
VmPSzzD99LlOTdCu5C+Uph9tE3p2kQZEDw8mLim/DvzNu9K1siz2FTtcmoFxDbkswOKTo6m2jcK/
zzV/pgg4WQuMhZu6hNAiTphBLmPkSgIV4IUv8UT3GtObXmZIw1kRTqNo5MW+FX01os6lJ2iYmCNk
x5w6ouFUDH5CYR364Z9E/pbYI5++i82byGlU45lZvaAgM2bg9jPJBhGPwYjtweXZS8tHrMmIo1FL
RbBSBDk6+EMd6M+35RfTef+y4/0DEB8dlzQeJXISQIlXKYkkHqR26ImgQMgG6pevry9e+zpsXl9f
39/fd7vP1XWakIdaTax9P5c/cyyQjzwOM90LGPVpP240IPdFsVOYUbj4mwSgIdHqTcGstGTrWYFV
rzlQrnOnxBpt0WGMbC8atIWiQrwKr439/FNmon4ZE9imkj9MFg0A7P2nBIoni7ESi+AQyEFzVReG
6xmpQb1X9mLu+9EXkDm0rCEGZ9EGBKDBvSzGD6WgbCTxQq/8d0xstVES32EMlF0uZBZmYAaQhHY0
9AJKPLo2icdyoLmQw9g3ERgzdM82YJN6Q8H0L4/JW5j1BTqGRUD5TB0TIjlsIC40/Dey60JqpC7P
gcUEf+i2PFz2mGwEaltt0JRA/TKdqUVfvZgqzMqpOti2rdkrw7DUEIvHyJ2Fd3UmILz/GuLi+2OX
UnSWixdJDYys1asrWBqCS2hrWgHe+RjZpNVii/CjYbsTSoITodGM0vfYAgScL9rH8FXEBvfKbcZd
isrtSw2E9dk7P1fgmczevVAiHUAHIUJwv8C+g0r4Y7s393uQGO19jZqmyn1Nmw6knMypmVPudOz7
GSRLnyyqWfZRODTqvz3wTWGmD0LzDaIUBWMNCd0r01j0hr4S0YzRnLZmuYkDc/PKmophjUAYM3+B
DIh+hpWUL4QQ05mSVu1WMGFVfGCRGIqF4JHRWS3bKueytYoI8b9Zc2/Pt30my4RVgkYWtBhgBaTJ
MKJXmiIL6Bo3LEG7Rqtcu1F1xUPvbd1XKdDCk7+OhpfnQh+9UlTNwNk1Qa7wN9nSKfUh1QW9J1/y
afalcc2tJdjO3L25EzE5TTeWOQ2UPu1cV8IIDH6l4O6EZmBQWqu+vnoab4M+ZuEtWpRI3NSRjhou
9kDH1oP0tNMwJXVXrqMrc2L1zISC2ul2qYH41/wRmsIrwAWgFogkCmqC96sUmWIARKDCKgEkbde+
phiF9uXrvj7xeORqYmZgHjihbXZVWNW2w7SnaQ8Sy1Np84Qhfnaog9ZIsEowI4QgnwyB5Jm+vsF/
5RbanjHN7XXQPa1bC068pZwaLe+u5juFAWI1apFHYVYzbhZEqL6YlElASaU0zYLwjtdsvwTsfmA7
wq2eGPqAvgRBOnq/CW9ZQlWzBjOhdKl1XuPW7oE65SY4GtFSOtrRh6+PtreqLOa1MktVXmfAN/hq
bdVWhEN0Tyz2gQY1grvrlt/VSTZxnBMYHG2WyIdNVJX3xxnKbZDKcSADoT+gl+mjdCRz3LCG6mEU
rua+Pr+FM6kxbMWNOOKOQFwSj2koXxqj3VSoWpuSgTyQqhifGfr9Q8ufOLAWx57NwPjv5RI3xXMr
ny85LFNEV2/tZLsAsKBWLY3Xwmmtducazxc6Y08nBA1CCMQSSGAQrtFYBnIVxr18ca1Q5+x6jYM1
abtYcMGWxBAPGCcXDLKmEAM30O4d76iAfy/XpPfnq5mp5gK7dLMcIj6NZcQJRdfJl7cULcC+GR1d
Rzl5W3EzUSWkqoQnEknN98VGyOmHSfXkFNRdQBWhKMgl3qunCFc+i4VBvtSbYiVi5mGslwavS9Zw
jv4Ih+fLnJSPFAamcWQveEA+JbLRnQ7dApTqvnLhCiPgVVgoFNG8VB0XaXNmvNmJ0/xfkoj99GrO
z0YvVC4K5kRqgu9pmEnP6VFzFo2O0dgFl24yYY8LE0G9xE307TKh/RX4xuoxSZVLugnP4pnVx/9o
5/4lgKz219nADO4kQNxSNmNSJ29Dm/yCss/FGwKPQAMIJkGBESHsqOh5itSKhQK4H/1ZrNjv8ic8
pQZ7WuwpnTsfeAnAokgygjySvbdJXL6R6g5DszHr9xT+kWoVWfJY7Xx1/JQWNm/WON1KI3IcdSS2
geA2CtJzKkOrbKFmmHQLJoe1tKMjrfzgQpVN1KUIf+bhm1yhfy2SeMnDhpJdloFYZV/vwzP/zfxt
lgj25wzUrQzicVWyXGKCqFXg0Pqt2n0KO3lf/mRmvcSQMafiGEL9C0AHZQEJO2ACFx2aSQqOzKjC
SJzu6rCHQccw2GrDGIAqxtfntmImUQR8IureYA0DFRRi8XvLFNNtSsk1BNIr0LIDIDnawrrB++mj
Kgx4NIjnE2AAOJCy5lqz7r6WeofmAtW7LyD2Nq1rrx/AmAm+ikz1jqpk+Cb3VVmi87pj9QQDrOJr
aBX/ti0BDmIqngFTAr4WsmdwkMuEGSWwFEr0aLqsU5TMavyh6s58vsGPB6pMg36xtzIozFCzud/f
UiyqqslBzEgr+Qp+6J9i9CQ7SYHzy9meXnClp1+7s5Bg/lAYZDEQITDQIsINGrhIDOg8Yi8xBSMc
dWWqZ65QGizXcNrzhfEPdwJpeBGGjEOgDy+aLEZhgHATDiMnXKhxxxQrOl/LoZMrqoSRxS716rrf
QWAr4ZYGzMQ7j/1BAJs1e4WXpkmc1X/T3mdjS+45j7XxyqCCjX//LT+zzFbkc1dqdHEMvPXQB2rj
mq6nN5VeY/YJkPRlZcSJ2rxGsVq3hljAMU9QA7v20ZrzFhA6D48pVoknFH4l+Pu5hzeHb8o6SaeI
MvVl1yiqAZNRJKQRw7yhjDgIC9tnc88omsFd0Jw5yWDrAIAQ7SITtd+95vBCzwkuWIUuaHlhLLaP
QCLEsblT9dhk0KokllRF6VFQhqVC/9zRChMAEG6fAppmEpTaUWXhhciKAX4DnASjUq6r0tFKSK8c
6KG3iW822coDujvcjt4qlPepEmkFiKo7jWZsn9JGXxW+lGE9jmZVqp54YBpfE/MP1rMj2eDaAFMJ
qOwl/gmKbVK7GtLOTfzuJVorqE2kyWv2LV0J/JGWx4mj1+3MUt5w+K/nOvzox/9qMDjnMJ2eF0Bq
dr/HIh8IcCmQjgtp9oD4qQRUM8YQuyL37LyqB70EZbEelRwoU4TqWMcirUdDcfbEpNFZxpU1QXH1
Lkl/kmmFvJdlWs0lEngAuIRTC0Xg1RYjzJ3n3/0IAJmwdgqQafBnJ5Q34U9yPtuJoyfHV9D8xo7C
MsmOpUTHj+MCE8Mbre1Bmc+5vankuGtwiXNTSMJqYfsePRngeAVQziIYnDLJpHFrM67Kw3J0L3mY
ZGrNZMcQV5YvOxUTdNUCJxmJ9cGXXha5fR6TLxAtI3LHuGkeLEekL8i7IlfQJe1dk8xyOxB5d4zZ
0lZX68G1q1eAYwruX55dqFs8wrUnsVgzA7Y14HtJDmsxyjgaLbXeNWwU2aAplIs6lwbjcdb6VhWA
bKZoq8oeQeK/Yn2qNUVfUptwzHWZ811D6Yp6yZ18iC149G0Dow5GbZZHNp3QYb6t00AMK+9aRjwy
bWGlYQKnoAmSIpgllw1mA0ihHtWFbCkePWphWKUmiHNDRx4wHuS5Zj4mCfA1CnQSbw9IvjCI5P5G
eSEd5A3gP1fmLPtaEm2HH7rCfD+NzqwQcRZoSTsjDQzO3TO8UXkmoDkZX6h0so+zP+yG5TQ+t5PQ
iNFPiOrY99BaQrjKBENi1gKnK8qLdPV4TaKW9nFyT+/fTnw5Zndj1gPyG8hz3H95IgitlyUdNOrF
FVXfQ7zLbZJjI+0KXlGr+i3r/g7rcLQScYka/Zdo50E2ok9UqPAnWHbvZQ9cx7bemHtXVt7BeLi6
dxooQONUP1816KRo7Yg/1IJJuzqI4j7jI33qXnhj6HUhXDMamEdYlTsIl0TWO3AsUBNp/RIs+9FR
m4725iPJB6kpBMkvMu/aw67sqcrqOYOTVt5WQN2w3jMGv05exzfOs6UjBatf6mDfExaO6bcwRGwV
mgZwCycQ64TfuN8qLsVM10aQvWvVRUZ2HIqXtDB6z3IzTXT/1tSmza2ieU8xC4XjN/7wp6R1kbEk
4IJ6QWVSCzkGkFCEmwLhCJ0bcavzlDUOKyHcxbERuocMhBulQUV2o6hMbAhH7hsVUvesnOrQKasI
mDctpP7y4hFd1WrDbJvVWL9Litp7mhc4wTkaGpVOV2hUXrhd4oyO3i2esPs8lbR8EvDeVdxWojlQ
hVr1p8DbKi1ovoPwtSjU1E6i1y5r8GirefCeHsLMjgR99DdebYrCK9vrw7foOR514oEMz1YSeKVg
sZVqL7roPCtPsDZq2l891kAzV8FrQXeQRJPjVenD5R2pvcaRU6R7oAx9mLthI4I0cNym+ToGrjRQ
W8rBdIcchePsJS31XDKKfg3mWOmYv3nFgsM784Kj0CQCoA8XDbkVgfR40ann0ZToXevIFAsN2PjC
c8C/2eoAa/0XZ9/R3DjPdPuLWMUctgBJZcm2TIfZsJyGOWf++u/QizsSxBLv89YsXDULNQACjUb3
6XNiIgYrvabDIatXQmR14GyhqRl7W1Wn6nCQq4XhzF1LV8OZgrqL5HmcGpnXVa7nDIdEJpFmV5HZ
oYju8yTzX2pwVcqWzEemLpYLpm/D8euFYNxXE4v9mMic50D4KUnQeVnm1Kg0oqh2lZIyBbFinC7Y
vH3yIzZG9A9njyaXiYX6erqNN0pyWXq+U/NHDjdPOPYH39NJlQNPkZJeyq2oGgho4bYCguZWx3H0
h42hL1FS34L0MBLpF78tTvk1VtA1CXOxkBvJdzJd6YiIKsZRacR+VbSaQLuhSveVFuvPmdA9eDVf
71LD680sGXqi+oL4lqmNQQc+jkyxELLvnHOXoN6zI0TnJJizRR5kMRqzNTrX14Kk8gOncaV1GYSm
oZUUUPZKW+WV7TetVXGbNGxNP3sKuZe43BulHWmAK3/ev6Nv6y0odk/tyVM3BeBbKuPI1VyWBhWt
iY66igBpEl41ezjAWUUyFd2NqKyRMXyPTuhBc+5bvgUITZYNGMcNCwijwsQqLbAYYmX4saMWx9Sw
S2+nqessggKJI6lfoXYAp5KLdgv+WKtWpU/SIPxbLj73eWb6qUARzwBo+taB0nyIXarnwRamUsLV
VFK+fX3ltf7CA/AmvcQMWb7e4oIcyxzirsgR1URyerghO+yqCiieWLSSMkyp3Gf+QoA/fQHmkkOd
D5EIGleRxGWzE1wKjG/Al7FTAhKxr7KFcztttXs/z1wjgdiVwKnj54XhqA0v3bcmbfNjq9OlxP5M
vIwsBPp1AEaauNjYrjutTNxMgsy9M8Tj1gsP8rAVSu3gNvvCKUbZ6rL3fFi3FLGFycnu8/39NvNA
wdsZ4Afob065fZ2JqxJotzau7/pOKUz9lSFEyQcSd3YbH0CaT5JyxS/1rtzul2uTzOGKB51zhdbw
ndHPaSQ2JJYENGC9gzbsh0OS6f4Mpwlcf0lAzkF1KWs82vWguHG9O9Fg3KM6rQWO5Hex6TdjRfiM
p1ynRfS+pd9PdWMKL71fzgqkCpm1zIrK6wUtDJ0s3Q3qo9eOtJfRayb+IKOjfLStFaeQ1AF3brdX
9ZNR2+Ohx7XTVCQVd9FSBXcmHJ1IOpD4hbsHmy8rrKrVeRiKXBw6NXfoeprlIk24J+XRtbmR5Okm
OekoSQ6kepAcQ30o0aSeI83XEy1dWJrbuhKyiCCvQ2oWSF/kTZjzlPN9UmZ5HTql/J3nz235WHEP
UqLQwbe8gKhuvWlCR+lNCbVieesaiM6itdiIRMys+59pbvtNDgP4S9R+cNlcb4goK/pO4DvApCA6
SVujAWu/FNbA5WbjOtSK2ESQsPR+mTMKol+wKk8weVD9XhtVosoHAXkQObGv62u5rfhN17wLdbsD
CmnEEy80FiLhmQwIQGMTEAJAbh5TZY7ZULgBBG+wqqP8JQ+bQQN3ZYL3hlyR5NwjGK8CS2gsfQkW
PHfgFAVSESiGTtkxJswSuyYP8QgPHU1tx4MQH6IoQa9LXY4Lvmu6V9jjpglTSIMQC3+ZCUpNxw+a
7kdIcPiElwI4r4VLZs45i5cmps96Eay68M1cooSR41cCEXQov4IPufsGMzn3wqfvg0SgzlpF+xAt
9gtwx7kdc2maCYZUTzIQDhWRo+eKdtTSnqNhLACSlGt47oK0hcZhkqz++9mATtXUuwRKYFwH1/Md
fV8YeaOKnHoI0TD77EqF6UseDfsc5zFZ2qK3tyxS/mjRQeEXOKEbCgo3ayN/zDBHtKsKdoaeA1JD
7mM7CuMTF5QcaRotMj3EqmuhyYEMC9GqC1GbwKy5Ep3j+phaETD2dlOp31o4SLsm4AJQp4vi0k6Y
HNTNZkO5CYludFChRf56ZWoQIeTJKOBzJLtGQdoVrXpEl45Vhq7mLVpT+WoVLXGSze4/LBG4KiYZ
EqTTrq3ymTJI8qBEjpFUpjdUa6M4cyNN0mfkuqXSbvBC7/VdxZvo+eW9pShoOqrspNFDN9VGDR5K
AuK1+Zp3xXwUcwjkZG1w4DIdLdR6HD+Esu9EbsCf0jEbV4ruJnTIu/f/vBeRv0DdDQhNEJT8xugX
Z0+RvCjv8zp2miBCt+1OUsyusGTIZ+R/7lv6pRti5nllivEkXJ8abiRVsSMe0HO5edNiu3at1+Yt
oDIQK7GNJsxtHlENRPjJKYzIsPZO6mI1ejLDDmOSRcBN+avcwJy+1k2kMQrixEF6ujIzUSDDGJFY
++8XIODM/8xMX/1iYQs9i5OwixInGUN0KW/l0fTF3Qg1qKVc58w7Chjmf6bY4FYsPJ9vdJiSzuJq
BMP1q/4OzRHd5DQIniAFFtg9WG7O43nhi04782YpEfWgkVsDMcFvUuRijr7EhW0Z5IkDuJmFhPvH
4FSH0P4JTxAMD00d4JLOrB7UnYfcxw73x1LwNXM5ASz9bwDM0VEGNQCGME2ckk8hxKwaseVFQ2rf
n+dMNgULfGGGiSs8OQNyP88SCLqo7kPTmQXJRUtPSa7bnLiunsVyq6brBaszd9OVVcYZqnpVKrKB
yWmn7/IL9PGrJjLlt54iE7wpqbSl1vD5eN/ozF0Bm9DhFIDKhz4qY5P3RA8cBnXicBFelH3hfeLS
SFduMwnatQG3ajqxp3KaLQFKZ1LP03McmBoA2pBTNZhjiQqOh0JREztxU/insO5zAVexJzfUyzkB
YCylGPXzlHt78fhoqEkfZ6Wyz7OszihYy5MX3wvb74gzqvYb771qQCq6bThQchh66aN9pAAtdinI
eWnyoaqNB08ZwSMSlFWuohjRGV+chFjZ7qMMhJF+ArYdIe79T6kPvMBs+rCMDm0V9ynNUhU3gqzU
aWfeX/7Zowyo1MSCPWnssUA3MWsVpciL2EEmoeZaU6+I4IEewX3UDNrtFRSsdQrtztjvKPp70dl6
fwA3Wi14vUmXA2CeEMALpWEM2hNnCNeNwgNC2gQqSaJt5RFJolFBtC9dtHsbegM5SiO2XxFlxzWg
7qn/ltyb/4JVjusn8KEmSkCM5FyoB1Rb/odhAuqsoOiIQB/8T9fetUPj65CHY+yM/E/wwa/DPefL
JBBLO2jMtrPVkrQ6wSOJFl5DS+WNc48JkNgtNcqY9gjOo43rWihTRiIto03bb0rI4kCfRoPC2/PC
aOdOsozyOTC+QGviZXY92gYJcm7shdjJhnWh7poComrQbe9QGQBgV/ppusCqkdtvQ4G00dsAjVZ3
G4g9BkdUFDCLjS69GANVO3SzvQ7h0wB4Q2KWBUe6paL7nAfAGwoPebznp6fb9Vg5vwy6ITRiB1X9
1vQaNTeLZHCJgSW3UE5VSRwn2bosuSUyoZknzYQUBE5lasgB3c215bjM3CJSZaySynvrqpdAjiYN
41FJinzhcp6LAVB41FAvBms9rs5rU7lWeEo5BnDokiCD6qkZrNDIXlDm2fJRsVQumb0/ENSKQPQh
BQRymmtzHOLLoAGPi8MnaHMSDDtsSF1Rt35WB/AiWsFrNJqDv3Rt3cDucJYvzTK3o6v7gRsWTeIU
KlGLB005NPxOt3FAuWiX96thiUD8FsU1WZzuDgDHVIDAmU/YK0Ul+P6YOEOLHASQRcStPkWA1SvS
iK8ohugPPqKh0OIGs62oZvO4SQHqN8KNOP4Vhq0rL7y1ZoJrjAjVclUDdAYV6uul5wuBCxqOQ2zk
G+22GwBVEGrlLHKVcgD1qr8TssKjPJcEtAFid+F5OZcegCIsWG5UpKuQmGAKE5Hm+pEiQhKTqwqi
hm/agOqevOa0rSSt0r5exd5jqVdWUC858mlibGwGoyCNmhSYoHR+PXFZSIAiamG5U0hfPFZ8ahoj
QAKhFbUJLfmMVuprW+/Ry0+8xFZUyEtOb8HcQpv9KKCQ59uxcSrSYx+86LHJu1T7zwQSUMfAdpmy
NXh9IcFwPUZuqJVQSITUqd2YctLGq1pwYhyMJXzNTH0IhvDiNqb0pAqQyLWhomhUPY+k1In35Znb
QCaWTpSdIF99+iqJWNH7Dn8uJ3hlj9l13Zi2NRQKUweMnb4t/52aNp5+xuNDtFfJa04k6lTh/8ft
PXPir+wyFw10FCp9DMXUab/wDojkXep/pNpKyXJQZgQrudSJqxzA0cX354rbuRhObsaR1aN1qNll
uZUtaa3NnL+rEU2e+OKJwI2y6uLZmTookk9dAlB85xPs+p4I/k/VL5KFzNoDVI1XoLk1qW5d2xuG
ONCqHPaGHu2T64kRdAO+zXOPbw5kPeUJzaE+HhKrLShdd8T8TnZuRV7u74Bb3s9pa1+Mgzl+SYuW
Y9/ADtiBhgTs+hIKwqSCICV6H5v3VWXuU0BaIW/inLvPx8el9OtcKvjKPnONV2krFUIxrTsBnNX1
abnHqyULwbicuZg+2HftwHz0Pu/Pe67ScWmXZR4KhgYsEwHm3dBBIWiyxyObxq7ljytIg943Nn1L
xsVd2WKvVbkLYt3HHHVt1woRCesHd3jpvZ9FYMxciujKFHOVJnokZ4OEaUknSAYayMSgM7jdVR2e
tqSUj+GfDhDFg7uU0Z73XP/2EVtYUTwPQYWPEz0I6wx61hnlD/wLP26jHyBzxsjkQLuSWcVZVBfy
NTMx0tWUGR+G7dN18YjV5aVHVQCULrT7noqLwfGsz5pS2SCpBHCCZdMoO5WTVQ+YToXbTZhHxU4E
NDuIkCDgINanTbWdyC4/xFdeaSiv20Z4RH4yQZHQKJdwddOWud1S/wbDuKu0EWK/F/Cdw/zQ+laP
dw1HI85GG3wM3M4uMbmlvNj8Lv5nkvFY06MX5DJYZ0nZC6FdDxGR34ArFhapRGZCe3zRf5YYnySK
YxkaKfaSnZpoawTn6YmO7vr+oZyrz4GmEhWRiVMeUDJmCTs+zoUol1Pnxc5IePLN6hD0pE4I3U5u
Z+Jz7dZn2gEDtXDtzoBw4HQvTDNLaXCa58Xa5HRNu/lB1Q1do6k9Er3dpOt0pPRvfMg+uxycx1FF
zfsTn7/0L6wzy6s2XRelNSZeflVWDm1VBZfqM5VeeHNrNFZpP3bkEYl2c4nmdd5JoEYPHCiyN2i3
v770AonzofKI50wMcmfkqqXMVMGvHkI7IHjS9ZcKvIp1jMaoDbxUGYNBNVw4ODOICh1PRvAXAAWL
AjsLh9PkuBtSvkycviWhvgLYpq4OngXsFo4vHX6SyB5Ck49Wo7wxVtGhPJUFeH5lW9U36V74GRML
ibR6FwbrdKkRbc6TgX0AeSU4UhQVmG3RhV4rdhGfOIZQo0s0Q/6iGFKYDnMwfdRLAMWZd6wMXl+c
MxlMbDwLaxmQYypUQ0Hmtx/WYxKnBNikRzSpr+5vuF+FBtZZYdVxpGELMFrmpEkDMlWtWqeOih7F
zzYnGfeQeMRA+fFFeHcLwv9UeU+rjuT5NtqUvg1g+RjQ+qvvV3xuaqGJm3lMzFjeeij+iNvoVdyD
RlZ8AJ2eC2f/10ss3DF+93h/6LP36eXQmU/idlJUN36Dq1s1wUNFi46qGRARB75Edw8XbtKCZOvu
tCQWfcv3gbhMnzaDBtVm+ArmVguiQXM9DT7QVam2NwSCGo8ZtOZDRmWqgONzVROktIrvYFU5bkiG
1hKB4aZfcUWqfSBvGmXhM849mq+GxATtiGF9v+0xpNo2Bwto2h97oz6sUjTUfuV/5TU6UBMbcqyr
hopP97+DNE33ZgtdLAezhaCVACitMOK+26iP0ceb/PcUPGk7dZPsA1ruQGBYW39pZdJtAoZVZXMU
qHeiEsX/26IZLHiRueeyDP9lTNrB6IP4zU5evBZ4kEHVQ5FkjuwPUbEJtQaMfrUrJW8tqO9e6mDq
e5GCoSipKwbpuRkT/mWo9eQtk4zYW7hP5vwGyCMUUKIrgO/8friL0QwAESh4T2VOU/tQmK+ylEZy
8lXVvHJuS74n9z/GtOeZb4FiPuqAMvIVaGdlQnaj18JGqbTM0SRN3uiBgPcB8hemxhkKlQo9IXEZ
L+VHbsnzAdcBSf+kGA5cFLzQ9d0hDkIk5E2dOWJsqgopIY2gmmW2lp5KdGmuhOFJNotDqe4kYa3l
JCoRm+kLCz33WoGiHWDvgCSC4oxtFZYGfxCVvMkcbq0KB7EkHfhh9gUa9geQLNPG5DeVbKW6JTb2
mJP8S1t4SsztPDhRUQPmHeUsQO+vl0H2PVHzlSJzPj8jMDAkf7LnmhZ28Hn/G8+gL3XYMSCKgMyH
dnM55KkojbyPmQL2RjDRanwu/ILU2E0FUtFyQRIVHSwKjTwkY0qPjqOlvERGQwslWFr2mZsK1FxI
n4N6SVOEm0mrWosKS4pvD9LlbOtsz5y5BVidIEj5flnodJzz+SAKAUgG3EaqhtvxeonL1gdjiDJk
eJIiMEEIsCsToqZUORYuBGi0FLE2WQrKZl4X6KlCXw4iUfRXsq8LZMA4oeH5zOn4HIJzxaARsRHk
da644E/P0oForeRZAAw9d4bnrsZ2EYn3S4bCHGwcLnxshB46RK+Zy64VitDFyccYXJd/RTmJ+057
oJfMVHRRSBLKzDcIAijw9HddkBMjA1XY0Y0Uw18VbhtFJgAcKbBafeyNYJ9rmnBvSAEg3fwQia9p
LsmvWg+Nccr7VVcRGdIKuDO0TNh7XcwbxBA7/8XNReWlTKu2shONkx2pTXPdur+95+4yACgmfSdR
ALSW5ZiMITJSukaeO5lPQ9UScizvaGboVchTyhWf4juGw21FEBw8dNCdbwSqfnZvha0CRQuAdAgK
LrB73h/VXHyMNimMByUNhIEy41knRHoJXSDPMeR8pVmQOge12VHVVr1P66236cxOc8Fbb43SQgL4
N990/e0h8oCmSQTnYKZHueF60xeNJ+tRnwaO+fZnsNLNYTTrDfiQwHaGhSCnSYd+UkH3TR1UEF+E
0DN0qR7p1iWdud9PNFktiGDekauCuuAjxHbO55Sec8gMpBDr2m639Lz0nri993BgJtkoFGMwdvbe
A6NzUkiG6z4LxXvaeeg52kT+g98vBD639921Gel6aXw3U3SUxtznhlcsLz5WQMKCvZQm405KllTu
ZhJy19YY7+NlBS6eCNa8zhxovtHAklP9zfeHwwGKPHTz84WiWr/tKdmPf6MHZQEgO3Myru0zUZ6A
hHDHT/ZNdVUH5GB/TjloZCflh4dXHplAFQEVGl5oQ5oFP3/r5q9NM0GeLka6Fk2mNdeW879CdIoU
dcHGbSB5bYPZ556XewncivsMUH3RoPtziZhw5uaEBbQDozo9lQsU5gNyXe9C4DPjnhOIUv0gj9lu
j2gX+j5ArE4xl4qRt7mSyRoi46kYjv4EZs34QvVaqWy4Z/A9kL7egBWUDNxRKz5r9bVTFgLf2S80
dSrimpo6apnowxVLeeSGFtYU0C1Uq0R7kYZsyQ3eJrcMfmqQnzpU8JclhRvGDhi0lOPAvB9ZyUrf
62QLrS4AChYszTkQrIusaBPXAB5a1ydbLTpdq3qXe+5RWepBb1dJpKoOBfrm73v2ORdyaYhZN6mC
3GuQwxBIz/F2k0gr80TqwbTHf8XxYjJ2yRzjsaqqkSu3NLhJ7iZ66qDoxeEE4339JVAwNdKtult4
KM8dK4SkAMQgXgI4kVnJUiqkeJQxwdgAwwCHdna82++v4czeQwAoTPUKaCCgHHf9sfK4qhsxSDwn
VsvXMij3BZoViB8k1n07MycK7VDAKmM6eHL8FskvXlO6FnZhO6I/OK2yregJJ1eJ3ow0+JTAulok
rQ0+34VjNZOVmlqw/tlkPlgv974v6WgVPdggnQxNj+APFKd/NmS1IbhsoQHnHmO8ac8L0e5vawxz
8V+ZZtyVUKKiWncw/fbG0xfVeunoAJI8hZi2vTEsDOHzefL/yDeUHkl3sqmSxqT1ClnCar3LTfPv
QmZ2ZvdejWjaCBcfQOMkI1TqwnOCwFiro2u1Cr8vesFMyppW1VKP+qw5OJnpVQWkJQt6CIUcfDiJ
5zkRkviiFTQKVfV1VO8ApFtwA3OXK4hGBOBWgF5C0ZuZmgh56bqX0YzbbAudVh4WVCKpTvpNeKof
UlNxaeWSOsYF66EQB6E9F3yk8kdXlCR7R/nv/lafAXwALXgxHub2AApfKApO9ByzsYS3QyjT0JYO
/V9QH3jUXYgxp+iV3WmXxqYPcfFde69UorYy0Ik8roqnds8Luw8FiSTlMOQLUcwMPg0TE9HDpKAF
exL2vLbF9TWfFFHsT2XNw0gEwRq+v3cvMXJT391aWoK2zkVtV/aYnHro+krLB7DXhZu23gmaE+38
1kZvOlS3AneN/EAwAsAem7EvmZK8a4OTwL8lxkasd53FA8DGbbXU0hTO7NN95GoLcc/vA/Jm9S9W
hHlbDH48uiAb9x2QERbEsFH0AL8MQXj57W3pUfgjhmZNauvn+XSyn/bcKj7S86P5dtitz/JncIII
Kl271rdmTlKU6+L1/lacPxr/xsdy46eSlo+Q3fYdESTSQP6/Vuj4hPY2MI/aNlQ22RZ6UshEbEQz
fhzUQ/GMJoz+o37iUjqgV9p/uD+gmYTT1RZSmPsGuZEg6Cp8UkU/1O67wEHw0lhLbm52teEomZ1V
pJOQe+JLswTuMDclUzN+Sv2gtx6J3cWW3Zk7FogQJOzxRkcHJctRzg9qX6R84kMuVN+CC2I1vooP
AeXfOrA+uS60gfmFEzt3FV5aZK6lIRWNpPYz39HKNZrFh8qOzXT4g9Q8qOv+l+VGIUKaaM41pDOv
T2yDDG+rDFjuQralhIqJKZ/Low+wo2F1x5ikpuaf0NqghavRAutgPFLjeWEMUxh2c0ag1Qq8/QT1
+U3KX3ioZlDLxMgafPJ6NargNOClbeh9dB4tROR303CDAvtKdDUS8xVVlkqSM8m9X/A2NMcQ3+Aq
YryW0qptGqewP6wUUvzNgMQiGYB4lEb2wr0/6yGx2Mj1oAVtUji7Xu929D1sp8F3Ei6xveolGq3E
9YF6eRSDXajKuO1pIIGB6r3IiceZvAaKlJeFBZ+L6S4HwcTFY27wfp+MvtNoZ/B2GPpaCPd6T/TM
HB4j/3EYKlPIAlNGVW4j4omvoiv1/hhmirGgI564aVRcF5Me0vVCRPkoxGONMaAUaiexKdTkXaLp
MT06jpPYETh1/YnTfVErcXbyUyYZ7XgAk7NNy32l6OBiUOHxKBSX0IfAUXe9ai3rQ6Hf2eeSuu7s
HYUg5//ZY754AFr/oldgr9ma/b58Th8iq95r6+ygmv5HuZaO45ZbHcF+kNMYhOfNpwc28qVPPnfG
0EEEwQK8V9HoxZzz0isbMYmrwOHac8ybwaNWWkJGRG+rGcck2nvf3FZagovPRrmXVpnbL/CVsC9b
WPUlar/9Ofhfkzwmuj+me/ANL/N0M1ANXLhqYD0AhUoGKBvQo3PU0dxfEuc8vO6WJLjmvCuw1ooi
I+icZHOvN56RR7WRAHjpBPnKr5/LZpeK75q08/tsCeY1k9OeaO6QyYfqJEiw2ObfCLJLYyzxSO91
VgBJ++EQEBB90CMUWhQq/C93JxwLOI8nWCfYG5iplUlRShEXOFnjWYr85WlEEq0ceHbDsBv1AajO
oLK47G9d/BT7JDR9iFmoMkWDeWwsPb4nY4xXx+oqyPWiCxsvfWadUQYrisBDC6pRr9R4LfCPHeh5
lYULbPLNN1YkZGJgQFDAfnc95R7yAVI8SKHT1ltOojVoXa3Bf9DH7/v+avodxg7gKuiTBGQaWrls
MV2UAf+tFS52oiY3e7D9IeEjN5vgUErrQETzgxya9y3OrB8orCF+AUJrQAV51m8IEPyIeiDtRXqq
t4O9pCoztzmvDDAeuKzCwU0bGMiO4y41xR9Q45QE8R4xTON5mUJzfkITLxnUNJBsZz5VkSIEqGXY
k9HKUL2ioTYdt1Bvub9sM+UUJKbB4gDfDhIi9Hdd7wghSUqxKsLEeaksAMRqUyMhCI3bfUGEPd7U
I3lqgSp/SKEzkKZW/QKl9+15fX8UkxF2u1wOgnlx+gA4eW2DQYDsxZLHHnpzn/ctzKzmRCeEjYHY
dOrJuZ5mJzaa0FVo2xV6XNzjJghAmFs8egu7cGYiE30dYhWQY0AjYRrGRWxWpm6cDxkmUrbJi8bX
ui2U5VK/xVwEdmWFmUxrCLIv1xNCyTi17VbauwHkWpO3WDgM2Zs0rgAFJtVSLHZb/EM708XcmDux
KeXSH3MffRc00iAy/rcaH0MwvnjPQoX30GaxlX3GiSDChTwy0h7IQ7ChR5kFBtQf0YkJ0H0DkY0w
ehr69xKCtmJDcv9x6T1+s0fgEGEIHSwTDSP48K8/XquJcZGpWeoEQwhFoRhMH94KPTYBjSNxYaPc
OGLGFvMJZTDV9pA+Th2h0sywNcAlZSdVuwrc3mz4r/ub/2ZXwhiC6CktaaBpw2BcSZZqQ6UFwAe1
cFZe+9mW1fd9C7dFwcnEBHxACz5y/WypMhfisBWEFjhFACt81ITatzfBpaFiew/ibsctbcabsBQI
BxwvQCzAqwx4OvOtpLwIgyiWc5S/4bA2rckBDw40uEq01Ug7E8Hw/RnePv0Zi8wXQx1e7SNOyh00
++w+PRKsWhrQn9BuyThY9LEh32safZmL4POZrzcl/XCpgRVl4sW83pZZ4AZR6AWFg9eN+cfYuRz4
voknmh/1ygjN76V6w82xw0QBptCRWAYYDo+Na3tekKm623eFI68yFLtB3Kz4FE3d+U+/kFG+iS0Z
S8zLPUwMpBk1WGqC71g1zw1PzsMSt8fSdKblvXDJSsiJaTsZSYg80FReqwZxdNd8vL8/lsywV5jK
RWLpCiBAsqCV6oVIRBtWBM70d+U5COz7xm6DkWnl0G+HIoMOh/V7q19MCnGiEuF4FNj+6h/9j538
Mapjs/loV2foerXW/2BuoprnIREig5yWmZwKacY6B+7SAe5VI7vgo8jsSjZfQdJ19kwV9O8Lcept
XgsThCX4ExGBJBzL9VfjXTmvAq8rHVTXBgLWuTy2eRB4njRkrdAoKz9D1y0zNRcM0+eae4p/xqWI
8jbvzIyB2TltkIx4AtalA4aFxjtAAzZPSO1TmgMo0Cvm/UWe82iXM2bWONe01i2MvnRK21vHu3jp
G865kcvfZzwmX/m6lKlV6RTBBueamAdbLwhfvfeRuZYetOdyaZNOIfdVVMesH+MxlSqKxMxrSic1
Doq6at84EbsnTB4Ld2tUgM2SpVTg4rZhYpRQy5WolrBtpOwgcOaYAH76itbJxA6/cpHI7SlLGpJA
LjMFMJAIXESld0BllMUjcxMtYfIAE6MHA0kbRNbMnVt3ERCIXFI5gveU9GYMfgMNZPQurbt12D2O
1lKN/RYxj1uQn4gjAMrG2f/NpV34BMTwA2hH3MrpyzeQqItO/KogJZlMMPXwqBPtkO66joxb3ZaQ
KLq/e2fiGTTHwh+BJ0tGdyhzVni+lcLYMConb95CcIGYantOcqLLC3ZmrgyVByEolOgQ0dyw/QDs
l+hCltROGD6N0hqsweUBGwlcnP1CdeaXbIrZvr+8+wAYojqjs/cuciJFwyF37vAW2M7sT+CMNNvb
Bs7zIYRiDvnYisi+UPDNknTlnVJKradz+bN7K4gZkW5h4nPxB4aDXBQPPCU8PnN+x2IwFLdTa1A6
UD+xOTsprHQf7LT+L77sOibNajR2Ub1RxrUIIUDk2zlTPup/47cyWnAmt+lI7LXLwTBH2xuDsO1K
vcalCpaI3WdntYC5ktEGRRdBxYNAexNU2ZZG0NNl7pZSNzO+DFqL2AMINNHryjMhilDlasvlQ+OU
Kgf1AEMCv1AuL85yumTYHQCkI17FE9IQAd71JVR2ieQ23GRmLImw5kTwd26CldGSKrFCMDSvoRui
acQbLblbFQBTg74BLSPth969+qBbkncNiLD99/tn7ZbdAzQN6O8SJ63P6S9zVeAxHzZaIvYgQCTq
k8tZw6otLekrMrV1jD42bwX6hiGnXbEfRbPLLEE6xSBG5NdaanbRDmDwZjUIZl59u2BhssCEHWaW
O35H4rhwkf8SlV+v4fVYmTVM4iiLBI/vnQrNuzintfkHVYMJOTCifzOwntNdflToOaaIJL7vL9Qt
/wazUMw2RZYx0LNi7PFk/RPTw2AhZwnGaPNzSp4+Hwzy5zUg7x/KSqAOPb5+LNi/RWLDPtrFkdVD
IR3PLyYpxRlyn+qF0iNM62ISQVEtAfwwKtE769meqUC/08W/BbPTkrJLfmmVOR2JZNS6rBi9U/fH
QUF8FoOZyVgnaOq8v77S7Tm8nh8TpYnKKMtBhfnZCbFP5p+BgtfMGtEqVgN+YdE9stSfIjLYycqg
JQHLOXqGdxTemizlqW97UZi1nsZ6cf2B2qdXC8HtwfSe7qVXGXzr4/ophikf/qigNTac941uePMR
ZQPTWmRFvb3xrxeDOZXQCJWgWIQBeMW3AC5iyOTJ+6iRwVv8HoX5BPyMvaVbf/Z8oecfjhDYczCi
TqO6mDYXeJnICxymTYQv2z8//NlwX/UmtFWSf3xIGtCw7sk9SiRegV+XAz7t/h64RQVN6w4+J6Qj
J8kCdo8rXmCIo+4NDswPMTlAEPY52nrk6Uf+Xj1t4vMKvYIKFT/l4/f6Ly3pUlH+tnNrGgGgSWCk
mEhsWJ4MDnShspskg/Oyezsdgt2nZBfHE0pVAXnKd6vV6midB7LdflSbo7ONIX8E0O/jkj7q9Hlv
Tt3FKJjPL8S1mLlijHUQaVu+gvCFZE2wcOLmDhw+J1geJhVg4MKvvzagB7kGiqXBCUbLrTQrFgzr
/ve8DbCmWvo/C8yRLis3U/2yAPdYAn4cyIpJEg5utPo/0q6rt3Glyf4iAszhtZmUZUmmLfuFsD1j
5tDM5K/fQy/2G4nmisAubsDgGtfFTtXVVafO8TjFkKBdIPdLgnPS79jx3uTk5HJ92Glgh+xBCPay
36NYkJFtf7pe9+++fnym+2dc8QZ4os8dWQ9k7a498ixs14luE2KaTsYRx9/gtiPa0+oSko2ZHtAc
63yn+h/j8eTMeVZBQI8HWjLRHjrNEIrMWKBNcNhaUFq30ikc3nPRDBJ1YZln7YC/EG8HwGWhb36/
zKE7DGEynqkcufAx9akiuGJlACiq78cjmtu1Y2EdLTQAeoEr7N5S7gp502tRj35prSWShIZBmW9J
gwzo/8vQlFS+bDF38XhIteTN5bcVC+qY62MTs7P2byxTwl7keMq8FsPeUSLoQHq7BA8DLnr18qVa
3cKkTQHGTS15Gm7T3qnFDg+sFOcwzQa0HPnrxyOaO+43q/OLghfahUyvwJDb4k2loc6fLTHYz40F
mnQIceE6x46i+w1Qq7yYsXHROw14SrkY4FHvAPmRx+P4AUNPneOtlUkg1Cpdy9MUVpAqgjQ8HifX
/ZE1j9ZTvmrIuduez43+1phvHyJPPlhioD/j8SfMxoK3nzBxncBONK5YYAPmxhW8USATBp2MZR3P
uKpskMkIp5TsPszMuKyAo4j1Bdcxt5RIv2to4+FV4BsmR7rn0Tn4s//rDiDxLCVqtEAxMb+S/yyM
nv0mEoBok+yFHQZYRsAs+IbsveTcEkLvf1nJf1amDkNKeKWMYSUIVwl52WcjOuG4PoMiM3DO7dOX
SEAYRyDGYhwQ7Y1ziR6MBf+4MNQf3pSboSptqLGsio+oRv+o/ZWc2LMe75c5Eyji4e3332zKk3PB
NR2tFa/HuUD3dplKlkvVNdWW8OIzL2kUC4HpAbk30hpoFLpftTgKRaHmmwF4lwrcMhlQtmg+N9bR
npg7HkrTxUb5yPXVUnPZTHbzzvC0ujbS6chSBcMCKXxb/giibfnOPtEG/DY2hSD4U/b5eErnQgsE
iezYrYlL7SeSvFk1livCSsjKwUkAYupTUwQoIKzPeCe/R+FC9mactqnDgR308qMFlcUj+X5a056m
tGz5wVHB/1fHl5rLjVwg7JUJT5qQbxK61LMz+9i7NTlZybBKsywphQGPvW0PClfAhaB6/i4Yz5bn
kKQGxSQRljBDP1v910BRG5KRoUBPwzQX0PJpBOFqdXCGyNJii3YsAeemkQivAfgM2V1dQ85pCaU1
U3/gEDL8szpexTdL6dWQk9eoOzgNmIlkkjYmQMSKqDf1N6dryVPwxIECILm6/OrxHppd1xvDEzda
xA1l+RyGee0p2HA8iaM3NnvzBbvYgHDysbG5wPR2lJNNlCkuaA/T0Zh3ahmPSH/zzI670xK2RBiD
6t+LOCrDjhIy0rTaEaGx1ksEaXD2+1LfWsgirZpn6jCmjS5GPbBYw+H0r94yP04JXES9yu3v0Ky3
p4VLanbAYNsY9fdwUKe9tRx1haDVtMFBpl5QrWol+HqqL1ZWZhfxxsx0XsusFrUeZlLwAh17Slo4
gpRouqq9VPzSEZl9IoMnkh2l7pGLUcar+WazljUXAFnmsw5H1mvGPHvm8/HzHcKl78fP9fq8BrmK
5TGLuOTfN74CMBtKZsjRoYyqTl5StK7TugbtrMMOvMNIuS4JS17utzAfNiDS7Si+ox44qhDdDy2D
ShMt6rB1ENHgJpZ17ZPb4iYm6XH9N119vUIgHPi5UTnxsnJc4q8+NqBpOymG9/r4rMzkX+4/ZTLL
QBjkSuxFrfMiEOEI8g/CWXjAAUKU2EBKr9m1/fqGHrlDebyc6BJO9TeOaTIT431+s8gqoyRpH8G8
6lz7b/T+60eOgAQddJnkLO++XsWjTN4OB3BnE//9G9X6x+OfX+1/KzHxiEMklnJUYSXy/jWpjlRZ
qJXP7OL7+Z14vgr8YYonYoC5URiNdbVEfRi7ryqPPJlQB1vvNvpq9Uc1tQWXO+Ps7y1Pjqtas61S
ZHGLwLIE9RSLF6mheUYCedgYRC4KKP5j2+eOhfQUp9skX+w2/u0e7z9gcrMOlcoObYS5Fcg1Oryj
GOMbz8JqvSaiYZustck3F3jEpShzJja7s/srzPSHLuJGu9sGoRl4vmLr+e85fDVdstF9c8U8rdAs
+3gfzST3741OnkoJo4QJn8Foq0s1MTrjff/ZXJ6j03O2Wa9tyXyNkbxOCWu9ITgkNTeW4MG8uBSZ
zlxK9x8yeTD1UptmwY9voeZ4nFvz/b161gh0fvFykvXn0Djb6ZYku90blDwP8OEE6AO8new/C1tw
6XT/bNGb081rNc2yFJufWb1cwXdBEVvJurV2jWrrG+e/irkzFXT5Q/fM2Zw047Rwuhc/YDz+Nx9Q
d02fJD5Whd9XBpjIEN3h/sAkBGTdETtfPUEe4NU0N5iBeH/y7YUX9O+b+X4xJu6t71UpaRjY99Fe
6LZbNXc4UJu4qR7ShXfkb865e1f60zt+M9ZQ1epOG10pNROU9PaieVyb/PrJ5DYHncdFYixt+sXp
nTg38NXnNdRSWgeoBMnijLV/8UgzxgV4V54Bd9rtEgOOe4OO/tc/0O6Uz0t9/TNp5Pspnrg5JXKZ
IODH0w5Sg+0IVABagd0UOyx0tIWv3Y5qGk+vr7WhgkLCFHoy6tlCF/2YE0DUsfSr1cKy/zBo3UeG
9x81cX1RmlCvaMaP2rfmEblG3O1If57tLwLHFzzB53vY7UtkoD/Phgd2f/bIzR4YNJ9JotEu+BP3
CTGq3d5S0GvrGudzd94R5oStAJQd3qULR21hp/845RvLLph13IiFZQFM7chXWX2ebYMKgj7RYGUN
bz72tzOwibsZnsLdiqLM/CSHvcK40o+9sEM8SOzWQonuCUO8eJaxsKgzb7Z7k9OoDRSkTBTDZG64
e9eWrGDjrsSju+2X/ObvLMa9pYnbipP/ucHGXq39vtmByPh4TI1E94i7s5+QcktlchDMC7bRdkkL
aGkpJ06r0roy08YTJSd2VdouOu6TQo+HNRMt3VYzZaj7kU7ir0h187zQYKu3jTAgV1xRlFgoP2Gg
6/OTon+pl7cMfsxwvk+gN9gubFthdA+/TgwYsQXIDskSKMfubwi1j8swTBElifvttUZqk+rWOdqf
1eeg1W0fGZ3T2reqrXBG1QLCl6AM1tPTeFmt1GHE7C0COWcgI5iTm0+arD71ArWoQnxSfxKhA6bv
4crJWhmAH3WtL3JAiu6i4y2wMBWzy35jdrLsaA1MaCJgKUBPZch6rr4lQa671IaU2+PD+4OiejTp
k1XPINsXNxruDYn0pwayLiiTIPjn9c8UXaBYevzDbZ8L7II1TvXhwBso/kI7B3Ui3ipedq8CYLws
yIIa8reoyJlfv9bWW3iQNiZIgowT2gT4PbOT+6VJGuf+0ZdPbjw+9vlOFJMWwrH8oY5Yh+GEpfr8
/JsMW3EEtEOFZloRoW5KA00dwyZkpJQxYkE2ysXpV8zhAEQaujpM9LCsUhTPtt7nii62j/3eCxDy
YzVZgYAg+qym9aWB8mUDUUeUStjYCKtqXbtMobNucoAGE0lZJTYebwlujI/vJ/bO4rTQRNOGa0M/
7R2D4Un0Nwz1EBrmJ8bAZlww9du73puahOo9eKoiCIL2CNVZWzput6q+3YMLCzGLb9CFUzVu5V/j
Ql0WHmbMf00RdlyTVUXTYVygHw8oQb+rsXCaZtCTGA+c1wgT1UBjOMl5ByW6/foBhVjQa4xN9+/v
3gq0BAN57Y9qTQ76aVhSg5rxUUDOj1pt4HaFzO60/qShZteFlTdgDmuzBWDs83geVrJRWsD5Zmui
O6HZku9QX4r3Zm5hoOlFNEaAJghtC9M+ZjfCi4Kppd4J603fmrkig5roUFaAdIH3Vam+QNhA0nwp
qfj7nrg3OwkzG573+YDCLDKnJn47gyBzF0J9aP14d/7mUpDuDU1Cx5AWSuOjW915QZItNY7Ih0Tb
Z/DkoedP25b6Z2kfA7PUOWQbY/BKH9c7k99uAsMB3bDtZJa8auzNprEP1LpUOv7eZNaFJSzp0Xu7
BGSZ296gOEK6bOwyBvnI/fUpV9AfyiV/gHrxJd1S6miBFbX+whafeWhgUm7MjG75JrrkxJJqRYvt
xm/qE4XIkf0VE9s0D2Oh6vsSm/qqslaX1UdkxPbjBZlzhcgHwhWLkALDfr83zdM8yRMhHRzP9fRK
O7oC8GjhlhEStEOqC8ZmHg5QbeChBg4RMJAkSpPXu+aGqEJmqAukO2abgyQPW4DB4+Gs6J+o0b2q
WEWXMHtkTwp7CQs1bq2pr7o1PllM3i2Loo6R4PXilfySywh2FGR5+e8SbqugCECqReKJOb9/a3Oy
shBn1hovwYC5XYcW3nylKHrAgP+4EEiPaugrVU6PF3TOg6ABCVo0I6kZniKTQIdr07gRYq5xlFe4
fFAaZxYVDVHbN46brHGnP7Y3M6t35ibBTl0kDPU6tnHETWigJw6cm1yiM+WT59tutcCqMbNb74yN
P785KGI8SFVcYmyirjBWnxq0uNJj5S3U6WbnEJHBiORFyRaNyfd2tKaSQzWrWqdjodIpS9FebSHN
4Lu9ZNa0YNZtmHBEBIN1UvuaLYk9s3SNjztjsltxUKCYAH61EVE7ucaBUJWhxKQ1TtBBzM6W8pHJ
ktkkr/w5+6SfQkuSz8crKc9EDncmJ6NOApnLGxcmRdbOi7f6k+E+xUDPgy2bEo4aQUQCbu13byyW
uTOkfE/TUw4e29TutH3sviT9sQKcUgLn7d9Iq8D3ulE7vev3mXsW8X9DuxH6ZiwWTzr176AukDvL
H4wEQkVUD1Q7Tu06J+1l2AioSlZ/QrDmblJWp9WrH3/J0lfanuVaF9q1VEKt3oW0jdkp62BDwwYc
J5UOYle53z2elt+shBKoBng4KzQ1obdPmviNpqtRIylQMhHz7XApOZ2xavEY9WNLVeZv6g5Ezqag
gpv9KUUL9iuEOB9/wczlfPcBEyeCxEMfC2mAtEdriD1Jvnv/GyXqpLFreWHnz/QXYLAiOvHRHIKg
62eP3Jwwgc0rvsJl5PDUkki+a4x8JxhWeGyswkrteL1Vfd23hm3iuNYAGdu9oLtWgifsRXnv9AKC
zvaBWbg35mLAu6+aOJk475iG6/FVoLe8Si7ZAzY7wmcZ88qAqK8MtrVv67mz4Etn3A04daDnB7py
6Dj/ZGluJiORcxl0wnHnpIOMLcrqaY3gCCllira98Pp4lWcOvABxeUBmVfS+Q8bg3uegAKvGWUs7
R6mY4KXB65SIcucu7OaZ8oEqcFCkBmctwN8Ad9ybkbTM510VMH0lzkatTCt2Da3zDVA15Q0pFGdA
eRVVeqiItYkRQA28b/W4VXSxv8jFpizBXVcwq9w3OcF6PANzJw19dRrASDhr6HCZOKBQ9bg+GpTO
CdEF1VlFshOlnJyo/5cHFwaKlWAUxlu6NFxGp9T22IWDNvM0hRzizQdMj3oSBnDIgI4nL2D4st5b
82p4nxE5fa9QWVmB1xVKcvxbw5Kk3+K/LOXgZk46WABGwDSwWGBymtxvPG2gz17gOVUAu45skdsa
+2hlHQfCHuVjuwueynW4WT2e9hkQGkZ9Y3WyJap2AJ8TD+DStrJiICZIdKBEsI7W8zmx/1Zk11q7
L0UHrLVdb7q9oy98wNzr+O4DJo8CzAXCU3F8HeMe4CxQ+jRG98F7gGhdFu7VuRlG4Rta6YC9Qaxv
cq32GcvIXs8iAkX/mYRCRfeSDs9Dsuq1taIuHbaZGxWS7FBswesB/VHT57GMUCEtO25w/EQXrvVH
BBgFkm9PRDa+Xl8PjYn2WFAn/r0UEUa6NK1L1sef37gvxWeo2iqwXtE9ODjhNwU0/hANEla9ALJ5
swaxS7RSfJ1/9unBNx/vq5kSLZiZANuGZI0yCjRO7q04iuQor3pAqxSL7n2OqN43gABbHy/Z2N15
0nFoVl5FenbB8swi3xmeDrxoFfA1dXhPhSue23gy4dWdIjYk43U/W3i9zbwR0UkDrRGAUiXoQE7u
Jo3mNaMWeFZUwq75FLXvonvWlqTGZ+DoeBmNaQFVgSIuxO/u15LihchVGm4Hgbz0emtK1/CP/N3t
OAts97pkUfI+WI3B6sNOtdsPzto/24A2DHr+gVua7hpz94Y2h41p73bmR7/mTBGyTevXQd+9bTbf
pwVPNrcCogIyfsg9gzloqmmmpA3bhhnfO3F+Al2lRg0tQqdNBcEZBM2P99lMWQhSIjfGJvusQFMr
qwQwtt0f5Y/YAN26Q5RztfqybRNd0SCQZMC5zr+2iw575vVzZ3qy0xpNqAHB5HqHtynCooB8Wts/
L/tRBTB+0ezNB7OWFjzYnLe8sznZcG2Zp24lwWZC6ItCruF6zx3yl3DBfcw91kUgsCH7DsokAJUm
dmKxKpmhwbRmSIClRqbLeHOAUppd4wFbIv5yrcpUr4lBj8xaefojPYP24nlJzmemFIbVvfmMyZ3Y
uKHb+y0+A4TxHHh8DxUml98MV1M8Mk7ziV7LDs174HxdXzj0E0oL22vcPZOHGCDo+EtGiwXoBiZL
LLplhlnAyeuzv2V4KNXz4+37A6b9bQCPCx7d2b8RqEM4oJjalZ0DOMd7sxaMYSe+qBtg92XACWID
5QK7MKM1LQzFdi4ojWjG9ygSAHI15qlBA2MF9aAeqZOlUzw/9H9fNrmX8QSmbNJVnRMobLmNPEk9
SGp8eTz+cf4eDP8H231zS1WtVglcXsCIy7/xvFe/0BTRJbqW0v1jS7PDQbsboO6jJPQ0t+r1aFyo
KSbaD/0LVdFrLyxd+EsmRr94MxhBKqUmdOvOeal7PYEABJb0mFs/mKBdskb7oSzob5sLatSPxzZ7
WqWbwU3Xiu+YgfuxfOU3e0tAn1lmnwMbgbtBDfONx/5YfWvrGFWVpcza7BL+sz1Nl8upoDa0bjqn
kaVVC+1K7ZOVB/PxCOfu2ZsBKpPIja2YDvxE2Ixe9rdyDaV75QIr9BPj/2AGLSdIwmOn/FKS60oQ
+DRC1zl57ulq9ekJVpNfSjy9H9uZe+wgXvhnaLJVkiECjwrfd47KlWaSoltbcguCHZSRFI3bPoDD
UYBkWsh/C6Gi52DeaxqUp1xJtKjSrT1efNG6ZGEHj1Z/ncabr5psI0ECGF5jsZQDipjPfKlGlh8X
AEpWwJ/4Po1OfSN+FowqLEAJZ97amA5UPdBDiL5NaTxZNycngTSIKzHoii7z6tTygUnpqR9epJTf
QsN7IWabgcWjuoNWAx4vYLSHThPRXcrg1U+Rl3VLgGUCQy5IqgExTkqI6A1/xAqtfZv4tQKTC+g6
um850QcBzIcL+czZu3wkxhjrZ7hjpydHkhoNwjVAAdPvxLu6nGjEgpk1+1D4UEQr7CCiA1WdQbsu
bL4xXJwu80hiNhbVVBH1u/vZ9n2+Yd3GYwH2YPUMaeI9c8hJ8uS++gs5lLlcKmgskTeDii2KhFOK
iLTvGi/lk8ExuFcOpCafdo1id0rK13rBB84EY7hBIcSDIqGEOHkSsAiRPBRuilpGuK5qvTNKIOC6
nsTnpZcNiKN/zx/Q0+h4lcDCICLRfj9/dVSKVZQj6NegWLLXusGVzbJCMtgCvTGnkphWvK/TwRU7
K+YV5pN2onvts65hbFZNO5l448OQRD6OhJ4JvgQa2UZmsr+d4FfRc51C2BA9EqroEdYD+F3PRGjM
nxXZKwE6KijyEEGc5fFOrZRANuVc1DIzS5C9/RPFkctaUJNjVCRY1SzQVVFie6MQGzY9dn4ijZJj
6Fg2x5bS1EprIFkJL1QgXdAgCiEQL+r7wOhaL5TX7dBqJyFpYuGYKVkXb8U+47194QcFY8g+4wok
4fictYcMdZQtiBX48JiklVRclUxpsqcmDApt3VVAS9pFGQs5rnY5AEZ0aGPR0rpY4CBL3vfFhk9k
d6wh8K685zmWojmldQXOSuPSe4YP9LtL0gdxufclyVf0YmSEJoVEQTibFUGIV54mgvRck8WgeoqS
Ng+tAYix2k4yTS0Mcch7tGb0CdTvApeJwMTDx2xtSi4v+CuuULsAtE6UjZxMjJv0S5ISINmJPyBL
9pnwOQ8ts8jNGP+A+oCYn+Sk1cSV0oGY/6TQ2kdPWV8IDOErnmZmXCpxj6kvumDQ1TbJkvcUjFWy
GSBhUH5VKu8VX2JZJx7Yq4aSSVd1JmrtxmMYKXwBo40fmj66YOPnLAr5iJKiRCcdFA2SUD40jSIF
DuQXPLSxoQaEJnot6nLUe4pGQ1Le82pllOWWU+7sZW09GDH+TCtCpRr/zrUUquEaNHzNNvcab1sW
SIx8xx4XxO2mbGLJPzB1LUtv+DU54BGJ0jbvlVBVFeTrUu05HuK+Jx3EDHmT1kmcGS4FIbPJY6bx
RVqodIeqYHzfrPuQl20vi4NwV/OaD50wXnQjaYcEDRNs3cJl0z0TIyFmw4Go+KXoMN8Kg1gzJGma
rDP7IEs9k83ckiZ6WWRSpKsU/cCgvyrTvnj2oG4ohFBO0dr0kue5MuxShUJwJOa7mNFFBu1RKyGN
eMGUFUwSR3IkK1oD31J56wr6qinYutOUM2umEJItzdgUk+e3lQS1VEQ1HFrfqkjtCJolNYY0ZZvQ
dZK0HH0CA0GsAN7b075fuQFTshdJ7QCZGTS5UN+9VlHCzyErcsn2ekYuUfiQg8Zs3FjrdZ4PGt/i
ZC8SsFRCJx4GGSxJOBs13XB+L4O0Iudr1o7LIk7B2EI57YtJEwgisF7tScYAvbe/GlI8vgUVS88/
+kXuMweuSLnIjBOPViajBl1mcQHP5gVpWCYeDA/NKOp3m6aMCbqW4bUDtY8H1aO2+/v4kpnpyoQa
70gzgjZeHv5kkk2NaZBkXYVOJSR6auK6proB0i++xLtmNVwZapcv6lo2uG2i6vK+hIaG3XWGguKS
Z6vlpkKHeW6++BaedOFp6bKYCXQAWAFZD0TjFJWTxp/fxBte1gHmEzSs41K50NuGIrvMReCnwBQS
vnOhgzmA+i/oGLoQyM5VMyAQCb5XCVyRoBXn701rA43SlmtZvEMIfxrUc1eiv7j/VDZFZGucFYh6
993Zba4jFV8dgmc/WIg75q6vUSgPSSswTP/iEBJ5WkQRHnVOLMWtMTRJT3iKttzcbZa6xbmZJxEk
YlDRQAQg8WgJuh8tK8E1AnLJ/jxvkaYCDPG9vOZkk9uP99sM2nIUcv1naRz1zZKWNVhABTZhkRhp
QGMDqgsy/qk2O8NbyTYEGHXUEgnKWUFDNgCaSTa4MOrn3vh+/CWzK3z7JZNIJIiVVK4kfAly+ONH
7NHkZT+h66k0dpsQ3WsL6ba5JMnd0CdJkrzCYU+F/zY4siUbTUOQBxvH15ieruvQP1zIi/yWQcCK
3g5ycoLC0uMFr8bCAl72+akd7I1n6CDLXEyyjX5iEqzeGZq8SYJWqesObhkdL5YxbHNLXOuJ0eyN
pVB1bquizqfxOJfguZh2PEphkqsNsKtORrxAf/cLs3gdzhHq1C4ZO7Rq40+44CTn3JDMAaghosSC
Msdk4eLQzfii7FjHkhidOzODvjnxS6pmS0YmKyUj2JdoDCPxGgKIOw2nQkdJXzMWtv3MGw6EO/8G
M1moWGHKjufgUyFEkr3Gb5A4fgm1k38EMhB0FFsIcuBmjUOzUk1fIeLSKZjbKLKC2wbpeA1124kD
aDMNF3jfcg6aYSqXRJDWBOVYbKnXg6NHS+0Ic7tFRXIUZKB4AEhTknKZUlVtXbF3mIxbZ+WWS1jr
8YTOZbbRhv/PxGRAVJETaWCE3hkubgSWsI93C/2D62ILet8zhFyItoeQW0oOKE6eEAT+WbA/3kTT
k3drf+LHsohRIeqGIaqOVKDvxnh/DszMVo3AjtrN2PAF57Ji4FtcU/qz1Oq2NMGTs8FyXZvEKrCC
edwdVDlb1Qxe64+HOI7g0QgnR6PMcSzbQkEC37PAJws5qbWaU6t06fP/wRBKRDIoCtHEPBWolQpf
EgchBBLMH8vbWvWdDZYorh9bEeZWDA97ZKqB4Bjb4e/vwCAOuiRTXeArBYJ7gLv2+rW4GlfgLMFY
lOgcOpfat0A3zZxAYLbfXpzySV9y2eO+nM7q7VdMVo5GShIWIQPSm/zkS3tG3rZL1D1zC3drYrJw
ccABzw8OcYCVMhIpPVBBPSlqcAsKS8miMbP4azSougGFDMJrgEHu57QKBD6Dvu+YV5CuyYrbApMf
fiZrUInGAGt+LizhTG4GKiP/MfcrJ0Rb1YeWK0g+8JQCdhvgjM5An+c605HN3YHDxHTe3OPrFwI2
KN5cTjVZlHNa+oZJsrVNAi8RBx8V1H5PFRAX5SdWNTzUJFr0dkrlR1CbTLSoVj53geD5yyJLBEEE
wFPuZ1ocmgh5u2xwggp+JtS2TejgRCqBA1Qj0aR9l7436jONPoHgJ9QPvrsuNzT3b5BAGUL7frwS
s6mrH65cAZzPgMhODlORDCmg6SM41rOYikDmmrMBQFEJJxkqtR9bm9nQwOHi3gLKDKOf0iqlGucy
UGpgnVRWE0tg1BdJDayUrUMjZPvEemxtxrciSQbhW8TLiIqnEm1CMabsG9Ce9KFEjbQKPBNI+7fH
RuZifyQ1ATgChB7kjj/tSTcRuVDVasj6IDyJGVBSoYBX5weuxvRVgPNIz9KA1u2KoFRTmbEHEj6t
MDJVNeRFRpu5bDtKmAjscFFDfHfaRQCgrBdFHBK+yUF+8UaUSb1Rim1mhcMaDAToE2ZaXdtFBemX
QMBzpZmRSgfeAxV8GSW++12txHEsh7Rmncb76PhLFr8GlYgbgIjDRxJAL6198sto40fipQqadci4
Nh2Zma81oG1JpavBiqI/pvqgfmZI3rc0AA+01F87c3EgAAUmTOCQOkVDx/1HDoMc85EIzIS4318B
zXzfIuLovjoLL+EYUXAGftADwE9QL0dv58vCRpnxN7fWp/nU3oN8H7I5g9OVm/rcKiRRXlnG6oRT
UKLFtlhSnZwhGoK0C5ZEQm4a+YlfWelMbZqGk1EA6EivhHrnaaYbuGYfHVjkeER/D1Tghn1OeJMH
Fn5huDP3Ixg4gBXBW2Mkc5o4llBmg9qvmJFfqTSvnWVkvR0zJmibgVNo0AhoPjY419ByZ3ByIQ99
OnSq5LFOR4HqBLq2avWsgSuLjO6zjgaixnoBZGPefHmenecHhjsygiHj5SzbrWgXgYnEnthpurdU
i5nx+TI6e5CCBlP3qPp9v/EgbcJUTALqPaTD31XQCHyU0UJRa9YEMASIpYFEgmzYvYmickOtaHAA
E8JoZFhpTvcSOwtTPPPIQt7wn5HJmkIxta5kpOvQ9VcYPBhOg01i48qWdcMarHyXrqWd1co6NDKw
oSobLoBe/A27TfeBtZTdmt/f0AJHhx20CsAWdj9kVNQb3lNy1vEU8SusA5Mv10UbmUz8DWFcubVC
5m8dWNAfIukiQmXmHSbD3/FggUZp7RdkQsnSLhQGyjptx5CuvgaErVmdlUkUAy49ECSdiJ9yVuYP
hMlf4vDp8VrMlfdkEXSk6N5CERXX3P3o63hI1NTHWrjhpZavOZL1dv2ierrvQ6RBvAgoC4klC1lO
u/Qh5GBU9VEAl9Ljzxhd5iRuBJITj1HopLDoIBpd7s3th0Anl4NYZh1eJgL7RF8KzQjWpW+IkD3t
F5Db4x7+bQyZTEEcyfymPGaKWg5iiwy+w6mA6eMcCSIS5Asv7HEPPzIyuSR6SvkubGBEK+1OfgHj
PId7vbk+nre5uAsT95+xTC/MqKElLzIM9k+v6Ir2VjUvSbj1/ZMq7ePObBCDcevHNmenb4zxBKiH
ovQ/GVnWKRyS4z7nQGxPOzTewq//ESP5NXP/fv90SFVE0UfAZrwjeJ7ck5IVgxPLKjlveawcpyTw
hrQnaZgOH1xbJBcGUgoiQW0mpUaIDAGqDxry90T0IO1ttX0em6Hkguiz1ZDZMdM60nYdeOxwg4Uc
YmO3qvFWHqDUKhFWpdDKzl2wTZpJy0R/uiSu333U4lvSFQNuBCQrB4+oXaJ+VH0/AO7l9VFIgrLl
UpuTmrbSczxfwaXPIMWip3kiHdkGsYmZCLH4knGpKho9SGNBqi0FVWbn/eBboTyAqteVKHMt2qLr
rMdLNr9NbuZ04uPKJks0lFyR7qlKJLaUFTidkO8c9N6H+MFjY3OpGKSv/7NBfh7eN4eZbYWeMk3I
OcWOM6wSYhLxerCClfrX4vXqOJwhvHzodypo0fxt/RyiM2LhC+ZipNsvGL3uzRfUrIjeXjpuUfZJ
ZaCwi1LUURJ2NDbz4QnVty5fqalqxIXF0qsoa0Yjp4bonnrfiipwKqhPWrzUzT13691+1PjOuPko
P5NQ7JThEeLShONhBz12X/lFhNHcDX5rZnKD92WF4m0OM+AqD4Wd4puNZgvIYSblwkmdjdYBWxXH
lhvQwU3fYdowKglzWGiJSBDTQr1gi3YMaBMkcKghoLTsTlz5hF/Fm/DUfkLwlY61jMX0+kzWARvu
33dMZjbK/TRDSzrnJI1RPVVQrNyqu3QgJmrKr4+31lwqf0Q3onQyElP+0ltk/bir+yzlHBYyrjb6
I7kG1TBDO3nXjftVHnNIWVxWC0bnXhy3Ridr6g406Xs54xx/jaisJKk8TnEBMIqhHhunyK14STxj
9v4SoM6hjEDqX1ht3vNdKAfnHPKp/CZLjbo0eX/h1p89ETc2JrGH5+VlknOwASlT9iSnJps6GZ61
pF/qTJu9syDng9sK7zU0Kt2fPaxZKpXoAnXU2HbjT0nestlCVDFee7+uLVUYBWARPP/CAFfZ0Aod
notOlpkUsgXoffJ2uUzYJ6lbB0sMnkvWJlPX+14dCxmsFa7dAdd+dMcEW4Q27/8i7buWI9euLH/l
xn0eaOAOTEdLEXNg0zEzmUySxRcELbz3+PpZoKSuTBCTmL6telGJKm4cv83aa2ULOb3Z++RiXOMi
Xlxb7FCFLt/AkhLpFVxg75AHRtO8oePw9i6f2w2A8clwh0eg0BRzyhe961Vwm87+V+iCC7Hygej7
lbIgAZf+ynt4aWsyqBQ51zapC/487Fk4E6pPGe5dQOuWmmrpvlhnS/m6uQ14aXBcz4tZlGqfyL0K
gyF6K4LEFshz9Hl7/ua2xIWJaTJUGUAxITgwUYO51Ri2L80meVQ43VvIf8wGTJeGJs5E1oJMjbgw
RHJQAbmK5g2PDkjni9cBawb+8U481afcq2nnS6vbg5z1ZC6NTyIFpUvdJkoT/uypUOPSsXiQEudQ
XzkCm7KkKLo41Ikj4YABqWx4DLUszKjS0mjlZgemXGdbP70f2E6LKtOv7XJRInZ+v4zMFiDVgE7E
+POL/SKWYh7zUcmfY2g3jtkdXQHnp2gX2b57iEySACbmGkqmA4UkmcMi5HYu6SkLoBOBdvq3ANC1
fb5MGQdnFIm4SiuqUwLCCL3TiCGkay6wWGlbiqtO1NWD6i8ETnN1GdDN/DY9OSoM3xdVhYD1TN7N
0CbmsMLxLLbQRQJ/own5+kTLtRCERCv5KNrgAorW/IZnKY8/jMVY4nbQgJusrNs7b+5B/P1ZwKFe
z0hAIKiBsgd0DyC+h8Q+mgtuG5g7v+ggAY4aWNMRcHJtwGXyrHPagju3yKxamae3GUUju/uApOuC
gzzXb4ZWMzQLjlkYtElN7r8+BTmAK3bwRXXuzdHBqrpGbfI4ihn99weFxwN1X7BmSPKU+LHriyh0
W447A9PUho3tqKne8aXRNqFeFDkF/BC0IQtGZ5PpaIUhAmquLPdD5yNzZLbpMwXBNzjuB6AQe6M8
kEcHsF0jPG3SzZJvP4dOllAegOw96umoJY675+K8NoLQDD1wgiN5eLHdtVYk09zUXF28vz2hsw4o
Cs0gC0YsyyL3f20p74oQ4HKHg8rxS8t8MvKqdT+kcpUYmVUEGu/pLGsUheb/CtpNzi080nOb9NL6
ZJyMWPaqk47WpU2dWuJr7j6Fyqpw9wRZ4cUu45lrCJ1xSAuhyxvZ3ynJfeeX+FHv82CFCweNhyaa
SvPhWUgMNHAAgY48kVHsktCO38vcOImRAZ5bAMFtsoJ8ZOd+Je5IgP3r9hrMfNUoWozGGBRDgPyd
PIDlAJqndGxlUxHFD7kP4valgv7cCb2yMXnn6j5uJD6BDaYUzZaJTZERt1J5bmu7K3aBu+sY3SsU
LUtbM833XPE//oLJ2we1D74eQiAq0h4Fr8YqBkTqpWh08M44ZlM57qbJgbp3Klq2nSmq8SovF9B3
szMNigWwCsgiYpHJdgMPT9nVHdufe6F56RxZY4JgYTFniJkhQX1hY+JKK3KayfmAme6t3gq23spb
lcYLBO7wx6pod4/k0uqbfXp9qulSBniu3gDzKGMCFvN9sq7PM4DBkCrvAN2AXtKbi4Y9RgPboh1q
FiAj55GoCTQCtmcdl5S/Zh60S8PTOl9fAQEkqUCs1BCcl+7k+rVNniNpoaCwZGVyVpR0SNumwC6q
Yj/W1Lw+lLFiDwFSbmzNmLcP5v9jMgFb51RgjSDYdj2Zmffvyay1St/t9olZWr4x0HuK2QR7eb0C
F9bxY4m9cm6bIvAD3g3d96Oi87XZoGNJD6YuIFakdeje89BVvj2w74tuEl0iJvovC1PnnhO6oEBW
C0VZ2vaasoMcL3og9w/YnJBTflR36q7TKvoeax32Lfjjdd7oVqBvR1nl84ky68oiGqchu64xAm2X
8vdzxAhX3zdZZiaqiJv4+D7AOJFfRNYvMgMztdKdc3BGqS/jDkRwoVlYsRkZSN+it44xEw1Ox+2Z
mnuJr75ksgVipVUBqBnQROPaogZSjhc05O6Guz74K5vtck0mF6QkFxx6zVEHjjHkcpx0DFlZeXpD
AfcCuzf4tOElthuQwSx4ON/O4K39MO7IC38jxG0Sq9K37ZeHAbbBr0S9VUzhdlAsekcP77WZGQ2t
7M/tE1i7KDopEy3auXq5WcSfzT5XKOBw3Fi4B/ng5HtEsRQExxvGTusCbRh2elT0trgThVPMcTrA
GbVCQ3BYrhZWeybTC42133Yn3hAkcGqlimCXtyCg+Fx+OipFi6+t/w/tjNfcxXw3fiu0bgg7Ia1M
dq2TAcyGLf1YMDN3W8rgLAChoYw6/pSRrIF+B59LLQsz5H0P8TwLYnlsoA+PaAOD6LNztxBtzR6X
S4uTgQ3omBK4Fhbz7JAQtL2IWhshnYhm/Gbr7VRy5yzh0eZieAUeHRodePSro+x4PZkMK0q52AFk
u2t0pP5efMgTrlSJ1uhXMRZmdG6DXNqaRDo+8sIKH/YI22q6e24VNOfLw043FhXDZ4j/EW1gRLyC
U8DBW7keleL1jpq3HND7rKLVVi5vVZxCbh2vLHo/yuWapal9JTsFlB7WcSM8PIp3j6qelrgKl1Z1
PG7T6wFCNKBRAScbQEHTYLUchoQTMepd8OweZY1ba5U1yvd+4fAvbFphJkOIgf82Nrn7WzlyWrcY
l3MzmG8v5ktttZayNrF17+9VraHR5vDwaTwZr7n2VFjdOdLsyFB197Qcb87B+xV8CzuqWyuETDES
baeEkcqgFlA1YrLpw1gv1EjBmg9oO0TPxprwtaerQ5fuWcYdKV56eRMmUvroSwm7IijNWQE7yHdN
6o/tZllrocVK3pf4D/VrV124wWZdFkUBcQ96bAn8lskNxgy+lw2MM+YVdMeSWSpCVJjVA1vH26iu
junbF6NDp2JVU0VbQrvMLZ2iAvaACg7QHlMYP+gDFK9NkYEvB2Pg3gTuoWdMj2akX3iwlgyNG/bi
/lSCWPAcJPvPjXx+EetM85tjhgnNliilZ935yyFN5jOQhBRDQhpFTiiUAuGP1Cj9GsUvT6EETXwQ
yaThQdlkGsPQD/tx4b6ZO3kj9+5YMwEP6nQ5Y3QVulEM81nhapG8I8KnGIC82/fRX/f1TZ6MTrsm
R8WRltmac41QHB5uf8TsnkJ+YGy7BeYebeLXs10lmRMpYcWdE9capQ/U16fStCoozYAq1f11t14f
5V+4dbglrSZu5gEDfzpoo4BJxXU49YSVmBHkoQB4sF6HFILdZWsMPeYbfDr2UTjUdMHdm1tu6ELJ
SLuMk4723OuhdqESif443xsBvdIdfSq+Rs0kKDpQlEISTdXzTaIJq0fbvj3Jo08/uWJVJOkQaIyk
d2jXujacd7h/hIIHCLU11eQld9+rdhtBXAedG0KggwdlIQYYR3LL4OQIET5BwyQSbefgnUt3Mlfo
krIE9ps5pgi0ORaEmWhoxoV0PaiYB+dXmsNG3Oz6xhg0fwDidYG/YA5zdGVlsj1FKS0zz4eVodTc
9d4/hjZrgMfunVddSAJJNt5EO24f2cxY2C5zmcExk4AUHXDTPJ6J6wH6kif6aoPbVkkgxKGcVG6b
xkaMJtCE5l2tF0xOu09QSfeMFpXnJQnFmaHjcgDX09g5Ba91yt3gZyIXN0PFAzvKH+X3EYoRGhYn
37HPjk9toBBKwzGGw+29OiMJc212sq6D6DEJWFr5c1Icpd7V+QSgup1qKq1dNFQBS34mm6qOT4i9
V3LPIs9BdHHbPKohiGMXvJOfdwQ+hkdbOsaPQvpUWK1x2zJELMvD/Vv51NssFGJnYpHr3z85KEih
C21UQ7QNcEkqySvR9zSkFjUybJLiJEqQiit3aqDn/SoddlWztMd+HtRr+5PJRhKia+JxfHxP06fu
UJIHJ9Sd+D50XofXUNrLrSZ/pGCZAX719kLPuNbXtidHK5P7RsgJxh5F6AA3mzKjTHronvLSLoCT
NsRyqZQwOtDX1xIsikDooXIBDOO0La/mqz4kIPY6C2EVAa3JNrFM5TpCa67cSuIpdHj2VJd+o+fN
MBCtTTwCNfsCnC5UzFlAC5uYCL3Z5Yq/GeIwy0D33HZv4dD2rykbDx+p7OaxcXuifl501189CQsG
kCPwqgSEUCF6oMmUbAG47dDbkK7UAiVasDazI9AOM+J2R6znDw4RjqsyJUUb3tknT2K+UoKHuDZv
D+jncwQhQagjAis9ModMW+zqSGmFpG9GDAzkrcpI6/NyxXihLmePQqS3Uayl6VIK5Kezg3QXwKsj
STkafqYqrbJaq3UtigCJhEUAHp7otWs8ZsF1nPEpYIVHTQXMKKDz+44/LnzHpBVj1/E9/iyVgPdH
67KgvrirPchDRI7ZNHlAy2LQldr04+cisur4GIM6jwTvS+xNM8UXfIogEFA0IiONdpDr58Mtw1oK
m5g/O7vsAeR5OjHAqZxtSt1Q6GAkIhUWfLmZEjRMjohv9MPh0ZimBBhP6WuWoFTXH1MKKmeIMYo6
d9dpd6FO/oL/hiw0Wv1Hjn0OvD+Tc4GgSZb9NgKIAJICBmCM2Qf7ymuxBn4ODsrCtH6W8D/et0+B
dXsDz0RuqEZiZoE4Ar0bGtCv59bvJcZh4HycvZSijgUqQttZVRsZLHaQqauM9We+Auz+jNBxddv0
zBV2aXkqloWG3zhy+Uw4c02oMZnFgr2vBXTTGEApt8SIszROfuKCMPzQpgyDcbJfmZ7fCfrKXcca
+oydfWGIaDx0kECsrNCj+VI9bfYoXczxd+BwcZQqZRBjJ4Tt7NBVtLYS3d0I6ObUWM/QGNCybDC/
Wvz0F1I+V4s79ZYrePB1KMOwnOnhq6hFe9JticY+wMGIluTq515B5JUgm4PUINoQ5clWSiok1xS1
A0Kl23SN1qj0wyVmpurARrfe61AuQWLmLvgLg1POUX7gVOjTN3h2AeAHMwsP6hZd2oI8gazb7avz
tI4QgyxF70tWJzsJie6uyjtYBbcZm2hlDZbzvzQyEJJICOcgcD694pmWr6swEIC34R8rRlwJ3KBX
II8k/DkXqMKsYlZ54ZKv0gF7k8kHNuPYbbnwBIzrNfExCFocAfHEK8qBkfv6aoi8MM1YPxHOrdat
ord65ZqYzyXfaawM3LAyXcQMlE1oNYWVUTFPfOn02uJe8ud0hTL+UgJ/Jm7Fe4/AdSRQAL/yNETv
KzwzEegAMSQ9tsGixidaB7Gx9/ZdeT/zVOWotOF3wx6t5J4pgOH8PlmK9mbuvatvGJ2ki9ugKwcS
pgTfEKL9RtV8/yCsHQiFvi0y/87EXdfDnbwrfsQGcj0OFwTd0oflWvSJCuuvFGq35VIxauZYjKzg
4vfUjunY62ExRe8E3WhrR4yPxV0y/9sRw0nSCFT8BkVfTFrNS26qCqkA4vHkgdfM2AZ1ZKmzppH+
wjbRbz9Nc8EMBvPb3Pg5F+aKUFYAxB3XiBZm+dVaAFbjOWT39fZU203wlw6BOOK5gZ9hAZi9tkcU
Ls/CpBaggBLQdt0IBq/sgjf/CHIgKh6a4p4dtmWyqMU1uxehIoW2SjQ1g3b02m4NuRuuDVv+rIOU
c0CoEmh3Hu3O7QmJo+MSXmcGZDbmqPAKQCod1ObiJEaslLDuvSoDsCQ2MlYPVc2pfT1iI/QwhoYb
KToajDEH2yzzaZul1BOOnAwHzGuNpj9z0cYb1hFIssvUrgACybYhD12NU8tpYqFJLwIExHqdbT4i
1FGWlIhmSHPw9agyqGOZG1nuyWR5GVDTLan58yOI2Whjr0KtsVlcjojwwH2b3PMbvZSRLwZV0+39
OMMcdG16cpCDNidh7OLN6Y88xOwLvdKdY6OrlPhUeGILw/iF3Jsm+vTXL+uu2UGbbokyYc4lHgMB
HhUy9M0hNLjeK52Lpi6Vx/MuUEhFuqnmcCD2RT/osf0LsfyVqclMS44PnPAAU4+6/iyuc5eGDOV2
LBw02xYX0C4zGpSYXGQV1VFJDfHUxBqyb7JbhHhayXP5yj7Km05vHoS70HiQNWvLgZwIJHvH4nw6
CedzAR3Kp8TeQhV9fTpC5vT2Ss9kaa6+ZbLQctcLCVrrAcdGoynIvkwiYrnFpYzF3LkHjSlIHICd
g3rYpFLVkFwOe2UQzhW5D1QaJ5ZrdHANE8MPz7dHNOd5g/Dyt63Jw9AzHe+AvQ9Xt47mGPUEBfY3
/8wYvblNXiFtv7Yz7UtbsDqXe7uyOrlRG1Q7yqDlhfNYAgBL7dZZS+vmAcIGB2O7LaBj+ToMmmcT
rfy4PeC5pwpMScgKSCBLAKT2+pz4TpUMdSgh0lC0pnFpewraX7dNzO0SED4gockD+kK+A+bL52nw
wZhXYnBRD1CuClbeehvEa28hZTjTUzaGLaBpQV56zDJNdiNfuYocMxhKi3ay/tF9QuvwoQTVR2NT
KJi/Y4MiJH6HCihjvAkl9XqLW5hNaW46L79h4oWWRPRA+6gI55SA2pLyYRkRKxEG9UnNvfxchWkP
ikUif0qOKtV6WjvoFhcZT9517oBeQDVvqtio2h4EinmU9wIlIVwMKmUh+8bHIoA5aYOiEs1zpiSa
4IIVEn0kToK+Wy6IkKdySfIeSWIcmZITy0bB1G8DWk7ueq/OoLZdDPUv4PHr1cB1da7HKkPOMl9K
D2DGjQ58WjRIWVR8lmugms1TTUgkwTVKIJpc/Hev/xWkcoFcKZdlNiPGcMwqWQXg3AuUXUiEyM4i
ebC9THI/eIKar1aLBOz9SZVwdIibaq0kPLOKMpBC0ojL5EbL+KhO0C4fsa2RFGjDpKASAHQ68YpX
NmoLlkptWzsaGnXDtxhTVdJRq635K17N76WDmMn1SWj9Bo2dUN44Bw+5ApAzOalg5eRTyqy8jWOo
rul6Cwm5WZf30ub0tlGksk9Qcj17W0nzTvtAd4+cxYEXIjIiiywcxJmaH04IKshooMZp/9ExoLRR
ogaJg91peFu9MXeQw8kBTErpM9mDW+81zcBIqkuRpjGppS+8FvOjlZDbRE1lpO+YHA4i+k4vdbF4
Fhu9YY5DegwfRTQKFZRdYU/JAqiwyl3d3fVL2LjxN0/DNuG35ekL4qZ8nA3EF8/qM59pIRUKi0+3
aWOVzWHBHZi9AeBbgAkadyqZQjzQEwqe2y4REXA/q/2ubgAaWKhezN90FzbE660aZz3vExY2CnO3
AbkI2Kg8/f7TMd1tA2GhtX36suXVo7IY/84ODpBJkQOmGrHT+POLq5wRBqbn3EE8b3yYuf1MjI7L
jzW6+N0Tj61G6lgWxt/dn4312QMA8Pbvn3UJR7znvz9+4jnJpAtAhQMDSmA7lgdg4XPaoKQnopwn
Z3QQjmktUTXdttWC0/btbd4a2+RpykENG2c5TKfGbveyN4HWom0OvA94LLfbfHV3t+apfpIDCon2
28Oe9cYvhz05dZ0bZIHrseLYdrDrv14Qj1DRQIPQ6j7aWNnX06/44W59BoLkaCOH8JcO/e9Zn6JS
GS5jhTbA0JtnbrsfAwBHh0Bpvz9VQD9awcIumr1kELDB70d4CpD9ZKo7EGdznI8rNQTacQfZCKJX
Rv+wBs/Oh7PEFDrnmV4am8yt2rWBO/QEaQTRCNeyFt3b3K/b6zeDvoM3CowGaKXAtwoezeszlzSh
Wzl1JCJVYWYb1tTs44e9pJQ8m2tCSI98BeS8CM9OPVCcC4XIuCH9QnO+zLecJg7ehTd1s1/9agzv
HpTfdxq4mM/NOdRPt8c45yEC6DcSaEHJFl9wPcRIrmMBYm3iOZDe8v61Tx9i5rXnjdtWZgCxmMkL
M5MxMoKQRFIp4PZ6Hm9NT2sOARBTOX17gJo3zoNI6ZY5KrTdapUmhaBF9aEEw0AhBqxwNSoOtz9o
dvcAGwJ0KgdExfQ9zDw+Z/leFs/sC7OPWkuqVymvo4NCWqjtzxuSIJymImzE8l7Pr8yD6zpVPHKu
dEUyhTfWsZPEaEI7WyJ5E4SZWxy0DmDeHnX3oAl3bYpxXSaLY5hKjRJCR8xpMAdBi1YvO8g5ZSc0
7X66Y3Iqotwx+jKgyvEAktb4gK5kXwdp5Pn2FM9VM1BvBg+SLCA1DG626+9xYkblXA9bS9+12q7Y
phRlfa14ijbxlqw9CZrjSyd2RoAau/jC5uR5VojjMVUEm3A0kP0A/RZ9wRtzMrHNqPVOt0aVa4Y9
kvse9ceFAc8tAJqOAF8B2gnw2cl1UVbiyHSA+5Y5ZZFqCtGz4t0LoAnqEgO8Z0GXgfDdgvvFYHcv
JeFn39hL65M3VvSbIRWVfhz6Ti8O6pPMovWXKoH2BV5Fe2Gs42aaPqvwCqQRJ4z8+DRDNyhOxzG+
JJ5jtMNUK2hYFlriyXoYNOgLV/Qu0Cvv/bbR2bf80ujEB6r9PikzuLfw2R+fnR2gXHS3L+nqsz0c
Dk/pditod5pta49L18WMgwTOAOAD4L+DZ02anOIwD5xAKmNy5r9AUtIizauDq6Zbkocdv38yqVdm
JicmFd0orKB+gGzLkFlDoGBOGT/QegcViNtzOZdtAbQbnixoBMF0PA3ZXSgakqHJyRm5SDpy8d5b
B0srqDfqN24WjsZ47K4GhscN1nAuIKCCR2byyoQDm7cRcdtzokSu7tUYWN169cIr8zPxOpqBRB5E
JcbndNqP1iITTwpXac7dPrzjdMGOd0iLf4Kuy/I1snuqDFEvdbU5LgxP/XEaJoYnZ4/4JEjAaNOe
XenOKTbMqVoJ8cr3TKBam+pV5j/iXvM0aYumm9QMPfNNfY1EA3rRkfqLL0Eeqcf30KXe5ee+XoX+
E/gpIl6Ltp5VOLRs0J1R6iXcZsN9SPdppDVb9cwFT0qseTpEKIto32UWybXSBx2YnZ2k/FBwFS3Q
oMbQwE5eoVt4LFXT5RHninaGNt+1DxBosI05veX1WAtRo4R0kEuJYrQC4Ch8BfnUbuze3+UkpmgM
QrG9Yp7AZoK8gGh4O/EtKBdb28ej9GOrXKzh+KBexDmq46MYrcjNmaCh/xEyqkIFou0tBzI/fIx8
JIxResaSdt2PZ/p7AVGT4lAIB73n9N0Ivb6RxwXkTG8vI1flQLN14c5csjG5vZoUxX3oWrTnjWih
+y3b8Etnen4b/h7F5AEChWyv5C6OGWQQ9GQPcbHmMcQWofnGeV24P37cVZMZm2z5ts8T0nCjLYpm
QZLaQmSQ451DM8ppudluOO2k/rdFvUajgMAgBobzBi79680R91JeVmwIo1VZm7UTRbTnws5I21UR
A3HUVVDB9dglxqqfuNBvu/Bf0eMKaKo4mdg4DWIogWLpguCFHdCvxqMb5i7xuRFPXLJUAONkZ0kf
Pr/NPtl9oegQrKBifbg96T9yKZPPmMw5cJN9wiZBO1b7E5NBGbzAkB3DRz0n38fyko71d7X0x2FE
Eeff454cxoCkg9hVmG8xNyuPEhVaFH6wKkS9ek8JlQdIU6SgfNOkA6Tj41Uo2+k799lAYQ0htsF+
cEARpk+3Z2FxNSahX+n5dSpD4AdbL43ssL4nnOa9udmDqsXQFVrVz62/DTEl0OaS9JDZ+P397U/4
GdljJWSwM8DVgyQMiqvXGxEyYBA8ykh7LqWNLyFHfEgOqqBVUCLPfhEnoZ1NEhqtcgLVDrSMBFS9
5/ynTjB7aGqh+RPNLwS53JYKgSW0O0lckUWczdxVOr6DI4ElnPBp9r9HdUzkEwkfWVBpHXRYQOmY
iCupstzOivx1SF5K9UCE0+3Z+ZkIgFFQIIxMGYIMSbjJAgmIKktGgsKhh4vbvy+HThs6EJvn/iEQ
XjqJBaXPuuBNDtrsDBS0JPWlqBeQr9NQAE2OUL5Q0KsHrVMW4e1k74aMI5ekRpPVs2g9Y4coAVV+
IbC0Uiu2/FoDUq23QxNtIDvnHsgqXdolgJKQ7z+3J2S8Hi6O0Y9PmcwHA0gZ0PwDe2YBaxfClobs
HcDcTrww5mkMMDXETe5HARQMTcjAUAGGQ5/76JyDkmcU3HYGKYhZxVq8EWqIo1cvfZ2Yt0c5uZ1+
GJ84ea4/NGJasuy5Sh/SVyc+Dezab2yf07nKlJiF5NrkNf1hbeKScyyjVEyP5Q1RzJEe/LaFIFOt
x8U+hsbY7ZEtzuvkuEPliu1SgjbMZMUabmnmrJ1AmA+EO4FW4fa3idEt0mt8r9Z02wBvAWIFTgJX
ynfAf+EKcX7RywOP1UQ5tFEsCP+YAei0oUMC9CX3tsRwMzvKkdIIVwUknQDzvL7U6oAFKSqg+OdA
NEikkcoOVqpg5/0BTqQXfZWqVeDF5Zz3hemdW0vkmFmkDcFGA/zuteEhzGVoI6P9TKg951Gq+9bq
eFTUoJfGUyH2+pfeb+JHaHUGK46VeztmerThRemveCi+Qi5urVIW02MELNx+SHnglljymvVBat/+
0rmDjEI4OpkEXhLVKda5i1kvjRx8qF+aNV5Dj7NSXVAS7baZabrse3OPngYQJNKIlZq4o03jlC3K
GSAELXTUibTgAJbOQ3yUjOCjtSoIKDAGMbay6a+I1erxijVzlMpAbnoMdXUFOQz4677JLDmY4xGe
7sjL75rukJTjHUHAd8n8pxRHdmNWpW90SOu47ovcIowREo380+r/fu/+w/1MD//8/eU//hN/f4c+
YuGDSG7y13/8n7qsitfIf03+oHXx+Vr/kX79capeK7+s/PfyP8df9l//+B/Xf8Xv+pct/bV6vfqL
AT2Aqj/Wn0V//1nWUfX9Ffiq8f/5//vDPz6/f8tDn33+/c/3tE6q8be5UPP7818/Wn38/U+4rBeb
YPz9//rh3WuMf3eXFu1r/+MffL6W1d//FLi/gRSRY3EFoEWBF8b90H6OPxH/Bhp+BPEKD/p1aJOO
SKokLSrv73/K+EdjxA2HGepw6IXDPyrTevwRkf82wlgAIgcn0kgrrfz574FfLcfv5fkjqeND6idV
iV98tSkA2ACbAdomgH4HTTdQPxPn2JG4Mm1BsKjzXci+Syg7HKSUyAVl+KxDkTqu4m3eqe3CIcHn
X+zF0ayENk5o/CEcBPfQVM58EOSe5YtB0sWISc4ZNPIsj0+WWFS/i4a/t/w/zUA6QxYwjWOea/J2
q0nN5IkHkcLeiesnrhSZE+mZYo/+Y3Suqj7hH4SqlV0tZyul0ry4Ek9RlZU5Bflz3NDUYyvfinOi
CLpQSupAuTZNS6Ooefed/Z4hqYj6CgmlrkKByAclF3A2vhPThI25nd9HQwVATJEORgz1uc6EhKX3
EBZ5H1AxqrxM43gEYlrKhlA1IV0thqCajoALagSXc+66oKw/WN+PfZ1v07rUiZ9yr4E3BA8qujRE
LS2D0N20ZdKevMJrcgNyJOxjpfhpRSsuTZBmQ0sgwD9CG/I0kEjcrJ1WDk9CFLQcnoM2CLDKrIod
1AtRbA1K6Mn2MDYyaqoXcuuilENRy/uujIy4CYVBgz6nu+rzzE8NYOWKOwbskqURRAS5jditXFH7
X0mUkVh1Cklno1w8JKEv8TTOW9CDDV0e0qDyMFM+G/iBzgq+3/3z2rm6dS639fVd/73waPxGJyL2
N4uS/cR/bNg+FTgf2gE54KRG7TCA/JIi13MxCTWf9ZfIMr55qSY7DQcIeMFvb12cniNPSZ1QDmte
j4YsgW5zkEbyVi7Qs2MQIQv2kKnjc6MaROYeuq3ohHSb0PesqnYkT6sF9NHR3O9cUU/CPngmpPbe
hMFFYZOV6ra1kajnvgDmqvAu5NASg/Q1UCks6PXvm1IpxqVywZcdlqVAh64tVm4TF47Wck7kaowT
pAICfSZXTSfIvFUk+8BAK/IA5m5BzbOEgnSLeSzR0gZG0FhVaz3Pq2IdxnmAJ0Hua9S0Itd/GZI0
WMIYzCwVXkr0pKDlB2wKPwr/Pfi+YiJzetw2g+FFomv5UceYPBtXtp+p3IKf/d0EMl0qhBeIixHk
jMzG1w4LF8o1iViX011HkN/ilAl0tM3hVVaz9q4swFVAIzcIDaX2kbATBajvNlGcG4qvZo+uECa6
HJLiPJCi7ajDSUVBkXZuIyviovxZcAYZsWGcsmar4F8B2ZUsbO5JZD/ubkREMlKxBL1EIGOauFxu
AlRRMjiCHiepEuilW/qbOInQIlh3jRrSsuqdQ+SD5swgPgvErwPOCgWovxjnNBbLuNMTr4szPXC4
kEAguvI65AJqF3RcGQjwaJKXdUlJ1tQbyRWVljaZU0MiB03Z+9jvWFBAKiXQR33ARJJx8XT+64W6
PLrXuanvwXFwX/HqofEbLHyTSEQqRdBrFMD2Zhj6roIyrxGSOrGHMGEXJnLipI+20CVAkAPAbI4q
FeMzdeGkh/iMAlIQjM4zLFPrXggJbTqEchpopCxznEymaz+IJ2Qv+eD7G5CCtEijQMd3iVvh5zsM
txRvMAgV8SSCYOD6S9JmUHLINruGnHM5ohSegP2OGe9MhYdQYij6WpVBf/f2XH8/gNdnAZ47crJA
FSHohzzQtdkqccM8livPEBvQSWoVemshRlRBekUAn0IGfpw2RC9crIAfQw4VEM6HHpCIVUjEbZQX
4PKt+ZoJ9QDCDwCqeZEMmRw1bWQt5F2yF6okUGgCsm8k25gkdLZIOvCFVvKO6OtxKLhPDcBjAfVY
PtgIvhuh78UJocSb1lyzr5WwyU2IRpN4XaSC/0Tgwbs0S4dgMGS2l1idl/0al6kKnQbaIT55RASQ
pCvoNiBGjwaZ9Y9BX/s2F0ME3YA0RbZygTR0aRwE8R5ZoIpouFFB06YmYk2lWu1E6IzVwxLt7I9r
DpkcgCwlLDCLxs5pFrLyBtdRCw8g+LhRP/0qD2ww4/mbLvAckw3FpQameXuo1gB+ABaFae0aeuBw
O+Hmg18wc025UHp0h+QqozWkQv6/j1BwuL2ZfhxcSG4idQSKJR5tjqiFXe+lvuNdiYPGtiGIXYzj
iviqL71+w4hh+3Db1ATcgYM72kJhHokqERWjqf8Yc1GZhvBDDK7t2m0HcTyrFoMeGnx1XT1lEKmo
dZ9BHxxge9np/3J2XrtxK9kafiICzOGWoVuSbTnHG8KRVcwshiL59Oej58ZqCWrsszGzMYAHJpss
Vq31rz/swg8Z0whNqLJcZvvPlbs5tokHXxF3Y7F7UK0HR5rSxcc7CZ8MbEUYBt+qNd3Wkb3d6x69
mvKW6mVfGDhfl9X+aw3nKZGeGj/axIxn++TL1IEY9pLg+OHc5sM1KdTFUO1/zwlMgHsDRGOnu9hM
DQsu6VB5VeasMq/OY9VZb3HXpOaT2+SVcV5tPWkCmvMh0YPMcfew6ubbbiiZE4pDDEGSb7mlMtsz
kI0MyyLfmEL24U3gdUUTD0SqTS/qLTDU+fmH+sRq4vXSp9vkMh3908PVlK/DXjpaRkDAm3/TB3Ig
2jQ335nGcFUgc/xdF+/POdRvrsUOQbl4cS1/GiHtrYWR1ozzPhqmam9Kt2i+b4W07kN3Kr4Jf/dv
+2bekf3b4Q/Zdu5/MnP8+6aO/pBFxOs61IAPf+8euOtS+D5MA05ceVpNt/sw+0159vwRpHkvwv1a
RsDFGPnvNfnR2GNC+woRJF/AcKXpDBW0kzytMUryztPY4IdWmy7YexvK5iNZztPrgkENE3PPmJNo
7IchmX3eWtK1DVJMHS2Bnxbz0Dno4LfhtM02p1TvyOBjuc87jUNvlh+XtvH70/ML5EK+9b+7pxGm
7EYvRq7YRRXUAQ4cO06QdlNOfprcu6ZJ/FzNOta5X87JrnpgDc4XeLPuJJHfkcK2WDRojf9zdAuc
XwMSVVTcR9pertxecDy8i0VFccb2xF9K3vglIOf2xSZVvwQp5+Oe32mlNiOt+ly/1rmWNlNYK3zj
ua3Xp4upjRd6Dt2aWsyp8PEqw9KOhYY/gGNDNL4k72hEGLoMjUq9MSzr1LAEWYFyUv19vY0wUnTV
qt/GamFF1BtOt6aTvXtErdI5LJkZjYB/Y9S3M9k/pOCk8yzEB98UvUg40sflqy7kKl7J3adJYCRe
3ed+rT8A7dg/3Sas/0S9KcwYRpSPAWhvM7Wa+8axGShH9R6PPUGc1M1e+HpDsPs+t5f1d+twY6+8
QtDXLIExsV6WkoDgppADqgLltOw3jlRv3GrKv+5lsLwbywFyUbt7y81Y+rSve140X2Vv+L8qZx1/
W16bm5lpCjRYwT7X38VYIyHbxpajLSicCWReNYgHpincsOQ0Ssc4B7lYvxSyct/57jxfE7wdu/vF
iz5GJmRfHBAP8fIPv9yicDwXtMRI2cbGVzJ3jMQzWngLYmxvN58B/ZWF/8R2xemKzhp3MU5c82Lh
T/1S4gfaGOmSe+q90pubzr2cTmKL7NOu3IUyfmOeSAs6/vSmYD4Ja7hmBH7sR5e/mg2T2uLYOR75
gFPNuKXhKyMFRnBPdU+spmoX79ZeHZlaW/Rr3aR4Z43eFg+jEFeewaNyGfjhOGgpBDjcHk3HwnZv
osoO81QREpuUVtileWvtPycP42yr2G4dQ+orOzRfxhO/OaTCAdR3yAW73C89ZRgRuwbu0EU0LYnt
LkHVJXM7iDVVe03LRGuFG6eva73cWGXjQ70wXfVhKRucW0Jclv0zU2DjRRWWoo6njhItbfxwdTNz
l+4HQ8wV3Kt9NX90VV2acWts43jj7Tmb2u4q9gBHkGWaqKbCAREBjH/Dw5V2knuRfAfViWBEu4xa
IxmacCTeszYbGrlmH9p0sKvdI67WGj9YHoBT3NZr+FoXBl5MQ+j+nqqpeTvVqnwzVpKBSBGWEXFS
5Vpb5151+du6W3pxDox9/+WxezJk8HR1786G+EFiylZmTPOFk85WSSWtp3rtEp2XNlb7816/sjRp
Y6dQVsOcUNeFduruRFnFQbTv0d2ihf6mAg/jOKdxzW+5JrM1lXY1AdqITv8wB1SkMab34btta1cC
MMZy5xH6/fxuH61qSAgeGzCakVMU28Mov/W+21m0qL1u49nx5atg1SHsl7JyhjjoJdKNcR7KBEnL
jmqNzHjce+t2Bizb5iP4BSsJiajHt6p4WHLXSPzZqV+GnVJzUnmB8UVinfJr8IKmSnCL9O+rre2/
eItmnCXMbvptLqg24tknEkvlpvfHqkLo8+RJN29QyPof+7mL3ih3Ht6PRqA/bZFDmLM7HfKfUlTt
yoatoSJo29Bl0vRG8Xmz7KqNy8WIqmT0JsICa6Au4ErZqc/CUP54khMuNskU7caIRW8bfihbf63i
veyNV643k59j7VRdqew689w3ZVTd+f5mmjcl0S2vq8Aj1w4upHXrhh38AK86sMpC62L+/vw+9sS+
eXQmPhgG5Q7Y2cN9s1nqyutkxTdcqfATYYHVfagNKynUMpwBsaIrg8Anvt6jxQ6J3wR0pxp+eD1r
ceag80ZsQfvIT8JGtXdtUZAc2PrXzLIfAwt/8X4KK8R7HkLii8rKloWB/L+M0ilXuOmvNanR7Yql
gy43KwtI3v24u1jenFst9QtKv/GtrmYksM8/4ie2yRAKLzUSkwQas4uTwulcb3fLJUpDe92wA1CW
3jO7MkaQDTEteWZNc+tkzbAV13RhT10aT20HmA2GBbfw8GmHqrYaJ1J5KjAKvdONP59GALLbdVja
u73ZhhthrNWVpuHhLPJvSRhCMMKsCbonaqmLQt5Qo/awmmBJ4eanzwKgndNhL1coHIPHjhn1yn/d
LHOUWNEkrxwQTyxo1jO/lRvgJi79Ue3Ot1RXdUZakMX5UyrSbXsecBJ2pa8TpKr91+dfL0X64xOJ
8Q0MCRqU0CE57eFTtonkltUOP7mDEypPltrN70U1j9jNqF1tN0u0rSRZe3XRptEa5tbJEtgvvMU2
Xkxp5HagW9XWoSux5+77Tl8yJsI3DezrzGOXg8HKQVFte9EkNUJbyaxwF2+CXJU/2hnBYazAEV/V
Dnt5KsOp+CIpibtMu4XCcF+vgTp10eB/MQN7X2Mbl8U+1mY5Ohzakf+qoZTFVX3vqs9dNOk5dTjz
8VEXU4k5f+96BJaVDWkIAbBFhrUiWGSE+PbOGpyNjLYZ0u2dr0vzZjMsLCr3RgNmSTCRn+2IV0W2
SFt/04SZM2TKiRnS/Hy4kdigMYuP7O57ECzrePLt2WpSA9UpBljOzBmwktSdx0Mfjl3qF6H+uItt
eN0KQQhGJEOcm11nr+a4MGzjQx1VPVIIAmeHpBmmHLR9FsZ3tllIRb3YGhGP626TK7dV+xT3pvIN
kH4x/cbB33unHKv8Q7UnMQiBAli8l6U5lakWef8n3GSOQGas5y2tO0e/J7yrMtBx96iC9WihwmpE
Na9xMwmBaL9vpJFA7VQkpGnTfNvkUT+nRj6PeMdg6MPkffTpmVQl6vO+BOPvSFoD1jrdan5umSuA
8bkbeegdR/BdPhD7Fju201dEWuY2g63B6YfPaz3on+w8pRsHVT3OSSPW/tbpOdjpPjbFoIzjWMX2
2rm/2HVm1pLbrvpsdl1Tv3Y2sfQZgza/SPOp529pZK7clwxJduvWKsrRTwjByO1TYxP+FrtRVw2Z
ORVAkszoQg+Gq+Q3e8WwfNNNjbR9DGTVx2Kdgy+rNPw6rqURcTBSp+JX5jo1Hv1I/94ujtrXG18b
6w9ZqHxNQ8Naf5pi9X4WEV9T3LtG9IcKxgvuwsrpurMM50De1JvpDXcSLMSI/S7s/jj7vo506035
Egm3WBJPHeWwavOljtvd3b4u9ri+6BEcyldYctpz0gm3/DyFrfvT2vM+SsrBYCeS/sosLBo6Nd/Y
cvAmaGabu6eBMW9W7MD0Rra/LUY2eGpziNJUJr9r1MWUMBPs9mTwLcNLvCLXY6pqsXhpVLXtB+6k
7lJbCvwKLWNfHegXkytfqBJ4+dQDa1yryp/ajVBP0A2EgE6PIuaLGq1guB04iutEjJZEAM1wcddz
N3WMoTyQ7WDw17dms3gCbiGo8vMb4hNHPPxfK/qLx3HSX+z/wWSWkzFWfFvSa++8pbNeFfnuxjK6
ltT2+HijAyGzirON3gdjiYcb79RPYxGsbphGjTiq5KUdMksSF2R4uzp7veeclq3wrpznj38fMiTE
OAfn3wqsS1FgN4yda84BwQdhvt+yRW/0uWv3dg/N6sqjfHyUcimAC6KByEICg3v4A7fVqc1hAV2B
w9S9qvxixUYJaGKanOp10PBEqRL9+ctY1ldOtcfHKFf2EXbhTMiHeYmmhpKJpxW1QbotpchATHCM
nbvt3hMuI89I6+y/LhoLmygfIYXrMSx2jvv5ZwjUiM6Vo9EA1DS9z7Hk7G9I33PeoodUVx7qE6sG
R0cGWwBDIRzHi+N6IwC+rkPDT6VqAdmGydqapGdaX8SOuZW3Y9GJc9WN1+rRJ9aNQ/mH/gVKUuBf
SjhKqQqLkBNWq6+te7Mb6QeEG37aWaNXOvML/uhRg0FAAwnB9pz6F3Tu4eP02qUwZ3eKUrRcxfK1
36SZzstUbMyo6+l3oEpXniWOAXui6JNTKqZcZ9z3JJJw7w2VOH2xdMQnu+54W4lWXek7nngYYJ42
dkt4XphsFw9vMOg6tsgwyFNdlfqVbVX7TVsbU+pGw7X52hPvmxRvBHSwbCiFL3cJUXpTuexungZK
6tg2tiqtOljnw6CN+3ayl4w/mK75aD3ehi1MHRDr4NBHSXSpJdwcn9QOw41SOOdFcSakATy73hCL
SNtw16QIje6Wca/FAWJP5ttAmfKamdFTD5nOjhkTqwH7vouVzrCgsdbezFOzHJo/LWDKV3Pb4D00
DArfPv8BP/GUGYQ7doB3CSyCy6pfAfu5ftWFqehwZj2JNRq2WPCZlSfLXWt+tTA/eVM+XKn3n7gu
8DLb/+HPyv84xkL/bBx94bnDutkhMQhll02+Wf6Bcl9AXG9IPxgKPZ3lJPf/3seyg5jsVcd4HGba
xX61+rnhD8xPqQfwVzoHiDkSysi2y9BdTFfYEk8cA/xCwDaqcWiTj1TUZmCMPR9KVgKsZ2FrhnBP
cDXJlmKrf23bhG2hpwMXGrgyZPb8i31iEQW4HxMISUt1ICgPH3BQLcKCgCGyYguL9+0yzreg++Yr
ox6jK5d64l2CQFA6oBKkkbocz1ZhiMWMA1vH2rfOeum4vZFh9E+L3AAkt1ljVjg8l+O1EMfHPxGz
bqjuB57LoODSgnbw2hqpDGNaa3SCP4E5dJ/NMIQpmy/ezfNP81iODxHbh5e6eJqOHia8kpiZygLY
Iqmb0gDegXx15bM4/p7L62AkdCA6oOJMRh++NWDK2TbLrcrKVrQvwzAcX7dMvF4a7Q65DZLZ6fnf
dSEpOU4cwkEh95kmZpoe2eEPLzjTRJa2qjCvXYYFIkvZRLKPBw6aPgt2t4eur/T7IRLRegohWb6t
QA0/M1xT55zBD6o5wzLKU0ttgLWcgxoQj9q8S/utLm89C+fcK2XAhbzhf3eMu5oJSoHgmyrn4R3T
zeHJFxoiE4uSLfTSov4odC+m1wM4G8PZfF4k1mtuNGWamuDPHDRTkBqqQau0RHVLqo8tgi8mBJ4p
nbpSA/sOXfBN1T3zDqca8/cLsSDfTHsc3q5whcpYVW2jT5CElo/Njklg2jRuKDFT9Rp87mS02XFv
T2Akz7+dJxY4IDZJtyy+wy/r+PN/NkkraBzaPCEzd7VlXNlNeE+OzPc8d+0Pz1/picoDIg+HDjNB
DnjUPQ8vVc5b0ARGVWQOgPFJN6N1qpwlfDOFpXMPlr2/6cxBv5spOu/dDhpL5ckc22fRk55VWW0m
yhY95pQHDHOev7fH2wslLYRE9mu8VuF8Pby1vV/qqJeSF26p9qxEs5+wVEFwtJT7a2uimJfeLq4s
swsR/99lho/hQZEglAFx7cVVQ7ls6NYjI7WWzfUYBlT2K2nW+5D2rV7NuGotMqnwh7IcYqk2O/jg
FcX4yzbnIXqVL+NaJyrSoEP5pt06hs4WfCHSWGKUPftFdH7+GT0uWyiLbYuCBTs1CCsXmCkUraKY
O+CbMQC4caetqWM1rGiOzQVh6Z3nHPJ0/DPHzMWP6Z62N/r9/C08sUVyC0CmcLH5z98V9s9i5YgP
qxDfg4yX0ZxUayy/8X7bPz9/lSc2SCJVYKVi90DI6d+0q3+uMmwjnIIdQW5X7PUQ19oysr3aZBoE
82RQOABkPH/Fx5/GQXHDxwGUEG4OgcEP11+z9XY3KOll5rx1ZFTIvv7g7cHwCoZ0fjI6Yb0RsIPO
3tar2wgsUcVh4ZmMjKtAvdeiMF9OO1li0mKO9fy9PXrtxHqB1EKRZJiJCfDFVzuUs7kMyveycB9B
xWZq/y97u6kiM0dnQKNBeoFIKDSKP6vh6jy1Gx/+yvM38ej75CagCpNaQlmFpv4CONiKyWiabgmz
bm01NLhmv4VODVlnMkg2XrbqriiXMnv+os4TPx2jHQ4vaAwgxpfsnMkutNHJMs/m0R2BCF13H07U
re0e285SoYRp/dI5FXXuvLOrXPyGbTn+9EWjf+gx7wESnXD4s607Nv2QB6M8lmEIlrdvdf7d7sze
hNu2+3hoTLX+E2go8uz3tQpPRZkvb/XiqrcUsRKqeLlpkbYNoTyJzx59DuVaNnG9OusPzy87Mxun
wnpTL2YdJLupi/12ccvATtxi82Kr8j2CgLhP8YZKefHu6iB3/Cv1yxPvKCLumoEzMC8l6eU7co1l
6B2lMhmUPen0qMUmTPZOrmu+oH8TJ0CK6NrCeLQjUMgAq1sO/8Uh0b/4cLaR+Nih68dssMR40wGI
67hfA3glz6+FxxOjv1YcCKmIvaS4/7tW/tkUZu33fW/t/LrQsV7NjJQSY/WKs1sqNxvCdkjLaNxu
IqEQFHjziq38an16/iaeesIUwIwu+ALYBC9+LBQxZwgDV2XKMiUYmtwy9gO8b7fRySrfHW6gFIvm
yk9/1GLw5aFyhf/K8yWP+uKqFjwhSJvriK52dG7bHTFKYxry1hd5nQnkC+dNjd9VO5pXPK8e/9yD
VwZhA7QpQmdzcTwKY7DbubLGDPo3Tg4MyhKsiwcn3qKy2dN8tHG8sUrDvXIuP9r/+cHHgmJD5h9M
fx5uxoQ9N4GXD1CxLYVLQxRF58WpzFssLK0XuinnH8+/1sdsyeOC1B88Xpy1qUAuLuga+dTscsxk
VJlbqkrMvfCgzoeDNBH+CQpUGH6pmiCZLGcgXzaYtvtBr0znpa3Ma/HXj2U5x/0cXorkisGyuAyp
7IxArJwpY4YGtGtlqnLlYHE6NHOROqVR1rHYFQyaCRVJlGlRHnzstnHtpGuGfEjQLo8vTNUt9V04
IGnL0KiMOg44HXxKar82YnZOi9D2WjPNto1d/N5r+ER3kL3L15pK8Rtx6+oosW0D7KnGLVMV4HDp
sJqUw1UnXay45738aswwMWItg2VJwxx6YGXrLYhL1+Sm6ln6r8Vc5x9YNs4Xx1mrKfb0ID6ZRrX2
ZHrvi8Xkw+q8ZC3M4XbsoBie+2IQX1BcePe7brYttZjM3US7iU2YP8DXzJBkOHlKeEa3/soVsGum
ofKebcYuiJDhDTPQLKshkh9UNMpzUMvBSlqpRXeTS2cbbqmOi5Mlx7W5dWgPCFKzGG0gAtqdG1QF
kIMWZxrsc7XMwQ2zalxsc6/Z/myRUkPmDhL63POL8FhjD7pC3rlPC8AGDjYIZ+fhGuwxuLK17Duc
VbflBtJSkJhuud94DCKunKtgA48vBsIHxEr7yazvMops6Du39Aq7ySp6xunLYrjt1zpsLYu5ycGV
M7QR/KBFzdEGrXL9SnXk2O/b0ai3E6WR+bP0RsItIM11ZtLti/pj2VNupKFp7NuLOS+mjxWAanCr
Dm7iXW2Yq/1St20DmVyVGLTAPF8+RJPqrFT5m++m5F6aHJRT1b4va9MRST/AUIrXlbY0XWDkfYxG
n+zog4EfvlE9lPdsxeG0ISWlNFU6mA4ynTlAvbPMYz8ni4kAK4k6UY8xc0sIUK6ePe+lp4Qabmh4
o9drWw2/atmi4K/suTLjGrrjWwvddZBGtV0UiZ5c6IdeNBvvO3YCMwsK0b1khFvA7huicbgjvr2Z
EqcGXkpW1p2XFF7TfauMCZbZPPkdOqJGzH7iaT+4ibqxWE7VypCdPccrKGuFteAt1Qs3UYySdbph
8OWnfkNfeMrnhsNt34cAcLjV7Y1s/MJOEP5Yv2QghuaLWyyOl66TCSwMnGze+os/Q+pZvRLnSZ85
F6bhwvhFOdMjk9+K4tVST+FnPYFU8Xda0r13Xd5u4sLCmWPD9bb87VYMvQVDqQqwjPWi6Sv8e3cB
fXfk79GuhvD9WuXTehZbOfpQeXQ+xfWsXLRVjPi8u97ReZTUBXd0UmLMyaAsJl1/YGmP1Wu1TPpt
XQQWHgU58oZ0KqOd+efau6exlBqTZWs09CsM1qpPq1NI9wwLo/dS3/C3NNCqdRNqwFEnZu4uKrGJ
80KphzmxPEeeUe7xZm5jeR7zZhFJ3m9EB438451VxBDhHPUV1h5U6nOVNtJVfxinluEJGeagkq72
vO+yWqMV5NtiepsLZ78v8mB/Nw6m+UXBTxkJ0Sxwf9d2JL94RldirLCO44fKWhEXWdXMTY0547sE
zdt2D3On+OGjnijiaM4bAJhxKX4VwYLnOP/qddwhpYpi17em7u1Y1Kp+68w+NixeucClnlTlpGWt
ty+znL0Pz287T5zxIBgRVMHgQPf+2sL/U1Zt9rSaPMwm29tWgP6IPTl4ADftYMM0mlb7S106+5WK
5onth+YRaBb+D2f8XwOSfy7qDRTny7B2mRE2kNG63ssqaIWnEAzkkxi0d/7PP5LrUZyiP2CPjeyH
e+s8u+vcFuytbVvs5953aAT8bcbgYJxug3zxQbyaa1ybp6qKw1oTsgvzOqg+R3fzz680LFOZzgRs
YkzGFGQUPPrP5g4ot4JKGxWcsba62/odmAPa9VR/DAPRDjfwvPwvY+Vq9f946pTPIR3G4ft56Rky
mo3fbr5UWWBE4tOwjzA8oMSmyND3THXrtaX1xIl24CqIpxmSMke66EeqcWmNMnDnzO678t0wQICA
bBO9hGEjr7zgJxbUIdNCpAVvjU7x4gU7g6Kescc5AyfX73SUi9stb3+FyEbfgoRdm4g+UZEfgPQx
pGQGTMn48M0W3tButXDmrM3tqoiZ1YFIrMZQgaJVc8aqH06oluvbFt7lf0swBbRiMncMSBk2UHYj
3X54cdmLQDtzqTPaV+cGwkV92/P/TXPK+GzxmimrB2mcpqm0mEcUderUFgTK0dMJHWmF0Xvrb6fB
t7UTD0GINcymmpNpT16YPv/ZPdGz4VFDCev5hLrw5V18ATP+H543u9i8jmP9CR1d8RqN3vbB7eWO
h6cu9NcBCXkmDAdXdIag+B3l05W18VjFwQPjOf2lQTMDu1z3SPgjH1v4BdJVXVVnd/KL5kNTMFDO
ajieYzpU2/BeWOPsp4ssLRPVdtV8nJ3d+lxwbB4i6aa/1xC2f5a9NO/20tUBTP8acKrT3fIZRnT+
3s2t/b9vzlDY6QSgsgMAXQJhnSxk64/7lHXRGryYYbJm0yKXF2ZPQFwJp/9u36tr8ZRHO3lRiAIN
0w3RZ3tHiPvD9YWJf6PCiWFWEJZjanut+tT1BQ7O/31xcNzYNHlAfbhnXywOqCgl1g4Ha62byeAs
17D9qka7uA9H7cKzDTZ10ww9fj7CHfrTUaC/zK28/X88Y6bBULQ4Hgisv+j9ooYW1wv7ORsi2CKu
Nq0Xahe4qzpm+bId918WJ/eVWv/xdkVzx3gdaAv0BHTv4SOG9xKR1M01ZVvWt/Usth8SuXKY0O2J
rBa5c8VP6ImziL6WEwbZMCiieeneWta+Pzfmzga5ytpK3W1wz0Ls3ZzySMUbS4SQ+fbKhn3YTZ4E
EXOFdT+ANH8zqtn6/Z/f/WEFCpTNsciY9nJjAEVo8mFbdBYWQiAjY4tw9NTcGDqEezZiE9C25vKq
rMxDXBtJxEtu8fX5m3isc0dpyiZuUvgwXosuyUJRtKhxMzydzZYzWlm/Q/BP7KaNXmyRX2nkUQY3
EqJzNmidlXo77NuGK9sWum+DwiMlkmiQJY9NpdTX3F8xTy2t3ljTFdzi62bkCOP9pVJYXs61vllU
JSt6XWFfs/F4PMdgj2WsRwjDMRhAUfVwPS0AEbJYBp0hOGqY8u/jTRMynONkcnh2m7WyxarytgK1
zDpDWg60TLj4MXopsE4TO41+kt1tMPbNnRRkX5uL01+BJ4/v+eG+4sN1OCaQx7biXo4v+mnFz6OZ
18yjdmfEgwXS1Haw9mAEv0MpsL5Z2tm8baB2ZvZSqivf+ZOXBxo07cNwyvIvvjlwMhILu2LLfLFM
a7yUjlrjLZiD/GUTdEZIZDGjbei7tafj1l0husKszY0rx/ffYevlY4DRT+9NZeRYl49h98IasA9m
C6dQH74a270UL6U1z9ZriLbIkAqmY29ywNyvPSEsxr1n66WjSGuiu4i4k+rGFw4h74zw5i2u3BBT
iNraMWAZtmGV8WLR1caR0UYqWRmx2rdODgEB9aFwBnTf0vjeOiWQdmsOFN8kSuCnyTQXYNvSBqLr
piIGpl4Eb2GdITBvyhMvClKtvbiSqMzTshiKG3sPiF1sNZYbSRAV2CbWbQk4K8yc3I9K7OPdMvnj
9xDL308qX9x3hS+q6qPO3ep2oLAaYn+jAwjt2u3PGwHPL4PFb6MEXNv89vyX/rgQhV+DHol0Nwy+
wPguPo9tAsFaXD50f5MvW5fWrSYGPjPt7ppN3N9K8+L1UvQzKDlIPRwqx+n6T9Gvoz0yF/MgbEX2
cOQ7W7SiaQ9la47z0rVVJkA3mnvLKEiD4RQg7Lbq1z34aY1qMG9bfx7FB5YiI4vnn8IThw4zQ4RZ
lI1HyN3FncH4nIdxtKds3qXx1RN5myK4GH7oZfyMUcyePn+5x6wDalQ+94PiBmiNAcvDJ7EMuTlP
eElmVeGgSY7RT7Jgc20GJWz8pZ5PQW12pD5OU9+kEeeBSpemq63TqselySLUL0vSLAsk3077SNP7
3UEqVinCVZYc978FMrt75bYfr5XDS5KzklEgeLt7AcMFkdQ+es2KMUPOvKic5uU0K61f9KPI/f9+
MS7FpmQfRT0FyMNHNHK2FJu9YxNkDcFdtG8qC4Ome1EwVrtyqSdqcQ45iuBjAwT28y/KukjRpKLE
2rPOE8vL3bL6zwYo9Mmt/aInbKnpbjRl5olDs0DxKsVHyJLhlTX4GG0ArIcsdYzcaQrD48//+TqC
PLKZjEd75lFd/4REEnxYow4bDyX6IDMgPC/w2r0uuHL2/P3EH3yWmHODeFqw4JBzIwZ5eGGB29GS
D7hiqBVl2d1cmOa9GveqeuU1q9mfhBp7UsSBY76WYnG+tktbfvCsCgUSWVHhbwa84k1fUcqdvIrB
MGc8fMy4nPthJVBejnO8BNsGEz9nIzeQdyNMHsYixwpkm4iV3xsvT+bOhXjv57P30zWm8EuntmJO
e5h3+51szPWdWqW5JqE/9/BzuLPfPsj9Eq/5Mi8x4GRR3Y5jcC3M4NFb4eHwXJh+o8MOoss1D/FR
uDYOl9mBxh2mt01/q6bR6rJKz1YQT9ooTuFiYCfy/B5xrLnLtwKB2UYADOuD5ffwrRBRlYMNuGa2
2lq0d2tuK04TtDjIBGav+tgLvyww5AgtrGTFun15/vKPvnV+N8wyCJGMTT266oeXrwrU4KIa6ffq
mnMu9Fa0gKV12kNa9+cv9cQvBWLjE2MNQqN+pIx1C/hIrdqzIgT4i4ViBB0X/qozobT/cnNpBrYI
XUwk8uL8/LX/GkdfPGbYrrjXYYUEGnU5WpDSpI8qeivDsAg9J3KTDkw8qoeXXW61YboytW1Tg7DX
mxorSiNxdQtmiu9MSTQg9gLgt41prrdLXiDGM7d9S8HV7TITq5svMRZv7nuD2w/TDec18oRxvDw1
gdWZ6WR29paFnSYfa5+6/vVub9432Qr08ZU1FH/6fCEBdeC5QLtQzfjx+R//d3Z3+eNdyB3mQX0l
kPeoC//Zcjxt9c6ce1YWhbPu70zDwjnWCYS6n0XBQAEnqq445V6w/1jaaMdRCb26TshLWPtMDVtw
bkblFodIbb9ZKQvzI1MO7Oz5+3ziGzwYq0eySRSQdn1RnqJPb/PNOTD6UaDRR/S/H9Y0Ybi+Ak3y
9blAlCfi0N5zeeUrfFyz8Nn7HsY0PB+iPy8zevSK/Xc+TDZmMa2xJ9smw4/L8n+cndeupEi0pp8I
CW9uIZPcvry9QbXL4D0BBE8/H3VGmkoyJ1EftVp9UeqKBCJWLPObQf4RmiAc5SmtZ9ekZw4yx3mh
Xdw3gTXa+TcTXlUAyzbdOS2XlxW/CHwkHTaECdmxm8DgGnGduSo71mCG976uRnm/EKCxua0y7456
rX4YuKgPS9Xk77xx0Q9LT3K1800uUUHgTeHpAENc25jWFtyrwbvlZUj1mIOtVR4aFbXDAOTS2BwY
YEc/Gwfxj8C0QMiPVWfld8kA8NNXoTJi7xclw1tCGkIMRgtlO+gYy5o7P/EiqTMoqVaDTQNOgXPR
idSFnbpl7ZhHDYnMlxpyUcCx1d6Ldqk+FUVTvN7eplfWQ9nQIZEgOSKv25wmeO8CMCXOzG5rRihK
m330mClK/s2JR4R7nYqm0s4jXoZOJFjoE63fAbHgbeicaitN4jk3j53QoqDvvTT31TJHVc6QcCSy
TDIDzKIldKESLDudmis7kZsJ/S265jBt7O0oHqr1DHfcNY9jQuu6iz19lWVsOu2xz5I0OhqlrO5U
FyaMNpnNQ5YKNXk0waru3FVXXjxFM69gnT6vvu3nYazNRWO5qWUeGwELdIAE/6OnhsYiYCnUMZhT
fTF2TuHl9QgRnqYCwyEHrtFFAr94k2G2MerPDL0eaOWJ6lAXnfLY2amZh/95Y9HitMBPwRCmh7/d
WLXOYH4uWcwV9KX7WkFUsIifZVr+AhDS7MD2t68TmwNSjpV9wYZCS2rzOj0nnjWRtnGYWQaKk+hA
PsAIkf1BmyLsm0C17W3jbYD/uyLSdXAS1lwDVdqze6iqY8K4pSpH7g77CeL/gBJBW79TUXyBca/X
Qe+KPcgonXb+2n+vv3VZmwE/MxGkHAGcny876lXkzFnsHlHP1F/IYj0sTuZ2/qoJQHB+4w3GL1ON
FLSrmprmDAp/2oPHGHjw+yjyVjKMpr5F7wMK1ojJmcpQu87vKz1L3iHIO1PGV4aFE0sv4/dtYlQf
bPAByHKqufg1oYE4hVEdr+zYKulRPFbFlxIji9hXrcV2fIK4iAMkNtQCCGMKIaSmC/myuHX7eykL
p/JjkTjhBMZEfeizWTzoVesgUjGmyfckBVDA8LQZpa/2tdMEnpzo0ddKRw7j9jGi+EqzjABCLBgY
rtKPP2IA/d06MI/Hw5r28FcBe//NLsEKtlxIroO0ZvQua3h8QWIO9e886UCtZITz1u8iOWfHPMl4
8K5TIvMATkl56zH4TY6RdLInaY3xEkyoDd97Kt/6mOWmh+6SYmQ/KRDQyqjYaJE/e3b3KSL9rI9R
qyNWqllSEz7jbfp2kzDyZ0VNoXZAaU7gJxeYIPtpX4Im7LUO5XDZK/3ygvpPtgRCb0eqBNNQOj+m
VfnU8WfvojJGSdbTRyUO5qpa084ybSUFVmu8WybACeFYN+Nvu3fJCufM7L/WTLJ+D2NN9ULR64Jn
G+L6q152OKcauKI8QlSNigNYlQkVl0xL/hA5tQr3L7vRAyFmTwIpjxCTk6W5NCiTRKghZQAJvjhC
1eK7rFIxydSdCW1MDRSbT7rTgCDt1FV6zkTbNbDqeqgC0o1Z+oyikwcmI7HBakxHfWRdFOuzZCIO
2GNkNgONea6QKo49xqiZLob43hCajeG0p3QOMKdxdgK0duWvRY2g3E9Q9U2/KtPiWQDVRkJMLH+y
KLJ+uYBEigAKBS03tALmA5FxTJ7o4ubfM9ySlSNS7LYMBMWx7eO7af+sJfKhR6mPzlNbe9krLw5K
taWkxOXb4XEbiznGiFyvM5l1jMX09vwYmz30Fx3NsVA16ubk9nQwXalIQMfq/O32UmvTYRMxVmlR
BjLrhAK1zfOlujjOC3w9gYu2nUJj2LTGJ6Wx2x3v0ivxkPEHap6QetamwCbguzSlF7sY4tBgMKwd
lTiP3jBEdtrALoAjjLJN33SavTeVvxIPYV+TNJFlAyve5tlIgCj0iDGvGsa4Oqrxot2hZmO8UHn2
L3qUWHtf7gLMx6dDwttxLaB8zDu2XBbHaGUVmwZOz0xJ+1exzMM3qvymO3qpknmPmBold6VRofvV
wZv/iuwI9FNVQ/QgGNooKj47vQ1wqqRJ/JJXUNjuLCQj2gDJHc866HGvNEE/aNonzSv1IeiZW/xM
GezWYdXMDKYlo05EclI4136UojLqyyo3HpWoVEcfnVz5hjYUZjtepBtV6EpLfUryBlsumRXm4Ctw
QhTwVWUVkmMsmV+W0ViDlQIpwzFXNTswssL4JBSdEgEKq/hi53JGEblVHOXAzKJhMKGOw8C4Ic71
Y4GMM6r/smk+CEsu4jQjSbSEMKY1ZEdwSnhtVi9wRGF0onEms9VENzLS/oDynobdTFY5hJwY2Ysu
BzODfViCJnFT69VLpMXzeFArhlirAt+S4a8NcubEwfR+dR4dWH+x6LYGS+zlP6VaVM9F46l7blgX
BCY0N/8y/Il+FJ/k5ueHyGmtOcJLPA8XI9GtQFYTguSuraD/baHsUFgYoHXIbociqbX7fhFK4Ik8
moKidpGdtLtJXXiB6fC7qgwJh7GZEL2m0CqHVH4wItN59NxOUnurdXqY5eL6XhcbAYI9eJ7b5vyC
1FwlcQyJYAXUYidbu5g48XwMcVwiEfQskvM1iPxTVYt1nppNXhkiizKD25M25mxLMtLFSUe98RiK
RTQ3aMU1f1COnBNSdFn+hH8WOwezn8q3aYtVwkE2tXvXNCtSPnHdBSb7WOnKTvC8DDVAaGnNrU2m
NdJsgqeV92VqRE0TgkfQgrqFMpCCUP8hivTLmJhfeUj14+0g+pdkeh5FySqRn0N7hhY4jZ/zF1S7
CMOIpmtC1RZIVBl1VN/NeavWxybr6Rl2iWZXgU4LrDyaSjUCi1XKWR4qfeitoJd6i1th7BQfgb5V
iCFOgx29sdvRPk3RTLbG8c6AJzuF+ymFslAe7FlrG/ovNoAGF2Ts2xTCyvBsSG9hrDrX3aFHZmp5
L+rESN/oiSEhHJoO4PUkhfFXKjOCkGqUIzRlxr9jEVtfLJCCKexgb5YPuV40Pxam46hAxwMDQ8cd
mDOpY8I42c3i6iVV5uG1XMaYTQ0pFcWUTBs+wksxi1PFK35vF2v71NPysr+P+sr5Qu0xjQ8WeEvU
f0CDfBPTSEPfyab02TMBWZMdlNWfLklU5lrcjwhyx7I69C3nm6ltpJxKcIwKcNUlYajgFALPwRas
YUBSMX5tZm3GrMvIRXevdbZIoOcUiOfErVd8Gha0iE4TmNbWHzRi4eH2DvgLzrjYAbT3wbgwfbqw
1ezKxXCH0ctCI9PR98tj3SDZV83ej+wWHOM4tw56PGNxZ0mOk6/NNu62oFGrk57YsxG04O+/DwV+
C0+j0enly7y+DrBiZNwUR2NtPUPPzLuA2EzaYUgUhn09L2ExEtJGMls1quo33hgPzzgVyOngNkaG
c/WMPDpXn+L8HrpCeVt6nf3LsEtkIm+/gsu7FoFPNHzII2ihuNu+0gzD0qlMmYfWXFcPckFlLYvp
Kleq7Z3o9cU7Bet6pjZvnIYRMA7IA/AVtq2+cSq6cWzaPNTLJNHQTtKq/tkriuV0+7kukzEcMyiL
4XszWKRrd362LYwBkYu3snBEo+k5c7oakc+ufyM7Xe7soitLMSg2VvAGQxt4m+dLgTKlZWfNRdiD
RDuhcwj4vLfdt/RmlB22x0WbmJgOA2Jt7jAHYDa9ycgiPYYf6qZpGJmJaB4rYScPMYN472UaZ0Yg
NmkHOf4A9N3NhE1BVaQNWkqqJaFKLnZ255EmFi9R5i5wEq3BeOvlhSBREaDSDuyULnkYhhYDwU7R
4nvTHq0/o+4JuHSaQGmI3o743FrmyjEtF4YsktnwEKhW332SdW/Y8K1ohj5Fvb1rUHG5V20Ozt/5
KBhRZnHnL7pVakCDzVCGCN3PVTBOnvA+RI6iPCpFRzGsuOP0f71//r8mHBfq0zTs1tHfXz0egBtb
7FFaFpraT1MVZkrueX4/WPqpz3rrsRSK+gBL2borceLxES8Tv00lljLoXIzUPaOy7jzU4nwLgc3n
rlp0gfjtKuLtlQUgZU0Vla/3Rnx3e+df3qQ2UCmVwR/SNyg6bN4SgYpMBjTcisZSw0VDjrHugR1a
g54HHfqVp2I2u51jfW1R9C8g5yBlzvx6c9wSzD/sZXSLkA3jnKbBQA1rqA5NazESdrrycXCSIbz9
oJfnzkMcYjWP0NZ/tilD1Lh5yZ3ShfAwOuxqc8v6VDlYtVYN/b7ba6254HnYglAJ6QgkmMtNsdVd
NOEMosTU1+GyNN6RSu/o1UUIad+iCiq9lzpWZQAVQ/12e92LZ2QOzJNhqWBp1DxbSQdpEyqbeWrD
Trqf6C9kjBfM3AzlaLTvby91cbpYimmv5diolRPdN6FFcWdoYrPWhIjE5b+NsjdPNJPKV2b/dGec
eNnDu63z3LN3yoLOOvDSUavwyMTOj7PJPeB2fd2EA+qfH5Ko7FfUNYTApm+nU2lpq9pOMvDn3FIP
zD6rEF04dyekXnSPQZdZJJw4aAA0I2PeTHXKYmxQJki6MMlS5WemjW4A5sI+Yo85T/TIJvPRrDPF
gEHoFr5QgUNJt2p2LpHLt8/IkXMD9A9z2Qt4mGTqpC7WIkK10OSz6LzlwMtz77UinlR+BeLM/u3v
fbGl2c4U66tyA9cwm/v89WsjrJgoxUcuwrbprtBpbEKWyU5lPC/PllfiryLQtmZWWOyIa1xualSL
mOgC9SHpBn18vvIoDLNbEB8LU1vkGgw5XTzUFtksWVcW7TzmRWTiMVd9eM4OX5q27vlinFlFwh/u
Q7c3jB/AC7S7vldrXJT06eDByLyfoUbvLHr1CQFyouIHwIb08nzRbjSY1eONFbpUTAdVh43fNp5+
VzT5sBN5ry3FlegxtKG9CE73fKkqR9Yy1r0+NNTE9oUYf6AqOH4xeyd+e3vDXNmibE3Ut1DQJGPc
aqIA4C/KZtLJXBPFeZDTPLyD9/6aZIk7gNKj0ri93uUGBZu03rxEXANJs01Agh+swOHEXdhQpuKn
E+VJ4CyRa/uuxQza1+fS6GCmdejIS8v9cHvxy4eFyAvxTSXTWqUAN0ldkvXeAOKQvFgr3FPCsf+M
Hn35oBAp3kKJ/F8sx6nXoNKuwK8t9oUGBTZbWlmES7+Yz+bSS39uGaJZsZN/m9AWON5+vMtTQZuO
zwgI7m+evNk1axo5Jo3N4/VQimxhzw9qJaJDKwT22b2mPFazsQelWj/YecDHRHSVE6bIB+W3zd9K
Up4Z2CH3ppB2GJdz6ctJgTTbtU1A+WvRX2FW25t18WQ3Y7zzzJcnheXZTIwpVxW5rZ9a40jPbcy+
AB2k52+UxkUThA128Bii7ETza68X0RIqS5veGdC680MZd44+USgX4TRr41OVU/RFRYlUbFK6r6gl
TQApd7WhLzACAPhAJZB+MfhlML9FboEGchZlsYrQjqf6XbxqZp+WkikIYCj93loM/BTQY2WAgaLY
c1pkwm9Kz3p1sTkKFrTKf9zeZJcHGCwb3ZVVPA4OwWoN+W8DCjhXXAmUTUOvVOu3lYR8KgzqEM0s
EaNy++To9IZy8OrO/c+fem3uoYYIZ4Et7m22d6JUlSuxAgnVJs8/jz0tFEuvxX2aunuOQRewfQTJ
+MigkwAV/N1X509pDXj0UcU6WE453h2Gz84Ls6Pl7SrIeFeMltH5WS3ccMoMSCKrNbeXa8XnolL3
cDQXMYtfwh7wVokUkprtjY78j9OU1uiAFgcUVOvzR8bt6TvZx/hXlaa1c41ffF4Prt7K6AILQ764
BYAUWWVMsWHPeMTN7XugIk9y1Myv+ZSXd6gSRG/NWnSvwtGVu9v76vI5wRejj61TBDKltdYf9k9j
k5eNT1K2YDkraosZP9WXiVL1GyePf+SVvoeSvbacBpSClIXwxRE7Xy5FyVavs0YLB1Tk/BrW8Ql7
DsZSE13VUTTKz9uPd5mRMmWAQMxNgNI7YLD1B/3zfKlXqdJWFi1U6fq8Nb0peyNiOz3VCfmwL4ux
9SPPpjjP8vKrTMo56FUTtb7bP+OCe7HaQJlgGQCSrAXINlzHjWKV+DKqYY/XYPWpR9zaflGbTPsK
LQQsnDdZyXSg4hpMNKYrN8SZSTZPDAIH8uTCWD7rDof+2EaGtvhKq05WgGtMC+BaQrjx+6q1h6BC
d7hE0jrCaqqKoWrhtJAha3/7YS73KoOblcnES6XS2OplogEzFFY/aWENvlwCn3KcTxKs2ZtcsaM7
QymyY4qw1qGw5z14ypop/Hvr4SwC65wcmzEdIJktxXIAMSBwq1qCfDL0IK5d+yFrxnoHLLG9cdZV
VvE4vhhwqIuPhfGTbnaJugSVpi8/Myf9Xs128TKknvLMEIhhbdLtaf9cXDj/syjjBbhQ8MS20vyT
a0JBGM0liMnjW+aDoHLryG0PsxnrH7UOxbSigQEZgE5LP9QDWOXFk9WLiYPwqUvHdicwXH0JJE9k
3ty5qESdHxxztvMEDxEVnERFnHX++uHyviQ4CRdZiXI0Ti0glp2TcsFe5D3QFkfBnmyVWvavlMM/
B9Yqo66uomEJFHwl/cgovZPS5d7HyqzjX1kLZCNrEDfoR3U+QWqu6Li38X2hU18iOiRfwJ61oReB
HDadqrxDNxGIWDkUX+cYA424cJOd+/HCd2r9xX+N3gjLXM9bt7Cs7mcE7AEOdubgPNkGw/AYdT60
0pQYkondOfAvMJ1HliGZws7M7QN2rs7R0TPlIyhOEpoh2+tuXtAR1l+1ghuB8hF2CIDn309TappG
sb7iFYfpu170Ix4scvQ+T0vtPtRppKgHpFe1+JAogv6libKL4peNKu5nmq2MOinUsVtSFfWNgsDg
58ZOjbf0I9PRryzgHuHtqLLNKNffy9GmyqN8JnffBOoRqE81jLkEz5f2bxEzTx8E7igHYdt7yevF
pfB3LRhZcKhXMsLWKWwqbLK0AmgIunvDR11xqo+KAvgqLkbx2saq6QPNytjeTXqUitOHi7D3BHG3
N+H6Gyg0V5jSmmJsiTN23BO4BtR3a2P5pWgpg/gOb+SgA4T8zapydW+brj2ITexcsypaX+sdBCfg
fEN0VM5QnomdxiKYp/UyCRTaCnfgEXDqwqYIX4g6d+45cvqpBPnr5/MsW78xound7W995dlXnbOV
FAfY7iILGD2kJuu4XYKSaQ9PPCyHODOrB1XtJaKWi7FTQvwlmW2fXWNEQqENFwJ8wvmzK4iIRay3
BAMiR/f6BLj7xarnngEbRFDhu30EyrBQehJ8UYnMDmIw9D+EBY3QN3E1Qu7KyDqERiJFvo6Zgh5K
JRLERR1jUU4z4UY5IQjSfccA23wXF3PJpomb4d6yB2vaCc3XXh+4QTYvjUxi8yaJimXvWSgBSUaZ
leL3k52/SNfp/QkwfrDkkfkfoStsVbrgIFfgMpJBbXPEViC5jui7DFon/yG8SQ1xtbSYPLYl4nsF
QaJol/vbW+QiHNB/IR21QROQfaMVdP7F2iUGF4ZMD16Cpvs4LiUMQDePUZTR95xYL266dam1KWwx
CqLe26TAbbxMS6S4LKX3yhOWJBNy5JWEuGbZiKzV9nGp+2HnnV59PoqpVX1x9S5b//yfay7CPNo0
cq86MDlufwAZSQ59pyKPu0qd336VF0kTz4dQ3oo2BWzPZzxfqsvY/jPqWAentuuvGTqzgZ0Citu7
ua+uY7JR1i7Pqtp5vk6DaRHiuXA3yyhaHmiG0HfxeLGHfEmjj0aUVwH6Ec13eyzHN4kmQa5hjxZU
domyRDQ41s+hHc0wR9Ni5w1cHBhM2OFDAammf8BVvcllOr2d9AhdebqHhveBom8+wrmRUD0lUmso
He204698XIDEro3Xkckwc0swGvGVstOayX1bOw6KQBrAD+yFgnjx9j7utUdj0/59PI7oNqrnaSZB
KXBO8OMGFZ+B2ezjpAmGui9OjdSUnVd57dGoz1edE6jsoOzPP7IeqXlhQaA4CGahH5IS17rKadpH
4bh7jd9ti4urwUJPhmcC7M/gedNUd0EFqCZqMQf4UIihTgjHozo+G68cFuOpx2DmBRWrUQlbxcqO
aj4Mh9sHZ1vorD+AxyTkQSIETbMJDPWgRk5UYYtuO+38DN5KeVN1ZXu3mna+LHJOHyZk3RJmkHMZ
3l76Mn1b1yYFXttQHKet5Aq1bD1oNpzVKRvq+mibIhtPEEcwyybzju5aldrrgU4E0+QEnSfnFJnl
hM0y8FvzT75UbehoqO4/t0thfmolrVm/X5Tke4zkIjqmcH92bqUrYfTsF28+V1xWStxR2x/wy+k/
OLYc7yG5ZbBeTRA6SEx/GE1S89vv6dqiDJo4aJQMbMr1ePwTRm0HKy9q4fowelH6R3Yd2ltajrRQ
2U9vwNmJMAYmcby96AVPZt0YbEtm2QRV+DqbeIKaA61ApawPSat5ybfUQ5A1UPshyh6tCk1QwF+A
LA9NN5r3RdLn3/vFGtIjJPd5fjuhl4+w5NDi4WfICpy5C0vtw+2feG3r8j5IddZqCpbB+Xupiwy0
aUJ+M06lE+LcNx/dEb1BjZn7n1EAjVdbswzdptiz4b0WkEBjrCqOq+qStbkFtCxVzUIWDaZnxoB+
oYrKDB/C+uzSCccLtv3xn590NVDn+7soq1yAU1o8yooEMPShz1v90Ltmhk9MHQXYb6rHck5+1aqR
fUWNcc8h4MqDMtFA5Yc2xKozsomEaOykmUUz9lDG2Adq5lDeiyIXB11RzFOsmXvC6VeuV5ubfE0X
IAbxz/knnRyzjeoo5sWS8OmhcK0quUdvZVc7Zf1CZ8kyzE3ScwpwRlSAHjYLNcjDRO7EVDYyVmjZ
IjP7NIqof5q6fkK3ZlZOrdLkQZQwUPWnSgzP9izg/ldxaft0KhJ/0vTs3e3vfOWkA4hYS0T+w5be
lC+Z9JDUExqyhoD/X4Q+5IECbOOu6qL+PcA646nL6k+317z2yskGoJKtYxauu80rX/JCr/BCwdO2
rw5FXNjPjpK0O/20i40EapJKFKGCNaBQAZ+vkjWmNpVIlQYizrIXTTtkaEVlKwZQHzWxExiuLIb8
DNp+4JT5xH878P8EzDSjLagw2eGzVmkADhN72aiGEzsL9UGAidq5Q6+tRwRa5f7xZKCrdv5wTqP3
ujo6blBj1A6+e/ROzEXtZ9Wt2qBNp10k8sXuBc21UgTZwIBfAVmdL7gwoHD0WWdBXYHOoxSJ8xOg
yRwfe8xksSKeujo5WEuDerMeIw+WwMLQAw1gr3ekH01/qdY746hgTAs0n1gWWqlIqhBX1+TPDNTa
w2Ytbo+tgai136RN/jSlaTOecEftPV+JnWZPZeNi7/NMFEKIgsCF0MztdMBAhL+qmtINXEuB/KaD
kUWuB8rjsZKNftKQtQwNa1dG8CLXY1mSHzoUjJwIkJsIVxjCdhUBhkOTRg/scrYxoxoqAziFPnk7
Bd/FWVsXQz3QIv8Ax78Nb6VUERC3WMxczeDu3MzBw6Kv5nhPWfvaQsiB0GDEpY17fHN5NwrFe6uU
XjBW4M/NwZ7e17VVfr4dOq7teyY5qzk0cZTXeL4NJ7s21EJKAP66M7zXJqztalHUwYKg2v3Qon11
e70r3wqyJAw/usfEqm293CVihH1WwumqcvqNourrpwHpY82v9bp7vb3Ylf1I/ODd/d2T3lbHY4IB
lGbYdCGdqfXPmiH/LMaU+WaTi3uvKsqngi27k15eeaGrEjqWp8B6KOQ2sVgikEZxY3lB7Y4Q5mYM
43MQtoGCCenrMuq7kP/1Qjm7Bpl3glhg/su4Y2WFnn/B2cox5ADAESwoSIFCL0tsLyjOW1GS4OVI
4McFji1Dx0Bg7pwWivDineypG+9QfdwTRb/6+CRz688hcG9RMAgYRbXQk2iFbYhTOdaQ5tbGbpk4
X8nl0/D2F77IH3n4NYej8UPxQaPp/OEdHD+KJSGKKlVk6Q/k2c5L7k3jUwZn+HUxF/Wu7Q0XlxJN
GDtrX9tdECxNfHPXdGebu5oIpgyjAzcmi3B/ttBffmpTWHhV2fUfRJlN7/FInveY5X9HcNvvDWOU
HQZym0n7Jtr1TBBwRiuioOpiSz4iSZOLb2D1EdgWtTL3dQB3ViJY4HrFO7cH6x5Mozb8VJYeU+He
VJwZUiEUzZPrILwV6HPkvo8ifeqClOqnOqUJ423fG+KhDTBh8coD7xaOXxvNif66lGryMRuHivY6
EJIxMEcbuV0TVaBjY9coAQPo8KrHXJm7ws8WiIXhoLt9+g7Rs/GuStV68ru+LD/ZkYX6tzTcqNgZ
jF0OqVYMwDqYAfqBH+NfDsA/2YNUo7SvsxnVqk7aiHeg1vjHjuryoQU/fOj1pfyOvg2aXsJr7rUl
6/2s8aYPhcJoxi9i2eyZhVw5FmAG4GuTXiBtcoH1Ea7MRD/rQRpV4svSTvZ6JWbjY4aw8SqxHMc7
vZ2LrgTdrf+LnCYVhdl8fjLaqmnrycv0YJh7MxCLPQeg1LWTLIFa+qMy0GXOmhaOJklIR38vhVd7
+3BeeWhKDrJgsnNcrbeGmDnS0t0Yt3pQ8lbuGiOWLNkXqndEklq8iFJCd7u95OX1Ah4fMxaOHdNJ
oBHnT13jv8JwuTGCOquXp8lsSx//iwLOqNjr/F4+HWh8Ws0sgtfbhRuCnuiCyoZBZ5FN1FVqJUNH
ZK+Zm6VHXcv+qwAWARX6PbEOH1WTHHUT5m1lUo2UfwNgo8g8zGNyatyi/iw1Gt7//SWuuen/gGPx
Jjx/iXLUu7hubD3ARMfL/blOxasQle2EjKlgDd1e7XKjUiSisMIAkOuCifZmNUem1BWJQdKY00Gv
s+LVFh4WDnmmqaclTbz+MOQKHGEtb+pXvZiUvUvrMtVasfMopjNAwP5zWz95nemI2JyA+zad+rgU
i/GBTSN2HvTahlnNAIEdwxqx9PXP/wlKk4WbaVNABszmGl0qW0bGITfgL1d0nT4tHkH39pu9gCmt
e2YVVDDWOSXEm82Kateil5WWUJYaz61DbdbFcRA9llSIv78FvgBHq7DzMmjLsf0SMeig7Kiib3HR
6m9v/5ZrBxNKImotzOoo5zbbt5fD2M4TLK/BTrBirMvkLh1s9bRaLuy85ytLaYhH0RCAnM0L35Ry
szQMxYEHE0SZVrwxM/cDlXj01Mfzx9vPdKFhxPvlSeh9UjdC/96Kf+DmhrlS1pmBM3fVe1ptzceI
/KchI5ApOkpAod8CTjDlMW/jfvbntHNwXu/hSvmJ3WPRlDiVOMairW3fsuHcBloLS/+/n+fVWJUs
kYa4znDxfOO5uqL2xQiancFqi9U6EIUQ7YlyQjlCrw87L2VNcM/zk3W7US6Ax8AW6KIBYqGJMvTC
CEocSQx0IBpNLBg8aUvy3s2lCWcii7tvc+ExA0BMaPpdugwkF5P/L1DNqY73jsH6wbe/iI2wyk3D
Z+Q7nT8/86tOLbtMxTEvKY4IKBi/BCYbIdZIys8BTnQPwaLEFgI0RIrXRaWGchn6nRezXj2bXwGg
n9BNug7kYSvbklTLqkEZ48sxjRCEZ8rIe3SSstaPPSVNSDvG4htT2XJngndtl66ZEKg9AKJQyjeZ
QIqypxI5pRpEVTE9qOaQPRaZ2n2yhlg+0AXFS6uc6yBpF1LAQon176Oq1nfFnI6nquuLDyB96u9T
rRYPVm1lv2/vlyuxFwsAdiftDsrCLYDRNRFALetcDewGEykDGXI0SDo72dF3vcRSrKqfoFSodWF9
cvLON4F0o7qVMc5iTavbqPhNICW6AVaHH89NC2HVnD82VG76qi+hvskWeIRIwMY7qemVS4CBFC5g
qxbp2g8+/xmTbY6Ok3YqyViZfNTztP1i6mn6GXa0/TiDV93Z/Nd2HfcNClRcO1yzm9tVW/2UGxfr
EQsRgzeV68RHMRXlg+5Nzf1gdOC2mHPe3/6mV7cctDkOHVhNlIPWX/XvVcfTNAsVU2Bz5f1Y52AP
zVTIj0Cxq1PlLkUKNziK/ti27L6WzAVMQP2reQv1ufpixrMt/SFWS1AC7vBuKmsMlm7/xGvfAQQb
HBFm92AU1m35zy+sF8ZN3B2YHClqHArZeG+h5SH+B6O7feeYS7ezz68tyOZj8gVCnNi46QukuScm
nEy1YNTrGD/ZVqbvcmiCBpKVdtoG+jiiQXP7Ia+dLRCIK1XEpu74O7z75yGV3lEbs5VaoEpz+YDV
3Gc8M6dvtxe5ct2SAv+/RTbhJa8St5mZewWyWx3iIbQtiPp5cVWijDnM/5vXCEAWqzcmrXQbz79b
tHTc+hXmVCjPGuWRIlBMR/a/RByxZbzWJ3u6+5cthrWPA20N9gBcrS2ZSFlMTamalGw41cv7RuCp
OOe9FQq8eO4xN/pFy6N5qMB33/33FwtfA/oSDQ4wEeuL/+freUO25E6PMgKIYFinBk6oQ96NLxDo
+p2NcvUZOQdcS6uZ5FbwMwMkodhE/qD34rn7ppVaND3NGYbSDJYrAx0sZKTC2MCQKtC1Of6vbtIk
UuQLsBeAmAHz3nYhszotpsSlWNVRuwpjieBCpy7V2xa5lePtt3o5FGUtGClYuCHrhQ/6JiI2zMpq
LJr0YLHteX60x2ya36DYNsUBsgu8ZDzKATNXat4pz/lson3e9RVFbCF1BYS/obxGptSGkzMk4nOi
duae8OO1UIEgMBNb5ulU7ptQAYgpxTw5wuMphk7WaCleIUvSP2FY9Au627KTIFy7IlZqF7I/6pof
bY7UIICcWDMtLESv4TmWxucRF7e7SBTFyZ1a5wDvfNjZ29dKE3qEjD34ENSZ3uYZK8dKjVEjNFVL
J6ovbj4nD2bntfMRYGoD7jNDOV2OiyJ8kVaK8TD1+VT5SgJM0adSTur/xb6gEAVkSUVP9btlfwE8
0Gp2nxokylwrJzW2tCEE3tzmXwE0O17YtU5fHIfGWKZTEqcQ4MjqM17PWJhfM63UR2pz8NG+OmNn
BOxdi/c275WAThzgFsGfBbrPlrc66EpJtdyrtPFa3CLSSMcY25Xh7SOyBpZNpsrfjtYpUgq4u2+d
bRmrihEbd4w8KSbu53qxPpdCvFOzVjn915UIrOyAdfqP29X2Fva8qOuGuLERK5jKUxq7aH7QKP+R
tWP14fZSl7ucpZhJ8RnXFbd3YQKAweiN3g5KhwvfTRU1ZDNhxaBAP5CKNoWzJeedN3l1UZCB65wP
AN1WuqFdTAeSJC5zXEsDDQybRjw9ADf0ULB+SktzvvdadU8f9TJ+kLjQxwBJxi1JiDu/OArsaQy9
dfC2S+GfcgejvjKr1glpn/Lk1Dji3X61V3JriKhM+leAoLZOds4XRKtqEjn9naCTcvmUlA1DdsBe
xQf4xv0RBHH0rKHsd8w63XiOZkd+7Gu5d11ecFdW7CD98NWSZ20CbuucBO/ICS06mwyr0ZwcZa1V
pyrO5hFRApjdra/pg/EQC2f+PtSJ/qZYVi0vK4JH5OuZ3f5Ra9v9blVZMzxb5dR+Qa4BQc3EmmXt
96My/2pbt/VCrzDdh//D2Xn1yImsYfgXIZHDLdDdM+MZ57D2DTq7XpMzFOHXn6d85aZRo1mdKFnr
6ioqfOENqWl1xhMUE+XL/dWUi3V9+pgGFVOWE9DsTSdaSxZzMFDaChytndSLXWqpi/+fXlOTT/Db
A+k9z+eRKyw/5aOR1kFNjcJ8vP8rbm8aygX0HiltoNCMUsz1J+10u1cjA46gnnUQJ60s/dCjMXIQ
d9zeNDIfhtMuwXOUJzajrFhMNsrqmoE6T1r9sRVNoYSmNG9uVtLog0dndzSqYGRdUorG2mxT3EvH
PLY9M/DwKu2e6BxN2cuqI3wUOHaPHuH9JdwbjiIUYgfItUqZueslRAFQkrpwDlmH1P1hu1l1GqMk
/avWDz0kdr4WEuKwO1yo2tyjm5LXgGmeNLRwSKK75B8N4b6vTZwexAk714rUKSfoZmPQZ99cK4CP
XVCVDLKqjWLgvlDnZ4p6CQSfuVvtxxI1iR/3l3DvZrkaUwauf8bAOkAQV1QOjhxwqEA1JCcUkebz
ANn+I5XN+NO6aG6G4+Q0X7I5Ud+Ifp6+3f8VOx/y6kds9o0VdaspFk7kgijlKcdlFmv1pkMnKz7S
hN8bCuV9+qfAGchMN0OBHexLaopuAH+l05G7WaMnZW25oJR5PaoNyL9sc9OAfwZ+R8Qjc8TN4jY0
DRuvaMBNKKIwLk1SGO9Nq1+Ni6eVbR56qY6CrD3k6/Sg2xOEWmC1Ufnqlg2VOQ0YMnkxeApzs63U
KDY7+tLs3by3f0L0LP9H0j4LPzP06Sgj3tvDHBDSbzC71EU2gwna9hVUCgYrEMURq1G91Sai3iRX
+0B3l/GAL7v3PXHYYyzSUp6lzRKbcZpmQsscoCmOooWoGriTr6VqGgEBFPX/7m/U30Ws7Rd16DJS
4CJfBT1yfVwQMQScP3JESdf5b3OaxiFoh3QEo1UU+qd0TRfT577Cagc2TXURnUHppQKAWQwi+aBE
kwjv/6a9FcDckjgS4gI8L/lF/jjBK+qIcYLOLyQec/xSxp0IGprp0LIt7XJ/qL1bEDkilprdbHpb
upSLS0BaUAMN0mzqfmRU1Z8aZNuSg3tdLuJmkSn7y/YqWSS42s0iR86CRWcFMiaxLDy3sUxWf6Lo
i9DSoBiG3yml+iPD7/vgrdw5rQDwgC2Qosma2uY5MWtjKQkD3GBqTLdCNCJpzwlxpXnGDW+N/WWx
cZHR1Sb+PHRzgYn3NDjawY/YC7K4LjwYe3CxJRH7+nO261yPaH15QRNlDuLcQtHWsHOADfvNuCof
E6Us02C2nRjbZpApMXr71jqFVjqkn9VpXf9diqL+DsaWBRxtDS9oc3Sc2MeR1+gDV+0hmDlL1jwq
bTIBWzEa7HizDojn64+mRcAqJXikFea2K6KkqdGLVir/zIYX0v7HdKJQ15921moHxefbM4CJCSMB
2aDFSTx1vWj9ZMy1iIYkpDMwPDspKjRoJRY8JUl1sDlvLziGcrnZIMs7EBQ3m1MbnLxZ4g7koBjb
S25LsWbXqC75gnsxSI0jEMztmaOKKoNtqqXAQrcAHIWcCn+kTAkqDxXVGLN63x2zI5DT7QJKr03p
1UuaiIyH/BV/XCLtmlZFP0ASUVBbplSc8+JTonprNIP36m3BUFQB4OHLFGoLUPNm4WKDNtMYrUG0
dM04AmKRCiWuUZ/v31e7s5IDsXxgNbbw/EgYGIh7CzSnyI7ORVm3AQp96klvkDa7P9TttkBG73fe
C+uJPohxvYDZCK0yS3Il0PUCGb/Ms5ZTqkQLiCXnXamav+4Pd6NDS9qpAhQmWKS+DrVoc02oCByj
XgbMb825TnzaKkiTDhF+rHgIoIqJxrs6yLZgAv0X8lrnjf4wWOp3F+VVbFYcYxl8r++sFvJTNk5v
J9yC9Qs6aNjy+Gvd4n1z8JNvu4R0AUi8aMzLXuG2QB8RSI40RJRgjmr7k93N86e8Tme/HTEk5KeJ
MPac+sHOjCcdkeSXOEWh9P5vuL3iJUUADSLeL9LYLaIsWazJpLqEGvFkY0xZS4R60urnrCtrymCN
/uhw7Z6Q386eix4y1f3hd9o2jE9pifkTH4FMvt4lToKZPTBQRPpzV0LAYOcEGbL4P3VDwfIBkdbe
L+Os/p4sWvcxMdf0TFlX/MRToAPlbowXK9G8c10IEZ0yDyO9+z/w9uXl9wG2QUGOvPGmk/m7JJep
jkIPz3NPZh7l5AVagktRMl4Qm1hCrS+7g0FliHb93NM705AK57NwhLYduyLtO3zR0UQmy7K+RU1d
8z51ItQbZwgX1V4fxzRdgkwRyQHgfu9+kNoVqCvSqCJkvf4cLWRg8JoFGrWahrJBpjuhV0buk2FV
R8WTnaFkY5pAFd0tufuuh1ISPa0Wk5WF5Eys5kw5UK25nuZwqrvyaJ/tHDUGI0KDhYm5jrfZZzg0
p/yHRyPWncX9njb1ENKmHEN1XNTsVOhF/AvVHC86TybaVDDCLc9P5upIsmlv1lKIEDYDs+e2v561
p605FmvwTLGhS+PA02YNN8gkct70rlVe7m/evcHYvLSSELEhS98MVveOFo1jGYdeMTpY+akY9vgC
f1XQeAjOH6Ee9oaTVxlnWeJTty0VUetqW3ewNVpvAgqjFPVfpQokF5GK4dvrZ8adQXBP2Y0YZ5Pk
UMIdYw/gS6CY5KyF6ZQPWZ9iwTGjSPofhqL9J7WuJMJYv/5iUT81KFwZURDPmYfVxGrEQZ+J8l8l
s4/ezL0VpP9iw+NF0gppr+uxILUPJaawUWCasRjDCkJ5d0HLGVvE0i2H1ydKVGpBMiPQBgiNfXI9
XG60fLBJiQIdB7eXxJ7yoC4QGScyNuKDZdx7n3WAqBKvR4kK1tD1YKmOKM/Yp1GQmVQy3vAeDl8j
y1Y+GY1W/VqjvO1R7GnNt6SqDpVyhG1xktPcBkWbdf5nxMcg4gaMZxTTCSYwibGN/N2I0vzP+x98
95dKbrKL0Ba3vrk5Nvi6LQkKJPLYlA06BoULF1uJmuGUtY75kQhu1Px4TZp3TasmS7igwnhSRk34
adSPb60UZcsU02duaPwTT3g/rg8OZYwjQMHO282x5l/A5pD92RKW4h6Vs2qxCOZiRzn1Xu48w3/w
EMuYjBPlTzNESxB/51b0ll/0kEbuL9ROhAf/FuE1DjwrtaUBxGk5eWYGoK/qy/HcjYoA+c6zGM3z
W2gjr9XjIsADjcqzBNcPbuE2z+ishbqtx9WJRfGTjlZUgCk4IVJfTBdtfr0oiBxODoRfB+NuH+Fy
VfV+UrFAzIYhPXfUz05wHpJHb8ahoDXypsLrwBo/r6JovsWOVz0mvbAfO7E6B/mBPIabcABQJaLA
lMdB/N3gqtEOGBG9VgJD6OuT9LtFodbsH+5/zZ3dRJLPvU3ozEHdahQQ+yheHOlJOOLf+JCvSfxe
ySYPKcqyCUqAgueBH+0vA4phqTa+1pmBr4sMJxGPfKtokW+uh8pQRtdYAN3gfKidS0w5sJTWUJTr
EjO0Wkv1XSRHDsKCnfsW7hb97t8wNaZ9fScN2ixVfUhdWy1yTqBD8xCjPOcUTcf3304EghgBlU8w
ipyWbamo4xL3OIlJqK3dmgZgP+yvZjvNT52pJifdy+dnc05XH5liygJTDq1hiNMjvYedGZPx26TO
LoElJdDrGae916LYZ8dhuk7aZagJKCmcFH+PBGpHN77M8Db71pSqGkBY6PWrWzXrFAsoh45+Aieu
qB8b+sifO1sZLlWaFw+i7Nu/inzw5MNaYU0OgffR7BqYIoUV/W9soUTPA3STg4Rn59KCsydxDvIn
UUy7XoAOkINpZAAoFC/9ZfSgS4w4cU92KbJL7fXzwR25t97kN2SmlGRhhWwC6rU1QUA2OsYsc0Xr
d8J7hPu5hQST0Br9D3Oj5AnyirovzZnNYNRUexTrRware5XMdfaevSJzH+sKfm3QGcN6MOBe+kZ1
BIS5RY+Lu2mznYDVKKWFokc4GYl2EYPhXBxYrWFkRRfMh96BgbWli0fxGBOA+A2Oo+/6Tmhhjyzb
U2agVSniBvG+yfx+/zrbW3jyGEhL9DQJSTePeIaD6uLmRhrWau2es9X+1qHJFvZjFB98YjnH7TZH
r5hoDWsZAOzyGPxRKaKqqK6OxSVCTfqdnQzl3wMOvxQU6uHZqzT7g+XA9vccpXj/6inSwKACBs2H
r749y5Fim1EUVXGoVMjizfOKPUCfwro3xH+IFEHRA1KhOSvJ0ZvVBHbkjUPTxmEtqvViYc7+xk4g
LuV9dSQesPPaUZ8yOJq/237b6v0SocZfylm5sRa9GElsvNT1mrw+NUKvW0omUn4BGLuZEOygpGit
JQ6rVMSYUnWj156yCfv5PlWPugQ7dw7Hks/PCtIl2Ia+hhhA6aRELlSurWevFLxoSzWnftp6ogsj
xRwOdv/eiMQM0qlWMue3lOG8mku9Mrjml7aOLk6ztiF0xl+JbcRvwA0d0T72hiPpQ1VD2ttgW3x9
BLpYXUXrWHHYt60SDq1mnriHBj9ZE/dL3rvpf/h6MotA9QA6FKSH6/FWxHyivjbj0J6IcvOICoy9
4FiP5dd/SGpBYWJ6qhIIkrJvNkrV4mEoTGnX1TZrmEZ1Fzhlan2IeJxeH42wR3576nJlQem9npWz
DlCuKqNAvlhf/TgalQc1xv8hwS/o9XUeyksMJq1rwFpshmrT1HOq1SzCZWr7d4Ze2k+42k7P2apM
B2/EzkVMW8AmqYUOwNu0eSLK1i3B1qd5qCcNugH5gAST2XZV6+dCzAdLKH/35i6WjAtpjwv/4AZp
aYjRXR0aY2Fuqe1XUC3tmz4+1DeR7+jNKOhXUdVGWOWGhweoiYZU2uVhD8HzsmQudhktclbT6uKA
BavcdzoNJdZ8Lj8lnfNa40JCZch/ksIm97629Uts+ZyNl015uNjJdAG1+mGM0vIzAqDDYz1n0cFe
uVXxRH2AqrrpMBwJ3xYAPdOLKAytzcK87Agu7CEyqQ3b0RTOkVe+DNQTH5Shck6jmbbvwBBWn3oA
eM9xZZppUJet8T/TmtJ/7r9+O5+aah5mUgAlKOhtXz+t0r3OKOssXFOhgklUoJck+RGVZedxZxvR
3QZGj8jEtmUXLQRRI5YlfOoFeCjQfewwdZIS9C3W3L7Mk2O/sSciGnd22qNC8M7ZoY7GZUBqRDV4
G1rACFmASORFWBRL9m/lKPFzPLX2U+pWBwW1vXnSMgd1RSEBSZLNNaePjqj40CAwqs5+Ii/JH4kF
1BM1e+M0odf/HFlDdiEIMB/uf8edt4P3l76NRrkFAJpcgz/Cp7FP1MbKmCN9zPTXYFn9aVoMgcew
1fYPYzkdIcD2pkrFmfIOM4BML//8jwGHZLXhHYFwzkdVnOn7Cr/PUuhxSYHTada6HyKxNr6O1vWH
/zBVOGoaUSlwpi3mnWQnRYmHRTYRifCRsZ6+9O7yY1Hn+eJWnvN4f7i93UPZgC4wubXkEmwmugD5
MbMZeQBhVX/NnRUHlJvx40oG/df9ofY+onTrJtSQEc5WRbSpkAusVrUI9amy4ZhV2v+qoSjfC40O
qmEX3gFK6/bwU2WjPAOxioI+D9j11NJu7XqRK3gdpmse4KxTv+3FeqTuebuA16Nswgzs8/KqLlAj
6PRC+yKqitqaVg3v54mWwWsXkCsGlBsvCh+KdPl6QprSLX1SrBI2mjifUGr9oay1/eCBWn9TVOII
r3v7gsluPY0XsjdAwtvSoTlZWpurcRW60iijJknt/RyS2lt1XjuUX/At9q1J5m4z/o88Z3naHcQF
t1uGn+BRG6CPD7DyNw7vj2PYRFj+qAgChSDc3D7UK7P5bM39+BQZnnIpUKh5tUAjFjlSNEP2XqB8
bKNUUZn0WVxGVOmmnfIm1S6rm3g0oMwjKYS9ncNgmCbT+AaCISf/x+R6s+mo77RViPjMQJ+ZfsUL
zLtu9IvI8g6wHnuHAbUDmczgp0XidD0YSLDBjb0JQUQTwiv9oMrHZzU9CgPkE3Ad9cgZyTiO24u2
3eY05Egpot2D2lfa9ia1KVv4hS1s2tOrHmbG7J2XRS9OjT4sFzeJ6PZHevTv/WNye3fzCtDHA8BA
ofJGd0l18sStXb0MRS0835jIpCqgII+Y0mdBZM7LI5t+CdWlFAdF2L3tKhWxCa5IOoDwXC8yvvGr
EzXcBUPuLm+tbPlVWLoofWRG7QDjk+l0f6YyZdquNjoIUmKHxx9w3fV4WQFGOVYZT3XWn5O2mqNf
V1P1PCeDEyDE3PhjMiQHVNG95ZUYlN9md9CWN4PWiJO0xZBWoWfSFeojwikkERBcKa38ZRy1/JKn
XvpVU8b49fVfB9EAqTOMKpQsx17Pt0qbgRYRwrBKMyaBoVT92yXBG2hAKSosKqsObDtbDtLkHU4Q
jzGddrohbCnqodejKpXb2MJDJJPiLIpJlacUZpAWtvGDKyIeTjEAkupRQTl08DsnwkoIp+wOPLKQ
Yqv9pB+Bm+Q22nx24CAYpUmGMoC/7TIQBI6ZipbfanWa3+bO+oSsPtpV+hD9ur/DdifvmfT+EGqA
ebOFcFtN3FsmviZhkdtT2GRl3vgJwgWNTyTLg2ql4rmekvUbiHOiMBJG8WGx4vHSmpkXHPyYndtF
9nZ4+Ty6DxidXn+JJR9KymhoWZdOgoDisJbfhfwVsxalDy4O0kTdbvlooUAS1p6enzvbPGKV7Fyk
MsMBnkyRS8ZN179BGyIkyxV+A2iBCUMEgUt6Xz+8fqb4JzHQb+NYpOuuR+G2LJUoJ82PCf7Ulzax
phfTXTx0C7qcdSZOTmrfIhDtnhU7Tb5GRdZNSK+Y5Jn3f8tOGECrWfp5sPBwITaLPmfKgoF7nIer
1jdP46S7D7lWTk9VDURMMSLjqR5EEaD0MH6Z4SofXDe3mx1kIg1hGiKEAJRzrldiSU2MqgVyVutS
goXGEjCYDSXxxah04f2Z3l6nv0kldF5wiEJ5Tv75nw9yMTZziq1uAJLPg8mrNV9Fky9h1M7lo4Jr
yzdzttXi9buaeg4KGBChSdn5v9fDDnWnzZg2ePilDPpDD7cnzCGkv0DemkIMXbnaVlv/BL/iYZnc
+o029+XBb7j5xiysLdtqvJyAQX6Le/0xc6Xo+2IwtClYtBRYWZ4CCkUPoC7gSwnF8TV3tT4m9ZIO
FOq7uTpRfi0eX7n6/Aba1LQuSUNIaDcfelKAV+hge5AgsOKnfBnqi2O22SnJFOfDNBae7y2HZqo3
L/bvQenLIn4gZQY36U+v9UMsmgYhQ6Vu0DpJxoeoMcdTv5TflDgSl/tzvC2TyPGk0g60QlAV2xAe
hrYwkHaeENYsva91YTdPnZf0T826LqGBGtTD4NnTEwGD874bs+gDPqjWwzh443M9q8aPNh4W6+Dj
3zzosp4IsI4WvYxbtqBIrpMctcVuAlqquOeqbnSs5KshMLti9i0vn4LcQZRMF9iw3l+Om7MtR0b+
4Xd9hmB9s/MtXD+9EYRAMBRefGq7tguhz2fB4nRHGMbdScoCrfTkkWNeH7KSDrGJuZ4IHLtT3iK/
qPqQebWHrsya8+R5yrnT285X6fYexMS7IzOkzOeJ8rfCM569VorXMEnXEtD2urnVXipQY38v+lpf
as3tPmBi2UWYu6vGQdS/t8Dy24JRoJ/LW3I9a71vhs6uGZv4RXRBnRrGP+OS0b2uTS8/6vTd3J8k
pTwQOIVB2gGcuDnBSCvMVT/DpHDLprysIgGImWKs+2ma+ulSG2X7wVlGTDLv76LdYYlNyDxo09/I
aaIhb3jdnAsotOV6iYzJftCrGTPXbE1P3m+jljLtDrbuzldF2BEdYNAIwLC2Nyb4axJJGxHDPu8y
7Ja7McS63vBbaFmwCkT003Cm+HFYM3G+P92dbwqNBD3b30ot8MKvvyktck3AIEDHtlKrRxj/+TvX
mIp/tUbTD7buzu1ILZf3EPaK7BBtDk2+tMZAtCsCQkC0aQS2S9hsNP1zMRrmS1XH3Zf7c9v7lMjl
UvglvpXA1uu56XqMHk7fCtwwE/MUZ0vxWBgeehpq1Z3SLkIxcE6r1zK92La/0Q6UwLghtncy97Gr
AeMXILGS+RwhM/c0NX38BsZ38h++HZ1YWDpozNK82VRwVJbT5iCKoEMG9ZJmnfriTl0ZpO4Yfb+/
lL/X6ipLkNOCTmZTqaVVuq1KD72FuYMTi0DJtPHdqOQZqFneFCuA1OolPsKKaXdeTG20/Vbxou9e
LPKPhelFk5/F2QgDrc2hoUSGvoSIbBbvDUVXrKCa1MR5Gore8UKliMy/PELyl6wq4h8tmv84AA50
GfyFMvCrwWTUYwlCOXHwPXmoNteZlveNmgiPq3TMzOfRGPpL74n81Gte/wZY+FHX/rdFxWYNpaSy
3BTypG+xlra2xKvREnJ2oClcrEHwjv+Xollh+VkRTfHTOkz5d4eVXB9EVZblh6xdiimkeIqo5uhE
6XtXRKXnW3qFtAcl2GH5NhfzjI6FhZSxv46r+FQIbTqImndOLjgSyaHk/HITb1aKNmxhJ5EyByRs
cM5xoot/dqPV4kyZeknso+WROgeJwk1mxNdhX1OjJ1ckZpe/6Y8gUsNvrJt6Dcu0Zmk+xJ7396DX
+sG23hsEK1cq8lJBgFrL9SBlv6ba0OuEDEkx+kll2pBhqvx0//Ds3ENUPcG3gWQA1LQFmq1N46bq
oBCLamJ94JOKR3MdpHpAvDysJRrmeeJ5B0/KzsVu0MChHCjdekkHrqeWmcvglStxWN511S+xrMl6
jhTHoN+AAtxB0Lc3Q0B0aNuwT4h+N1UcVay9kcVE/E2TYptWLmbzYUB47luH9CO6F1l3drvY/nB/
XXdeTerJYNppKKMYukV7Zf2kTTV0kmCu1WEI4spOP2QL8o8Cc14kzgorf1bNPH0phkk5+KZ7ywuK
D/gihF4qfJvtCVov1SqPy0N2BU9jt6jxhZ5Hv0pCoDIdPCp7+5QNKln24Phv6BmV6s1glpI5cKrK
/s4313VfzeyjiuPepKTzLMwY4L2ws6/3zOp5bWfRjw9ww1swW276N2JujCfENpB0vP/x9saSsu8O
PV5qm9sm/czrrC4jMOeRGldoJTPhTq+p3XOWd/1/OAtSXZ6Hi1jH2Up3VEhGgmvEgKDTUA+P2B7B
Qqf3aVG17OAk7Hwp0jEubbq3Enu5OXbjtE7okHISDBUB8r4xozd51TUH+2HnQqaAiCMIfDoJu5O/
4o/L0TCrwSiXid3XJnQypkZz6B5aQ+lbIqnbp6Ww7YPg/7Z2h1MfeGAiVBQMqYVvHgFKJy1PkivQ
WWtS5cTpVv+FMmW+oOO0/MLLD3yFlvUNKAtvLtUwT+PyorZKr8OGqxGbevX+kdkvRBN5sxJYXi9B
UsYAraqMq5syip/NiwM2YKwvE3ooB1Pf2aogt3j5SLoojG9Jydk06xl1DoGlb21frH6wv4xtZkCV
y4uDoXauNIsqnUlnk8MO5OJ6VjZlt7EbsSQCwm+evbH8OWjW9FZx9Pmdtebqg9viW4DGrvH+1ctJ
h1oKhmApKOU8rgdOB5YxMpijZS3J27hoDMKJdGoKXy2N5UBkY29ByWekojyPBsqE14ONDrTkcUFq
oXL6/EueQX5WFcN6BqabPd6f185Jkbp2BK2UZcCnbYYyW8tuVAwJ4Ggq09ul1/Tzb/Rozw4PjW46
wqXtvISM58iGFcKwoEGvp5Z7eu81moXGbTWKc0yFzFdE+8XWEuPBKbz5sVIPfbfkydvElVxrfDvC
JUwTt8BTW1ERME3FGCyWmZd+TI+w983Fs9/GaHo0fm2I8lvBP2v7cdPWn3U3r498G3c+KdU2oCOc
FEidjtzYf9xIoxdpUPdY59jKy38SU8k/Lqq3vNjukB4F7ntrTNGLHie9VeSfNmtsd5abxmZCXoeB
+eNozNYJipR4yXDlDqXYHIDu4kgvfG+R/xx0s5EGLdPW2CYBauwKx7DVWR6LNYZlnOQOruVZ+kax
q58lya9Ue/sPLxiNUPqtdK4RprlJZXPV6hM5OuI+ZlhPWnOGbq/gFFv15/snZu9LwvqgK0HWzNOy
+ZKdGcfUkljdORHLg1aRdxWwUMIhs7WDoX4TaLY7V6pp0bOGI3ATcOD5U3UD6oOBI+z+tHZN9mZV
9OxNpyX5j9pBu8D3srb92I56YGXjw9iUduuXZpfCYSisiwzeiaBX+ydOCGtGzj1a/0tGNFXvr4n8
uNvfCRVPMo4kn9PevH3uvOo2MG6075ZK+enMyaz7uAK3H/sG+jfaI9qn+wPufATYElxZfAiWZhtG
gBmvhjzjOMFMw6rSLfqXkpry2eni9dt/GApuk4Qm0ZLZGhgYE/W+TqgjitWd8tGocnBQ+VJyb7XC
OEgkd543HheQ+6wiAdI25aZd0JaVtYxB66I/rRg0HHvO+eexyhQUMavmoQFM6XczBn33Z7kTlzEy
UZlU4aF+uYnL9KWn4G3NY1AYtvKA/akdeBAIDvbJrZQToAhqChLu4UnWr7y6/rgG24ZMYzXZ0Eqp
l092l793nHY6TW6snMxYiT5Owsv8WYXvFDcmUo9OdeTdtLt1pEeVVNeUFdTrn+AthtmzELwGKqfW
jF0zVFxSXHCDS3h/UXeHkjV+JDUgcG+tsPpYhSaVuexSb3EfcBPI0fDMtTO3yqvBCXJhadPDIpIC
2lskjavGRbLSFAy8xolOqaBcNCR6fImTYQwG8mekxesjKs0tL/P3qACjETeUDpObXbMmtlomlTEG
Ai3181o6+QnZwfWtixrdA81jZzk3tdmeczczsFesixowbiSeI7WYzoaeTRehTCjzOfGYnApwHGEF
uuBIWHbnPZSBuew48T8crOsv3nZunMWFxqnqY/FuTJeMZ6L2nuAFZp8QYvRCm07jw/1vv/Me0uUj
oSKC4zxt0SImOglAqdhm3TiLR/gm3fc8W5cXdV2zixjL3PL1aIyesw4ZASUZ9SMf8b1Zc8okat2g
zrl9p+ZsoKyTEPUYyuxeit6d33QxOV5spmPYKnhtrLpSHGBy9q4RuQ9QKqAmxV68Xup00Hu9pjwf
CKt2X2L8Svwxno7cQvbOFT13qkXyJqE+eT3KbOoNwuFcVmbb9ietqap/2rL/N8ra4SCRvBXTkigu
sg06HlKhZQtAGCP2DMS8MWj6yPURl1TeNdXwl20P1VtdiSt6l6YeqrGyoPVagdlX6x5X+NZ8rvIy
+X5/T+3OW2IEZaGM/ssm9KjFlIhcl8+DFQ1nY1D+RnVWfKYBUh/0InY2D0+QhdIGlVZAyJsjU/W5
TmweDUHu1Wrs99WoPFZ61ps+Gubru7SrjQ+YXByByXYmKFH01ADxuEEMZzPBNfNGUa/tGMyU535o
Uev6szXY7+ZyPmS/700RTXkQq9SbES3YxCwJsv4R9zCZz6ia56ZJ5i+ImVCY0Cd7lCRXJ3Taqo/8
aegHjK9QPjznqdM+gj+vLp5ZL7PvVllmnoQ5eo9eSgcqjJVaOU1WO/+HLQ+8DtqcxNaTucvZ/PFw
NoXWNenkYYacUIQtvCQNiyzKnm3RHXGj9j6CyX1Blet3k17++R9DzcpSj0rbsDAtpLl0bqK/k7FJ
39hO7Rxss53rQua4MiJgU9/Ib3VpqpQxw9E1YcW83i5PWjTon+8fm53oFKiDVBgGzA58T/75HxNq
lwlnzBEj6UHVF8R+p9J7LoDNf2/mwX2bKXn36/6AeytI8iUZZgRNMIuvBzQXq5uW2uD0oAv3YJrD
Z01R8LpJ+yMptt2pUSGEz4O9M0WWzUhJ0bTtxEjoqxEcQl4L0jhCr6hQ58cxq5KDV22vyiWjQxkH
UzHA2eF6wCUxY91pWUs6LBGARzX5NqNg+WSYAueGDmjNCWcH9S91tIznfIyUtwqv74PI21F9fYWL
2J9gVdKLSMc2n7Vvp07g6Yi24dS174qoNMIWJ/vEt8fsyM9474u6YLOJzeFkIMh/PW1A8wYpLevc
lHFSBmgPWE99jXCibyj5/PH+9tm7magRULMHtALefVPkmpWuUFaaV0GNENT3NB/zv1pAKR9qOFtD
ONnrUvk6XbiD12XvMHoaCvCybAADc/NpTafnb7bMISjnCB/ZIY/Oylir5/uT24mLpCkb0BemR3dg
czaMdHTstGOUzBumMJoy1YfOBxF5Ka0Agmn+HA1F+jzVuFNHljiqw+wPT2OC7J024zb6V+JZiZD2
4i4oYUZXs9VAeluMk7EOw+PqDOvTYBnDxZs9hT6tGR2cn9tPC6iTU0OgDsjuRsikm+Y2G0zgBLm2
rt9nUbinCLW+LKxnj8pwGTmT4ovaUQ+uwNv9S7bDvykHE5WB573ev5Vr13WVJFOAyQ4lmqVU3/d2
966zOKr3v+/viOi6FkDDkFNJggWSkErf9VCLUsxG1lMfwbK2s04TKhbvtRS7VT9Zuvy72tn6JdId
5ce8ZtU72pj6k5dmyRtZA/+r0YTyjPSt+6lSoyOpvb3Fp/WA/CjpmKyPXf8yMCSVkTvRSKkkgu3T
qxguddg91zhQ9QkGka7lp/16hPi63XIcZkqrEmrHDbI1oB0wt3ZMPL8Cz8vL1q9XdwGk3tv9dzCH
mh0gs5BdDNGIH8mKVuY5N1bMqO5/ldt3gt+A3BQFMm7LmwbZWvaNAxtOBEkt2kuvFuJtGg/NV53G
9Wf6NK+W8ZBFTv456Hng7qDgXy/16iS17qaUeaeSshMGR3mYdDibgWyxD47UztZmRuA7QH2x27YI
nRG1ZKcr+LsLnuOgTUQMnsW1kWqqjggyu0MhjgbvntyOCv31rJRsqOzWpBSkesnb2pWOSqWnVW9s
fTy0I9wdi2sKPBB6xIQu12PpwiniqiG1plKidW9ma2q8hzrH1F71quXrq7cHzFzJKAUETb92czKS
xEtV4TFY0+KBECXm28xYozRMJqcMtWXKjyjIt28NanqUswgy8enkMbieHa9AamBGTGETAMdbWI4g
vBtugvvT2jnwcsNLPQG6moAzrkcxu1yxhpl0YkEUeA4TF90Lv0na/GGZHe9zanf6KWui+qjdvzs7
G0wD8Qkx+02xP9btBSNrLppIcafAS+v0AoZDPYJZ7u0RrlhKdlxq4B3l7/gjsFVH6DhUjinwGB0o
2h4Qb4nsR5BSegvvL+XuUPJvQ9NTxn+bofKmiLKJrlRgNGocECVpT6UQ/5hj5R7UQHdqhGjV0SUh
4eakEbBfz0pBH0IWEbks3L4NOrOvf9bV6oZFa+aP9arYz+ZgfozFpP2dpen6DWekIzLe3gckSOFM
oHrB/byZLarY1uCh1BcksKiC2F7XM0rd2cGa7jwMtPjoIDhor9GY2hxxHNHKuitKEJxLsvIMTNGj
sJbyZNTu+DK0Xo9Z30AdFtXuS2t4Rw5De58U5CitYTDolLc38Z7RdEZiCZo145pm51nJ2xBdAFqr
9jycXr97AG4CmpexB0/Q9Sftk1lxy6rGhLrKrKBvlywUFnZ/s9m+mlLI3070QR8IGjr32ebTxQOd
51YF9Ifqev+3Kvrmi5dk5WMCNOxgp+4sILsD0puJrQt0pc31Ui6DWSlrQ5+NLCQ0y6Q9KbMz+eXU
e69/v1FZswnOUR/lTttslUmNBPIoVBPVlRcg1QeBvrbUv3Wpt8VBk2Mic/+T7VS+JO0HtRIE1wA2
bvEMXWkVQpXvapVha+aXxVpb70dlmrRT3c/tP/ZgpgPg8bGyoP1lzoe2dDTolX3kvJtzbENOsV1p
4/8OftbO0QSsCgPPk7x4mhXXWymbrVixXW6HoprbszLZeXsehwlXNi6N5l/bAk4SQEBM9K99Mtkv
+f85O5MluW1mCz8RIzgPW7Kmnq2WLMneMCxLJjiDJDiAT38/6m5U1RVdod8Or2wLBRBD5smT52DJ
NCZFJZpnt8Dh4HHxREBxsKrNj8pZSnkjHLlyqDfcBFF4ahzEIxenCqGcxTPzAvQEMvTOByBK0IV3
91FXvuQdLos8U9Zp0t0IAO64Nwos17akbbtYNoH8OlBsz1enDTwycp8JS4H3LDx04yHPrG/m6Fs3
kN5rIzkb0wW6FS0F0cU5K6IqMzqSNPYedvFtC+wJ60Yk3rrMN+7JK8/4liyyrFvvLoSI80k5RFsC
oSeCSdHpB9lnmjC2D6Fe5E527GyN83YHiv7+Ttv+1Is8Bvcdl8eVB4+c4SImCgBVBxrcJtTI8jmZ
7aX6y/fa5gah5cp2YZRg4wRyMdKgcT437ImsYnIhtFgY5O7qVdkPYiidf6KiCA6GcsUB0Sp/l0eZ
Hbfm4L6+P8mfHMDLWVoRNwtsjA2Hu9gw+RS5FU31U6ImHLBPdkpDTuLoNNU02lkiTdKOxph9MErD
3aeiVUuM68Two6Czl37b0fy7a0R3bPEgOkxpKu5mlF//HIwy9/dZObvDwZmFbcR5JQbwoZlrdJ+3
gy8PGjSMPkKvmqv7wDOafeVkUXtjfm+zUUKIjeO+wQ3AKZdwQ4nbl/KJjLAxiz7ncjpGqb8VcLd0
NDIiKlM1JlFa045Uw8SytqsOvfyvde5/aBT6d5768P6Sv9nN245CVe1nnz/B1MWrUXhTmVMyBErK
tPegUIMqY7MLzYcM3OkQqJBWagK+Wxob24c8+9A/h6UERjQDuH4pDSoDfMgqHo4k01FEbh4NB3eA
6LqmOoAQWg433o8398PPgwOZhLGgSVwe2hrYSqJlDmDdBdFRdtN8qtKxTlRoLzfC/GtD0a62CYiE
xNyX5A+S2wJiOsWKzbp5pzy3J5kYNd7T1i3W9XZ7X64iVADqeiSAGwn0/LiOje0NeT3RrhX2aUur
lnL/qUsr/UJT5rDDKxNVxaJYnke9ujeijatDo366UVygIlyWzh1vbgvTnfmAqy/QvbXdOJTFdAyX
OXtcNunquuureFjkb/sR8SlpsOcfUF/mfXFHlcaAyckAg7igcS5Wlb2iDe7P+7Tqb0k7X9ulNsxQ
+jNREKL3/Hx9S6f3Ci/SCtfLoYoBEvVuiZDgrD2v2q2Tb9+o710dD0jXZzSC8MuKGkgkH5kyQGKa
hrmvC7jtnetihBNitUmR71Y7/9XxyAhZS3pEuI/O50fEVSzzmm8W7+X8qsYu2tEV2d71fgbBpNe3
nEDeVuj5dk4AKwdmDvnM5YLaRtsBh9dEQAp1jYNpYEpzEAY9TYkzBt5LXfh1uHOiYOTdiYzspTVd
Nf9hinFl/Qsxz3EzOE0Yh+UYYoHQ0KrJv7Q/0n/v/XZGsv1YxO5/mvqSD1+sDrnnYqFTQd2E534f
LWHxnOZkzSS21df3b+G3WSZjQRwiQUfdm0Tz4iRnc97UqzSonBim8ZUzK7+W7uqeglFb31Tf0AFr
1T1VLy6BV9cI1x+W2Y/hjXjt2n4gqWY3AL8gmnOR66aaPoQC2fTErNJ1V4pcP7nK9r+YaZ5/laFZ
fX5/2tfGw58FdvLmIYSK1vn+Q7qxopmtB/4enfFlSUuF1v06DbjepEW5U7m8RUN4E0axzlxYNAs6
IK5AnecjdlkpraDvuDGH1vhEG6T1QYj0RhR1bVoom8Lx5ItuRevzQfBrWdc5kCqZI+3fD139sRig
oHmlQQKwTPbp/VW89uD8Otz2c37BXSwLPqkZtipBub/eidyOEoGs624YCn///lBXZwbgsbGVHKqX
F9FCONZTUFOAToyw149gkuaHlnD8qySea2NDcwXHvz8iaMCmQMGFCF3mfHJmGvkpebxKwrCbT1Go
hhiMwo+bzPP3NrTCG0fgbescOwRxRSI/OCNkuBdTpJ/N8xaHN1VMiyP2nhqcDzaYjn+gyt1/NGap
CqzTuiXfY8qs8z0RThbEXt+oPzGt00GM7oRVJYICvHfH9UHHfGPbk4jbSvpOnJuV9UchBohQXmWX
dwVeb248OXXxfXbxEI4npCvtG9/t2hYBJ+MOQ89/E2M/X8WBD+O3HqsYBSu20cC5B+WU5jGi3Hwj
Ubm2RcBsgXJMVBZBI86HCsJGBo1HSatZSr3vp9r7BkBWJrPvGagA27cy3GtT2xp7qGxzj5ABno8n
zNXJrXRlPBtwszFGJ1HIhBxdN721F68NhfAK5DkU8OhxvhjKyioX0JESb1ClOfrMc/dYaE0jzNDk
N/LZK+EVoAK5JE3NkEovK+mTZ/iTq8WYjBic/0hRs29j6eop8U2ju4d7We9naba72Ru77MaRuzJN
cnYI8Q7VEs7exR3ZD2GZt7IBM7BrGfudp04lNMk4sOby8P7pvjrUxhKEF04x6tLjJbB073QNwUae
Z/9NqnUOthwnylFzcWOk7dtchMp0MeNaQ+ULWcxLeFGWgnZskwc2a4x2X2yd/64nb5kCXJuPx70B
jMpr9ibN4P6N6MxmPspDuzQWXT9/7ZQ9T+Sasvr2+4vHM0bdFtYZ5KiL76SjwfSwjBsTNO7yxBjn
4b7CH+EZcW/rz/eH2v6oN6u3dSdyh9CPcNkmvWCZ6BcV8IoVYRNp2210dNZpPJTl7CXoT1tA0/Nv
o4ybNDEQI/EIiASp1PnJRsK3X+XIoHBb0seRZwDh29k+6JQ+0wni2Y3E7dokSdnIZdj7W15zPp4t
aHIJkJlKRl91+9kd51fcwN0T2ylo6KPq27sc/d0bidSV+3JT5+ZO4YHbipPno66LO3gAcbw3XR/s
q2YO7yKEZ7B4RlEPIuq0f/9TXtuiVE4oQvF8Awte7JqyyLMWWekhace12ZfBaJ5aY/4XIvetgsKV
9aRjm4IrLkZggJcN71uVQQ2BMfDOwWoWqbS/lG6F+HtrmrQKBGZvYPmpbPfv92d45e7ctG+3/iFG
p9R2vqJcpmnXbzHe0jvLLiwML7aWqn1qa3fdzAOcuGg9QQGn7m7kb28lXlA7JS3dniEgnjeOBj3m
OFE/YnDq96p9LWmB7kAcpvlFTSDQuKA4SVCY9aEYVbuz1159GKIZsXv0o/+V2uz3mVG0/wPWwpXE
z0ITYHtOLtZDOoszei0JM/SXeW94nX2XOU4aN5HSd37mmcf31/8tK2tbhYi/CaJoUriMEp0+FGDO
YAOWAUyfDEZLgFTadR6ejGlcXy3dDO5hLKLsHny2tXazUU5F4krd/zeFE7HD+z/oypbn93CqUa/d
QoTt3/8aIHd5mNkmv0csI+GjbDycX+2/gCr+h/h40wygRL6Zy8I5OB/Jgc0N1lIAGCBaIY5rR3YZ
68BRUDq9WjwXkVPdor1fuUCoSgIa0BhPfHxZvA6s2pM0yQ0JjbLdYRrxHtKb9nLNQ/W6Vgijvb+a
V8fjDd0KMTzbl02PCG/6mQ7tIQmW1v9bqUUmyqhsCh4ZNYWl/m0lfnbTJnIIHI04yBsWbqhEN1bK
G5B4cdPYnQczccB6jrYy/pehuMwjfFi2zoXLZ85Yg0p4nTXQmeRQAi26/GnR0Xc3mrPX319EwmME
43nkwLm3Rf5lS9rpWs099uiIDPji5A0IN+JG/dXwB1ylFLnA+8NdOwFchFtPOsRMeBznw+XoNuqB
vCJZMm+M6a6JErfNVezPN+G5K4EWn2pjOBAAIQd0cQTGPvLoZxYAyqE7YPecWyfU3fsbN+21TbiR
LWF0wZ7ihTmfkFxzPPEsKn52YzsvnYF9iQ2hLA5ka8ZUdZsb8fjVO434ES44HP+tN/V8wCj3hqIK
OWU0szTcIYCCeauivdFb+W4t5/GgVWjsaHlrNo0VPx7tejhmfeDe+CXXZr61ZCHZRlEZ3t75D1Fh
T7eEzftthU2ZdCve5LYM+nihKrXrOtSx3986174n9hccPRYa17OL75lT6FV5zvfsqsw6lFngJX0U
+X+8P8q1DbrR0TAFRJOCoO98Vjm5hRWqUiU9/ud74LDvMsy6VwnL48b6XYsOtmIoVqKb5eElrxRY
sZ8dh3jLR386yTG3/yud+/YRuKMGfMrXh6hETIbYIfv4/hyvriSHnqtzY21d1mL9pURcWIHTiKm2
vjRtLuFy0Afz/ijb97gI1UmFtxYf8g+kNi7iSTXBcvIlEA3dBMaJ2n/+V+40EnnIedk784AiAIJP
J7OezMRaxvxG8HX1Q25cu/8f/lInvpdz7tcRk6wd6VP5Xrw/EG/oE9rc8tP7M736JX1KLYTqCFX9
FPD55Q61bGHYlsHO7Mkddq2VmUf2KFqVYUFwk65OQrWtP6hwvdWHc/UMMkfi6M1O+DJtNYp8XJk/
3uBGVkBQ0+bOFaaXCCK8RHe04f8PM91Gg0+43d8XmUnhdVtfFuO1taieI1GnRz1trZ9hXS3lPh1c
47VYR/W6WmF74+n4SWG43FAEchA2AeyhQW1f/Jdl9pWCtBBmwIuUWvTd3DmThV7dWn6G+WDad2Sg
AYJrtiH+mItR+LzTVbmvJpEiJYEnkJ+oojMjGh0gQ8ZpGQ1tvCyLOcdDF9jGXruD+SUsprnHl31y
3Btrd21D+mCQG28REfHLJh5D285QYDCaoN4/7onILREv5oqwmUQX/7e7VQhWfh3t4rbUbWE1hb3t
SeS3DktVmpSZ8zq/z9fAvYVHXduGpP8oT2CxiLXUxSM4w3sb5gi0wVbdmpCF1ScTfdQkrHR7iAYp
blzS164WviidMTzuPIYXOyFb66LWBkVbCNLGg4NGpBm7vtYm3Zx6kkmHCt68G61RfC4qL/x30S49
re8fhWuXKC12G/oMZZ4u+/PdWOZCGH7ZA4xVwnxYZe999P36Vv/qWyIC35E0biPw0oxFz/v5MDZf
r0iHkKaHVqzlMcf/9HvWz6jgG+x8ZH/99FPd4JOE9nJV73KrEj+CNOxyikUYXYIQZpRR5mWpn4zG
SdUO/dxJx7PhrGMc9vX6txylqpPQqWUQF4ORoirme4uIbcOq5XM+2Bad5FXXVLs5VN1vM3PYG9RQ
wTqAjtBJvwgIg06Wfb11Ri5j7b9MYSpp1TXLg1Lmjff2yvnjWd/6xCja0vK0fdBfro9u7fDbkaAq
Zee5MYIW3okQK43tAlb0+3vjrUDBxvTE/ZNvBib2ppkaNVECmZDMP0qLokkCKeneXZFH+TsvbOMD
xdUiiLMC+dU7+oVG76OSrc8e9rK5jnPPx9Rg1YX1FAKC9XFhyjF/7Id+/jBolvIgMxyhb+SmV0CS
LSKA5LyV3ehTOF+eFVawHgqAXhfOwCHXntyHht0k/moP33UrZB7LuvW9G7fitXgWZQTQvK2Gv9E/
zseVQeV3uSDV7p3KfTaG2dtR3xB13AKL0CaMKDSd/fNUJmFJS/ykjSj2+7Ddc8RvmYNc2SIkkzZQ
DcDbZg99/lvgt6s1WKMuQRbC+ZaLyd5bXQjfdZh0eestvbLgdIdD2OPtpnHxkmIUGkAOVjjxlqZd
8xiWykmmYcoOpHzIXFZ2/Tde5uONr3xlhgwKxs19QgR4WVjF4gltl36FQjt3yJOPo33njqaJvbf6
H0o9m4MySADPNeD99mj8et5Qd7OHsB+SwZ3qfSgpoU7VYu/RRr2Fq1xbyu1UQ0mGgPKG3LqG4eLV
FVneZCMIAe+lSgaalo6+hCIs0Rp8CFxxK/a6tpTbEpItkD/T0ng+v3UO/czGlAwdyM5K3KJQB1cF
cAHyQd0IMK8ORYDHX7wGb/pBq9nMvSlvhkTUtjhmUeMcVSTnXTM2t+h91wgAVFXpT6EdhkaES5p5
npstlX+ghybnpJW0CSfUf8R+sTUmNhW6kt7YYjCdy2UXRVTIzbkcbqQOPyUtL0I9UA/odz/FyuCL
nq+tG0hTToiwJpveendo+ayfACqyP9deBgj8lyH3pCyNKjuFw0Rv42JKKeNaqSrkxgqyh8BaqPUB
9fl3c9MTlvdoff35/jV/JezBkZxA9GctH5T1/FdOomuRBbH7JERJmXqOWPfO6Pw59FZ1n0ZedgOg
v7IL6JLD0ARkj5jgklramhrSig/+BDunwtE7bemyTLNHKVfz1gO2LfDFB9ja4hAC2drAsZQ/nxrB
3pQ6CyiD7JbU3zs6GHcUuR2EvqauOS0NduyxlaYYWjvaOBb4Idexb3jG4beXmLa5LUag6wHTjYuN
IMFvgnwBXjEnjSExDvc7Yed670Vj/9A2Xfb5/fGurjF8ua0Fx6QscXFpSZMEYVlJyp1o9KGUYQEI
zKHuJyCB345HyGUih3sLxQbuj4uguV20ZSvfwcQoq6ITpiL4fFnCPNSdumVw/HZW21AMsukLgtVc
bNQBc3ism/0+Gc1mOXh0B8fmlI6HKr3ZC/b2TAC1QwKh6shLClXtfOPoLijdtM02PHFFydydxB1F
cLFffbuLKQt0d+9/sJ9Q6PlOZQE3EVGCpq3Is839l2cG8dWgpULG3ADznaSZQq89TAapeDxxRl6K
xoV+jb1tSQDjKfehLd0I7wA3zAYk5mdSB2fGQSNOg6Yu9yhFOfdFnU7fi7C2D2maq3LXL4v1yNrh
ZCjRY/4jQ8FD7N+fyJWLF5SSxwteNaV98uvziaStoX2zNPqkdN35BwB+fdeic3fX1PScxYGh1L5c
jOjYYeN7F4Wp+QW4vc9unPxr329zFdl6ndkql93jOZpOZSdKLhnDt/dGFhgHcxi945TaNn72Nw0X
rsR/yEyA60FqpOGHoOt82lEvHMfYbjV8xL2nZplBExxVGCdZYVZZFQfhu/Njyc2XqGwJdop9a3k3
5Y/ehhD8DIT3bOjmzP2yf8LVuKeOiifWydwZc5lgPC6VmBCrHojcQR5PpVvcgvmvLDbRJlRsAEDq
JpeyMJLEaKkGr0+iPqTrJ2j1Y+rkw/McleVI6/eEuvD7u+wtVIVYI/xKWmg5Mm+CljkwmzbdnNO6
yoAL0Jk6qWYbWfOOulduGB4+dbO5Cya7+/T+yFvsfHFON20aTE2onViEheffGThwkbMEgNNicRPZ
tMVTuN4WYrg6DD1V/E1agSjM+TDdOJRrukR9YrodshKpr9u7cNA6VqldDrFCGE3sDaQN95kGdi1y
o/g017m1M6NSfFDhVLWHPhXisAonvHFXXfvc9ONucDmkU8o757/NGNCptHPO1lq09ifHpf2ln4Py
EGSwXHZWCsa3e3/Rr+3qTeGJ5hAUl/BWPB+xS30TlIwRDVM1+1q4biJUGLyoqER/zuD59kDHbgx6
bZq/DnqR0ntdu9a+KSi3j6VPcaLodpFB5OD6qf0ypctvq8OxolsYRqlzMx+9TOxNcy7mrMRZwteR
voNc1sdd2ht7TIrWeAyWeQ9o6R6xfr7lAP5mptQhaL8BBQILJTa/mKnMA+1T4KcXxsiD4eS6fYYI
xmaBgbhfZZbHZl2yW/Yt2w4+O0jkpQREJHF0SUL/usDV01UUlaZ6lox0V9dHe3SGR69PrYfGt9Jb
qnBvjtM2GC0wm7oH2OvPQP2X11UPpZJ225IBZ6v9Uo+LfYi6Jvj0/jZ9cysxCs3wCPhsCPrb0o5J
BxMBHQSbeRIfckmBAKqlBMEO1pg4ggZJEMzd0OpbLclviRIMzT0IgkeK6iFGd35CNiHJtjWAyHQf
Wv+Mdit+ENX6GiFUqAGEYs5mOO3k37HuXj+jeZRFcbbI6Dktek/vZYVZJlTwtH99f0nenNztd/Ei
AC5CW2Ltz39XENbWYig0rfpCRU7SydQ6BPOU77KJmK0fpAcUYuGS8P6wV7432sjUMukhIA28jKaC
jfkcbVRzv07LL00TCgus0L1Jf74yPXCPregMcgpJbTtZv+wros+uZzMwzmIWx8oVYRlb4ZI7ydzp
8E9wY5I6wxinb+/P78pO2yrCNv03+JnRUng+bongIG0qjLtmFGmboVeHMG/duBXWuo9WK8LrKnRj
MMlbFPO3K4toL2kbKMUWgV8WirsFChRvD0q3RTA+WamhP3a5Gm7gO29vJIJHIn34NQQUb6LhURSa
iZO9D0UWJcUwuSfc8f5ZVzWdxALO+/5yvv2MsMXYLJC40LmGrX++nDiERqPjUs7P6WOuEox1hkNp
q+xUOF76mnqzfd8bhfzdRHjjqIGG/LQCZJ9evKO1nMhMPfhcK3psh6ytl11bO3mSl4u8cR7eXrYM
xY20cZbIgy+pjcqdvCIP4dGMyHx/E+2Sfl+KynopgH+//A9ruXVf/IQgiZXO19KwxMxSU7D0ENEO
/qztLBN7P8tJVhqznAOIf1V+xI+nuWVpeHWSBKBbLQX1+cuqnjacrgf+5TCaXXqUvls+hHUdHB3A
2Rsb5u35IzGE78eZh2FIwH8+SVTTPMOwAXbo6g+P0qXp7xj163R0nC78EWRmG8Zae8GT2wj/RkX4
bYbFvqFJbduoJiWAS1IUkQge9wZnLut7u4zr0FQldaOxQ+E/k+uX3PXn+pCtU//JC5v1vwiyCgLC
1bhYH9//1lcuA0DRDTYkdtiu2vNlMFJRzktKHbWshxpbHBpLE6tqQufGcl8bBz0R2v+2LOONLXtm
wSSFl82ecuv+IbON7qDt/Jb087VL59dRtl/xy2UOgl9MEt0ciFhjSccuDrfhkEIHb5VUBzS+px/v
L9/bJvyN+Q5z4SewTFXHOR+xBQA0GkQ1E0rQ9ic8MF2xSys7eG4osv81cQffA9hYSOaGs3OH7Ih6
rCInf63Tpr4PhEMT3fu/6OoSoHaAcwOpDTfixQ9CyCEvNzJHW1bDZ99oq3tdBtZfXVgHuxDL6FuQ
97UzSwy0QVXwm1AeOR/QG1XdqxVgLC2N/DRTzd6lUpf7TVbpRtpydagNdISkwu30pjKkgnX2Qyhi
HX1hhzVoqjuIBmpXWLN3en8Zr10PFDtpOwQXA4O+OBd+bYyFysIBoCqogp0XFuMPJdJRoSrtbnKx
uCWbfW4eaLYoju+PfWWaPzs5uSNI0uDsnq/ounVQNGh8JBNqlU+j7swP2RzQOUrjzOH9odDWvXIy
wa0IBQg+Sc8ugU13wBOj6+HMB1g29Q/GUoYYJXfUbHGCcdrXXhhMM/OFvR57axw/0QK/gGKHvaFi
VwRlfrCg0n40St/4R+sl/dj2aerHaBPU1k6baTfvhrCzohg3Ta2P2vKyaZdXQW4e5ejJ713vuPLQ
96P612+aZYn7tfdFPEz58EGbNKcluS/d72G3lN8ttRTtCS8gt4q7QS5/YCsztjFI2hakF071LzG9
9bkJ+96nRiDDr/MQTMNRr23xdfPRbWEbu4NP52pavuauQ9za2/hSYTM/iCKmXdh8GoopkicgV5qq
CDlhYRTm2n+fpt6vnisfIAo2Kdk5USvOXhEm1+luqfLeP+LLiXqKg1PtQURrmJ/SKI3I7cMmmHZo
WzYi0a0eqj11lGbdGa2VLwcEQqpTJKsZWE0aoRPXte6yD/2UtV+hy2b/NH0zfsWL02sha9RyoO0T
9b2dO63eE1a02GfS7Ts9gw1Zxs5Ix3FJjMherIe0qKUbc0kU/zaeEsZTGAjrFT5Zh/lWHqQfrV4S
aI5ILKFIKSrI54PZBMXrhAlMsQ8n6Hxx5TX6C20AIo9tW42a/6QrPq/LOjlkRCizeuiOgJRNYnhq
VgN3j9Vq+E2jZ6XL1l2V/4iaIMM6jd79LHGXchlepKIdEAUwFLQOGcJZYI1Gbj8beL/k9yi8Nc95
EKTMVETlfeYZtXeoQ7Z/wgPlfm2nQvwz0wj7FQJihIs5yv4m9YBCH2seVGefWx61gWopUJFL3Yws
uGoK6gQNdoRPrunqeZ+1QYc4ZG4tTZyJHo9VSLW6Pirp4NbVZOmXqV4tD6oB4ji7frYK9xCMbVTR
mNPI8glZAgvSQz2J+84yIa4xC+uQKU+494a7AHFDEHLLeHBqIeNwQobl5E2BaezUONj4qoIF3Rsi
DX8gkYTLlRSgRSyoiuY72koKTHEyM/jHnaPOO/gp7T9xhWtSGNsW0tiv49KU+phH1RLeNdqzih1q
la13dNKUP8wwFn0/u7lnIBhRtB9Cu2tf8ESWKq7MfngsUuG8znNuoq8+1vPfvk+pP7FnmMBH3Liq
EkKe8r17K0xTB2oSKSbW9ND4D+sQrhYmPd4Aiy0PmWYVTEt1Z/rIqT4QazdOHOAg8uoZmYFepJmp
9lDpvkPsZOzSf0c/0OXJ7VL1b5vazZfFw6oBtvvsAozhN9wedKat/0ThF4/aXHKuIl90U+wuQU8/
fZC5Qdx0ffRxyAy2a6s7sDTWuDwt7EUaLv2x+pBmEknrhZTgfkExODjiGEwm2bR2899QUN+ADj4p
9AcwnC1jY+yGuyCoHC/uCbybQwUcBV4jqno8zVWQ7iLo+e6+FGFq38FNaMvtUEz/AhM7YzyD171G
WGuEu6mv57vMC+c/+8mAdavdMv3LX9gquwYn1/5uyhbxg3Rb/+W5nd/tptqZeSm1tyDpz5c2dzKM
jDqpwjF6Vf40N3s7E2V2Z4h1XpDENNAxshvZZXsnnE1r53ijucbwMVzzVDoUufeqL9MublvaopNZ
I729763GwIlzNVfcg1OZhbvBbBsz7htRwI4327F4FmJE633IRz3tdNnU0ylPiyV9iJp27u9zk27/
WAT4IiaZWqbprg2NCncoNYDo6QXFipOhF9nFgTCN5W+RZ0v1iQzX/W6Fs8BkRIq+fYLBYAOll2vb
rx8Gfs68Dx0NIIbu/FI/Wp0TLEdczLPwgcVHoN7XMM+NJOqqQr3ocHHyh3Q1pnTfIRTXfvedya+/
ZqJquBO17owMH2w/RPPh6Ht9FHzz82wIv2WWVnYO7Dr1GjVP5HGDL3bpIa0Zz946Gh871yuiH5pw
Ue7CUje9cTRFulhG7OmUAmi8WPZAl5Uhw1Jq+mz7WZtJa5Z+eURCfxD/IJFsVrFy1nD9bljT1HkY
m/iyO6WZh073QxpG3FmJlUfK/KSW0Vo+Q0tMkQ6zWmt+RjcxV9/L0Rb2F8MthurB4FVxErQYs/S/
3sFRfjzIcGPwHMmPdPEB5qw9Py2L0G5HXhBBtI6H2jLaYteDOLY/8mi1mwY9dNWOH1E6z9uHcpm7
gNJeuOLf3dcq+4pqm2dKto85Zs/F3EkXc79saR8zEHsINmPtDc6n0EbvFiDeHSdIpLMji1ej8ocy
27d26RS8V51KQ4kuA/TTj6yb6eygI9nDS0j9MjPidUDdErma1c1cnZBeeu30pXJofNoXZhNqmSwA
0kse6yyc05PySyWeVR1N8kedr5tK5Oyw9Z/dbtbeweJsQMQx0b9F8cYEsSl+UDIZsn43OVhy3wky
6Gxnp379PNmLUqcee72WUr07yYewRWE2i6MavR4n8TvZpi9IAUokBq1g1W4YN3KOkPIphDtSp3Pb
Sj25q5bRk6iCIIt1PQ4pxB9HIxgV41Ya+Z/qIeejwE0z5rKM1RKN8riUUbGcynp07VMbeoN7V7aL
R4e42UbFQfrQ42K32oLZ1nCqJlnrcTQzjAaiTHwPg3XKniUcRztevRoFuqybtBub44hq1GAI6ou2
o/XLsMlw7Na0IjCVldNiDmXPEhcLFGrrw7i0jpt0M4pXHSamKo922AnW1MfL3DLpsG7w92hwdtpe
yTUVO6zHEJP3rLF6gQGOSPM6WsVnoWB+J+2kPOPowGh8iRo/c2K7NaJxN022+mKulpriil5AvDrM
bL6jRoecdNMHCzWrHOeZXV76zouuluEr1fx5TUbXsPqYXChd7hsZ+XpHS8sIzyPv7HyP5gXSRn6g
Kvhnqc1/b85V9q32kFhJZDRlzUl7a/WI1Whd7JxFtg/KsEzxlNIDoPfrlIqXiXuPhYNS+6e3UetE
vNqlH/JgUf9LVNNVVCMC/t+kLkaCg6AIYJlNAkw1KXoE+RAAwoYibsxhMP+W5VBTjlNRL2NCxbCL
ozSQzgEnvSk6hghgePE8NDLcBarlZu5lhw51Z40DxgPmqNUnWau5O+Z5vc7fCB1tN6bCVxU/hDEX
MEawSpiP6UA72PKczcIpD2u2zqsRz1Ezd1/DplJmcFixz7bReku9ft8N/lztOyuLjG/W1Jt/yZ7+
fRvR+07fmXM/h7EP/5pzlRd5sDdxqjdiTTtPTd0ntNVDM3jFyUy9vLmf8G0LYwt1tPGDZc6mSfzt
abnLzLRZ9z4ZXf+g1aKX47J0tiKwDcaarV4od4dPHga6Vh0Bzvr1stJEY00zYsleuN7h7yTWXdQ2
nrWf8p64LCab7rNnLmOrfLZnX5QfctVYzYtu0QfaF07bt/RPhctHBPvS6gRTL7jLu0rIRKa5XI9u
Dsj2GPEdj261euwNl6h3j5joUn5ofe04eyG78H4ojPVHIKE5Lt0WlzZV3jyXXt1/qbDmGuKgMwlR
uoWCA0Tdufbj0MkhowarU33j1KhvHj0YZmx3q/Qf5arkuG/N2v/PD8ds2Dv+3NX3TtkG/02TO4hd
xuX52PZIvO0yv4S2XRPg1onltVW+W7qo/jhzTby6Q6docIQ6yDtd5036jF+B08fDWKL0ggawLXao
m9ivi8yLNiY8bv9Ya163u0HYvLSyKdb0nne4R8lQNESxqs829bFA8yNCT3TLU4TB2FMpNxGpvjem
MuZK7dpEGF2D+UVeD3+Hsi4/cJeHK0Xupv68lCWgHidBfEylxx86+rRkJguMXiKzydD9fi5yJMKm
DJvBva80ww8oJp9oOZiDmNIyvXZlGTXNrh8M0jG02aJk6LyKVuglNT+IvPD+j6MzW46TWYLwExHB
vtzCMIs02hdbviEs+zfQNNCsDf3055tzayukGZbqqsysTEFb5ZBZN8dTf19uq93+AJ6bfhfF0KM6
XB013vFORidrQXr0FVayrOC7WyFSskOKz3UV65AisjPTISnlaKc0ePWvORzmozUknUrdFcX7uwnj
1lwnX1l1Bgo8z3dyW9T36iWGD8zSIKJXr4r1efapAq3ok+U4ROMq78I6Mpdm5G699kVcXZ2Vypjv
o2ucO17NoruAdvRt6g9kilz1YobpFPtQCMdm6Ih6sJI6HGgc5tXL54ik+5+Tq5vup6PtsEuxYuvE
p26tMMks0/sibUQ3YFHSeUmBxGmYf5eWRN/B5CNqP2v1oqJsS+jvwK9dGlzMJFxzXIXU8V01ek2T
taqyx5+Yau5xWkZ18dOltuK5Icv1wxdz9WU3Rv+IjT98DnvUPe6tMr+ht4S8xJSOLa1XnuSD2wZr
eyr6qvuIqrkAAq25eB1+P/Nva4k8nXojEm8dDvHnUIXJei7nKfmOi9lMp6AsVv81GYUf5MPu+n8K
y9nCQyK6IL5QximpQU2nOppGOtcg6vtrFdJUpRwUMSrXQdmva8vAfsb+xvEeKz3O01kTf06RiYq+
e5CTWZqz9pVwPlqzqPG5ceh3r2qtt5NoN6EQDKzWHXdy++ObYVUn3+p199zSmHpXf/GXfxXSzPEw
SlaCUz++eZE1cT/12dILMvDmAOHLQ1VLls4d7BKdp8KNrQaHuSD+a9tb8i7JlZsvgBm1m2ohO/th
ITjqousmLg6B5cfraZ28glZsDuSp9Tpdnuverp+ttdXbfdi5sz5PsVMcKyCZ+dppEVzC1emDrNSu
se9brg5x4ze3Pazvne4C+RqKS9l53rtXDpLmwpsbFPVj7P1wbEOg2twD3KbWDJJ42/qRYAST5zb8
dYSoKVvZDBU9gaY/F10MgmAanlGh7MLNB9dRr+hGvS7jzLTuh3EYxUFHHqEJ/sAfTrHzGP9zW6ug
ayvm2kcPLeuF1nb2v4Jta9qLOyq8iopw9O5Y8RBRtjL7es/btMTH0Y3i4hSY1pXpOBox5yshizpd
Wx6mAxWU4kb/t/1x/KruDv2wWnYal3H9Xy/GvcyXMNzuao2P25ZKp/TAjols3a6yL/ox9ZcZqMir
64ADpRddf7R3JBUnhrwZ58nYMpXuU6cjcYj4nbh/dAOr2c7kpoCk2di9U0xYyxpv2cry3jUiuN9F
G9mpDVbtvIh+GswR0MsNjivU+g9vS9w9GwS2nUcbpKC8c0U3mwPaW4xICrcW/3UFlvgphoGWc+K1
dp3TSo/SnjcfJ9iLX5q9vhf7dkusYR/LT+WMWTIzoFXFWcw9Gs6DV0WnZfdYoKTqOKxW4JwUHMti
qYYMFb9jHjDXXOe8S3p3+Zwt+sTc8HFyelb210s0FH22Kq+pwN8YdHhHkzLAzMwGO5n400NaW1H0
VjpFF6V1VbZVWvYLSEtclQPrRk1XWJmLDf5TbZFhnzasa49PfrVH58aWYjyAWznPFHH5E5FD5afu
5nffleW3d/HiIsK12tpuLkrTJ2LWGOjwIBrjvwp2pn7xaW9pEg359CcBRvGFBYj33vL2rSfpDoPM
8cUJfnTJXg+p5+nxYfY5nP7p2fY/MLh2phwlvnhcyjU2TCQh2A8Q2v6LRR+fxNB1c6tMC9eur9bI
xUqrtdcX1XtTjzWm67wsorGtczUSwXYNYAOWAw7P4X3H9klz6Ls6UUf0bN5r3Fpjgu7YFWMahlYx
MvT9/94anVh/QemUejOxo6anyCfZMh8Wv9S570+xPCyjM70FFIn/zEqnmmEq1gYXT07rhz3icp4r
lO9JHnPcOFT/eL1u7Cby5POenJotkdZH3zXLt3Ej3R9mWXnD0fG1vK1r+eZpHtQkLyubjnPK+el9
tk5gykPcLlVx9na/eDFuv/E62RY9srbs4dCvFSZKuISypVNNFVsF3ryVW7qYefC4rSW3bSlM9ISi
GeyQx2d2UzkgZDnsyCvPesWsJnUVcvl862x7PPgNSyt0Y0uHe0PT779XBLcqE4XUTVpHfQ1s2M7V
K8b0RYMJFw30GQdicJwmmJqXWbHUdgStHd/HoEFahhhxHjP2mOA362qM/zLbbJfIYn5MwRLUqa1d
sIdklv3yPSfuMB37yfbUfReUo/XbkBn4LxnrucgmWfnXYpTqbwww3ORi1/7HshT1xbhFKXNahqBO
A12RMxsDIf7zGsCzvFpGzK/HYdK4U3QFbHzK3W+W17F3N3OcWWBaD4ZKcfFppmXOZqH/nhT9BmFX
WdNn4nXb6xZy9MgdnCgbytF57/dq9e/aTcmXbdeF/RrSFCxHy9aQmzu7AuMJxnN6kmwnyJTS2j1Z
huEx94exu8SQgG62GXrIh2BrzUljAsicYBzZ5m4l5h8u2ufpgj2rfFRyKro0KoN5PTnWJM/x1rv1
XXsTkDDkBG0P2CV7WifOCDajC93+3QHTdyDnsXWzdfZo53WhWbdqQzMXh92Ntx8xYa0ybeLIe7bC
umIe3GL7YSCGcs4jN9l+05tKkdkzo9shoseXGZZG20+VFMEzzoaiPZVN5H+MsQ9Yt4ahMGQ/7Akw
cB+L38ta3261a4I8tLbu60Z7VJkynfDZFlzMS+e3jHB4WGC9a+yiWtPJlMMzK66klrY6WngRVBsd
Y+0X+nENh6RESmHm3IglnB6X2KJjKuOheaCt2evDVNfuetiiUDtpAnT+3peEmX02Q9NymYhFmt5s
BrAvjF9jkymP9OVHtdfL1ccQJuBtYLlcUPKU76UNeRn/ZA/Ndtr3UT2yMRYa2ABiNZ68OuSBA2xW
qXDFrZku9dCfym6aclo55Hau1xJ86+Lc/TajKOvug7IuzhMnyltvOvfau7f4MjdeehTCbVKYFyup
XFZyiHVKN/BMjIdsS7kP5WIF34CDgbowxwcPZujD8qzNwJol21/eL2TyzXdBxQLFZsftujuy7lMa
rulTerW04HAs/RDq3uLVJ5gDp+F98L3Mb+N6OsRFaQs2K1reT17VROeRxXcBeN2i6x6XkZ87mI0j
biY3+ckJAvCJPVnkgE5hiu0UxMm3UreKzbsaAzqLYd/RERSWBx8zWbrA3N43TlY6SpUpqAcvD5MW
GCg9J6a/kUccC+0DRMYlELuywVCNK86A1OsbZ7TlHJoduWoeVmatr6Ezce5s9G3DIwjlLq5rnzD+
4DvsqkvrlJV3CIS7PxXCtL/EELEqswbEqHoxUYiP/iS4bHjT1VbWqFmah6312h9rQAf2Kdtw/i3X
OghepedNhArOweJcYxJh7/bNr9dckxTDG1V4tQ+W2oV/ZZOUTgpp1lcPlbL1wzxN8CjTmCw/3bKO
BAgkZnqkwJsoHVkwuVchcO2hbavtsS/EuryN61zHOQYSY5f6XqlgboijuSu3ppIfyZ64y+22hvj1
a91/edHQVpeVSdjKPRz834dtW3liifdJvr0RMI58Jbv81FrGP1hG5UPXLb6BKZ6CW3FY+m3pD+Hm
Feo8tFu03cu46V52HtD9zlOq+IjJufPfu76NhqyCgt6+QiXGO1wHEcAY22utrB3dDXxuHROyJan5
M/0SX4WKIrHiZ3PESs4FMLF17ibLsx5kjQbh4QYl/g6FF25YRIS0JauaXHPYO3vUB70G655blvB+
ecs8WaljJd2UFts61MdBw6YdjO+Nn0A6iXWem338djrojEfltePfcLbF0yxXj809pK1uNrs7i52N
s2mVRXUyvEDEs6kVlVVy2XEOc9+boIZMcjwstQ7YW0TJjw0WrTmDKG/rNa7D6U22sGbfk78sIlPO
3FPow3Y/SKaAnfmPATxdzRYG927C+3QuVyK/r7VRgQJ2ZLHwsuPQLd+nqhrrlCZmqCB4DHDqxICX
ZE21ejVXMdoBs8PmUQfa714SPff/SA/3ScVC4EU1bUtrPM/whOpMWilfiHN/4tIgIwvOyE+iPevH
oD7vVuH3hwR3qxuFVBT3UD4B80DdJQ9Y6IQ1erNEYIWQDMM/z2fiOHjdROpraJbQ3LZQ+hcWcban
QchxyxSGhwUnqCL1IoSiAv2mqC6HMu7d8035hf+/ipb6GcoVvzJI8+KPzcSOSUcbWbC7cziaLA6d
8bEmqnNMK6c2v6F/oQgJDg2KFDdSOhX0pPSsNwPK+z5ce+88qUb8COOEytEKU/6Z2r5oc2Zuflgj
7MUIl908k6oF9Pwo2rj4a8J2/M+vB5pt3Tg1fXoXvPi4PQ6PA6Ypy3FSnpXTTlrVcaiHbn4JVq3O
Dv2dAX2UQZ9WFRPTEew9UCe+S+QCfbX7m7eilH4dmL+H07pp6zOR847Z0Dokzgkv70FdGjzip7Sx
q+05hnUR+eyaHqV1XewarxLDyAKaNNsEnDnUQTNNzv7T27cBMjHpNobTWLIMsBEtvmUm2uzXpdqi
38tQOSIz/38+OpZA5GFDWA0HbrTT4E/uJj/t0VQOTMYk/3ROgR10b/WsdlatHZ7WeBL1gV8p3srB
Gpy3pCNoJNXuJKdjMg7ehJlQtIPwLB40QkMOW3iELvMFML/NYoRGpmXSoC9Udwf9hCsiWWLbeIxV
7duHpuzL/aHAdvPJeDtSHIqT/a+bInmViL2Xk7QF6XFNuIW5oKTcoMh2kGhWeM2rhGWrTI3aFXiT
eUBYapnjaxPEyrp4yulFTiRQpx4YPcslZd5nkPfasDnA5m3qLmli6GeX0RSuOnbXPl85BACQSwtg
Dl+536PnNbC+cTervOrcgUllcVWbdqvavnBdmDj3Nk+ekH2WhvLa+vU5qUsx3fnwm1wH5/bASrWV
h7Ck9boEqG/rzIs0+NjUFzgWgaPgQoCnWOfjreaGPZ4YVbKlTV8l5KlxQKEk8QwvvdWx+ZPLYVGP
Q1PDR6ItqeKUwUR90T+LPWVQl2HqRLRkhw496mtXk3V7L3TEFGRNAXkOWHB7R5Zw2vFgukiLaxAM
qs2TsogBUIKtvE8Sq9mvFiGQ137SbESNswuF528VG/xTOSz9mWPK/ujd1v4vcHciKqqbQhUkp29J
ApdOw/NmFVuT/d9fK59KbzoWa9N1X1snaeLXJrAfp7ls0b9vHeu2vjs64KvWPo1pzN72nkbEyVxw
CoFZ8HUg/RTNZvXW1L50jvNSwGXR3iz3UNm6Ok2OD21nnJKfLid0OJcNEa+FuN6fVWpwgB5hOPf1
tYSMmjLZlgv/UKxw8Z7BCnFvI1Ef6Zk13rg2WXcpc5a+JHsTRBk0WzPcPDvM69og6j+UbATFZ1mx
gXGp8YT6HOAn77SZ9z7r4epLWqZFy+OuOstKJcPELdTCUR8tuMpnZ3aDhZq+SRTWOJTzoagnLIjY
IhfDnQVB/TbQNvkfTIOTeva9bYj+A3evkAlENeRNCyC0HaSuHDAetIh0vaXuv5tlnBR7thM7a+yz
FJeiFTjHTXvj1xfP2ab9gI6TWg1rXuz/QsvwgytD0BtKDUm/7k3GSxH/2IxGQ5Ic67gKIuppu7tn
KVXzJsqh/lUu8Mh4tfQlggUnWQ2bnZ34D07DgWAwcHE15XyLp+Nu1OwewAoQQtCPI1uEqwrx9Uzm
5L7bR4LxIkJAUEi1AZqitVfqm0mBVsDEkfzTw5ut6VaDQuVO66zmfm8aL9/Jd19ZdHGHQ4DoXV2Y
NZYplyWbBQeyCMM717+pD9aKWp4hv9g54YJqgylXQWdnsvfN+NTvmEOAjZEzl/aK0jZINAfndemp
1/EYds+oeQb/xXa5T79CZaQ5L9TyOJ3stQrfRKzciE0zAYW94dZSPcJ7UOtglgHh3Ml3E1Z9MVpL
S2Au3tZQdsAsraNB3qT3CXPE0d/Oohw/Q03Z/yH9WjKC3s58zndvz5Zknt6R+hdNfrPEqg5cZvVj
0Eu0PNSd7YoLKAusf/v/r2LsWPrcYHqdl7L2EBtsyogfu9qrIW3ajZ27RJUCz926Fh5L2EZdto2W
5ya1buLMHQqsXSaMV376QBk8WYhD2mwj9qM7Oq3PURXxn78HHQQaVD2238N+q//aeyXKFNGJ/d1P
UVjdF+NAzhzkXTgfnV2pdz3u7X+xkqPJcXUS+qqWdknINYsHfEK9Cltes+AMfOc4U/mvtaa4yvCO
xsiRZUb7lRkI/fkM3l1y7RmyVjdGiSUCZ+b8nijpWUfQic6xhCv/LEij3meU9JovIJzwEPsDMOTo
+5Z7GJOu1L9UNPVvRNUniJTMVMoj+dQuuoKqDg9tjz09LiLDgCmR7YzoB8yQzITn+aaqr5OM3C0V
DV5bB6+cAO8HoMmrQQiAsmjfgn9DtGLzi/X68EGO24g5yRjvb22oHCfl7PFgrhvsFK9GURIPkZlD
QkqBh4uHYZyA+Kdhs6Jc4Wipfy1rZ/vZKsbFfoB+d4bc77Buy12rkE/x1LkbSJXkFCumxawvobbC
8DCOux7uxGbRMozN6D+EhbfsOVZXc3Uwm0jsnPKm7LSKA7JoBuiavI/VaA5zhcTths/u1y6enPC4
7qvjswo1qD3vLBGG8Hy7/LRW5IFABAvXvNEoAF+KOkoo2IsK7wv6hLfC8xF8eQmy1RWchoWTYgj1
MUnG6Ik2pP+C8PLGx3hqxHm23U2f+4FfjTmGbB4dv1/xMBuUerK6JvoXGkmXAOEad0d4eP9ppPX9
gizog5T9GAQ2GIFjFDqoLYrToEIAcSl8ECarxNL6v8arzJ4K1CGwo1ptzYEuE+nLZKBAVDv5dT4M
3WrjGIubV2CXIobwsBmZUnQ39KC2QvqdE3TLeU2SzkwnKiFr8i5oSxRg0PmvA8tGQTZrb/pb7JSx
ezEjzzgUjnTWg7pNkoyyYqGxLsr6aZm2dnyvG/R+V4sEvvebqNSksb+bcwiqPH0xzk7fULWt9zjL
YmsPqGaKILfoXK+mh0fNHG2Zaz1tm5+ih0iCtALfX64YQ41vVRCQJcaTTAna54DyRySveuxNSFQp
+otdpqve219huwTNHedZ8K2LpX7cMdB5T6YhxG18D1C7I5doPvD3X4vMt0FcUTLZ8TMYvz8/VCEH
T6rGKsGrbwnXv6b2geRx6CnNWbpV87DbokYlBZcPsDFOyCHiQcZ3NOledagcGJDDHpbtu14JxD6i
iB7tJ1GtVB5myfFvt2/iqR0Li0eyo9pncyGbozOTyAKBCBL7Y+/aeUpXiyxn9PDF/thro8c/QW+2
p8X11vhEc184+VzMa4KG0Up+GdUEDIT4/YMqoSpy/kQeWsG8Wb3+dMvKYD+t9SpaP50kVUYp0tO9
8Mpthj3A5i5bw9p7Ulaw/ObY1TuZMV6/5e7s9D9KYRr0RxP+nucusbfyTjXLBOM5tMmjo5bQz/Yi
hlrGCEy65zKZuw9m7xZKeqvLJ4rAEB0qNL7fao/El7eWgPE3cOyH3w7Vuyh6L8pKMCO+M949PIxN
Ex+LmJyJPDJ2+SHtqsctckZyhHpIFiUiuZ6CWm7T8Ar1kaSFJjgYJenkAT5NqFppH+Lqp1xqOeVN
nKj3oi4oCigGgmfEsQi5HL7fSzsFSUCpKEWbLuPgTw9La5VfAKyE7tp13WMsmijKbFg2053nm23P
tr7G1RHDvO0/UD0WN7HsNzJbBAR3jiUa5rHOECbjbRaJ7Ndmkb2LXG1zKozTrfbRJI33c2G/wr1b
Y0ffMbS5nGmcKuvJ9Y1nXhrAr98i3jcrU0vEVMGYWYbHelmjT4NjtHjcauOWTLCy+wp2K1ryLeSS
UGNrw1RST72dR3s0A/xUUixnsSQ9K7SlV17AokV37JxQ3IceymM4ccmRKvcdlN8Y6f62Nj+xTqWU
JV8nGdwHAchs8ZTqUR1MFXv8nd11f+6TJ8MTun59dhkCbuP+ODzH2nKrfAoCnswYEdYXLnHAorr0
OqTjsnqtx6gss2FZgj9tGKE4aonm+3DaznmrG2u1UMmFmPvohGjZbIhoPY5WOwdf0TrLP3XtrJ94
ZLB9HvZcXvo0y4BgiWRNlyAy/1akJsvJDQeLqa1bvKtEM/izRsU3HDU0ToS640Y7Q8ot7DKSna0Q
eNO11Z2v9gxxVklb3Cl5PxeR7rJxcsWHX3jOnmncZKyTaW+UP9k/60uLNgrupIjkJwoev0eN4HCh
3DoMoIyZI57rYC6Jcq0T/Xu1BdUGB6f4WtgoLI9617FOwWrLr6JZbFS0VuDgNuXJdk8tAfNO84it
lCprJXIw0vZni5ARadbsSPKG/B7Hmenmq3MGIJ2o8s7kghqK8qXgsUZcXlsAFdPYxUha/LDD43rx
3HO1OHZ3HpxgewqhNEQ2I/aJUrxTNpFiNDOONzuRaE3LYId0sX2A1+eoKaxX5FKIMsppFh/rCkfX
pStT6x1OCU2HvkrXiJ5Z6GZkolWEOLKUf8LK2t8P8xglA7+wRE6H/qE3aY+IeE6rsVBHwP8RwjDZ
K59ZYi3XXwkeVH+EX0T/oQeK7r0xAEh2NH09Op06TA5xslRzXnqb654irsF7lNSunyOCWy4Lbjnz
I0lbzR89WJX9iBgjWO+mfpPLU+Wo+AW+s+8ytY7us9B4kN2tvdP+6hB9I7nybbLjWksvjwQYhjpt
Fq++IjKZBwLgW+sThrBCd4xQPXNVyEnh6la+9MqKvjXOuckfxIbefBSozn34TC0eEMwDPqrFT/72
awys5KEsy0dWSon+cJu+zuJ19q1zs6/CoF/dTXcXzMW2ndrJadvDiLrQv0KGFM9LDP9/3MZOAcN7
ZWEft0lA7lvD0BBb4NXAQUytbzb6V3lksAiP417Z2/GWRcKGiFHximJtgVhsIN26fIuRgryuw7J9
lVO/Pi1hXKrjUiwDBEE4DgWbhDZsehP4PkjAankjBoJucF9qpH+pPSU9Zv+S6vOpO78Zv7F155zb
20FYB4OsrXnw4r0bXoO21ltqK5oFhPtr46RLsy2HcGDIvQXg1E4azjDauH+juziyXhvBxKhAPpbx
Ld0TUZx9JC3FZQ9imff7slsp9ThCIA0b+7b8W7MYHdJ0A8/c81x4eac7aiEErHLRHQ8c4Zi/yx3X
7WD41m7MzlHR69HPQhbWAX3idak4NYZm+HBmF1iHQRV2Ud92DZCSD3N7IrKub84FidevJdm7zXX0
66Wjpxb6Ho2L+twxUb/fZek5AFY1Zc0eWImEktr15hx8T8dObqkk8h/iRdvdaXYW3Z1VX9v7oZvp
hEGaAIJTh1QkDmy2585DgIybBWOvQZjVO803Q5HPctHo6Cl3arQvSPErclZRWlb3gbTghKqoEjwJ
sbc9tB0+bjlCtC6367DvGXdjxUeR2/jlTzt6H7W2/SVxFawyTwR8uOZuTC+TKhFijtJXD4nitEhL
a6/CFOHoWDzFq1MjGCp2P3muEmJu8mYhl+AhWpmFMsI7Eu8yy7LtaDdCuR6qLWQabRAvXaGb+/7E
BLu8BIuPPq30WbhOnSJ2xwtla5oZ1fr+vzgC2EJ0P88UcpPEXRagZiqOAYFG6E6k3TuXBXSC1IeY
SrKSBPY+1rL5G0XwZDlhaby80TAtPy1gdo9qyMCXosIs92OP1IxEOiXwsmqcVX64daWrY9t4toPP
IodrblUqgJgeVs1J05Wkw4dCxZ8G5QQNeRJWoB9iQ9qv0Q0wT/QIc2vkuUBmxQL/X8V2c9jXog0y
HezrEy4PasvZTq/HzJhlhyBY504+dJBHKq0TV/SHxhALmxqu+8Z73ezbAfIVLcZshdZppaqtx4mg
nOpYGf+mMdh08ehvqwKdtlRVpIOt1x9YXI8vuh9nxkaCTutMIb0PoCxZlEmDtqm3zGuW1lw0TzNg
brsXPwP+5LPnRfNbO5EVlXdcCBjDaEVoPMpoVHceSMkDSNaCp6h/c1hwOTqeRm0acYwrFWHjv9cb
KzioH8es3GxbHG57/NCmVM3viKUBLw/VrBuMnF3BOL5s5OXEPaGzae33iGcTn6KAyHAoGLFXRFED
GpwFu5lWvFlrHY2XpQjsa+cuMdCawybjhO4R7CDovfDejljCYrdBi1cy2ycYtqib7rdmjXipQam+
m8LuwyMANP9XNByqGeDE/DbTdxSpNyf1E4BCEOf1FnjNUxSo5U13nr39EF5VupeZ6Mnku1vD7SIn
b7Qg64vK/rvDlI2P3Ygl1gH1u4/lvdPI+VS4W3NyEeuL/xzyqcJ/trK3PkUYgEGqcCeHxPB4sJ+J
RACoU2YK3szote1nyJg8AsfW4+1RN7dHRu0t0Ls1xic+pbef2YRY7qTXluE59KSLyDYybe6AiG05
W7qthHvCn/FSsua08X1G2PYC0O5nWXbUFgtl/b+u9O2/eA4iPsKfN3wq2GECat9LNhgFUFNyWjSw
drbgQTND08oFGbkt/B+gZ86YK+zUN2jYNfibzIp1EmSTqKcdBNFfs1L2r2Ick/BhlKtZfmgOup8c
IyY5+CG2dRlqjlJB6rThN5sxwLSjDsb6cWViLXPhDHLPiPy2Ym5Lo8++gi5CEVU14aEbBnCPblL2
21jBcZ74MCghGVjUD4kkeDqA5rpT7pLGJHIGAfnfxLqi+GeFRfe36VBwnMQUefOhJzD4Nahh28Ro
mP89YJNghmqu9k+bx5rA4JoI5yxJjHkSyHz3O97uQX3WW4SIK9Vrv/4CJhnmkw9BvjGg+jNRhCz2
zB9yKV3xOqsAT/0lCNHW+yZpfxet71y9UQMRNRGN66GNcYYvSg2a7Oy2s98jQZQmE0Yur3PUsejB
2anvOn/tMOe3WiSSMIa8q2PiU5G9RVJ7xmUOn6tQbkjZrTJ+mLx+jm8PzAzTY4dGNFnpjUn1sxV7
KVJaSNIYYG8c/IVq7gZeUOV9jaRwvMxrNKBln0IGgiLu6EMJyxppk1W764Pls6GSxosz7nQsHr0F
H8J93mCX5tNa29s7L9e4noWYhX0qOfjOMGUIqeZhdh+wOXX27xX6oMi5yAhFfdyp0Toti7omDcYm
BydiHrpsrBr6KH6ItU23fnNRiwnHmN+zTwjhk0vEVXFaYen8q9ra+CjF6jpHF6vUv5pt9QegJsTY
GwhQHogb08PltSGNI/3/UizWCqy5X/7Ndmw+mhEpa+qMS/3m43elD7acxidr9/f+1IUS+K+zdIsb
b1CC0XmGF50Ub/QCB7Lo+y1rHD/ovrtoGsAgnaH4B8jSsFziDmtzHCY2RrKm5iGjw2nKn5W0IdHo
WXWStZ0BbxERuHNW9ghW7vQOTrS0Eyjt5ggbmkGByzMXilaeBVyW9zxa2jyxZMF2mZ7D/V4yo3Mk
23PFqT3Z1Zwatqzp1vyWZcoaNDF83FaWPNi2oyDEg2v/j7Lz6JEcSdP0XxnMuYg10iiMi5090Ok6
tMyIC5GREUFNo1a/fh/fuUxlF6pRQJ8a3enhgmbf98oHhBFzEZrczt71WLdVc1xosMRaZvOT3LJf
zbfMpFkeZCm4MYs1bkSwX3KO0XD5cgjR3wo7JLnNs8K8j8cnlTEyn8w8YVGSkxGda+7Lo5Du8Fp3
EZycpHUEH39WIkDrFSfFLjIs8Tq1jGhBmTXDo4Mr7w4nPPhJNUbFm9GP0ZMAQgaHW/pcb5qmjT/B
9tim8p4YkmfBTPBLSNBVoDsmeSjXYrlr1mXkR59jjtkrUQk3zLmb7oFdHODtAfvuXqnIeV5kVhnP
fiYjxuHSU69a1+sPzdyIymJNmbpGZya0Q1QELBujQFrYmmV3U/BDLbZejAWSvWxy06s47hY4I/4m
QAkKS0+gJI7Y2YMSw3PhlF58FEUfX76fMsEyksySAZbJDlLEkZQ4N176CBgZpQdSJZI37DFiBoer
WvhDB8vSjjOiqm6rUjg3dOek6EeJKnwq88r4wVdTLRtkcuWzvnC6Gy1j72ukJvlbt4LxfpC1dMJ+
VW3xOVR95lxOUGvSkMa1eG4tSvhOaJvX6hH+3Yk5eXoFdpMRT/XZ8mTC1EVuw/ibJSaDWi6sDXFk
I4KsxaAxflR5fo68Uc4PSG/laWhJayQ4DmXBoapqozlYHUA806sa7B0oQopifEIxBJWa+TDSrf3R
C1lwz5CWRaRbMvV3BCDh8sywpT91qRC/ZBcvpy42c0DNAu4cieA632H9re+Rq8UaWIN8mXs7sZvn
VFvGy1AWrdwMzB23ZieM6FB3hnGNxjPqn60K311IUOl4oPceENsox+yBKVE2fH3xaAUYvMVZNdpD
luvzCwos0CciA5xZHLxy8PRepvHS7O2lGedtnA3IQ1XdO9mdT09p+ia13/q3AAPzeN22DJdhPbt7
3yDNox+sd3vNrEdoHdExc3eLs08iYaWHDmODvpBd1jelGhEYap3198BjeXJA1Jje5ss6JneADyoJ
0tWdvsj353hKcKvPRkBMXzrs7NT0NDhdla6bLvK4oasKd9imtlPb2y8zQNPBKR2v3haLtPdlT1n6
Lonp03iziI5MCMnKWjjnDO0Y+BZQQDgsCpc3CgdWxHCZdJIfi3povji646dV9sa4NYsMqqqWHT6Z
jHbmb4Mp/IxsfpnO2mPr3djpRMjbYK5yO1m1k4dNqTK1W4mAxE0xg9gXOZ8rjSncwI6zlCM0b2li
dDUjUx5xqqevaEhUjslSwRUyAEXNk7EY1QeeDeifGmCUYIBlqCVGkRafZ6q1PhdxY5LS1FNouJ86
vNovpHVPPVQYGDbcvU5dhnjHZlAuFuRBpU17CoK7/lcMej6zslc5+nJMy8DjloE4EY8BktzGtPhT
2lmlO4oJagfl9ejHYGUCnxbj6PADYrF4l1wCJj8wFmpEyFm8cxpicS8KAe8JGiK5mTHlJEFVNLbe
K6dGfDu6q4T6VrV9ZTKZf1uVt5i7VcEvBA1BMb861vvkCDmXf1mpgyoxHsfxg0OkntHYM4busMnp
n6mZegqfC4dOgMfNaoNlxRAbFuyFOHmcKoJYtn3vHZtsSS5IWioTJqnUH56HZ7oFb/U2GQPfOYp7
RSVaa7e/GAXQkOnJdnxSLipdHSVKiYeKknoeymKeHXDKXH+Pg1Bv9oDlgWAkSF0rnnnufcPmZqy7
rlb7dhFIWmO3mj+gtbPmgHjOvcF/ni63a4/05MAyD8FI6Pw64KLsxSe+M8AxfArxqRR4SRBCmkWx
mRM5m1sMrJgyvd5VZxP0rdgVq4/VkAQCNH62qayvejW916Gthxt4WiDySlXjc89zXPKUu+UZMwxi
t2rAJZWVEs5CLHl6O3XSFruli22OkrhFaZ8g7j4ZDjdOSFtYe0tCeP2hUtP+XuomP68LfgDoMlvD
6GF6/KbYTT5J9lLYUmqPjF3q9ZRv5SMooyWrtQzHgfxv9Iox4hv+QHZbJBPrHU91+wvFI/H/XQUT
dcjN2j0wABCkUGkDN5LRVegQSYvMwqSRlvPms0YNYRY7lbWxKz9ZDrJfrfE4FXl1qhyRJpvYqDz7
APety01M1CDxEVqs3Q+HNgzziJwc3p10gxLxEoK5DikIP/xg8qr5ii0v9U8mK1J3PSJBvtezXbok
EZQp97litt0qQSRfkGXjci2nCwRjZpPvhVNn2/wjhlfl7+mKj2UPMM7PXOWm0T6QSWTrjR1l/jkx
jAvgFrnZrUOf4pdARCL4v6feWSQqfmcT8NfAm6LCPRLVVhXnugDNfjDTxkiP1dqmaxih6EfgWlUm
EBE2Fy/L6vyuzafMDIBp9Hvp+9BOdlXBIk4mDYTbPjbHJMxxm99gAsWuyFppY9Z2p/kKjyXcu8fg
YQW1VQ5IUgePYMouL+05tMw5d7g0KSvd1N0wXllRl35aqrf1m5fM5s8ZXqjKQlE2UbXFe5TcKOCt
Yj/pxUfVRwGCv+k5qG8RY0jrF89TGZ3LRFs3nJMJh7N2pv5KcyBgaCx4f+ZVAbQmTzlBVNnRgRO8
nZJ+/OmhRvoU7JIPPdmK9nZes+6H6tJ43CZ2X00PFYLvMMF2i2u/oXWxUoPnnyjLjA9ClxOsZ9wm
29QiKzj0UFTHOxnZqjyCuVYNrds+py9/fzszbk358+B3or8t8jQ7e/x2FnirBqwhGqm92A+AwARG
FXmxMVHU48kjEP7FnC7CR5To/nOl8PEG7uQ17/GY2BcOOqN0TLvU4G18WOQ0sJ08/qkrKBnUE2Cf
9GlAV4RcKvOjzlyerzTDjhkYnGvtMcqi8YfDvHoXm4VmerCt6dMx2+lpzijfYMgc5M7HovWetWlX
hojHjIOouvynansW8lxWfQCbZZGhjnRZhgkk9riL7DTRIeXN4geKJ/3TcLLuzC+i4UZMMu+hrFMR
nS2KD87EmszyGCvSuHcoZ7FEEhM0PJCGXK8hxj0MKTV5ItGZ7QnJjVdC+AcLxEMXtJY7SPYg7bxB
yvnJweRnzxWYe+ULMFI3XsXI84qdS9HoSNyjqL4Z3B1JUYFvCW4pi9R53A7KPrRsQNjoukZjCbHm
2Npk2UWtptPMLK9InxunXe73Ega3KvR9CQsJNGRmCln/HDnrdZUxQjPPDK48Vo3la6YWK492iwNQ
sZ0809qR2aXYi+EgEMdFZbPJsfvS2pn3Cy7PxTKO08SAsp166KlAgI+gKKCwgqCJcdJsWyQlted+
vAjCLYvbhiTpzkNOFWEDQ5+Z3VIqC5cls7klimYaaUoraejckcu9ctcW5L4ERM6179PUFU9RVy3l
qViq5bbLo+GGORiyUtrWgmyys5urCN0oFmsj6hjCpTHcWjj9LXxVznjuKu2vL7j/1xtP9HXC6m+h
nGaYbQHcVoWRnEfiYfYIQtoZ7koWMJ+K8oh44RQ6ZYrbfu/0ZTHtDKhGLluEdNmWHIPyls5fHlqu
PvuBXdmuDlFNqgkZXE31oy0i77yaHPcBg2350sisvB6JXdZhXET9ji1MYWQD5Dky6KJgyrUmSZ/2
MrVzGMNdFlztQlt7XrN+1tpGNVGvThP2aRTdEGjSx1dAhU6SbdpS+LytZnwx8tg51Zi8+VSh0PZz
sdjjtkNEOAQauBRgPvWs8tOaKBg4DxmGtzEwUnvWrwURK7/KRqIeM3pztvC0E3k/jbYzB5WW2tsx
0jH8ZIQI5AHZhA10Wb6gS4SgN+NtOUbirE33YhXC6JchqDckMoSL6nGTz8jO8cBZNihtT9Jg0Nbz
4oTeBYYBmLEj/HP41NegQYnU3xgLWpHbOvfcj7qvJRp9BoR2u9qzL1654Wp1mineW6HOOXyDZNYt
9rDZNdBDONl6cnP4mCowprE3dnXDRBj2ouEEr9B0bgTe/njjI1/EPszduJlTNd6Al/s8WA1z3a7N
8aleEsxneUZORbk44ECD5DDN2s/IHfr4GeVo0u0cfkfRptcN6UIKdgtzfz60OG8xECZ3Q2TVD8iI
Rvyw7IJqQ1aH/8ueBpUfPZ2Mn+W8JNeDGl1CferSuTWk41g/c3KQUEcnKFWCGnZjCC9DO0tBkmM8
bMfFnUgMmC4usiV2711BFQCXulEDhFpD192XOe55XqzCNqbcOe22Km3sh+hihWXiFna5ZYe1cSd3
SDNwMCVa3COuQBo3iljfXHxHx7lE6gG0UoJwlG2Cvanx06Zj9a68dM/YhK9BusujW5OP+r7EOMDG
0Vfl3aLtpDomUdJWX5MB6h9goYDc1/DU3QF9rneNnr2HGWssvA0+sBowUOTz5JdIB+9h/xlsWmsg
98clkOe19XCPBHJxliewcPu+Hdr5I4UFfXOjtZY3Ms9WwmzYgAFn6qpkCvCKbzOOly8BhxMF/Tp0
jzl/0AUVgf0N8wR3IrtYKn502ossGVDRong0M97tCGVWlz5Eaa8dRPvMSdC3xB1vMiIzYCRAMrZm
THlQgmi33+EcEqd4dc1U7zkz2uTEUXJphEPE7G4tdITcmkKuH2iKxjWkgFmpU54DQW5su53PTcn9
tc2tPG4Ip7K0fHSLJmlPqoqGnxrmAy8UgSovF0drSpRCOt9wIjJveSmX865NSmDntmNbJ20DncUW
tVVSvidGzZk7iKz1j1k3mffJQuziweS5iYN4yccbY/CXYeMTvcCS4XRM/l3TDuOGvR7rKJzAhHXT
JHwYrb+uvsyEyMGg9HOn38qKriqivGN8YbyTCPjLcuOrHtHXmwehASmQJiSP272X+GFMVkq6yfJs
vtM0Brwa5bJ2T73kF8KvlCceVWhdDs8s8Nnw6rlI07HArv2zQUzPK1DPxbvfJPouinPeDTTpcEUy
R0OJDlVldeBXvfNILiEZBFOardwKLPfoITEeqI2fCXXrm32LAXxG7TvCG6S6u7I9qVBqmHF/JyPP
bXcmGRWvlFG6P/m4pXOwo1WwsHf4VneizWf3gMQ2O5m0j+qN7BwT0AxwgGCoHrXvZqVmHgKctVdd
+8XMOjxqxT+7uO6izo1episdx013mtLIg0FTxMRsAJEU0AjIAxZY/hsgIjh6vcMHgEtopHsq3WAB
GXBx5WKdQiZYojuSxeJpW8Y4ssO8SxDoDm2MBAAolZG1JjYZrQB5aeZ2xg+0R23RuFsDKx9DASif
CDFYWmWwVjZmcqktcd90EU5sjki9xfuaGJthQKOwSbt1tfARqaw9TJPL+ZIVOs5+lexWPZk7VM4G
4zLVb8my+vqAts92A9E38VPqjvHziAke7tLxe2cbp1X7E6iKz0sleffWFULADmEq8QJ8RO0VtDys
QN8uBHFZck7UHm9h8ysfiKkmzEMtUTCkFb6PCKfoshv0ON2vdMxGgahQ7JJ5UuaPpMqs5p54dgxp
kcvXcCqi0ZoKzjVxiTcmfa5Al2Q4J4U7uD6lhUcEQcU03+3Z2rPHpeN438Ro2Hr+AaDkrYeVf9oV
FaErgUoJgwtl4kePQyky89bUpXtEDTCkG3J24h0JzHlxWKqkT8+I7rjQOpSs4uQTaqsDmLMef4ZP
fiCiJHcPG9m2VyYBa+ZGtaN+6ibbfzIxUdu7lgfnYnrXxn6o0ybe8/O8nPKD0XJKD3W+g9UdUA/N
lvfauSUyw242EDCNNs+kP1j2fmoG9BpFapVqP+pucMMJS+nuQtfic8F+ekEobaBQDI6i3s39pB6M
ViP6SO2qL0Ifrf7bQnKXFxZohR9QosM2RTiOkaJT3dgGQ205JYEoCRrmuW3x9BgwJT4iU2xZjF8p
i9rsoCDEXjSTy3YREyaN2WRBTxzb58id+jzrlawBBEhWczvxWjfmin9iS3iGEfO6RXdYsEwZZyBa
6W5mXOgT0tzcOUYYVIewqBIAU06OyQ9wr/3/M7hR6V2ZWQCfDexUYMI1RudpGSqxGwqLTATycaT9
1Xm2ulFN307Q8aTnoJnLutoMcC97YpNG/nDPlzcWkBmV/vDpAf5RI+jxTp6MMnEwfbH4jM2WVV3J
eVhdnjbHesfe5b1ww+fmdkDxybabmv6H2RrmI+EAbL+dnsA5SpS9LcbFT7/pVmtTEicznNYoNuM9
ILb/Vbt1nRxNKWKCzwHhjc0kh3rdNhQQzVeETsg0ZKBiDi712L6ubWQnQWsojYHZSEwELMphZs/R
YIxH0y17Hh+/KOed1JgIwjoG3d+6Dqke5O1RvAv7HxneI0kNmC/cGPXtbgVaBNRzZvtoAgHXEDE2
wWsOWYqngcZvZ0PeGDkH89zNlPoJW3GEIFi8z5o5s+GjB3DuBJnwWSqM7eTB8oiGGYwRwX2WMf8k
YSV6lq5RpQfcZNYHZBHBnIxnEzGcg2VtF7A3c+OqrtPwXA7m4XzMyZtL8Mlwl4uRwilnvGRQIxxm
4PPQe1cBEcDVt429S588h9lsk5Vc/VvavrxLil+CT5PnymfpJ39keGbY4lvSFDauob14ZvYmGreb
Ea3VBKLEyVreSZ9KyP3MFMwvHFygfCCjU4NVrjZYQs6x8MMo0JwfkMd25EmWHoAi7SMVOuzKciO8
xp7gS59MPurbooWaODKY0JzONjXnJ0Q74tIYPeZEjzpFovD1KoITMGVD/61lw03OYbGuZ68YKrwi
5VqoG6yzfXUDAO2+eQ2U3JNBCozaLuB2vKCBrItgi7XGGiWLbN27OFTByoY0bj58ZI+nEvPWcoXM
Tax7OeEb3o+qbcdb+NTodtBu/iGqvksfEIGjW+Q3uABR4jRmi2gkNSZiGB3vXQL5Zyccc2kWdmXM
RJHzBWoMnhZSsKbTvXFKrEi85Av1nYd8mLMnoXsiDkatJ2wEeYxPSKm0OPPBjHd+p3W65frR5UfW
MfNsOyNdm/3gpMs1enKixxezdX8kOfLCmeebxzZuuwQJrBfPt9VFXQkCpR4E8VTYfS2Z7RrQ/gnK
BQLhoYpdxBf4CPLhKvfl7O2EUVb7VbAB4dEVDZEUfBtn06zHZkMemu9ux8we1W4kSxW9vkNaP7aL
bKiOk1TtG+mfNRSFhL86VDPJkNupY7E5ZIRCbJfM7/Wt7/TVDydd81dFZCA7kBktT8uaZfrKmpHT
bRlrlLWNLfTLYTyvcRT2akGFmRDIxLMRo9UCWTZhilgE4fdnZSEjLCmrTogPWs8zAULDXvtxbm/4
/PIRb28882PVbfVQGNlkPCMvpn3Xz+hqu/LoxIy2qI8TH85MsCSZ01QVB3a4vL3ujKa7E7Osx+3Y
T2OKSiFLnK1J/OWPHGVWuvM6vx/2kCsJ5bY+C9dcW6g8IElKLsLVyMbt4Df1lZS6tsmR8dZi30Wz
xVPsoOJl7zDK4Wfvz6ivaocMQCzovtqvyBmTgH3CYp9czVIS/pj3+nXmTkLuYRp9GWAQqmDPwORn
XFZ2VhJ74Q11gKRVznfMg1a9IRMSIFfl2jlZGQLv49jqKT3WfBfABEhf6yuUoNO0XVExXedqjJ3b
qc/9/Hqa0xkyOu/mPfLR9HMyDE9Q2pXxpZnWah1Bzwh7stzq8oB3hvNdJWMz38D9eu2uK8rOP80G
TkDIgwkTONRaH29N4j4Jwups8WJoZwAJWd2e699bAHvIzcmwjbqpwq3glBePmkE1keorQV7gChsJ
8mbF5m1X+/FETpnrOduanG+OhJ6pa2fWYEYkFhHMt0pj+kSt4XznusV/rcoM27HUernG95Z8MoXU
5cX23of+NKP/u5zlIavPDCubzPGDbjPwXcQbIIKiFTKDZKvaL/LK0g+WLAikiHlv74EBJFe4xTrK
t1GfDbRy9MXwmE6ava5PZHSfN6b+nHr8xyQ5YCzc5mZH9WtSroAapjLJhPdAO32yHCxithSHBhcR
9oaXpGy0OkWxHl7Wal0fCdEgf4Fp/AuzlObw8eg3JoSh8w+yQ71FWM+6PIm8cS5ihgVFoMuv676T
SXagUiu+Y22CgHJ7jPOnwunYky6pY3pDPBgxCnZrGlmg+tH0jnWft59DM2GRtFps9eTRNniXFOjD
chC4EeqXuiCEdncpCPvp5HM/nCqe3T1u5ag/z32Vf4ModgJxGb1nDjKNnvhRPCjf/ohbCiQPpS/P
b8zgPapSNltC6bQftDIq937mx9RElQAhpznLChPSb7XAbR2cCqhm6vyGrLK4uCGkhqNYjzlTriuB
fMOmYGW8LLFjdFICYnErrNXTW9H6ZNY6FT66wCZOFn0m7vb+RvOkvdut3382no6uCP4RqJqnHj1I
VzfmJUeezYbZ3s3X7aoS854caKRPrV/U96gjoLg7vuZDRxQYBD474rtA/56HyHgJdiY5lvj1NarN
fGvk0v3my2rNTUUGd3K009kCramJQdxETpE7Z666Id6TR2Qne1yUfAX8L8eDyqqCm8mRXncVIYnu
oOWXiJ9gV6nXhBmlPcSCGGuzqowvR0T5elirIbV2czas+uKmKe9RvILF2pPR/xQkBElkGv36XZbE
7F0T39LKXTKK/hdB9skX+8x8kyJtvLcnje2vKsz6JVemfObQ82/Soex/+Pgkh21s+AqLfGnj1pqs
15hB8sVZ12kKYnIQeta0NaPdnBzsY46qCUVcKmyuc7H0XZizZ+BqVwrVf18PxDJHduTcFsjsDY7Q
bPjFvgx7WUyp+TNFo/k+DtJ7E/VIX4SZEXbEsh07j4U1IIzSdPhyTeXudCYfy5WbAmBCizcosTI6
ah2raVsCe9mbDPNyuwPlMh7XKF3fLdG2bUhBtfMGTM7PnFIiNiWCZ9u7hRwDIgwIbIH6Ro50a8cA
4QFDjMWoVJnpjdGgxwz8PtbT1jfcAuQMLijs2lQNEOowEMhVrenLXrLijnLfCJUzVxhJVZHdIZyL
aFzeON40Z1dkcYrnfmQuMMYiokh2nIEuhYJnmxyvMjaRL333Rq2+Sepm54g3F5/DPeqdJNnkyFEp
IK1okScLKxoOMCLY+KvGUK80qXpmaDAD7gAzySIaipGwEUqe5mRXceOhG0CLt8Ed1WZbPGHgmE5J
FNsDcnuBV440Edxn9QBzPV+oiAqSF6tFgb9oWi2z3yfICi6JAF3BzpXCAQedAzdIchjisRPxhdZe
UuDa3HZeRuAD8hzD2hfmTL9SBAApUYfXbvkyuERnoWnmte9bt7tE55b8RUvT9p9xSoAOxN1k1idm
KX2VTb1JwMY81V+La4grC4wGKB+C/FrmVj3s1OKjrM55YOUVMOGahY6sfU5dyY19Yy5IJrZrmRrl
ri4G9cpuQC2baIlbDCCWuEvTZSXCr8nanrAYJsBpV6qVsTuSSrcXbjlOQ2fC0RDamXWheQ0nel7c
pfjuK6b0b8dk3tuRRGoO57Ih4CYg5I+M/LGBRQzsbNXutqI2coJjADoJktR2nqek1vANygLbz5oU
Czl8UP25uGs5k86Yd1OYYnYdA9LIGoceesv9KtH4ndulE98XYVEcmCM7AacP6EMwkC548Rwh2ScS
dvEfzTIe87vJUENyTrvaxciHiZ/HscX02midYYtq435fUvtKoKjtF+yfxrp+pEA6hN/p1tzp2O1t
IB1low/sCVK+jhpydALa27viMHkOiBZ+NNEGUW84jylxwZ+9SyYyES7+dJv7bRRvHNlxwkYpz+/O
SZAq7IrWWZxgkbW+IW0X/t4gn4X82Fm8up3sPnpiyFHUWIyhe+WO4iujzai44bbVN5iZqO7uImEO
W6ONBELpAoMibyDOwD9J6T6pqc+eiD+BjyIyr32u7YaCTuxA4y8SuhodjBQ0frW2FlFI7AREBoln
6q4v3ITpgNOWLLvGzr59HkHSf60xg3WyJ/dqYgDGo5QM3q+SCNuRvCmyc4KCVdALSGHiEKgKMU04
7lv8dD6062ltGDdYvWYmA7J53E+3Q+LdZW0bbawi4vbQsvWuUZ9jcEGJ5L+iKU8OVpuSxtOWE1bk
zCGQe8v3gSSEwPIewc6svAvNlqC2MGWTV7eirK1fGk1AffQJjCzJKO/EJ80ehtwscSWxjFZun+0F
avUbW81lv/etaB03RQu3uV1o0hF7VHfLjavmAdvKHJtzWOZO/bOI4/QtQsj4bLv+TNDb3PIwfdJm
KMo92U9DF7iliAVim2G4T+mLiA5Zm+fpEa0DMzUiu/6obG0SIoV8/HWuUvWqiNZnfhnHGdlLOZIy
ba7jz7SUTOtr36HeK2xWTgSRztOqbA8wk1gubIgOVStwMH2e3BqG6TwbfoEX2Mjt4tLmCcY9kGDg
opUoWxc9MZDTZQyg31k/Ov3KoVjXOO1gO7ux27lj5bwNce1iL7dW+eSuCAppTIjFNoOnRqlBtoYF
92yznfIMJQ55oxgtQuTIHqbLGn9gICBE0625eMBM9kjkbRCXHK1hAga2nchnGjhtYOo3o4fo+wYd
SE9eGSQQydYCE4SVbngtv9mKYcqLp5ikkYiY6xnyEe2kP27J28V3ELn5DB0XqaU8cCGncQgcYhcH
KVHTbWtrlB9k/7bpoRYJYuzE6+UVafZjHg4o+Dndbfog+LEZ8ofZxu5TxG6rtrI01wKJEva2UHpo
OUJUO4ypOBj11UxdykuJHuJj0K1RQf0p+7nslpGUDLzXwBNxbf4ge754UGO78PZReV37RFG09Cif
82I5NcK9lOgAwn9XnK0LijedKMIUxxrMnQhsejU8NT+X4zD/aFbE7obKciTI3Tqe23QGY5a2SMnC
Rd/9XKDDs84zHQT4wpixLrEC2Kz2dDK1d+Zo8QOZkNQ9LbXU1BVqPiU0Q9iXCWmc0FORLY4Fw0XJ
aewQGJEr1VOC+Ej8XGy9O24HZj5R/XWTcIr/ss3YWnZuRjj1tYG7BKx48VXG8UrCO2BgKdWdXSTY
DwYMHM12tRJslVmyyCWMkWAeuVGGgkBSjXK6M2znYSidgZus4HKq8ZAOQWo1Rs486bYnd0x9P8yq
xGNIISFGbr25H99Xb5EvZrJUVtjBytLRNTaKn3VMoV3IJ72AHleYaiSyo/K8OEIKQBY/6t+SCfv2
FfPKcsK/bPW7VoLpxxwJWOyh78kDx86r79B+sqJC3SbPI12hKL6HWGYhdJACmI/APEJWqvyHQd5H
syGycvF2NRzvjyrp3JnwGWM+/dGwmLANwTJ5hcMtIzRBHWPbEGL+R5P409RUBU00SpbiqqVH5EOa
SQYKXAq4kzHCm0A0dyN/xT2mU2xoyNfIKZjih9qB0aHVJQPuq0oyGoBhRI/QZSAX8B1ofFB3TZtU
wzVUtsUMr9s4ejKHWayhla72Ea9RWuK0aZIq+MOfpFwqZrsQbU12hlfwyQ3np57v/jBrEIsagDBM
vMj9hKvrnyuZpZcBChmWwJn8+se6YmYUo8T963ZWxFgrECsaqFvBQurS3f2BebL3hRcVW+1aidwI
Ls+TyCnhOWRomJd/Uwv1F31G1qVXjX/FEwRVXDqH/kczliliwl1k3W/QJC0kTTmIXHbz1M/yMA9x
cbWisXtfonw5KoCD8D//43/93//za/7f8Ze+++9K0P+ohvJOpyBf//Wff1UxZMN9M8zbtvDN37oO
J2Yaj7OO1Qd3B9IlImmB8/zz37/KX9UmEZVnI2pEYeKr3yoA42xpqQxiezIsyFVSGL+NoW9v2DPm
09+/0qVD60/Fp5wTqM5tIdl9HD7QP3+YU5bEmkwtKmVbIz1P62DtuUynjW3QC+GU8mfrTgScU7Bx
7pzh19+/+OVt/Pbil+/Q9GyqXl1Y6T+/eJOMcY4Pn+6Iqs2OtUjpqySqY9fFPQ5Be0zI4MmL7d+/
6L98trB+MH+8nEBQZ/m/fYPrUk994qB6W7uhfhGSYOyqboxb4vDTf9qpyBvzHVsqSb4P/WW/fY2Q
ZXNPvwEGs7rudpXnVyFW1T6cI1qV/um7sk0wFdPxbJIJXfFbyZcdWWNNBj5hk5772PpZcT3L5tsu
x/Lmn78Qu6RNC73Jxyh+K2UrTNdB2ERaADm5XTCDCNxanKo7OHDcmX//Wv9SAMebsRUlkD49ewqr
7p9/HzhsKVwpfXvjkTZKlvRiBbnUEBaohAMKMcZ/+nBfXs+/fF2cKxZeuT+/Xlb3MUFnvF6LGn9P
5qOxtYe1vP/H74peT8uHpBBAG/ZvX1XZxCu3uWLgpI5sE+nM32EYJRm3F4SfyMn9N72I//qDJ1rb
w9vrWx6M0O+PuGnggy0FGrxCDN3GclzI3IZ4IntS68s/fmu4Ky2H37vHZ2j/9oWNF2igTKmbWKvC
fc7qAcLBq+3vnoDCPXrV5J+ek55N8zlaPuABHjDr8tb/x1Vg0AfABYmKziCM97DGmokcCdWG2/vf
9TH+xafIz4IKOyKabNwxv31rZBz0F+MCgTPkgB4odOEJAJ3Z4F0b/k3B5F+/FEm0l//4/PL//K6s
CGcKHqLLs2w3gWGl4hghIGyNzP43B9RfPGCSM4OzEKktp/9v31dtITKcE95Ki44Bhy4L9hTP2T5x
JhLX/h9n57Est62E4SdiFXPYznDSCbJkSVbYsCxfmTkHkHz6+0ErkcMa1rFXLqlKGIBAo9H9h7lO
3h6lGM9TTdu2PJZyFXvx+hDZ4LEVC1yQL6MwQt/EM+zStcm/j3fi5hrqnoHUiKs6XNjLNYTkj3eO
AzE8bWjLz30YnJoSg/pkDJv/MikDOqXKEtqWsRoqJKU3tXgkSgkdnTyUAm5WAO0C4QdnxzXy/rbG
3xlZT/pqABTxtF3OCig5oJsASWG0cArAzALVnHNIPk5DHrvQf0XTANfrdIUuyAwu+WnyDB68/2Fp
XdX1TM11DXdt0F7yeC+aEZ0HPVBqPJBgm1OsbK6qK5KdgPzr31pmCPCXVUwsbJXur66t0hM1zLuS
hphxLOYi+qo0dHAO3Yi1UQXK7A81ytL3cdOYzzTH2hfM8NQ/uHLnE6129wYUx/k5pdXwE1h24fK+
B5tFdz+9JrFGcVeB/rJzYcmT+ejnrr6PogBTTW3XOKb0K8IiogMbjFgfYHRxQq5dPeZTF6M1jFDI
42/yK+98NLK+3Bkoo0BxEYzcIt4I4AFludz9w6Zwdqw1e3j2JCSAIsG/QWM0L2qcR9e6D3Z+xdah
I/jzvWwZuFz597+FY8hDZmKA7oHph7ZkEKMx3gL3vyESXu8MJQ/V3XwRUOCEAwO27dWho+SS9FD3
zGPQfbfAaF5oyhS0ddGRrRARery6W4MZ0lgUpAf0B32V83hV2plS/5a2YxFqx1IzqxfFSZqLJcaM
WrwJ62xnftrWWrpUCshIdNvR127GHhxrsgg8OBFwadH2xYsABHZQ3RzS9duE2xdgFN0+Ixco3lfc
FHS48AQ4URpJPiu6Zz9PoL5rH/6Meq4pll8er4m8GlYfAFKxhnyKS62PK2T5rQu5/CUSWqDiIFa6
NXh7k9bb6fEoG6vAteSR0HJB6aq62tbBPNJ9Rfbg2E4qkromAimOpR/g3k/nxyNthFbCt8bFrrPi
hr3au5kwBtB25H50h5rbHBXBraK7c6SMIlsQdnEZWi1CC9JTXnAOad4eVEmoiXU2NW+i6mqL5SPM
z1hE1tFTSuVDZ6twK9SpKl+gXGdfH091YztbWBybvBTYWNr6AQ1CEg5wzVgAhaULgIFPLXU60NRz
DbEM67Odtd34ijY3I58Qg26Lbt5yr2Cig5inRUkf0Fr7VIsU7b+qc18a3fV2hpL/1GpbMpSn6aQ1
vJzXFs649LQYAwVcxplDCyhr4x6J0jhCBBxTtZMwVf0VZyxlJ0JsztDVXdsCc2NZmjwtv0U+QJxN
gjoTimiQLs7UOUGRVGiiw+oor2/+enQm0CPnDLsOcqPLoWwFLXnopSS5c6B+NOsqoW8A7vgKqzL1
wOENtb4TjDZn59m8KrnzNcddzc4yOo0YyIZRw7CrTwqiYq8om1iJH0Mtf/tzhVXkE9qurRtkwMv5
dTycUINjKVFWsUEakec4+HWfmgp45+Ol3JoXkcv1dBM7WMdYzStFRrsEf2wdIZxZGAyhPqxkeNT2
gA93NsjWBS1PAI8HSjpwPVfTgquv2n3PtDB5csJj5ZaDBUzAKa8I6ytoGEdIDmfCKwTvtEn8bJp6
uOHl0zzNvUZy/vaZ29xlNM8Jqpa1CjdthiuUI9DJxHTXufYwoM6j137uBaTY/zCS56GHBb6H20IG
o99OBq83DEr5BWSLOoYC0MOQOtLBveKIt7PGW2ffke8zXNXo+7qry6IdGyBaLXCKCrjvDT1Gumy4
V/kNPZwnhKOVG9RE9z8cR94X8G+J3NQojOX8QgedxwnhbBDFWQjTFhhGHtnat8nMr9XsBTsv3s05
0j5yTFIs9CxXH66E4+DqE7pNQVz2H5zYTI548MxXFDXSF1iCWE6gVfj2ZyKx25DQKo20zl7NcUaC
Dnwd0u0ZWFXtJEmj4AQ7R3/nMfYPK47ib493zdY0Xcdlb7JDbaLdclVRQjODER2Poz1Z7edxRmi8
KYGzJjiS/iUiN3vphTL97/GgW+GAujKKoh7POdNahQO1KZzaFCglQIUZ/XJSpqOdKRAE6BZf3jwU
dU9qMlQFZRFotaK4bEumGb0D6L+aH1GtfKGsnJ6zOhh2bsSNWVEmh+akOrwZyXGWS9lDX4KU1aIU
66nqOQVZSS8ks5G/dv99PCn5L63uXmh+bEryJ6ox6uqjjWoQtGmltUcDWMm7BtPqEa5ngUfn43Hk
Hr8bx+ARDFVOZUqrUOo6dZEmSNuCd2m8K2elvNhja+M7biA4NdvOZ2MAs1BxHWKC4KQ/Hg8vI9Z6
eEe1AZbQKLMpCi0X1G2K3godgxOvWuKjE6jzn6C6kSx1h+JcT4WyU3HdOAsOXqdUyKlxGe46gvZg
E50opaXoziHMo7x0fpZqGx5j2vsImEh7SiCQf755ksRs5F8Mw1BVHhLLSSJ9jGg/WO3j4CFOV6IS
8YdNd/qMHiSaJrwod77pr1VbrSqXIvvTNSzOoLMK3l4mJtqkLcJqfZr+sKLc+UeG+B+qA6UT7lSD
PrsWjREUphnSB2iu8FNOBdL2H0/8frUtx/bIKAyyLJzFV8cFMgfyTTGFUtVW9A+YJmb/0pLAARUC
wjNSCZZzmCDYmIfHw95vKsvhmDJ/aCGINshT/Ns1aaMvHLuYKuFfiONYWkgpE2wmb/BZfrIJ451Z
bg6nubLH5Gkel+ZyOCQLNahLgJykBuAncDzmrcngxY/KCCk7KpGZe/P85Iri8wUJXmOOywFdW6oS
l6KF/qPQlkyMvPs496Z9S6xAYKBZdjsz3PiOGLoxpsM9Qtq6uiiNeohzXJagfnp5e42NCvV6rB18
JQjSaxQpwW1WFP2Px7OUkWe5ianpE8954vCK43m1nCUF2pI2EkcVTw/QTc2IyWBKxuNoVfU/O6rr
/yVdi38AJKOd83Mf5eXINpkB73Eb+NVyZBNloampLS5M9EtPtJ6dW2O4+gs6P+VOy3Bj71DB1Qyq
cpRyCYLLoZRAT6rINIE4VGg2NuM0n+BWA3aeq49lgJP34zXdnBlfkLoS6DrTWt0qae5EyhwDPYHi
XJxLMkhg/oFyRjon21nErc+nUeDxbI+2k+qsNmmij3A8cqkfM0MAHBolPJno7qDwbfxF41e/IGgk
bRJGZSerk0FluW/IrxjS9UgjWdHVZk3FhDNR3nRQQKgvKbgUnWMKHztH4v7D8f6gfMy+JNTcncFB
Q5ME4nd3bNsESR1IAT4iNNUZpU4Uh3CG2VlOTe6E9bQc+Tij86STHa+OQ6NWiCR3RkfTqTbfJRkv
yCgpMDUzjTrGtSVoLmrVQhaw1fxa1zlSpbHXnbohNJD1EPWriqja58fb6f4b2+j36ZTy6Dxzg6y2
E8jrEAoe37jNM9QhBoLs1zDtxgs6QfaXroOJeU1G2IU+OG5Alo9H3/gEHu9Msj7+g7exCvOeY4/w
cmsa++38PUT+mMYLJtMTlCZC4PnxYPd5ElFIo03LubEMfd1+lqa4CCLiTqEC7b5iyIXIjjOLa5Bj
mUthzbmVYY6YZN91yckCivD2erDDIWJ8foWNIPvqPGWUSFUEnvqjmyb/40HUvuLQHiAkm5ofHk/1
/gAxEgkZFFLubua7jEl9jTVfaoG30ccCxnEddZeYdufOht4YhQyMB6ZMDehJrL5erXjIaKsBCzp7
0H4x/3lSdKRSH8/lPuA5sgQpZwO9he2ynEuJZi1K0iPyrFLOa4qM4WZryVdDzPPlP4xkk+EZvOyo
mq0y2QHRMtgrAmNXwMj4mYbOU474MHofRnZ7PNTGXqR2ziNEQ6Wazvr6A0UutjS21I7B97GFJdFb
Z3PUxaumU68/5EabfsoneHutM9RfWmG/vZKM+hyQIR2Agk2nc3XuEeilvpMDo8K8sHihHT6fSoEu
ZaqO5unxXLc+4C/Qgvfr860bgmjADL3T6wI5nhqaVAqZDO578h61w73OhFy2ZYTFHZcZSSCLiqD0
ake6ASZV2gTbsjZm4yN6d9WXSrH1L7oCvvcwdK7n52VRvvm6YlSQazwoNWpn64+JXM84ZqE5HEeg
lM8YK1W+JjzrP5wDDO6oA0o8AY3c5TkQE8bQqolEO4xDdEFnA61WY26OePm9vUjFVHhPEj9orFIR
XA6l6TCWAVkDe3KwLHEQaT3hhGcdQgM5lrdvDllLkSACOuDW6szpTYsp0GAMxzpop8vsoYwd0Sg+
Z8P44/FIW9GKRhzXjIRX0ZxeTsrujNybM9w26qbqb13DC7lwQfo/HmVrs3OhGhbcWlQxrVW0qoyA
0l8C97J2sQ1BlR8p6Maqr3NXDjuX591QTIKsmpcwJl8gTFZZ0ozOUmv3eLuq1uBcsEeZrrXoqTHA
Qjo9ntXduZJDsXI2RVIyXXN1cykYecMrQu4oLfLwCvw5RIKoi97jydZ+8wYTSmqCY0e5M8ONYW2y
XOyF6CJwzayjJK1s9kGFFyZXAFl19xXbRO2S5an+E8lVt0QEyqrfes54MPw+6GrzW0jh5GE0zmjZ
lZDTdAx2UOXozlMshuvjZd34gnTyPGZoAKFR76BIMU8gHc2EY4Xw5hOIZZQ5HfzcAICbO+fsLs+T
swI6SbuWtQQwsdz9AeCS2BhTacyZjVizIe1qGgjwAF9QLtWg29/Jw9KPo9PuHLu7m2418GrroOkC
rN6M5mPXaeLMOxD1otiCqqnNSfWE2nrko+QFAx/z4Rcay/nOgdzcQ1wGHHw6KFSmlxNHZG/uGg+r
EzXChOoQq8ha+mGUFS8BEgEJFI0aZZAJiYudK357YMNCd4ouGhnncuDG0ZBgxWmLLl86/IXqR/23
jg3RBSqM49eqM19STCDfflBlj5xqINcfQLDVaotK8bQiKOVsAfEfKVm1+UvfFYX4Zx4K5f0QtYlC
Bbds/nm8le+iK7AiXsFUbymgGMDrlrO1y9msJxRwjsgvKDNskh5UPI7Fzqe3j0PSaZBueoBJ1703
rgu9dhv40zZlKOmoMzXBcxTBW9n5fFsTIrRSueDIYcC4mlDczY6ZBakqNZExby3xX5jbYa8/uxEB
nN9HWR3LKEWjHeEP9YgcSHdx7AAV98iTKkTOm0sifCGSdXokkDNp0KyuC3Sk6nyIdEA3dql/i5RJ
+6D3Dt0u8ET+44+0sfUdklpc623Ze17j6DDKcb0iC9Qjim+o7aFZiSq4mG7NoLrXEGfdw4A4+84H
24hw5Cu2TftAQ3zTXmUSqhM5CiZbGhJzefMPlZe/UUSc3wliwjMU/MK3Zukt5zmIyj+e7tZHtGWF
i2oC9f71VsHsLuzylF3S5/Z0gZaOEWMCy09Ha2fnctralWTtwN6ojNh3YFmPXk8TWkiEUAAvL6Va
1r5DUWEnZsoosUij2SoUC4HwObAX3XXn0DGR/KxnXNyAV0+oRzr1TfrdnmtpdynqSd9pqG0toKyI
SHCnw+t4FaO9Ecs4bL70Y2MV+amM+umM89d0gde4VwfdHMohgKik6xbPyWWcUmuYUDSb9GMNKfFE
tESYEIMydCedPYjs5ipy+1FXpDRIq2I5VBqD1s+dTD+2eGLeIDGYtwr3lKcR5uIfwjLCy+NtuHXq
+GRERp1MjfbWcjycE5Kus5maYTQ/U+iK17iDNZfikOt3GEZgXj2XO2NuzZEnz6+yOTWVNWSgAvAe
FiNhf/I69ThrdZr4Uy3yAg49PoyIUBcvj2d53xlhc3pcbaBnCC7wZZfTtEobQ4DJIzAnXh8fsviX
5PXoaecU+WSE61ANI8655ziyUKODb6idg1KFZvb4h2zFG+bNEx7YF02aVTxNHQ2fqCgG/5a4+nsF
QxYVjIYtLpTTxD9F2VlQl5ClH9rG2IPD3Y/N+SfAYuRHOZ9a0nINKiW0x2EKsOsqk9rvTXNM0ck7
6N4ZblLr12YkTl3eKqfHU76PPgxraexlU2Ky1g9dCPvUteTFjre6eXKmJHhN0b67Ph7l/ojKAUB7
85LmplDXk0vdecJIbgRLG1gEnhAzLeRezmNVf3nzSI5JFJBvanK0dTKBLzpFutHRYSca+slL5+gi
XK++aLOwdyZ1fzhppEvgrmsDxrgDmYV2bClFGwPN95BVN4oS9XBVQZaqcIMzgFgFqYF2D6h0fzrp
OwMK5b3LY5Q2yHKb9A5k7t4CxAd3M76aNd62DTZz17GDedvG4Ijfup6ynMRznncivab1ehZDmrb4
TyGTFc09XN+xITKUPDxecvA1O5vx/gwsB5Pb6LcWYdUHkRASQeQ0HULUbotWRNgbvjpbAqteePtO
SYjPcfXeqfdshCAd2BdiCmDPZaKzirSlanVWSO+TjnvivGJjOByVyPxaKBZuRRWypwiTYh87ImFa
NzgeW7k+7ITB+09rc2FCqJLsEgKA3G+/zb6MPTfqVG3yp0bxnhQxhZcpc4JrmtczCkPTXkp3fygZ
jz40NBYGpAKzHC9DwhEJIG/CSUf3Xqk4j5ihRYYfmv1eseH+wzoqQUbXdJtnMUSM5VCoyYwzWhnC
t6pmQNVwaLvPsYdmu9Z3aQ9leLS+Y7zSPIe4se9sqvtlZWw+Kshmk8rKmmKVTRp6qmMpfBer8FcB
g+ZaUJBF90pvL5Gq9TuZ8v2yyryRRjDpjwuG0VjOFcecUbFjR2CIWBO8vWQ8IKeB0anafH18Nn+1
PJdJnSMBrlydtNZkz2s5VBY1HhX7cPKxjkWmUeTgiQ6NiVUqUD+j/2tAM+u9jdLOH6ByJ7T+E5oj
BykQjUcBBrsHkeX2Tu/0/kJxdAKwStIsr7I1ChDxqF4FRoyKSqBiOoicT3Q0RDH9+3ju8ipeTR0e
lyUTFUoAd3EQnjiuW5qJukLYoiAE1V09Avqp44uG7yjYNAOAA0wp10euszMO+YRu3uOfsPGhKbrI
0SnWIQYhN/1v59X0ArRjU5dNbanpCylCd1UbS30CMG/sPIQ2h6KfBgWHmA/ydzlUmxhkIa0mfH1W
OrzQikgzj1HbovjsGKLfefxsBEOKxTy4DJBw8r23mlk08CVUJEtQQhJKcex1Db40mjpPBpTV49Bp
8NaNKb7AEnbftXMTvg9nbY/vufWFobHSIXKBccMIWs8ZDUFdK0f8hTTtZdINfGJiKndFPqNXiBss
Spe64mcZ/H6ymP7T46+7OTzniuBhsZ/XD14za4MoJXD4mpZaaFBqNJTTAVq0m1gjeong4wFZ96g8
VNjEKs6b8dYu34DGsiQFydfh6ht0NtCOfmxGPxzy6keFY+HFCHrrIPq63zmyGxGSi4e9DCeUqsia
1BJqvdvpsxiRSUmR0sBB+SpGQN5I3cSo3ujd5fHSbu1mgEd0bulkaiRPyy+bYIqZmg7bqx688ZPN
AD4Mx+45qeI9JMdWNJLFEZkugfVa7+SuVzGOjME6pkall7eocJFbwggN44HHc5KhdhWPqFFwb8N5
hWG7prw62TRUYckNV9aG+4w5qnUKSmSIyr6bP3YWotfIbXmnx4NuLCQXt6zHSGSF/gud8FsEQufU
EWGKoJ4dVgITMbyC/MqQJkFNi/jXTlj4hYhbz5EeO3AjWCSSf7D8bhPA47xQJyybQR8LDb3zwsPw
by5U5zzXgzafRBB3JbrL+fQDUQYLbXnkVhH8raUcjaBCKg6dmiAHmuJq8Q58djdd6Ilq4Vn0SMnP
aG1871UHg1mk2/hG2MbY8wdFC5XgYDXh4J5Qah+7p0SPy1cmHmYoM+tv5oyyVwzyHdIjD6aDvio7
FVHZZI7VI8qHKuZHtRRPoUBuEQ8t5ykzsVJ481eEDsdrE5CsRcFEfuXfviLCfkObZZnJE7f3vrqd
E76UCBR8M/Rh3klzNzYMDHoXxihgAugjq6FaUaOzFPWmXxu5+xGZmPy5U63iao8IHT6e1caBkI0s
qjI2ycldNtu3EXyynqFohI/PJNeur3Vz9JRkNOjgXeovOuZHO/PbiGQkl/Q5WUlaaObqyxmz3jgB
kmR+XtjFh9iJb9hYkIQ1AmR81+1hDLfm+PtwqwNRZPJJTV3Dn/G78q6dGyK4ps6YJR68lqtqoEOK
E41ZqafHi7v1HZHIRDOA1ycl0lWOGSOditwgRV4xjeq3lGrN11oN689Zms/vHw8l75nVoafDwgvB
BFYFqmc1x1ZD9SSkRefX06yeKCJi5t0b/2Kyg4nXqOjHEgOYf+uWBsXjgTcWl4EdoJt8TA1SzvJY
WAk6WkPQan7aOejwCF35BGrq37JXh3djB67SnrRiZ1039o9H4YeKL313YtxqssKtkE52GHMIGpeL
AoGS1xwQYHJodVyaisl1zo9nufEloYmrEjBCt4UC7XKWLbJgXj8jYCrQQvqmqV37bjITLHxp5e28
L7cWVJK4+ZoEccpcy6GUDHpYjuQDsqOdijpo1wi3++B0hUMfpNP1o9647ntRwRZ6+xyhNhoGGkxk
UpZc9d8CXFxT+jFIIv0mCLAQ6lBJ/VRnSoO8mpc3O8nM1oKyWSkoymyZSLAcrHH0Lo1prvtFEbhf
jHIqMZaIMY2w3XjayRG3zoYlr0MQ+oBF1oibFPu+DgsYzXe8oGnxgdOG5yFzLdS6eIhSjpGRgKaX
fkIVoN8BzW8kqB6AH3INqsOMvkoQia1zUjcm1gZWpQy3ycnCqxOgNX+spxCcWJfp5p95YNif8sHq
/y1a6lOPv+vW9KlUShQ9nUl+yHKp8QV1LNHWhm+nOTLtWWsl48UsM+vvLG3Um4Xp+CkC+ee3E4+0
ncG3pk+9BrSTZJTe4RcMfezH0hYGYmFRkZ0mxwhrxC71+mPqAaU1yyB9xjDA9nmuDieo8Ht4r62N
xvMWBQapKsRlupx9Ste9UVAdAtFpFAjhduohrjzzqiDP8R+CBAxhiZ4nP7hL0CMtTSIHvXI/FxF6
jpHbX3I8Xm95hdPJ42+6FQEZAtATD3gyy9Xx0cNCQ+YsMXz86o3wKCif/CwEkOQD3i7iecCu+e1D
IrXA+aHGCC4ZbZrlQoZWWaEV1szEJTG87+FMnvDtxLyGPx3/rgJ0yx7P8T4QuuhaoS4hdZKkxM9y
QATGGxuhwNnPND35Cl4DlatA0Q6pip1Tjl/iARnmcSf6/ro7lhcpZGODLo4Ue6A0sjoto67iAZ0O
EwqgoVr64zBqz8K0gr8FrPKPWTBFL13Yoog9VYV97fJEvKY4Hl+mwVP/93gB7rcuWSBpAz196G53
fdUBlVNEIhQqf5gBfFKhEf8owAu+VkVdfHk81P0xJQuUYCauVF5F6/RBN+gNJ00y+z1q26cx171T
hF/tqcpb65MX9PlJFXFz4HZ1rm0+BqfHw99vZ5mEEiHosJIrrWHnIUxpm3IYqhiIKBaoNqRI5CWg
GkjO9KZ+GQav2fnQG7tLMyRygjIYKHR3ddu5sKQHDAsnX5O0jCGzm5PRK94Jm5b5Bx5I9SXVnQ+P
p3kfiVFwpkrvcsuSaa5Lx5iUaWNfI1HYtHH8Ocv1923gln8SCZWrJiI0R3n8+y7J8E642NpJBD+w
wqCweYOuJhvmmHZ6UapivYr+UTfq4bOSge1PuzTcudjvsfauS+YCtAK/H3bSurDadn2TCQuDCwNQ
KIBakaAwn2Ik6DZB+Y7NIw4ZFrN+oovx5mjh9GdM3vUJuVW8ULssfdVrJ7w+Xvitj03Tkmo9MCwy
gNWhxl0swcyAUBLPkA0wBXUBo2PcFB4D7C0wV0Jo+FZ4Frpvjwfe+uKkUlRr4MuBoNaXMSwpMfNK
RjH7bVWJFwyD9L9wa81ubmvk/5vGRj2XCB6ctdQUO/t760gRvkCI67yPKXEvR9ZK9LGCGt1k6v3d
u7HVSuaqKV/QxeqemigMdiLI1hbjEHOmLLC4dL6W4+UAdYUTY08JfbQ/j6hSH0n9MIoY3XLnYpBf
axWiiVWsJh134tW6olvmGPFKh0wkcsfuAw0KE8H5Tnx+86ejXiPfVNSlyIdXZ6ZGBHBy22TCvTMf
6yN+hc6tLhDM0ZS0OiO5SRWpjTvcRWF5KDv7ZmPDkqnB/iVH5mm1xgFTzq2HlmqVP4dzhXtWXd+s
SujveqzJnimX94dRG8u3R2HSCe52CVZi76w+oUXL34rjQiqotni6miaWG/hCn9XB+uymsX55vMC/
8ALr7whal/wF2QOLW3e5ZQzUbPUUc0efRml6RPw5PWFVOZ1nYdkfKqMvv2soP/sTnimnUcUV8dQ0
qn3BQzP9FPcVuvUoSppHr+ZRtPPTNnYz7XaiLVV83NjXBUlSOfqYbTf5duno71NPmW/O0Ncfgb4V
P0Jc4U7qhJxqKproa8Wr8Z8Eyx8V0UizPON4GZ9m/ANeOmLRVU0TsbM7Nir/FE/oW8lXsEn1fxXP
IIRXs2MMoy+sskVapxIi82Nkdr61qqE4Z0fBJ/XJRiXjHwH2PzyWYaG+oM2MEsHOSm3EGU6gptK4
oykLiGj5EfOE4nBUUv+3BlwqcddLw3OPwvOz7LTPJ9RcjKcJu7WrjUcygude8U8/TVV8KtEq82tH
KV7BxZqX2Knyl7QRmPD1qWLtbO2N/IYoSCKFJqVsFsi///1tO9QOfC919JOgHCnRz2b8rE9l/sxd
6X1H2h153RK1d5aymKqD2k3BX48XauNES/IAzQLQ9gYRefkLLMT6cIxUOVyxhbVfiF32E74Gw2c7
c2neDB3C2yfc+ty33wMwrhhS0hYBrqzugaSr9YGOPV59Sl9hN9pgE/0zagwFCrUO/AGjdyfXb2+e
LP1xzYRuBYrNWD96rUDDHCsWqo/jUFN9D5UpuiZ0PeuLi1dAfAhb3KKecLqZ3lxZpJpI2KZyQhDj
uC1XGRCiiS1SQWWoSasaHxwPpxYjrTNYzIEyX3GsN8q9YCHj4iqOgTKTSq706El7Vpc89E8dynSK
fn1po3qnBSLFYrCvnr1h+mGAQTonav9+9NLhMqKzcqQB3H98vOD38YryBAQ77nlQJ8jhLedtGsks
Iiq1Pkgz/QvFIgs2nYWAU1ug5f14rI3oA65FJY2VKAyau6sjH3m8d9SZwzLroi2fcwJU4RtZ5Hwz
+6ZtXvN5mtyzZzaTiS88JMdjG6DBjWdNXu7Rue9zAcAgzi9CF/ktupjLiYvYQNoEMgbW7ISVQ1tr
0WXGMmfn9N5HueUw8u9/ix+dqOCWuEbvA29zQ5xJ3f65rXA2wNOj/dtLBvP8eJG3BuTAUjkCN0BD
bLWnusTurTFPB7zooEy6JY5BWJlCosIB8RAAt9nJkLfWEcS8/JwUFFCzW04Qk00NQEI7+MbQhK/l
3BafdGvcu/LvwzClCtQyDKSbyBK11TKCmfNEkfcDVgJ1e4aMmdoHDwua93Sqmvez5QXv61QxXssq
zH17UM33j1d145gwNtkNCaol8SbLWVLaiEyRMH6Ut4WP9xZO413bvk7zVJ8eD3Wf+VP1MoB8EIjI
nNbsB8Sse32GRONj65RikVIlypck152nUNOw9qYdjxNIoQc/eRmke1W3e9E+WXOjNIT+EP2qu3ZA
rWA1EOodE40xtzjiCBI8O6JNnwu1s2uEj1Cs/WWp+DXCK/kYmFX/V1f3/+RRZ3xq4zk7pVU0IjA4
OC/0iLo/Hy/O1j6AjAtkVvJLYZsvv0MZjSaWQvlAK7uvqGgjMvSnYpfRZVIqw8A32nXQuxsEEkaJ
oX5E1N3aST639jt5ACqpBDGeSatfELiFGTQev0BYOLAeoiAHsJu47U71d+sYw/EE+g/fFD79Kjyl
WOsNOi5zvqKow+e6VFOcJjFhnS7ePNfngbbx7fHSbk6Mwpn9i6Nx37WPWxMngYKDzMX8RR314J1h
80h5PMrWQUIgBA0mggYMn1W4gM5dlGVEPCyyTj11SuD4cT5gDlYqb8fvULQAFU/FBK05nu/LvRLE
EdE2chDMGNzkUgrh+XakRqcg9KqdXGlrVggHUSOhFMWgq03Rl1qZxYbX+yBKUXrt++6kRzrG5lG0
V5HZ2hgOcV2KLOoUoNYL2HWNW1nE9wmDs2dd7RIf4+8Cs+fEli4X4s1Af7ICsF4SpwL4fn1P0tgo
qh4/Ij+ARITWd95cmrEOfQ0bt/PjvbER+XSVJBuMBQ8UksDlBwMAZSTU0wa/c1wkZ4PZO4aFkgAe
GdqrHno8EhQTuKZIg51DvfGiRJmIkAcWSdaf1oLVkQ6+iTZQ75tK1H4u0smJfUw5nYMWA8y71pWn
fUNmGgdsFQ+16RgJyqm8Qs1CGqxjSsVu7nEr4wa7hhVkRP/x0mxsMIlfpcJJVVfqliyXppzcqqWZ
JnwTp4PLXGffKuyB0Au3dwLsRhRYDLSKO23AE15EoClncAOjj4oIliVGZ7U71b77Vw1PULiNpA3g
oOhILCfUY8AteoVtrM+zevGGoeHlqymnxkRJ0FUL9Z2CnuDOoFu3G1xKm84A7ykod6sdptMW6I0W
o9I+saPyOCsTRsAGmqFHVxT6D6XKVXQs1M7wE16aAqsXw/xQGFX1Z1VPKFITOfqULCoInxOenRdO
zPjl8ZfeWhhQ9LLrRkQx1wI8KXaEtlmhnJJoiv0pw5T1ZMS9cgpTj9JKMjo+Ztr2TlTeGlTiAOmq
Ur+5U+REVR//VScYfJfNfE2i8nsGzOnUYU96wzwMv9cA+ufjicqYuHz80JngFrAILxoherXTgqSd
YdsoZBpeWHyzy+FrikDmJa664kXphuAWaw5SWVNTPqdB+vPx4BvdGrJjjiP4R+mDsibXVq4IOs2W
9yuUgtbP26Z8F09O6B2mcrIucdllxzxQxXmMtUpcmwy4kGgLwK400fcYThsxXb7B6NcAeZWYzOVh
wOcyC4dM45vnbXYjxI7vRKj/3TnN9GSPdXt5PPmtOIs2B9YvMsMDArUaLsU5Uanxnphnq/sXpx/4
y11eWSdL1Piy42AaP4dIxL2brcrbuU62pupS96GlTcOILGU59myoSYmldudr9eRdvEjFKdpC5+Tg
eU1+amqx0zmRc1nvMrSAuUzk1QLzZzlemleR5vWMR2o6nrIcz2PFbspzajn9zhtha1kh01L2BQbP
/6zyjaSYpzTHTNWPHV3Ep9a18KGjGIp9V9teeah0P1F9xsMUmLb+5fEn3TjAkscoQb2AFO99WvSw
TPOQsftCsc+90kkHMuyDX13+tD6aRdI9jXbtnh4Pu3GGAe/Q9CR4yArC6mtGVp1xtBsYsGFsF9dU
VQWWZQo1hDhQxj9HxxD1ZdAV4+MElh1dhdbce7FsrDpoEIrAtmzKIeO9/MA2Zn7urAStr7hdevam
7KNTDdhbz3p/ViuvuiG+H/ktl/fOKdrYWeAiJMSVKI9G0KroHcRO44ku63wlid3veNOal2zSK5pU
xZ6Uob45SWiypAAoCkN7Wk6yUGc3mFV8d8ToWD8aDIyf6Ezpl2bIhtvc9ZEfhXZ0dLS4+KvHEtGG
DAFMY1ZNPJBSNxjCA/QEcRvG0fCLEDgigbVA3Rnkefu1rowIz6TC/kMEc2wguD4P33PY3IL1nMVT
n8X1kTBhuQeKUrjuJXZ9jaZ4z1tjc5boJsriHyzWNS7TdSMsbVvR4UellJ+UUTxlqLJNUEz15kBv
fVLwrRznV2qu9c7jZyMsgV7i6UNoArq83sg67oZR47Sd32FX9Y3I+bE2yrAF/Ao6wYr0z4/PzUaW
RQVMcjtkvL+THOnrxI3IIzvfbite0fAVe/2QF3v6KVtbFAAR84LHhlraaos6dRsMRaR0vlr3GGwU
aR5jIFe101Pl4u75eE5bsQBIrbzFUPikS73co7i+JlY2zLzsFHP63LhmU3yYuwBKeS9a41VQj5qw
POoGvC15XZ9EikXf45+wQZgBd4GQAp1LBMYpai5/g4LXwjAYGvxKzapHhP1RjkUvomqDF3suwLs0
odH8hUqImb860aRLS/AhRDGk0/5Jqyn9qcW5+Ofxj9oIzeS4tINI3ME6rgNU1HpZnRm4GAO1FC95
gn310FndOQ+L6RQ3rR4dUNPZEy7bGBU+sUQveeRW9KOWKxHpqYf3pFL7Q9XaXzw4ZngO1oH5Ua10
czrQNPGe06gv3z5Z+sZAVilgGdy5q+u2cZsB3Cq62EPiqu0xhS30kpY0cI4eTigntKWBanBT7Rzf
rdlKOUBgz5QHuZKWszXUWIvsYMavvLC8L1atjzwkzCCBFtCE1Vntiv5sj+G4M+yvsuMquwB1Qg4l
e63YNK5eMWqhNamrK6DyU87Wq6G1eNIPhpf9mKih/5l4jZEeMmje134yC/ugpXQU/EAktQ7SPcJo
1kUa19dQ/UaVEdoCGmYd1mSHuVTCn4/34UYw+PV2lM1vPs06E9KsNBKVJxC6agodB2Iz8+LpvW2g
zJFj29g3ewFha0DCOG1GHtaE1tXNDIKtoqiOspbqVGD9SaOz5yar4qe8QxDh+Hh2GzuAw0WdQm4B
tvxqB/Sj27oR170fBIn1pW3sz2U1568ujsL+WA/VOa7DvQxg49JA545M71f1mw2/3HUTjUozrZza
n0oFe5gkax38xNUM/Vm7Fl9qT/yHMjiUZGjk8qEgSwHLEXFHNueuyxsKWZFI4U8kc3eN3JEmbhp7
6KXNmhK9OqEp8icx16aSHIpG1/9+vNYbHxaWNwLZ9LllTr1a65juQ/B/5r5syVIc2/JX0vK5yStm
MOu6Zg2c0ecp3D1eZOETSEIIhBCIr+91srK6KjyyMzrf+i3CfMDhCGnvtdcg9TBUvgTB2KU6LLw6
xT7WINBu+9fX+rNnDDseDMHhf4IS79MiylsAAnidh6rh2t7WfuseBLGywKWzXbf2zU+QvD9ZR5BO
IicCjksoAz670KYRoA5wUNARtv5wA7s/JIUuhDcL7C0Nvxp6igovs/Zn4ps/qQhOjjUQGqKQhg/Z
p9MzbH0eByNGYwzsm00DT4jKz9Ac//XT/JNPDtaSgK8xWwhhZ/ppe2YkZ2ku+rFqxaQgMY/ckSP1
vWxyMfz9B4nJF4YIqKlO1/x0Q6tyRtpwMlXexcNQ1ALELqHq7BZP4B2aonQLhUO9+dv3lyPaETIt
zBfhevbp/kCYJirI4MRMO71eW4eUW1iFeuAC+vwne/+fLExYhJycsv55tH+6VCYE7PyHHiXcZJqP
WUq98Tkh55AApbedCn4mBv6z62HagPbuVEUAOf/+1Z/aTmtYXptqWKLUbHCw8nWPZ5yfoaQK7pZx
in+2v/0oCMPwAeIzCI+hlsKI9NM9QhjJWussQLqghd3BnMLkYTsDB5e8YNZXvBpGEj74LF3FwbcA
dbe1G8yutgSFZjQQGsKsS8XBi46XVO9qEvP3jMbabSU8LFEPzJrLmxXv48kwIqTX9djVb43pDeLg
vFyBv7lmj63KpCxz2gX1LmsxCPxJ2fjDO483ASc4mETgmQN9/rSronVbpphp3CZ4LzccR1S1hJoU
bR+tex7bVzyHh79eqD9eEoJ8wBIndzdoUT47ojQrGJCiU3E18DGzZyAloX2LWmTXF8AI9Lr1BMqc
4wQqz88qwx92GkxPMXtB64oTBIO0T7v3yJFy51wdVyOHx8SmPiXdM4oF8HffxdN1sJGiH8CgHRkY
3y/YMaPIUBgQQwNnk9kVDlbi5ey14blbMvny14/zh5cD14LiBYzEk5g3/2yuAp+OLp3gz17xkNJd
Fvbpk9bh9eQ1dKPkhGPwb1/vVGmCA4x+kQCq/f7eglRqhFriGQJQkt5UDAnNP5qGWYRvt1jCd3nY
wffgry/6Q3t84uBitI/pMxiyPyAdCKrWPsKhcFFSwxud8LFaey4rrdlUOdB1yhhZQ1dBHf4sIea0
JL4rc3FlKFFOejQsODgHf3+7CgnD08h4Uo3N4D3YGkS1PYd1RhnU/U/DKH8v1T5fDZ8l7ExRWmF9
fnq4YzC1BHnwkJ3k8GUtRtNE5wMCyucCVQe/IRlEjgUN6gDt+RDA5jpuuHflqzi7RZiM/AgGCesD
XFGGFTQy64nk2U3NQXCNsjdHdNgFEY0PmwraLMeJQzRVBIaALplSo3hBPBjxlfj8+NdECff815/i
j8gzBh4kAd0HuNmJWvapR42aGAUbMtKqvmbkHFKBYC7yJZYKf6bmupiXbIo3aO36synW8MpMXax5
4S0sNcglCVO5/+u/6Ed06fQXnaTwQLPQqn4eqpMxajTgSQXbsIjNG3yoYtyysF69DVwYAww81hU9
STeCmVAgH759j9DvwB6yRnxeuXKSjKVGVrsuCDjwXZHAlFtV60IismWQIYiSjZxfdwNp4ZkeJu4Z
eHfcFwZu9WKjEHJy74IULlitiJCOgYBmc2DrnDPEDMQ+xD0Q6r/+9T3/uKJh3AELdehXYckCJPr7
Fe3aAYor1/UV1H9J6VTQ7rU04Dus888mXT/uTVAgYZyDVgij/B80q4OGLqSGI0kVZHp6bmyUQMCV
+AjmgbdfQdAM/mSf+NMVhikXeoRTqQBDlu9vDpl0tTyxYKvA8HmDEx4c2VaLDQojaDptpytvyEjR
8DXerCBw7DtHadmkiv2T8PVf32XNj79nz7+q3mkGv/dP//3vq/69uzP6/d1cfOv/5+lH/8+3fv+D
/33BXrUa1Yf5/F3f/RB+/x/Xr76Zb9/9Z9MZZtzN9K7d7TsCp83vF6jf1ek7/1+/+Mv777/l3vXv
//j1VU2dOf22mqnu1z++dHj7x68wafqPBXf6/X988fKbxM/dQfbf/PK/PjR7/fbDj71/G80/fg2z
38CyQTGHmIbT+Xjyv5jfT1/xk9/Afzwh6qAQn2ixndKm+cevXhD8BmfGk09oHEJSBXLzr7+Mpyvh
a1HyG7JnTtwkmNLiI8ev+9fdX/9zc/3nB4On8cf/f+kmea0g5R9xyX9yD/+9C8NgHBQNsHMBbqOA
R2P96Q2BpQ8G5TYI0Mv6MqhqMg9FHKDF7QvUn9NzsEQJkCw4ZKXnTUiQoYnU1iXFzlzHY38Z+tgy
zhM5DTiger2oEuIK5/ESdL/1Mor4lN3MQ5hj4Bavpqa3Ioq0Pe9A9hw2IYB7vV9lwncijur6GMw9
4ucKH9t4DrpyNNu7ZCUBhQts1yHHKPUCAI9I9nPjtxY0jTkoIJKp/QxB9V59003jCp5xrl3ylYzC
9DngqBzVJCQW2KcRNEzdcoV3eOmRtAyCj93MWgrzMKd9kgIejPIFxphuba+kkq3eiW7I+B0JvFjc
Bmzt5cvojelNXHcJuYkn7P7HRA3jUoWLSrsK/irS4s3rB7VvrbbZ/eRSFY8Vs5kSVW7nrn2Rtek5
NOb5vEZ4c8G0OIDRYfMLq4wOQK9b09RdwIMthtrKSIgc4mJp17m+9LNhyliJ21PuOTbgnB/nZTD9
O87tfGgLA50k+9Y2SgzY4uU84KhZ/ZzCVsd1Y7AXzeCLm95Hi/21iVM2XrLEy7wiTHro6rGV8Owj
m6DP2fsTCH7vDkZ6qi6WULCIFKOdQy9AUZL5LcSLiUHyT9noBWPEyiSrQgld4yP5QBhaEsNaAhAF
zP0gM4GQFfFHiO40fp/XV90MkxTsxSFPEtygxQCpgYvRoBgeBGvpye9H6na8aierwkubd/n65GG0
B4e2ZWHTQg8gj/jj12jxR/q0Bs0yfBnMrNQ14rY2cwtl1jqyewCm0ZmYQ/EF55w51HMO0wqRPkUu
6d98xNPBxc7aJ5LVAJPqCO5GWLg3jRCqjIAhViBHzGshh1PkoaxrpA0t8JK/5jW0do9hHdHpeQhE
O5+dBmMFQMMTnXlkBEVoNvXRlFXpBJhyKU+Ejvt2UWCP8IirLbfrekM900PHUHu28BqyEFi5Y4Be
hXmDkU2M87FcfCbqMkc59jxQkEsPUB/pvCtlDlPaS7FAmns9ezmtYUqdJZ4GEZTBV6fw+8hN58wx
RnbMC5b1BXxLaugmXhBveCl4rtarNugFaMA0m54FplkbQEhsKpVBLbWD44jd4g2jz/hWJMn0U4gz
PEKNX0JiUQ8XOQyrkiPxmcpLQrQ1t9DKigS4kGmCFoWVEnhxjVCR98SsG+2LQ6U2v2XRmGcHkkgv
hrq2ndnFgNzY4EMTgrwu35sYPSbzwPmmIW6ainUBomqu9Ngrs1+9Ud4C8OSiNG6gPpbeIMJydSMv
o2nUZINY6QiOPqmVopycp5492wwNSJxhD2PrCVvHZQ+K9xGKSgbkNcdDLebMQ1uUC5Ht4VYSpyAl
p94mUnJIyjw1Kt/UmUL9m0/tUGo0GOfCYbINgHcU4RldjVz3xsfksaip6nDMI+Us2ASzkk9WYh6C
digXZ16o7bVy0murkIO4i9kMxGYAjOPuaQrk+k5VlJz5CVtLO7H5DdiG3dRqTm5lkz2tNHa3dIyj
8MBw09C3NggVmoNR7KTwkg1i3WxQgqtVH/GHeFmxpkQd0oH5u1XZecMSJPSAUjWOz0uObOiCSY+9
1shDfewiW18Z/M5KJCPbtC50t3GXtbseGN1uoJM774JW3sPTbQZTHFaMR5ixfmDCBpIMZV20Hby1
f0Z6pHqAh00Gc2uYSn0AhkFBr1G3FB6sFgqNVKR5AxDRv6/Ddc2KuLP1BzFh+gQT1qQtlykySIlb
ko2GYLY9TolOkRuZxV+iZF7W3Ur9oWhkC4fyQAXi3FhkLVU2oMNVk3vpJplpJjY+0bRF+Rou75O2
D0YnKLzS2XZPEWSx99gBMF/0I4/qjZSeOEyQYrxlrc0vMa+uqyzu6gohru6i1SP9Ojfo3s9bZeaN
nVptYcU286t04OkNHvNySGQuvo795DcFEsqmrQVFui66msBgou5qy8oFNgplN/h+v++DRD/OOOzr
ql+CZNilNopuWy9LsCumzROsd+wFfHG8HYE0Al5Ko37WZJ62EGsmW0yD2S1URONmaBeyt6l3dBmI
Ok3Y3xOxDJeg0M/0yo2e2Gvu/DLsJbJSZh27MwMBC/5v9iww6EAI1QOGFB05hjOJH7TPXoBudUd/
qc8FRr9+AW2m+eL3fYRVT6KLNJquoHNr7/t1XSvnW11OGs7wCzwTkBBLz40KkjKejL6Z2kmd5eup
FIBLk3xmdEyPCEf0bufRicqAEXpFqGiqQHj1c86s3g0ytZuBxN5HuwZkgVQL7jxF76noZoGDsoAt
r1oKB9ukpBwXW289wtl5u04fNeNXOYxhoHyjz9QPrtNZjHfRMHgbznT0OHjQCYesv0zh/aH9YTrw
pmde4SlJPqgAtKx1cxZpxM77MGX9Av5tUEC4XS2djA55bVEujIiAzj1SSGKxsYCeoE50/tMgb53p
/ZKreIuT7y0IKbNlkip3Sk/Z5YJDgjd32w59HiZkI3paJHRr0RZDj850YuaqG6PlDEVOtseGmp/L
lXs7Kev4C8ogL/k6KG3rtwXOKDl6rW64FfCia4q+HdYqZ0BBCsqpeeRMATzSRi33caZGWVmPTn0P
haVG3lkWo1jbyxpFya2/kjl9bnPfvjSZTHpYOTRuz/jUQVGdkMrr/Y++npjbYpOT7wJH/mU2JYDk
PP4sdYPtWQ1ryVIiy4mO9XAW9pbtqcmhpCFsFcUSN9hfJh4UXUqGixYtXxknrN+muTHF4hZxDqJK
9oQ3w3Mb7oXxDn88Gk3Qy2uIXM30ZWkt8w5tf9q1J1jxJ+Xks8lsU+3c69J4E4xZLRhbVxj5Dbta
98NrvHQBkia0g8Hx3H61lMu2NATcUprYHJ8x8uW3gL7HDTye+w3t+6uA8wxpaVlKy6hRNXqkFroQ
7UfynBqGv6fmplTzeo64v6EGgNl1547GCMnrXLdTgVV9iWhrfwt3eAiyBLL5MKUIICCCQDGyRTLX
YJOBlrIZbTifhzTTZc+WPip0Lea3nIvurhOse85ELJ6cZ6OnhYJAv+Sx8os6PbG+icseMz2avbWi
g0+PelslzHwHrtuqBrB30fudvIBtxrhNs7V9k3MQ7iYRkX0j5qQY8glSfBXKK9i6N1Wc8Kka65Hd
2jnqyrHxYLsMJPsBGu31iBmb/9ik/UPLSIsSOSM7xVf7HsRDXy4tIjyxGnY2hyEJUAWv6Ju0LmCA
cIsyYcRhyiIJPT4ydZJxyK6DjjYHDnHjhYY+F4XdUuOsJXAjVuM7a2NEHGD95xUCZ4dbjU8zPCIq
RVYjzMYe4ZXjVaoj7Q7Ohc3LjEoS/JMML9wY+OJhjLt2F42yu1TzFH2dVdfej1zCmgmdyNICOvFS
aNd7lKdp55qraNYTUAYuVEFTEwPrMSKGPTtBuFE6LXYuYx58dCyeDu2K+qIYF5JuZqjddCkYlOdF
LIAVBAKmLxswfpJDL1YUDZ0GYzb3AiRRhkCqNp3M/LEYak29Y5YhO6OkwHZ2o6HBg+SNyLE4MUBQ
WT1RmK0F0ZMX6Pgjhn3DSzBM8wWi5FAtwmLzqwu6AC5UI0L9NPAWXpix679hCC+PPjyKi2SlMK11
a0Q2dUj7avD0YG9kmzZNNSdrjZJuvG6B211aueidT2AEKFtpbsFojy/hSou1PXYOeUGtsl0RUZBf
p2CCMW07deyYBCvRRUs0VmKo0w4kVBi4iYuBB1M5weuh9BeIB0rtWa/IGnlCfYMWk+60Wc/BcU3J
hcLabuGwBBOiKnV+EBYEiU+XEVbsfJlPqbhf1plQxO02tD9DMnu6b4YsvB08gpAcGAryo9UspZWJ
o/Fh7gEuFTNfYGM+Ri4up9SHrHdshL88TqO70EGn6Elx3TYotEmzd00XblDCxNchtd5uqKPkNQ5m
yLJboabrDNvwIXKCny9yrV/SUWbjoSY1YHGhlN7AycM1hXAJNi34AgUlg/GrKBRvNfKjVMyGIhyZ
3ebpJJ49KL7OKJwh7utlxKuoUDcWDdT+H1Fm5CbBjPrgYZd7rDF3eLHch6jVcPsEeKS7miLsT36i
hwJzSomtyjTe1bRO9dVsLJia8Dlsv8A0RYNME1KwowbXXEYinzYNT+MNjxuVoXgIySULRXqZq2j+
5qOk3LghiV6tUkyVHY8JLVpO9RVC3e1B0yE6B/u8u+8QA/GcZjXK6T6C7K5YetPf9n1OtojkbM8c
MeRrIupx03GaHAjCUPsCxw99i3pzmgjT+S4L9XyzdhMAPOfgSbdTDc8qEht/JxL2mpOlhpkBKAEO
xhYXBkgELJwk2BpuCMdbKEDXvWX65H4Pitr5wLLsaEY173rPRcVMuvg4JDAcr+Ce8Nj4Pj1oY92d
ox5/x4y2hbF9OJ0NCksRNHP6GtcJvJvisblM5CJufWyKOHjYBNgV3dIN1I8tFtgyflN5n98wiiT5
AFHyG4RsHeKETOdtIusjTB6Ef+KGk7Lr2uEuiyT9aswgLwJ42xzha83OG8lwjnuNcJcxVrEXxPuW
dhQbCAs5iLUyDr/GlEI87I3wGwxrfwOa2d24omgpFt9X2zzkLNli/3ZZMcDHZDe3lB2h2mtLxLPE
GhWtbr9E6ziHZb3igE67VlWpRE+I/Vv6Nzlg8cduSBGVlSiHZG7EBomoBGN9xU8gWeOmrhPV46CF
ELwIuwbNNdATFNWAwIoF8869QdWERMuTGqRK9WK/DZh0Pk3LOD/0PpzwymjB8HxTD372xe9WOMaC
lp4fDAaQ+ZlbB8ZfVoUJ954PqPHnXIrwEEViWLYQEMpxh1L5rR1tWlEyzte2i+K5sEP2QTJun0eE
Ho5nC4wK+JXyY+BJGQp9UpjWtQXX4mWM9bLcgw2IF3cJWFeIYa4fc+qS/bhE4x2AD7ob2JKALBhg
4HgI40GkJdG1g+upjqMCuQLMKyW01rIKapdsMu50d/TiCDF+M1gb54hpJRxxCHEudnoNwy2Uohl8
fYb4LanJsKNCAVhtm1PYc4pqqpxT6lXCa8l7sjqAIHCZ2Cx5Kudy9OGwvkV7us4brHEfgRLJbE0F
hz93DmDH9OBODPJe4bhsyy62Xl04zAsLS/rhYdERy4rOdEC98loVqWTydTJ+fBwba4opTe4YhSpR
I0v+lYyyQd8LgqZcw+Wu4SxCeC4In8CnUgTdBdBUcMZv/HbtdgH8OwsEgacXEzQ1dxD+ikvcKRox
T4rnBFs9jO5rp0s9SikK6FrEpcu8ZiP12m9wrvK6gLttvVlj5y4GA0+UAnRv7E+YCbBtrDS/TRRt
AP13LTyBXIQYG7Rc7XXiMYFMY6picgHzQSCDwpcuRDGwhOlxQuILudVtboG7Dca1Z0A74C0JF4mG
lwyDWlDFU4gU73Q/qvoayWkT+jasrFkyeFg1UfIeyXXqXqZa8hg8bz2YtjKZ7jF7SIZVfWEZto89
MrobPhUZFQt9MvGUYeBrMcfzdgFw+Smv4CHe1LuWpyK+HtGMRweacmFKbmc0MiafoYxsAovs4Iww
XLUxcXoeL332MXPD869gJNG4hSMANqeNGsNEnyPYIr1G5xDxB5HPiSkix9l4iFTGsy3IeDS7oOhr
6U1MQ6q2LbqG+bDO2Cq3qxG4Kqtl/NahVx6qNeO8UD5O5gL+ZHBTKP0Une1S9Dyqc+hkA+rDFiDF
1y04CeFNI3nf7rlvvWmDa5ttkq65v6kna86iucFoYJY4Zm6HObUI7xWBpDuCtym+sGNm1jMthIv2
saBhswc+JNOzFk4M0y5cViCSxTqtPr31shgXHz3iZVWGG613QAqdPUC8Jc218wzYj2EmGrfjIHJ5
WwEBgNybMfC8a876XO5W1C9hkcCMVu3zaEnoeUuWDkUy2ijyACw9wbbb8SlEuYXAlEKAmOdd5+uC
665mBVD7P8bUZQNZUlpgXODOvXntUB1H33IM/Y4joYiichCdrBV8htR56oNTXMrGQnqeBOitSm8G
FamoY5lcwwBoPqcTBlwpJo4Vxp91ge6k3a8R3cE8W6NAMklbiHGVOxBSg9KAeIm6XyYvCJOpN1YT
+gAYQxYB0elhAnp4QBaef5a4VR/oREVFMfu6FTb2Nk2gXxMTsDKbpqdawXxXs2C4AP6a3scy01e2
RXlRWJpa0MzRul0tpnsb6PKAkbrBtbIn7STkqGt+ZP14DIyhhU0EkPvcKiR8BW1hmy4vBshJi1VA
odgYIFpN2zzqFRWH5X1aIAdpLGfj6a2JVrkZmrrZNcvo7VOr0QpHKME68DOEmHcjpl5QCQ2y7ON1
3lJJXOHnZtoAGPev43GgoN7Uodww2zf0EI92ADkuIAKgCjZwB9ryJut89m0Mm2wbL9hlkUfhu7xM
GxuSi1WvfN+06Zlnx3rPQyU3EOi57RC0t9BXfGMJ8poQvRoPN3VG/Z0ltTgkczQeGtcH90Yk/YfL
kuZyRFOmC2yE7XW7Zji7hhj7V6+mC3+ahueI+KZEmEd7QI1PeNHjcl9nUN/2TdzBlg/v1FkNk8mP
rMtV0cUjXuyEwZYBuY3JS8PtuV2X9ktrTf1oEV9aodtIX0NwO1+IZIAs8WCf0hF1B7xO2B3oFwjT
W3x7CUm322iMiBDY3XcbGVpATdbmZeZhsE5UFkHE0DwmKnd8Z3x4CxXQyKByCvL6Finb/X5M2Hsk
uuTABneFGCFYmdv0we8aED2Fh616QFRZNFlMvhf6EdmZH/xGZi8Yl/MSGR/XyNJ7c32YAGOO+pMk
6HFKQl5AyepXzYxq3TMDPbOp7q/h6f0NJb1Xdq0F5IEXr1CxqK9Z5pAG6AOOrdJ0ukEN9iLx0hY9
xRR/Xfh1i/FNgSJl3vpr0z2tSuhu00a+2fSsh6OjYXNXML60t+CN3fjTStG0TWSzenN/kFPtVVHb
LYWi8P10LQJ8ulDc8UZ6BR1yUKspXtmdaMb+mxXkdjXhrTPuwQkB8xgf0w6jnrwUQjIukz3zSb1H
6BEsPcL5ufMhKGCTO9LFrhvEd9EiavpoR/3OnNlFqwvZZcvRjwH3zKhrD0Pgoe+Bxh3S0NiHGrur
L9lstvWQ+e9DblDOYXZ/goAzXSRDMh3SUL8yjfEV+FDimA7pUGaL2qsWc5LA5O2WDKi3eJTv0DZG
1SgQ+GCTGklBY/KEPdQ+T/18hCMAJHFC2zKEeBGhvANofkXKx73J1dG1sMqPm74FuijDDiCsH8+l
CWx4BZ9EEVVNaGKJDirqjujcuqby8b7Mu5Ym7AycmQRabyzbfmXLPg8l7KNs+9gTjjNVU/+BtL7E
rM/JCuOl7pgibrNwUsfFEHcPuk6eao2VKZhZKggIsX2n/qOEi0GJD+vUsfFlLFjrgIaxMWMbdLCP
fuu/qgRMcSFBfRqjRO5QC8iT7098HnWT9wZ3bq/wA8XKfob5ydqoB9AOxB5OeFNW+sDxiqEdg2MC
rjkwlqF+XEWL2g/szS1LQ0zyBIdjQZPIZ4v54UZ7cP6C2z6yXjiGbWgceXwDada8M3A1WJHG1J8O
Ale/oRFFrRG0sEAX2BuxD/ZYx6rujzOw3wIeAOeToMMXXyPWLa0BXHO64KXMhm4PDU6NMyL1lg2p
42Q/1dMO3QxDW2wMFJwJcTMkzOwcyXPTEeAg9nB4yi1dO944zuMzfIbde7RyCoChQ5NCWPMQTdN4
PvNW3DcKxUbhtUuHW+Ow9DiBwx/QS6aVGif1EDjCqikSGUATjI5AY0Um8EpAxCyd783Rhe6xZA9p
FH9dgCEfvLxXUQmgczSbJYUiKG/gzg6mQnCXYHgI25DlpQm8HAaPnqZ8Q+FfFlYwWiI9YiqiRO1m
MC2OC9fmkQJJPVMOhyXUNP0NptvQCnksRYkOKK0kbM6LsGHeNwAYKKI9sUPL418EoWkfVsrdNlw7
LNqBvWUuriuAUjd+l98YT2TYjuiSlBESMis+rJCfRwRAtojyIuKNsYWeBcJIpiGoSJ+9Mg6zPolx
BIWjdQK1+or+vi+GqOVhGfS9KbSrAQgniCePMUlDVSuDKxAYEUM0RePWsgmo0BLawqgkwZRZ9/PW
rQH2IHj22G3vnNs2pEXUTJRhkgei0vu0dkeeLi2Qd+LO2OiDkzTAdcw5HM0oVr1KZ5Tcw+zbFCBS
2p+QGL9ntMQQ3KQnycspcJ1EP5qeDhIe9mHnkkIEdo8ObSvc5GPA69Kf0Eu+5w/CQSMkYAWA5Eki
+PJCa/w9u4TO8SzA/+YlpGDRcJSgKiOdNl59Uv0HZeJPSAjf891AlAELAhpoWJP7YJTD4fPThTI3
8152bBNimppulE0NLzBdoc9WoXascjzUFWVa3tz7dRLb3V9f/pMf5e/XBz8LRGlkCyEe+rMl1Dxk
OVVJzjYMiqYWbrUKbVnMQFyImjTstpmH0I4n8Ce4vSBT61+DQgakIRpiWmGg7jXnkIuT/MI3E5xU
fv/j/haz5l6hLZSfyTLfEWz+r5Sa775r965OtJXx86/6/5B3czLg/K9/EVt+oN1U71K96m+Gvf5y
+95PLy3+oT5+Mc37L6XqavWfVJzTb/qDieP/Bq7EybooAOkQarl/M3FAuAFD75TcAPYWDN1AgP6D
jBP/BubOSVN3Srk+eaNidf6Li+OHv0GMBPwgAYPm5An897g4WHRY6f/m4sAcEzp5vGx4504MV3T/
378Jpwmi5y2Qd2AUOtMKiVAwBhoxlenVhyLjBBzc9W0HobHEuMHls08rAt3Hcw+gCZN/jB5gPYWo
qt/5CIJWVCfNweIoh6VGDkJLBTfTle2g4kmvIxS635Jpqu8azDAI3j6GSSqEl9MKAKbFeFGjDAvR
VfbwAI8FT7HdJ8NYcL9RCWJ3Ec1b1QlOuAgTE/QU+YT55+SW4NEDwzEstGrbhzGtVb2B1yjmiQlo
FrqEK+HqbZ236uYwASIBvNGghijrZE1em4Yuz3joJjtTArq2YulU+0Z1KswWkGZzMWH+V4PHkbSn
KVyqjwrOZpg1u2RtSw2ncrfp3Ah0btYDfWAh617jKF6nvY0zgG8OnAW/IKPB5EDNFOPACC96OY9e
93WKVpdUMEINdsQEZsXQqu+2eoE8v8hjM995YkE4nzF5OmDINQ+P4DXpHoQ0PsDZcQSjt/BN2NUb
IGszwqXhPu128DgkLeq/pQd9GByUJxhQwO8gAiUJI+WVtV+zSElM0QKN66StjT4cEeuVDBxOul5E
9e3Semu0NyzvP1LwdTCPRFj1ckAqltftPYrxG/S7A7xhVoIEoAI2CJiZcgM57ZaNHhqPLuDTHQp1
nOUk8ch9z0X8laUWQ3ogHdmXGNnTdgfzrfCLouP4KjBvNQVJF3K26pa/Q1xnv9hwAVjJNV1H+C8l
wU2jougtnSwYCYzVkPYvOc5ojP2tD316HzpAaxb4UBFMMAMvfOv7yU1j6DBqUGAxhj/IOYt7gVnL
zMyFAHzvF5GsU5iYqYFkG0szsk0k6cOdlbH3dYBJ/yXhwDPozv/fzJ1Jc6TKeoZ/ETeYh6WBGiWV
5nFDqFvdkJBAMif8ej/lKcKOsMPeeXMW556+LVVB5ve9o2oK+k56sKtYZmN5JkUv8nErmCDXd2Fu
gHIO05bDccgpY9m18xkkPSCkmiO+YQN9hJ3ukB6xVPXmbVezYleoKGovu/QjFsod6WL8k9LJVbw1
PRa/vZy9ajn5toBpuy49qwdhA7azI8ruiu1XPIw3WxlF861ZiGw7ZX3Umntld8bET9xN1S6STXtF
vCq7PSuMPwM4E1nqwAlGMKR+JivzzoCgsT+4dd38eXPgp5LMn1wvGfqQAlXKFaX5OkvimZO5sYvs
S9qRqN+mzreXi1kgb7phbiu9j4YqQnnTLHTL27GaCLf5teWlKp9YpmdKO3GFuE9mjeuKnBsFpWpq
vSwXpaZgvlFVY3eprqaAAqIsMgxOgilc8PMO62JCtDszj3VZAgnBEPT3JV8if40VTKWIs9HxPiWA
TL6b6s4aUrgr/1ftktKQmkx//mdOtZIdl+Ui3xbD9hfKN5GSxbnh9cnW12t4y3xJyAC8HbXYi7TG
EwTY+Med6Si4g4NamzivkWwl+HO0cQ9NHzKxc8yM+z4jeOp7LdztmWo31NScuyVeD4yK4s5CjJbt
/LmrhyeTUPElwXbiPgZLG1b7IsrmR19jg+F7JywowXOLbjcbveVWANktf3N7G/d2RmImi07ZEB2D
C7SJI/RnE6ODYT9zP5X1swc6+sQaZ+ukarb8uKxm2ICyzvmMYGT0tmxvYhx/rIZ1+L2JcPpwq0L9
FkFpTnvSsZdfVU5cEwQgCkXkVyUyO/RmzjDGcE11eXQq3x5S5poeBg+FzxLno0S71JM7PDxGjaBN
b2o0ea4weyPBH6vgwzIm9J37PLPGmncQJIFnYCBbdXLR2lcddmloklWkhl9sQdJAizUp2qf2fryC
5EA5qovWv7aC+jsg7WQmFjlkZzKHspZ7SqFDdZhnU56Js8PqyufpZpcK3vXVt3E27bRvc+hGmek/
yIqlKG6kdkQCVuqYSU4W3cfYzc6nDFab/w2o4dP1md53CxruPG59EkKfOrNQt97mk9yCQ8nXfIFs
KCDiG6JRyev8ZkGArztrLnqoIVuw/edl8GyMPmB34ZTWemepvLoIVWd/kUx6QdyE+fbS5iNLYmfx
4B19Z67ZrsMiN2PPmuqXLA+aKQWY1j3adpC3eA0sTQqdNeNYaJy5PTgdKkVW9euPWsmBHb0oRyQV
rpcHPBxNxKMEo2I3CaSRnHdArFLuWFSRHdZy/ewGDupdUeGvTwEYHB4u1zDzc+hkhQ9zNqguyR3t
DUlRTMGrdopJJfYazCIGKCdrkifXObbGEHE9a86zOHOmpYYvxD+2K4zWRIJhjgGrFKLKpLEF7BGN
cb1/rBYqfFOBPKVJ620xrMSdB2Qimgatg8YwEqRjqcIXG90kn+myRk/ShXSDW4QGktzMTbJsJcdZ
nW0tOLqF0nwtLed1VpsTxlDowz3PhPlVdt4wpKES64bQEcsYE42HnC0Y9adslvrXtfCh4Ea22SJX
p4uuj7FjvBS4Fz4QtEQ/EkIe3orxwE9qJ+eH8LoVMVIQ1SbXZhGip+35eSrJiH5r9h1f4WRNFVGO
8FKMDeGy8dxrAFQKU23QOGEZ3jOEqFhSs7GKDapG9dcwkW6obwPZ5HXSE43+BzrUb/dqXEp3n4+G
Om15iAQZeDz3SZayoo85Ktv7CaFlTaT9IDjdo7bHqiOrMCm5rsXO1uX0kAUZ9jmtHEAPPTJcASzk
TbSzBSXRSUU21xOqngyFdNGCgFeGVZN1MDe0rwFR8J9nYgvh49qpJGylU8wpldZFts/BMW4XJN8A
htXEgLb4fNCA7VvWXDZhrJ8z4NN8ID5h+wvD7/AwDCLUwIdLVt8OOvSRNoztduv3jvrxtDDeKxDx
l3zNlR+H4xL9Ug0sfcwZuf6pzSCb0o0H8xMQJ6r3y2Y4tz0aXjbq1e1BMKJaHGc9bN9OP4VebEsD
qV+fOQbPaGiWDSOtqd4mMqDmeLWH4CLnSU0wQBwm1JYs8EBF35c3DhQFOlXRZWfTmztn1yE8fWwY
Z38WbBAWHpKhfh562X1Fsy5/8pE83RRNaD3HenbEF/ThIuNa9M3rVDTrn1at6qFcREYV5GZGLz2O
2XMHv/vN+Jrx/YEk/+ZW7h9b5eNpm4lYnZl/VPkmPGH9tft1e45QRR0Xo275iTvD/ppNo36aDAtk
jqhAAhjWguXFHcaWuWzIo1+dnPN3On6872DKI779ibxwtfW9TKZqjW5Hx2e+ygpKKxOmy/Cz5km5
08FEUSj0Oupa0MyxRsoitx7Hsi3hyTYV3i7BWm/xmpd4qKPWWOrErAP1y++6pU9W7OtOPPaTgvfT
y7EuNKKGJtfhA/kJ9hQvdj8hYNq26HltpCeSYNjWk8WRnxN6WS3vnGmmwdUj+5VzOWhzgGwHJYh2
BhiH0pVw1ur6tNjVHNKtTEtwtcM+R1bhEPbesu9XNf5R9tB/4VYfmsRfWmAmOi1wYrn2aLxnUDC/
/dY3X0pODAVjMRoiFgz5r2tZIbEeNroE9xGKu+O2ZQ7DgmyjPHHywciSbITR2XkeABlRqoW4ur6Q
sRzhK8CObEqY80SQ4tDsGqMa6Xgrrwk3W1eiUdoC5mn0NpXPWd+6qkwyFIcAoZhhX7IhGxdQSFed
+SPZG7S3ISF5itVIw6ZZr1rgMHd2V1OCe6fRAdRHohaQ2XaGXBgv/dl/9y13QFHjzZCTlKGZgjjv
WtlxFTZc7jPlE3+0nv2Ifinm3auDyGVkXSNuFgOQ/htkoalj5WguH4U65EsbCxvgXKgBIMiggwWC
MxhBPE3+0p1YtPPB96werEp4n31I1msyTf1yMYxIfmSjje4OVnAk+s0Nizdg3i7cBxuGuBt2yxb4
N4ITwhuXLX82s8wwKoQWWKmi5yzf87pMxwzaim5MW+L53BoPQwUsPFa9nlWvTUNNrxwjMsaDBId9
2KAdkRTFu3oBdJ6zjsUSsnXgMRrRoh9DE5Fh0nqjOcZ+1QRG7E6cNXsImBKBjMhRyHtFbhSp9Kxa
HQaqMazYssZwX5buigLMHzVbR76SPhVeowRiiVWkvxjeSKi4hJa8C3Q52/syD2m66LSRtXHtcZSl
IyYNHUt6fMR+QqVgJsFsyWFX+VmTo7n0hf8sHfDA1DFyVtJg2UR+bJ2Wa0pnPsz+0oJNH+qtomcV
XaxFPolT+81pDCXQaE7MZLkr55ULnQZ0ySy+ZWSIetwsTuw5umkODDPDi+FXbXXOfDOUsSMxLbCb
WMpPpVKcsnPueRdsHU5IstNiPOma0fYwoJ+hnsSfquhuwheiaVrHkcuFG0U/JaKdOUEkwj5smbbK
9optQyaF55MNVCGqFkfpjvNrR06AcVC+iuaYaCbbPtuFGeWvZtSR3qpEtXRQtVIywBYeiqRVWmJI
eV+KCJUseHgaIGGoEiqZNLdqJ6L20EkerT0abES3kmRWxk5H8vy6TlFY6SAtaaSshF2Wzl4GOtDD
XVnJXMgpPNTWILNz4QwFWw/dNOqIka8sTnZQ5MEx52JuLySW9uVxw76BNKfOhDhy/4uc93v0ix2m
q3U8KVO2CB6zlSTFEVKN1VzrptiHcDpmYnvGMD4wZi9g3H7U2T+ZEyi1Vz5k9SXP3a1JTCOX3UUX
GLxiS6LTPZTeUhdHNfuFteMHxLlQ9XnvIJCgtjtBHTP2u2oYEOflLIh/S3PZrAOFbmg7xpbkonPB
j0Yx6gYzhwiMnrWLEYhxS/XWXdv8Vvx3eD1WF6NTt2qxM7bVFnu8UA0tADZP/+Mw26D/lawyb6/C
MrBSg2y/9uCaWUa2adQwDEK/dn24J5phWE4L9qTlflUrnYtybKf6Bo5Oy8eoVb14yYJOqmQUYP6f
s5fzPMbC2rbgad5YNm8jR6KmWZFX6/28csSvau7L88JTLdHeKM/bO5HIspcJSbCFjAVND9fx1DUQ
uKy4PWs6yMmOB6qLYl3y+8O+FBuJQWMHH0tk0dbuqHjIw4QdXpE2UPtjcbRLRIM7W2KXiqlFh0KC
U7WGne83UfmrUq3xEQZ13Z1VO2y0khIIoa8RLYwhIXa48bZ3hnXkRhWrcRjX3Fl3G2pLdfCdmi0z
hHsBjVJzYyU2KYoQ1q4wzd2yOHwZ9maXxW4YByUSv9O+gpOrp+HEBT/xpHl97z91jluUT1PQYE5w
vI2c0KByOmvvLbiUkpmQNsI9tjnn5sbVhYIi0s4tfpNpTTE4+m2iyF2+ZmU5/VPpy/J7aXKoVjUo
av/WqWf07YfNqCkfBnNIfSWHC0n6wQPCuhqyYpbTF56K/rDpYQ4PmC5wg2gI/jZt+InbXdt4jIRF
y7O+NO76DCWahbh8S+2mK4plvpktVC++2SKnKBaL6jvgR+KqSgBBseuroAkT0Vphu3PJVXwAHhgR
xUrtn4De2gVDbennV4Kt/gy1RohpLNF4EVtbr3uDRfdD9GH0Fs3XyozN56lNsqkNvizhVr9Wa90M
xG8hYUiZsXpcEbOYz7R50iOGSBe7vcmvguZC1eyyupgI3HF7uarUxk70JY3RquKN7BrBHthKrpIS
CfJVQDL88PLjiIoCRJPneUZp8I6mNKpPa5Trt4lgcchGv+/ZGvNQM4pW8zK1oGE5bvA7XiYkvny+
elwuUk1ikgSF9gODVIuAoHYSiNXcT32jFlLHhvLZ2w7ZZOn+OPKULBfQrTJ/qRGcBNVDb/n42FAm
RIi+0qkmS2hfRXSu701/8sBqDS8f1DNS3U1C5Niuv/Oyslp+T+Fmw6cTZdzmfVqQX8HgnlHDSdrP
pM3mxWprr9uFDgW9KSHyrkjzELxI7dsVOQplB+7UIacbClu5xt4l/ClMCipFxB6JrTFxA0QorGXg
ZDKdu9ZXZ3ZB6HG3YoErYmcCFT+4jeWF/aEcg836nuUazU8yN+vw6BaZ5/Jl+zlBKHBh+s8wuxkT
ai8ntsqbRQR0LAMMmKww+Og8bh4W5ILjolJLOP0uomJe7kzVs9n1WJxnKw5a6KgCnK7OUQ4vi21X
ZYyhZO1+ZWW/Igmy/Wp6qbJ6BLwUJsIeEU8tMlF2cPp4yjUOUHC6xELIYnjx4GzLZKMsqvixhbEU
9K4z+/rPgYoYvqO6FUoiG4jQ/QvhzuV9zqPRPnEhZV4XI+7GTcE1Oe7cTXZnlJwk3hWWLg9z6CDl
xekXXEyc3yBhgQ16aZAkwurf+Sn6gQmfed7Xp6zd/O48GTh807FAf4D3v5B/zDXr/qhWWG8jiTIk
rSydSQhw5zIeis4vFIerLtUhH6mNTCMkmMbJxTjQpL0xBreBGnvrLFWk23hRSJySxXIFXlEHIQPZ
GAIWK88VczKV92AsvqHW58EgKStehm4Zz86GrQmlKy6I2OqqkKmoayxq2KII1dCwWoOdqAg0CXjI
7D4iSxU/BnGTEVhSZTyrokUjU1qqtncrCNOWRBUv9qnRbfEw2/w/JVjMxjtgonxBb7kY/BNn+g5A
U3sPDUYufAQjZcsYI5xMY2tb5E8bNvpt2KLFSIUMVYgaodAT58qgNl7tTPy1QEH5FZCnEP7fe7DF
IJiDncJe5Oh/23D+3Tmjm8egZYphkPxfC/fH0n+0JDzzC8vZfiqXkVxca1wRJ0g3R0cgq6eq0cWS
LGFhxBslCK9hW5bYXTYvIKp8JLUJIP3KrViIa9A5q5C6c0T++HKWkG1cE0hIFiF6269WL+QeBLnd
/5mDySfMx5wrErRMlGLhFvCY0Y+iMOTOy1PWBOGwW4HYn1wWlDZlySv+jIyIT8AhfDrz2C80HKwI
pTnUMnRhxuA9GCJXDT+czjh1S97khOmhFHvVh9Ma+w3ViLE02uW99kyfHYOMmzv8Uh1Cc1S3mCVU
xiS6zSVb41IA/aU11x8FW5UE7iBDI/w2RLRQ8WCq+m+by/HP7OQizQCJEHBzUNwamcf1LZC7sqMD
RHOVibWBkK/D6hMKP1uJ+782xi7GurxkUC/FKZIGPfdZTfU1dumuXBLXCJY7HdHuAMrpln/Yo4TH
p9uGtzXNWMauyUwCX+bQt5O+UYY+2cIl61ZGUvz1GlyvSYlQbcNU6YGv0HTDnFwi7UNBoMiCh1PB
VJAi3ezcnQFKgkKE068491PeMiJftXNtFUkWTNRyrK6cjSY+GAONbC5nE+2/MMd9hFEgo4uEpHD8
aTmTPlwYhWQgNNBBftizcqreAPhg6fWfs8Ux38IRDeIelW7xSM4QceRjuaHmlCBNP6TZ2sAhVDcr
cJyZdRwYwzXPvcLWFOlOo+3SLfrgzBouaqptAkJ8+nokInLy/1FJTrQkjbBek7Szlx6P7wRg61hr
4vQGy3wXQYJcGAnDR6VbCtw13QVXaH6IiOkC9w2Om492IsXaWnxEnc4RS8+Of9wyd1H7kDTvITHt
rgPK8Vc8teNcTvWJ3c9+ZnMLzlnOiLwb3NLTqZmhPebJgpeLbYwOW1L6zYbxsHP68nPY2vFv2WHM
jc1azj8BesPqyR8HjEC4/jicgGEggsKwnZ5G3KTGjR80zmWMiJNCzTGWH34tzceF/Ws8uMrtxS0F
2NYt7vwI6fmUbW8utJNCG0/GAXhPo/66qt2mxFxspgyEqr1GrGMVT3M9tN8EJ3VVuprd8NZFbU7Z
u5L/FpH5f6Lu/3e8/P8YnfH/kJy/8tL/PTn/T9Mw9uI/xWFc/8C/cvBW8A8LctmifebacnDVevxr
GEb0D2JyCGO46ltopydG8j8oeDf6B2pfzyLxIoKe920kMf9GwZOGAT1v0s58be0xAxoC/1008L9I
w7AR0fwnBj4weTqImPKvJXAWDR//tdy3zMVYhCgZEzOas/MwEUcGf4rn6SPLi2DvBN056oeD6Rxg
xY9Cu0wG+ivASMlqJv1EIsh8YXnjCEbAWr0uZbszui5ZecaWgvgbTuWi8A7XkrEI8DphEcVpXoEL
SVvvhXgZVsdNLXc8zSTi9C4au7bI4ZUBjvL5NEUh4vePcfDaWyf6RVTcebVZuQquBVf3VQqaS0h3
RTb5uSru7Sk6aZ8QQ9u275rmqlrWTwOcVOO+G3jWuFUSaVBbyWKbSHO7d/1KJnhT3u2MA4cVMVnh
lIz+jqQBbNwGjZrlmbK+T20tI2BoBV2iMIGjEgKgcsljIIzvaFfsn+DcO4FEps+/WvQHxXK2FEaa
KFYi/PArgOwqnpzPqflRoLeNfkewbqdrBYXBpI5tlkCiwR84pk3wifrQDMsrFsffGAdUXEXVa7ud
bfSoIqoimqLGWzmYsVM2bWI4+iaqrjrmBnom2iOTy8+L3TOhlMXRXZ4cnaHwY9AIOicZwpcgwtdN
RprhhclUW4lu9X1fFjS8WPh5K9zzWxkUj13p7/vCPBpOcEBNe2vqr2Iuo0dJduhbq8LuBbHidMcm
/sa4EBv9+EWh4m4wzQ8LlEia3acNjEgwQtz2yFohS6iWj7d/waWLMU/9/Ko/ArWE0doFsLWhAS2+
3YySYUWxQg+kdJPBiHp6dU4zk8ccduKtv0Zm4OdEt2FikQjbByblt8Utu1/XhfdPqN4paI49vX73
VUnHQ/gwlfKht+E+u0eUKDGWeLSGKE4cgi/qWrVJrQKY+6Debm22kqF3X5ClDW96al5XWQ2xrsE5
RbuW+67MYGNMvKPU4xwYghJy1PArzQmaUS8Id4t1x/L4aMNLY7uYca20yRi6kGPRJbNM0r7yFJHL
ERvHo4qyt7blI107hOeIYRlE8T7HkX8gU+GEHC328zvlnzKfiJnajM3CPWpCtnLWxd6uX0Mebi/4
KZlhWgolgvoet0wbOwol+o1HVjwxhzc2s0YUDS92ET0L+XvLb/K1fCWIi//0zncq3J6zS73Y11b/
ioZHH08iXBsX6GEieZb5n5jLG1J9Ypy5/PzWesOg+8tCZoCRAqd48ZjZ/HunRmPfZ1hrkKSjRFjR
2zedeO1W8wHB+/uahxdzc/cbcn2Lu3JFmlJAxofBGdxQ3kZi4xZXL52fP6rg5Gh5orvDTmvPOnKL
+Qn4PeBo2QFfzfl0xYePxmD81SIQN8i+QX/7O0jJv4sQX3U/FbttLT/afAsORWHuIFovkc08Oxmi
o3LEW39bW5d/bEqR2QNwhmqYoFKTc2PX4Bgq3Hk+bzoc7ustmvZ9h1uDiE5erV4XSWmEc9xE/YM9
eM+9Q2l1SPF5xOIITf632lbvTQbLYsUThuCOicUjMrnBT8wXpsTwVOW4iYbinJuUbRfG3UQZNZM+
M//wtUEp0FzBGAtfaMket91406/Gczay3gXlp4sDi/AtpK0hGQFIbKfECNer6SWkSscgTaXLMQN8
I26K87YJkna27xvn79Xhs5S+/pjcm3bbEpb9+T10rn4OPy9+lmxhavAsHN5bv0brUVfrjoFqSJyA
UTRG2vO1TFVwa/UFwVoNOAlmkHEXVGZ0wLjrn3DGTZhGPCMduvuqHNa0zF0zZwrDGeB0H7UdvhRW
bx7KyBi4KTbzNxY5J4nYSpJh69ad7wW7rnu3g+6jhDaC1vjo67PRR+ETAlragnifJXnEHeImXrLy
OPNyKA1JkxrBvTDPLpDNFB1G53fbE+XGq6E4IbubVbanOp+/fNTFaRZmR5k752owwSasWAHKbM63
oLC1yK/NNMh6Q/dK46YZVQOtdu/Ib8HMvNE4QKOiuX5Q7prYgfFpbmUaIFONB5COg4dFcCcDXGNr
uDxZWbgrl/7WDrdbtpUngOhnVKG5SABq5Y2qw0ugxNcA0ERii74N+fVmBDtz/yzsWyIRJz8Dzjjb
DPdb+Bi6+WctQD2W5poWkiKedt3njvO1A2oqzPzLJTwRRio2xuqQtzoBFb+PsFWH7Wno6buFC+m+
MGni+DnPQLwerMoE8T9bwQ7BXFoEPX6//NLN4yFojTtPy08REP7RvSKn+wgRCMecgjehhUpmuUKM
JHmwY2awWsqXCErG4OKrvEiIyY+LGe/NNlpLPCwzfqXq0ebvPrmbAgXN8+2orsL04AK+fwiKCG1F
cQFFj9uZb3mNfty1x39gp2HYo8TyxhxHjzxMs7jRZXeaWF7Iabw+sUHitfN8QvcHqimpqFZu9dlS
tpAtzS9X4rtGUQcUkqW0SyQ1T7Cx+ft2bOfnqbH2RRX+2Mzy2Cbdn9GP3kcLLHLJx7PLm8/agdls
Y83Zr7Zl3GQGZgr6RAcSEsLEDKDP5Se+TA48vTm7eoDgW+QHRe76BKPOu2iHxCwbWwkqhI57ful0
eWqjaExg/PZAsbsy6D88p34xrOzR6jZrT8rVvuiyiA2zWxO1SXFwOaqKcdtb3PAVSUTj5txA1O4z
fZicMmnRRpQ+pYX+fArqa3+X6ogUEhvDPtkMYJS7KrRu2hYndnmi6oXcosU2D13Ap9NdN+jq3ATz
UVZBzEJ0I5oD0wFsvDhxidlE3mf7EnHEVlM3p8V9i2dqMg2WZCi6KEhR0TzC2j8rp35cjene9vWT
UbQ70m/rT8dlOZ/856obP03zb03q0tT+tVbnvAw3Vv6de1NSOM1pMXEMGMsRgP5QjT0nwq3CoJ83
d4W6m8OvzD6b85vFG52hgBH1blFnb31vombXYafH/BIRzdFYDUY4KpCiN4eQxnD5xvW+w1+7txHB
8AdnnSd8nXx3bImm9wLIw06qjwsILhmPaDYY8Eazsd976aV2Bq6FpiNcCPIJ9Xpkic0hUIIbi230
qkYBu30ul9Cn9qDAzFNi+eVVmqobAstvRYsNPOjnC3wO+vYbTYl5A+t50TDXCJF+w0QnkTZd/Lrt
0RqNvenknLqE6LA4o+qnFNprsGi3j35lM77pX43qjgte0LifjYS67rMt/JPMZdyam957fvsalsPV
v/ZkDXcw3fFW2I+T+BtgUNtITUSkh9HWBhFrHggsFelWw2H3IxR8ML11ucX8Me4ykcHh9tmugc5W
Inpz5/4kGJ0uhkRKBM1kJUPFweleTUSrzqodLhTtw5x1iQlKp/kugLvD/YhYsh7Ojnc31VdiUzp/
aTV4JdWiiS2HTlzkPU8RGbdHf11YKkr7oe00WFj96Kn+l487PY0034mv2xv46CfZ4ENdxx2Za/d2
b90D0J2W9sdruzTzWB3qwm3P0lzYA3AxeOXztL02QGRRzwfaDienitJiA3EN2vCOGuaz1fdvMMBH
Ea3vXrG8VYF9hx/rhnsCVJK5pjVvOsdMceve2W17tA0bo9Q23eiBfFqF/YwzG2jcD+pri/S+KEqb
g9hWO1UWN50PqehO5H76a9z1Fv606YWesGNEBRmrzsvKR46EIR2IbI3KrblF6BimqHax483ja1hr
Zt2Jjsel3A7QRGuMBydV5fiN5gYD12T+ZnTtP/2G87/SlnnJa5JN4ReagxhIpJvRUzSpkdug+FZl
9YkR2GtsGN1NkClxzO310Ck6/mg49k7keqZizJ5RXOYPBNtAww29eoVo4cQt2noJ7rEcVfcaYiVG
s2bu3bmp0wgIkNI7l1kamxnBMJaPe66J9sFElgpHn9oVjfGuwzZ7MGyWvdmBtd5GvV8z57T1jjoG
k/eiDeMShjBnPDk8karV4b7HB5eA6814c7Zji+klbedpFwKKvhdE+CVlE2Rfhh89lCbxdbbHxG7Z
1f1aBtvehsk7SXS/qItbjgM32Km2PeNnfQpg7+O2VZdCkHLTNM0D7Y8VMtMfUXo72Y926iNAQoZT
GUlZN9+WT+CrKPPhx/K24QjfDRRuWuA5jG6d42xY5ok2ChGl3Y4B4TP+AIszCCR/YopuiRELQX/J
EtGmcfZm98U2ZJE6PmC0ZNPyALsDbX/P9uDs22bqjsLFAAeYfOWdMexgVXVOzD8HZZHdoZBuoCZC
UxRtaBKHvWpQCfjb/UiSlEDJM5jRfc34hzgX2QZA1NbFi7tNsd/nabDZf5ymugW3ug8A0FDq6cSe
gsSGvNiNFoVbfSuQLS1Ncc8cD0LNsnsYR762DE1rorx62K89oV+Wt8LkmsOX6u2PpbeeHGUfVxI0
267bIRG/R8I53FTib+eGnz1qiiUKCKKhx6Sp/vRET4kh+yYG9GjXvyHQ8sV6o3PkuZfuC6XPxTlb
i99G4H97/fDV1sNnYExPgpi7xHDt+7ro5a7f/G8kO8RoiN0aFYzMejwNtkqdtoPq+IGrXm8KvxWY
owm6mQH+SNHx/HjFeNxCumwDg0Q5be+96ZHPZOBGg0tKy1AhIjHQ7m2PttLF0ZFfypryODfnNhbe
eA8cCoElSYXxp+HO8AzvYg+yTuoQ8Q6LAsaBp4Hrw5XV2dbqjG/2V6HRrxLApzhkEKB1MuLQA7XQ
47nN83fZFM+E/VwyDyjUrlJPMkyp7Qf7Vuxw8ZIFaGVxR7JYR8JjrH2GNtx3a2imhPIe2MqfpJr3
Y4VEYQ3W78WYj9M2GLcEoPwVjDlWXt7Ibn5ozPkHgVGXtlclOylGvI/NB4g9VB18DIEEDO3QAFcD
dol+0DHR2zcqQuMe5ElAfGppfYlyfBBFdkSiGjvXi8T2u52kqGuHp4tlldwIezvLqw/0qtvR1rmx
nBvC3oj6ml49G7drUQeHTAdkyhHsYS2pEFUckH/pMUrGyAfiyl+P/aihGECIJsd+30pIFuECb1gD
azbM8TKeislnlAq+XdEega/Pk+AmHNVpIg+E2R0dUzRhGl8jeZszoq5gzQ+kol08gT3PMd4Iy52T
1kAZ2nllSJIwYyvqCzXdAj8XjKL6BCGIsgmd6/jORDTdoqL47XLXjcaWWgujX1gQ0GgiXrnM66Jx
TCptnQpnFZcluA4nRMP4C47tUKPBzoluWjx/eSwHovtAM56dDva/NJ31Y1T2eQEkXjT5E2SdovCc
yuFXhzo40j9XSptWvpdC6MssnD/tP5N3XkuWIlu2/ZX7AZdj4DjqdWu9Q6sXLCIFWjgavv4O6lzr
royTHWn13C9lpdmA42KtOcfMJZ3ToleXwCy1cmnJanwMkHAnFKQyCk0I/tlitCOkSRbgKtg4MdTW
WKv1O+XnR342CAi9vs8h7S2I7zHWTa8NdNeGa1fgwc/rZYG+Z8G/fE1588gOln2hzqEebbC6FnhI
3Hzl6qwwspmf+ZSuoJwug6he4zV9wma2diVlmba3rJNFMefS8WksDY7IZjy+lKm7r8pRbnJZq5VV
9vJg18Vd1SZYSsdhXDtRvunxFG2zZjhMJotyMjgIofI4eVBVWa2ykeaFQW9npZUJlEtKQYsoG75l
Rb22AFLdxO24ceYqRe5ITiK7voHV0nUbI9ODje4HiVpH5OlR+A/sC5N88uwKCnsxZwHm69cWVfEi
6Nm/NJh6KysKF23ajJfWqofHMYvGd0Apwc8kp9zZXlSm7cjm+WaKJtrSlvQXLcFgS+LYFh2TKY1M
uv6afejSJ8vgHF2ANS07+netdd+itNKbYZfgHtx25h4AzE8zovZBVNwaysstcNUNmuxN5wccyDw1
nZFGP6Mp32daddfzEcP8CO/QQfmAOq2fTVht5z2KaffgM09hfNSwNRa2XEqr3hpV+uCa38ymW6ZR
um5S887Lu3GFUOXstP130StWUVXsuyo5Rk6W7sTk38VSnZUwMFFQmho7/m7XMPQRU7JJSKO7KtPP
meNBxwk6dLHKjJ5T/7WOh5No7rzsThGsGPTWJisnA6rlvW0F1DlBccaDtXAcZbxNeAUIlbRyrCnx
qlTpRdbDOfI/SvM+mpx6kUzU5CrzZSzXlfUiqMtR0xsmtKxdfIkGDY18xlE41FZa7q+lqjv2ItML
RY8D6K6dgehnScD2wSlY/lKDw4Ch7gH0coBDRqjpWUu2HIhZmx06hfqFm7h3UWnhNbLfxsFqWLi9
tV0BtkAl4VBZUcfYeqgDZ0UfZ9OwxrYUE/IgAiliHOA1HIKIClCtx7tAh8cxA/qznjICaLWAY8+I
Ukj0HZ4reHgDAoCFhX6l16BshKw2pdZhxGpea+1aU5UeZ9IDeVusPKM1bNmAL+w6XklnYj6inRqs
9GDoX8LgNtPeCsTEfU6apBP8nD8wuyuXeq62WqW/NClzcd0nlOtHAlrvB8c91I61J1UcrQbtxg4c
3jOSEeZQ/bbNijf8QNayI45SlOnea5iS++a+YLrwx4fY9lfFZC17nn08NOeuk1uFE6vqvW0+fBuM
9K32QhKYX2wKE2236Uf3R8wpR6MAmrQZenyU/aO+tR0UG0OzCbN13q4TcR8OP0T2nrovY9ohGf7e
uNnRq7q10YqlnYBYeqSqAZdiW1KF1uU06wYv0Cg3dc2xwTAu0oPMgsqVSaM+ZsHPsmBlMbJzRTe+
CPSt23rcwVgtQtrDukQ4qLwlLPGFXwKy0cJnx56jOKnecJhAMvhG922fp9le625SMBHLxG7h7ctd
RK9eWfaNlQMNe0/Rg4gxXHeFuMtSDvWV1LatAHQkq+RaR8kRpO2wiAG5GXa6Gsxqlc/NUlxUt/bU
4yMKviOyBMhclzepKyjeyBvUd6eJWU/l0Z58FZoTWZgfKl08l0hZbMx63SWnE+L3T6ghNmXwc6Cf
ANO4Es95D3PNWnjZEwJKHm69lPaU3Uy4ZQ4QE/dEnCYd7Yihtrf20KxR8x9khMkLpdUAQrIzX6KJ
LIOyf0jF26yIjTvUcxhrYmxK9gCFwT8G1quM3F1edvTxPeextYoeVV16yut4G6n0CNgSWWjxYEQh
NScN2iOSQ5x8WQ2fy7+PYv8oTBu7urY1xbiJLaBM2JcSgXZF4iDLb1ToLMlIZSG86+VDjpHTFSI7
2xHq5LdWHEYKvs1ew0fqVM0ygS/S6Qf6PEaFX20tjWNWnicUuDCf/PCQuPs6mvYaTDR2yGG8Ttgs
It/In1IA0na2sfQ3Osx9fCqLw4AuM2YPEQ4PyGjO5OKm+sgi4jN2Dl5pLsA7rVyyxFKGzHw0lFqx
iyYUl/gN4uE2LbKFGp5dOS4DVMRdWp+pMRf9XHqeLobFMbI3N3oe3GDZWKeGuY3NXSijS6XOVkIX
q0iGZSzZKlFdi9xuJS2xd5R1BUTj+c8sATAg87WujlZ+tNKzrT9BuikaykUbpDKLovwx5E9mTeNr
HeH8N0rnTmX8q0Zx9iNKIiRHpJ290aZkZik/EdGyhkiOYBV0hpICWcd2LHHf9OXSRZNfVJdKMG6D
LaCxVzO+nerVrI2gxIL9pjyh+XUhblMibkwmlohpSmwk+AWo5h/G5N6HDuLjKrshzFvQrKAF4low
d0DkCNIe0f/RCMSu1aWxh83KeR5HvHl0vHcJRzC2UOAMp70wbETOqG0NCNi8RD28lAOM5BjjBhSi
KHnoQldwSGgdzutshMK974PDwH2ZQUmsOaClp9KgaJu2p3pqil2uldcm9N97u3gzQQISSvtMNKB6
jrs0P3jCY1toJOV59KrXZHiZdNwMOpZStAenKpuAmiRUe3BLtOXaRQ6lu5tMuyY+6guK5B6G2crR
mIXtRTleEX4sjPFNyxUnYblsYcQ/gkWgxLGTstV2Q70dxAh9kK7tXPJ9SDhfqKm21ihh1hkk4aw8
jYoNPyYf72k0nlR8MQW8KLoek6bWBeNzNNONL04geW6M+ltvanu0fnvhvkOcv0OsuhTRja9jEnGq
tTON7GXUpqKSTGR6mO5HcIz+i+iPuXVPlftSZSb772ZCXIy8ydIpQtWquZ/Q9CB1N189q1+l3qvb
lafSNldeSZdNISZxFBkGcxRASu7taAL/+pAUj1ctdUoPh+Yi9J1oo5z8Qr3ApBZVYiyU8Ih0fmSN
YizvrV1m1ck19yvAbpNvQ4YQN3xbzRpWsLuewi1u24WnvXLO5nNy6ALV7WuCyDlMpo2ZmrdBFs4O
4eiHj46yTsXZ64LpEA35ukmCnarNisIcuxRXK1dxzEhWBtVpyqHQPJ1d52iYyiBUzjqYD3S4l3ya
kcS6vKSJ5x7dqOkeukm+2zpfeO4NdwbVocGrfraN2o8xxrIxCRraXlT8UdgOy6qhJzIMt54X6++N
pYH+m1r3gLvr4kzNUlnvI612oseMgVIRJZags7O9443nujXV2nAQaeZ+gCbeDdWtZvl3U8vpo7XC
R1IhzCWVSHwmPoImHFdwpzLDvM1g43pmyPb6ijmFsaX1Pa4hE6rYFFFGxW9s0v64KuYj/FBjvyuI
jWDW0iP/mYOhxxDypmNsBM3W7T3tkClCatf2GCQbh9L7SmbVrnSG52DgbaheDmtZPfe9u9NC651g
201i4y42pXgK9IkjmNjUKfgzMV3tTu3pEG9I+t5UdbgvhX5qPP0CQwsfnmYvCjEMhxiKYtl64WlO
CFilk6YTv+41N449HoG0dS7B1UGwzxMLIlHpjGjD4jR9Fm0pYwxoxLfVtRT4dJE0IivNTKExnwQP
UdLiWHHqkOJlEnLdVQyrqrfTdV2azQGgs72mi2Me0bQP65quAzXaJsEH6LuRtfH9stjWen5nmSK/
KwwapN7oO9cyEGprkluO3yISj05dnpM+M9ccNWEBOT1GqpKzTVfqA7ZwShVTqDf3iqrLmoq+cdMD
fQ2Ww2g3O3NK6VW3gF1RTYhovFWdokcuiS/Eg83ZWJfUHTLTuE/8EnVtaySX3CdAcZkGhfnaZ476
CdEcCLMwemBEVJrSRFU/J3RxKL+m9gffIOpNXJXXqagckAkV1ZUsphlcauqMZtVAyTB2HKsmQGQc
YAKA0DQoiKl1KVeUI9D/MBU3le08dR4lMln6uxjxBlTA3Hyl5U5juijbaysIZZK6weyRA/fUMTJs
rCnyXjD4sc9Nm/7NdcWPMEcctcvt3jqpujffq4Cmd4De4UeZxz0SccXOXkcmHfbazvObDKcyyraD
ZYftSfLp73pd5idbo+hU+DveRTPjuaxDrqofDYKqK9QVTo60I1lvcbsCBqXWHwCtZl/X6/tQY1+m
1317MdLReulyTxVLo669n3o0gGaSs2ZZpNWGskdvraO4GFchJ5ptGWrUff1Q1c4ioJ/FORjy5w98
T8l92/jlXYdHnwbKVKyifnprsFVt9GxKf2CwjMhYplhEK7YrsW9lUR7f1m3gLLSJrRsZJB4vmbQP
s3MTNgaZAMXQi1dSZcQVNpd4bTjXwHK2MI6QnroFxiwuIO0CdjglO6pidCRmn9gw0MsoWDBhD39X
T31l810bxSmOkdBZfehuS4VBQ+Ls5r1VNFT8pLS3uX5O3FGjkzhI93tpddCuQhRoKxt1y1Uvcu8j
rTRjiyHUWXdlZZ19mMEbnf3BgQo1myjW0mvdacOz0w3jUlTCvkHDXm/stMspVpaWfawq07u4iemQ
/NyghMF2tTCx6aeLQfVgI327+0j7wKoIAdE4s/ipvqzMCvB/VbvyNIrAuDOaAKR6aTrF2idVZMEB
bFwVkVa4qC4aGn1mU5+RhMiKovAY3LQUgNetNLqbxB64v8bV6EobDvnxaJvPlkE3OIAjQnkq4iiX
iGabmIGFMr/Un13fn6qNQvm5A4HqvnVJE3RLPcmAXLKKaXcCUTxcOe277mcDZYbR/55Vcs5Lp+kE
PMjA1xYXOSUK37t4uKFO4EPbVRM7Lq8lsvYGstjBVxmrJqxBYO+YF3PHBgxXFoDKZOqbNxR4vApd
UZkaFzvB9YTzlnghm2o/vluQmZrm4l4x4JGdqG1Q/yYYcgVGa+WKQlsBtXBvHaAT24FAr6Nexd26
6JEMQat3dlgZmjs/HaLbkvOFEk52QR+Njx5z7c+orEai7VTgnhF93wxeOW7DJF/iFdU3rWPSyPUn
qsSlADrdlcEL+CV5iHvrGdC5usomH27EjCXpYmGuuS3Bs/b9HUWk5qgwc73MU+GG9KPkKsp8fOz1
jpfAmLgLEmFtxwoFdTdEjCJZ6XuMR+OD3dpUXYbMwESAiCaiPnGrV6K9pVJVYs+qxogUXL3zbBCB
cYUnUZNWuUqb7DGkk+C7vYQ3k/VHPxmbg9tjtSsJzFkNruH+kBFsiNhym01R0vXlG6KpolCwLwy2
+d/jPhxnDOpH0dIxrwEHeBP+AYzdlGPSYcovDjREgHk123tsFXIfVom+w+POEO7N7eihnJkDZRwH
nm/tgtsrdIWDd8xuy1y2Z5qWcoMkezybYz2uMRryjcUVQAPXs+8GP7fPwu3b69hZww7iSPKE4JuK
U+kJ2SJTGNqLSZdEYbaGVx7zj26GZog2UAqSRSPCO8h45nXk3bYAHTRzTTvJ2aXh8BTFbnpLyGt7
6qTjPxfaqFNxS14MqgtLgliMFfb8YlcV2cbrJLDEjnRDnITTo2e1L56AfVL2c3G0GNP2CehG6CwK
FQB9VXZDOWlymnJXqcFakukjzjgg6fwHkEbY/tBHSulKuJJG5USD9EpsJ7KsjCoQneTjkPR4UZSN
ky+Z3ij0UJ8p+uHD9wEwyHRAe9ETUAOnwVgPAK9nMlqLR4KvUWDwzSh4asB/4ajhzOlyJ1o7fZqv
2DA0LBpsRPKkLjdj20E/1RADN/gOKb68iSAxJBO2jWjI4wyyAnuavBs5rw57OWaEjIRhyIKz/kLh
XEXmheakUZn/Iw8MaCCU/RTamtVkkmWq4nSle4BUdL3XDwzQZOeJ3vnIEg9xJk3JKyIOMmnLytni
HLPp8hhCu+gi5L6LhNyKFktRFWBk0vuOJtBgBhydx8a/Mto4l0e1StE6+dFdg7CRLaY7u5xLEe0a
9h8LLktcLTExOzJyQN26UcdrwVmKU6CuBbQGyoLDVSTtbKlCxXZxQCveVH0+7GPhx0g+23Yiq6iO
oS/iMFyi4xOr0giGn32moqtMEU8XdseRLAmBKvq9NxzQv9LRCfn/ReyPp8444fNXN4kc/Y96cHh0
hd3q1zHV1PcRD//PJE2LgzfpI1bsQKNTYHZzB3YI3lBgWFeNmXwjKEAdRIfrBXGMFd5qJK2tp8Bo
jn1LmRxgsLGbhq5+bQJwfAGK7KWBOfXOa1V0poZVrOGss4sGT4JxIORLLDQKhg0ij4cWA9TPNImz
s+f73aZIJw8+rsDWXRNwt2x1lH9TMVTrEdDVnSes2bMQjtOqmhQ6VvBA1RXe726IE8izLEl7G4rs
QTis8BAr8rOqy3wVxeN4HQrkPFXk3Pn0JzeDY8avoZvAvLU4th7x3hQrbY4XwuL8Bki3fEB7jjwr
Lmi5OkPzpJNpAps90isKdI1ztF26SnF/a9rBCxV4xAj6WF1S/OLbJhftdSDQEU5z4niPld2WO9Ak
PZQiQ621oq1vTW1eGIYuZRVyCLXoGtJzFpWbI1+aRvcy5Yiu+GY0MvUM+VEFPMzQFOC7gkDRZs8p
40FXgWgTTDD247jm3dk6GLzSjvPl4DBFJFZsPDOZfLR0Ffe0hWEkUlrAwKiNmzwa4rM/xnwjfoBx
fdED7n23vdG7dYNz6tP6CI+edeNnYXawg6D6nmFG9pV/Usm0pZ69cOyGLQC4p42D2XfBhvRIIOtq
km1Ow+VodagOceXDEEJSmx1lHjWrpvKsmW4yDXz0rhlU9IF8Z8cGxfpGT0K+snL4W7SKsFH6wrG+
eUrzn9osD3cphQy657To8WJXusbGPrZXTmlIuUqBJi10qaolRi7MwdUuSKInnfJfC7vBCG5c8+DI
alf5lNfLqqd5XFTTPnUo3kdBtSp1kuCmOlq20IC1ZDrBtX7SZlOdGXI1QSXfGn/8JXr/R/L//43k
PkGM7/9sDli850H6/v1HHf6d0Tf/N//2B3jiXyTTQpukxW9wzv1vRp9LjqYgkAvNvk42Ju2F/zII
CPtfNlU/IoTZOJjCNkjh/v8GAWH8awZLurqO6kBiPfhHiL5fI14d0HwzJ9K2SNC1+SUGAMHy2/td
lAdztub/5Xw32qHmRbspLuSmHjj/BqHpLO2JYBo2vnLzt2fzGzLmr+nhjnR0HWKhRCTtuIbpep+u
h+g2qXF9B7vRh7REZ9enuBriYsW2daYvqZ8IX/lTbvivgNF/X3T2PhiuCdhf/oXL/NtNipo9UVfI
YNcoSzvVKV11I5+T3PjTP9zfr7zDvy4lsVwA0cLBYf7lBvn788zZX4LSZFEd2yw+kUqsrcAOSDBe
ZClUuDMAuzv19q8/C7HpP379eD9dnowLg+KppesG+EYgjp9wi1Yipz7F27rjrAMCJc3MDaumdiPC
WkOXxBRCASOUl5hW40duuvWfyKOfHjU/QJiGhchNOo7NH/Vfx1PSQz5obUPt/HZ+yckgHttai96S
LspW4Ug2Mm6AUB4ByK3YJLRbKtJWg+xbYHqju2jcO3aL19NowQpSxwxWXz+gT+P9r98n+HDAv1KV
MfRPvy+CxxGxa1Y7RTA4Sas5uxsMl8h8umHdBLl28/X1DDibfwNg4uSxhWvprmE5IIp0SvS/PhAc
E27TATvZaROXpXLTIrLnzmwXAWAh78JCxXe4TlaJTuJ7RjvaX0CoG09DkSTN+utfIz59fiRlm7r5
14xjcLoE6v/rr8lap8BJ5yc75EdyoqoZYHjtHFEf6PPSajerMD51pVe8UM3+DoMNHAchTNS+Rkkn
D3jYnTn5+pssBFxocwATsczNSD4FTVvuqzEcStZzx8A62uCxX0BD1E7UTaNTlisCWUO3R00VpGLj
U505O/Tl376+RXN+g/9NHHX+ukWOMwZvef4OP7N3y6YxiA6Osh0CAxdoQ06RF69rOTymlZ0sC6cc
ngpC+dAztoZ30aGSbDDjBKcKfPIW/kSzLzK//ugAp98gXUvvU6sFT+MR0zJSV7yPIZi8EqHp7526
jb+bRkq42tSI93bSQC4MedPrCII780nWNdLWOp/qc591pAIGXnr/9e1+cnf9+24dC3+XjarcmVmu
f59vtK73E1cLSXVoSYuHqUiYzmhp/2b2gtINfhuq/PmrYdhQUWTFMWh3SxaNX69C4oHTEjCc7hzA
IC9sOOHgNDVigcn64Sb6sPj6pj5PIn9dzkLowURmGpzLfr2cg+IynDkJO8A9ATFr0YEfRpKiiWfo
6yv95ntgYZiXWIaM7cw+vL8/vmwQ+EvrOt31XcAe0suHx9jW03s6KWiLzCi9z4wwuvv6op8n6fn2
2AmwFzBw1OifE9xNDut62szhIRgZPgg6d138FVQkKS0UUISc0DafRm8oX5Mm5SOqLO1PL/R3T5hD
su2YRCHZrBS/3rfW207c6UBoqsJB9GeRb7us25zzqbAy/x/xvf/6Ig1GqC09Jh0I3J8WJZHZgB1D
+G1jFFgoYlh0fUBBRy+Q6uHrR/u792lDO9bBfFvC+wy+zt1I1SqDvtTgUjobojbOLcf/gyYU/W0z
yY8hh47d1xf93fsEhYAcHNoyt/np/pSbpJPVE2gR4YnfksMQ3YUKzh9nmtQ/xxyOkBECPkiBsYcN
9fKAVefrn/C7+0bGYjkWIdrkW3yaBqbaReVELwyCBTFYgbDtfd/4OjmS9W0WaKjLUpH+aW373SCa
3a3MtDNe2fm0mLimY2I3ZhCRUIPvDQsBznShOAZGth//YWM1P8RP0zpA69lJ67q2w2711xFbslME
2uYWO8WadYmy6rGr/7ha/+YiYt6g4uRlBLni0+4gAz1qTXQMd02ANoc2jYYOUgsAUX/9un7z5ITO
9yc46s2Y7k9PLq2nTiu1vtwNOPifkqiu60VJO2hJNlhe/mFszO/+05OjJMoORM44cNIFfn1yQG2S
DnQmZBzueJuFkEFW4GCa7WSjrgk1pd2AsAEf02s2Huj/Ognd/Psi/ydvsxtW1IYDw++ep8QEbc03
O1ukf700xF5pNkOOVDexCRHo5IdGEXL99UV+szixUABrA2kuBF7nXy/SmaQo0MylBak56b2MuACh
LM624DCDTK1pvn19PeM3D5Q4MT54dlKsiuLTx1aAzY8UoJWdrhTyMtk5VrMOnYJPm7iWLkOwkkw3
tGrzVahBwVz5hRvRnqigUHVh5OIMYu46535Uf1Ctbj+YsNDP0ZIxNz359SdfNuXr1z/6NyPO5OcK
B72CbjvWPIH87Qg09VIlIgeuDUtFbhwz989jX9s7cEra6etL/WY6BFLs4WqHS2/9x1xUhKNKJ/ju
lCRxJG8y9PRIEYgu6pDn3baNMe7JzcDpZbWFderdLPjn6w2dWeFJjrYchDyO4n+/11anx6o5Tb5D
VYUrpeEOjbH0rmiFvcvX9/q7oQDpUMLTNx3nP06WnI/hM4VoFIlUrA9DbtaH2p7myBR9Mp+Q/Tjx
yi2m+qCpPy47v5nzTdtCGeygkfnPNRw8tAJn7mQ7pVlMvxObhgmQ8iFo+mhTky04oyaDP21efvO1
scZ5EnqBwXr++QA1kRMejqmf7bQml09wALUb6AIKdWkR72KK9X+YvebCyefpa44jIMKJ4euxHfz1
bcJYMjJKxwiZTQiEuwFJt1rE0E5+sgg4jyyI6C1bz+sfUVz7N17eezg8I8yCBGzE6mcpjfS+jwWn
gCofna1WNvAGxz78sCS9UWL2mt5c8t3CsMaTYoI/Ud2uUKJ+YGYpn78eML/5DhFO6q41b1Co33ya
O0wbUL/MdexFpaZ1C1CMGMuVrz03sdFd//G15g0BI5MmPcHm82/52zfvCGBDo0jY3Noo9PFoTpsJ
nMvWm2sR//xSeOBZl0EZs3P/9MmNumrIxx1TzHlUPGo4+0tMxWRf+WG8+/pSc+nr04CQHO0oM7DT
sU22er/eVhaho9UHf/Z/BJyoG9vsqRfY5Sxy1t9yOF1E+FZWgUcmHdl0tcSofdfDJL2vtR4gfso4
uxndbsK+U2aPciLNDI8rbN4QP+nH179WzEv5r6svIbDzTptyHYu9/eklKCRnxO9SEMlA4R3L3izf
KeJqp7IesJdiYw8+cH1VD42lsDskhq8tsX9Mt4ETqms8SQyxht7cVgVGqczhLFKkbbcK7aY+2FHn
3vbQpegP9e2q8u3sCBy5/cNmhQPXr9Mc9QLmcmHrlqXTseCpf1rH47oiClSkEJgLjfTovmpffRTN
2QJnEjZBWSnUbh3upY+efTCPHOs75+tJ9R3Jzl1GbN/guoQDlqYiQ6scJEoocPSw21xNPoUuAfC4
lgSe16LAYLclBKtcF+PEzDnQwiPZq0xNf9NIPPmb2I8DXORjUr2HEuz2OtFLnLcc3JDHSTmh4nIB
JQA6vtUTFLO4z83zKAf/HHSVIjbJCsQVZSf9w7F2yICvJs7sWwBixYcVIjtaFWSLrRoHwYU74ils
YWUcfC9xHg3QoguEe3ieZeHhbh92vgDgOCgD6LKvFSn0hUD77pa+ydCM0+4H2OG7Kcl/6kYhVvXo
TOuQJkg0Enu8hJYIOtVvp3d9qLS9FeuSZjGaOzLRJu6/Kx+sqSJOzInOJkHGOwoKNVASqo+PoWml
uHHS0N4Lr+7OcCkBMqaoWfZ+HqfXIFSo+DVY5Is+97UHVYzRyygU6haCuEghtwbtpyVqRIuQcbuF
nkRjc7Ki1HuIlOlfQQ5gX0crXKyB90IvJk3Z2jRlbU3wO2O5itsyypCgds2ZaHMSk+3W7949ZSZ0
bTviqYayf6uLwfpgICDDJsVtfK0GGe1r3Lf4lTk7IBAww5TQLiwvOd6aO5bttKEo070yd2bfDNrT
e2ps5gkYf/nkBbQPR6ttzpgOfZD0Iil5R334TgLCfe10TzjcM7h5mLrlRki3sOnvG8O1RgmFVD1F
KAFUv+0WkD8I+MMLURCGpRPqOkbJTMiUS7fQixtN5fUJlWD1HNnJuNIrooxBXxV7gqr0TZ5JFzlo
RuM3xzHzakut2tO4J/dDswM2ct2Lg0B9YWcwuWLTAsnVIRdrBnOX2SY7Asu9x1H07jRNtstZCe6b
LqkerNgxkQOyS2xFMZgIbrPukrU6zupAR79XG8jlFpUSH+yZ6tvQTDA6dTI5UMoT+0DZ8aOhGRpI
DIH62Q/XdhY/TH4Xr9oIOB71WryxNphlyBjY3W2DYN/Cmz3NtY8gH7mx4iERGwXjtiXTzDcUKGY3
nuVRIeVs4hi6tl03+lAqkmxTtnDuCDF/6Xp1umQR22Jtdj8GrJTstSSZpHk4LQmptZZEmxh43N1s
lUxpcGonRf4zIr9zCIYW4WqUdgTveMZ+mgxiv0bUukf0gsQ1RrKFTmchruljJmtIrKu8JFOO5ObU
2M84Q21hdTi73JFA7snH3TeM5XYYIuNHpML8p49a51HT7eJjUrc+pljWeWbOreG1wQZKb4zJ1S9P
Dng5OPVZE+GOhAa+tGzFX5OusoKOWyJt7suL4xn6R1mh94GWORx6lIh3tUyDtxagxrpL+3w/Ajw4
yM4mU7iyWAb70ujuVNOJH3YLCD+m+sr6iOfBwnte62Tr7BAD04yohoYEhi4kgQ2VDJjtEQzwigR3
OoJ2qZxH0IPts0zYZwY5mWFrC8BotuHY2O2GRozfXGfAwTUN7GaSXld48yD6oheOsTKqYETXYblM
2VYmh9scittzGwkDP+ogVoPTduUNYbxordAqaB/GHOCdIi5Yx1GXPZVh6B4HHWmPqhhrK0lm6Co3
keVCI+tn83EOxSzE7rkGmh/tJJuZg0X09INmhVaFUQJUFoNYlPglzFCbvfsGmsvMJ3VAbxJjbdST
kyNAU5A82Q95ZNkDvdXbiYAKrFUPFhgdTk+mRkhq1Am1QcLRbYMky77bHNLvO2maH3WOAyKhxTBJ
dHeThaYoco5Jj6S07tDkS+u2Npl8ydfFMDtpNFVT3blXRuYd6Qy7eA9hJPArOibz0FT+u93V3hVa
b37oi04dmpKMnwXKtvbF7rPhbGQN7fguPFpVkO6yISZhnbjpjVkZc5a7A2VdVWrLZ9tuiCpv19Mk
uVegPUS3dNqGrA+5V2MzryDsId5629aTpaI8dx/VrZe8pFocb3CqNzuDjvSagQ9PWTXjD0sr27M2
pHI/go99JSOMpknYxjhY0cchHSrvU2H168zRwu8jufRPJSGMYFfybUPOwW3ryKeaSAnABn2/mvph
QIYhBoSYYQGeD3J/zJ3ije9eZSrluSUd+ZCZLV7hIEHLgkg93FujqfeLkhouNt3JbI6lrKKHPMuR
Z1a1lpwypEBXNdpVcWjJhICqSXMQBMcAFxVeaHA7yTgC7oepM9MKVjYLeg8/yYoe0L7oGz8wh4eq
0NytH7rIByyaSI7Aris7w1sgWqPSTZPevZ+cwh5XFDVRXKc2qR6hM2S3BapLtSyFFkbbvjHYndaO
+SMkUH0jU7PWV/moolvbsGCwZ6GCERMW+ESA1M/pYMWKp5+e0HvuRtoNH2Qke/sh6xAupKD5tjYK
Fhi2wFxORGnX30NfhXiBSwitZLYoMOVDz/FsFTjRHKkOuS8L0vxnqrXGpbRD67HzcotUYqMLTl0a
mekiKkXKZIrvfVUTkGtDO7bb2y4oBVDwotiLLCDCq4jEcfRcRKa0bi/laM5DuyXlOuM2tZqMjcVQ
2gaKQAMMsTTfEaK5pPKmIDO0GqsEMYkJKRq41kdlZXe6tMVaksBKP7ZU05EJ60dowtvAnOcc6zxQ
O0Rk+TtIDQa8ExAvrnV7sGeIM1zVnQLQxwDW/h97Z7Icua5d0V9xeE4HwQ7kwJNkJrNTqu8nDKlU
Yt8B7L/eK99zvLCHnntSce+Nq5KUBIGDc/Ze2y7vul4CAxX43vy5wc7n2N/5OKk3U7l4n9ZBvJOh
ahz6WL4KZLfkiXQWjrsSf05qSvuYzegllgYwYw0PG5Jzk8KbmPptXLtYLacl2ApR2zcxJYI1Tfhr
Rq6OYcLutxldzn2DyU24sO0/MUar9nmi0sva54gmR3es8RoQKkt4uv1oF9N6Cz12Yv8C0uISCfWo
2hg/OvM4fETWDDW+QhY+mYt/ZO03bykMyi3RRfErZBr9YEwNrO2skU1UXT8iLYvl4Fr5sJWZpw5S
TQli6ndOP3bxGmnqsyOQabQasP2GLjkXE5HU2SXRHirPOjmZBIr4qaU2tiYCwNIIA9GSjRBnO4Lh
kNmpRwqcXwjNzee41upMFtAbciSFxjr41u1CqS3ZA7GGH6bCRWukxCd2k+Ye0FeORbFaH8mcezWm
GMwLiqWHFAMviQYU0/sE7/CmgrwQisEjkEsxhRwsLtYq6KuL6elg53h9t0OKqs4+StUobcqA1KUJ
4Fuujo7MsguXkP3CAUuWi72IqCLs9I2ghuS4VOmjA/umXIh2HnUPlLk2lnB24hoUO1o03gGAsrHz
PWTFtbZD1oRDxNtRbO6Ik8g+strzTinF41YoD325j4i6W1N/R/CGEc2KGJTZq/BqELKys6r6Wmiq
y5IPalOr/jUwkeAUtjuczMC8ojWgNoVCZPk1YTALTDzDMThVw3vJiRzBiG90mOWlaB1eNxHAQEkC
THSGd8lLQonE2uCXrAxjv4Io4ACo5CX35+puzt32T1vX3l7W89PQALMXmBeQwmfV2zAl437i6rOz
mum5C2aLIU8LQwzx5UUlybTTxVRcEiMItmYGFqJeAJyQVEgghXmrhn7cp00zHAR6201f+UBjjFaf
1iqx/0yZbUa9l+swIaQZD7w/YysijJzPvw1l66QnhrzDrk7tz6xE/jvb5bpDc88KF7GiJYB2s8ph
nLqo5ggyQK0Muai+Daa+3RXKhR83dc4dRh15FGn5R+isfyX4zjmwo4+nWEGOBsoMAxFB0ve0uFDt
OnTfnWUXr9obhi9leM1DkHnZu4WJ2wF4sx8q3z73U6y3KEUUTI9gPMFYr4NDVtNLaBz4gDjQwDYw
YQGNnI71rwPxF81yS2jjuk8HxiuZeTAt/DOBl3ahk3DomkYM+TAdupNC+oexFqWeFI255ZHh+Gzh
qPtuDwJn8vfAbhlTM6xGokHYI4LM0MgKd3fNhMgLnGQCvTpmIAT/1VRA6NNB+zhDFD60GXvhVBWk
xDAdh6TA3uNxh4F2XMHcIzaCi6nfG2GQFXUk+q6LDAQGkaEQOW8cCvtsM+XFeFnKLsPLMnpnejQq
Wjx7ZZ16JyUX/PaBPTV3aMEFNigsDwZV3dEvBnD6PTdisqMTWDmgfvkG07bHd0C8ew2kyJ/9Q2lo
plAmMEpbE+jox+tN2WTfBAp6CP+c8QFI5u1IUhgA5vXH6XrQc1VxIWvgGjBjWb8NbHVMavXysErM
NZaZeu/X8AHczs1qQQQaXNhI3vACxK++6ej9blO3vu3H8ZNZWAs+03yri2K8Q61YbofUAo7Xen2o
zWQ6lERicJfti4d2bDi3Gf5szF58YSkiV0TFznASo5VxMe/ivWllKW/7XOxSJw5eEb/mO5K6/hTu
tOIUoV8ZNjkBb/IaWO2M/QKnLa1+RmorbNop0fFWm9+jtm+2lsWeK02KlQ1M9R7XVdU5n8TwwRap
SmMXC6iLBnkXZ197flTEHl6oBd+h06OLtuZkuUMy8k1Mx4KZLcOLq1L5XXS4g7k3iUOQOs4zXlhi
hQD8bcXQoO3sqxzHqFdKjo8cmfLA04JYgPzRyZIXUGE3ohjmgy8ncqn13N/i+K1fqroHFwM5AEuE
XRBQ0WQ7jXMaUanlPXtjvEfaq4+Bk3r7JhgJmB2Sfmeq+bYpwTYaNYvbhfD44CWV+8csu1fLma7s
IdmGJLISTOjP2SmosNblUkvyTzJrimZPD0ReNfppKUgKGirujwRXzX65IRCpIHUd5hZ4jd/VZLI4
VEayE6VnojYeq5MJQj9DR93OUW+nFhaXGWw18X6NqMddewX+WIYdbJJBOyBRhuJguc76O1ORgt+W
Yjet8cXI7P7J9oo0YrSKLAY53FYL2fzYcdKEdmdoqgPePFpILsgcBoP3OfIAFD3sjm8ym6e9C5d0
KNLutk8m6zyiAw8K9TfNchlJJZrD5CrcvGuAl2yaqtM8NuCUytYb/xrIq+rQSJrxJQ+W9A3Qifpx
u1/cAtw13cY8wCFQWwvEF4CUtfpImi7bYmQeTmoEalF083i/WgtHyORBcLTiQB/iHMfexusTb29W
JF/N17t8myYN2Y5e/JjgzEPWupaHrK/zJ05XQD1tjUg/KZIQ3weGf1s6TVSCtCsxU68L5OlOUzA2
RfsZV9N8GLo+phNVpLt+yAgbccVysmGu4jgR+AuCeF+UXfdKZ1reLfWMcDnNzRvXDpKbqSlBbzmk
ZkQq6wqTG7pKpyjlhiE2lNEQl66BSHicF1WMO69rGC67zoKBXiTKTPiBunbaamshTbdk9Ky3zYQ6
mCvIM1r8OmroVB9lUdynrsTUm1CCpzDbQ2eBzpsXaxeZzVoc0QyZHBx++7pWGNchrQHxDrngFYSf
l8kSeT3BKxtXDAK2VQ74fMgIpSwDJgIFLaZ2oRyUssCxHMzeluQxfCxmXUZ8m+kWzCUxq3k23OIY
JiwnXZ1dWcmQDJGGSJQCFEb2NV6t4Y6TYUKjYxaJwNh1hB1sBNHBx5UYxjNuSNCSk4P4HTRaoxTl
Z2q1L+boEDhgXoXC8ZAZuGhi7N/rnIWVy026Mb3ud2LA+9VwPD7kxkigLtVXSGJDuhdeYl+ItbTe
ySIr2BaotMmYqKz8b5sk17gd5zNoW3h4QX3F8gWYg8wCfKohzknjvtXar4+ygvuYdcNLI0RxLh17
JEGIbEK3c9ZdFfj9x4g/xt8v8dTvWsdh/9XEQ+0nGbtP5ewW29Ie8C6S1nKZEaWd2piwxxSj4adN
0xW+okr9bafH9mKVsQboq7Nfy8+yW7gVWMcsfLMeFd9pYJWeqQyaQ9PCfNIOJHbVe84JpK9JDdvb
L7QUgi/pN9ZZpZ6+uOMs7wPydH7xibAKG586fCAjM4J4ISOuU1aUQHx6WOPMu58XUKtgk7sHN1HD
tRZzz3oeMY3IgqDUYrza1/oAs9pm5jN8MonMwam+JN5PhpoBv47OFIEN+P+kWrjNUDec4iHRFw5r
PBhEj5273oNhXQtDHgarqI61EcAlkB39nc4FC73KtDnmcjSPfpOIV0GPKSrWYgQwYaYDW+u4ckVm
FP0JfMI75BnxKMLEOEnIVdUgPsVpBLg1fzN9Wz0J5QD2GRQ1d5mTMhti6Euw4K1X4zghVAFmjLzO
vhIo+Tg+vBGjweIn88VjCrbFJzr/6dPc4OVJASsuQtCabdbpbjUM4v7iwjqDvm2fMfEWVBP1wl1w
LNpdl3rjufAmktCIvMbJToaalJu1EOKH2FV1A4Sp+jah/wRh6s35/bikhDYR9ZB5N1UPxGLjk3cH
u75H5VJ0Aw54OWfWGzCJ7lcPpNyFixjrs5WTJwBBW/okVNdWfF8TKcTRy437xkQu312UrA04Y5Pr
HbrOlD9LhoJ2ZV/8TZYm8c/UYd4BliDn6mwI6LRDIEYzdAtVn1uvdukUaaN7NpLUeQ3Kqv9j1m1L
txCzALzRnhnpxFb1OWhzhIY48uMOuZHdJAN6r8KR9msZFN2vgxv/k4csN9rKArXDMusQ552TmsKE
kjwnuInAELRtMKdHXOiDHlk8+veFdSCk13pq8dDcLqkJhGiAGESmr9U4l1RXzKoms9fUSw5NcuCR
V1kw4T0v9eojmOyaCp2u84+fy45HUsLIFs0jCszug2w4N4A3MfJn27Pj4brhN8EWemcz3764Q3p1
VwQgupZZzi8NIXbmfqqW4JSrdYWoTJpad0lqaQJy0TjmnvJ2QigUm0mylxVj0mwkMftpzNtCRE6F
zazKjTrdjo1dPtlAKgoQJHGahf3oK3trFgROhOvVYLHEATzAxOKtj4ccsInGwdJyIKSIJqsFPVvg
x9VZTrp8Ityg37cQIt1dLwc+EPA/fKQCTRa4TRdnRMQqzcG1io7KotKMbgvNxGvTJnQ3wliu5RMt
jeSdNjw36MBonWgQk/nZaKlP9M9zUi3y8tUkGA+Ds8ucicSQfh/XS/8HT29/KwBNnTw3H7JzwLj3
loYsf32hUQqs14ml3wesU2708WVuWJgY7R2EeMHQgl6kMgnyPLlItLlR3I35wY89xri1XJJvYST5
jbvkaHlGNMG41jwaT2GeckHChjtaY9iaBJGCh12aJ1m1MPkzvFkV0VkDqxGKE3NK7fOPpDKCxKI1
/kpHALKgwmnJZlHq+asJ3O45n+r+Tz7GlqRFZxtfhoUs023s7pmuJl5Fe2m8beYX4H9ROE8vyrTV
WxfQsChE7YP/hH4l7QTkJBiDS6M86oOu1B6HfI3pXmr2K8am1OOxdVULlW0yRHmaI6nTrgX506Cu
7NlIb3kPiO6cac4WYT6UaBiJ60ggFBO+7YFxwzGzH+RkAv8qMj8seyQ6dLBYWdhQnVefDj12OVLn
b/MudxlKkDzEwyzy9kzyWnBrL0rHj4g8OHdpBld3GerWbQc9+xIQl3If9HVcRiKmr0rQFy/9yvOm
AVpBvUHBsKQnFCruq42Fdh/jkf0ord778ew0v0nxhtOGXEi+4dqB6rE3HFltSm7mNVMiPFjMGExe
nrK56rPyFp8QnD43eE4xrDGMDViBRosnluwqJkeRdgbkHrhrbQLELR/9xxiI6kCPanohpCjHrG/x
wjIweGI8OoTlxMLlWIgvqfTKp8WV3TNUiVSfMldLgolIlgSC2fNuZD0SZAqC1UCkSgROlMJ/tPbU
0UkeNU5sARagj/heLlCFjrJpLX3EkZI+chSR3ARNM86PHnk7B+XLRN0kvB/A3RhxfKYlSxsrEWyL
grdzcZsCd2vJrlssGMUsuNl7Kaylvpu0v1B0pMm6M5kY5dE/BtcDCphfHH/w/Zt4ZLv3Wpsl3OXX
97tvuejc+leZd73oIrqKWaAe6SuAXRTEpId8E/7SYJneSjugLTwFlnrq7WViFBXnfZRfd2YySZMo
wGF6Y7pxEgZ10z7WWT0zORL9vKOo5wTCwH1j0nE291ZeL+BwfJgn6KGcey3jxv0sSlUSPZinHk1U
+urXDhUPCQNov2/qlMuQqirPDxeL5Lq7lDSlfdeDRDONtjmSP2ueMEryLDjkWphFlk+TWyoonu7M
n8BmSUdmh8/iu9L12COzlWDrnRs3bCJmZ9ivXCnNfZnDHnSJ/XxUrO+7bi7iCwm9444UsfFgJIJh
2UxNDUB25UNarKzqz3JssLHLGhRJWBt+bJyWK+0SCzsLzhpdALvjAsPLgj45beuio9g26ZLuU8Y1
NwxMV3+T42KHqSJ9JI2o8JE390P3PLeCd7FWXnA3tuO45XPwDjHh5WFhV6rbTqpRTES0e2qYJ8A6
9JEVWaJ1nx1W977QRpVQlzXuV8mBQpUMbx/ownTJK6XHG0ahHFm9h8i4dlC9UjwAcJ4BHQ0wGUgu
dVkqIxPasPWZfBDpx3lhpsv0QhQ3bBSHIG/+HxuBlb2UTxRaGDEpe1i8fR4wo0xb38KILUsOTKpD
68w1Hv8zcPPN1KbODOBRI+PPZ3FPj+puELjv/doEoVpzNhjGjAS6nY3TMEz6RGuC38ZNbZLHaI1D
4yk7SsBKjuzxRq01W1XvOsk/JU7/76t7Xtq///nvfxquLWp5/JsA1/yfHjmBjORfatLtV//1b39r
3DfL7VfFl1GS6emr/t+pO3zFP111VkBMjo2bKwADEWCtRXE0/dU9prXgP/C0XcWgqJGsqxnrX646
Q8j/kNIHXiPx4Zmm6yMm+29bnYHlLsBuTFiO5UgX2VTwfwneoe783zolJm4uyl7WE5pwwdzKvopj
/4f8ihisxFRkIm9chdt4q2yli28SdMDUOyU1C0Q20tfhoLm2D23ZbLyAikX7w/3U5kQAuJ2xiC18
GJzhCR+CeckqA5RtkExJHI22CNxdWllgrJKB+8GJ2rIEYY6xuX+RM4rto72q5C0bxHztluAEvwTg
SL9Ib+1I2x5TRmiVMfpf6OoY7qfBcB/PvvMlc7QGjJmL90w2buRNHiSqIiX/bKQ82LoxCSKgNZg0
k0/gyzK/NYj9fo9nMDNS9CZnZGC/GbVbfma6rIEyDiSzlFkdSiEIFzJnQrPoI5AITCLNvY+gDwoR
jxQykYfTgadWwGySC7K+wYCfjNzgTlVGXG1LwtcehpnLQBVkLgLmdb6V1yEJQdo9jv5By51IR/uW
KB894kCfqag6/QEaSYQSzTOucyXudTJJgO1T3HB2rvVuiWkLbkiWnPcrWIYRk34syGSn5U7kQePf
cYBk3+K6bWBcYBZdp0c2yuQ5SFrkNUbnJwfbm3xM35n/ko0mX6eYi+xcP/5FOvNRqQJM78Bkmkc7
nBByOMATmTHZKfd4wxPlvkra4gUpW8RgaZs2zoQ9Gs86mGJChVOuN1EDpuvco7nZ88AMqAFav1zj
Zu/SWFyypnjJbBeKw+KrYGvNWfK6LiqGgdiz5XEyVz8K8fHWUOXKLaqaYaPoMr14IGBpajKiJXVE
lpuUn43zCj3dndbjfNI0hDdzyeAaoBxpd0OsDPBUlvEUePSGAw1TUzh5sWtrCLFBmq5RR+edq7vp
nsjjA73nQw+yCxB3Yxbw/fStd608B5s47bnAbypbcdT2Irf+aF9qRSSTVwQL3F3v1u1q+4wxjpR6
EBBhqpW170srucTW1D7XOTiSmNDKn9VZvX6zaNLcyh5xBxUwtBQn7V69ujQfuae1YUdp9UfritDd
1c73dd24274289vOEyxAg0YEHxsqCF8fdWWhEDDW7lQvRRZRGNysRdUeADfg4fMH3GMJ58smt+jO
UYm1PARYS8AJPSpFCF47j9ED71Sqnx30ko/M9K09VwfQPNnyws2S4Fc2jo2XX3vmZOOchsoVZ/LK
W6aF4nOynfxILmvyGOfBtNAlJsCgQVS0ncp2vkP0lyJURUsEjYiTjy7muprVXW+4dTRi6b/Ewgju
dFKvt7XRJWFiu/rMqGQl2rEKnJ8GyjJgcYKUNbyfc5cRBSakfhdKJDvAIf4GqnR9uTK/QpzNSJl9
bz4nGNgSoAo5E8qZR0+0jUEaZ9At7XFJ4DPGHdVCkCoZ0UyZ30mEjhH3LDvSTnnkMMrLT3+mZxnn
fFmv6KIKZ77a5xLerVkUWwaWd346V1x2UyoZZdH8TOhtMQBV+TFWgKy9OCnfIHrYp24SuOBno4DP
VNinRsQ7U6ofayy+MyA1990ypLD44JsyHqV40eSpUu/hyNnLFGxSlGCZoOvPoz0gDU0INOoLYxoY
opJjucdzlxDgAFOD22sdC1ARDMSGiaEi0a/i0I9ouEBVJFxrHMIqc8e7YMMpwYiV6LX4dTvxKHUg
iVHkM1TFrhiluFndhN3H4h6g6fLxIB9mTewR42Am8vYkiDoey8huaMGNKYpLsz1Yqj2WZXGHwg/c
J8vvYDGQ2IvK3qLae22T8dQJCKl8jxszG3cIBr8d+t9QVKJWOlHem1aIFPVglultQrR4OKJU7PFm
wHtdQ2YFWwRDwLrTvRYmg66YfyezCzyLL5c/TvZENbkxfPeD5JIQ2W0k1LgncejiWyqqmRv6ZbWz
4UY2uX9uUUhUTnkeK/sckzDVgFgBlLQn7xomXrtPdX3rK1ppKg/bMdgxwIzqeL1brlkz0xAGATOn
hUASsCCMtTSwo7mFZauR0bsuNaZNUVYY8aOdz2wO1oGbJXyk+IaEp63hLPc97eq5N51nNriAe6GA
kcwp5mzyiSlSKOsCzgwhpsuDXYG8iwf4/1aVPnQToJDRr+/A/N80Sf5UVJi2S7VXRg6GtTKtg2uW
sP9KN/0xLGeFJFhM4kEoDlvCW/W2ph/w0lmJCnaFKF4kGrdDCbd8Q2tCcKv0lj4c2UwjNWXQRokO
hUMIAVwlkqtCH/xadVfRzgwYptTiBgbtn9ZjS/Gu3fQxja91/jocg3n6jue8v8TpVbs4KPtYdGl8
50GN3nYSqGFtAzD1CReZ057Zreu5EfqnE9siQ4gJ2UXW6gldI+OpJj0kuCMaGqEhd4IrqdVnum4n
KHBj2e2IQuFN7sefeG0uIpuPkvHj91qjp2+CO5wdNL5QwvAyNU+uGT+5MLdCipevPue2VCnmHChV
iSTxEKZVhN6UXTTlxq2YzfVSSrmEeTk9kMR5grRhhzPJ2kek3eA3x2Q7j/I0LEjeYv1gJvYN1DM2
ybE8+ANDVF+Z1dtE5PGWKmLC9FcAUEHk/zXhTzmVAWqnmFmEgjYK5cju6PRM/SA+UszMUEdM2nhZ
Muwk4dubamz9Xw2Z78arqmrnomJ8TwfT+JjkeuEkQSox+MxF4yZw/mb8SF5tWse+gx3CHjiFtQvJ
D43lJ6NQf5eYg9i5kwnncMDruIes9iHmxCWVI36aysDa5Dm7n2df1Z0EuLVb0rgTNNBNde9ZA2yQ
gbuvzcGUtetbHJAGFqjyrgC50o6u8dmvmj3QVhue/c04rfmp1Oo4TsaHyLLINzvSdnwdkb3GeEXb
D9jaAMLl9g2zPABXloBImq/sFJbxq1H5XpJ1elzN4nFwYaEjWmT9tqT0gYeFMzOnQfGLONlG5mV4
29jukaRm5JSMQXMoxlGSIJcQaT8uKJIVgYh9Zy4vOutoCZcUYi3ISUQe9gedgF+SwC2gabkPGIz8
PNkGIYCgNy/P3DAZiSxXNNXxmlcq8trCzrZc6Tt+p1S1lzaeyxO9bkGfenrmuksGSeV8xb6YN+iJ
12MxAlWUYxeiI3hMtX+X045Bm9qJ5YYpraYXIFVEmKNAJtuXiE4Mb1/4RfOTWKtimsXl80WYfTCF
noqTL1fX0Nz9kpZOllTa3iBcuWmw0z0QOjdtgsxBJWrM5qsVzwHZQZO9zVdrPdJd59+HqVuNg4AC
R78/caA0abpX/dDIdpfxTE26TeNinkqPCKiuqlIkWfRrMALXjf1Qa5IoHCPhG1qrf0eAurpw/bwi
Nuf4NvHm9b5vyxVRcd2t0B1Lr75oFN6f5jylZDQk4lhIc+A0msdjlzI0Xgg6ItzP8G8MQ7qM51bW
tjQKe1+BXYoovOVplvl7XvVkHlliFXs9AlHWInHe9dJR8JSIzrPe7aI5qzS82+x+TcHRufP8PU+D
IKBpnuv7pO/Nduumyh9fxewb+b5F9cWmbXgTiexK41kY8+ZWESt6HoQwQK+LeUGBEWpmInqfz80q
fuZrAouBIBmpZY+RG1ymDw4pq6YDKd50Tp1hVi9wNHhh3L4mzD3o0lecAusYGsyzblriY+gkOSP6
fgZqMIFQkHreZipgp20XYaXlrgZtYJ9o9WbepSE8qz6zVyuDPMyEQBREMEW/UVnD/WLxnb5krtOb
BBAhooj7vfKc3IwsqTtk9ZnXBW/13Pn6sUwVj4Sm0mw8ziikcObCpLimTNZWNvCyeyRozIk25Gkd
0P0hFKP7fWg9rBChcqEnopao9ec8t74mtLKCEFmMmBaOJA2v1v3orITgVeuioSc6C/ezDVNK8klX
CCEtL2yCmjkuXPebuOTqubMMNR49j53mqRur2LrloskxLTsPeWy9DFemtFyKDnwhZo+vemhqI+Vk
dJCJocRtT6h23eYa4QNcZMyYCjPsz+ZTwRCJiWhMuW0rupUK9tNmVQuh3HZC/qeqDS4yAC7/LvWY
HO1eFN9lWv8jm2lEjt27R3+pvfu08sngQ00R8XwI4pHaD+PRg2VkoI3Y+rOR3s/WWD5nib8tCU9g
WaLLI5KjSNeryB81ZyGNl7o0GInAACsEoYG2loeuYDyW64ZJGIKUoOY2S5zMe04U+84bCK9pKlYP
Df5IatE9Mk/umxBzxy0sk+q9afyvWGv/4Hjjaz1j6q4MqbaD04h7C8HnU2x6T4hH543CS7QOxKFV
iIeLuENVkQT0xKf7PnO2U9uKyC6NMwGWMT+u/awtAd0bOS8qmNfJa0HMZahb1qATodk4Dwv8VlUF
J24JV4W9BXUN3KxV9H/7xtvNzfI6TYy0lpwk1MUBXDzQDg3c/JVH/dF36X3aIAIk/+mrbO5xDx3d
68wAnVflLTfrWrkHlKwfXs4DmIOw6uF0pzIcvQlYbNsdc+Qsmzw1Xq3afOzIUExHcTcESmxArmKG
mf6aQQvSGoDIrWXoJ/BuZDOY1X3iTI/M8y+iswjmGg0Goe14mWN9jqV1389Ggv+k/w0sGiMdcQDx
vNzYNkaBZqSYbxiPGrCUk258WJvyHaHrJ7fz6WAX8dHr7CWUSGpqXkPPbPfXQ7AmZhVtxpV46cWw
8znKbBtp2xCx+Y7hZHqfZb+e06GENRiM23jVTmTE+Z6YNBA0/ne/8Hm4y9G37A9yhTYMTLKPJdUz
0ssMMFH8gQDkj9PU1lmY9Sf9j+OiyBtnkySQhGa41VSvc2KZcETH/WDKLyNOy62xmgiDvGyKRpNJ
72KjsOMUbJOeQEhnxOttrV+9w3IE9srPfe3H14NzHGYcCp3phYO32ttG8yMju9pYuv4QJvxZFG3N
xvfLHxLfo6YH3WezoYeWyMmdM298Wq15CxzdwA5Zb0BIJxvTfiSz6gU+8oOmS4waXz0wj+LG7/Mp
+4ihguyI5+7gI1Je+e9F68i935dPLUKbHlRaK+t9kjNHp3Q35+Q2L+ZXoKzxSzlUuzKLUWWvtzYJ
xjbD1bb3Tylj8aY19tmKFnb1Dor50lZpMIwQzJJJ1wi6pvPYxxDOlpPPJDjVxUtJxqXnlzvhQHMO
6ifLR+cXTyXhbdlWjE52E5gCFT6RJJlztLXxQne9Dtsh+ztfiXZFt9p70+lJk6p3iRU82kusD+nC
C84530HWcHadKFysSl1YLgrrquHfjV5HnJY40rJ5z3X2E1MYrhzRzAKL+DazneEGpCJywar5UOli
g0a2ajSHcquYUz6ijRbbnJ71NldGcD9NxKiOOaj71tTwo7vmdZ6FHcIgAf40zcXWhlr8UKYJnWir
PWeK41dhVdwUZnlXVuYTAxWCAsG4IovwM2JlCzdaEUU8DklK38Ig/HNpzatAgD5HsCfhPpR0eU5r
65xwnaNHRYZZ9GgFNTnD9O13luM+9Svr1mlDzrYE5Wh3XjvfAahOP4m2xwME6BPNrasuv5CHFaAh
aUrQjUccIlVNvIckZa2CZdq435iA37URnNDZ7Og38aJkUoROUd8iAw+VGRw7qI7ch/pN4smTRGrq
V0h06vaY+8Eu8cuDQzraxSBRoOluqqlDWQL0vsDGv3EEWdDBFbse/9RZh8XQvyYs+VQT/TaPl/FV
JczikXnpxmbF6j3TpHPDnVG6zj379QbS83ZyiWztqeMraRsX0uIe4ziIytrbLf1jSfSw6vwX01q3
41o9WnzgTqCucaOHsqZGR/I7WUVEPAkBA6tJr7BBsTaibONuvk5QYllRU9Eh2F53yZI8K/jeW2JJ
vUgkBoRLAwWSNrvD2Fh/a2KCVrH+on8IS7KONrkiAsQyQWTjM0L8PI/PmRwvCRrUWjM1tUvvMW0X
tcF6tdPXaEbD7Ik4k93P2OFEKabPIk9Jq8UQCSbeK/E8teWHwH/mxi3FSuvRmCE1fDCmez+xSXfs
zwsKCwY0O0k+U9s4r5ieeuym2VteFXcjcYHOoM+wt0lFMuTFrdg7XLx5G1V49UbGCX5L92NRzl3h
qlu8vmQjWoFkx4d+pHpxpJB4bQmCNBtK8aH5oJ92RJJNtkBWbgqMHMQwTDdmoGEjebR6LYMr4TxY
JFg1276C2uzz12yQzSLpJbvBr7Mn36w+/MIJttlsRnrSy0ZkZsVkyj315GVGwkoIzegIjBGE87qj
Bk89DD4C5ZzWqnA+nJmCsmMcFZVoGjZ1xlUQU6U6tZXDx5IiUKa99z3wCAhdhxkxefpAPfjBXIvc
qlQRvdPh12rqluy94AFpwUsdD8H0HnCNopTN0FivfbSW5VR2/K0oNb3tjKmUh3nApUdc1FOl06oU
O8Nv52UwrgJV2w4Hwr6KaPVBPzArL9QaTSTDPurUX+wo85usOTs5wRwEVufOy1phyed5XJOTnckT
z1VbplWYOaWR7rLYlb+rgKtNOKkeyExiZfw0Mp7G/2LvTJbjRrZs+y81xzU4HK1ZVQ0C0TDYkyJF
ShMYSVHoezi6r68FZpaVGORlvJy/0bW8mRICEYC7n3P2XnsLQsz6DbvDuS3nfrjFVpdCTve0xQTF
6QmRi1uxRoSZqehwVtrcbuywqX4MksgLvyKQmux5OiLsdKifL2O7Yrbg9cY9J2dkH0bsgkHGCjQ9
jk4Fd5/JhJZtnVxFVPXI6yI+oxvfG2OAHbINWlmtOjk4S843YoqTFD+SIEIvKXgiKtNq6h2WQafd
J16Jg4WfXY4blbaw2IfC1XYj5pCfRmJ22J6b+UqMKfksheDM67+Nmv7RSO4ifmnKtvzd/efyx15K
3jjSibv//s93/3RVvRbfuub1tbt4qg7/y3d/sP3vt38NcWuZdb37h83b3OtGvS5jspZIsbeL/P1f
/r/+y7+nZ0eGbjYwrX8/dFuzGj016Z9TuuUP/DVzE9a/hMVcbQFG4XFDB/a/MzdAlozVQDSYjM8c
aA0YyIuy6aL/+g+LkRuIIIk2zlmQHAYG+b9Hbpb5L/46wwMmwRzPBGb5TyZu78kKcCzhDS0AGLbR
hTz4Rm35Y9xWFqk2JvAFobDChvVqL14HXVVvsAOVRxAE7wknb5dacDpcRRcCrMri+f/jUmnsoDdB
RuUbkiKJyxlbGkLp+ej0xTkZ3dVuaPLsPqkaNJFxH+3/+Ek+oeq8TQ7/jynw1/Uhd0m4nS6wsEPg
lAIzHmAF63i5eAGueRfdjTG6MdZ4SfLcSouRQSxd+QhVn7BrRhlRCFlR9s5LmDgBMjMP0SBUbZ0A
r9QiiXUWjVPD+tcICzFmclDRfCTDb6T3KAyombDN1y5faaNR7PgJ+xpx5k2N4RKVISZTI3GoG4Y6
uuP5cUMfNWPwHDpT/4AV3LjXW60gemXSOiLKsuj+6y8EltA7ysLf34hp2dJE1AN384CywHGI0cCU
dKS0ehyW8UwbT0VvOYwUKysnIS6xzQc9M8QTKicD5IYrwMBXZUVwPcfs+tcM8pmeXIRjB5oeISst
ttOXVowVRt6+omNOCqHLfhcCFdlluZJ40w1L7EIr7e6CzhiidURz5BkpXp1tWTMbxPxdVT6OCjSK
DxFrurVwTyEaYb6x4MgxF8JtbyjKCD+8a1OnzTeIPacBjZoiOhEKnoG1u4oshksqSVHSo+/d6zhn
UCMk8M9XOSUYVlLb6JpNOnhEDzeNGWFKJJLA8b206J50ajLysu1JkA+vDMe+wEpIjdC2kspKAC87
KZ1oILi3b8S8jZvRccj28mKHhDLVfQMdG4bXpJmMhh/UbvTkNI5hnxilQSDdgMuyp1HmtMYKdcRc
b9IuYI3Ht9V2a32mO0aQKVkja3xFLo0Bc6bRQ1lmcrCShUcC0tSPer3uZoTR570WeDgOA7J6/MC0
s9sYM7q+cUaNE7ahQiAXpps1zkksRs944YZt6wz9IdYDeKRhfJMG+CcuAixUwXaOQUNsOcCKbJvx
VHBuIO47oykgidML+rQ1NgRwesVVgkcLMH2eGB2HzCGDC5CI5spA71euZeYMnAbpA5ImG/Rt8KzY
1uKt2UmO2vxIE4kAWs1ciiO6ifg19SQGsyJ3h7WX0vjBEZVxgqPOjbeYCamPvn74P1uMoPsDYpe2
DgSL5frPxYjwxImmJwVUWDrezo6Yx7ZUEFepMAh2UQP6KGhjJVVoQshlpoLfX19/4e8cLEbeAnq1
sSSZaC6WV/OPxZAQ4TAmI5kmb0ISYteU5pnRKpCNZi52mOeSI3gp8clC74FFBl9jw2wEb/P+ggic
RUmvTFEuD6gQ8SX6DaQGCil6NczwG5Acs7nurDFZIwTS94h45DMUtHLajouNJyc5ZDsTb3AG05yM
la+/jzdk8vsvBNGJy4BBdzzdALj6/vMZORrvuuZYDAiczos3WTslE3Mz6ClhfeEY0/cJiRkusA16
q3KkDyQ7c96i/4W2qjT9yG616Ezefx72atgtpuWxb5Pf+/7z0IBDuCCV7re5WRt+nwwh3ukpyf86
M/1bSOgni7DF+cBkP0Jf41rWwSIsiJ8ZdIgQcHSG/hqQCgoIljOZMA1snVeNnhVVZWLZ2LyaiE4S
Iku2alogBC8A/E2mdUqgyGNtzVJsld0skAhmgDvyJRB/qJIwsCOf+ePDC81GSgh8km+GQ8j778bF
leL0wfKR+7l6FrJsCSkO8m3skM8cz5q5O/JwHNBpdZ1pv2HTS7EM3eWdOXhbNSctVajR5ui1zPyO
5dWjnd7YTD3dkHaPzQhywcFn4VXipSktvgaRwFBjcv36g7x/KDi3cHLBly9cDjK6/XaU+/OtjWar
EnSJMEy62nCTkby0InJiuvv6KuKzywA4tCzdtV3wgwfPnhgGABt9TI4JC3+xEnR+v+V1bt/GZCO9
KLKitl3bzPfUM/05g36CYkYd1S2BgkTZbDX8QOKkHOunUM1FfORNfb9yLt+B6YGThCMChZ2T1MFC
UrlAwQBU1T7Ve7CvLVfbYHeKdkXa34cAEDYumIF1QG/9TJ/69tvX381nVxdgJnXQqBD5zINDZNwY
bWji8veduUNz0WVkdJRpTA45iWwtcSqldkFEJxJgUelq0zDwOoJKfn9o+uv+F3gnjz4Lt3VIdULe
HXHI4xnoiwTnd1cFgildUo/XCE0Y2SdZfGJMbb/5+sYPFsjlupYOQ9jwLFZJtHYHO4asSxtBA6mS
zF3wMwaGrt9n4aIc6WWYXnBWczZwDMSVBTvQIh00GsZtbMVpti6tbMYRpFtEeH39qaCwvVsn3z6W
EBaUWiDqC0H24GOpUhnt5Nk1YpHhOqylexNr5DGsCp2xMSeyZu1kdFeMuevZ0y8tOp9emq+thGia
KB1TH9BhekaImtUQY4RjcSUlaUPIuAJaj1Ci7ZfcKDvEKBFJoesqTEi6ilIRPdqR5eFmbTlRVUEF
d79u5msz9B6SUA/PHVaRYMNQPsK7occOK6uF35eTkPptoTB6NLWRyMWii2KE2VbVhn4Od7rYFmM1
vWgLlmLTDa6xH5SVj1hf0K2sMQQFDGcwQhDKAUDErAf9SquEmzMdWayJuBBD/SztXShZgH0Z8UL6
ia8MbcDW2FbC2Ovowdo9xygGBeCVbUBMaWV9G0pvwJsz1GRONSjTQ7+Ypn6JCbX7grNcLptdESPr
OJ0mMDi0TETG6CF2f88h1MTVOHTevS1ostCu1/mdwa8SF2N15LcZQeTkvrRya15XmRafFgn8Ksxl
BciNXnV3oyXLxwyw5it9L8heowVefm21TfIaIYgKFpYUnjDZkpAEjRcZBTt5DBSKTfJON8N83Nqz
lzUnZEcOaKZp0oXbxDXAiohSTFeFysQr5vrx2RVRdEm91Ms7bsb7Do0WoZgZt7BSNFFQKZUGArc4
LsuB84khcyZHCucZzV/EgMYI9mZD/6+AOoJ/D0gX/gJ3xWJRu5cYoOPHPCPbZG0Qkhb6Hfw6WieB
QpLNfMBD+giwCEFY5a1HUUyzHwhL7osmc3BdTirj7+No/2tS6fzdDHjFVv0AsXysl9xUbQA5Q5N/
6hsfmTOmDSNrk+8u1rKnpO9o7MhE13/QFha/OFlO9VoRW/eb6XD4GBGUWACrH8W4oGcsSXpPIe8a
DZtSqQb9pjSEd6OBLCDPaJLJaV4mIanfoDGBS3uE/lBOItvsiIZvSVFD97fnvpwX4aIbpccOo2KF
Y0qeWqlrY1klVpEuZClVs4FtE/ZnodlTMWh2C822ZZwUbnsOx+06j1JyqfsOuzmMsLikFsGDT8c5
Is8b9aDkNpSrx6f4iuHtxwjFeTZBGHT+HERUKsIu6yc7TzvkK05QDT5FIpwswOc6objViDkMLsKT
W8qq8a1xVngF4hQuDaAQZAthT1eCb1ItQi/8RO7pxHQYMBYkun0/GWCP0iiDSdux9D8HGuDBlTPX
dnXKnVfjpUKiJnaEIbIXK7yTFOhYhPR1FwiUtf0MvRqXf8qxamdWLcHiHMYYA6TYKtu1Csja28Ut
zwlT9hZFFRkwC+2sK41HajiCkRklyMuUh5VZJeL6/MSwUaquITfY1SaYSRFcg9eSd57KGS07SIov
S34jlxzfUGekwctd8QvG3XmtlWidYCX1Ep+H6fIXYgB7DHEckRyMgKTmeJ3Y37F8GRhC8RlEflYE
yaMpM9x7juYqbZ+SmvKzKjvCnen2iZfR7qobbKTt0reeHHunxRr+O2MKirNmDokIpyKnj2k3ceZr
KHFiMiOl9wMzufsbGE3wmFvFfIfYTC3f67i8dtJr7yYsMXzuZRq2EaPmWSsrDoWzbXEi/hBWyA7c
ydRjv4sseR2KeM630D+s7sQAAnzRhWblbuyZr2ZjVZkD0KtHjRJXvXnrWWgM1k7jtvOaQwryCOKx
hm+YkD3mLr0gos2EQaKvDMMinCuc+/w8joVV8cR2UbXivnVcsvV8TYhd9o0IrmICCSrR2qVdg6Fx
ZEpUniC3jPHConQfQSBV2onsUG/7mLTEZVUmctzSGAhPxLw8+URvh78sBmiZP6ajfhrzRHjrPGuE
eSEmk5M2RBfQg07Qa9rW7Wz23jZDaBem7QzVxiheQdcmD/wN5u9WCxRjrbEufrg5DvIVGA6U6THx
cfgaJb5lPKgmjjZ8MQViZh1VZ8zE4naAJyTPxl431koasrhi0gUorqwl3SO9eQurq6fvSYG+Cw+9
Oz70WTlWp1PLw3Jitop8L6tvLDTcHbXguq2mLDsZ6fRSopPzB0JnGObfrJzi0ksCirq6dQdIjX0U
xus5kR3KqEq392qAbeYLAJXQgnTiuhgLtzjmGRcguDau1GCq4TzCgXydRRjE1rMobfTkSdbmPvGX
JGjhZsx/FjNQYZ64DC+CP42zhtELy+60i+swlwy7C4SGIikTaw0PydE20piZ8U6RxXiMaGSYO7gJ
+843KwH2chK4vHhzoL/mnt3fpKWltiKN7e+1MWm3cynmbj9nsDiMsWUnjIxIp+0mlVI78ro32VBq
54MKKlhrQVonftvcxoEti1XdhwCo6/Yi94r2Nc+y6kHUA6GPHL8505xipIR0+vXZ6eNR1qIXaUNN
h+HlfKh41RLwkaHDxl3YMt0VLAhdgoW5qxztjNZAsTHIXFmnSaJfAkQwjtQy74u4t4Ob5PyK5cOk
zQzo7X0RJybMrgE1ot9E3nQ5k36805hUraHO6Fvbxnj39e1+PDdb0rEdMFmOlIRuHBT4AP7cAa9X
x8m0Dh/dCvhLIdS4dXnJ770mGVhNg+zm64t+9h27NDYtOLL4VsXyJfzRZqG7hmGyt1u/9eLqPPNG
7SFp9f4UTXe3jGrVHuBNcJ/2Ffny5iT++T2bLnEVkr4L9Gd9KfT+uLxWxC5j/ojLl4lGJ6GD0DQM
/UlvWkgyIoE8d0r1/df3LD+5afoJBuMBC+y/c9jbSs3eyZyib32JivBXwSNg+qJvEAQNcVV0207r
QPJodH6CXWGPHeI2L5qeos4IEP2xbBbruYK7voGtGG5rYSExDDKlLjyjsAmicRp2cnNwh26bVkL7
ocuWvcSosjsA5qhDooSI9jmdSJ735IVn9aVAewKjFE9YUy5JfH3JpLFwx2o1IXneYNkrwrVL5x/t
Sz0xDAxpwIJchm5HN1PXxhUOwTHYlJ0TyCP17MdiG3aGocPqtV3UB4ds6SQHHskWDLClKYKHCSIG
zoCsAKPx9c+yFO3/11B6e98calacgvSVdMrHg2eBK3cJ1Fo/RtJJueqa7L3ChsVRljeBOZBAztaH
i9poUFd/fe1P3nVevWXExCOBXfbg3aOU1zmaa8hUggwSrxl2e6WP6juQwnkhorkPX1/vk3t1aeMT
ZrWMWuDav79XOSLm1FKajXDnPJTRmrUIu9HCN273La8cd4N+GlRq6dlHyuRPfk2ujK3s7cqGc9Ap
mgVUJxzciueY0jO0gnQTOGN2ZOk+6Ka+/ZgukyzqnsUwZ4mDL3TwLDuz6qb3syrKT0Je8gvZSCCU
ShR3Kluy05X2rIDvgAVoNUwNTnjvYW27YJHxTtu8TPdJYxZPVg/V9usvfzEEHjxptoB+oUMvlzjs
DmNqspJjX9xkg2+h58soccsK+wmxv+BZrSZ9ifHx274BUOkqMUaQF5A9KTiraMJ3lAPcxMc5FYuR
LBpU4kPsUD+RSiAq6mrNxMuG6axAqMG7gts4y9T6yA0sTZz3rwq9vuWjM1DSJbk/7x+fehRVno02
2UW1jg7SxXdUTajN16oS3S/dqcmrIAYB11Xa7Olf6y8VzIK7WI4Mpnq9IPXoyCdajJGHH0lKFnBc
hcRB0Ix5/5G6iMcdJNdis+C0f9rrzXKyGkr5RLAOQx6vij3ykAEEfnd0N4xRAaQ1jIYhTr7nulSx
P4CruMGDTbE+oDNB/DTWtrui/RtjlZMierUMO8rBBnQ90vvIbSaaScaCu/GKiTaKBpN0gFbXb4II
wLRvKINzVgh25rluPKx3M6Hrgx9bjnaidH6vVS80DcJ4PwXfFJI2gl0J774LOEY9tXowEvAVKvmb
gZD+I5tD+FOpVyN0SYsAGYyOqn7En22C7jMD14NPOPDEncwDMaBndpjb91k8KkLKA9ngDRDmN2IK
c8uHnYCUqJjjYpe5OKBWsuswRJjM8bQz8g7MGSe3WqgFODlX2Tilv2PY1qgiY2rM1UCdCopekg2O
9kG3zzGfOj9dUrOe+mSCxoq3GmE4DiFdWxtkQTFhomcA5lU6ycT5taEtQE1dwgrOc1T7ehlsslDV
D4sOM1wry6kkyk3GP37RetlPpEchDQarzDaaYfVi5zpt+tum/jdPoMabZAGWA0fcWVYROv2chRoE
YhX4Gb6UK292YkKK6yE7pzRyW7/Wq6pdj2mEtJ+luLqg72GRcF9qqYZPPwJr9vXD+XFxt3kFiPeh
Te7a9oclL4Q+b48RE0UjEjvPGodNaCauX3nudKrhgzvyen5yPQL5DHMJ4TR083AyovdNOZtNDrg9
9OZLnj/g9JBVgquO4xzUJuYV2pFb/LiqMyTz2D4l4yGw+suK98c5ylEl/38Fc24xb/hR5zKu57CC
dfDrr/KTldN0HUYbPK1oId5W1j+uA3OubRuTI7kztfE1BzpoDSEVcIiy/VHltHwsKpM9m0KPb0tL
rr++/MdeKj0FNk16vKwaFMrvb1OHPj7rPQqFfsQqqJT0roUCMJvrevn49aU++REtDgQMGShB2DCX
f//HnepuG2acublTZ56+RSo0glWJw24D1r5Zkb/cfv/nF8RDvvx4THJQsLy/YNZputaUogNfayVb
l+EBSTc2GnsHYXVtD8mR6xnLinywiSzRRoxsGKFwuDo4b5XFZLe2zjPT5FSZfoonlt0tz7F6Ga6z
E63w5l06qOmusi3k9hBMzO9amkCIAykC2clGLlhtA6tXl+3oMfx3ktBsfNca1W2CZRQXaQUgDfSu
V+nrIWwJxPj6O/vkccQNz6PPMZAgzMPHHj1YKyZJpy2kJX7aqDG9wtJAY6S29GblWGF4Og7kzbdF
IveZMc7WkffhY83GidVEIWItpzkmEO9/tJDeokJRylPSBpHfuLncjfpU/e6C1KafEpLTTDLLkfXl
k5edYzJJX7i4GPgdHsgrHBWqhaDrjwYP5cx05xTwzHwk7uizq6BGYpDJu74c5A5urXQ6YWRcxS6d
+aah/PWRUVRnX/+Cy99y8BDaJhRNB58KlfbhU99Q1SuoL0CtG7fciimv1ph46f8UoF4rACJHfrBP
VhD0urzUPC9kI78Nm/94rXOr0q0B+5DfGoV15gGjfSiHLt8Ks6TP8/W9iU/ORGRVgYawKbHRcx0s
V6wZDh00PHb0qn4yN2jOqrZm4sEBYA+2rfaR2DvXNPuZjnT1BBQ/MuCm5tM21bEj0/ol3/vYh/rk
tXfJjQEiwRHYpLPy/nft58bDgzgqvwu14Mo1i+rEJf38eyeqiUgAfbA3xIzkOgTnOPnBA45i14AL
e+S7WS5z8MNTIDCuo6hET+MsFdIfP0TRhRj1+5zzoqpNZ1UxTr1v09z4VsN5ciiEWu2HgwM3WOn4
4l7dpvem6yyOxAtNH6wMZeq64ZHl5JO32WWkLJYB4hK7ePDVtH3routukYBowRMm2QkvgI2Hqx/n
jRdzXMNgoB/5Ij5WgovWhLkgzVpqMnN5hv74HtxMc3GlRsoHpp/sQ0zoa2GmqHLHufYR33abOen1
86jv25evf4JP7hYoCUcGSc+JT3Cw4YRI5ZvE8/CylKl+DU6MSZ0x5cjtbCKWraZ7zoqkfPr6osbH
q7qOdAgsQsrBHn64rJRxHi4NUZYVu2xcX7OU0V1yZourdcvZIVi1ZEzPfgQuC48GTQ21SWCYi/Pa
KLoHZzSSnvmUGUGdx6PdbOknuyb6rcWHwyhjSOhdV+IS2dl0o1LXfI06i6VZwtnE/mNBB5prM9fw
LML+3kVDjOS8DNvpIp+D9sgZ4uNig8CBAwtgV8mrflgTaRlmsNKlUayp3to1ZpptODS2Ky+Iy/3X
3+uHS731SWGOoY5H8XoY2AuHK0+i0p393Oju5lobd0EzwHyKIuufPrCcUKjvlpYIM7IPUeuxm0+5
GKg9Gd/E60HUAZ4aHOG6JjAItiLA4121t9Io2u3X9/hR9sHD6opFDUauBxmJy5b1x7vCxiCtAJot
nm8E8AXA8JWEDXzeuOS4EcBjX2cFCkBtZm7L1Exethj0bkRUg1rsQmefJnV7CfeP5ePrT/Zhr7T5
ZAxKeIcX4bF9sFfqXi5Lbh3O+WiDXXOVfWaFoCO+vorx1o19t2hSvSCHXvTIDsOeNzbQH1+AlSoj
r0sMcDAEJ3cbQ5GNfOLG8OI4zOIfweCVj/poLaos8GHoEYtkYC4uS0LAyCsbp9XATDrzvYg9eYXS
uvnpjan7XCblKDZRgRz+wqDNXGyGVNe/YfPrr3K37eqtFesJkLJkqud1YCSgo3FVAaYVtWZHexPv
P5TkMuyaxYo+M16kHIw2I1yUZit65UI4rIOCXgkjDUKhIqr8yQRXt2rJPsDBP7dU8HGqfrRCIPs0
8gY1E+A8hV+FxK5XVavY9ssoi3TIrhglT8M6ZfgyNKrt6c/qersfUmjnK9vLkmlfeRqm5Iy1XlsT
j0ZSumIG7tzmLvia9RzyQPyW9WDde/XY/4IXNhcnEcAiDzQFIIhTo2mmaMX6U8ktHVemow2a5GKd
9333HGSB8ZOxYYt7Rwtzjs1qZAgDsb++7iBnMiWChoHY2dHCV8sJp6UbVMdMh+zafIlr08Bw19Xq
R1oG5m/UBdAHRgO1qNaklbeBigoMNZ+y4oJpn0hO5yQtMCKivULBgwH2G1Ne0kV0Klj6VEDkIz5H
QgKEbk8ZpLOipfIjMIJ01HGQDlc3q+ZbAdRW31UAvfFQ9yB/tgOk1e9FVej3ZWe6OO3HRVky8zAQ
BWAz+oVetDhVVDtUV6E5Di+uASJ0U3jNBCsgiI1VXWNQ1VRN0laUdi4wHTuV9SqlXH3LXdEDRHBD
QU8HhW+EaU+kxHMZIU43BEi4+LrCzbZQzoW+xvNcd8xxKSbWSMNRn9TpNII/dzvjN+jkpvUDetCK
8o8lDsqP5jZsAwKKdGFhVfYGo7xAlIcpzOZwI6hm0iH0I5Jj6OHlpVbt666qwIoLd5jQCSllroOo
IB5NBKEjd1E2jM8Vo315HoHX3upQCM2NwpeZEDdv98ADY7N5bFjlrks7csk0iGp1geCoeEii2rhT
SDFKYu3HQK3JdaB9MxiNd+vlRnSXeNCz/IHGyLPO7Pi5xTpj0Bzy7Mecs5pNbIqYEc4jLqURvMSS
rGoXU+UaCgF+gLENyLoV9GJQmmrGvbSYrzfNXL9Q3Kh9nkrQsAAq+3QdAYF94SiN267t625Lbhnm
wc4y+WL6tkMm3gyOW28jRv/8xLhxMr/gdI4m3UUOvSowEyPAyGvvl1Xa9WM204NadZEEEgBFqDoT
U+e9ToSbsxbYEWhiLIlRui6VW6tVD4YTLYFpV9pa0mov1h3YUpxWIWrtM0IJ0ktKG2xijVYizKMo
CI0je9RnOwXB0QLrhktL8kMxjUGxJVqQBlYXmU6xDY3CuS/IJQbmRZ/3jIlmMq8cexxvecmC25q5
+b6o0/gGXE+qzhZBl02PTDQP9OGSY9GHn2zWFKs6JDeXHjR72vt9jPNWVmCAGHwDdMZzh+bAL82i
/VGW0ZHj1seNaWnFkmNMoDa+Eu+gAonBjmXxQLlj4nxep7zku0qr5mMb84dD7JJDKdG5cqCjZXK4
L3UBgwpm9Ugj1IBYoOG9+UlkoFhFgeae8lK11wZW5LPKrKZdRhbODxQ2vDxlBrtVX8Yus1GTwYpM
zEB0tkM/8YM4IO2+5HlsjmzWb8eu97soXD9JrYn2h8bBYX8OyUyZaUELR4HZ/toIEO1z6nSTVzo+
9pUavXpXgqn1aeGGF1E8lmfg99U/LXz5ymiXM33kKCOYRbx/BqDeSzZNZhBwxLXdMAXYduvxh7Q6
87KnjX+ktPlQZy+Xo+5lii74oQ7veewZn7kOQ7x+4diFep4/jyZkfMwIWJu8ODjySHzozHA9imxM
ORzX8P0cjANSdhlNj2nNGVoJvwxAT7PSCNC5KAC9bgJIUidDMLu3Le3hTUOCyLEs9A91xvIB6N2h
RCW8m07J+++3dMNpmEfMVDpZSutY5c6pbGbnyUqS1z7Jh8cxMq2Hrw9oH99rrsmxjN4CWZkUTO+v
qWu4J422XIzLaUJbO672IxogpKihc2SFsz75QQVWWJcxHgWc4Syf5Y+jYOBNWmQyCfHpZgBgjVEq
YZBtTPsH/AZHnZGC2P6g75CFOzOBOrTBHRufzwEsxhWrnXlLSIR6iDXc9x35Md0KxwlBn71ViXsb
z2i9GmPrEvtTcKMz/spXpZXjX5JlQ0MACIC+oJrMmHSH0CPSr+vui8qLngLdCJHiUSefDX3hXcyE
yUZbwyQoixNPkl+7QTJB1xnbwllXop53I7iqGJiMDN1N3STF0+SIKN7kmqyerZYDLhOQwaRgM5FD
dQB2q1WswcwCwaBF1g7edP+bvjowO6OdG9QhQKPCix65Vn3T55ELdbDtHA/FBpzAVY2Z8Fjb4LOf
gqfMpqwFv4wB+P1Pwcy8sy1JLgpz1B+wfg1SBrk7rR/Q3SHnKY4sYJ9cjzWDpi2FHuqJN3nDHz+9
K714RojGAcYTEGMmk3BfNyZ02NdY2YC0mPqRbeTjOJe6A1sMPSz+dhwyB6sVvi1LI+gZ7Hk1z5cj
6zg0D1leIotqn6BFpAR3tdCTbDFtaYk1jK8Rmzup/Vh5+nSCSJGc9kSHYqTlSXNkbfvktSM73CIw
nS6sCbz1/fev1QNEMpOqqBZj/AD7Ml0lXQ9lHMbZfKTO/mRZQWLNu83sFVHQofOgU/kQaZIATrDn
PWyouj6v1KyfISnGSk9S0S5gcH/kBo3PfnEqbcC0y0TCcQ8WFlUmUaxZ3GEfeVii6gkmyVmRwp7b
VqbR2xzQgzDeOkNmPES1hn3SCyodyB2q13UUx/10zhvJNgdGfskEDfP0pXIDmaFgSeoH9HjdN4sW
HJnFrVmP2xmE9RV/p+ls6MupTW8lab2rqqT8jQ4ccYvS+s49sqR9FPBT2BsG4HuHw6Hkp3z/O/a8
uGNAh893bdV8JzeVmDOoocBSye7ahEFDLo4pNWheyBSjTNIhhrdkYq2x2/Om9pqTr5fzTw5PfB7X
ER41t64fWtAaUZGjoIN47YsqJbjZZfa0YiwWHqnrMSQf9EKp5UEKY2hm8eB/D96uBv+pBzePhLFw
ik+U0MtuM6GKvpmcAm6OXaDYZbKXRE+EUFvdWtjjQEavysMnCNRmucpAKuzjJrCIxiptshc5Wzin
NWwQtJW8mHBTnWm8oXM0PsSZpgPPARkCFKONtBgVRAT9PGCAepaG6WyS72SXv6h8xWtqjA7FuG4V
t1h4k3MHks11mqEbX5G20gZbV9cR5CdDUD+IuUJMkTqIFn1m+/bvLKizeQt5LOTVMBLr2NDzrX/+
7iCHhJMxK3s8DX0Tp/j7BybsHDcJ4orocHiM5dqGZPSozYEcmFPPPTJTRzzQnDNuXc3yUHimfZOf
Ih7P75LAsW/T3izCG44ekHsCJoiKoKgxfwJbheu2Sh0aFeQ01YD82tojWsFJamfDjho3f3kP/z8W
4D/e9EX/ngvw7bV5jtmL/gJ073/9119/4G8Wt/yXvqjOMPFzjvTQ9/8vF0C4/6INiEWd9iOFzWKU
/xsLYNr/Yo5Er5UyhFJELseiv7EApvGvt9eLnjdvNHJD+59gAYTtHiwPTJCIOkBWwEawuHvEwVsb
x23sEXpQ+3aT9KdxlGpENZfWqeaE5ZMshXpAqMb0M4HF1E3jTwns34+MrrkiLyo4j4fYfA7qim5m
Erv7LJqiB6Z48xasvnneJUlMkBbD8Efkv+2uIsAkOrMcr7j2GICQrEVE0hCaOp6I2NpDC9Eu0XI1
t+T/1JfYr4ZVSnDmNU3U7mK0VfW9nTV8CUOUbAZLkZY7oiZOgTBtGs/Q7pOuNtdVp4f7bhnCrQaY
H6tZ5wzlWpP5zWyqeQfjLnkuHVcBPIqHvZS0zMYqh5rBUfts5BB0MqIDOofcR8p8i+DdoitwXrYD
pBz9mliMTTg6t5kAzD0bAsaZJECW+piTIfMoL5HBEzBlGHil2NBBIc0wnpboW+NXMIAWH8J4E2cK
IqFz2oBF3uGR3yYCToC0o1NezCs7vB+m8lazsNpEoTVcK4gG2xw+OS2KcBgeULtO5wXJhHx61b26
+Ah3cZblqNwNucryCr/iNEwEVUf6N+Al9V6bzDt6g8OPNPBQxYQmxRoimSGSlwn8I3BfTXET5KVx
MZdudT8U+rRxbGWfOMTZ3nE8yqF1kXPCIpoNp1E92H4HeeR7J0cAwkOUjYhRau/KU9GLqvONSNDu
5DhPWNRzwJhou8iB6YIXRWbiLq9ldyNl5a2KLNSwdSm4WJV5ZWmBucYFdu203aPWAwSLaomkzbBI
VTH3BalOo0nsghWpy1qN38MK8Ms06j7djmdHxrdWKuPNmKYX+DVwjkxETnf5HG2lmZSb0prPun48
q+k2awiYsqp5ZvaCVh9C/KbI+3vYpFGzwp0SnWu4Smk21RUfohWNWgLtSo6C5N3WjvpOlkl6hlZ9
OAtQgTGSgUDb2nlNbmAutzpMhHUIFTeJaUHXv4yaloDyQGJK6oq9U58GbKB+2Mp2U2Nl3OFxXbsd
0WrsYcFpqWg5Fz25px7W19hzkzV+np2bSBM7lOa+iEEzt2WNf2zVRo6L2F6o6wmOmmmHOxv3hz85
iO91tH3WxEkLyucKactGN/ttFs0otUjuLICWq7ocT2ojrk+N3nttGrHXRhf7Q9KdCSuBf0xULcH2
zngR9cSNNhZ2IsMON/2QnPUGgVizgvpUyajfDCbRh1UsTvsMq8eo6VurISq7kwXRxZVkilFW/8Pc
eSxHjmzZ9leevfFDGeDQg55EBEJSa3ICI5lMaOWAQ339W8iqvl1k3sq0O+salUoGA8L9+Dl7r33R
9p51PWoY9DK3eW81ee9ypL+kw3FdCh0CVFcvwNfC5poTykbj+XVEYXfWolO/kTotrHQy8T3TsRcW
IqQxdyBuIi3x1nTxJTYxS77OuN5prnsWSV+6S7gx1qIujC67jm9Up/GzgCO260kZeFDULFtVNepW
Cfucvi/XKiaNoy6PLp2VvDS/p0VyABuRnIO7th4yMr0w1112rd+A1U1SgBVwDcxheC+nMIHMp5sP
9ghGXXGgPfmNtjWJksSIrz0xsNa3pczmDQbvO5jPmH+SaldOxZ5kADxDgI1cLDBJ/WBNZrlOK/me
x+m1TXrXFda5FVChc800DsnUPVT0h4GupjyTXX1L9tS3hezrqubC7vP6wk1gnDo5TreiCvdxnqRH
u+4sHnVHHrQ86x8arSjOOSchWnW1EuNmA5Z8zLN3s/flGThX8j7HfP4u0yojzT4fgip3ohN4l3an
oISaq1bXJ7BlabgGOKAdO+qmbQvgFFBIzvvU4BGzCE3eyQm3Zzyk9hZSLquhHyKMcGJ3V0zTwMgk
ggNXmG/zYDkr4ExiXVvluIuYMZ4mmh0nvycPZqLofkkqixQ+N+6Mi94p5GUbJkcryq5D0dRlgP0k
gbMMNjmbEHl4xG+VhhN/c4Bm7o3eT58iO5kuSKWRH3hT7Y+R23bMZv/aIG1p7Xl0zfGreq+o25sV
mNETX2R2N3kkNlETHfBvDUHf2LDwvCi/LdzkW9cZ7sbCuLPROqN8qLq5v6lFkT+0JCWTGzAfYglZ
NqJze63heYKkn/oAHNPZedJGmgmlXwRdPb5QIt+HBWahIZ010hzj8KJvsvch1tMVZopi3WgulkHg
KzHvdiNe6zhpaw4won1IPJqWfFVw16vExNxGAC9sF2DZzU05Mz1ZtwPz+V07adbB00bt2ezr8ozy
IwMmV5funaVDL4e0WKtn5Kdi7892CSdc9Qffz6ozUVUgUawUOKVIyMEGXtrLM7ChtErJRxb3NRi2
qz4RLANJofo3pXv4Q8OyD8H7NvUDA1j7zjKqrsZXGc+w5mHN+fuuCrVXBmLqphdC3mJVK29EHbe3
lCLeSgylg/YSZFdbRCFgXuYxJE6RtID28RItxnyOH04d4yyvdzb1731lGQ+EjfKIqaKCQziaRwiL
4yvXY8meJ5fzY5rx44L+Ud8j/ieyBZLWvOdQEZGhQEpbAGMXtbMhzausXPgc3poWT38jlB00OFjW
CBCSTRT6tynn5hbHTiPDG41DzsGs8PV2A0pCP79nfhV+T+TgbCdT27ct7WL7m0desaa7u86ih53M
b7rY9qG7zDkSiNuZH06XSV6FZwDEkQamw8Ey+levJ7gLXQ3B0yLR6relXERdq/yrImKguYJU1669
2FXgaKvXpme6MkUKTLRN8F2jdqisONcA1RU+EdnaHNn3loFtjTLCPNcBgl7r2RhtS5dMZGHOAY6e
Fty44dxLXidkFN3Y3KY4K4AuWv5VTNzAayKVvU4U2wwRFk2AB2TBhqTeIbahMycm1V/U1XILJ9r5
cNz2bcJ4e583auDiFHJX68r6Zk82IQ1zCfnU40iscJNdt41xsiEm3dpZ5m4T8hI2cnR2Q0VLDxvN
m5vqD77ZKViZ5Cjj4LT2EcloSB/C8Rlj816fiJDgvbS18izyAMKGZJYlfjmuZk6uDwn3mCnbJKIT
m1BJB3WiSpkHnKCijnZ6mGDJSHM8gk2bveLEhHNTGEFaA0s2kWXc2PWST2MJsFIM0p9xBvSnUuur
+8jJzctBde3eyacSxsxorOthtHagTtJ3Wohh0LfI7mfmW/fkzIAzMIlH/G4WOa5AYTfODv8utU8V
bRhwrePlDOr0l1N01DMY42WxsweXUYvl7MkjToIUENNVVMn4OFdC7se281Y+7sZL3evx3uPTrANX
KG1jRKEKcAnaB9jK12qe3Eeb5tIFOTczdtSK8XDSG9U98i/MpVXR4si0Y7LXWcYTUwusKuW1Y+Yb
i42WvgxTtifVLnCN8NbPzxJvbkywLQ5vRTc3O0WeCeHmphce0rw3vmdW2+7rIj65idkdZZSYJ+Ly
mlUjk2mPm7c4SFmrA0xD8dh4RrHuKYQJX8Gem6/txMn0VYF5ceXNSRIoFyjXmvkAGYK5HZLsQxQe
5X1K/rxIUMZL4jLawJot6Pdu72a8pRaSz0ggxmJaz3OeVFP9IkfyZ2u720VJWT0NXU4SFrQVYBI8
+NFGXwDWVFEGnkIthq3UliTF8KKVKxI7LZ2TR2wGUHXaIRC0qYtV4/ranS+1aT5orhuRFTGV+ON9
29wjleuGFdmE9DTqWT0OYMGAhZkJ4ABSUGzm20q/Y1wnBB+U9ANz69w0NljEQy6c7j0YXUusN9Om
IET6fjc5kT6uO0JPb0gKK3YEnrlbkkzwmU5WQz/FQSlKcQDLpvbMdQ3hrV5h6pzu8sFt1w59g0vW
f4z7EYVc20k9wEqZXIYaxl0zsuWrIEfcgaGVVd9hF8+v2C+jFfr7YTtWzV3fVpJ5sC8HQhgoNKyO
ak6kBGxAfDYvtHhvzxPppzZ7kpnJ4sKSSh6hm+Z3gmMACxOHOjYQMgJNfoEhj6wXro46NDjUN3Gf
I49otWFb1659FrbquaaNSQZMR5AJXEl7bxv9fFBFyJJX6k55OalE7MdYdYBQYUp3EothZWr9ESg6
3aPOmXc5nXZi/irtNGjg17TBmbeq9fRTyM4XFCEJESWD731qW1oQp02prWtQoEDda/uQ1t68UV7r
s4MY06Z2i2nPv2JDJSCCg1c7ZMajM/RztuHAeqM3/hvmGqgB6A78noZ+B8Az0DqyBhzBObmIGo5F
8Qg4teis6TIGxrBAgUinxUF1og1at7dzbN4M0jp6EKyCziGfzbJelP/NHKODQMXRq8E/JEVCjWvg
KtaHG6Q0A4iQwT/6semuRkDwB56PbN11Q/fEL/ocklC1TrvqUYMDt8IX2706mfUBsuLUl6hSZuIY
IBlscXqdj80IYjcEwN268XfGebyTOsF+lhIcGPzeDty0eBy92j0bLfXgt5oIMoVxmLT0czgLas3x
Pr+QJj4iols8dE2jF0J0i+1z/NAoJfknkMvjfTcxWQs9VDmVDvhjmdJQHZqrsWTYr1H1kl5lnlkK
/35plKeGfBxTZttxLu1bORcatOpq3uFefO7D2HtiIcz2Q5K9WE5pkh6t1R5fOjG0Bx0QRFCLCuBU
S4RHKFp7j8D5DpD5HLO0QdNNUdJCJycGVlAh3VRhiCXRmMMBrbhwQY/4epoGjY4tO8JuAgnOSXf8
wQYw+XibpPP75EW0qmnnQspOCRfA23xF3iDnncZ9MJMSa4FLxMPB8lP1lvYGCb1Gh5GFVycwCYWP
fAZDvRi1C9ft/Rvh95yKZOidNxyMPNWdJ4zCL226NiezSRw0PcrZOp0V2Lb0VoPbIF4jBHhtIgUM
JxKrfJsCs+kuQD6C0kOe0YCaXxV5G4xkOplJI4i1b3yc6s29srVb1AxyjfAcNJ3RPnedM+w5VPK8
2tyOxocE0PROv2+sCB7vMvsfoovQMKxjb08LczR/mS29X7vQFIkA4gDK4UVfK9IQAAPAQpfRgYDd
lVvzM8jG3jHajlcGprU1zRURpFGxSxxjU9sTBQ+afwoQPr1vjVeEMyiDJvHCHNAjCofw2JlA3bpX
4dqnrxRw90DHQo5agQvvAs8DnIyn/dpQ5W1jNIemZknS7MmHeG+zCFtGDZDYOmO/BYAd3mbiTRND
vwOOM23bUSZvZKmpFW2uY967L27bnzrK9cYgkGyQbMZVZtyyV7SXipTQY+FWtCmIH4+wzZ+giswH
NyzhSNCVti0y6WR3hWoMxLJcFYM/7RXKDsxWzkoaBgtOVJaHmH7fuunsfmfouX0tHSuBcRtOW3+o
p42TQnT3bXXZZqUOr9d78i1WlbJKd1mI2jQlLTOjHt/XYY6iaI7Eyiza+6FIt4TJnVWF/FYzmwl0
2PeriO+1m8ZkPoJVfjKNUl4XrXvXhTaCp7yijh38bldaXn+R0y9Yg4TbK6tpDxzRgRG51bQJLQaV
uRU52yp1upWedlOgCnFNRrDLWqoZbxzf3vCKZxTzhTgAb2iX8eYma8KQdCcb7RI2tyKreZ8itLAm
+SSMn2ybbAiflBK251Uf6QfD4W8q/LsnUUSXmJFXRLtOEWANmn9JEm1Sy9HP67wIN7aZ3o+gPPQ2
0veeVBZvHi0ev5cc6Z0Jwg/T1HegiyRDyLSzXwE1+KBHyttajK+dCYyoKECDoFTjGkUM9Bn/AyjC
eZHITkJyHiWK/tCnQ6HdCKdBwOdz3HQIH63MaB/ldPT0TDALrqlep7HZOxVYj8jWnw02nkur8M51
Cmt4n5u0Y6aR6dmJaKVHJY10rzHf3jq2TM4MRr62pQIChroLAdxYX56Tcm+OPOVxEfq7qfOuKTz0
wFH+xNKv1oXhjsC//SMJ8CwjFQdMxQtKeLL6HlOUfXhT/G4mlQOvZEJ0GHlyxRI1s/R602XTmPvG
4+Wknkp2jSqJ1vO7G0gTa2dezKKh3d0UAFLgGTyZIm0OsygA98QeCBrjTNfqa6d0dtLUnO9eSJ2c
AKip52eJoJEakwPGDFga7WRXrzjzyJ3mWE+dLaIX5NsRpK8Qh0F+Vvfxu8umuFLmgkOhJHsyCi58
D+kHN+4S5dtfV2N6El27tQgUh8Jt4wMYTXoGGDLjkURItyzvrKyId6M1ntqo9dg4pmE7T+ZrkzlH
UijOjPAFIi2RzGPykS/YB215Ai2yUSCTBgY22gEbWNmdbOVAm/HM7ETC7fXYc7v8QQZhG1M6FUC8
EYkGsUtQFX77iCMnRIdwm2B6gtB5wA9NwmDOuS8n3bYmemviTC/8ybx3YvM782DjLJ4MIiogrIBX
deSZghlx5rUvetM/aVa3IcbY3Niy+YbqtN/WLfkOirNgsKBoN/GAYGFlDeUb+yxSQ5ugWNBa+6wc
n8cZTj9ZveVGNh/SIlXYGS9oQq/cLH9X7fjEOMtBIknenlPE5j6VUXqeDPF8ZjTCvpvJ0rzQLIun
xXrUVPpaid7c+/25Kma1hxz+jnR1DqZGH8+GqR03xNbmUHZDyhbk4W5/BpH8NCg2E0igwMQJhphr
5wJxwXmspsCPs5mrVxOUOIh5K2xHf06YNRCCZweqJpzAnIjP1j5axIg8/7DXMO0GgyF3Ivs+zQ9K
f4a1u0nYG2fEaJvCzD4mMv7AdlNAAum6cuY236gM0bzTFT0trPgReol2iDRyjr35zGU1v9PRoa5K
U8u/xUoQo1Oa+tEVcr6mnbnM+jssyBiBaeFr5ZFylCw13qxEK2/dNLzoSO3Z9aJJiOuK6nXdjvdD
SIVux6c4ilj7FaHjRLRIZLzhE+DPvZrTNqhIMzxZWZqfc/lHgqTsPYEy/KJVXN5Jf2Slqh31pLQn
2yexhcRuyipnpZPfsnaKEHqnZchbq6CZBr7sGBnEO/Em7ihJ3h0NcFwWnXQp1krBhgirC8vgoeR4
9M1nDiOqpgfXop+0KtrlfsQVm9MA3DoNDifQcoH2gFGkpcfz0Zlt0maS3NzOrr5TBJmeYrTZQWXU
1uNEoYS+c2CiPOAQamMY8tVMdBngem9Prkm95TiVU2jX7bXoU+2Ae9smJTIH0AXUiK0bc0Nr52us
GmtjHN8RQ0Zbt7bG54yXnQMIzvThdorsvZPwEMI0zXcqyQ5GmgTELaztiAOs+1wDxmI72rrKUccI
BvT5zKRoW/dG0IP47RJ3rU90VGiLQ2njfFeoK+Wa28lPb6VKZ3BvUfHSdskpDTV6X8ON6uyGNIqB
XVm29yVVUzJRN5PV0a8LTJfHsWdsUXqSdn/ivo+55SAjKlbkRmq71G3sk3TYqWiCyZO1JG4MaiKq
jgZC4/Ii+I11amjMmux6YNBWOkEgUGCasrKIOCoHYjhmMSmgPW5lLO2/+nycpTxlOEfpmwwsKj3d
uVUYtec0SL9X2MzWWtiw8BpUfsHcGu1l1+tOkMfaojtimzQ5ce0nr5MbirU7V2nmvtOKZq9pBqru
2qDuwZQxoL0hlM8hwO68bXoFMTr1ea9Lm+CWCBLAujFS994d2acHRRgFXJ/y0Lups7B1nDjeFK4q
ydhETYneqo+I+ei8XTpxdDaQQhO7Y/hXsAnMN40AEKo7r9UQuJF+5zYDPf650l+hGJ1pBWlqRB0c
/NaMH4XdiU3vs8z3Y6O2vdWkB4FCZB2SYxBMRn/bsS9/cHOboC+9IV0R4ILKOEv1Ry1v9W8xtU29
CsM8/qiaOOE0SUfMU6pez1zId7u1MCjlrv4qk9nZgeIZnip3HB8yes+IPM1qSxphfoyhGasGvQHt
0MR8FpZlnNMSsneppNBULISXCI3ui7kLz8bML6/jVjhvvd422P05J2xsX6s3EwmvD11aEUqbpT05
pA04o7zrSIEHbb1OobGcT4Oqn5Q7+8dBK8It3amWqjbvNmYbivNylHJTzOVr1MgrK2F+8IMw1RIu
eIjb1L3ggQCbhOOLdFfEGLeUffVJJYX9LKoJPUpsR8PD6KfpURUWib5ZaF1OtarwR/iDfvSxf5/s
zJhvx5R6xMnJIUeD3k1stSK6dIHOnLBKOETOeiSQAvp6HKxRfuvtVm2KEB8kcQ9TMEh93vZzijjd
VGyLw7zBTGjcWJlXHYSo26dS2OTZ2np1qpI5/CZBCQDXXJEm69BHlAg5wqL8Nrg0sq3ENTf13N53
mqGz3GjR/E0l+Ce0xAh3tErNUzU+pG2mvbpjF3IyciCVQaC7BicKemYemcmVSb4jWhfnb+tLgNrt
yBZGcZG1w/LyNFO2zoslnYm6iBqvEeFVEvbDXhcEqhqRWhBXNrg06ebvNRcAIAOjV1oMHdq5vuqY
T2bZjeSEH/w/ixdZFh7d2zlFd1/0fnkiY8mmrzlHgRkteV0auWWxtOTVD93PfyTH+GX+wqekhvN/
ynP4X5jSIBYb+z/LMe5U/5qrT3KM5Q/8Kccg5ZwIdEyKkARMVDc/PGZ/ZaO7zh+6o1NmwF5FKOUh
hfhLkKHZfzhYxRaZBoCpRZOBjOIvRQZP2h+IGB3TNwV/TEDK/e+Aiqs/ZT5kW/wjJ1p8lgGyb+hA
qBFiLJIg5Hk/VFZ/k0W2rlV3Ns3Je5Wz0hac70+jGY63dqGsfULr4lC2Y7EjiKS6ohyrj2CC620+
OfNVa479SWVZjp+DRKqIoYdHWvGZ73fNnWGM5Zlb6k3gELW5t2Q7nxJjBkRZ22141sT7TOAxlL+R
w33+Ogs6wl8UjUCXENV7aA4/i5t0S9pOCOWDlr6KNiT6ekHqee86Gae/0TR+Vu//9Uk4EYSHmR76
wJdPosXgp0Ot7Fvmb7h44tE7kCyf7Eq7Lk4Nwv7zWtUTKXBI+n8jZf03X5JPBD+GFRTL7Vc5ZYw/
cvSKJd018fugnNvolNOwO4tsFsC/Pcp/PS//p1TFVUXwTEtCyCeRHd+ShwzxKgJtdP88Kl++Zcpz
0/sYtO44S3bbeHJeCydeQjaN3zkkTfRHf/M2//ioH9pcXgjDXqw7n2+dW+lYB5ypuSMnc8u06QAn
euvN3VnZ6EEzLgm97mrhqkbZurceG127NiqxTtNTFL4W7odleWtJRBrFxHEqrhh6b/reOhQWWhZG
PCq+H214tYW7hzl0Ys5+kn10hfSGLFlh/Lka/uN79Vl7unwZtI8mryeCej74q/bUGxcBk8izOyMb
tK2rM+sYQ5o1xUSgYWJp5fbX9+mnp9Ek82XBcEHDc+FgfLl4zH5cXIbSuoNx7ezmcJz3BAvlJ2Da
5aEeB/86I2R0LYi0+M0T8lnQtXxTjNAwLHnzdMc0vC9PiJvi3vTBLN4p1wERQ020aQWxfL/+fl+0
1MvH4PXmovoLRcXX3eXX+Ns6ZdQGrDttxCxGobdnUJLtrUwDtVGwPxoeGV42gZ6wY+xVRNBfAFmC
Tpe11DaFTC5qVZqBNu2EalDW/Wux/zdvyE9XHs8nwjhBDsqCBPlKV6Fbk6M0DqP7JIwqJpSdunQN
zVqHNbwlwxxF0BvxjeZq7vWvP1j8dOUt7KyANDinYiH6ifRodFTwMc2be/qxsyzbjR2jwiAd/bpp
p0dp9ndpPgEEpI28wuD4hk5tM9DCdAuLdlitruKBBtk0GWjR6x0u2Y/IAGaCrPetckig9LAZkNkz
6v1vHlZjUV7/jwSVm2nrpu/xxDoIUPHQL0vB326mhgPTAsA63Te2OA+pfoeczGXPvwCveUpLa01+
LAde69FQfz5H/1GV8o+1x6cK5Ze1zP/GKmXZuv/14C6pVn8JRC9ei4//+r/3mXxNyo9PZcryJ/4s
Uyz9D8zRHrUGFYlus6X9t2pUiD8wBP4g/PGkWdji/lWl2OIP/gv2WeBJ+Hfw0P+rSLGsP9B4es4P
cTavLD/vS1HyqyLl84PuYoni7aIaYvtBwgdi4vPjUsSqSYWSwG8z4R8jl+z0LOLk/7fr8W9e5H/7
KQjR/3T+GV99SPC2vIJ872GjhQmDBD3NOpSZxfT264/5vF4sX8bEWcV4m517eQu+fJnOLlCnYf/c
/MgbJAmaRYNsuj0hUMmRg2x7r5XUSjT7OZr++qO/LKJ/fra3AKhQwOg6L+CXCxk2eDzzqt9UESP6
t7yBfZCgOlxkiBoIlTnoJvrPu1QAUyaXyY8AnEjjucRAH27ign7FSlNmPq4jzRVRUEi9Ki+Ancec
K3/9u/58N/D5LbEtODhs7vxSmPxtiWAO0GeOIqDHiM3uRsxGGh3wVufmb4A9X60pmF/+RBH5FB18
zJfbkbbCG5jPjpsuz7p2FZtitC9FVzTDuQefjRlQrThOPsXscd3vuDo/fUkgJiyCLmQZw1kIVp+/
pEIiaDRm6m3cliT3OZ5cxmyd/M1y+7mG467DDKFM5bYbvJMcJz5/SmNObE9GAxrQJWS4d7wGkaJZ
P9jJ/PTrm7b8pP9Z1398Epwxap9F4y2MH4eNv900Zl11AYLJ2CSYihhJOsAE0Ai59CNH7ZRnyD/+
08eEpYpnGdIqNjL3p/iKBC86PdSlXz1Z3j52+oE2H+3sX3+vnx6SH5+CLt4hOAVu1pf3BkWkJZkd
mRtTr8Ob1ImyLZI3HdZiYpLV2zwwOsh/U0H+7jO/PJhFAjjYYha9EV4TQnYI5w3itvea9MnHDhbp
yotoCv6n35MlaTnP6JwLWdO/1nLRKDtCiZGGeFp47NO5Q3g0EyyuVUDJUVLQ9eyxRoe/qSF/fm4o
YRgpsTTxgJpf18SoRCeRNvTbGqqpm96W8WtOUAfDC1p7K7SX2eWvv+hPrwQrIH8ZJowpiFa2+PxK
gEEK25zB38bovPrSAJJfb5RepM6m8X57UjRwqH9+MWjKeWxgnOiXU4Ft/0TFrpoaGWXWo9QClYsi
YE5p7dPqnx/TTubxLuJLhtuomEW5Q8pA4osIJzT6uY9w0TZkY7yO+Yh5FjQ8hpxjWwPBJNPAnbRt
Dc7AZRo4IZ8Yx7pkPJanVkXHiJDSoOyrst+xrJEnM7ntaO6VWlq8vUwGdyU8lch1IXEvXMq2oAU3
9a5Bri2KEPORBpZLHhz4+nY2D36OYQhAoRGqVVNGs9insT92b1bSjDg2vGmocFg4jbPvdeUbx9QJ
tXdDFoO+SZgfPRHa7doHSKPzko0eu5zmaGmX6xASZrkoHGxjA4iBp72Xfo/DQBLnFhZ1l5HCW6vs
PNV95JlQKyOxiyDlXQ2NzyhgxvDUX2kZ7oJtI9z6CX4eOP10ToH7j1g0vDMg8Bzz4IJ54JClHl8C
QDDMPdqm9iHUKVWJl4gygCBuWU/RO6ujNVqoN5ByxeslAo9LWw8iG9oVdmjrvsMfUK5qECtcQgY/
tO66UIiAlgTI21mV3cOEnTXa+XkmiHetcnSgEZoOeZrJK9sLonHRumVu6K1m0wqv/bob9J0OxfeF
2LwORWU19Y1z0gdG/5L5xegZtwPbhXFtNXbaLmLmQuzmxurqAWcxQr5A87Nu2I+zP4ttPPY9UPp4
dEgY0Ype3LlVMZYMSyJqfraJCNUScgvY+EZKpE4oOie7Ega5gYe+6ZAEogjg77EyW+lGDZFL3EFa
Go8piuVsg0TFPrUt9x126azV7VmYJv5dxOkWAX8aKmwhRDM8eMgDEGOTuOqvaStZ2YVdp/W0RfsZ
HkKLDRAkbUwEICcQ51bKMB5XoZk11Yl1nWKjqBm8b0rZimLtyNJ+5ZhDwdR4HkOWrDZr76npOusD
m08y0b2ae2Ork4qZrOnCLrATaLgPfWdqd0I0Y7Y1Ta0k2SkPDRjhGSBb5v3pjDIqygjlWB6b7zz5
DGedqiYmh8Z3+JCpHkkbbiCJ8MzBns6kTPBacN5LjkRpDfEajE19XSqDzD2NPhqBKLxE+F6kr8yd
W1bRY5VjR1zYKzFs3VaYpK2oqXlDmGb4pDxXqBgL4UzuevQyJJKp6mHMznOM7GMYQuObrylUq1bt
TSOPl7mEFudh924XYtbXnpuzGbXWwMugNDlVm2IwF68AKoFpjzfUt7atWWo18mCv9pnzi1ld1hRW
A+r2vLYCdC5ufVdoQxTdsAmmyVY5PXg19rfmglBHpukGsvBnOCc6TpkmvfSgfVhMxkbURBEdcFwL
WHUY1vua8O6FyUyTV1d/7oZ+igJZa+K2bKPZf8kEoqVtE1s2vpjMM6T/YkKWjq9M4MGYU3ucIvyc
Qs/axcQa2k28a3oLXFCpD/LRsArZXpmuku0pyQ11S0yVHZN/JAV6MtWFMf10BBF6s/WmXCCUJpBg
XKO/iNOzOqfK20pytMRVEyVuezO4lSBthhmV1u8LxKXJyi6TTH5Ls8wY7xAppuWed7PMcZy0lvcR
OTPYh5zaNF0LtWjg1aSNOHwGGFFrsqnb8gaVhBNMEgb9dmSuM66li85oTlz9JfFAXdOwcDJ+Z7vN
rkl8ExJlV53dUETrDwsZGdGPhzrXdwsJDXQJs/YAcjxXhTF+OGS1fScEwzF3jOjjy5qo2fqq0Ivm
LdXK+sWuzOFawENqF3oJserMFR902dnGCqko+Z0+6+La0FzvJs197VvN3OWpHcyq2UwcEdOAdnDr
HlE4NzuDxbPf0EEmJ0fqduGChY7SfQGhu9iboKAvtJIBCQg+Ma+RDpJxLSdIDhuRxfTqYFe3XMJR
ePmiv6vPMj+Wd24WsWL1DSsj5KTZCiI9RpSk2XbxMECHLle5CyRp1xWCHCGvQmmGQKhXH/A2WmMt
0L0+ALESV6XGQHElhMqjTStN8cGQhWG8aCqkvymT4r0HIRBdR8TomKQnL98D/QzloVWd8zpkHpAE
QfrrU2ssA+jC0tJuU6cT4T9IZ6/zNtGwbMeRiygMS56GF8rUZ/KFwoR0kZJIH253WhHrYaevJt03
hJFIottNE9f85rltwSnpZwE9KteVGW0rLfWuTSNv5N2go6hdG8pEcc+tfc+pUyiwusEhqEzjm64M
B6vjbqKNfT64+uituxx5d9GDmw0qrBBXulWw+aTlFD9NNt9/43lpWwbswoSTwINBaRdn0hzWUVhm
V7M2o27v2m7y9j16UZRgiLnYwd16SsGOJdobjKihBuJY+camj4fYCTJsQS+dcEP/YsKqozYwAEei
uaYeskTh9/l5OShjIaB5dVDqKDH2blsmH3Hu1Om61FymXCb98HcH1l27zVSq+buWK/o99VKpbcJp
ygZW1tLijpqyD2yni8LdmOMJZPOdLkNvIIatcf3ZwVRMfgvBsE7+KMiWbreIoux+Y4eAgUCllAmC
NPStFmYXw463hj0saAdjCBnM+lVyNUp8Y2vUSMYrWi1kPIaeIP9idkZYGrkC3ivxDOFTpXdEPmVD
hTghtEbzfh4MbeLOGhaT4g7Tg4bRO9+gHrSy1SghqTPtZ0LJALsdXzyRh9FW+om8IdwZoSdnl5o8
ycyvhl05eK2+rpEaM5W1BSZGUIv6VkOpjz/TC5uj05rFFEgYfRX6bZW9JSyKNx6bM2oTK5Qzw+vB
abeyzGK4+VRfXdDNHsumEVcY0hJPIjJorVnvDr3WuRgdvMx6hiLUmptM0RfGbihSRXt08v1VOPct
G3it4Mq5mWj3Y9bJu8mLU/0QljmZWiMNAzReyVzrF0OEUnlRv3BXs66Lb1zqUm3DFBMt0ijkhKtS
JXVgSkBQ2zm3+zfk+UjqoyqJurXmpNgnnc63U/QdjlaurXj2i/VUqJ6ySmbRRQrLYdgD/CaNuYXK
YxJSXGNAK2tBDVlnTNHjEKFRDogPkUxRxP1+cNzuJoyssjticrTZgQYrfqh7k6LMG5lWoe6PzcuG
DrC10wcnwmRqFmkXmGlDAZwYbfI4zGH/KsWQIvQ0Eg+PFRKL72GR1s6qNUMGW5hDxffeJjHTyZV/
1IfaSeE21vKhN/XsoRMRCjhsVDzP8UzWbuejIFpX/sKAiSqHXCtLTfJhaErmueP/5+7MdhvH0i39
Qs0C5wFo9AUlarIteR7ihrAdDs7T3uTm8PT9MTILiMjqU3nqXDZQF5XIDIcsieS/17/Wt7yh/Zia
tHmoM6WeJDFhn3m8bYm/9vzSos0cd1M4/mp8JIW7mm8Cn7JAm6YAzPL1HVVNOUx40PF92FVG9yIL
umbAn+r1qcFrhLN9MIA5a6r1ntHKW4pRZux3EcuogBhBpXhFnPaYTR3kDZ3dtNlR3idQprjSVi6A
V7vjEMIJ9XBBckAKU9ewbpZCc5ot+pbwwoUl0LxZW2GyUDDGxVjPdWKMcMva4DTHs1IRlmX3ofYm
u9jj96hvYJUur1RadHlkTRR3w0ALGOjMLCegai3dePT6tH6J51hjImqq6szH2Zmhyv2e9YWXmndu
L+dv6VKLelursnroQaQ8mNjfn3gCwY+3xj7+UtkEFC/J5uEWxA+AOAr4hMZ3bfbPftxDOAKbkTwH
S0cfatKVTbBhxJ4+FZaDs43pkTMHH6wKnSWTmIlhyTEAJxiRmBXJ4XI01Vms+FnPAcBpTLDLBCGI
Q8BafdFsPGjh4Ai8DdaS8+arvKmPtLBx6cQMrHcLd0jKbgaF8TWAI/Uw2/jdENbKBEHeJuWUgWj/
QUcYFQ9NMnUftmsqCECpJS4jHAYRTl5Q+WEnF5wnfR+0D4a5OlpAI+phOSxMINkkUfvTpMfTnU3u
+EZdOubLoO6cG1oHrXqr5Ng85HTgcnNuYfSFtDeSTqIJN6lOsbV6OSduRU+KGOsHuJh2OmB6tS+1
Wsr0iltk9SZnq2r2/Tj5DyyQaZ6gWXj41gsABKGWjBb0X9ZuhBab+Nnni1AcbbOpXgJdkX3q49zA
yEta9brtiEkR6xqD+7Li9Lq1XcAwIYOtw3mQeZqpCWsNF+yUEO4eXTzpPGIcj9GkTIxXFy/Y0Sk9
bvdpK2Dti1Jk+HQ4LH7lgpNWiJ+CaNKU6MEU5UblygP1Yi0zjdaVe6w2fbNVGkfZUHlZBYJ8sktO
QXRk6nhI8VPaJfdcwiIQqvAhOV66F4mm4hC2n/UIT4SbszP6zhtzi21uDSdvL03MrjoUqu8JLXk4
QcizD9ZVp1qdp5WMc7YcoyHju6Et6UQf3WF8U1ZQPxYclkrurHl9xqfrdmdkQSJSzBLMHmKNfIbt
1IAyHDiiUgiRSNJVPYnuCVmo6b5l1EUSRNICrGdp1WN+JOAHZdQZ/OrRSFr2hIOuOTCtfOshhV/i
YzlWHKE6n6GR07kMXBCHQ/aegiPCPxeUy3u1BBzP/Mrnlj44fNPDLA76OBwgm/5wJyflk8uGdBer
pPjWOZn6as1hqonhZjya+Dw0Zz/JjDYN5dh8qpiRKEgce9394eb63FxqqPQzguEyU8UNQ9PbUhQ3
edvcnM1qt/6mX6mWrxgbkrLg7iD/neKaoVaiIFmbkvNFwXJ1zr8yjU6SsIJGjb/aMJd1C2YXLsB5
ZvvQHOfy2urt5nUYSus6kbqn0YbQcuBMfdd8N41Ku1Zi6t9wg9M64QluJ2Fj5f09zjIHw3+rpznR
dINGyMJxSt7IOWlq/D9gKhkPhnrDsE8OO9ZcXkfeJJAgdcH1AI7U8wlbFN6D5tTa0+CV3TsesYUn
u5Ulj9BpOM3kMU0jG03E7sPEEIVhtcq6+Kaqy8DaByrg5zAcoFrMHEq+m9JOX1tHb59iz8zQ8+kN
6g9EvHw97IFAt+v5SVo7CFUU2XFIZbwUpij4PQqmjn079tVjwQddsSt1nEORNHZ3UjalIhu9T/q1
8XHA7TXVVywlHIzAs56NeLcLKHgdqBjgQmZLgMgtOiPK+lLZIST67r4oxopx3rYW7ilORcg2WRbo
lx4g2hxwZ8IAqhWFuKtjLHEbDm3kI+Oe+3CkEU5vw0pTTrIfHNlebILCb0Hfm2RAWo3hkfsy+Qp/
GJCXWjSUa/K1oA1izxvIT9mU+DA81CQPKuHZ1NCDj/bfa1botCAu1ayH1OzYL0o0tIW6wQiGYDT0
1AhHCEmXafAdkqYB6cCoC/op3XbY9NckfOBi3ZzVQP/wpJ57L0eqsXtlvA/MpxDFAMJhYGz5bp5q
ozCSg4JtSgxBacVu5a1Rl5nNEE3NourbqwquJv+FwwkVgK7+Ok5tgsc0o8zz6AiP14BPOH3vFsJO
AEZVFVwJCRHlIJophS4XuHyxbDXwN4xz63Nl1GyED1a88NYOcwD/1qLzINtxIpQ3mW6k1XHE3gg9
gmJRfKp5DxUDS/RMarvrxmUnsr4JaPGFH0MbooWHho9P7XK700qwEHxXIp1dfftKGt/Id1Wdcmee
NJpFYMU6RLbAPRPHwugs9wbcLMjCXZ7H3LRi09+a1Tg9cQUvzs6SaCZpMzj5QXCEcnc1wTj8rk6L
0w4Xz/RVGI31ymFjnrlV9Mun3bvOycRTbvDYS9xXxyZcKnJTfCaVHaymEDhfoT6Nzhfqcck4YicZ
626mFfhqozlg6pvIFjKod29B7RoXv28TYItZ4j/x1MIaahd8T/dKqeaOHYfu3fjCbp96CwN/CIs4
uKUBr3hF14jhAmhpzyDdSfyHmF8hmXXe+twHaSGw+XcQMEKnzeoa4zcQjYV+SKKtKWtMSUmAi4+0
mYngspVfK0gT+4Oe3/hB+oNIN5UX687N4oPd3tGoOX/zrFkvN0ZfojZpgtzdgVRMmd0S1h/arVhS
0WwtT3rmIes7SCIALOZtP1pE5bckSXP2W1y/t+ZickXAU2h/1I0c1MFyLaYIHqlltlFNmpFB1Yms
PAGtaZ7mjl1OmC399NgKMmabwfKYGnqHQ+hBeb1HHnx06Madpry9huXN7dweVcBdQbFhQPcDGxy6
TmcyAaF+Xg92qdH0N6RtvE004k6c9bOM3BHKOSl6LAFhb8TFewopGsstF+G80zKnoeiidf0XvQom
4pRmG/QhvlFqsKcmnxkJZOVe5gXfwaG0UT74EqXJS6Ah7myGuSEciaaH5CYzz/7OrkGQd+VuANZW
tDadUk2Zv2VYdBkwJRjjrTGRrAwb0NL+gVuzevWr2k12Ol5/5m8d6WlNE0FKLqca3o4Dj+il6Zrm
y4514yGv/T4mJJOOfJjIV5vBlN0Td0x1NhXZPE7yJU6gnBv0D6oUiw9zthoGgZL65P1cceyJ7FkZ
r7GTTDl+ekH7kyJST77e15NNRpuWC2h8lU40klX8PJaWM6+LaqkjcJ8RtQtqc3LIZugHG7qWk1eL
9PdtQC5VbJAE4ruZCuiZorMpvw2m3LSR7WrzkFiFCrBkq+qsEdiRuxykJcQberqeAO/OXMXSon5M
ol4RcKZRwt81LsEUWDfGwkTjAYDdcaqKr1Md0xlm+YRq8byCMBYjsxIpjs30hx4kZrmrTQ23yhSU
7aPNzpUPjQjXtxhPILxz3oRm1yL9JRF4PlqyLeDet92S+59jYCkDCG1SveiuNsck8oziKVPUd0WG
WbMvkpPCFNRnmvekpqLjqc/9YdoRcy4+WTYjImH+SrSNEKWzXDdFQWmYcMz6G93o9EDBbLe6D9Xa
S0yU0UNo5k4ZJLeNcvTySHB2/LKcof9udPZUhDxpxHACGcxZQWqjFuygrRsXXFOq2BTGKPWITrli
2nZd4HDQQbW4EdwniN92w3zw7MHqr22ezy9YDTUQJowrR2scVM/NQ9ifK+Gz23RdjG6rkRJ/yamV
jLcxJPtL7rbOPZht81NHCkNPmjztI5UNJyUskpm/x3lKfsoxvPaHTFmLYoWvkvPEA8MKHWlB3kiy
sj2ZnetfJfPQSQT3lim1R7r9CoJF4/40aNW1prVevKlk6TQc4JfiIxlFjmU5awgGpkPDQgcQhuPh
HcqYtMfc4jY7MyICWu3xa4O+Msl+CR8mx6GxXO+kuWX3PXf0NOM+yu6AuyZkr6jy+ZR29lwQmKyR
zOnjEjG9cNjXoaIoStHeDOjeMuTENjYbhniuYi+W/QXK5fxtAjnGUc/CZB4yimZLiIovu73GspbS
eH0Wj2lr2l9gYjJFYk5O57KzDBXq4O/IoWaNBey00Ix7Kx2YLmJ7kcVWm1PyYlbC14Lu0zhTkWKd
OYczB+38yJbNuYxWryRHVRKFsJlQFiNX+CgEFpKNGTE7tE6oVlIoLyUFrq4PS/A4VoBGiLEj3Icu
M6N71dKn7WwhNyXGsZe+c4Y/rN9SsYf2nzAdGduubw0k2ZJ6Z/ZJVTyyGmqda9A5pNya2lm0i6VV
JqgLywUgMBYzV3QpGpMshOZz1VpCi/19mrKm3AVDHHN7qqdijFpZIo0HDZpM2PgNOOk4R9O4dn/2
1fcmj8ebAl1Uo1w7zzDVu6p+q3xXI0oaEArfxhw275hHtCZi3GT68mZVQuHgXBDlM5Q1DtSul0WQ
7FWzl8vilbcjMaYxwspqOxsPMRifGtABK4xLpJ0dpg9J5avfJu4mTwTgH58POAnXCyVDJsV8tKnr
ZWDpMSJ54b2rgh9BMLv+vve0ijVoI7xjbK0ndcXZ9MZoMrAHMR4j7l7tDBi/MpVV7mtWIIKsR7za
mVt3OGIK1S5oJxWKWkpWfCN0K27ojczSL3sRldxmrARL+sY4V+84eboAodJJGBtcijmZIWoQHrlu
yYsads9DeVi4K+xaT49hrlj2WSfe8aFYBiybCc3GI5m6xkxFDDuGXm9GoY1R5hDAHK65OARx1WQ7
6KTazD1uju+dMg7EPoBhsN7F88aiIt7i6KorqhSZhicKQotuLQMvtUU7MQZ7xr5WmZ4+6gjaPYlU
xrFda80A6Al7+Br6Dn9rcSHX44o9wz4ifYPqWV0BBWL7uaIkC866ZQMUbOZYtmtHKa6AIqsXnpm9
yUKg43lLsl+XO7b5ZX6wmnK4GK4zgE/jV+/uabDgOER6F10tSTz1iiUAFZlyBjVwNi59Yw6tvMjS
bclT2t5l7Bz8aGkGwmCZhHHi6mVlkofV+ntcS9k32WQZsiwN3Gunghy5m2dMq4MTVA8VPfQ3WF7m
5Ia6m7Zdx9lU20m2AumuMmq32GgEpIeQ0Cxnd8tZAIyREWt7GsdJeHMzMu0gNEqlpoNFBNbdTdZS
vYHckDrUflNjib4o902QCcfWnmc6HB2T2raNnldkd/mby7dAafqV6iT72bbQ8x/B3BSvU4avLmyX
cvgkX92K75xiMGPtiBw79lvD3arq6EBAQO42TV9VZVS6AY+IpbS1ZOuWNJkC/mvEfEIba4ZIuAML
xNirS4KHNNTT4ja13CEsSmvnUFiZr350VZpyc5MC4RW2TBI/sopIe85Uo3gf7TUlq6VelwDXIF28
H1P2MqSGA8opuiBe1vbiHP4NTQoGSnKQ+ZEuMC9FBHrth9qHZxGiOg3HKfBqGTp6Xj4v6SDrLX64
Rl75LPytKFgMokykrqzlYSbtOO3tFEAsKSmDTJy9aPqMZu+26akR7CK3RKiSFO3WJQomtE4vdkU5
WNqxHZ3g1mfYqyJPk4ZLzUeax84BXUZ1ycZMGLHeySEMy3ObGJk40jvREq7mUM8b1Xlmy/E99qtL
1uVUk+r0WhO/brIyycJAxCiuaqlQwoSsLZPrdmh6rGEujxWnbrRlZ0CJpLkO8v14GsdhwmVRFcEu
pmM9Zk9k9wmPEZdDA2hHmW5KLWiwqmvjQjP4uMAqC+mv8giKO4givHEzYaVQpnaz3qbVspx4u9qc
BGfSc6IhSIVkXrMsCNvWld97HlMP2jLGnAk1unw2RgpcelPOtnO047H3IvAfA/piDZl1a6D1CoRc
3XRYaBv9HBbE/hA8mokdqlMLqIKao7i/kcAHWGkMWR6c4NICZ5x7M/RyrzR2dYehnfJC6i32Zr6S
xO2OqjbujyUhB8CbyO+DMLM9LjGSU0jVzfLUJgWF72nj0k03GLCGEZ35Xk7HrijdTxDzwafR9bAM
RzwLIzUbnta4N5wd1twl3gVii63uVU8OGn96mxRT2f7wa1vsyU7l1XmEHF8dFXppiSzITiDqbS+9
IDHJPkJHITFnaOh11MGi2tfPM8dXujanRXrHHqfldB+b01gcS0MBROZprru7TGAfiCbDR/TvB4fN
rp3BTr02EotRfkHf0vcWG8X0MonMDiJgo137avJQrG8tDQDfxpmwfmyQLlABrczt/gc5q/8/HcxY
e39xcf2Lg/n81adfonyvv8tfXcw//9QfLmZvNTGDnXZ1BzcgxnJ+3h9ZK+sflksqgjwGKi+WUgdD
2J9ZK8f6h7P+G/4gQ7FurYDtP6NWDkkrWuZM/Lq4ZjEx2/+Ji9lcTWW/uiNJcdn4BykxcXG6WX+t
jjP8RdIIg8Yh2057nCUFgevGBAUHEPTKfWfLF0Kw6iMgOOmejUheRQQdmeBHk0031erQgkYTN0Ac
vC35VL9007QWcvfU4e2WGqIRvv4gfrStQRy5dNQGSuO8++Vd/3/4pFfj4V9+DdoTHEIPvmuh5qzm
/l9Mnky+fmf54F98gCiMEKqHk5LYjJZJT/ajrLr7ZrLTA2eh4qgv+t91/1m/pwfQEwPbIVFjEoAy
MX7+taRitjvQIuPs0+Nc5tci14ubfoTdhZG55ykYW0SIZaLiU8uO/+ANRIDTRHsAJymP2Lsiyhw9
gufLgVcpLwuOs4tJb95+FNzbWl+K45qTs4Hx1iwT6lZ7wimpISy7wVuOdc++sWFnuIARC7jDbJtO
f7zV1aI2//6t/lms+Zf3Gp84bijqN3HV2quP8Zf3uk48Ha4Yjjgi6O19wVxylrgA5W5Z2sClPmCZ
zqMf5G5YTD6FNUOLZXJT2HSDlX6QvgCEKt89dGSBLmYFYHWLBNw9hgZOoMAfc75xf/OSfzqzf3/N
ayzNWFON5B5Z9f7+mkeYFqXRQ8Psh648G3hWWK4skcYvGAVmoa6qZoxP7K4fTMpUDh7+QHBfvfNB
SLi6KGuqsYPVDQ+uKe0o5PPwmSB6DNALjPFpSTP/M5Ek60AaQHXb4LPpnqhq0sKSUurTnFnDznJr
/dafG7Qzlr58jN1Oq3oX0Kq09lNWdB/F1IsbEPbipTCt+QcPVJK3RlWevCwYdnHcmudWIyZuNyC6
PGSEjSEKedVO0rv40NYiBHp4DI4Kvjfx8iQKf3luhq5+AadQPwPPpF3AsAoatcruKkskdSZDN9/K
tAYpl3FulmFRTadqyd1zO6PNQkuuL8LsmCpiZb1YwoyvEVXYUwbFvacWeY77bKQtymPLV4hyfMDL
lkNz1OIjZyx09oUfFnpqHm/g2F4zu/bHRC7ZecrlRZXBbhIO1GzOTwEcC7PtUjQo3+8xMaPEMUiY
fWSXgX5nZPNYw8NS7p6K8WRbTX5+k6RJu6ULRId02nBt449jUyN+Wi/aF39G94DTBHGIkvOo0IdT
xy5gJ6gP+xur8M+y7F+/XsQzSJ1Y9FPiqQ0A7fz+9WrdhG4hZ0420ldMaO60GtoaqSAxtq34MUym
fph7A60jz+bLqBfiZna9l14ztWor8M7O4UT7nrE1bAXo2EpqqFVNdlDr1W96nO1myiL/xkD+E2v+
l1ftWq4NXsrFIK9bq9v71wvZV+T2GlZX9IvhG28tlmzjMnFTnwO4FcuTV7EvM8h979lmWhGdBnJL
xUv89u8vz7+6ynn3eBWW7xjkAAxkit9fx2RpTYpfFkPDpLpHCkqAGXldhl1gNnam6NxHDBf9331m
//q38rDwPPwXhm145s9Kgl9+e91wgZ0OIOcqaqRURLVd92p7IvkcCojiwDHY3+2dfKmfiqIJ9mjf
QJrCaRjiN9Vh6elBEb91g5TXGt0+YUsM8crtpm2hV8gV//4dogKU9+C3z8rg6cbj7Y/wNeGm398j
MXpAIDQBRCjAnewM3oUX/5HOqzJR4IbaB6m/xfoyW1jcHJbfyr1SqUn6bypZwUiZGZRBwMy17ebW
wcZ8xvPooQgxHQNZN7YjTp4PFjuHTGuyk1IsZkunfrEg22xsghqbrJbxA42i1dHtYEd7pf20Lg+N
7eLH897Wa2MbJ63/gF822FLBbECHgulEhb03nH2df8An5wLdlpq9D5LyeoKgH2o2Dj7qwuZwAbPx
ggtVRTE7k1vHALgphlgnFhi7/g6gSvoNTP98ashZ7/OG8hkZJPGORbFYNpBOnZ02du6DnBv9oHUp
4KVKwuzMXBFRXceTGX/nm5OODhzckh++QHh9hTyOo71DIWG1XIzXtabZ2sZz5Unggbx1nE7e9Vqt
vrO2MWhTWai8w4KN2Gmr5UQKbFrCHOvtNmk00klTZ92kjnnXYPvYt6bVvrpx12B3S5yzI4fsVsst
QDVxHUc5w99xyjnTTw01gVOD348FXHqSrlhOonTVvgLxdalaJblns5EB0TY2Olt2z2kOrmfZH7Jz
jQgs5YKvYUisyMkt1ewGGOT7urVGxE1MuTP8z8Mk/TnyM7yG2xrX77uRNO22t+io19ELqyQbztA/
3a2fxdN13oN4d7N+V8XOq4kOSQIofXaTXEP6DACuq+zGn5kUO6y+oT7W8lxiwblGmez3KNcr/RFU
YO12PvCysumpMkpalkEK/MviND6YcfG0AAi+QRj2L75ago0q6vIGGlWxwQjt7KWn30KR+ZbKjGo/
gR9aw5zAjlkRBUm70sUuBl3eEOae4gAqh/P4laLW5o7klH8pyWyHI7PQU9zNxjNjtHlsQEhd6UlB
YcDi74057VHsYYJWXcmyuGzbe7odiqup9udNm7svtTaCq9Ts8RaIzXyrAi07aTX7nKVinMUPuCc2
MW7aocecpai347UNFU15ymdbUAZyRd9DGZZT/43PcHwonf5b3JbZieWteatU5lw7lWQnq5nea1ew
w89Nt6HeCoYb6TuU2qH8mrVZ21fNMHkbuC/wM3Jcnqelw7tYpVO8celNCTHdfjV2D5Y6B8m9m4BK
8mKMx7iesdkkS3cz6EynO2E22l3PBXM3GkvxgQn8hhIfsEq2aD6ZxTDlkKznG4QZ/2TZlXlvpzCJ
Fl8Mz3VnPuTICKfKZOsYlmQuNqbDF3nJgN+EQKv7bYUF41DyAZxrOs3eDW76L5rbV4eGe8+TXy7t
pZVm88qomkaLlVNmZCXUfQIr8fK9Czor7MdyrKNaZum4c6hWBLuaGxCL8enGr1rvujuwJdmX8IRV
bXucUTeZxDQLFn08Qik393zHug9t6j4hhVFKIUyqqT0ixwRF3L1RJPOVxwYIn3a2XKQpnCsPh1ro
e8sLB+MfWHu7Xe7KPY/GYJfoePzZu92aJZsjNn3BNi4Ndz8Env2uMvcAotfc6O3EwrwMCu/ZC9Iu
CyGcBAxoNPM8e4S7re0UOLgz7dLodplW9Jexa5LPuUAloy8oDVs5FuwDcTDtB9odWfzIOCJ9ER+C
fKZFg1HgnKZgO3ijRu08dqp+SPNa47bQSuiIzA7M13pyiBeEIyShCsd6n7HknaePeUggv7VNfcPW
smg3funnER0Q5ffMxSMpAYi++HUyhSPW/I8hnoeHdNC48c82fDcsqIGyx5vc7cSBC9o4FwG9tiOW
7QTLjEdEUPrIsyc1EZFOCg8LelKTDg8zQDjxnk0Z1ak8/5u3GVCnBdd0FCeD+1i+Ib6rcQWs137b
tvgRymw66LGOAkZCBde3w6YvUni+ZnxjtTk9ZS58uFavq36L621lAFu68X1EyTYumA9xZ/z8m/Ix
d28Sy0rskMS7gXmUXFLVzboTDoORtnDZ5tG8E9TqNt+HAMZIwys+qya2Kvo7rVKFiasv1wzqM8aM
Loik7P2tvjg8gME1Zvu2HqbbsZ6lv+ncJtvn02KcPb/FEIksf6RsAt9/5YIGHCdjuq1x9HMjjkXq
RKyfRbuTYrKt3aiybkQPZ0YB/DPQoen3Fe+uXmT7Mauz/VT5/jXP8eCZv7zsVrE6zz/iqU6sW9ul
qXljM4wUTMEG0j+9UbrcJIbfDiDUqv47ni7WOJU0zijB4vDzpbI2tI+szjFym6Px2OqVODh1aZxp
PhYHQyTGWdf5Y4HBw5jDm/C3OEysY8xT5tqoakmd6vrbZ9MYREhq870IZmzHPuDup2ZZWIOYybw2
bDRquu0d3i1Mv666n+idOqdLo7FNSAz7Pe8avhrGNHvUV2msrnc5B0pMIwUmcxmvP0ivqX8BQxpc
O45MKEy2yjeqvHgdCk099HTRvgVkYLqNwJ59zxLe61hSJDSaBSrnC9uk9nHIBn4RQkR8GrgcvH5r
amAh+P9tFfNx0uVjUsx7W+JiiYaSvEk0p6M4EPBxLg1zYr0pjaBKeXAGzRWBN1ZenqMFzwHs8YOD
w5+VnjDld7vxgud5mdNuoy+kCpkoJuedXI/+YgRKsmQwiMLt2sZWtzmSyI/F1/IbO2j8nUOvZNi0
gCKGdNr6ZnVqBeh3rP5oyjVLz6gG57MdPXtsosLty12QsdCT+FAQ6Os7XSz2e+kY5o0zi+Oo1UYk
F1nfBd2UnhJk2XNK64yxBehkYCr1ENrLQkyRnTufTdobFiDMNDlZZTkT+i6Li2fl7d1QmvbNEuj9
lqgQf663xInNdxaNQbCe1GQQbG0miZ3vxd6HIbuSuw9y5oFIN9XC/WxuPah53yU8Yx4fe7rCg/za
wv8YOe1AVY/h1T/quZlu8LLoj1TcD8UmXVysQG4vjAyBtx3elh4QQ2+1RhqOpCYubVxkNDVUnWGS
U6vnvQDaiapi88XzWimAwS7lwe3TeOYJagFM7XhMe6TA4LHbdF66LdwqPox4YJxwjfiAC4XCNKlN
X1Rny61dmvRbWPp0wn9o3Oe2MN2N5OR/aOyFxU3Blb0p1fwcm/YLM+aDlyZ3AmYLu5sWmtasG/ty
6O/XfXvoWPMO8Ud8JKzXNj2A3JBIdUJGhkFqdirtDtsrU7oPDHRetLt01ANK3TlLaq4zRzi9B/4u
HvS96UyXpFfDVUPH+4Vc5HRARfC/WWlt3rJYwhg3FtYlT/wa03RlRPDTcIXOdGjKsojP7jTIuzrt
8ielWS9to9sHCwr02aqHdzyjzbPAGeSCAMV9leVZtkVEzw5BLJ9xb7pvw6QFG2kn4jsac7ZdMALx
PehZhy/uSFUFJTB7kzjX4mc2z0wMxZimdSwUNP9GKX4nqnhNm0/f+p7VzlNggifsU5i2pYj+V9Yk
DU53jKmO9M8cXpKoGe0yYhJ9qhk7s1m/4HyewnrixGYZ4kO6/b0/OJ9mYbzUint6p7f3Ih4eCi1/
TFNos0X2bqb608+T2H/E6nhsKv73v3/jbfwkSXwiMGDgTfv/898Tw/dfzQrCkH/9Ub/9ZKAUf766
VX3+7R8iMor9fDd8ifn+Sw5l/0+exfpf/nf/5Z9Ejse5hcjx2RADXX9agtzzm6K9KsP/NcnjMNTJ
u5j/5U/8oYHD6/ADD3wS3ASIOQCc/6mBG7S8GQQoSAzDIQPPwSn9nwVw/j8cHxKCb/v8B663ii5/
auC28w/PQk2nSc6w0fN84z/RwI3gp/z36+naBLKAZg/4Yv2b4D//frrmgpJUeYBblj52n2lvdOVD
Gi/9Aa8bzkWzxOjdV/rOB/Cqm/TSOKmOSLh0CBUEfIkuO6T5Gh8YSPUUm7OLtQ8r1AAgPiSExy6x
buikyZcxIpBp3bSW2R9ax323/Cy/ZZnVghglFULo2CdY5r7No/NdeftqiN95DJURlc/DVYKqd2v6
FtE7hiK4SfTImZlGjwMhNFaF/hSc0KmS2ymhudjqHbK4eXzsW7AHpuHc8sz6ls9Esdt2obRuutYM
zEJobNo+pXERNdDQdkrTQN+TG4h0rePiTtdahXgtWCipMWMJLyldcBNmryHI/cckxUGlr/UMiAL+
86T8+IBZ1Ta21s8mB7BHlrl114IH4pYVy4VGe6SUge4H4mDEbcxEvRRyanHVx/2IvEFhBHZDbLn+
2iIB5lJfji3pxceB/2J9O0k+RtNaPzHovaNH9c9Wisoe4yseibhR3JjWCgMoOf4DN9nOnGtpIiO6
M7FMpuwiSNWegYyWg7UIY1krMTRjbccg70FThruWZtiUMxDSoXRFRtjTzRPA4iRghfmzbSPOtGsG
d9BOZD2wca/FHATGfXDPa1sHIhIj5fCzxaNdCz3mgWoPNU/DMV/rPpAh58PUlp/cC7+gs9/0wDYj
TAzzD/qbnLBItYEde553N+OyXBntHZZdQgnVloNdvmk66szSAhpRPAxM4R462etspPJqIhjzrg06
xWVVuCC7b+hls9ZAdlj5sw1BlsSHVM5n17V7TdPeJm85Ih59MIhdUFH29aQfKqNiovP4BcqeTzWZ
3duBbdQXZi2bm/kiTsLh03OT1N4SOMF8j3pkJkUbuZ26MnMfNq1RBbekY7c+q/vJEdHMSSbzhmua
hqu9b2jdtnbEB9abA9XT+vsU8PCmdUwkJEFMGqwyhT3G5gZwdpd6msiOmPMzggM/jgCMtgvMurwu
3UlEetHdMXdwrBlb/3HuZHU3wQvc1Iqsh6FG7dDbhToHghIcm9UNFX1euqnddL4qamxhE3F4T5hH
jNdJlJuZHpV5OT2JLgH/S+XDNSkIas07PT66sqR4Ii79V6U11s2oGs6dWK0VhvT2Ka/Fmzf8X+bO
ZLtxJG2yT4Q8GBzTlgBnUgM1UdrgKKQIwDHPgOPp+zKz+u+s7KqsU7t/lYuMCEkU4IN9Ztcwgc41
HvCgT+lrGkao2RR04FbI+iAV6bWe6AS02sbY+uTKiM+5MihswixL29zpZRzvBypEwiwHb1D1XHtn
y5Yntxm/FDXY/YrNHNwtl0I8pDpLRaePHjeWiCg073UvW1yTOVlLEoV6iC/GOVs98emlq+eT3Wn6
Lh/s8kQS1nlHjH/SEtMNuip9kkl50GoL/5bh+cyhuDnjHksuU25TNWfUBIVs574q/W2V8FNnDOyj
jJayHp8Mdjm8Pc7RG6bmXCDbS/8Jc5i/hkjfMTnAbSuyXzaB3BVmwjLMRpNiPCIh91Gjnwbib1ty
i/PeWlz3Ii3DWN2W6UPN2s8zSMe3DU/t3PQdA3WHdRaXpCqz9UQwNB090PLm2TeAtXvlNpc3Dqoz
7ik+O0c971s3fWGYsQKwPhs1pSQvcPRGAdm6kL6nk43dm2QUtUHtehn8bB1LbJrk3Z1T1Noh1X8/
G48TBz/OYWSqE/h0V5JEzesXYMkNSTHnUtSFfPRL7OM5oPNDHXkLEWur+rZnDvV5nU0PdoHlQKd8
+NnW27Us51BmDrnBllrIoXhVosTtORorchsH8mPrpTTelaGzVJB063PIbXol25UpOn8/o4xiDHLk
c1LMGMrLUu/3OMQPs4d1gwMhhTw6dp+sjPrA9bjB4vB9oUqEf96j9AdsG7+DDKtkNXQJn395Njua
JGBmRjthL7jl1XdnoF/qQ11seenmHX1Wb+M4UNalIc5PqhnecDOFI1c8PIQT+boCQvdD2hafNk2S
GwU6ARNOD54ak047TvOBjGSzcrkg3Hg8q34x74C87Xor1h4M1amHqJEZJXrlfbF4T16UEOuo+MZ0
PO0dsmlUv09Q6td1Tye3g0XvasdVzoJLuA7qUxYwgiKKV6A1DDw8GPnHe0frcMioBg8PlyY+7DvH
JKKuJms5+6kxv45x0+/yfNlDSs62dpJSFTjoxErMejjgZlwbub7KhpPyuPSmuE1asji1sSWnaq4S
/FO4vpIjBYS7BN8f2lt95ZpnrrS+fiq61jsw6V7wwrFvxu0c7adWdpyCMdJVDZb7PCU0STwaClR/
iK0Sma/Ld2Pd6YdeLeK5p+LPTCcUCApx7HzpMXak+pqiAnHq0vfFI/mqdMIlhHn6i9Vr4NMVz1bb
a29JlyUMkipj5za6/8C8GQet7Os9ewSOdJYQInymv9HLGn89PwK0Z6AOFE60RDThOt/GUOOKo1kR
LvZw1jGn3Q+t+2Klcms5/boRVFKR8iTwkdz7cfHdIoJz72PfSKKvnM9iNXj9ex7X/Nl0phGbjWZz
AxVcG22cLjFq4DlKdRuSuzK2txjXqSfutNJHp/lIqpYUW7G00drlIEbXF8sNkwYJD+FWFTThBPQr
nqY5Hrg8W29T02+YsG2V1I5LnUKdvsYFG2Z69fv8zrHz+0ZRizVXjHS4r7eJdXGMMuisNxIPT2Vq
P8bZDx++hQXmO/b9j4I4j5GdSeiErrVHqruaA5vr2IVjX93jkN41BdnijNhl0swYz1TKuggWDPC9
fmhKJ4yNGaum20KXid8oWRpDqTuXZkx6cKCU4Hit9VCRHQCGs9ZI7CLKjd1a1ltrwrDt5Achr6qx
N4OOrZLQ0idWo3u9M8O8Np9I0V0JfB2ox7jrenHfVs1DzwOzTHLC6ulXIYGaDtOGpKVhqmg10u29
xrE1KA2FMXbEQ28bRnyXJ/EOWxUCOkZvitPqIC/KDwLa2Yqp9gcEGxP1i8fFQ2ujTwPONf7zel5l
mKA27GQo/BlyZQTyYp82jrmbqA2knOV9oZAy8JkXkyq5NQBpciccpkSDFtG6NosnIAkW1R+KWm5K
eC51y7/l3CoVGHR9JMmYrk0zZ8em24ICiqrcQivHtl2qwElaMNptci6U9hOsw7m1Jx4urQytpv1W
iX9WJj4tIlJ+n2wy7AeqYdJvSey11u3bcpv2yoGNf4MK2hpuiseJCWSGumIT4PeYjsWVB61Y5Vr9
lmfTHYr4VznoTwXXmDtNz39yOqsPqMXm1WqtR8DXfFeYGCbyA472hGP+0Rs7HiVzjO6Nbro0iXEZ
onLbshh0GE75EC08oXPJrT+2drpO1bQC/EKjHPW4Mv05AME3C28Tqb48LzmnHmZCwSAIGusiKc6k
2E0STLV/X+QZeYAFjwvv1INX5N+Tka5pgtRWFUhuzGjZvHbQanP83pa49Xg4JyvqkCiFoNRRj49V
12ULqTj3CdsOJk07U+oFiIf744btu1VzZaeoSZMwjtngG1wm/KaY0ycA+jjSN0NoTDP+fRdiBOcp
ymbopAkqx7nXEcRuRQwcMWB8U1VBKKfKzDtuSgPlBdk7fu8L5g35jjp6ctnp+3rEwkbL4BMOy+ZY
GBQosCNjHcz4HslfJUE1DYJi7trcFZNDFjIytX3laSy9hkWxWBrDySEc0hxj7g2aKdj3HSAtR9PP
x6OssnRtgB7iBmUPh2qq26c5WTAkQABY6cItnjVloKm6DYCXuODjKOGV7tktG+okqGaQrgttA3/B
2sKcOaz9zP/wahlv+hgAR8eavqXJtQrGgkA86yRy8lRVIbyF4cD8h3mjMD+NevK/Fe/HiP8lvZQ5
RGGKHNNgdnt6Z/XknekUbSgOvnvP9soDQ6AFkJGLjapFpX2ZDYCog6C+BStn+2VGY7PJOnUsEZhz
gnmG/9IO7MMMrigt03v3YC1mElZewSTQW+iVKUYVDHxXr5qwyYFMje3ezwlLEsKwu8vcTuwGh6qU
sTYibeeRVSY6od4mNRvUy9Tg1xwDN3Xq14po5/yeLAUNJA1lzYBxGtUgRjrRfZtl5q24Q21RRud1
X2vLORs6P2Rs12wVFK8PH680dJ9+QnHjMBB4gpU4J+lFIh73q5YRUhnph+6ZkWwwSTYHpEft4DN1
O1Km9OIamf42kX0NGLJOrwvH7ddZxUaAuZWyy5T8nOGVdAzHhKVIlOUXfbZh26u4oQCPIX5olCVj
MFIb51yRo5uH1Lhv0Khuz1H7a4RKhOM4M8+t1W+lUV5m/y0vE81c9cUrJorqkxRjtKbRWWMnj8yd
SbcmE53myy87jMsq9sG9qNv8Mk5q/KizdboFEGAcGOJBSvu98TX7hXrcNqDWjTEY79mbwj0SAFIs
T1FczNuIEDmDCc0+Z0nznLYUsLQT9lpsAwVPa/HeFzxfUTuHqk27A/ZSiG0dR3kFY+xo3t5Iyhhe
M6POHgfkzY3eZNSMCflgxd2vcu5vKN6iPFVMxM7czueHBhLUGlfqdWQitR1FnFBNlPVhad5SmXk8
HV0iBqeUUPitw8pmFFkt6YsOg+wup3mcfZazPi3iE9UXwQKZLfCInNxRXxNdPUqnd6PdAwUYI4If
FVuOPrnuzuViGLiUnZKoB85he/1BM/hZotHpD6Ow7H0Eh/PRiikQa9yx2FaK0y4K88K0miaqx8pI
zQsHNfsHnsD+jnQc5a9isab7hjWdlSgR3xpVIeQMxz2BkmZNGVfxWDhfFCDGoIua3viKJz+kNd5s
LgnJfc/ZWX35Q7GnY5DCZ+1XdbHz3a7ZMHOgPAhQh3byG1t7BMID75lEySvJcRlqTVx+8UTOCAmt
tiso5DhpgwyFli6XtCAIxwefArh3M7J6YiYc19pb4Cz5c24rFtaUrGCjL88w3bgu5NH8mhSGfy2n
nnsLaZV3CO/lXkVW+tGKweMoFVE6LrCVU4biFtVODbjjK6YsI+a378pH2w16W6DNYt8gnd4OatDX
WlK5LS2E1pK8FxbuPTrv+iM5vthcO56Gpt23HQ1fQOi0y8yhlnvd2MZXAZ8h4/yfD+8wIfB84aWu
LiV1ZQ8ZP+M2rzg2krpT2Yko/eSu7bIxEPHBuUiL2TuQPmIAXM4T42zOtfVGTLS4m3Nz5vRgCM2n
pIc8W1BO0fQ0zCXlGRZfknxf49yBHshfNbq394WhLZeCOZ1aGbjz0O+9yqfFpYmeQUpzdGHm6j6I
JbN/RrcZS86RmE3Mq9Jg6jKHOlU7dY+usOW2MgdFX0iDo4aLqPkDgoO50udI22QNjWqsS/XabjRm
mQbV2IlZcWVK6Usj2tkf9HoAPYKi0WRHB2SPFnCF93/E/vJQRI35UmXcLYqy6Y6kyJBsuFqt2OZ8
uAJoYQ6WBKcFVcrYNzTypaO+1/u0k2o/DjeBf6gAaWgl1DWEgEMCi5b0V1Wf4zqd91BTDjP2OzfV
jmViPbetgSHeVBhPm03PdWSIb1iHyK13gAzigJ6dLhhugZkB19fs06Wi4Gu34lxDOgskqAkzgm2S
TXvT7q/CIdXKUJgKRZzzTrP32ltB++0xuDYTrfHEeQpytkPkBJ70mOTfwbVoL8qDPGUTLsRMxWSB
cq6Mbb1qrJRYY84Ww6TTpNe7LNbtyFSYtpnceazVcktmb6Ty6OamzbeJCO7Nuyn/yaTGIVjNZFM6
F3vpqmduhuMWINUvnSzwCo/yHIye3Qv60yTSyNgsRydxnINPyjiQabohtPrFxOunZSh1ojhmZyt7
CizDqQJlKmqORP6KepGtaoRFSkDpsvQ9tbVnWW5tzz+WOhm/IrGPnmV/0SLImW4kIURVoM8JXidc
wdVTsCc8ZsliBWmp/8RlpgduJYsLO/AaxNXMlAQh0GV4otk1egc0SDcR5oZD1H1xW/DsPMUNgwcg
9EpDkMfjnKfb3qdVZ6FMzQ3q3pqivoQw9w37RNN9ZdIzRpB5yLhox/bFLokUIqEURLQjCZZhdu8Z
TZ59rvFD7b8AOUgDLRXJhY57Z8MD+lm1wlrdnsfKMIik2eoOUgR3E48pLUkYmZdpIC3GEY+aSVfS
RJo6u8VyHAgJuVWtccI/CbtaA2xi97GPsx9/uN6ukUOAxYtwtf+8EEgZRu8ICAvjJ+2b5Kdatz4u
FCcDjPdeotq+NJqBAaxlgtWTHzSt7VDNn3qSneOUn7g3Z64CDqnk+cOhSpBzw2bOIY4mxV0anVq6
LyiNjxhXthdOqnfYjwFN5k66LiPvnVzoFFLRy5oeX8ZyaFae9HHOReZeqYrGJtKsciIWbYolzBtt
W6YQKrPW8Fc+V5hV1TZiz67/Sj1sAKHMC8e5O6VMoOYljHNzb3Dv544YVjrpVC54fiCZcNxiHkjc
wuJpLNZkxQ9INWIlWrJ/QB8ecMlkO2zHB8ev2M9AD3JaoshUS1mvx0B51W5yy5OjFztlPaA8cuyf
CL1V7CbRlKzwyJarko8GDaw/5Bn3W+gI8DZc5pVTOe9aBWKyBrk/zhQvIP49TJj0u6znXbOJJ2P+
WaFBEJZt9iNtQajtl8XStw5IrRg+3eRx0cPVkSr/263yLbm4fpVnPxlWI9iLpT9T/qk/th3YLZew
EEdKEsdz6kE1KkwRVsKUuzoamME64lbJrD5zc+C1SXi6K+2MVWELgiylvXQM23gNMmKlD+UhaSAB
Yrds21eD8uLR9+8B+AeN9KnLEnUwDhlsr5Ds18oST5E8EQULq7GVK2yNoVMffHyKU/NWGz89aXxy
OJ9wJzbtmiQOLfdwP2N7PlY5bal1MyzHeRRMrnWmqs05tZFcWeR/lPp8zw1kX0zTG56Ek67efLO7
lM0NS7NUlPJ1HAk6K3tLZbpNuKY4Nb+UGkBPHrUHOYDyjmftRTPPkGeZacBg1IejXkBqKZaQzuvA
ZNRuFyeS8HtNersSyMmx5c9Nw96ieipjD4nVpqLEvqUOOEw4BIkDDCScaLfCvVUWvTTTHTRtuqiW
J8McUPr7jfS3I7poDRYqUhRQILLMugvh3TszUiErfUybN5YiPFbcEOGeRaDX3fYiOZHOYsKyowJz
sR4c+8WjA9Mw3231I+teGLdw2eM6yH4AypOj33xs+6B0sbd41w4ES1+TPkXv0G+Hhb6kJxDNbYCS
WrKmcZ98mwnKUdCTQ6Ad3BuccX7uhLJC+IjZ2mRaE5Dnfx6x2m7KGTcaYf4zcUHuISbZsKX/KWb3
UGTVWpjDfc4VD19Emx3A1J1izi+hlng4a6LpGX/RXQNFuW1oeUOF5leW+AWXxr4LErdaTthf8ZfE
dB0O7i6BstETgl6RaH9MF0JcpPonCBZkjgPax4+mMXyUNnAc9LLBPVtF/6xPIt4BBFMn5CyRP1p5
/5MtCPXD5SQjkuF0K85YpdltJe9JykdpP0OiIpq54P5yWH6ZaFyjOKZOsFi6x0l/cbXyLiO2nE8W
73JiOfdy8Z09U2gk3OEJgtSxd7jWNJjOXCxIYDXiK+xZdXIne8PZmnndSPG1gp7kuJuuqk6m+UBY
eI1tMpOAWLtp9jeeZUxrgvrPycJW4+OSTPX7un6dWlLoHRwezcXziW/mFpsvdeMwpWIzFUzYyuV3
0dRUdH5O8bSzcy/aIIUD5PTxdJG+rM9Cn5191tegXmzEXNo49eRSI+Qis8Qj6C//sVio7Wwne+bv
chQDWbDSLchzUYGm5JNNJ1Jr017PnKOjsAwNOc2pVzympj3scGLE3EOiZucPVfto+O41lbHcd12T
4g+V/n3pRtFBunhL+BQC263ds98U+0JW98RuG4umM9zbPyr+2goEor7VxiwKFDmsGfqKa+xKtNWt
4d+QoKXf7ipHcgDiIXQltj0AwyvL0d5tzoaZT/k7h4eejJQifaSMPJj9cd40Hoej3zk1+Ssd1ncx
h+Zn5ZQuW3XKOdQtLnPqfxaT2BrmeMJCKbeggt5Ujt9PVC+Zne00e94Ztfe4pLEIe31AsfJH1H37
sCRAPDnWDR2zWsKoq6S35Lpo+peioWbJhMpkLb1A/AXNUWT0CBhdb65twChrc5x/JRyh8UN77W6p
MlzlESdEm/0KlxVgcF1+pt4nud9H15YZkgOvk67OMhYvHjdFDfl9K4l8sgMIg5rmat/AMd8Xs+kH
aQ2ipa2bpwiIp2QeseQH6smLrd8lX7nHKA9aYElJvRnrT4uX7MuFMXxVcBKmWIEWPCgkwM2QeMiN
x9lJcy3FEgNHExBTmRycMT0gsUWbqRrVdmwih4RClwcQgraY0YLEafkzGGwcOGZ7WeGUXPJFf4kL
DwT25NyNus7pxiGwcbuhjAkEla6cETWZtQbSu43cmkd2WjBcNQ4ff2icbVNOP/Evcbx0UpoyMvAQ
SxenQZsZzTpWNub63LqX0M3I+PPMtr1X7Pu2LihKBvmS1PMQRkM7EH213J1jYAtOFkDIsWGGE/75
UOuKzawZT7x8DzQxYmbhueJ0ZRrrZumZ7S4oYZGezVcn5/iItXfiptY2xynX02+nFdXea5L2sIDp
W9HRKVDwlLmRhtRCO9PttVwGuWmdZLrldLo9EI+UF7Ggvzlrb8e71CBynQ6BtvhULc4zWLsKt4Mu
EV8HWTbrNta/s1m+UZ2JCpGmW4AQUIusm2W61WTYe/U1ZmT0YHLdCD3EqAvgSxpAXU4FJo5rGlsH
7WwtgnlFNephQeRnRX3ZkxraZ+VG7zkwuI1oF//E0bBeYWfgG2uXIfA7POJI6eeKCzBw0faoxVq7
h6uf4j8cvVM31Pa+HdCzDVzyQab0B/M2S17q/L5ygNlLv6++ezAnu9ls9ZPZxP4PNXXaW0Vj8FXq
5bIVFdiYIIlR/4vmw4CfxlVnuSP0fa8S86KN5k2U5RvwqqV6wvY/IX4ysUgtzntk90Pf8L+z2goT
8hprlxRLgAzN4YfUGBYFjgwFZ3GwFqnI9yL3cA2Yk3OhswrElVu/OD7nmdTEiu6KaFx3s7fsgKSp
556I784j2vBCL+y5ABj7wRCl3c1xCT62xUrn8BnChduOtF7uXRnZQdqm56HEyRK5EuhmXWwQoTAY
F9a66Mtin/RYGltrkvsKhFwVgZdB9TpXVKjfkyT/jCA+rLE+sKJ1i9kFU8KxYag70kB1e/D1k4r1
zx71INEMyLEJbj2qYtuJtycRy2ziuiWmwgj2qdO7YVvlebUza2kd/3tv1t82JP1Tl9K/tWj9L3Rf
ib81XwV4yEDC/ZNf6/Y3/jBf3SxWOJoMQr40KxL4wtz0RwDZ+w1Cq8OzZgoLzp5hUa3xD/OVYf2m
kw3BYaXrRKTogfkf85XxG4qb71FUQdINJ7D5XwWQb2HRPzmvaE8yTdvCzEVlCn1Nv7cD/SmFVWWd
EUHtDkeO+TuwTcuRV2lcp9rynyLCt4TU//+V+EJ8GvhVxF88Xr2BvxB+cJiXHlGzhMICHCG6zDaF
q/+gd4T4zZ8ccA9//NN/rin8S7/G7z+aIyzHgcnG7Un/S0HLMnAlE1AbkgQ3d9vPBhaQfla/lAcA
E5I3Ir2DGJqE+Ju117//2v/qY8ULTwyBhio+3tv//9PHGk2GrBJOKSU8abDFtWjVVrDnl6GO1yff
/PdfjWpLHiBhUrv31+q0OYn6UpDvqRHZzTctaksZxhNu+NVUD834B2zg39YY/qvPlag1PxpGQmTK
vxTCSJI7U5VXYYu7bktrgBb2mXulRhxdmCRq4NWp9UB+wPoPX/f2gPzlARL8MhmFEM9j4/hLyHN0
SE9Q2BuOjkGdRtMEcM3YFRzrK2rzDtl2if/7J0i4xDpMcss20XLzn3+LZknu22sJHVult0CFdv0d
uev6nLnLjeWeGSdDX7i6x9PwHxqoiH/+9acl+qwb9MOSoKBM0fzLE+RadgVKDMdHr3UlOJqWIC+/
fqrpB5aT78k1o3NSaZHPKd0kM8PY1NknET4/bdZjGiKQxm+ETUddlMaZOiwNz/pJP+D4QkqtBzku
23EJepURa8nLoTpZXYePIzOG8sfUYtZkwG+KB8132nk7m51RvEC7ZXv1yglAeNfhclzbgLfKwJkj
uHtqKNW9mNLxkvRVj4uebpBHTtf00wxQ1aI1XoT6oJmVBDtO7s5Y6dJl387FgtF6bimUDhcCLDBR
ZFXDt2O2XR29WGZLSlAZA+jG7G37Rgcr/EwZQaXIgmxVzVQ7TKwCLRbmIJpMCjZrJPU8Fd993s7X
lAORw9RIZqiVonMeR7+2N5PA/xjWiZOJMJkWM8gB/9C2bjWlXCPSmhR/KTm2u9rMe95kr+TmgKqc
brTcXT5GMHsJhwOWdeSa2nqvxi6F1hNpN/IrIeiP2HFYaFrBAxb6TWm8TOjkDNE7yFCrTHNKMI4e
qLF1xxWCJ1qP+ztbzSbQls4TUBKc/mfCtY/jMWn+b7wkZOqaqEuXtSkM5+DY6RjtUtIM4tVKYrgE
wxyjXBR+VyerRZs69Z5WEnzqpEbbuEI66mB791XnFnc2ZXlQgCacl9U6nbsyeeVMUxHLZL+IIpyF
dVw/LkWma0fVpLk9B8nQpQQ2shGK1FWDGeBu+oR6SXI7Jv4grmZDw6SeOZZo7jNzRMQoiMqnm4SD
lx3m0oMpblRAp1kLmeX7mGd6L7vo2OSTQ6FPSpxxHVRwSGmDQjBBqtZcwewlLWKSL7WtXZOCz6Nk
GADMhklHwfxAhp4ybPVugq1TJw8zYX6aOOZP2z4dx+a7qcj44PWaMx17Y+v0I1IJp1bh3BkikvGX
PmiV8SS8ObI2Xi6lUIhQgMRQgpJ5ui46A4ZV7ettg0jXiuid96slEDfoJu5WtwfIXvSV+wuvHKaH
FOqfT5nHMvE6+qQScSe62RjEzjQ+F27TE9iMrQ6hDP49V3BHqGsCHvNZEaxPCcXAbwvcmhslJOVS
e4q9CafJzZ8xQHCgqWjpGMy1PjYlnJ9ZdM7d1nlngBhti8VA3GdGcVMZEZXxfhY+XLG6G5haAIcl
Y7u0Wr8qEDuSE35lfCl5qownMO7LS2Hl6gtLsvHpgxF9t1hFvhogGLeYKQAhGib0/CEuE/1H23kc
rrmlfiIDIYzSnDD0eASaEb/doCIG9oWjPTqEgK0V00zrK3ZvBi2TQNcTpSuA4/XE5/Nc0nR6jebb
uuMxKWXE2GXZL8tMbGwwwrM/3T5f4iC2NSYlYtRV8dFIy1ZW4FJjhUd1FGX6bgzTTacka/6tZism
iuCkS7LOKrxDfiLgq2cljfNcbKskaAbcl6vCTiNuorNev9ZY0/GO9PxnlXTY5MJJ1sUrwGNJFsrI
McuOTJxinNgOKeY4XkBpaSJa9JVm1eCcPPPmCkZfNTqMtlZ1mHxqlVeU4chneM6Lx2Qp4d7UytG+
1lzFdPqNsEaHbXRz4nRo/ZdexohUCa1uPO9CFB8dcTofd60hi41gyEMg3k20fm1bC2p70ZVFdcRE
1uBD8ZeoWE1aAnW0NWJ1jrrCUSvsXvGlywYuqgU/1t7jEpfcS4we07rowDhniFVFzkDIBHH5ULdD
KxE5yZsdYPATK+Zm6E4HQcGMs+3MCbLIzNsWIevC9lu1mmmJFRdJicM1i6Jnf/JhYAkdQDqre2mN
TwU6DApV47TMoTWV89xNxE1DkU4tRK/GmfO1TGzRr6dc85jXdPhq4p9+Pcb+S1yTEoUYSiZ8s1AJ
kW+Z8tvDsU8Jsa7MmpKpb0N0Y3tqG08VK8iWQu0NjNUMHS01NQ/A22txZM11JS9ixYzAjAe/2GWZ
1tVfvqoRM1jXtDWFInJqV76m6+VRgQ8TZ36uhQacwZtvGJIoRlu5TSb7S0aNlXkPsTXuSHN3Rrvl
pNKOR6cD2nBIyHLnm0bzJTJtPFlN/MMpzZEyFLptGQR0A1Ou/Tjh2wyHsStkWFPo8lSRAbd2NUtf
trJH8yUeZPcrIY11mSYpj1zs8JQNlaZ9d1gldoZXzONKGdwVyT3CmgoM5dzePCEZHYxt7CIXO3yp
DXZWDZ+eF7fHCoOVvjKMohLcITOGbWPUwLfpo6oixS2F+zV6Tc30KvaBNEsEtzXs5v69m3LxKp0y
gjE8td5Xp8qK9QfW4Y8JAKG1zvyu4XIZG3Gxi3WvR5mcy+jVwceBlF3FkTdsaCeYr2CFcVAbjpYd
LWaYt9/3tOR7XHR1B6k3Xw7s/rLGVu9E3hw6aTucUBS75TxRMmY8WXPivXbxTGDXqxGy1l3igsGl
GWo017QiOn042XKqnmCyCorXhckQDTBINsJdM9ziMLpiLM5VaXTE/Bq7L94kjncHI5p708S1Ct6g
gX24Zc7pu9+x4dlX5B7/E4+EdsesnlRf0jsGiS2RXyNgbmpn65IJ0dJapbNG3SRl0pOkQuB35p5k
VlZ4sIQj7WbGYmNamCWRmca7Z9hIfKzyFGXx+kzgCtXtY9W8eWRo1JikeKsx/kAFROjjNnYbDHD4
wXicaB9m7ZhkygxsPo2dkKvAx4VOZxER/RZL0UE8TArzTK+InAgmJ662ceweABmkV699m7Shh3lI
NMH5MXsAwbcuzNx8FzX8crbw8RgTa07X9IfOy+bsMANex6MKMSfaAJfsyGsAfpaglrBHHpu2c6pn
ydhwOLXZPCZHXc4sMyvhRDUCxxCXHMmwJmWIgjEvBgkUrkY3w0bGk9dIcRWsVWg3c5/ifQd2lXMy
ABi4nro8SjiodfFBuD5SUu8n9Q/XWOhEi11TcSD1FUC6kRKTNmIr4qRzQ+4Zk1JJCKGXZZg6Tmng
4x8spYVEugfne3KkQY1EVhEsxOdixdEvZKOx3ZrOzDupy0Smb4Ah6ZbBRweM8MuXTgpvkUfsFR9f
9UOjr4Yfh0k1pnDdrTIs+6b+WcW47Q5l17syTJOEcpg5l3f9ZMzvXVMWl4U0qTVdZCEhc5uaXxDo
gyoS9v3U25u5TNR2AbAFnyrtkjsqx9IPx7HKN7JTWDiYWw4QhKAaT8znYvmhRiqGKCSi+WYFiLa+
A/fk/XKWKn/0NUxGWHra9h0DQirQFSdot47oRXFazFTdJ+0tEcv6G2u0iwDxCDMCK+9dJ3LWV0b2
ZL4HlfVbBqOAiTga0++UV535uch0eaPVwywDTbny22vSUawNAqb8DnV7OjMt7JgEZ433OSR+80Sp
FLUS/Or1XQ8LtVr3OUEqWZDMYMNv9d2iV4gBkgoDMJuRAa94shmA1iV+pXnSHWw33O/jgO8z/xy6
gXDLZNq48q1CjUyH2cuTvdVlXheaBlcUjlxNatFO1xYvSymnBgDJrEFb4XKBXdJp6KDyhVk8RPpM
HjUFU3ut+mJ6qxW0JpFH2R0nMqPccBCNz1Gbtu/KJW61saSRnWyrz58dv1mYeouJtpuU0T+z9pro
DNUdWvzBcmWh71ljcqWnDxOjSf7lIDVpcm8yI+eNGufusSNc9AwMgk2S7F6Pth3PI32cgzKPsJvo
q8KRC4+fYgvrmdQ1IPWansfymCazcEOniTKw26CpIHianhBbaBPqMa8jWQUC+9GJia8wg4Gsm78q
Y6pPAsHR6bmfBq4BUFzrO91XRbkxKueGVmZgdjKhSVe82Omswv9eHPy3kt8/CYN/KyH+bxQHUbr+
fTIzwM3488+5TMEf/0MZ1BznN0GeR9gABrnf/6EKaobu/yZQBgXaFcRl45aW/IcsqBnuTTO0ACfZ
CFsmf/R/dEHNdn4DJYWOZ8AM0T0TYeb/5lH/oZb9Xb86X+RPagtiEhKPjTrpsPg6Jq5d/v+fFCzL
za2UywDxt8TukLY9HPGPmJjy6MXk8Gm8JIQWfvzpk/kXit3vncn/T+LhIowC6YLDwqdsAyOy/yLx
AII3/g9nZ7Ykt42s4Rc6jCDB/bZWVre6tVirbxiyJXHfwfXpz0f54nSxeIrRGnscE+4JoQECiUTm
v6hxkToPXImHsjjbEBZpcZ4sUVKfr/foQxxcB9jfXxoxV8ULUhnMPba9e0meSy8+yVwK4+1/e/f/
rXjNtZYXv9YsT0UFxrYRkkQey0Xy8WotysCfeEnZ8lzA/z8qtEFhVFJRrwLFflWRy/o9FNUt2ItU
jHWSysVQCuqjqVtJRKH84mNgwmGZhtgjqiS8K0gsZFKpG2Wuxac2hNB0lRqTKWzArJRMr8dMRiOe
EsvMkA3QUBFUabOaXVsfMiFAPQs7Ot//zPpyPecBNQpbfG6qeTCIrwfExqsStRAMmCHLKHiKH428
tlABSejHlj0EPOpsvN9DgOjI7T+aZl16jdY7e9QzqlOAocH3slSRjpWa1u79MneoL0T0KdsIBJAy
+PEHxcLEojEz98n2Aws1kKjwUP5wzuXQyWPUdPbFmKWsEcyrjgYXM2IFVQWZBU2REVjt0aKvyP9C
aLnsMvN0fw3mLfNySwnDMgzbESb2zHjuuIvjxW1jZ1kLlh27NvXkpml6Kgq8Ml85iolmNBLqpkU1
3LD0RQl8VEzdT9SpOo1WJva96WPGqbSv85InQLgaqHx77mMYKhiKWTvtRaigpJAIc8yME5Zj9ecS
WtQD/WfAokCuvPsTutk5LsFNQJEjbhIIzcWyicTP7DDxDXq1NhAMRv40ZjiuOJPRfnj9ULRndJO+
GAHaXJyKAlc4njeqcZq0wDza+ODwTEKDLBShu78/1M1mcPWZF6EhSGFpmrmUwouxHuDWDi2gzJZ5
nJwSpH0KuOf+KPPavNxyuo6HO+0eja3ABeIsT13Ds1L2bkvBWBPYxWoTyAAejb/QjSesIYBc/uU2
nZtuRM/rfgHbnJuIRhWeLwYdJl1fbA8V3GUljc4/B0HA69Pq0vorxfM+OdEdib5I066/8Xo30LTS
GuFujL4MbkQ3LkuKrA5NNo22xfXmzPA9KHHSSD0oCqiAT8g0m6ixFZgo23WifhCdG2ivXGkg8GI+
ctzR7qwQvJgx7/Oavq5igYdARJKoG3wtrR71m9rWAVnChkT+QW4cjeUmMkxD49LgPwQWjuTi85qZ
P2W6CUQxy0eKVQAfn6h3RRuNieUB/D0KpBhLF/QsmOT1cmr0XrAH8JGYkU32qGU+yCl01SC+DMor
TwVDiVmcmcVEiEaYi1UMqFmPvGiQ2qvdCekd6FT2NHXH+6diZUJC47YlX0J6QkXK4ip4xUUFDABB
X6/PBfqybjOlEQREIxS4sxCH3r52uLmBxbWn6TRbLWf+ii9iZUsFja6OBEdNpWxXmHoIhBlr8hyx
/+f7Q91uCLoPqBKxD7nV7WVUmVpFFpQkRtB/fv1sAiY4q6U7PLx+FNexdVJOw1SREr2ekILidoBA
6uhpcAFPaC7XHg4K/7x6EFO1uS5c9FJJR+dD/mLVGslmc5W498pCm45xX9ADiKOw/XV/mJtYwWrR
djfR9tZoov0WAX0xTOEMQ2Voae8p7Mm3dlv5bwRl/6cSWP6+GYfx3/vjkaxfRWSqN7xbTTIA7ml6
+svDZKZlgBfV4OF2HIDzl1iD6EkNkTmroHGh7CtLYGIO5gsXAGXFxqe73frw5EDk29wLZPi/RZtf
TDchXuLB0/VeY8JLx4oMxS+MPZB7qKzu0/2prmxGmy3PESMkIs89L8WLsdB+g5rWaT0gmgg7kzEF
PuwGaqRvhN61Oc1i7zRNVXa/vtiOftnocaxDTBog9X9nRe3Gc1Az1M4FgxWX+7NaSPhyt7EdXT4c
Sjgq7IRl9GgAFdPDTBWvo9zrnDC5rpx3qhIUn/NAUZ4nXFuab3HmOh9733E+5HWhO8cqVDFRLdrU
jTeis3azg2lSI1Qr1P8UwrVFeAkGC5WLXlW9gHXodiIaOves2Lmd4pwTYmhTydGE5CxIeg+Ed1U7
JaEF6diIRWmfE3+Q+SmFqjoA76OYfQhjMMManrnv4APp8eH++t0cAH5dmwvatDRu6ZvlGyysEjN9
GrEc1+wf1EnVHlR8izBoLczHXgQ44WZO89Ta8JaosPcb0XiZErFDuH0djR3D10MD6XpX2hKkmoEw
IXB+9NRF7qKchSbgWc+y+qvfGdGbnLlvbJqbLcqgvK11dJBU1SHYXA86tZMcRK6MXhTF3d8Jlunt
PkiaAktbLW+mjVt0dTQN2wPSPwuB5/nnLw5e2SdDDXRi9HAz6S5IHTUoFTWVvRehUDe239pyOpgq
kGlx9Jxl3sOx9/tWcvhSqRSAzrKIMD1GrYeAZn8sbDEcBxvT1Y0z/zu1eZnZzp+RyEKrRRUuwXuR
4yFuhn41PgqgZ+nNVVTV27OQuv8Ok5vewL0w99KxO5Vwmr/Q1cQ4dLCOQa5TtkWVAsc+9HSBzmBD
qKBdKDYSs7UzSRqIspWpUtpYrooSQfzuQXR7o4EJW5g348e0DWjMKFLWj7qabr1c1j4D5Usb6S4c
AqhbXH9y344jR+0zFTS4leL7l7tP9MOLT1QPg2Nb68a5gLX9H/jv/62RrA5KIKT8BCSIfON6UDXV
0SYJxeRVaZ9acH6N+kgzq/pLoBPwIdRViPlxWej2xsdf2d8UL4DKzTk+ZbRFyWioZmV4Gale1Lv4
3dDcbZRj6nfODwxm6i/349XKJHVyUsPEM458cQbsvTxMyoBWaWLboxeCi2AX4do4C1y3z32Ijgi/
R4vgadu8NpGb7zEyRlAdpoZS2+LutGgXpnptTZ5qlFZJk9cA/KT2sR0c70/v5pL+PRDReF5Ihyv0
enrY2yDwSc3Py2JUWHhQJR5ym+3GF1sbBUAjQmK8RcmA5/PyIiKpFYQMTaKMIieQxwfT73P1oNlm
lm0MpM2fYxEXdFtQTqPfR+FgefJyK3UVH+c+r6pVdThO9dhWhxK7A/pwwbx8mlVmHxsZGM6hnyRk
grIW9AaUsEakCiVkrMXV0kwiL3Iis9749dbWgQx9xoSSaXFkrtcB82G0X7JS8+LUoWtdxAkeHhZQ
ga3ywtoReTnQ4rPyVk39Ef1OZGYRrp1Z8Yq6K4cq/aDVFfTX+5vo5rlPiDO4ri2uc5Kw5YGE8NSi
VpETfRSFNl2oK1+sWIpLMwz4r5l4ZUS1AJ+d6Xq0MfRKOmGA08NKXSfJdJf3APT+ZMQ8lkibuflH
05mAudWVO3zgXgANk0qg0oHijw+6C8AEK0LstO5PfuWb8rxj7pbGPwEOXn9TG+M16Gg0uqwsTkGi
q03TwzxrSnfDPGJlIHY270/e4gBhlnXifEwn9NOk7amBaRzStBwODQi5119dvFBmQUbO0FyXv55O
o7c9niy+7fmmYgGRgO3oHro+yv4lEIWIV0++8fX+Cq5sVnsuE5G9s2cxaLoeUiQF8KAwtZEs7204
iHZzRApbfeAJ6G+8f1YuZpdbklA358xUMK+HIjNytFRqBmVoKf/OkiB/p7s+OkGQk4Ah1PDx243c
T7NWPhyPWKp8XM8aE1xkf9S+AWIAVvA6SUdxj+eMrE9Sk9V7BcMkMGkqWIKzY5YyPkctnPBdMgjz
XxmgDo9jt7RiNi7qekcrcpLPcRBWSA0RuAs0a8RY70A8hs6xA+L5Oc+jusVYxhfAgTsDfiPMCv+v
QmjpF02Jsme0I5rqqz4lte7h1zm8zSwbVTenQd7s0FFPss5YvPgliMd4NjIQitE/hkmFvPNk1EaP
yPNowyJ3Mu1HXXfyF3lfVbwJ6c3CuexF8rlSwkxh30jbPkZpU3yAI28gEIMUHqLNTWN3x0JI49/O
dXq4zaoPuQaoJEvSI+/yFbwO7EsTIGx9SMxOcU4DG7LfKx09V4hUuv+WtkxXfIhxN/ERiurcaadQ
+sJKPEYMa2fw9tJ2WeUIdPJzY/gbmKwi38ZRWz91vTmb8SCw/3eMLDW/MSWm742PvtdlzKJ+PNSu
OX6WXdl+LGUOvlJvJu2jDhzj51gLA945SEeI53r/3sKyWPAxAYLuJl+4sCsTHlRkv4Opv0eyvobz
OwofzXNVwSUWVMk72ZRo7Wm4Lv4b5nKwdx1s5mepgqX1mFP3qWhb039rAaCAFmfFaoVGZZ09t7kG
OjajjASBVccT89ibefZ3P+PDzzrmt5+G3tSSo1/17Q9DhZ3ntb9BGCj5hCi0+CqU+QA4Pn7kZZ4/
IlSuosg0DVW4g/ZJJ8IyWrjwPv6R/qkBMoJqfs5j8L069UW7QzwB5WcLxnWLmL2OMqOSxRgOSqH2
yLLpXQL4KQsFbuSIHAMddgsE10TW6IegQlodQlSi/1uYgenuEk3r7X0ChCp7cJQy/Q72bPiXzG26
oHEEKSrHewB7PlHV+qkGovlP4KjFP4YuM+1U1G0Kpd9XlfxYjI7yVQlUqzkkTVq/L7m9ubzBaHpo
mjfB0VElOrCmovfwG9WB9lafDplxDLibfv1Plwz90MQIWbN15z96pOi4C8aoTDfeYyvXI250JpAN
HoAOFZHroBPrJX6A2Pt6Rq/Do69VSM/HZBjCr3Uw9C0uXHXu1Tg3k0p20t96cWvXuPK5YkFBmp4N
PBQarNay8WQWdTmiO2Z4WIdUUFLHCYGKsMqSd7WGvtLU5+WHoAraX4bUkR5CME57jz8KtrP34/xa
HDS5IFEXZi1IBq/XIdMVP0cnUXiS3/K5pmNxyNI03BhlJWHn1TsvNM9D2jiL1UaKVOqFnqEH1Cgd
ql/kB9z8DtxNYLjcoKjl6an9TwhZtPh1f4JrtwvXM30xnUYut+j1BA3M6OdUQXhjGqPSl0fmeG50
dfpglo59Hhrr2/3xbqeKxSGdRBSeeW2Cbbsezy9BC2sAZzxgnTNqBI9ZICUVDJBHJZlMqLONOQ2n
cFJIf+8PfbunbYMaCir9lDVu+7k0nbSoUoYYYnQQu8dC2vo/wPaxmKjU3kHzs7Dz9tgKgvxO4Di7
9fZcKcNRuKVVNz9aeJstHy5yDIFRWzHWSJGFnh4EfDwA8igvgFkH5NlHyZNuhteBefPoA5ToLBs1
8nJxo8pPhprDaLy/JLdpDK08alqgBUiB2QbXXyNRokoH/JVcgMfRh0bf1H0cG818QBTB+X5/rNud
xlgEFcwqVdvlqXM9VhmYKMmoaXLJHR2pdz1Kjg7aA0+hgZCh6WAwdn+8253GmwXIAEtO5dqwF0cX
4xzDidLJ8RDPTs6DGTg7y5yyJ/xktHPUJNpuVPVm4ySvLOhcIAQJxRyBYywGRS4LbAaMK48rJH0m
o2h2CIhMx6DdNJO8DU02qD/ST9om6m3jpA5Cy5Zm43p47IqTYrTJg4zHra75ylcD9M6poVxLJ3uZ
CGr+xGOhbEGzqLHCXeYrfzUh1LuoV3tOqRZuVBGEYBtcv4bJ5Omn0RvkqFCNv94mWKTo/cCrjdqw
KFJKXzBa8EdP9OpxgDDxvoBWbV16mTS4pmi+j8xIiKVt09f2u0gx8BN3ekTdgMvVykd/tDEE0Ro9
S59iYeTmztchNZ+b0pTvY1V2/jNCkcY3iVbrpykgJzvd34Qr+wEgAK89WncOnMLFOyEaBTmuiUXP
oApMwKXmVxjcu2ygWXhnSF6//RzgP9QtGHIu5V0vHjolLj73ie+VVYtZmpPn+LhTNa4/AngvlFc/
I2fKF4FIm4nRxNXr0bDMqhX013xPImO7z4IO+wcrqzewRiv7nFFmGLRG9ZS76noUhIs0H8MRHz0F
JSQrSoBlf0IsQnM2Blq5HxCqFXRXuSfmgHg9UALuurKM0vcmO7KnA3m7IA0Fu103LeorWJH2x9IZ
wjfROGVbRYG1jTKXA3i+su3VGTH3styUUi9GNVbgMqLI6COpmRRfk1jP4W/XRvnx9bty5kWazJIH
pVhUIwOM5Ht36BRPQQR411WxG++KqkIDVENW/f5YKwGEjU99F2AFWcYN7AadwsRABdMLUrSg005K
FBpEj9LY+M/I8Xh91KdZATKPShoN32U72VSlHNxMUzxa4+FbocKxtyYrfdMkKC3mZYe2i5ZZGztn
/jiLmMWgnFpzLueoy6sNCXQ5cHcr0NUzxFuCTA39fVKB4D+2VoO+rIUAqQuXKu+/K0i1nUXTjMar
S9uArsFUAJoR1JaWZUQ0CazMtFoF+v6QaViX+wDDusDs+5OO+Il6mNwgaPbYMNZ/3f/EaycUb2jj
v2oS2JnrvctRDLu2yRQvrSbrMYun2SivFxvzWxvF4WzS/yJdNZdlM+QhMdZyCr5sMob2rqcPpx/y
1m3sjYHWdqzzO0EDAEGDYjEdq3MNNCpDpmNTTYpxlt+7UffDCKi51gGqB/dXb+3kcyygKIPbBPO0
GE66UZyWUAlBxDTGwdCLhvaTtHZj3P3B4aCHPvdegaWxVRYB2zFpcIsWAfc2kcDDWidu36thZoBk
zFrU1aBnM724ct3XBwHiqctfJpAuGMPXO2Qq2PpyYo6tL6VHWTbdTdpkfUo7CkUUW/Pjq9eUteS+
tekRoNy/yGvNlKL6/Kr1Us3EqdbX4sMYOjrFx6bZ+Hwr23KWPzCoIdP3uElraeXnuoYyo1fGZvSc
CtRmWuRmzq+fECkY72Kgi+z9xYQCoAG4WgmyoiQdHp0mlseg0qChBWZ+uD/U7Bq/jGbcDS6Qb0Ka
w065/lgiLWutx5Hai92muKArYp+GUaBbXqtYVqgwOQ6p9LE7C1pQek3X7Uo8c77U+hSgMKY4G/XP
lWsZSgIZALA4buZlqTWlwpLVw3z/N2VCo9ApStTx6+4hoKC3j5QAfl5tkfFxoVUba7FyNhFGoFEA
0pm3/TKmRsDH7DZjbHotdYze0gAcyskNULmWMsBvu7/0q8PxRiXsEMBvHuORHpVtrptki4pbXkJr
wPyDLdG/68vR3JINWAlz+JyT1fNPHF+W6U7vT26PkqJLugOUGs85BWF6oe98wBe7JlXdjcmt1HTI
TOkMAlIW/LXMhS0FR/fclK7XYFIA31MKfBRbgfYLhFS1hv1V+EjcUuZvknMWNAjehzmUYgqzw5hu
HKjfj+3FnT1D901HZ1dxqSxOVAxfy8BKzPeauM8MXFPpuj3URYZPQV3U1H3DFCUQtAWVbjgoaKc/
otM9/LRGq/0alk4Bqa1NrWCWnYo17gUty86qbO2HkaoWREi/r/yNqLb2xebs4ndlbO5MXh/MHBr4
gL/x7PdZ1z9LV4++qbhOfwMvl46HPO5MsbH/b88eTzE65fOjgiftMhTYnHMEdzMHUMDUV2eYrNo3
3/QrXGMMiDjHBnmGBAGi0vhrQnJNbGyZ29jqqIjuzlcHQh43j8/WbBJow4lDXqXXLqRPK7ZPyQDA
b+N+Wh8ILQviHU+ZJfg3BPnbysCxvSoInLMSpvmllTAWX3u8mQ63BIA1ii3suevv16RBbSXoGnhV
EqYnbUI+MsOd6wQucdjY3qsT4gkEPQU4IsDH66HCsWhDcMo2Hh6AaFz4AV4punb/BxMijaBwSFWH
rOx6FEC26tSMFkqIiPkfGlfDYbPD2NRWUBv4g6F4SlOM1GZA0iKDEPhGREPZ03MgVOydHDm2EjOQ
/QQh9U9mhVY+jS+YiHCcrmeVZyTYBohEbwqHL4gv9ACx+wat7bLfuNpuD/SMsLJVyCzAP6gIXo8U
maAMJ2uwAXYV8oJgvHNSs6TfQ/cTkIR089UBhDnxOAIAqwMnW9ZW/FAXOegiJEMLS30oVD/ZQSFv
jrnedKig9Vshf2V+7HZEEdFS4u8lDyJP4IqKWBI+7Fh919Lqfs+7rWre+Bn2YqpfxGLjJXZ7g5K5
z3h2AHszS2nx7YIenYtWKR0PczR4o0Vf7Ojgo/pSjuVGbFwbig9HckCqqd3AuXAKleDHdAdzssl5
CE3ZoNbHXZEbqCnf3/wrp5mqIQd5ToHmFPB6nyRupWNUyqz0jiotAutYD9QI190fZe1rvRjl9/39
AvGiQ9Qu5dg4HkcD8OVsvdmhyfJxdCLpDZll/cFuZNNTEbcJ7SQ917PqSd9G2sp8q2JCjjsv3Pej
NaBiOBT5ycDD6PU1FofyCvwOl41BOWkRFBWns6nxFY5nd35wtBu3PVkA8mi3DVtskvmLXGcXFIFh
J85dLKrA7mKo1oxRIspy1rJWBQK3dMgSgx2ZZCjpT72ueqVDGxwqu3Yw41r8uP8pV3J4xgeeQBUE
cB39luu1lcWUoAPL2vZ2bJRepAXJT7jArXFIIgfXvkxYTfFurJK6P2N+jh+yO+jNX5klmoeSEhlt
7z6Ms419vJJOEAtAeMJzAVO1zLnyeozbekDMEu8C1F9o12lPce3b39u2wh2M/reLIonetb+0yqQX
fX9R1k4RXS6ILpTYYBIu9ls2Q6Mrl4QX6cnmMKRYq0H0VC73R1kLC2wuHdwY1Ej+gOuVDwPbGCKF
toOdVONz3eYxFmejc3CG8t/7I60k1DN9lpvqN2OJ98L1UJIjNVHgcTywF93bPqdXutfoc1j7Iccd
1MiRevrNV7+oyDR9crWetrPEhuH+77GyrlAk/3Nt5UGxbBEgnq9DsBldL4f8/dwmZbfrxvzV0Hyo
+iqXCd0qF3ThMrLXuAOKHml1z89jdCXn6ggo7NGR6UamMa/a4ujOwHQoFnQZ5nLT9aqGWTADPALf
g2SAkEzaKHp1qNM6+Yy1qRWhapxWT7om8Zy7v44r8Vfwumd28DhvOx9jDQQgL1L2Z4pmm6SD+jDg
Gf2EmTJatqNjbeSIq/tnxhsC7WNV6TtfzxS3eXLERKNKYujdt8RBM85qUHTydXoHIUrhRzMiR4Xu
6p5xNM1OPUT/jc2zNmnaB+wfCNyGWJZOB0NOExofVIZqM/k2xEXjnpE5jl1M83RDP/IvpmTj4lk5
oqTgENppuHOvLi8eyh69jvwYnUFpI3g0IRKiF255imtUxu5/07WhGIvSzRyGyZKvlxgRqDZvER3x
QhAVn9LINX42BGfcvTMTY8j7g62EV7Cq/zfYfFBfXOCqiqSNOfKKsdpQNfYKWfi3dkqbywB8DB2y
KdDegTpxcDUHITx490dfCwM8N+bGPu5m6jIaCXqPhjsqjqeIvniOjKR/A1NAbKTMawvKGwo0HLGA
osz885dzTMgnSkR3PRsB5aMxa6sPo2Ucwwpj5NdPiEopLWSAoresGVSepklNybr8FqODBH9BDDZQ
Fnz9KEAw59f13Mi9AQXIGI5dnlhemGbhGSme4jBFVbmxD1coN46Y24KkxeoMul9sRArYQzlZmeXh
C1zCtdOaD6OOaw4HnJqegeFJ6Y/huRRDdGhKtNEUqG5vQLHRtDRa5aAqvYYASFU/Z3FQ7DAEMTe+
7FrcpU5I35eXF+oQi98Q2yY+bQjt1Y1Fi5Nplu60w1FFye04aNj03l/21eD3crjFYYFLmUVqEFhe
2XXad1+iVslR7bIT6vC9tc9qI/HiMiw+QhQwygfAM8jHuFhNbMFC1nY07CKC2dwkJiu63tGYXYxW
aXWWp/SxxHZai/YAyXBaNvNwYxesHVGHpJQ2FVwUkBjXQ/HlQ8ThRhtap4LdTKNiQxICvry/tGsh
nUI/Nul8Srh7i1GAUfeRQ5jxwnC0L2HjiIMOaowyR5G/qwykl+6Pt7JxdDaAjVaDTQV+WSCG9IaG
mutbpPVT++hjA3Gsp0x5ZgUQ5jFNBHLATW0s5cpXo/Wtk1pT0qFGtmihisT1A0dhUGR2UJvMSzTZ
e6xVRYsT8/35rawnHASAM3PvhMO73Knh1CGnEfLVIvTncSiMDl1ZBOfQaZI9JD55uD/e6tRejDf/
/EWITdV2irs4tr3AQhCsjoR4totm4IVQxRt3xupQdDOQIIYcQwp5PVQ52GkL8NfyshJpJaQxm7d9
pfSfCsvfmNTaInLZz+xcUOJk59cjUeVvKoBdwaUvEDf3Z7WlunHk49Q7MZ5UpthIrubffJFF6sBX
YF0i/zDTSa/H66JM0Sd8gy56bdvpRfpdjvm3phX7pND7vx1rcNPjrB+BL1Ksi0eZdPHl/ndcOe2U
NkBn0JsioV1W52Q4qNy/DmbhZaMdzZLHH3dQtXHaV5IOQhdsZARCZizIYrdghBGlVaUHJBmyfINO
SPdkOZP9ZNeW9SbA7949sEISA3rpBh/uz3CpxEPvgy7eTMAHgmJSkpu/+outKnnPZwqKZBfMWTCE
GEYA4HSDMqyP26YH64yCGvXBoeQ1iVoMupkPZtrR6eyUDCVq4bfGuR4sYzrNeg/4zTqx3Z57xXGS
g+mUNUoM2gyZtnuj2qIQrC2cCaeGtZv/u+xnt8DZ9dJ0AUZQxg0RDlLsE55z4bs0miRy+YCVnKRR
j/aYOcf767Z27LgE6DTNwK6bbqJvo9nvyEHxVPRsD247iTMeKgP2f0O/sQnXzgHwnVmJgSzq9o3B
oVOzfIouCKom7rkC8THtgVyn8m/L18XfTqdr3wYFBXRU3gznDX7eqbvBn12bLjpR6IDzz9tOl566
sjaiFnVRDW9w18EuerSDf5sxnDaizMpVZFA1pvg4N7mRmbnejzFWNSpujgBr3LK1sEYOoElFrVJj
MYIbo77rLFf2uNT1bbxxDlcCHPUeHlBUN2YI2GJovFjZbF2jeDr16/Yp65y42tWo8DWHgp99aPAW
qjZuppWFNQiqM6R1poksax1DGCEnFyeKB0b6U1rJ/JOaZp8y6XQbX3BtXVlNEkCwREgBzD9/cc5T
22wVTRQ+Nuz1EO5UJeM1A5fzoertrt51QAtyUBNFtvUmX5shbEaeAXxOOg+La2NUNdnKtKf5nEqM
HpNSydUdXD50+2zEzjdS4JWQAFaQr6dzbRAWFrUju1VSrhLazfVQiuDsShs6qoNwpPSK2KwLlL0c
62dop8FfuRLggHs/LKwOT0Vbnd/FUBIXWyhRupDj6vgANITySXMRYMbAtxnTXUOaMbxpYfIWnuHE
RX2ppr7bsiNYiRWzAg7V+9ki4AaegswR4uF1HF7irLO7HxA7ZPhQsP+6wyR6GBilY8c5PIwEPa4W
CkK501AR/4PC/gz3h9llqTTqlocYIFw1JiVwJgXJ58fUaTGaS1s4S3aQbRygFU64Yzg0hGeuBTt7
+ZwtcsSxJ8VWvLqylODJLfVAPSFfEubU0HTjUtgFqtq7VmnQRggtNWu+uFmAcSWq3ql9qrqsjs84
hwUP5qAo7WOvKOPz0NLf2diaaweBL0No48K9faWYWV/i0hng7xz1LcK0ZRL8rXRdbWBsVKOXdH8n
rgUzNiGtZ4IpH2Nx7LLER0MrAaCImjUPI7PCK9dwwkmffXiD7xHnZ8v4YyVb4kYELC54e1ITWoQY
chz0DpD6uBijlp2a0i5OiKOL4/2Jifk3X+SFJCoYhbgAvuYy+HUkS5wpGlA5JmOpkdj9UQVoZz82
pjaiwS+mZNhFugjch1G6+XBuVXvCsrztTWg2gLfiSyD0NP5SGQYq6WOt1/2jn3ftc9hHltxLvSvN
/TjF9giRw2rHBxHbJQ59vNatn4iTSrnrsxLn7gkKxJZOywq9AYYnhwaULt3gm+PbG9qQAHCNLoqb
6u4F33Ebi8kZ6oIV/OgGTy3WlzVmsSiq7NupYYUz02jESdeV9Bm5bjh491d77ZtSK+IsI17JM23e
1C+uDUtTGrXXreii2X55iSqr3IcpcL77o6wcDfIa8Mlg1ullLd+7VSWcrsaJ7ZLZZvygkg6/wyoT
++4o177dH2p1QsAb+NsiYCyvoymLa8ytWGIRBNhdALzYa/AgN5Zt5bad/2yOOXQZMsTFHk0x/Fap
WkYX2YLrVuwa++W+BkxQlBDXSkPIp0DDn/xP5sYioqPFe3f5FkwnHA8qyQEUs0j3zh2xhT4UlZNu
rOHKLQf5ZuYWoDoBpWH++YtN4fdOU1hBGl+SIORJxBwpUka20PFTTHJ/OLu+E5XPVP27T6iuxK8H
RPPeYYImnHpkp5aBJqimckDtfw40Nc8yFyeNKqvK57xWfS+XMvTur+tKLGWqaA1BEqE4srzV0XwI
Siqp4QWd9Pg0AQv2jAnLsWgMxy/qEG8JJ6yMRz0TUVhABjR2lxEOVJcNCaEKLlnSlMc0jNG7jjFE
Rrlp8NQq/4ObCeVXeMUO+NLbtp6t9wF2kmVwQeYaPIhMscgjlJ/gsW6RU1ZOOkNxAxoADNCuW1xL
hO64D6skuDRW5AKUs8RjpZbapURP7HL/q60ORbmWrToDUZZJCGqqWloIXoddD+11ipv00a8C50HJ
2n6DcrNy3NHcpCY46w7SlF3cfFOhZT3WuOFlGs0xf+waX68xOc5M/VAiLI9FdBjH/lczk1P45f4s
V1B4dNnAldGUJee72Zw4gVTCpDt9KSa0ns6ASGCUDviq/GhCKR6TgcTz1E6Vrx9omo8o6IJ9s062
FYVYCMZti0WDXhpfumYmg1dta79pLf7FEduZCGNx0wg/3/+V1z4MEHsNghfVByqA1+EjgZsEqqVz
vb7CDieAuOdRBUofePlsSQuu1agpcKCTNbfwb9lDigEcgqauO8OYxXNUVwaJcNEfOxEU+6wKw2Of
NcOx8qPoUNUYh1cy2lIVXgmXqJ/QNSf140ZYhqumcfo6Vuu571p2v4pi6B7QyDAOPmKm+9GI+g94
Nvz046rb2Bsrdx2vPeoTYEZ58i3byqjQY+c60PBNOl96SINY7+yh31IdWUNKkLFgbGug2XpLmRrG
stUHFcYe6XaSw/bHNOUwRrINTyLT62/AYOIvMlO6L6bs+D8YcZjz1gyLojgpU5hYZ1tObni6v8tW
gihFO7jwGno6rP/8VHpxSaVa2oQozYOVrevkKbKD6ZflBhOSSCNe0XjafL0/3spXBobGQvOF0XO+
wQv2doD0C72uvqbv4lq/bC1CfN96qgLrS63p34scuMr9MVfizkw8xfAG6V8Ia4s0o+khBWDFAAA5
0ItvjZ+Ne4w5xDEYbMq0U/lDTSxjI9atnF6OLg8LDu5MyVusq6VnuFgGBWQLN/5GpQklf4SnENSZ
6sP92c1/0iLRJxWcwdw0t2kVLGZn1dhsmIlBYzsyumivSIHsUmPF5bCrKk7brrCk2R2KUKv+Ceqp
8fHmqZXXw+HIw1ldPints2WwKupU6aKKgoJWKngK2IlqPTeYEkEMsmRVvD4RpvnMy4Yx4XotE2Gz
GYC0GhRL+qhNQaIUwefaDGej2K76k4m9GGoOHi/ORxcpXTBkGItFTZyfq1b5ppdxfxo1jHjuf8e1
k0hBB7Ic4kdwHBe3Y4ZIhcBOB85MNiiXUoTqm6kmODhjIffO0Bjn++Ot7VDIlMQid4a5LtO1Utcp
pqWV7+lqgggeAs9qexSNzH7q2oR1w/3R1s4gb6NZZYEe903vLMrVSm2kBdfDMptgJ4coi59dsCLJ
QYwjhrpaLLRwhwpGtNWSXpsoaTjgZIL83I68/oSujsVaiHyKNzlxd5yV/p/zIlP3emFUx/uzXBuK
Ch5tZRuQ1w0mSxkia3RCeE9VEUynlj7rvjHw4dZaZ6sCvDYU+GAqJOBCQSstjr0MO7UEoG57SdGn
7zJVCzh7GMF0U1ltMTjWQgyJE23Bud16k2n3tpsnk0pjsDRa+12FYsKl9Q31PdB8RAM02TdPPLPw
be6a/ltPa2brfb12a4ClNGfh4zmJW+RCgZEoU5+ZPAxD31cvovLz9jRRNvmpptjVVGhaN1h8pvoX
soV0C8+3ttTub90KCvv8BssNRA+PtoNre3Y2Zm9lZg2n0mlwBQBD/uX1G4jyIzAeOI4gcOdf5UW4
sYsqjEwavl7Rdv6pjvXpUHVR8qA24g8w2nApqd8zEN90GbJ1MfK2UhiqcZ3pTWnpSNYAcsOKNh5w
Wq+3NuzKJmLxZjANOLDb5khgxvgvTY7jzejfBuyXOX2qQDHWVKKK4NtoJtxedY64E4+I4mEUTfTz
/uKuJHqAEriSibIz82lxZMZA1pNeABwSpWnv60bi84t+/vH+KCu7hV4hfUoQFtCdlu023UEGUYTA
tdvBsU99heE8NrTDOa4TayOo/k5NF3c/aTvaYNAHVqQnwsxpcYFzXa9r1aTzzD5KcHOU9Db+QTSs
d79oZerjBdG2af0zUKT5ZhqM6FkrsU78PBmoAh2NrrT75x7hpOHUy2pMPyt9Z9eXRI62hrJUEWTY
eofZX0VJ32UHIWh6trqmVfb/y9l5LMmNJO32iWAGLbZAKlQVRZEsqg2sSU5DB7R8+v+g7oaJxE1Y
tU0PZ9FjjEQo93D/xDTU6fzUl4r8mQZwWx8lpMO78zwF0x8nKdHZiING1U7qMFWHDkyo8IapjXD1
zrAQWMrOCppSUIyjh2nArM/JnO+KNUzjM8J8TuOpWqwrF4GL22dcHvGsaCCN9we1cYp/G73LADmX
TYmLcS5UNO7MuP1HKnBdQiWtYyvZVRN9MlN7Gt0SU1PhZ21f9fQZ9DIG8+fgliF3SQsASaZNdlwM
NWec1Gz9feJMSfoNjTxN3tkbGzEebh+PbU4BG3B9vCcsZpNuOXNUtSRvwCjVlxZze+yNZh8Pd/Pt
iRLjLUAn1JVuVUJiUtDAGKCnGoNsPRf4ezy0JcCrXnZ2ztbWrucOhEKFphLqBsu//+viansUXlCa
Df3I0NPiZHUiDD0lDe3mpMaJ2EMgbqQTRL7FvgHaFs3W9VGuADvwdpYuHcCgE+Ex/IJXLPZmyDcf
El3XD1SOh53jtvmN/K2LmCzYpvXJrswaRxgZ9r3oh8Zn8YL3iHmZHyA6t8f7l8jWZQn/HIFcNKFo
1K0CXmON+jQ0NX0JACs9HSE1pGhh1LGJak+d2AfMSQvdizNZf4BuhSpcElladbn/K7Y+GNzR0nKF
cnwT96Gm5xAlqBaW0RC+gJYVnj7X9tdcUpudnfoaRNdXGbuU2jmIWbDJqy/GA87SWtS1LzWJ4PS5
c0Txk36oVbplFuvRKcvmYTp1eKZmj3MsJU9hSwMNc+PU/J6ix/8+z0qn9TUsLMUB9TaT7q0BogkK
kqQnz3FoOsKLR8OKXbxB65cqE/iFDU0rI4PWplLuCXoj/4DdSL6SqgrpBBlbecDnKIvcAYGTxzoM
4v/ANlvE5p3FqgJY5nofj9TkJMVUJVRv8pc01ZxzOZlIMMujtrOWG8Fv0eBgHKS2CcHLibo6oInq
INjAiUnbDHX7nLu3KOOdZdyqJFFqptVIY4bbYP00K8pSd+pcZxljfXyqCg1ZDGPR8nYUpjgRuv6r
hIt/HM30+9BHMYJFyv/u79qNS5afQBUJ0O6GWozSUcgUjsQxRQ3gIulpNrhFXM5HgELKSUlFuAMa
2DgmXHsU+An2+oK+vp7aZjbTIWtQHkmBt7si6DNPd6T43EnE3vvftrmK5MBce691stUpqeZRS4xO
ky4Ghj8X1L2my+DUxg7QcWsUHtYLoGtRVV0XhWK8C6NyCKRLE+oTNi0A49UWDO/9b9ncKwtIDiFV
Suo3b8LClmJ7nCjgy0Ft+Q6U2IsYNf1Db1L5Npxx/peetWy6eu+YT1puzNEBBJj5fP9nbIQSBFVs
xPC40alhrELJ6Aw57kIxZf10jC4TLFOv7+rkSGqK8jN+z2fahnu6g1uDLlgl4Adgy2FjXG+Zis5U
rocDXe4oRHtdloIHTWnEuww5UcwTRPVJ7ap2p8KwEVRQjWGDchEsph6rK6BuqtgcR4RNwiguvyqo
pB7DtgKkOGvxYZTq/HGEqI41OJFTEf+FgbHgTTDF4oFzW7WR0ahatNk4lzQ534m2FAfFKf8X2FQa
F9Ltm48KdQ3AHeDQYeLdtL8SpVVKVW2CSzRb6hdLm6KF7jrtnP2bl+nCggCKpS9AZ/5ZjtJf1+qk
Vm3V0tW4OGVjP9d9XX7oHLU5dFlnva9yzYKEVwJKBL/05ocGQ0MqWbQcKSeT018PjV1akODn0F0w
me1kdzaj6mcTzPPkWsII9ijyt6d1kQ7n8U1LinYtbYnr4cLJ1mdItrjB9OTRiBIUEm69UzKHH3pr
rMyDUlII9WZRphN8wzJT3UwdBDm1YSTJDp5lY9p5IDv0LDk9i1DP9Y9JktaUw0T0fLtA4zYFuJ8f
Q2bjW1J19ndbrjr9FDaahYFoZPCYuH9nbAxPRXkJMKRHRNPVNdzNkdYPdPgvpC2aV7QUltx2NvGF
TeP+qRGgOssssx7ULv/29pEhOi8vS2L5TbPCwTGJIks9EACCGo2SMnuUhV6Nrp6L4azMof1Y11V3
AFod+PeHfnVLuUrR0HsC20jCTYuIdGW1A1AowwPEMYZLMlv9Q1q3enqYRKAe1D6az6PSSE9l0mk/
nKnr6RrFzSmRtcCtzGZeepi1ixpe9LsLxJ7qz81tughREfD5A+SQqS0ZwV+HsNAgRkeJ2l+6QTK/
2gIJLFHO1hkOwvyldiLtpdOz4eX+dNykGRTfDIoZMM55+BCQrwctAdeERqN2lzIrZfmIvGV2aawo
/jA4hVTjjavpe5Z1N3F5qffpCJzRsVn4/Otdj567moRlf3EE715DjaejTBn8eP/DNkcBO4QYBsHi
BirWNrUugqDpL3XdGb/Q+y8/UF7Q/sMovNGIQuAFlh7J9fRVemaLOqZoUQ+2gWr0WGDJ4+x1Cra+
hYa9JYOSRT5iDXtrJkMvp37oL3orTV5Z44M9WNGuxsty1a5OBv1srKsAdCnk8qsMsMS1WzHRGrjo
g2WfO7UIF5tzU/mYhJWBrT3geMelAGK8n+Oi+IjPZ2EfUL/CVmEqM9zd76/gzdaEvQGOBDl1Eho6
Csv19fd5sODwW0o1L+IEqepqgqoLSuhyEbmmU6gSje9x+nN/zJuZXsakvIZzHDTPmyZbWxZR3wAA
u0ikpx87vW3e52Uw7OyazS+DLAsThrhOQLr+MiwoDQO91ZkUBtneQse+Meni6hPtW/WsxJGzR+W/
uenph3PU6KuRpJE1rU55OCIGzqpPlznTk6MDnO3JEnXyedSi0h2V0DqrSlFdwjYO39pBXEaml8B/
iDHUkq8/1YxpBoECkS+SVJUnPdfiZ32il2A6Urt3sSx/19X+XcYinrF6Cyh2/Ti0NbiabSnNF6DN
Ot7xzvTU1mb0eaj1fI/teJtIMBiqd/CMSH7JYFa39UiHENk5rHGGTKq+aYMaPZKP2vEpH+recXsd
DTK3bYz29xA6+nu7d8YPSUJFcCeHuN2xS4N26ZqCvlVo2VxPsB22ZY/tyXxRK1V8hKzRnkCCoRX9
1oOhIGvEC19V+RPmyvUwfd4WRmKxZdlgQeKGFcoXnqOE497be+t7/h5oFR1SRc2lKtPmi5JL+mNS
99UxT7M3o65obv01yivu9K+7BX9R8sNkmi+QjRs3Ev38XOrJ70Cd+wNC+ONOpnUT2pfh8M9aOD8L
q3T56L+Gq2ekHiNkIi7oYc3HAsMUP9b18Twkc+WKRQNoyCkK/4cl+2vQ1UwKMSnGrPfzxTZG5Yzy
UP4QVoO6s/9uDx1+5RS8+O8i04Q/+dWnpVjr6ObMOcDjevoYqVN1bK0EV2aoDjtD3W4NEnYkOqBi
IiNzI4YuSUnUNnqvXYSURgc9AsGjd80e9e32g5ZRliNNxRmO8erGWiqWYA4xDcCpuvLUKRu8QRvL
z3FH9f3+Ct3GAQArbAwYBEBHb56yia5mQRrL2mWCOu3auDofp7mxj22ex4cBNO63++PdbsPFApPE
e+FMwGhSr9eqZXdnkN2xCXCy/oyZWPWzKBK0e8MyjI9Jhg23C5RV3inEbM3o0idAEZDVo750PWwB
RdhCJ0K/AOSMDiD1ei9TaJYXkibv7PmtGaUWs8ApmFYgWNdDCV5ylYxN2aXK0sqP2i59CStzfpqx
UfmfM1Gy3bkXl0N0HXPAmpE0EQ2IPDdyywbiuXEZwf4csET7B214q3qA7A0hQSvzAkVkPAqMc1bn
ePNR6feFrha/76/qxvQu/VyyJNIJMt1VJArUocnKWCDAFeCm2zkWxo9poBxtO3mzTho9EU4Hm5bs
8LaxO00RXaoQWjwSpdEZUpx5mJmb4/0P2lhEqDEcCgCq1NLXuFEooEbec42SrVQWrTkDKY3S6A4Q
R8szBh84mt4fcHWx0IklsKFdQo4J8ocCyPWusUABCDpMmU9lxX4yAuSqWz3ae99tjAIFmsgCggSA
8fq1n9UdFqZNlsHXScV7LCjrw1zYeyTP1RlfvkXFOo8yjgrP86Y5Z+lVmpZAP31dEZ2bdalyRNTi
l9Urc+nqE9ozbggSYmcGV8fgdVQAMTzqqCHTx11ltF3bKrAs6swfjFh8wSCneegDTFvRHU4Kxy3S
aqERdzGocSR3tI+pTT/tv/wGWNHszYXDsIZeSpo+jQTVzEe92f5kaCRcuFxZbhUGiWfGc/1OkpzK
Nack/57pdflyfxNtTTxvHdp5PKZ5by7//q8YX2a0fvuiLnzazChcToP2I7DMyiU/az1VUsU7yGHc
em8eVYNSj3wAfXpUeFZbdx7qsXGmqvBnyGbPYSur58ocm6+NPNrvkjL9XwwG4/v9MTc2MvuLjr1F
k+u2eqMUImvnuhe+U1Tah6qQKjeS5Oxyf5SNLQX8gACsUqsBcb+q06DUBECukoSP8q79066SJD0O
1ZCWFzIb1K5yNRQF9kphYrpp4SBvUjZBHT/f/xXL/P11vy8bGxwbpX0yfdpY69bW0NpOpxhZ4S/F
hO+B3v+exGS4UtypX+6PtDWrr6BDMkQu8nWUjJRyxq0wL/wqCNqTk4XGadbG9Hx/lM3v4Y57DRWU
lpdZ/2uXRk0c1Xo9C79JeHrSgqzdQgssXirSG+FOr1OHswclBYg+ixv29VCNYRSJwITIt6xR/Tpo
GYzQTuLsvkMMeMmA1aI3/TCJkvJAIdLI3340KM1QyQCfa1GuX91J6MSApI3b0p+7VDo0XT/5eDJ2
x6HQ8wP63WQ8Y6vt5DobqwgIydJkquiLjv9qfoekCDEV6wt/CGXtpAVd4TrjsGfHuLGKsGLogSx9
fPBzq0/TEObnrR8IP1Iy3U3jsjyXmooKnST1x/sbZs1TW5aRsSiI6Dyql+W8XsY0o3YvS5z2porq
8azVQdW4GOHkH7MBL7xTCfD8KTTrfjr06OGkTyqMPelYT1Y14NLriD2xwK0pRpsH03joceqNvOOY
R2E3KxMf34/id6UOLWR4/EJ33mybwxA/QVhReLvRNe3GJq3Idwo/rZr6ORxSy8eAVjrcn95VZeZ1
dvnrQSQufZAbWekqztR6dCrhG72Taq6gmGketLxLlFMbRsODPkUoTSe9lJwLFQnIndXd+EhH5zlA
PRwKEhv2enEdjOZCqZlrn9aH9kUyiuFBcTp1Zyq39hD6yyTki/gEZdLVMHQaBt4lee2Hki6/OFId
fChr2TpLtdJ4ZapLXomFn9f3c3vCvNHx1HSsvhhSnu48ITcODj1aCNP0LBWeI6s7KR67Wm2jsPZB
gYj3vWmIb5SJKlQUw37npt2aWjAnvFZBEvDP8lP+ummTMp5HJTErv6OndewF5Dn20BtbsAtYiWR8
0YGCdELmt7oJoDsHEi/l1JctgXprxk7jawan54wSPuUTpfjmY6gGwxt9hV9HJtNZsAmQgG/A8pkg
FUoqiIHUK8NPWgvvG3pqt0OkvplFvg/wEAGEYix55WrBAqduha2kCRwyq3MFtEdXTNXeWb/doMsw
dAtgv2o8UNcbNM/CmAw1iP2wrzjjUw4JwTXq3Cnf92k+BC9q1M7ywzCojXbq5T4GzJ4bQjrSAZhT
20WQI1H9+1fDWq7ldYaXtuhCyOWBss7tglI0qhU1iS/KSRuJWzLp46SHOb3RkQ13lPNg8su6mC03
shPnt0b2G7jww+TkMYjipZHVpqkr1xiDuqOpNT+UCXLSCTO56EtTl6lAECmN95gqN4eMyUQFAgw6
hFFSjNWa6V0vInycUh8VmPExMUXsj0WGTWaWOzvhdnMokgvQ1EiI3NxfkkOTOHfm1IeNlF7mJlLd
sUitSzxnL/dXY2ukxYqexy9A1Ru+bZgXQNjCNuGg5abbanXrZ8GoIayQScf7Q61NvV4XHrorz7il
EMWteX119CgWhxiIpT65pvqn0OmTQV3TnBcJRteE5XGW/6xYg59JIqfJgwnr1naVsJN/QHKrM6+q
O12jt51K3Tuj7I3nNmsN6WhlsVV4o2qLX3IQ6IrbN6P2tbAxhXXVLAdtOoTatPc1mxP3WpkHXXR7
96sVSH4a7olvDRiUgSFO3EquK6+nsbKT8W1dFjzhEeuG8M1ZXqUqWG1GAtxy4usxBsBzN8VPQLfC
0/3l2RqFkA3ObfEoo2R0vToAclsns6zENxPHPiQRskdFPJmHt4/CySc2A3S5dS/ARHemmN/FvpFP
xgG7Oe0E7/CNdizLTuMGB/uxgF0X1s71t8TwVaICL0t/SNXw42ijym2YXf72S5xRyCMBlIPSXzeZ
J8kchNaFjCJP9REeUnpCJ17byTI2Nhp9ECpgi2g7Gevq2qklp6D6l3IXiGqyjlaYNigvjrYtXLPE
vGdnG9xkbkzdwiZZiK3kUOv4nuYREoztnPjAQ6ZL19sCEkkGK8/Br/jbqESIgsuJ9o+cJXsvq2WH
XT1Kl6F5eBuv196NWloTWeZSUEn8wqm1Q62FlQTzSZm1y4iR7jslGoevAqjbv6gXW38q2fhzf29u
jb9INhs8zGF4r0+AGRipELWT+r3Ii+lE1mfXsIezzvZNJ01DzAOr+rkBftcdubEwO9BmOy12Eqxl
PdezgPgsoAUEBW9T5wyJUA33ldSP5D4/a2PDRawD3frUKon4HKVJrD5UerNXYt7YZhqlWp4fZJLs
stU2QxB9QP3WwJZ0MLTJC2xRGW5M9RvsLTSGtwc4HpFcNEtJiXf7Or/TLNAYhhB+UQ2y6ipYdH+q
7Cr8M2qTuZfSbczo1WDq9W2Q6kFlGHXAi71L80fJTsIDOv2y2yQvUiJ/LwKj2DlEq1Lvcv8gD0Cr
BSVcrtT1IeridqicUk99A8Xo3k2zZPjSCNSGscKOZXtRUsrHd/d375rD/DoozX1jafRTHFgjXYsG
Oc8ep3s/t6v5GZ33EOmxcbqgdYebtSmGU49/82FMTAVbzaL3wD/UR/LH+lcziT36y9akExjBpePF
ACRqVedi98Rjo9okFkbCB8t99zA6dvnUhVFyCHg3ARdPcTm+PwkbQWy5KEmrKdmicrsKYug4pcKU
itTHnH1+bgsAYJUs2b/uj7K1vHRioBAuAinmOntHogdr95ZEZo5s6SSwyD6hSFB9rkEffErxa98J
mltnkzPCseS8cNRX4cxsSc8bR2IuNerN/TwWRyPssKgx8z1x/u2hyMupgxJ01k0KeTRHjDPy1Ddr
1XCNavxV6srsTY6xZ7CyuVTQXgAJ0mG9uQKSJpakDNC+H3WJeJItaXgIqK3tlFs3wtmiKEoWvbDK
boSVHbluOmvgoaUn+dx/EEETju7oxHN1jFHlr3FhDjX14ARjZT2IqIj+vb9V1tpey6lEt4ObAEEk
cqv1q2HWG8tqZlL5VNiIOYIcly+hhNaAL811OnzXlNjKvomqwNbZpqg+uLE0oT7vto5VvExxYuqH
pEzqxpuNRBdHgZOmeXJKR9nzHdtYEH6pAzmAGHDLfwJnLLSo5uw0Da+aNIvzR4obO0dnaxD2MW1h
epkMs9rKfaBT/QVd7ce07888bFLXmKdypx6ycUCXtyWbGPw6tdJVMENBSPSLLKhvDLX1SQmm+ENj
jPE/U2lnLxW5+p5dwNaAi1YS9YLXjuUqnlkgGqUo70NfKorq0MZoabZjOL2zpfmHRvP7eH9XvaaW
qySBTJ3eKEjX5YW/qjyVAXYdQ9FHfptXxbNmzpHuQuWLjAM9b/FZGYK+eGcHsglXkI7nZejmnvK+
PkwP5jSrxknrUjs5iKXl9k+S5FoOLiCJpoPZ5r3mylMaBl6biFH3ulFVwBIrWhQeTSfWUqratkYd
Bo6P5Io8USSvqMMUAd1FgueUyXlxcqxEqh+qwNZatx6zRDvkiVXTtQZ/aZ1qZSzit9+RFMRJKIh/
vC/XM1KoQrehsaIhM+nTcbAxUIJsox2Ctpl2htpabLqq5OIc66VAdZ1PZPyrgfIq/IDRmfxAqOJL
2xbZT7iLshenkvpfdhe1TIRA0IwisK+2cwCvQs9DTF0HpbMOYaG9DxWd9yZObA/zLO1JH26dURqe
1Pq5vBZXquvvm/NU7gDv4CEry80h1ozwUGLOs3Mzb0QacNJIUS0d6tvutIwOeVg5pnRR1FaG2lUp
j01eN58QBEk/3z8uWx/091DLgv5Vs4QghjqzjYxSg12dp0tpfrYKxKj+wygwDSgKAJlAROl6FNOc
x6hfGDNhVtduSl38TBdvzwN0I6DRNAR0iPTbwmReXaBZHI0ZPg6hH1gahiCpIh2hg8cnaLXqQ27W
0Tm0M/kQZtx5979va9s7r6g8Hc4G2qDX39fJrQrviBPWjVPsNRz5c9FniuukfO7Q54Z3f7yNDJLS
JWaRi5YIyfRq1zvQwniHWkiW6ZP0rDeKfUop/52mEIc5NFQyiLPTHiBwc9DF7IGuEP+zrlG1NFuz
xLAjf1DU4JgOc+91dWT4SNJYh74w2otDTXUna904Csg7YYaJHhwcVWfZv3/tT6sxq0CSGvRubKG8
L1Oz5bFrdV+l3tFO9yd1cyh4VKBzCfMc8euhMGw0ezsj/oo4tk+dGWRuLuXhe7vq//yHkXjjASEn
ABtrQlMinNzISxTZbKOqOk+JMVCgwVbkP3JsMfewx2vg6pJnQfAhwePsEYNv9APGMCrbNIr8pu26
J92W0pOF3b3m2nZofm4G1PyORj7PuacHjf5TL7TqqZrzfK89+//5IUvzi8NCa3G1bcOysqoiQ408
VirtEClVesb4qzsNaomVae9IvAGrnqlQCttDNYtbKejq4/3J3ziry+1AjII9xyNMvV5mWD1iMEb0
2Ju0Q0otsf7kmtog6ZQaFFZM6z9sYI2mH5VdgPxU9q6Hy4pBV4NisZJf6nuHYuxi6Ilt9KsFH70n
TLlxm7Ob6HNRRaZgvW5qjMWMy0tRSpc4HwYPZl79MKWy7N+fwa2DsoAXF3VWcMHrIDjlldkZGeTf
sYyb/mCA17pMKbQut29j7cf9wTaXi3cQ+juL2Nm63RUNslkUKozDCPqW4Ym2YOUChS5IUiiHYeZd
sLNiWyNCQUBwi0KXfmOkVerWSGyBww4TAZ18W887YAxJGLzPJHNqD0aWW/LOhb61cBRGaOEvoNAb
CGpVSjzUsi70kzjhGOa6A0nA3Btl6wYnLSOvoPJwW8cO4BbR2iMVr4XUAcQwMQ8+1xDWTqjMt48t
XQh8x7XION9fw40Ns7Sa0deE8QfZaZUVOgPFpUjIbEsjUR6iqIiPqTZYbgBsYGfx1j4+y2VnLsCF
pRUFq9lcVvevgIHq9zw5SR/7fRTm8lnNg7Y65CILZq8b1Fr6GgxGZZ60XM3jizANqfIC0YCMUecA
aIycyPZn2Y7oo4apVlzSLu9fsrxJzFNiBIa8kzhszczfv3Z1I9bSlGRtk6MtAnDkoE894nVDq7pY
ar7R2/7/TQx4MRW1dtya1g+/rEno39Gjpv4z91/kcS68QtA61qSm+lB0pX5o2rbbWfllZVePsYUk
RQYJtprX/urxh/RyXRU1OYMlnOS5HZTJNSUl8jqctD3bzKQDGhj6D5ZHPvSdkz/f33gbRxlUziLM
QK1xCYPXm6EvIrMdkjDyTVVo4hDWGY1T22hz9RyOGHO4k2x1e2+gjTSU5wEgKBJdXiXrd3yOIBlA
TNwUHEmNH5WuaE7GMKTuLGUKm4gSq4IFIFDB6I3Um9clJjkjS6LnQpF89bljWCapCgbTl8rA/FBY
cknDL1I8NamtnYXdmllIN2geLmA82iLXM2tNJli9fOmFJMGS0leacs7NVD2bJZXLUK7mnZOyNatw
KXgVAT+AlLIaMOnyRAMhmPhR2IffhiYtAVxVybE2lMl6iJvOKVyuTOfE613KdwZ//dtX+xi3UhJt
3nyAXdelKqNTArraFTPbRUkHcVTSq0MGjyN60BA9qY9hUvT0O/swOmgtT166IJGsurVmiw9S1Awv
YS0Bi01DtREfoJzWhleGSvBgaV2bPgdB3D47tV2/Q5MXP9SytMv5VNtGIXZOxEaggW4KjYkbEhvF
9eYc66jSkSKN/KpMxg+YjCqh22FBdbp/8LaGceiZ8D6hYXRTZYL2lKJAmEW+6KXpye4QVRK6tScC
unF7Ih2LZAZbEC3ldT5pNsbcmYOZ+6UB6+WgwUBBF1sqQcjplIV/3v8mdWML2mhwAfCheQqCahXG
ekyeynRplgRaY4enoCnH3gWhpX6Oc33oPDMqReiyTVv1PKlTmbjoczowrJtxyn7mqpHMJ74jzg5T
MnV/NDTfZk8f1Tq7WIXFXzDmEgr0nWMHzbmYw/F5gJoxfNDlKBw+t6YZpp4u8PPwuioIpQcUbSsi
Vt9lj3rYiWeYTXO1s5AbUwyTDxEdoHcUWdb7BSGUvLM6LSdbFvnsBVU/nLVQj0q/S/hzJw1aU7WX
GwwbbMA/MH7go66HmzPR9rj7McVxr9geOleZ4nW5XOeuMLKw8yK1zX+2mCeWTzLUcflchlIyuGZo
UWACV9rYrtTXSkd9XkOXcZjzsjrc3wdbUwIjDlw/OT1CGKtbVshKPo89eHuR2Ky/XHYnaZwa18iy
N2pdvk4HpFFgn/DIQHyvhmr1IopwdMl8hFKVE2Jo7e8gD4TXqbP49+1fhXo0XI+lu0p/6PpCD5fu
dokEjC+3hX2aUs08tOiceGYqvtwfaesYEZ8AyFGeRVJ3VSwZgrRL5ybPfKoxP7M8to8O6pOujGjK
s+4MvYeVS3oYlDLZeUpsXEqv7j+LgywguHUyErRGKOcGs1kUbXnUpsl6NwH+env/dlGFoSqD0Beq
IatbImv0TDR1w/bAru0yp1J5jEb8vqRO2VN2X7LDVVRiKOqRRCYgSuuULm7lIFfkhA+yw+ghygfh
1SYvsribFAKQFHlQ/IuX+8u3sf0dEBDsEOAIt3jnoF0MUHqoM/FUN4ChmuAxUTBsK6x4B0SysVEW
niEGSuQYtzo7baw6Nbdx6g+j1M++oyLX+xBxmZZepY2wO+akGMf3PVBT83MY2mqwdx1tZDlLN4ZL
mQBzC3topzqXw0KGwCPr8e9AomaPl3SUfFHMLKvcxjLzL4h1UalF+i8xP0lTCdGmJuM13c7Q4w9q
i4f3uUeR4RGMF8ay5RCGupsF0GuP99dlYzPw6KExSUSEGbwuKsWW3ndJSjetJCU75+pouoWczpfC
0GYvy8nvg3jsd8jem0sESJPXJPUlugzXt4ZdFoMcWH3qd1am/VCcInuZCjHwLtejc9K06VPO/BLe
ZMO//7lbxSQyDE4x4ZgX83poqkeTwAwy9VVrirDxzqFiuzBV5sTLkGKvDkSaLENQpCiF1/epomFz
Z2tQtPtK+nT/x2ydCSgAC3Sc5JBG5fU0tELj7WwZGeqTZmW7vO/V73GoV4t1i9yOOyu9cY/BkoEk
Qy12SX+WX/PXE5dXdh4VJQEI6J8FzaFBiBF9ucPbv4l8l2rEQl+70SEKyVcoHHaMkinWMyBazY3k
SRxD4uLOB20dM5JRCtrQsJeS6PUH4T6YVlJrwmAzgvTc5LkVe9oYWd/GdIg0+gWdeHnrx8HCBUcE
nopkjszmekREgSHtO0nuqxni7a6t426I9GLZGm4xYwV/f7SNogSZMN1PCssm19mamCJ0yoBSwD1i
9zaq4l2RoCUtciP9iqk4Lxk9b+zKayEIls9OMUShGwQO8PGpNqTpbBKIJ+rDYR8cxWAm0dGs9EEc
K6G2gYsNRaW/eUFQLEaaack6ILetX3dqg66JQObTh05eH2NnNB6QU8EW2VbTD63TzjvjGUz3dSCD
JUx3EowO1KEbMw/wdCV1lyLxA6SDPdKO2ktsbB2E1luXnbVY4u96LLIPCqQUo6B5rOIzymH4pSlt
5nOpTM0h6noE2c1FltpFRUL+UvBs/xFkTVWcZ6uOO2+CrjG6cFSTEK50VaZu1eaR+QgqfXzIxtD5
A4ip7hCCHWV4DOEwhAeoruZw6JOBaLzz+9Xb309D5FVfE5gozdTrrWvNaOBaFQCq2FLqjwHltl9D
QF4H1VOdTa8ODP1/PBwdWFC5ww2UWnryOU/TfHoyRYZGcgSfJt5Jem5PMDI17G+AMRTebrTKmc8O
p7klVCtF+UWJJdPVBsc59nmvvJTd+O3+JGwMt1TuuXDJsW4152NJHoasjzOYc7xHIlTL33fJDKDJ
MSnq6HOyx5q5Da4cXbJiAAH2BlYm0bnipdQA+xO38achApM9yvIEeV+3sQadugty58lO/nN7z4Np
RpAdWyISVnrq1ysNG6CAw5b2fpnK1XG2m2zRmbZ2AulyxG63FC1THrVkOfDn1p0vM48DuU8zx2/C
WotOJiyW8L2YLOPoKJMUufmAubk3RKP1Q2mHojlGxthYB2QT+snNban/gwmLUBdamvm9HY3wQxlk
Uf7eqBq81Gol76snWCVt4w1inArazHUUAulRw+YcTAFiZ1XYjv3HZhCZ6cYzPuPemAYZ7sOdnNco
3lvOP7WcSd/1ysg/5kTZkDKeGny3wzCaXTMjrToAO5T+nVE2mw5i7ov3Sh62/0zTmOVPzjyOvw2l
7xOoEUYvPC2F1+HxKVHmoriHZiCAsebrcoQjd6Qsapyq1ogmb3asKf2IUln2RRZ5+t1K1OK7Ms5J
fY7UrPka2dS1j0o8z7Ob1cOAG1AXpOn/kIiJCr+jNiS5tpNFg1saeLp+HgLRYiACNzLVz8Ng0jpx
pG4q/wljjRrhNFXGJ0ku7F/x4FTGMSYPH84qzmwpMgppWz+lEq3Spxy6VHjojDFLH7tcmuRHQOOa
9qvPnFhyEVca5t/caClqW1WmAldXZhF4sTNl73LVlIh4dV0qHzMRVJ9zQwrCHrbI6Mh/5rFyxEVS
q0F7l2gFvVmsgEdZ5Wq2JJHVPp7aAFP/qHbUmR44LDGS72rGHzoLwnzkAT+d02muGq9bvHIuIxWn
/pLZffYnCtTuOw1jMpUcOMNLJyPBfRkz/g8uKMtBHJJ2UkcXhUUL4yAw9yVeeNFQeQCIwn9tUWq6
B98xmd1O5NnPYgoHyN15ONC0qGz7E8LGSgYiLI++VUZQVlDM6uxHi6Jr5ql2Q04+EewcMG4A946Y
j+SVC5pHmd18zoDqZLVwwFzBmP8ThMiveYoC2AM4fjiFB3BqTnag3Dt+DaZIeU8a0/4ARNSKY1Q2
aX3ss3Co3Rqvu841kfvPPNtB6terjbn5lzNuHHrgFc9T44jYjafWfJJEZwO1s2g85oWSKh4vkdRL
gtLsvN6J4mepqZH9NdBT7lxo/t1jmthZgdlmUX8NqzR7TAxNnCWRl78mzcyd8/9xdCbLdTJLEH4i
IpiHLXDOkWRNljVZG8K/ZdEMTTfQQMPT309344XtkM7QVFdlZmX63e7pciY3oy8yTIh/NkbFbe4M
/moLjn/XEpOIo0s+HVHyz1uD6v0gKe9GtbaxJ7ZqyAYb3D7oS+Nyz9yKcfRZLul0eCPAq1Xu6m3+
sTTtjnI3qauf3uE27xlXaI+telP/Ul3VPrvReHwIp52PImqEtxetX9V/SUISTt74a98UHVuWde4Q
Q7aXVZcM6ZX2jH0N/DF4zHQfLHmj6u7Vdkf0ktXhshXHuMf3i0RZWoom3f6q0Nn9fFkV+OWUpkqw
wbUErP7PusXAO5GNWwq17kueqWN1+PslO7XpMlUkTaj2AYPW2uOdNcnYlsusorEM9rnZ/7K2x6M8
Z00kSgX/1185ZgxvJZTZw1GJrJRsqONkQujkniM7DI/CrKz/lgpyT+YS775C9vP25ATxNJe72fyH
sA56/oiGqZT6SGVhjy0ShcyW4b3ppv6L2NyAteFBe3y7e50YTuEwPI47qfZFtDfLm6j7uS5GW8sj
J/+EB2SdrMEZOhrG/7qI0Ku8opjJciahtjobEcevsdtuX3Oc9q/BsHT2ZOLVREU2x+Ix0k5cX9CT
swi0D+NSl6KfogWJFkBgScOfeXQ5dTXnW+34l3DuZH0OFCRSvtbzdGc73+2odHJ7qXwf8GsI6Ztz
lbTB38ZtanHaJwyjzl23p0A7sC+/g2NoRZkClRHXigncy+yIailkE0dv4HuTObVOPamcvczjy4Hn
/V5js+mRH56zvxG8PUxFVjvyagoZqott7DzMJvBl7cqYM5PlnqOHR3bc2ncEFmjA1tmsNs8y13zU
dTUSnjQo9w95EeatR2uBhcHsdx99tMfjqcbWL86zzeD7mDT8rqJtmu8dC7bNorytGv21NUiIyimK
W3laV5skxZi6/YPPOsBPj60EWxgrhCF0TQSvbHKDQbrNkuqXyrixQZG2Dn+Ob4EJj6PnTKejHohO
9BOSBkNPGrck6c1MRZoI+6rZ0qE1JbI2Iu1pIKK6w1sTPxRSDLz8mHyMMwFt8fiNh+NITqmzJWhw
Egf5AjpVTFRD/AOvlVtF1WVW+nvjLwkbPhTfgvgXUdf5TjFo35OndnP8V+ABNWL2uiHQW5QKPmeZ
ZXdsH7FumOzsuOSjVMtAtmW//wzsqm+jTsxJHtYT4iauyO5h96f9JVTd8aL6kbOKUVj8lVb0cSd1
0E5TOzr/xrYdnq/9VKfjObTE1uWZXsyOrBI70NxpZdjfBuMaXjf1Iv7UirJAOqIQXbG36/gyh4Ho
zu3KkssKzK9usOI5RuifcL62evb+ED7YEo+h+QkLbu8NZX5x69MwJduXXo8AS20We0CT5UwZdGeV
3bHkUNXlvuzJxfOHeSyCKoqHAs9P8y8aqj7KD+0KcW53k0iesjr7Yol7IkKWauLkh+K2LCQyQEGY
a0MUKBy0/FqaeD3oLYQCi1Z9uOcesgJTePVU97m3DdmDqAWmKe4e2WLvCbfKw2Bs39d+Ef+U9re1
rBKZ7qDaTvyzDlzF8x854QDj1Ec0GLiaIlDiYu1Gvuc8XIb54Uj9ZS52WuanymEd7jxT+6+X2FZZ
aWVFc6y5iXywwn1JkVM3ON+yqsetG8fV9OaHyj8Q4dTd87QfWX8aFALYnDSp9EHjN7CWia04k8o3
dr7q2Fb7FwzO8Ng5A4E6kQzlVtRpqrtia7PVlnv3XbVgMfaftlZNfNX6bXOHVRXxFTNxfeg5oml9
7EiQ2C+7Ysn/TJVwH1MS4S1Ngbef1CJ1ds8I3/4k3oLZdwrHRJZDtCN1251vuQT3zU5FPupen9zG
7U2ua5drh8Q2kWCI07vNrePUWuVmUr0uNpYtuB9Xq3lEqfb/hsO0j9ilMf17oSAzllSSw786zGA/
M2+pL3M8RBnPi7HPKt7VD7EH5tl1JdcglvvwD8M4j1WufCpsQZ6E3HIZulz+Ttdhk5Im6A7iaYt/
92nLE+YeU3BTtTI1vAOgz7yaKMqF12+a/DxHrCqvfRXfMcs1Nk8wsNVl2AaLezo65fuFFSN1cQps
FJWIdJAR9bgz+DwiWfqACIhkjqQSVZc7214NHD/h3M6YUshcj/PKPzZr9qB6eDvumYRU4WrLtu2y
GjhD+LOexqslNeCf9qOlYTOfJhY5pSSotJ99zkq1L90n+be2wipZeL+k1PWLEy3ZezK7XPJ1T01f
WmKeLpsQ1XSeSMnEmij2vQmEWjuKFBsbOxz4wYFCiQf1vmbuqkHuuuWK3FcxXPW2CZ7ltPQB84fX
BLmefDSN2TJ5w9kdnRBBd4RGo4TVwPzQ3YbqIUy/I5VFCFOMFinC6pIJqyesc/fFdhZQNQYPMgcb
aMt62ZI7cdT9t/jDMV0NoXCepHQxKZoRqr943wKRIpowUMvbGPl4jjrCvxqkY+HvcIAlesxuy6+s
0aNbdCZdP2bXq28FWTJ70U1BP14xJ3ttwUoFN4nDsNPRHsrwfgqrAW4wFd7NtjvedpHI7ua8T7fl
GZuUiFftRj1BX3vsfnS6bW+2uNq6YkgwKy3MqO3biGjP5MKb440g4MDaQizTanJsYCpN4vjWiZO3
0IgX2cBkU3JUvaGASpr+ii5ccSvKmqTNuWUc985zEIL8YDhI+tzHNo1RavXl09g0as6x/vH/snYe
0YJkA2bVyajlaWsHDllIUMuWY/gxPtZIGlWO80D1X7B45vXQcrKlpfkY+Jy+J4FJWjmV694ZgPPU
dlNeQVqivhnH5tfcHtkDCwvc/0e8T9t5pk0K83bM6r9mDKo/0J6eLKJ0dNcirkLNr8VG+F7BI31O
YUSHLdz4SWIYOOWDM3X3tXYhYPchsn8IFMIZPvPYgy5Cpeet3Om8/gsjb3r7dhhzzhv9yLtzeMsX
rn2yY4d0Sb+LtNxN3tG9/JH9ytvz530FXWYP4L6Cj9nOvtM3fxnR7FevezFDCPQc0VDqqWOaWMct
b0VIEa5sxAveNg/Tlp4ZQ85ATFVg7lA0RGHRDbr/S3jU9DesM26NPsTgLR/FfDSlaZ3wPVyYzYrQ
Jts7Ay2FjIKFTjKlPN92tQybYveaVZS0efr785FYipij3z8iG486J76H2TLyj+CDRVE6H6dZjS27
KOsn9pdW9d5UzfYZLRIpRysZnXLEKc4DHXvE+LqMfXVZR+lt+bIYy9fcR2NzImh+ZnkBnaXhVrT7
b9lgQpebZHKdggu+vakIQ6HaTN3+n7PVzQ/l27n9OXhIgZQj41fBonh31tuesYygdBb8wAC90WU6
y/qSVpPpSvpOjYDF21d9kSv2DLmd9qCmz67UgOzEX5icZejzWEvbF24VfwPGsuYaJ5ll+kdobtrl
2340zIBgf/3p+9L+OJzQmjxGGtSV1Ojq3o5B8xXHJmzLaHb6p9V3m6H8PtQ/FFkqNO5j7I4FewU+
kQ5tAtA2G9RzG93jr3SPl6mYt826BZIQh+vP6ZbPrjrYScucQ0U5Q669Gtps9HJaq+mlTvfUFkmL
A0XuTJPzp+fS+K+ysfrogvrAdbnPFmp/pCIm4piuywutl1L+tJMVba/nt71PooZYHTslZ+79/Vfr
quYPMpnxJ/5L8mOKDy+52NUbTZFhBl/nc7xrbgw5LKoQh0wo/xI5cC6ZcBiOOxH+WZbJ3AcNvzdv
SAT5tLqTPVP3sVX4CLQBVw13dVS4o90ee/7tqW+czLnE0tt/V1JmT9Vq2qysHIRXPAnjxM0cAuDn
/18RygWyhuu1rQ5ROP0SIAdLj8gvt21oXjp630sm0+xjO+KQOp4NbUS9w6Y+17rK/uH5M3Y5zeA0
nbKpCvszvghpWwSpoKDu1Sbf6Bq92w3/9CUPdeSRxp5483xW7pj+sVW7f4Sbb24i79ujjujW/ZNy
zVlJTcQvzOQyUCVRDNa5BwTwafYofViSYzwKzGOb/+iPsjDfU2e4YSnDJKAUC4oD8ICxuhb6AEea
R/fYLm22tUD2bsvtER9TkjHQBvLSMpnbq4mMMYel+MjxTmLu5zt0K/teNCZtFBfTCAQ1ODXffjsu
U5/P/tBznQX7lv5w9Oa+LGJaHlj5phk6QiluaZoZ13bR1wMqiXklkHr1AeyawwnoC1H69bnQ+O+f
ZOTXP11yQ64G31dP2zHPDmEWxM7klZdaVW6VSHR+pOs2YBCRpk0hxM7TsbBSAVy2+vspDUX/37F6
2YfrmKkldy/zIGTHI1vyNd39OtcpIHmxLDp4DtxVfbQms4ScTum2AT7P2r1mblw2OtZtagrS7Vyv
EADLdR6l2K7WoWbeiNdR3LtO1o8FHZ1wziwmwnawBxk9tSL2hrL3F7x0AwCuPQ+9GMOTNrHqM+5X
YvrqNTm467N0fu1aWz1tNqiqEpLB/zfzbu67zGefMPH69KdtjOU1yvZ7G9lPPiokWTLvWoayfK4A
tfNwyuo/BjvHupBq1NwwtUjHk2Zq/+cHWypKbMQV14pZgyOPdMBaqEJYfF8Fkjt1BKCZz973ht2N
Ocb1welbKdADmuxRx9NCgXbcA2AjmQJTOqCtw+mIlMNhgPH2clce/o1aVBzygqv4HS8XttnSfpU/
ndATd8SD2BhEz6q3ZF/msHDjxj5vrV/zedV7fONMyklukB+nHsTSUltMbuskviHH3H5pvNmIfUA/
96XDHVimDl3srCVyFPoV0y+fOtqWKd9N59/Sme3LRX6v+uVZA8ZT2EHbh4k29mPI4gWfGsj4l4y4
OMFAPrcKP8gl/SC3rn9eyVbgqrDYpKKDTJnFukOtj1mmWsGkrXzvFMpDxqxUJe4vCEFnuh4Ms3We
VX5830dVcIPRcObn6VovH7aO5H90cP5XIHe4AEGOMOF0OsDIR1dJJ+jYDm+6VEPj/mCHVE8Iqytl
y3Sr9Z8mWPYUCi2rZ0wcsng+maOeXlewNp/mve70iV4AaDFZjgbDaCnGr94d3RkOqJJ/16mmfPZg
tmm5pcrhyTusfJw7T3yh0GHG9sdlfT682T7sodh+cz6Cp5gQuv8EKGeX2xl1KNaY1fgh8Yu4q2tV
+5ejW+s/Ox1jWkztDg+YJQxj+dH56q3e1uH30Xnu+zp4+teEV9C7I+cpvmzoBx/Y10/+NE1daWwR
964tRxC4oTwcz17QpaEqpMn0/x2owH/PmBi994OVtsDqiMGVTtX/lDs4f4mTVMyZW3hIljToMM5z
ve45Divs8zq/QlQScv+7eYY1c5bvss+mInKttZdsAmGhbVHmFeLa/9kmmfq1REL98MYm6a6MdF1R
dniDhMXGZWJzIwKXFBSfnMR838L6uXLGvYaH89u3LRMOZdNuRDgoNUX/BifZgVOhfN6PZsFxU/SN
DoG2O1ef4Hy2Gx1vNkH1kJhXr/bFSFGrg+QyYCGd5pxLJM+8O6wG9sW9pRBR3ppKVTCv2lu/kBJS
VdxdkB8JuaScM5/XN9vHMX/edWKZFwxTznWg7Rblu4JHzHXW2TSn9Vg/RrYGhpy1lxQsrqWXzXtY
gSEfdRMSbGKoMLlEgN1AmSwcrKD2+38zAAN4tucixpzmYDiHaAu9IjSErpe7mFjHZU2E0jg6PSPx
oXFVySOAwr1UoKc1UpK+f1y6kchqsclYceeqLCvqdpxuNh97N15iu7alJMD8rh9lFheENbmvlZ3i
rxn64tdQr/QYpuN8Lih9J3DCSIWUp9nJyOvrhzffYFae2yZpXtYlWIMXglzCpxEpmR7OqYb0foOz
nv8to+9Q4+d0IRn1MnPXRRfyAPRd52cL88wop1uvQc9xhQHfKk/7qqqPhdpxTWdo5bnVaCiKPjbq
M2yqFt/0qk8n/FtjoGei7jJGZ7UuL+O8CVBWara4rIlZ7jJj2AUnBX79EuP2PbExIP6M9k4/7o2X
DDgdTMFG89/Ku017/mO3Wrc5jSxoNXmq5v2rlXHwQ4lkf460171JTmmE0/G4Pe42mP6odoxfB4h2
ELQmZtwcgnZ56ZFbq9uE3JyJiajfGCtHn+Z5lV4LJLSuEbMEhbQZ7zXo6uRd9SoN1g4QJtqjAGjf
3ZVxUTMlvowBC6a5PsEKDAldTrvTubsIg7uTmLyKmcsLmhtN/h9/PRCjljup9dxyor6+tE4XPKYg
p7QbSHH+bZgAvS3d7LxPvBYvH/Dw3+GFZo/1RKb1z8QEIfQKI3JQoDhobwyYli7FrL9xQKrMPcay
vWILy9/GU1vxcmA1bHzDasQQnl3BgtBn77GtnIeQ3wbXuWqlk8loKHHkYqKnOCBDM3i4VXFT3Uc2
dG2x7jL7NWyjHa98rHr3yypxef0GF1x95W8McafIl3Y99cFQvw0OOlngiwlIhxhFERcutq9tKXZx
mB9uXLfVyQZHkpXDEKcmb2adbKVCipHSlpjhiY2NvYWY30ek2MnGB9Fl0/YLIELNRZv1bvop3D6C
FUzF5N7Mi3dEecLtKYpZB7RnJq36joeJNv0CMUQYwrwwOIyxHmU5Sjnu4KesbpwCb3AZAJvaxY0r
2xF4nImLtd4jaTgr0k3uuDd/r1LA/yH6dnXUYSDdUyxb+7omi8nKLUgMG8wxVFYeIr44Hvj6Rr8w
MYxbadZU/+DSlu/rtAVXWduPfztuMHG1osztzum2y/Ycj2P2INdZdiUPCxBC6yejYMyIu+ykPLZF
82aJaBAbAHZ9/r4evet6a1Ry1zIo/K36kPC6cQ1+KyN2Vba9Nwy5xZ1FFVnPrgquc4f3FQ0hnU0O
HGbii5do3zzuUbMc74Aedr47gMDjU0gbI/Kq3+p/bPHV+8WDupM/JJFHjASLSOSrwoPUP3sjVhgl
oGA4XiMtbuvzmkxC3Ye7rmxeb0cyXG/A6ROTaEhSOM8FTTBodLPfyCCcvXfKFhNNptlCaPJmm5Y4
7xvu4Hvr9k306GQYnwS5k+3WnFge7Z/pqqr42rVSTQ/K/xaIdWm0+6V01fGpGqDAP8v38ubFcNAM
j7wLcSca1zsFlLz21NTs+xWrITKdqjtI7zym9cJsyvmBSvU2TNwarIMN/1NV4Q1uVLH5kX033S/k
hqT2b9s7y8wTTPHJO8ZHPq+5me093qsLpU257YRXbx8Ed4m1cXPDtCu7gvWIFiB92wTOoRU3fvxX
xZHOLkD5si76dIYfEVGdrSe4iexV7JmDFnA8/L/BHs72qa/ieTmpresyMpJXWtR5hMktpKca/7Lp
fdzuMJh1vIvTNpB6Dmkq6kydG79s4EwuudAVtg0GLvTcH972qesWHKSrdrvRvGTe18oPX2+B4Mbu
HABimpdEUIMu+zEwPPL5eA/KZfus0Gwo0OFiwxMUHvYi5tZ3huZq0SsBe9j1LLceqYrTJxdLuhUw
T4P36FRjGhQi1ZnzGNLAacwajmW9z6othaLk+d9+emqZtjuw6iR89zAESU6znUOYFrX72027p5u5
4xnwTMGUqfHpNDwQZajYks/XdY7cvx4891SmDdD8dbD1vb4G1sVdAP09l4hhH2GmbnFZXE2R0aKM
4mabL/6CnChnc2X3n3vgoTmX3eYC7rhA6cW4KzvcDcnMXdAzx87lNg0I1C3eNTLvcYLuc4QS7g/X
W1tApyaY9sLXYWYYjTBIvckA3j4PvcMxo02fzYnBtQrO9VjhBFhTL9bbIRs5R1Dchy0NrY/61X4v
T3BXNdji2MUuTqmIlO54mUvVZic0AbEtKmXWD7871rDIWIw+cg6cia/qPmnNee6OmCkiI6/+5A/r
YIopJLu2nEko3E8VDnN+KUw47m9dKn0XsjJc4udo1l5yk8GtMiTia1gEzsALJ/nOvEyjrdhwIaZa
FStLpraYyXY+yqZfV8JvzW6Mvfn29d5Le4RNe2KrxudtxQf7NMKZNnWfbUP0xA/nglS8udfZbLNX
HmbJsLeA1/9kkprvMUGq9ytIPvEWVt/XEcniqXvrCutuZ51tdBbRRr8JY+fQ5om4lvqmrQ33Yiec
Iy5RgByw3yYJ9F4Ao47BDRlG4a+Q8Rb1XWswuMsBK7uBsaFajle1u6PMCV5MK+iFAeZXZUtVnd3V
DfULRMTMF7O2sv4BkIEKYG6MAWOG34pPvRUIEdGdzVDZde+tr8Dwoj4ftsJtlE2JeCw12T/ovKPU
2PthSZy7CHlFeg2cEOvc0W7j/YjAPl6WtYoASwWCMDjU2aGCTdkANBd2IQlJCcrDot8DrPFnX2oQ
Ok9W4mySOpZ52zBN3ugjwhOYVEDvCWSWEUP2E956JhtAUuVUzR8i9NRRqu1oqkLGh56JylNhU7YD
+p3fWko63wB6qs2ToB/6q0k1s/uQdexQnuUqU/fOxe+OCr4CGcBpwpPQ9bAaEEQnWghMffpqi82F
w3gQwz7NrPaItgfk9VD+OvdBhfz8Z/TtyPHWGSEEZPAKW3vSbcXcG6K8jn7puHHXclkxGP5sTZWO
kAXU0Z7+HPwGcNbloI8uQ9glnIAs7w/fa5vSQfganEy0ZeZqqMN5OWfoA8WvZbIT7QRbccPZOjiJ
637d1dVGGvOzxI/6x0TE9VT6jTlgFdF5lIHwouE2CVqlr7nlJEpD2wCRNGaGKJyaYCW9PmjkO3hX
FRfNmFaCWJho+ZKHiRsMAvolvNb1hCnTyirIp9be/LBBfr2z227/j5u4EAHG7MEZqNjxiRkCHngm
uC3diW4Lk7H0detUeAnREltMkCG9UBcE52HAOvAZ7xok6wlZhP/aZbbHzUAR3E7O1qSoQCh5+OBr
aJuNx81/Qn+hlFvIDvj7n+q3vr2wcdrJYoLHTkp/SOL1PIbQ9KyVWWcZVZ4cbUf8t+uuq76rsRVf
sSsGorlF89qs57hV44eZ0EaBUS0NyGLmDthnYO1ZURFr4thn/2BBv1+P6Y1pQq4PU5SJW7aKp/oi
pn0NzgqQGJRg7eBt5+zwBmQ2Q1ARYNd1JI9vJkXdE0+AgvPohkkesZUmc+sE210DZ59dmo1iUngz
lGERSevvhGtNTHOLMzfLeehGfTGIreoiIKhK3PqQZrKsFjaGr1IMslDh7kO3l0QtL7pQ/u4dpakj
tRRwDNzYXPNNAK8dLk6xR0l9Z4kbwkh92FKQvawT9wYJJ0oisUS8scY7TnHjmeCyZ8P0ux2m+n5l
axktTMPr9jAElueDOepViDG+33ndQ5FV6cL0XTfqbbO9/wcThO4pjHr9UVeeRHmxHuHx+K28Se+8
YAV0Rbs0Y2ID6K2J80vVkW84yH40XaRFHpi0n4FAHKLp6jnOjsthneGf1/Bgn3tbmeFMDmIUXXgY
TXryRbL2Z5wjEEkZte/64jtxZy8xioK5mJs6ic4sBM3V87owLJdTGH5fCINx3/hh3nRraFi9P2TO
ZtFFKcfzSyW2Q5x1Gs/ZeW8JM3laqrV5CduQR7dRU/W7S7MZBMOGwQd0DzquFtuwX2YHMDzZeos+
ppoVknxkwIMrpmnhkacwvc5gbqKoxDR+bcT+yrKBG7oHEeyQ1cQmecQaYELckEZre4ZdtzxJvqjc
3A1Ug95ILe6AWWAdg4xLd3gRymYv7R7rL1TDYX8X7m6DeFmy+eCvqpdFogQYW+Q2mp22kVf2y0Sj
EldIt8g2tCvI9fOSfJMWdNrLz3gb9/88tDgSs8mUmTV11PgJQdc2t4QicuFXcTyHP4LdzPP7hl4y
OVfkcoWXSVBfbnwHiPdSH3OwlOMcrGhm/E2yglox2LRASvZ6aRLzC2tejqjjxPpDssv234by+qeT
4eRcDDUmMzyRpElftRa7gFKMKykj+qjc8FudFZBaiiZ2uFR6XZ8Os0rm6UljCmNg6LPST3e4o9rp
DXCdaMgK0JrxFjHHts9XCJmWrXTW0X1kxQi0TIlxwleUeVecJePgP7WmFnJqTyCjp5qj97cb7FTn
gW8PHxRzteM1oj8+BBoJnc9EhMhzIIwnytia8DfzBZIBQLRdvi7KbNzgy8qdRBAtrHbObojCH1n7
szgtgLDtXafa5lVsXd+Vo8o899Qly6Tek7EaYr60ABYlICXXXLmeCTechaT7n6k2hDuI8aMDSdW2
/jcb58BNYWwWc4VSiMiEJIpIU0830njKxO+iB5d+ePvsySEO8yWAnis2d2aDuB8coVB4TXFzFmGL
t2yG5x7ufIHWr5uP0/V52iYSdKlJXXDizx7ehBFugNfxOM/zKM3GPmpzvHuirYYLDr94nyHbC82p
4qAC+6K0f2n72k3uxriq0SrUxqtPVhgwdDdz4pvdWTRgkUjGHg5n+u5QMcWMCqLgEIzULJ4DrtZu
hSIJAma4HnoiYcp1SGtbon0TApmJBsZadW1Iz9Up6KCnEud1HySTFB/Xb9dJCdZdNGtkMPvQv6Vd
BTQRWksXEQQVmqDPmm+5PJY+ma4ayPU/x9wAnyVgxyt9XN3RaDRifF7XJluvrbDev3gWcXWawL9/
tseMyIirUrBZoZP4m56Uy4m17JiVEivCEj4xeh6R08QnVhqqf3gRos35NtF5PGJftpeskm5yQ/lc
u5J2O/C5IvTIRBwdLhoi5nlxrmkb00vEF//l8nmN9LcmaS49QuX+zzzhlJ/TcsBJ500y+FfQAvUN
m/HOcs1SadZ962AOXcTSMt/7QJDjk4pB03N/SAH55jb17A/qZrsVUabTU/q9O5YbGAXvKsK4VV4Y
jATbfnUn+huUy51FlBnNLKYnIG1nTvjQ3XkITCVPICjHiYX96maY9ulOGL7+8xEv7i/Is/UpS4Ps
wx98WG8xczu64NMuhwehovvVTJnT5QZiU5QQQV5w7jILuQEK36MIswDhy9hMT8kWultJao5lpXMZ
dJobhHMbwuV580+g7h2kn9f46MfB6JsfHZkmE+tynqkh8sG13pMhUM5tE9AIlNkIDVyEboddnS98
5/iJZgPkzYxVFpdb70Z3PRow8bQrvI1acqzlvBSoUpq73lhveAiObYLkm3eRXQKnab6d9GfvyWUP
E3M+p/HtzzFTNcvDrjb/rDLt9sOCAasHWpL929MgreiHB1e5F6hX2pEwNqP/CDKlzMlhktZU17R9
U/PWhXlQ+dH0fID/0k51NdgwTbh13rxxdNbbvfdg5w6WS6J74K9+PZMmEIUvjuqPoETWZYGO4yZI
v6eUjd0NREuinGlsm7zbWuPwMenssWVAA76GGHWvEDRnvwPU3+3ZLCHnJst6i5QxCPa/y5rt3IHd
CPVco6ThUFWm/nL0lK1PSMchXkNo1ekxFOmOivR/pJ3Zjty4tqZf6AiQqIHSbUQophydTttp3wh2
uqxZ1ERNT38+VQMNOxzIRHVjX+yLQhUzJIpc61//AFg0Pi62Hr5BqM1bKK0w9zbNsHjlwekhQ4Vx
Hxgdrs5z123VJIfHRWdioJCN1NeeQihGf6KMr3NtUCwWrkDVFNjlMD776ED6Vw9QGCq5M/aIY9RS
Tx8XgkPMxx7ACMqE0I7THNNx4IKKYcR9EHJ2HHAQN/hSWYX5vQla+dmGqa/XPq/5WsZFFnwUUQZ5
XCxlFtyOZh0Xj9Nir4iVn/rNQUC7heNrc1tta8Gw98OSgizdtm3TBLdWLZkvOP2Qf3TRmXr3Rq9F
dqACikQocgYpJBUFgwHOZUQtna0Xp9Nt5oJHhaP2hteAq3bYdkldc1R3yqwIgm1o9SPL6sD+8X97
yOAklhsvrTX0i4pO+HEGQFI7vL6qaEOlUZLdWi/FsIEW2+KOSSQd2P20uhnQdw1ULfVC7nFLMbYm
1C1Rv5XtrIDClND2Nua5Y12lm1FRXXh+vTU5cNcSFt3gTs3MvgH24VCeIz7BYDunYJjbvCl9Rf1S
N9UWG2T+Qj+ozfbXMmW2SFZ+tJ7DNhCu2FrA4l/TfCzGDRpQW4RaJtK561rFe3Q6zJvv8LWAQl0H
ou6eCzDaZT+TUbLuxgBQDmVGVmwXr6uKvQNVZYaKSXeT4eQBJ4r7mktw8NwXqwZo2lLpWuUhN7q6
vRmHPH222rrstkOXzcZOT7B0mcjacJYd8OuHhQQOY0/YeWmHVR3H9Xm0miy5cfx6oFK1BziaPBrq
zyod5/sK0wQsvppC4a46ZSqj6eyqjtI7mM/oQbLiBcWzPOIYqp8aO4E+NDV1/X10ZfGLWaT/TDoN
kLgWEfR7AlDvhOnmDwXK58exUn0bTkwqYHjqWTwVFMLMvBl3PzkDlxAzTSyQqI3Gtt9GhYD+bOpu
2I9VZwe3wJSW3Gk/6b7xNTRcpUAAjMatkVQHRRX6tfSHAbHE3EKHm2PX/xVPgYjDLO3yaQsxrquP
QdLYv0oDemvoFZAqaCTJ3MM6t8lqj3l0Pv3QSAC+TB13xDrT9rq9szS5+WDNnPNbxhiiPdmpjpZD
DmX9KywpRBBiLv1ni+Tj9qGGpNcDWUlrBGfxI/Wg/ZlDuvMHbOyGyXe/J2meyQNQB9MyFXfp2ZZz
gKgBB/viyKXeQz2VsRlKV7ZlCKcV8lyHBvNmobKcYdphMHgurcD6oPpOHaNKQWgSTcSPmtMxopBR
pnP2Zckpa7eq+zqUhjD3Msk43+nbOWT5I2mS8rTwmu8WF8qnKfG6dptgj2OHppvY/rFMKfBD1FBO
TZVTuXhDRbGS6F5qmGWZN5avU+HrL/NsNPpsSHM85X08OE9+v/izw2A5XX6a9Yisx6kEo4ARL7Gv
Lex892bh4NpBMM8qVLl1E+wX7dJ/gd1OSbm3jMlKkTCM+jExjOonjh/0w7Nptt9UWmRqD1ULvnI2
DED7qqqVS31emV+ITuuSZ3Q44yc6FDR1kz8Hu3nh3oQ1YZuoa1ru4ZlS/QdRh+O0M5TmICMgG3qW
afvQn0tazPsMzuUnTAUYtzlN0rxKuGr9xs+D+kbaihRtP9KAOd2SpzdAH+wfHG+nbusnwv1GcHj2
eU79VG46BibJpp2heaC9Tpdh4xRJCg9rHR7e+mTPTKEVddSVsrdgiiO6hsox2oYAQelm3L96nDSe
naWMmVvAk3iVGrXzSQ7jgo7aXLx2LwVE8W1kTnZzsCnTonWuH6TbgUFG2BgJ1RcO9uo15UNMzn2F
bA0wUYhiZ4w2B6w2lNNyMVPS3pYlIw2Y/A3cEhiFEOgrQUMQFp1vdGEdxNM9zkmj92PhSeKzQsVo
3tTSKVFJZVoM+yQNtB16oz3nx0JOTsPzcjkjiqXoUfwMyZTuaGvwr99MFJIdmSfMQgDpa/UN7y1E
X7wKO90xG10JR7UZ/DBrmFcbmONFer+YXdGEhufD7aIicRwerlNxNlfNEOl9i1imO/oGoDuj3AXW
bNtbYMwd3NduR6KICmDczFB8U8pvhHsxMWIhjt4CakvS3+dyrO+k7Lt4J5M+lreePVs/7AnvYiar
w+gcAJam+dClwVh/zzvZiW06wJE/r2yxekcsBhgIEJ8/7DwjRuVFaeH7x84as+xuaSz1SnM8P3Ge
5ekBJU16Z3Serg/jFKfuDSTx4Bl7qvS16vWMyRksZwdacNUS/6WqNKGlxMJ7U8qBqxlWVZXSlUA7
3SI2QI7E+DYGZFK0iXsc04jza1KbqxkinrsQqj30ziPCKivdR6LPbrFhXvqwo9TN7zs6jH2lbXy3
AqNpOS2JQPxFiI+TnSEeDi+BE6X3Dp3GtIOO2P8Te6Z8qW1kV/d+MLbquLRm/0EWk51/NUEglk9L
PIzl0e/nuGePoiLZVbIZAkqEXHanLJbcLRx+1qfJwvV2WzgFpxzFPscuN6DGV5SuqcON1qqcgzFq
x9ihVaieALDTX8oYjNcaGh99nWaaCHVQl9+NsqJClBbZBUdmRl4aukmRUz5lUxKSrLqOvHw7haBE
NXvbgihUu8aEpou23c6dMLek4YLaL/JHNSUM76wBpRDVS5Mvu6lCZRoWMoVPOGDDZh89AwbJIdOL
+Co1jKqdBTG7OJiejH54I39qqyON4xHzuAdUI1Ct9AQtZnXDgcvTl9Xcn1yw733uzVMD44G9VCKI
q9ovSTYYgjHP6kDY2u44HRqwz4ZDofS/oyG2P0CvED841Qdv5VLl8R6wsUk+Wompa7j93NH9hyQf
FRMcWKZRmJXTPHL9uGl+tEQsqLO9meYSmnuldgbw+ItqEkcf7JlWi5lWrMq7RBCigrYvUvrRTNy6
2w3NPNzmQ17BN4UcSetkMwm8Q3ihTGix6cLwv7RrkiWdPtXT0bCAtzcgrNZR1IVnwvOaUPcg2uiy
HYZA1Y2bVY3zQOZE0u49Y4VhuiFIH/mDqm/wjHk+m4U5GfXabCVACiQt1x/taGLooZehh+aLpT2q
mFHN3TmTKijDwIShlqO3g4uPWbl/4Iwzh6ORQGCFHBF0nI6A5c8Q1GfqZ7cR8V3c6qq/H4Nl0egg
5QJ7wUQOweiiR/PSaaT2BzD9SD7xR1Xgt0h3ou0YmfanSDHY3dZWSrsrkySIIONVHMZBAmVwNjWy
8wH6wG0kDFfuK0QPN3nOpv8gTZyTjvTpEPTpsSDReY1lRC9FPmnw0EqNv1yICMuJtqudDgZjXvsM
XZ5C06tyew/VvWAjZWl+p5U1wk6FI/+Megr2F/tUFU8Un8ErlMcc3bCMdbNF0iXoWDEITZ69Jom/
wzOS877GytOlkyCbD8WWI8W+Kf9tO3HKs/nuwNxfxVi34wY+bXYHRtSmZ5IeygE/rrz7NYkElBsw
CN5/g2kgG6ipeNsphfuyN11dL2fFpxzvCidNH9O4zFBoSD7lz9zOFVoAmAHxXQJb2j9DLE/tnc6R
o0KWZIy7i+a+uSkLO4u2IHj+lwbTqfyAdpBKRpd5Vp9ka+XJ2RKpIl2TYAgEOoyYcM8k+hxsNmLu
vW0Lp6u/jCrnKxMiw9QSuzRiENzK7PsQtNsvHiDq4rbvTTPqlFnU8QPRcYpbdyimkCGAE4VlNgJx
14btfyJXXcFIaeYxuuMjg2KxNnMfzdix9LFYfCqXSPocEZ6LUMlD7OvvOqvj6g/sWnm3epLIDiQw
AIevNcq7MfeWl7R14ct1gPLBtrQjpm5BbtLTiGyYH0vW4amgVEj5gGs6kVzIKt2a0Afc0CZ5YwxL
G11gWFkOCIWKwfU2uoVptfVi4eQH6Di5vxepXzqHyWBYiidX1R5MP4Ve23SznR4dL0qd/ZAm9sof
c7OHvh8jBcct9+qHpWzT6gPfr/JOkWWM0wkhBXBx4eiHRKKk3ao6GSCM8hCpxbGvEmZt6Tscgib/
HNRtdR/PCNpPwYzrCPSXfKGHSGcf9kuU/VpQurYnxpu0T0BSQWo+lobr1xss1nKH3ZYtxa7sE1ft
WsaoP7qSUX4oO0O120aCIVFiLfGHDl3A9L3pbWZkKRVbHkaQQ7xDPTDtOtZDK6kciUf4ZXNFovGQ
5DPtTE9k1WHQzjA+9pbKPcR9xfxZjvj4s4RX+ggW7PbGV1NsHswe3utGLzHjCSwfONirGL0iOFTD
zVPmUGE2U+5Z/KFRxtwDcK6Armwa3s8gkXG7jcWUpFu/nRsrLLG0Pk0Bx+cWtiU2p+4ivJb7a2q7
T90QLx5zKtKVFEUTpXUb6/lTl0f+h5gRj0XpAKV/Zzo9md4WxCT4zipB9lxh34yqo3C7ceNGsvnO
KISxfVAFNj2sk0A15OGkYBbUhfkRMrmVh8KWC1CNp52UKRii4hD7nFjurRbw/zRDpQG0qqCfUoLl
ZgcYCL1u18gxNbZZ3nG3RTg/OqdpgVB+dKfS/8nMATEWcFAWh/bUTHa4qHL+xFfMOBEx5rzxrVlZ
B7vCixZDhcF5buAfqlsVjHN/jht3+MwHvib0DToOy0Cpn3Zvz7+g66YoyBpjhhPmUzx7GsYnl4aP
/qnOwNvNQPVMvBHVBQdj6pZ2O8VRtIStbdM/sd0fFRypXwzRgx0cwFWLBDLdvizzsGT8cR618Ei7
gbRkiJsHhlQN5eEE5+VE5T761OVt629UtHDq2QEWD1ukN5UKCfFw4b80nEa7KcEWfkNRO38ZArf/
aDdW93Uq5XwssClKzw049Y3EKW0VsY6IbwqCVODxSvz/wbSi7LaBA/ciktavKC2VVUPD5uBmy8tm
CvG0ikA0iVuRR380/Hw32wnSoGDEeSPxITscaoh+WDoYjQ8jwY+rR4LCmq/Y3SZP6ZwbXy1dMdgp
JbfJLd5YhR0CVA7uFuK7fyuzCSEJiTsORCiTUD87lxAkykiMx3UIymgP0j24Ogy7u86Z6h8m8cdj
qCcHIwIMFdCMS1/F3mEivyMAEYRy9NTPXkCDx92zoVkKPndw8VJ0M5H2sBmK3GcXNnPGiEZMz7Jc
mi+ekxM7ZVsq+d5z6k1hAf78ozFgfG0gGcfTAVd68ztbAudQ2hSTvkiO0wMGE87qmLe4DjkibZ6H
XaC77pGclxZStb1Yr16zVHQjzOGqnZK4ae/iRdYfU9x/7LCpdfyYYiH1k8tcejtDF7OgkbZsmLVV
UfyomNRNUNAbSV+zjA4sOztnpNUOCjrRYlPMLzWaVbixfu4epaA52ybw7gGPBB7MG6/Fn2IrrISJ
hjPFAR4VKXZGPQMafchjNURc86P3QhL7iL7FLt2HWMb0QlYW2C9DJIU4aCWnD1laxMWNB3HllyeH
9KUzar7lkm/rX4h00Tsc70q5xRop+SyVyoZjky7oNWQsg6MR2GK8Rx9GztcQTBo+pUjt+ex7sE4p
HgfQEJWTYbrJ+8n7Oo8TNIFJB310yBlL31iI9tJ9TXqKSWnUrbAxgkjnsBjLfKubftQngQQv2Hk5
TSuKwzGQN0xJu5KPsOGvMLQCiEanmeXMQPGU2LlWn9X3VRxhccHuNT/lnBbVAcoWWU+Gnc/dU+7p
7DHv5uXVQu1wmixUleucnED6flBNTGr87C6Ik3wA6yDyArF1aqqAU+U1jgkVxcBzzkmTPD64eDMw
lHcdFe8mh/ryACKfWN+mbhqflTMY3R5Ro3e39HHZHjwsIb6mms4CeLUunyB0VuNmdHlwbAOcCrbc
mLhtjJG3PKlCu/MGIGGGvdsa+LDFlgebRRszLQ/d/hwfYzDKUJgTE/4sLS2HwmVofvbCp0nooRb0
m370JoduZ4k+lLq0jb2NgODVLArbOzmjsP/RS+2WQCue+RgteQnlXvn6ZY2QhiyC8J9SwakC97xA
tCTqHdeQhwrvKqjMDJP0ea4Hd9kjNq8efQBwbg0cSL+PCOgBzX23+x54ZWKcNPDaxwZ9QrZBEp3e
97CIM2ZAtfNoAYWzy2abWYCYVRrdoT9M0XnmbfDQWUUxHdBlEsIr1okMDJrmo2H1AFNmJYIkdPui
4fMx2l4/BGM8xeE8FkSJdTi/qyPHExVXUFoE+rIdC6KDJj8v2E8SL5G0gjuSxEzHOIl63z7UwnHh
7/yLEJWrMhRsg2tqO6PvvnHVNLDjSlhMFE4Jkxg8XDTUQIuZ1Y+8TYKHjOsNdxgukm8e8q72nCZR
LEJjkuAPABKjHUo8RtId0lv5JKLFgvJu10lJXEUrH/uk4ZTvNEWeUTaoY7HEgbcHcMFAbsM8IbZ3
Sx7V4GuilnuTuRQcpyqx3a1m9gL+aJrqiSKNQm5UpoXUreOYOiyuPT8UFmfoZpgZo41ulq4ldAve
vAxeBjKm0mSbTvCAN0NEmNKNXZtFt8pRKCV/0NNIiSOIKx54ztwlrmuSGIaefv7g4Mf1JVJNh/lC
YsPDX1JOkD2uXX17NulgnuJR5sjw3TqFIoSgatioDDr6HbADQFisOudz5OfRYx8v0Z3JpCa6cZS3
yC2eG8YYBsFolZtltrz5po4d/NOm3ix/kT5YfzUSHX2eIY8upxxHrl8MP1ICzSooEBtQxQFX8CYB
G7OioLzFHppD13aG5Ad+Rok8YCpHWOI8F7NH+4MtwsmQdfMQJY0FAu/ReIVuy6iP15BU6JhcL7KP
0oBEjx7fW2Aztk3LDEL51s6pymabEzboHhmLMaqAHZNFO2eRPuQ1mM5kb+SFrp7QPOjHOdPDB7tU
Hcc0hPYONn4yfWmdtT9BPzKc8WKANubnpRxvOOMi8yO7ESGFN9vVAGXNda0wjgBLEILCX9vQmK7G
+2Y/3kT+BFfSNVzcMhnelVvPjy0z3uRELP3TMGFfKWsojTeA9sNXbfkwwOlT2qekr6Hs44Zzo2BJ
uWE0M4LDtylGjxbZcfozbrQ17aCMY/2yemaIzQLlI9q74C49hgF28MWNRPIZq3b1MZ9SPpzUqfrj
7CnTZAyTODcIdGKxydg0WP9T72Shm9u4SsypGRxUkNm3TGX7ijRuYO6HShdwcgCq3ec+8IduU2u7
5UOA/hMBJ8TcmA7lY3e/RGkTbGLMqtxtZ1WrijumrgmN2MpevC5rln3DoEU/8qdOTy2XE8b8RhOA
oHqu3YcLcgP4lNxdHo/LZcJZOkv3Gcsnpj9F4devXTDIdmPFns9VUWiUG5A44Iw4bQ8TMF7DEbaZ
HZXpoTUnmD6Y4hDdARpkd/diCdJnoH7PvWcjFniGCk9HodW43GmA/4zOYw3bGtDSbeLQzEccYfhX
hybE/hjfgkwuWOGhZ8Tkn2eL5gr4COAVaweZ7dph7LN9h6VtQoOVDPdCDOZqIuAnd8tiG/7HOHLm
53L9GIEnMrrcWgXeswkDBHsDt85v4tYvbBx2gu5lYOg5HUo09vclFwJxahWxsDFjJ8XVoMdvPdbQ
/+CY4Nw6RulgbST9yN/GDiTqM0o2EwfnWk0n3Incc9sSubhB2AIrYqGyYr/S57vfLADRLxYMTcom
OEcAmsg35UdPFHYdDu3g4XTDhbztEBmdMKIYmgP/LMk33TghvimEV5s7G2VRufcdPX8r5AiyvQxJ
EO8EHXD5DVDWD5H4rpCO3VI3094Z9hFCoT4P9gCOZPiNS10i3eA70zNRIMK3kvV+wB0avUQx2s84
sZkfp04Urwb75GtXTuouceJ5lY1EnKBuNFevCPXNVaFsAZcFmNj9k5QGYXbMX7xpM3N/3QTs9Pmm
cMri0ciz3N0u8IKzjSuhGrzgjBGjdiOHGHUa9szg9gudIvcMw+ZdP9Xj05RlS/+kGNehmwra/nMJ
Jgk1FCP6FxgWo3+APmY3sIAqTkpCIaW7aRoaz+NoKqP7xmDcrLZiTJv6FlxDnRX11XJoocWIMDFj
A0kDFC5Mesop+UAdIr5ZcUT1WS3QRuBs93DgFjNreux0SH7YNMyVFLCyXWeHZQlmFGVVQfFce2bA
nksqhzKZA3Dal7RwnAKqs+oHaK75PWKaNrsd68KFCmSWkK7y2K5gC2dOHLpgyTUl5LDOQRtcGD/g
goZ03bVSvzrBkvHsLbys6DsOXHH2WGu3zfZEYYgqbEUwQsr0RXNPgHPTbKzU5K9GaCPEWfjQv2Fp
+8WhsMoiOQOQKuo24okGWFndbL70fm38pBuveLqjkh9mr3SgXs5Z622wjdTpxwbq196Op1mHhZjo
+BcxdBBg7UjtYdVljxZOR1hFKVUv92nT2MTOIrUhAA72bVze/w/MQM/o0348ef6QnLHnrOXdINIo
2Cxynqzd/4jIbh1IseVpiQaSsqyyqissd5yqCEdcgac9LHRT8Z9aICWorJ6PdTtXMiw0N9aseXEI
J/LxHXfPK0aiHgUO9pq4u9KjrP/8N2tchp8zg55anzCMNreWq2x4IfB3BX3me+bQq9HmhZEoJiFg
rB5WlPzvwkg0W91CUfTok8YmYRdhehSmnvDvZ8xhtiBE8psRLfQTAXUgM224Z4pqHCFgZr/jvnnN
KFLaRMczFpLEMl1YghpsaeAyU586ufR7jR8mNtnpcHjbdPOKB6YnMYfzhb2mOtgXdpRGDIw704ac
dNR+5AXGX2wY5uts0TiBH9BENQWC7LcXta4+ZQzwLfjMhAddZppUSCDHCNDxNA6D9QiNwT84wjK2
DgOZPVUXzkXwa8Ky85ZdPebNhnDTYFuP6r1Q3mtbC9uu//uHrJ6kv20t3JZa2Xo85KEscd+DZuX7
VnqDXHR4J6L16uuErkEg1Grs/pfDqzd5hXRaffKYHx9s33bvPWzj3vGsvrqKdCRPy7Yhtl28zgF+
irZgiJ4E6aygU457VGPrhm+/v6ub5rdVLpyx7T72YGFN+lQjij6RUBGHPtOhLzhxVeeshUhJzTe8
8z1ceVVE/piEmFqmJFf44qcRIB8ANDr6JPFDDN167u91PkaYtyH7e/v3XXmKcEFh1XjQlXCrvzBA
15gtwQfJ9ImgOoF+tvf8PVRJhuf/dR3BbjBt0m8srGgvD5uk4jiHxMLuyzr7Xi0Cqugyxe/sib99
dVmFMtJ2JBrJvxxnMWuEF+6y8yLsFve+asSnKJiM6bykmTiBA0binWj29f3/eYiSR0WkJGeXxED+
cq8Lok4kfkTdiRJBf05c2gwjK/JwqrwYS+XV6z/3FO5vkRDvGN/+G9RxsbYkNCHw8Bwnb1Wu7/b3
L5qpC0KwdDn1g+FZpxyiL9ZLjhHQANeVUKdBwjs8tZp67MhUwGtoUyz3rDXqhH1uBg19VYSmmBk9
vi1uIedyiyQico8VclpIBCU+oExa/SA+l9JlCl9D794USPLLkDgoGLIlnicwBYvFeZbtYtfvHJ9/
b09crrkYHBgzDtk1F+mDVlCoNE3FfEr83HvGKAoew5KYH97enH9/b+sq637hhCYc6eJ7a3Mjd5hp
zIyqsBlIjLFHXJiI01gv3eHtpa7+oMAL/MDBQhFbpj/fmYlUdfFjyVLkZYe5AzK7Ugff+aqv/SBC
LkiQsz3HA2j/cxUMpIK2DRxCBiETbefOxfpgoalDs/Be2uCVDwBk0wRbpeuRTOX+XApuc4Vu0Z9O
MQ2S2hTliD+UHldLIwwMRXKLzWryfQw0tFtRGHPyzsGy/vcvPgKf5S1HIlllLnBxgIGmZqV2mukE
XGIAIZbMa9UITQ/E4aZpzGzn2eq9EPIrz9cHAXRJKuOYIbn5zx9dR3Wayb6dT5mREunhjUUoWz2G
NrY3//1VstSak+CQ4EGQ5J9LxV6GiXzO3syc6cURk0bdxazXs53ynZWuPsnfVrrYNH1jYCGjy/nU
U4Q+wd3y7qtAzUhjxHBqcDlhJut7+7e/h6uLBkwTbYJ0TCqOP38eejgaaB9BRwd54wdfTPxa1jQv
fiWsu9LS4vvM5PXH24tee30Od57DQ3V889IvHNlazFAnH08xGpdzU6KxMhwUD0DU7TsP9dpSvicc
uHiBJXAk/PP34T1NizrW02l0MAUfnQbxUTr8o6cxeOcmuvIkIU+YLmMP7gIyqP5cqZkdVQ2WN56y
bugfcRG19zPhIZ8Y7Ta3fhRDX0zN17cf5NU1iQpCc8YdCDPzzzXTGUTRWsejA7TgkqlvV9wUWMzv
0gnjJDwCTOx/ZtjkzvHthf++6G3L4j4gj9b01oCPPxeGC1fl+CI1XHpugnyaYXtBBsZPVWr1j41J
SfzOe/z73GZBx3S5Zwn68C5Ds1o+vDERXYOXvdHRM+IlV+Zp9847vL4KJS3Fs+DsvtgtVlfh7jj1
zalUE/SRANr+hyDzxDs/5u9NyY8hi9bnahV/vzYL6NQZor49tSN+ZrB3uuXggSeOuwT34l9vv6or
i3nr7U0qF5a+rn/xqphuzbJJk/6E4Y5x0xM/uE+mqLyfzfq9wKV1i/95F9hYcFINedYaqnCZzBWM
rstAIepOdd01/U/8mumihJ6LewwKYU0PDB+HMyKf6JEEo4JO1+Kqf/vnXnmFmCDx+XG3EwZ32Zbg
ALlEOZDqyY0SfWv2GroLeqPPb69y7aFSrQR0c+QHuZe3np8uingppU9JKZJ9tJTfUe6WoXRgG7+9
0pUvbf22CfuWNK/i8vcwXBgTa5LtycsW86AnP87AsDGDZuY86AOWq/1/j5ymJyTI16QF4uq7vBNq
RZiCjTXByWyN6ZHbAFchbwluBMLc/du/7t8C8mLLcIFz7/BJr/zV9YT7rYZG6ZfAg8EUyUH7WZ7X
wLqWiTnynA2qCufcua36B2ns+J0wAhFyDprPApvvd86zK++TDSMEESQ2ddvljQSzeRKNWHkLcHqf
8a5lTOmnnXGcS+j1b//mK280sDEc5jgjFYlr8M+fLGVZeDpN9SmF3XVjjLX7KWp0ieCvAyjCBpKM
mN1/XdKBQM7R6UBQIUjo4gyAqVNVRZp1JyImcHJwvZDZa7czsT3fViOK9beX+/sbZDlCGAlXMRkj
yotKZhmBu5Leb0+JlegThhfqYPBb31nl73fGKpS9a2CZCVZ38RwLeMVONEbtKe2D5R67Hf9QxAHk
6tXq5e0fdLkUb8qUHlgdN49HatbFvWA0Ds792mCA3g7NuVN2B1NVqn3spv+1YPl3KT5228dzMPgr
spEBDCyytjBPJIlUR4qWF4SD46rKit95fpdv6XKldZ/+9ulZGDjkea8IqEjqcT/qyNs5BvYdbz+6
yzthXQUJjUmbbtF1XfYnQzZb3BTaOllUIziuut5n2w7kiZpdhkNvZSGukMEdmSldOOFx+M7HduVH
ktRl821b1Cm0Yn/+yJyoZLKLsIwUkC7OleHrY7qKDd7+kZefND+SckhCeEHo6APk/LkKZl6ek3Ky
nKrcRZteokNNsfEkRyaF1U0czH9M9lnX+z81imBPIsP5cz29GFRDkWGeGAyaw7Zc8uylbSV+dG//
riv7nidHHeTDkjH/ugkG2D6zUXkC9QoZrqimswWPpR4gF40N/gbvLHflZcE85QEChwXIwS4uA1c1
8MbRH9A2u4iQmiy75eXK09s/yl6fzu93Dk+Pg562Q5iSILzLg0P0XkYzCwuPL74LPqeqSgA4HNU9
N7UBB8wn3S0FU4mTfeV0M+kXjRBctwsumfBXB7E14tTC8MTXMt3Hgdke2dtWt239AIZzsyQzKQgc
q8jSmed9UG3VGzsMdbzHBa4O0E1h2M7eG/M0+Iox84wbSi0G+NfoCQRDMYJOzlNk5nqLg0yVbEnp
MeGOw/ic37l/r71gn6Q2y2TmIQEs/txIUyzwncG19JSYfnZa0BtuMqNQgAmIzd5+7Fe+EWBTHjtR
7legpCzDyAI/+QXbrGT4IkmwOSFHG3fa0fU/0zy8k7a83jEXL9lmdGDzoaz4yGXD4LejrhaT5Yjp
w1doictfBE36n2KSKraY34oHvD1Ifi7JK3n7h/5b/P21tEurQscCDHp525ZFnHVNA90KbDd2b+rK
SV/gQwRPg+G7a9aqj6ddouOHRRvNiyh1s4fX7z03kRJfRpwQHgYgw/Dtv+rKm/4X/4WhzkP5C64v
J8uK09whBhWB9jFu++6M74f6BIMue+cBXF+K0RbTV2/F9f7cVIGzYGVgeLzp3sQzUrWwddy0ulMG
BJP/h1+1ovQCEIjz/eJiLgfRkKvObYmRCdolTLL7XWEkyROK8/7x7bWubGB77Z88IG6HoOmLn9XM
lCBZ5y8n+AFL/jmmtvs0QSa40wWmQK9CzMY7l9fVFVEyrsiTzf9drJgYZRpbebWcrLGWaOyxlIT1
RtKLjsFhi/i9ZOpLOIGDkXvSdpkSULX91b91g1HLJu/nU57EYjcJVI9DDZMKekYJUzR+NQPb+4+V
979rsic5iKl4GD9ebJYEHmcZuxzAlVRPkEPQc0IBPqixSP8/l1qvn98Knl4xv44Hfz4tws/SsCJ8
4EOZww3aGIUp5ne25tWH6RItKz2bTMPLmgCrYM9PoIGcgm60bkYM/g/aKYpfK3n+GC91/Rlf3Pqd
PXrt0xOouBxm2IyVLq+2lZRXjxq00kV0dD9hMHjo6zbFDgkN99ufw7UDFtjeZzHH9+TlV551LTrv
KpiQ6QuGFLFqjsgULeSSOc5fI9UPsViklELAfQeleW/l9bP5/T1ifpoZc8WPhJm4bUoJ+ymYMRWd
quDoTJb+OSQdnILWU9U7S1vX1l5nuHxsRNv6l9dK49YDA/ictzq0reIm76MBRuOcDjtsgjN/S9RI
Mu0q2qJx60ExPs3oWjMs+KPgjI+Wb21MBADJ1q+cGItr1NG4q81T5G9at+kIK1rEiC56xPcnfPuF
XdsboEAUP8wlnL8q8TIpI2vG7uzUFH6xHwND7rAOKKgeTf+dvX/t4KKgMAV1HOfWZb9kDlg8O+Oy
nIa2mfexSrojcTlqZ8bzcpskaj68/dOufWtYBTIGpMh3gXr/3BHQge04xvz1NPwvZ+fV4zaSruFf
RIA53FKUWux2251sj31D2O01cy7GX38ezsUeiyJEeHcvZrALdKmKFb7wBidw1JPead0j2JYgfOq1
UrX9PFhUJZS0FS+3B/63X7R+60GMQD/gqSdSXo1shrxzMgIXfimNaoW2RKz/aBxcYHxh1XZzp4OD
sE84daXxcWjSCHWDGvoLOMvR+GdANqH4BOskVZGWj6EzBaU+2F41xUjF28gLpKcW7rd8Lus++Zyj
hLZo5QRVB4EjasJ7MPjz56TuZTBKk2ECIQW9pn8XIXTsA5wk8T6LeUYvwgYi5MGeqd+mIbFANNv1
CCq/Q/HuAdUcDd+g2wuzsQOo1qIR5vCaEGWvrvUxKVoTzu5IKN8tMmaVkkkPSRoN34HbJtmp7bq4
Pv39mIpFiYw6PyX/ddxV4SkR9UKiAl/CrffqqpjYdtwMRwCvgQJZtafo8b+MSQdaNxyNku4qAGlC
qsNjw5iTbgV8BAVAs+BuOBnSOL72srOz4ZY3arXfAFzwVMoa5Xf6Gpc7HYFCrQ8QoffDHO8GNxDY
2BwMhLv3gDMbR0qnNm2QIpkmccHqAzooxEI8y0dfR+0hQmFCViS0fXLcStFqTZH5j+b5Q9JOyY/b
K7pxTek6EsvEz/yDpvDlDOchaU3ZoLenIjOOPYQZT84Ryx6tP/aqoe60L7f2KXtUMXQFuRvqcZej
6fmIZi1EKr8Wc4e2kUAIVI8ldfQsMaNXYiJgvnMPbzwhtDAMtijJK0We1ZaxyygUWlTPIJJQ1XwU
6UIPNqPUBPKY/zAl6dEqLG08FLYIdt7sZXesdw/t0iX8Vww8gVdDo4ZWyC3pqc+dUp+5/LNjLgDo
Nbae+DjK6mcT2yqvaBJpdqu+bnZWe+vbmg7JNUYFGrW71e6lBJwTnCvcCqJ4trES8jE8+DnjwnJ3
exMpWyNZaIgvtR+H+Gv5//+IEVIFVa0irPmuhEnqpygxKKpCPJAKD5UeOiKuM+fVo2Z1cIPxfCm+
121dnAFp2V/kvNBAIcJs/MkpqM37GNyK8JFWpo50+3duHGeeK1xDdJUoivLY5c8EoyIsJx9nX4/g
bqqdQAm8hYW8M8pyWFffHb4M7HrqilS511GLpCo4CCIL6Su8+tld0Odd9QDsOrzv8AeCqNwPjQav
RkkeLIw4UXsKi/kbddwSd9IxhdoCgL64k60Y0L8FofhXK4PsRklZ1TA5mVVLHFAUQ80PvR4oJqSY
WH0F+QTdI3GcxPppSi2itkhCy+oD+WE2ne22xnTZ1K10QMg0t1AJrsTER4rTCgF+wWX9oZ+m5Oeo
R9WzHofhb7Uyc+EFgxLC3g0wYDtgVopRDUr5zb2GKl3o5ZI5FTjkDOq9Jrd58e32Sl7BCUlXTKr3
ypIJ0otcJ4EZgrGIJYQGaXQXq+9EBdXwnw6xn6/wq6P2SdZbnZw37s3hoe5GFEMLPkx0oJA2/bYA
iec7D9DGRqeiz1GiPkdQuu4m2AoCl1mt6L5Wgnp3Q0P5TJavP+E9OL7envzGXUlOSL/LJh9l6svF
9seZkp2mGMrKwFtT4m5Byk3USOkkFh7DoYA3+kKbIfr7hIYyCjVIYDQMub4swzlWY6T/NdQgctM8
EzY48WlQ8aD5Z9IVa6/btpy31UGxQQUZCOgtmf46hIjaiebirGh+rsHh1mAt3DUmFgAor+dfgW8P
p1yunm8v68Z7wH6ieGzq9DKUNViI1NHqRRHpdLUt8KcIHalYi9v58NTUDtFz3VOmCuf0AQp0uAd4
3riAMKQH7Ah0hyvZWX3TIZ/h3OO3CCoVhW6oTshnIan+99ccDznIQDqlEEnWSLkhxjslnQrTTztj
wJvSwmY7Uvb87jeOgr0gghbIJi38dVU8EYYT6ARk/oj8veeg5YXVmpCOWknn8PY3u+pbcg+QAxpI
VTmOwuot6/rHWQCHD3MXi2a/6S3Y5WZufNBtER9jyZjP1mRNVIpz8Y/e9ZoXSXbizfie7Kzqxnlc
ECd8OQq3/JLVbzDhIKAplVi+Ae3oa5YYAlFzJTiV9mB8xSc83GsMb80aULG+1PVUwLH28ov+mLXd
ZmYF2cdcot0CQ3sDusxcQNF0jMqjl4Rv34Q9TjqMqLCG8YA542ztXHibs7aJ8gkR+THr45JO8jRG
mWwhzenopxRW7gG3HPSqgBR4pWYleyn/xhFxZIrWKnf+gt9eYSAhvmdmEnSWD+cpsREIcVKUavXC
EzbWJlalL7bXdvwC8AHhKFtusbWn3j8ZSeP2lHw99OftuxgNmi+3N+HWD6PuqeMjpaISI6+CB6VE
gn6QJYOza+svFiGua3R9uDP/jSuRlf7/UVY3hIFAEmboMXYXKVKvPHvf8aVXv46D/qNHAPi+HYS2
E6b+2+hZXcM8NHSs6exCpHFWOxtpekJ2m1e2avJOcitL6ppTWYwVdig4ArsCGxd4OhmiAZ8K9Czg
KlUIDD2qCZrCH1JZ9N8Qa53OuNwE/bc4k3T8HtQCAZ4JpRREQkBqIbEIXTc8NMOQvgTmgJtRqvbm
gfrowpaXsvELPRwJB8QwbA3c+YzW8mIQK3dRKtBg07D+hXGIjD+WMU2iBB7OJEbwYgcjuKRSW+qK
IVD80GsHtB0Q2TX0vRbu5oHUKPXBR4XgIOvq5YG0EMdCR7o1KYWVk3NKEoK3u6a25OispHi+um2j
O5KrTLF1VsxuQoBBBf0KISsKzLvb23Hj+l1aO+xGKCSAsVfnxIk7ZXF9Mf2ZTsMxMUPs0RIVcy8n
l3fugI0nk6GojC9Q86VjeDnt1EihGdkqr1YYR79SOE7oFlf4E4bN9AjxbTx36BDc09I39kJp/vJ6
Zy6oBspnXAo0X1cj50h/JtNs+u2M+FthqP1BH+O9XtnWUtIDJUskysL2a7X/kV+c0ti2DH+YR8wS
QyXnZku0rwjVfv77j8bNBqXBBi5FBHk5H9wy8IjRcl5mB7/nNI3LH0ButcdYAKe4PdTWRUKtGEPp
JVilEXg5lFSgMFhV7I98tLT70JDqNzPP1Q8xSfcHdURu3TKbndhqayEdsivqMxwOrsDLMcME0bUE
N1Lf0sLOOkoEYfkhNvrqiL5KspMcbA9GXgAam6BVXR1GvXHqHPsew49xM+dmKBf9ciU5I/Gk7xyA
66FIW2UCRgh5hMfaahtOcWykes+l7KjZ/FA3E3LVgTG/VnO0V8tdluhyxy8ZsoYpBQVdQo3VUOg9
pFyqquEb8OxhR/PI54genm5vDvP6SCvLNQZGdwGeXRXvnD4KIrVLNH8Ijdq5G+laqM9GVw7RA8bP
RYYtn9M9LPvqV4FNBerFPKuIhbXpGxaG8pujgys8NHlSI1ulJCptc+TaLGRf8VLDa6EVSuMlgbC/
jJYJ91yJ1OL3DLfhta/A55+C0tSpUI5B8G5mcBldyYjCzzDFyvyDjRqa7SYdtUcXkoWkHOw+MN+z
LjW0uxiRwHfLQGsBlWzJ+A9Ovdp7g3HfJ3xV7Z8Cdd3yQArbT/DS1Qrjw9pq7yKn6qw3uGaUuNJ5
rvuXdsyS4iHFoeF5LowhPQV9Nf/CQbHJz0GJeL83DUCCkNOs1bcBdjwYpBqU7wFkV6GcqMnh/KJn
xaC5ITIB71kaRP2xnBKBUggB82NaSSYmenkt5Ht8GNEEVORcdjtrkVPPTK0zd57xjWSZxjtPuLUk
jFQ4VgciFrKMa0Kq+UTBODQic+WEP+U64jXEoFrRH/tKG8BRpAmGlpHpZOhxqtbwxJOlfJ3tyml2
IqZ/Q+LVZgY4QxqpsJkVa51O9qIfUIuUaUzk0auNGzMyHwmCZOhZj82jPVniiL8z0hcJratS0h0v
0qMEySFNo8ckIR5EVfnt9tZXlmVY/ygK5TCzyCVowK7u4DkvkZXMStXXs6lLkQ2xpeJDXKDHwW5z
wq/WDIblPBYxiiwtwufJIXfkWbqHmyOy+7zKx+SkxzkelTs/bLmR1z+MpjKBPiBvSpWrH0b7C5zp
VCJXFZVljypZUCXHbBpq53Fy5O7HLDnp5PZtapcH5Bxl/ABoZOG1ouMj9kXNxSifJbSeNE/DKbdC
FkKIH7Tnp09VrPS/bv/ajXtKBddjL6hqoo91NmRg7oklaqPRLM/l1xTH0vEwaQg57qyKc70oFOBB
FgP9ZTRz9Yz1HUQsO5I1Xx4K51vWhxg4AOL8pBGqom2DXU2OxPOAANHYZoge1VgpKDvAgOunlNcF
1D/iI5QPwQryG//IwyS438gE1dzJ/Msrn9RGLTZXkRtBMT5E2nZyzhmwyJ1UYGuJeQjo6gCOV8A/
Xw4bV6g4tWKm+DX3Kha8eXJP4qDuHNKNt03VNeAAGGxp9LFXCxxkMPnhpOg+XQBs4lFNcd47pwqf
dRDSyemvdw2JBqEkBWm4Z+sriqi+HwtEsf2yyg1/whDkeRZJuFP33lg4kkeLGi+9V8AOqynVg10k
KOhqPmFleB/ISNxA5qo/3p7L8ldWxxXkBmg91aHUS0Zw+XmKWViBNtSDX8RB4Px2BtVMPXgFOuqX
LQfwsaBnvTPmxk7U4TJANCY4uO6HF7M52lYJ/Uuptfb7IC/oFORGXAuZHa9CO/DDVOLkd3ui2jKT
1UwxKjAofsA/oWC3nNE/9n+rYVsdj1rv9ymWJo+5WoOVQ5qf3glwpuaJ5cHJCqtRsQjIhvS4Ufwy
jqHRRtUiEg83Z6ginEPiPE8UL0RRMfw0wi7+PMQzfa4FqPFoZXWBb0EaVcpbFBLyuIDxF8/llAv3
h4a5Svqt4qn6IYlIKc8pF0YLkEuNrdOQpQjF5kTX4Utm97npRuU+OXNr7dlT4DIp/8h8+ctVsCJH
s/RaCD9JtOk1wNAFoxCEBYGzCPU0Ur/GGkWph5fbq7+xzZbWHGh9+nPwbpfz+8fiR0WNgJsOfl2B
RPWUhaifowtkHaC82s9cVmLnwl1ulfXHpkZJL5IEdyGJXo5HCawjgAZIjq2q8TwUSvuOcFd0QDUB
4dFGzO8AbeoD6k/Fzj7bOLbkltxBBqkDK73aZkaltlXQ0APt9BYZNETG7ozQGO9ur6eysaCMwCla
bgc0w1YRdj3byVBXJhy1uEOyRBiB3J7NRFF9sxrMkA1bprOLWZEkeRkyRPOD0bInXjtMSFMXR+VA
/GpCDAJOXHQ94mZqo4L7KaXhs4odtb7zeze2HbclfbWFu3RNKMJeBO/iJqGJh9wD7WGzepqyDPH9
Xmhp58ZNkPnlKDLHu71OW+NyRYMnAPKsqmtQSZVoCMcg8u9LpVWds07Ez3pT4gncp8onnskWQdYm
/nJ70I1v829tnMrfQo9c9/f7fkRRfeEPavZcoZAo4+5k9/Zx7MovAR5T/u3hNnYcPn80Z3lfZbrS
qyPdFKms91hX+m3bIf1h9Q42DHqV7cEztkJzerBLtAnJwOGiuDxUs1HTDsTE0jfAQs/eEGrxj4IK
0yLtW0zYIkeN7ivo9/ZANdL4VUZvXb3r9drA+FzVpx+3573xbS1CGo3PRPAG+PDy54xBIaEnK7d+
jMUmdt5ZbD1X7OM70anlQ4rMmHpUsqj8+0LLEilyLLTl2171e+Y0lWNaEjAKe4TAgwD3xCwN23NP
WHC8PcWNuBHpZeof5LYUWtapx+RM5Kpx1frlHCkHIzQVt25k5yAnsTiNWhXcKYEsTjFn6RRhpvd2
e/iNUqHCpqKbxF1KjWIN6EhmsO2xWgkf6Yw58FSrQ5KowKbgKUasGpa6hRAWSCV2+1GLM50qa6KE
X+UI5d+dG30jwrOIIYlg4QuCRljdqyNZNlKPMHfGtJs8E4yO6erS2DVe25fNXo994whzg8Ng4FwB
RVs/k+S7QLdEC7drKEHsiag7k2Z1roOHjodEfrGT9m7NzuKCpJjB1yZSvtzLEc5sleYkwkeoGdJ2
3Wh4CY3FFH7Dk6NVP93+rhuvI01Z0jMeKrbWejQa+hUqio2ATdaJQycpiPIbSul3iSKdrBGF4FGx
jOcaNaid+9hQmcjlw0y5ZQmbmebSo119RuAtSVBmEIhg+KUc1Z5QHaOHLp9dyhgyLTCoIx/nzB5e
nSTCSLHU7ekr4t/S4IHhC6iy23ZgHsN5tm2UoCsZyyg7GBDQG0SLycNcj7E74aGgeKhBVc2xHTLE
69oQsMydnZbjoqI+owgaaoHyO3fwnkHTMZws1woq61WpWilzZ7TMPgadYvxOLUWKTsZI18DXqJm8
lWGAEnDfFB1Aj7Z7dQYEKE4ORA1kAIUhaXy8CXPK3hqcHtU/MwXMixmZZ8BKRF0nCobfZYTAnQ9p
T1gHfF+MwmvQmgwOihnjFOcaOaLLh7COTGNnm11/eI4yWE7KZQo52RrhYiYTRD+k2Hy0syv9dRFi
cH5jr9VFd+ijgyaJ8gauScJ9G7iEbOoe9G37BxAXUbaQlSuIXx1GWLpZEu+xqYvkZW7B1qBS3NaP
IdHcHT2j5CPgjvbTBKP0n9u7/vpMEy8tLQ/iDy61dU8ubum1zak2o7nMmyBb6IzKGMm5AyIqp2kg
LLo93vWZJuAgCGSpSXdQm7k801lqRTVuP/AM9LY4xiiYH41G/o/ou+Fwe6Trl/BypOXQ/RFdj6pa
xLhWyL7ACP0oRqfDgKlHBJ838aRGWAAZ41Tf3R70OuxgUE6xrRDPU4paRaAimeCjR0xPDSiiDrFm
3/dj2uwEN7SIr28Mouh/a9b0b68u/iKfBkH9ZOmaJ8XwReuRu/3u1GWq/agsSBUPsh6pwx1sM8zU
RdygLx6gc41MfIbG4lFvVaf2CVVSSlKA1xK3Micxe5jxqlj+lvlsuJoiqtrNMAZbBPSqKnlInIyi
eGimVYf+Dthaj4umq/220rP+idhiVtH/t/tflR7AjI3iWqA9HQWzhPy/gj1mnY5W79VRy92qtIpA
+TsL8BgOcbPrYdFMWvckRRZRKKDuaHwDEiR9NuMEbcwwC7vwwehtTOUwmQ9/B6aVWp5eoVbr1V1M
51E3o9adB5QHDzPm18kddf/qIx3tODsu1aUZ2ZbY/KTTK4mQHRHFe0mQeNKNQHm2Ab8/Nfz4B3Vw
cC4No1DGrRKTsNabZ0oR6HEnSf0BQrNB4RnN9y+KUOz0EOFBNjI9oX4chDIn/7Qz9nQulXFBpT0g
FuB5zJvqu510dvNTZCVFUSS/nOjBQDlw+jjLUvJFTFMUeHXdDuUJyVPnrlcLTbxjihO/Ihyap3em
iTr02ca4q3ySS47Me0FNoGG+UhViy2i2ILnErL6i5Y+WVzt0SXasxqorn5IaatpBHg07/qG2lEfv
W7vhaZFYGO2g5I2KqqFR9M4Z4f8g9jm8qIfM2G3AIq8E4vNpo0z3WMTa9qGIoOB9ygSwLHDRBSYS
Np4fwTezSsx7IVR8vCiOU97XKPf+IxlN21MSV9LxLZsr1fFs2C/apyBO9OoI6yFPDxb6zfaXIQRA
+GGuQRF+MdHgLn+EaSoprmo14qw16K9R7pet0dUTVEI/SCIIB3ccO6KrmZa1/tDMsZ6cw7xsyKda
kOQuosCSghP2ZMZ4bs91e0IwkVcvsxt6AHJiaNXXvo2t4WtrSK3qZrWq/ghrLWofyrjA+yNsIwSN
Ru5f+TzhFjriJrKEc47Qyk+GYXJNQr605BOWFDKCjiYCvWMOyNfjQxSNJ6jExwjQmoqeHEWDTzpo
vDm7l0u8jw9zZajfsdYLUNXFQA+0bCamZ2y08NazQ0ypHGSbNf7VHB/LPJ1qpDWLqDukACx+BkFj
UhtK86R6KGxn/OW0VswbNVR8dgpVI5bokWVIviWgKrgZHq0xLqPEOMcMXwjTJYPAjo+nWc0ObW8L
BUNtW/vZGOAgjnR+6PDjH4rmUh6JNvdCtZFjrxilOD8reafkwNUC5Prjykm+lJgXP5j4udEUt4Ps
WTaEaRztBKz6PbyefrqvHCVuT9ZsBT53cDp8IpOIH/Eakcu7bDBFc8C2m4NlRRPNxTGa8vCDrIhB
O2eZPLxmKC+9Q37HVVfPECA9zIbZRd4w9CHmOZWUoPpoNl16CFpEQu/wG5gfp8auH1g1Fp0ONq2s
mhZU7k62XCjHOXEweQSMYnZfRlk01i/oHh0WtG2H3RfvQoBZdaPy9k5GsZjmAQmBxsWT9avA3UN5
H1W5/zLGonhSMlX5bECTCe/iKIv9YWxzxZtKrM3ALdZNc8ef0PzeJvNyy8agZYNQ0F7w+m+IuAoh
/+35ET4CZ6eAePna4XBdIk9im/5Q26F0wJzC+Ejl2dAPVFucNyCWyW9IDgZ+U2DhKneBoTaHthkK
E+1ywBcuBRKrOqFqJ5V3ZtAPiod1cJKeehsxIQ+Lysb2QsesmqchF2rHFTmFxWsoAUp9nOYZwjmM
icVOhBwR/WZ4/sOBhovt93MzUdRKUu2d9lynvv/1k0sfnAcXkAuY3DWQoC77eULZw/JFXSTnCH+y
h1kuup0Y/TrphEsNYYBIERrG1fo6TtxXjqRZlLeH8qWbmvQbRmNlhQ22UDQMwqzovshReXbVpi7v
cL6pv96e50bLjXL00qReSijOVYXdTisjTrLY9gMRhzUBe2Sf9FzVf+hoBL6m+qR9rwwje2wqrXmM
49A+taFqDq7VGNH3sC/G4IjpKzYEOEkoO2WHjTASVSg0JNB1UK/RHJIZq/bYSagRBEF94GarTqPj
jA+F3EwPcl8Yfx/cofHI3UqDAxi8uvyeP4I7EeJZKCrWIiH1f26wShldApXsHHBdRW4Rm87bVAbd
l9vfYCO8AyKsUHMwKBdfIS+wkUIFOZ0s30F3xKMO0X8IaM2ebo+ysddAkcAu4FYBBrQ+yx0nXDgB
O1rKNCdzyfsDHMOTQftYaHr6pamj4kE3qv4DtpHDy9zM9c6R2gjS0TAzqWmp0H+0dZcFmcZEFQ2r
iz+Q8FoNqGkVgoIeMUA7357r1sbRgJmS/SwljDWuRIZ1LI+dylypf7oBnuxk3bz7OAk4HxVYbjvn
eHNq1KeoD6MxcRWgq0nb4kzBOVbU6IcemvX9nDnmSxbM8s7MtvYKR5VuPQCk5Xa63KKgINSUFwN4
ZRiR/2aD8tHoh+nl9vpdZzkogtCiwo4V5hziP5ejBJOp1r0y2r7RSvJDkoQSVrKRxSKK6kzTpzwM
Krvn9qDXi4giwL8PDdyXhX1zOag5422f9tRsVYyx0NzEtwOMgAHvoFeO/8tQtOXZIbRp12cBX5Y6
kIeGSuYURyfkPjU30o3pLk+CaOfYXX8wqoqg0Wh7c7avsNX4tsURsbvt1xEcihrOwSOJTb1TZrre
8IxCtwcFIvCYFNIu127OwE8lg2753OSBfASXG2auFhoWjl9S3rvolSLI/veL6ECyoCBOw4FX5HJM
OWk5Dbj0oVmrLmEzp0A5EGtJB1PUw0455fr2ApluIiGLAhTKoOuuc9u2kcAoyfC7xZXCRfEnjM5D
nSWgmwcQ6944ajYW8gTvGCgD9PRo6o7Nzjn/V87rMiDSwKdw0umAU1BYQy7kNk6aAFU/XxusQvXA
nZjF65BWTfdgF5RID0CrnfyQkSK99diZtthGydhDw9yPxbcITdnBExKWVGcIbfiFyei31g91Mlja
cZIGTIoU/CT3aNEbe5BknwDOhH+7MBMvv1Q2W1JFiKVTtFDmY5woOU5iGGj89X5YYj9En6h7sSdW
e3DA8dNpYsfwi8VxWaQ0CdwqJh6c60zd0y1a7rnVh9DQ6ONIUTZeaAWXU0rwXxGhDDFCIic+dM44
/dPPg5VgthJNTzoRTH3oIkv+EGtiV9ZiYz01ZkhjRqZawpJeDq7JfailJjj72qJsF05mehCTsXdz
bJCXwXYimQZfFsEH0O2Xw6CJ0lpN3dk+arXiET4e05swTH9uVQlNOvKSSaKwJgu1JksnhIT9kpIV
pIWkDRD95VDB3N6cf0DiAthG5TUkpiwTpXQRWBA5PjpzgX0INf3saKdJc18JoN0HTFPjx5peOkDk
tGu+mT3PEd5Skd31nsXTIB8h4znvtiJQ28IbV/vo5GT5pH+qVB7Q78GJW5sLlG4xjXB2woitxTfo
xhqwjiBUrY9g3ucB/2Ni+3bXZkfMq7WzBgzn7y83xB/pgXDrUD1VVy9g6ciBGY6EnjG8/MMorBSn
gQJfpXrau9o2JwRqF3jMv/oeq+Jlr2ZcsbhaEjy0skcN3PAiIrmd6t7G67rwpv47ympCFPSSWtdT
lk2NZ1A7VX4Kx6B/SzAU2hlqI3pgKGQ1Fhg2z9IqRgmGOKvSMLL9TlYGrJcnDCbJdHC5pDb0walp
1kOVt3bCh40nEAYTx3GBuNvqmsQUzAL7MYXipR5hQmNk83CSB7wiaSiMxwYnpafb193WZ6OtY2Ej
xv66ggXmcjP2+jBYfspafpxx1z4APrN33r2ttVxacNysvOvs48s7wMlADMU9gmxUIJ1vJQbfDpad
1FXwPLuv2kHyMZDq93TFNzYLFDt9odoRsVw9GDYlvqwh7/azEauPuJJCH5M3vOKcyN4JxTY+G7c3
jTgyIOhn61CT2x2cXiE7qE1FBQlJaqjvkiaNH+nyZI9QKvMdcN5GpxWQHBLA4PZ5OWj6Xi7piLlD
iA9h4FP9DR/R17J+AZTUvlKfct5G8I9ekQouxDl1vFTNzec6KYPxdHv3bMQzFrETCCDHBDSxfr+I
dEoU4crwvjQpreP5ngwPczKN6JSgUfAlovzg4FkVpdHBUYuQCE4pqnjnkttY+0X9Bh8pah2oXa5W
wopyqNSAsH2hyPPkOrKUT6BApel3MQdcqZEZlTu398a7TT6vovsFoADZr9V+1g0ERKPRkfDQmWN/
BL/xVOKVd+jjqTnHUT26hRPNbk+4eXd7xTfOK7z2BZUJ/UW7+uxDmBuVM1O8NCxhPQ0mPmpO4WQ7
5/Xfy20VmCDUhmASqcwSJS4/448aQgKRNJydWsLxYJQVnNZRpOoV3D7ddABj4ALnlv8jS1b6lMCL
xtTKmeJPMmajP1RlNua3PEqTwDUJDiNCamMeP5ZxXuYuEHOkZSulNpWDI/UCZ5ZQipWTEIoV4NeU
yPgHdaFDoRNz+fnYQ2b90MKtRK+ky5QBglOGP1hkTjZm6lM8pB/6jD6D24NbN85VGCpvMBmc4ayA
rqa3EfbaSzu0wVd0euIX0RSZ6qVYc7dHWimRuJvgwT7P6F9hsDQsDuCCfBWk+lTr2M6mi8NwH+vj
q5nC3z+kSPCN2KZ3yiccJ0zsyow8e+mLKDc9XFOLt55oDYdHuyLSEIGEY5URAys9NGPeAMeshdV6
ee9U+UFgQ2e6IlRwmzPoD73wzPSg+5Fc6dyoG2t6OeVYPBtlhGMTXgyYh9tFNqpPRYLkEJBxDcPU
JLWn+4JM5XduCPV3FwLwribW+DiEXf4dUcrUcUfK2e1BpnH9E66x9tbkcf6TlmbwrWvC5t3O8F64
T7pk/gy3ClM8m6k2SG909geotBC5EkvKTtiFUSENKB5gi4moVAa1LbH1z7lkmdHO27txcy/RNwAs
Gs8LDfxy+02d3WpK10nwzeOv06iadAcaxT7qehHvPIBbQ6EjjUgGcThR0iqiqDE45mcQqMhFMT4j
v1I+Fbhs3cf4u+48Ehtnd4E0qqhiQA64emtp8CUBJnK2L+iYnFNMPj9OCYZZt2+IjevQXtgQxoLy
o+67WjsTYymM6y3bx7FE+ocPWD9EsSPHMFU0m5SptMveuz3k1sTAoYD8AVUlE7ysPlfShgkNPsrZ
E7IbktX3j5kKd/X2KFtfitiPdXMoM1PyuBzFjgaljsGL+0OrzF7a56Ond8M7cLJ0Z/ttzocbFs76
wsnVlmfvj9tPN6XMNCPmY2FHfcZ/EoPTKtjrh2/P57+j6Kv5SBBBi6wAiEYlLDukqF/c0TiKDwIO
7Pn20m1NiPeKmvAidoPMweWE8Le3U8z8KHIouNS31EJ+tZKV/PzrUXh/Fzu8hZx21W3A/9jOpCZy
/LDt86PWldNJKcvi708RHEKZRwlMHSHlatkS5B9yTO4cXAFiWyFDGwLnjKv0IHYWbeP7kDHRklkk
Sxc5istFE/Ic5HnbUNCuuu4tHRKAAqqGehpd9DrcCWK2BtPZaeCrwHRd8RHUoKf8IkhsIGMEHix7
ULhtP7q4iu15wm0ELw5QYPzRqF9bZLqX8wrNgshFpVCfUf6QDvh70h8PUjvR3KmUKgEgoLd/FhFu
eAp59/PtTbJxPaGQzKcjxSF0Wt8VkYaCVT5TlMW8OnelScIRdIgqHZZtNb2haxLufMat6YJGhIZL
v4D/rvb+nFGISwBn+AhCpO/gfjG87dtg9ugFZR+lDAwmjAz5Y9s36OPdnuzWV4UmQYMUoSnKweux
USeLuyW7At473wuzNwh1jMZ6BP6hqzv348Yhh96l4XVCRoCm1mqwlgskmK3SApUXmsdGc/KPdq5m
O6NcTwlVCkrqVLeXjuJ6OXutw1yxbQPfAe5wBtnQul0blZ9Ga9f/Y4OzhqIx+mMGLB2HqulqRgBM
FbrUUeAXNYUejyx9irylbBRTxtDsz6QUzXDAONYcvFbk7Xgoc1zPXb3SC2xxdZ348GiNrbkHs73e
U8sPo6UKFwPO2loEREZhyGyLeIlP5jA8UfdMfyIwqp9wIFYqZPZaoR/UKWxiNyuxRT3e3labwy9A
KsrWXLbrMzTaJYYbshL4cdcZ+QHD7KlH3gj0pyuFbfnQD7L2FVxkFh/FgLLZX0cYukyYR2EEzW6u
q9UFUjaYYuK1ESAMDutHlxzHK+SqPxaBo73kYbrXx9nIdXlQyKtt1GPId9fpVtPUNW23MvBlDf/0
XhcwSlE7MO+mDq/TThHy0VASXEAqe3jCvxh7SX2oXm4v+tbGJ+ECQULB1LpqTuC00Let00h+NA7a
YXJGyLOZKI5qYRk7Z+z6JC8PKCVT7oyFyr5aYCttzbAcSslXRywq9IR82lJz7X/YRTQw0Unj4Vmk
yi/fAWsWXVUU9rKqyXSSlQwbR1EkxzFFSqrDOsXL0kHzYgsRx9tLufzly+yS9xuXiEVME8TUusgV
dRDzglkPfHR/zUNtavpj2NXFwZal4pNEB2Lvdd1Qy9Zhfi9nlTGvW4E4v+kYfQnHn8EOLHlbnqrf
UQgL6xejn838VORd8dUSQvvc9oWeHSwc7a1DEdhxiT912fzuoe49a2VLdef2YmzdcuAhAVUvuhYg
uZfT/ke0aaT2nMlNRb8+M9L81A9p+iqbiYpYK+p8X4dJVqoT9PHiuyw5oe4ijV88a7GlNt7QWcl8
qKVKSXe24HVlBwgq4QinzljqTKsf1aaLGkpjWX4Syy9Tl38okSG/i53WuJ9CJTsSHvzCY3v2wqzO
/rm9ItfVQtaB/5DDIBhx5QdoFmqkmTnVwlAxH7si9dKoOQBEyj5mZQTsDbXN8+0RN8420BF8b3k2
bboh2uUnCMM+lbS6dnwniACAO3J/jDJF/lUp09+3vqnsElTynKFqzAtyOVRXTfC9wBn5sZWrB01q
Og/Kl9j5fJsTgmmy4HLQ3VoHHmmsEaRSgvGB6WFmSuJHhgHV8HUeNJKNv189A5o7f4ZOIWH55ZTQ
oFL1YCSFDk1AhWBPCw9JHAOf52AvB1y23ermAIzNhcW7RwNz3TaRS1jrttQ5fm4YXXwWPRQyNxix
xnAxnRrLg2zGINHV3g5fZSwf9w7rxs3F+IRZ5AT8Y43+oPZhE2Jxj8i2NHs2xIDjrInaK60+O0Ba
29P33ngJAIIzYYuGLXSW1R0N/1RVpiWZ71pjeCQZ0lHVj/d6nluzotgCSYuAnAdu9d5MvUQfgMTE
D/+Ps/Pokdvo1vAvIsActmSH6Z7RKNuSN4Qky8ypGIu//j6czdWwiSbmWxgWZAPVJKtOnfAG6dnJ
1Yq06nORGIRhtXbC/ojY0Nux7kRhl2EukgQbY/cRS8lWj6jinNH4rauteKqLOXxHJy7fo3ZunQX0
ZVGEofGCocnqHUql6L2RPXqZanVE3hW9Y0FPMlARN97pzm4sxXQQ1W5wH4su6GopdQYeYUjbuMQO
KPrjPDL5oGVmKf/VcZsVx/vnbuvmoDULzWoJXKhrrJbLGm0eZ5SLLiA7m//GwkAMDNyxmvlpTo18
lnNVTZ8MMc6o7UcCgZjBgz19yDJd0IVtYbMeJ7VW8537fWPXuqAmaEGxl+jWrGIcAihNVkRQ+HNT
EX/PavT3ZJXKp/tPv7GIt5R1lG+IU91MytQ4NDT8mu2LVutRoNEpvCgSdP/9VW6PxtLQAqoBjp37
eZ16tmGj9eaCauvdqv6o2L0n8exKbKCic/ojkZG5E0xvIxwLLhqqNFIstC9WZzFD6dJpNfT24PGF
HzvbLE5T4tWfK3Aj/izj4RtcozLwUqvdafpvPupy4dPDA5q9DuOtFnZGqg4OIPdJnoEU1QyTDDvQ
IdwyiTTeroqAervFkJN7g0H4TdTJPJsJfwNmMxymczWF2oMYRufNVztyP0szSkeQmBxwtRd7HaFN
ekTOBfIyPC/ViJ5KMf/09KF6+/tDtZRG0bLrmbivrkHT6YdMH4HroZqtP+u9Byy6a9GdFYp2mtXE
2ulS3qZJTBoh0qCbx8QYxd3X165whjS2YV4BIUD8PLUTcZxQmggGJZyuSmrKAOGet7qWm+CGFla2
zW3ENbye+AHM8PS5rZmpCs8+JBX2IGyo+rgowH+9f/RuDziQNuALy4TNo05ZdWEB+/SsP4UPk53E
H4d2FBe31sY9W63bmL0swxWL4hovcc0KlkaHxiXcvofKNZU6UDStOkBJxINX1bO9EcDmYvS9wFcu
J3ytkYxEskloLMIHqdr5ue1r/JjsJnyItWYPBvwy93yVKyFbyVifnIRmuXVDX9MwO3MLW8RXRbqA
9mLkOZyj2mfIIAlpdr9kUY/ToUJ53fZVkaNF1Ftd+aOcvbQ8Ro5VouA/Tc3fpVUVv8eSptOpn3tZ
0WnIq58x68IVa8YmDEyrd/IgnRvAsJPhKs57I+Kb6X4U4Vfr53NqOggdJX0eVGWFwm6ho452mPss
Cg9cpvJvowmb36PMUtD3ALt6FKQAdBDZJdrGC6M1INY72CVmks1W9k43BPUYNu8tZabFVcxRjFfl
bBR/z+WISNYsyuG/OY3EA7giSzvEpafh1D72OYQPdc4+TbMLDeaNG3Z54YuJDpNZOo3rmgkGYlGG
OCBdw6mNDox6ykupA3C4v8rNFgKByQnkDFJxgSRchRk1VpAo6Cbl0oIJ+2qqtXHIZ61/jkPu9PtL
3ZzAl6Ve1CJY6QbL6sbIQFgW6AxHtMnRGIT+OJfFHohgcxXuAfpJS1tgndPPed/b6HvQTBtz74yK
pHIs4a/tPMvN7YZcC/Ili84nKPybrnc9eyIdXCu8MFzUj6HT5YGm6Mm30OvTqymmZM/bYOM70eVG
N3cBvnGhry4eRmGtPeNRfMXYG8naVnXOIVg8P46HvaroFtDJw2E1z5SCKeaiff/6Kqg0qTfAMpXL
HIfNVypLozsszbQnrUvnwae5MQyHJO/zEarjPHJUYru7YhkYfUr1dPqkl5P6ebKMLsaRblJ6v6r0
1D1ycMufjJ7F3uhr45MTldBZWeItn2P1brTZTqcOKtvFKcr0oyr65B/IleqObJCx9QlYgmkHY1Dg
OasbUosyJW9sD2KVqyQM4eNo9LiTDUoMKeDKPWTD5M5+GyZItEpcr5SHiKE9HuFa5/4oEs+IPxpl
pAwovg/WN5yAYEzFSEUZD1mZCekzf+yc46gSPB8HFHuywIotEX/UwimzEIsp7BQZWb2zzkqSKG0A
JD37UU7mIIN2sMArooxZEuFQGDSOltM3zSk2rLCi1a2CtQBnNP9HF7iB+xaG+p5D9NZXINXU+Ye6
CKXp17tGsVLNwr2APm5qxgTbRl6NsIFQej+KbH2FhYSEehBi5zdRZGj10Sr7Mrw0plL+6i0jfldr
+WT6NgL2b8Z8cRIAmC1XK1qc3rok0gZEPmjPh5c8HTJoh7PuW3pePIGkG473n+smU1+WgidBp4qe
4c3UGyH1PjRCphMymcxgtNF9KLLcPUp1Hp5aGltnpcRKp5ls+/f9lW+ac6y8CNARXGjg3vSHhxix
SsUdvUvjAVH0a5lZD0lBWwDtxiZQXCQZdTsHXldY8xHOWrWTeW5tHNASFO6IQhFyVhtn1GaV67T1
LlYZxtcxtucANYDidP8pt94vCAaVpi3SA9CnXm9P9DLnwQoV72I6Aok7/GiGc27F+feF6PWgKOMP
MTptACjvzR0D3i8Tp+U6YspBbvh6ZaUCvIXTdnixxtk418JQzxMoJ9DFdfnWjgH5O2eZk8Esjd7L
8qr/aP625oDC37JfQ1dkT6Wulo9l0zsnUQ97leXGV2OrgghZxIxv23RyadGhuRJdURRv/2qMaGF8
FsOOfN/GV4Nzs9QljJepFVbvzq7gPk4mAnTG4Gb/RfownssBhu2xFqP3z6wVBnHNKuNzkdXhzo7Z
esKFxfEC110mRa9fppMprtsxBbvWVW+d4d8b40E1oeMc7u/M5RleZ9ZAkOkFUKAzk6JX/Xodr5uz
krFBdJ2hfh3BmT/MxXD0km56wNNkz1d7440uPCY4hLQ62M2rNyoNmZh6HCXX2KibY5473qnupY2p
jp1+NRq9uehuIb51EEh2NudNhbmQVOBzcvwIcwz9Xj/nlFUeIpQiueY2GL9JG6xzl+fZF+iUxmM+
i//gx4c7DZeXCL16uYA5EeDCpILB1DqCy8IGZujk+RVqQh0e6S0rSAi5VdT6zuj207FrqyI9dUla
GQ/hpLXDtQDRBmxtiKO/c/x8J1+iEvcLJr9u+YOZlPWRtj/OIbrXW37eVm3nGwPb1G9NJTprymQb
vvCE5RLGLPX9FBtafhWD3dXXNhZh51dOh2l6gvrlv24h4RIoXnIZ6l7ofl15yTPY2uibje/utzBS
x/+SSMWmK2rAevlx5+m/wFvk30vMCqKjjRhQ/GxZ+PF2mWV+YkA7PztsWMj6s2rLAK3l5sv9/br5
HTn31LcgVm/6u41Xav2Yo1lAj5y5VzFrneYXujdafltEtX0eJeZtwQRh1Ng5khtXFUU1C+ObSo/i
hR3yR3xDryVByryIr6nT5905H7IIHGMbmdanKmvFOzb8+FMBL/2etLjXn9B2Za51//Fv+6Ts45c9
teTjBKfVfZVoRt6PRpJcZZp12cfc4toGz8jEHiIJYcnvUVSdAwX35J8w1KcPE35F6gECaBsHWuMM
n+fBSJWdiuR2rM3PQt0Q3D3Sf1BkVuHKnsYwajtCZVW27XBkobYOhqaG2TIxhNR8r9AS66xpQ90F
rWys3Lda2yx9Nze1napy6zsBKUZQymCSc4NUMXsAE7QDoqsOZ/2wjDmPaS3D5zwHYxUWNv6sSlke
kgk2WsbQ+Nf9T7Q86vrQA1hk7ofe420BE8qhGoVXRNfSFI3vKtJ6Ckmqd87BRiaKwDhGJqDU2JTr
ubp0qQAhWrFKRKUJ7AlNFFY5jc28Fzq3l1qGp4x2QWuvkhfK0NYJvYwrItO9Y9dP5kcj1cYDGhbN
Th66vRTNdh4Lgua6fq6jniwmjaJrWowdzlaqeSjKefb7od+bCm9uWcpZHLewwFzARq9vBDHmcVlh
f3jJy8x+RHemPCqhYX0xlLJ9npIKhTC1zAMVhdBTN2kwvYww/+v+Xtk8ziD+qSSWTuSN3kCDs1gS
ayQyvSad74w5E3LgRtTvWzVPUTLBMrY4T5kZg+nOCG/v8NOo5kMVGeP3ytQUz9ft0tgzpN4Ksuzg
xZgCp6UbeKqaFbNDFImu3G3DT6TYJ6DseaR+dcKufURSE/0JfcQI7v7beOlPro4OolFUIuTjeJGb
xutPgufkwARRSa5MXdCgbzBO+VmBS/9RTVL9Xup982mQTl5+0tOhQrmkUXvVh+2Xoq+TC4pSr+uc
TyjgpF9nZHRzv3Bm5QfegEMZlHOvfTFqT8Z+UjbN4KvGqJgBKjZaf3DtWNJVUGpxGipThxDscbE2
Y93CxutT5zOeCLl1NeD+YTUVC3xr4zlu/2F8UeaPBaaH/2L5O1D55059xBHuBaqOzE2AAlAMbF3m
6adUNs2/SppUY1DBAwAgj94J2khFnBrHrKzClsgoqx+tq1Waj4B9gy5bahQfKA2V6lvrWtUjANHW
+BzNU3YszHZuH5t2Sn81cW79TqJ4/Hfng9yGslffY3VE6ki6MjPYnaOV/dCHxDlK4TRBaWbzw5tX
gpENZB0WJwPOdYzpJYXTSB50lSagN2vAt6scB+dQJpP14f5Sy49ebbJlrrF4ZTIectZlStk2CDAr
XXIdKq967GZo83YlqsP9VTYiGeqf1ELMvRCwXl+IDiBYLAem9EpLvP/bDLPkufTC5FTinrOTZt5q
kwKUJMkE2QKYgD+tAjTdWfR8rSi9jorX/GhHdf5Hwiz8S0UY5HNfd+P7UdTFD60ZkvohUeMRn6XR
6OvjaLrhP/efeyN0cO/yZinr0V1YT45iC4Tx0JCfgH0Tz243o0GENcuJia9ztKpU/+ZZub3zSTeK
GNelHUPUAKF6o/YgvFwpm0qLrw1aW0fICJA7EEB+jnrRBXiYRF//h4dcBnG0KTe4Yghz9XPEU17T
JKHHtKiVf4600uGPeRJ+Z/o/zb5JF8rYiZBbe9dFvpIZCKCRG8QNsRBpJ2a215hyN/GN0p2xo47d
T/ef7xZjxo6iXllw6RbmM+t7WOJL3jm6jK8iDqEoAxAcvqhmjmh3F5rIntVR/kGBg/mrKcPp0g51
jtRaizvrcSzGJug6NdVOzTw0Ox9661Qt3ESIDGz2mzlhpEOVEH1M9q9r2fOoOON5DF3vKZuzvVna
xqteBPcoFslDlu7U67sojwe7rOomvurxoP7jCN04dTMsyPtveuO4eAjMwmMgWOAZtjq6mFg33uyZ
0bXRuXAmYz4kfRhINZVBmEG56tF7entkAs7BNUvLjxb7OtSOU4nqZoeVaWnl+cG0I/VsawzkbVQ+
dqL6xrkEW4vwPJ4LrLhuLiAmlipqPibXWrbK45C6/fOcpIoMcrL+7lQqld7vnJCNDgNF4SJQvKB/
GCq//mw1iF4t0jghqpGLdw2Z9+fWceUjsqLqNU7i/tGyW1dhwpcq/fH+x9zYncuhYZ61HJ2b+fyg
z7ZTqDZtxNoozqaTfB8apfqgN83v+wtt7U1cJeCmgF4HCrDamzIDZTQsx7NCa/g9cKEfKnCDnTJq
axGSftDKSGHRRVy9yRBXRGOmEXHVWnx2JhRE42NsmGKPBrp1BLgMFgAMKLSbTaJYWpnEHQ/Td8Pn
hjb0mdm1czK7PBEQGdU6SATc6p19svWtqFVBijF3vMVh2yW6ZTj1EUkUM/wg6rEIXA1fGLuSeybO
L9FylXEs/HdaedCwCKyrmh3GhtFGdp1fIfFO4Unv2yZ9j0x+/58wLZQfoY8g3zV1kXkw6Dc6PjOM
7kON2gTg2Tn+nqYDapJOEtY/WqBCv9Qo6j+XeYfmYlFadeOPXu3sJeO3n99iLrNkE8gVA8vQXx8k
jpDZykLm19pwsSLqQ+2I1nC90zjYWmWZm6lLh+x2buN6PcmuE9EhG8vkkKKLcpRNVr/5YLKNDbo2
fGqI3DdBoY+nuOsaJBlnOz+x4fOzEFp9yQRsi7ceTYY10EmWITBDm/X4shFuqrfjmF4dBSx9nbf1
UVTFnrrQ7ZmBO0UHiOOi0WxfTwML2fVF1KXpVe3Qf/X1rpm7AH0M533YMZn19XrSxHEAcrIHxXip
wV5vZiZSpAXLnAiS5HoWbFNMoSyZFFfwQcaSiLS6Gwx6L6ZDjS1I7KfabHojRVZUtWf6sbbtK+qk
/qhzvf9aIg86HMa0h1LJbWozbBra4ldTdBomUk2E4F0MJiB68qokBvwKTPw3bcjpvYV+qh1AijDf
m16cfGo0G72URvcESIqqMKbD3Gk5tn9d59pHtEoNIOVxpMsz36uUQZLPKLdb4eDmMJhbU8DQ1oou
cMUizZK3hZkEVa2af81GBV168CxCTlpJCkAzFy5iQhZ/fX+v3MYgXqVF3k7vDJm79XwBWDx4SkPn
eiy79Jxj833UqzoLKifzdoL51oZZuPbwf8Hq3Ajk1KGMR8WYkuuEwKkPYtX+aWYCnK8ziM9wUnBo
m9o3Y3G5BJnHEmPpwqEEvQohQ99pRpORJoMc0R5aCeFFrTws4SZdOQDnbHbO3m3jD7gKBZ1NcQem
+aaj04oOpaMyvWpuZeWHJIvNX6mwQ20hA2YoxXIDnRzpleMRxIvzS48aZMrvf9Pb/GMx2yDdwTBt
S6YyjTOlDQfyjzotw2AIZfSFXnT+2MqxeLI7tbmYuuiRleH376y9tZ8oNxlz8NpvEeUCIJbUR9Yu
89wLFvzjoqFsooqb7zV8t+L24nRmU4fQiV+/6kxpKHEK9lOIiPBxcsv6ofKKbidu3+aPyGuTTKF6
QkcIZafXd1AujZlza2dXXSmCKi+Kc0j/3VcbpF2AXezk4trG+8NzaClaeaRbKYwozTPFqsDQRHqv
owwgI/shBf32xY3LNjwu0WA6WFEL79gd6Ob4osmUp6EAVSSSJA9KBevCB3tENiwIIao/pmq0J5by
AqtbxV86y8sECwgoF+fqnUwREQ9dM+6yCGeA8wz8BSQMEwFsmTrkwZ80pOfUY9PX/fsonMwuAOc1
VMekr/MvKhaM/2EFXMyPtppUF0tXu0XWWpiYFCepc7Sh2KUHdUhcCIi5WleXnP6XcsUnJx8C1138
oEKEWKZjEdptBjYzHdqdbbyxtwAaoQjiLKUn4oWvv7pNJyORPZ9BQw3ki1mYnm+gI70j0OcsKk7r
F8l4FbNOmA4gJlcvcjaSmnscoJHnikleE/TiNb+ymY8BzVNK8QigE83tPmks7aNVV6YSGBnjC7+1
FiqbDiyvQM1LjmGQOmr5OYxmE1EPGOmTP/VqR0u3NXtU7wa38nVsD4qT1wNODNKozEUQTdJ9Rz0C
hFHatToHvZolv7LO7BlFzvbPop+NT1YlR8PXgMglvtrGSXrM9Mm1D1GvWO2hzaF0HbW+sfXDODDe
pcviTH9VwijMYBhl9FBV1tj5RaKp/zR1Ev4u6tB+1myJi4MDKPZLMubGTyj0CAp3pVd7j2GJeLNf
0/gMTzKbh+9ijgvFJ4ijtJBHSjoeix5C7ZMT0R30q3FUxMHDSvkrGZaSnWaMxi4yy9V/3bB0Rl8x
RfezaAbJ+QW7GaGFgiq6T2cj0d6lZjP9pQmc108uBHiLvEAae+XuRneMKgaIFk9Bk/3mlpV2jBMR
WuAX0U5IM9MrPaSmiIJILab3S5/w2WvTiolZV74rlK4/dMxQAsfp9Z1o9lJZr3ccaKeloALHdQvA
j3SjyEbpXhAtMcyjFw1xfWjSthHPszc1nCw9TqLHzPPG9Fx0ZAco3CtZ8tCmk7D8rvNG7wxMK5Qn
wxjRoC8cpFUyRHIt36I17z4xNpH9b1UTSRcglETbu2C7fFV7q81xgJ1jJOMjAb9nUga1+lT37lCf
qi4bfxa5gz0Auuda9c51Z++dPUvbPIjYFh9SS0m/uTUGr5AxzKzgf5tafnlXSBkorTOmvoKawPek
mtXsVDhqB1xcJhQmc2wW4ydI5RwYiTB6eR1kX13HNumxFSbATIfck9p71Zixi3M89tlOMNlIfCgu
FmgPx5zEYLli/hjaDg3iOfNUeRddxSW30YvG8ztqrMOosQeUrG0OMZnuzqpbm45lEaiAW86AaT2e
C6sFsCsU9xIjT+CnNuiNMSuqQ1L3TLP6Kg/cog2DriUdVfV6fER1S5yNVu5BbDfyEa5nyhF+C0zf
GxwJGuspow9+CNSyw9hk87OiT92RWZT13PXqhKp94Zwsa68RvHGZ6ou2BWKQ6qLZvYriDrgBz6iX
za565SlsUzVIG888LVKN5/s510a7kouKmSGdED71TatiKhm1mvgAXNxs6j4irIPtb+qCwfZbY2YG
bBfZ/DFNBiT3nUZlkgkhrE++9KMy/2PoiCc0iDPCdvKjJFTLNyPMwP2TxSwMSSrpm2bNhOXKuEiJ
uIrIj1lSzFdjGoudVbb2+TI5I75BErnBefEfikJCssfbMFUYbgGc/SIzTyy3R+9dpz5zcGS24mQv
E9Q2su6F2cCs3QL9eoOgA5k/Ol0TK5cozNvpaIhoEU0sPAvsCv/JBKHf1YgGW4P8OVnJ9JtY1H1i
3zBcLTOpYdobG513tLXQah7INjP9EDr18LcEaMYwz0mVkzsJ5vcpNemnna2z+euXapZ0G0j1ek5D
O3nU9Ah+ej0TqcCRMtO20rwFJKAV5pM0sLGA/Bmd6kpTH6cw0oVPXWwF8MHM5xGvlKBVBuW9Z0zK
aXZ79XMk2/EBLIryzTDb6Rznyp6mz0ZajGAeNxq1MzDUdfXfe7PTejGQY+JIfknnIj6PtVn8Tqcp
+5IUirbzkjaOMgSZRYmJ7sltuzHOGjglHetBn8p/5TBMmqAaevEh4tLfYx5sLkZD3MEHG0WGdXu6
Q9kd4zpbucipTw+0oHBpwdXgASk263T/428kmnDVCY0LQutWyrFC/w2RGJ6LQfIUaDNuB5W0jJ2q
dOtrLRhndjSPw3d7fQPxhKRTcUmNkAM9qZs5P5q0iM4RidAhrvQ9jN3WC+S2owsOJW2jnwoVRWAP
El6mwu4PFpnVUcFH3UdN4+1NVCL7IgLGNEbDinvV2DTD0JnyaHm0RHZPMFNVpJddTL/yIdmJb5tP
BVCX9t3CE7uBBnQjY9Y+Uy5mPSTvesWbLnQt238KLXb8+9tib6nVB8NsRounKOV4IcpyclSX1hpc
4q9RmLxZ9pzOOteCzT9MS8E2vN4bDhjAEZpveEmx5In9XhoiwOxlfJgcgsj9x9q4IWiLoISwFNTM
z5ZI+EcmpIhOT8GUwDfP+ujYmnP6HBdDenCs+Z+mj3+brTbuXMwbb/LPJd1VDjCWs5VN1uxdNDuB
Hoa73fS5Qjt1IDlt9yAEW89HuwDMygvaeZ1yNQvERsUM4lK7dvms4FDzmDWt+VjaLeqzYzRyCc7O
Tl9t6wkX74Sl60JfbQ1o5S/nru1DF49VNbvacU/vtZr1U2SN1c623IgjeGEuwloMt9C5XW1LiX+r
1naklNWgdIcZWcbDaHQY55lJElCq28f7+2VrvUWUdcGwoSq/ngHDDg77oUTdIeuH9JR04/zv2Frf
za7Tr4k9eDv1+MabpDqj08MYlHR1zTdPtKRUcrFgTeIYTWILS4MC450z0pJ7ZhSbS/GtXu7PWx7t
VCXwFmEbXAm+45NRWvKZro/9oXfhGt1/iRsALwsdNAS7UOJgpL6eB1h2juuZHS7qo552mmShBPVU
mocJXMZZ0RxJITJDrIWg9iyMuvurGLMy0LVaeYwiOt73f87WkzP2tcEtsJduJlFGw/qVp0OuQvX0
KCHAPZDTKceITu0OKmXjOKI/w85Zrj2uP/11uBnEEI7OALcPLzT5VLdV9KAlinoSc5QfRWt9mJQq
3QGfLEdgVWCDCuAeYlxP//Sl5fNHiFPbIkfYXiqXtC2joyfL7COzCLGjV7z5Ev9YZfVktVpUNm5J
ymWw04R6HFtLP/WaxEcXGvDS/S+2VUmCz4f7ytda3LxXV0Qf5rPZYf92gebh/MAU3bqMSFEchhCG
AKmoZ3xocGx77MLJ+0trMtMJktkAStaEb2a5U11AuFimFZQZN7W0ISjeU4PUrJZqfu1sJ796kbdn
wbT5epG4W+RroO6vK1ZFTZ0oLero2hrWdHVzQDSuFXfPnlf8D8M63imUANKkhS+9ercjiMK0aQDR
ulMMBFP3yod8KD7f/4KbB2FRfaP9QGN+fUUgROAJNwQaHeJZ5UtH4p1lZzgNpsjgDnnSBn0W7/g0
bb3Dl8ANfIfraa0TAjhJmxwEcq+mjFp6g3qFOSxvMwshDd9/vM2lFlEJ4hv/WhcjFeEzR78M/WgY
eIGUGWYbrVpcQuTbdvL15XOsjzegDkS6IZDcAruZoIlKbajVEGjNz33vqkiu9NkJEdX0UPRj+p0C
zPraRdP/0JIGnGiTfIJkWdgcr4PZOCGgg1g0UTyuvXOF5NbBSXq5M4DYCl8UWLRLSKeX2dnrVVDo
10bL5agDPEYLRCjqJdP1bOcO0LY2JIXjokSAFROsv9fLOL3GuNVDskwR1hz5SFQ1oGi7QWq+jX+R
eAid2fjNgIxBqpi1qT6IVg7iXOSztfStpqH2mQR03sHxHOC0y96I/Sqfi3/VchbtkfamvjcK2tpm
i4gydQ2dFFLY1z9a1+d4wq1LuZSDKq+zK/JfXqkbR9uZtP/hwDpA95niIUp4gyZEJ0uMap3T0KgK
97DAqPzEVvtz3ZXDKctk6RdVle5wzbY+yovtG9ptdOnd1Q4D2ejFQgVupoTjgPajhgUmRhDHzFI+
2q6ErgAl6384ugsZ3qY8pUm37kx5OjwaHc/yq6NF5uesEkmAErf4JZ35+/0gsXFyvZemN6tQla53
dpHOWt2mwNyUEqUkxgmmeDSSSHvGGM3DXtKKis92Z9bzGWjpXuGzcayoTQnwdCLp9KwjlJNifoQD
bHS1JsC3viZUMJso4Ko7r3NzHXpgdMIWnMm6c2FWoR03rQVLXmT16A/W6JxGbNt/vv1dLvaAYPdU
8qv1u4wLlCRmc6CJiVLSlWEzolYSMCjz3vCK7HwXeBE0QSw/9sr9rQektUg+64Fzu2nN6Ay77Dak
zSr6YvjEQKuBbiL2LuWtjId6GP1yBGgczuAqDIb4ojiygbIax4sk65w0rXuArLBo7NZypo05lrVz
LFKvCH2oKeNE9zYeGZbMRu8EhiiNeieZ3XryhUgLhgG05k0zu3KnyEor2PeFqcrnlu4DjIBpLzvf
fHIKPIqFBQzK878OclaOQGINWeUCO0J7mOhMX/HMqg6RDcXDyBUdPGgRPYO+mXwv7oeL2nnNoR/d
ZqfbsvlLltk7tglADG9odqPVKwOH1r3kCkomhyIGwgAv3EqaQ2lLx35AgqhHxFFtcJzWKVSONSIt
4mQANXD9TLHHdOcnbVwAHmh6oCtLLXqjSGIBrRTSysJLJpP8JEDpPBnppJ0W8OD/8LXBpC1qFwD4
b3SBi7kKERdL2OeOGh+trkmPytTsEZA26mukE9FTJp1A2HB9o02yDI22wZfCzkBQxU0dPQyqlgEB
EuGhntNf98PG1vsD+car0+nW3zD0PIrpKq8WZ14bir8qkIaoywEHmSHL336XLT5+C8xoIRevOwf0
Jxq0qSIFEbMkPLdGmyq+aYv6aWhnyyATjTXDz6x4/uv+I27coaTZREVSE5SW1jjLCjH1DvdUSiV8
GM6iV8TVdWT0GKYu1hdIEFyn1thLTIwNHIEHoYTAQMin3Frd3HENvR2XSfL7WinNY1IjvhQkMVos
zD9KyjGInP21x9Pb8FMjFr964WLV5TSA5KBihlz0amYqB0gojnzooGpkfg8LugoaIWR/dON8/Chn
TwF7IjKQolrST6mPFUf6g/bixGS9mIvk1CF/9A1rxiwK4PuK72oH8+RD6w0DLnOAoB7SWrhOMBDC
op2Ucut6J2ShO4uYJQikVdxylLhOmrqm5azEFaLyk5M9NbL2To2T0nku4ra6xF7mMf+pk/P9j74V
moHQu/DzCc83Cqu5BYm81BpEvHU9OfaN0Z2LJNxDEWwdVs+gFwK2allq2Xp/dBaqgvm6OnL1KU2a
P1iqUMGpYvoc1hYWJ5WR7fQVX9DVq1qHS/b/F1ztKlHjMQzxANVTp7Lpr7dFsAh0v48mAIL8yfNN
iTFSDuDN10N0vpyEScn9V7v50LQAiVL0GyleXz80zuLoqMBLI2TUzftJ8cQpmSM9UBrD8iOv2puU
3oYo+DsME8hHXSQDXyaNf7xkpWnTIUYzBv+SAXfhwUT5B1bC0Q7zvSLoNlS8WkpfPVqVAjDy0kW2
2XXKn3Mxj4GHmlLA7M54bplT846LPamgpcP++pvyUIt0MyO7xcJi9U0bMmymm3zTKdV5n6EHHhIQ
ytFNwnzwc7utPmYR3T9PaTGgyu03m+IujGEQpRpHFPL4uvDLWsudJ72Pr4ZRxO/jaS6f3L6p50sK
uDXc2cFbH5NzgvwB+rK3Uljt0I66gpP9NYui/NkI2w43lXD6kFddunNfby1FVYhi7wv5Yt1qnMxI
mqnIAbfaXn3oUheTIaQKjm2G+vX9I7G1FP0vrMpcGGc39DZVlLUadTBjE5koj1JT8n9bY+gOjjSm
L/eXuj199MDoNZCCLcJ3675R3heK5NoBYk3tqbTcFpYxRqcsHLMDTZL5eH+5jZSP9Rb7tcUEjdxv
+T1/nD7RpjKJRjRzkUp0vwyiDP1pDkEjK4V2HPpegkCzjROODPKA0VX2VGNjFUyZZuy0QW5vE1ot
MA/ohAAwxx3l9Q+x8zEe6oEfEo5d+sGrLC8wbGpTZAucwJyk5SeNAva7HKwdQ4+Nbv3rpZfL5o93
gMhRbg29zK7NrKotSJ227qyjamXZu9lFo8+vxZwMPq1nCMSFJoxrj6lAfe3zUD21XMwdb68x9gLH
xm2AFQ2aF4gfcoRvJA2mniHWQH1+1UtsI8qytc+dMiendJgo94q8fjSGNj10w+Dy0UR8TqtR/R+2
/qK+iEMeNe5NDd+aGnYV7JFr1llOEJZC/a71fRfYuJvtfIetrU+vZ7FOpi17AykZ1KihhQSRKqvn
v5FSKNXARY3moLS187mkk7ATQDbfLwkMySqy03i8rq4DIzbRqrCU+BqmfX7SY40OVyILw++10D5U
RmgeLUHcqnQtfm819GyxIBI7/YOtpyaTWTC95K/U2K83Hzr1btlGsOW0JnX/UUVnvx9kVp6Q1Wgf
TTK4PYGxzQV5vxh0gg+6oXI4WpqGuUfc1Fy2llWo+SeppMWjMyrxxxxt6J1UbevSpdBBbgGFByLo
KsJUcZ8ZNUa316JHqcIZR1wGywmjurJPJaXtEB5Eahqf7ge2zacE3bHgP1/a/K9faxyR+acDmkPC
G6bvUx13fqnE6fNohQxro2SvS711yzOqeeHGQG1a37J6Iwq1K9346jQ27nsjUjFaMXyXdmihyV/M
GAfGWSCplv0yl//ef9itnYyKE5LyMEuI5+uenjVUtOk9bCxD5lS4C0YaIpeahtrQWens+VRgm3XV
/4+z81iyE+na9RURgTdTYJuijFyppe4J0VJ/nXjvr/486D8DFZvYRPVEEymUG8hcucxrGtU6YxQw
PtMu0z4XA1byB+X6Gik3uY5CPxZ2HaJgiD9vvrVZG1OUTb0IMubZbobAwpdqlOSDJGN3FapMYNwa
h2aL3rJ5w3ZmMyua41r7h87c1xpJwm8H73TnQqJOxzmLMT99xO2+1eh71P1qkSMX0mK4tIloI8ZL
3D33coWP80yHIJDtyPrOyc1SsK+IprrFALrUzXowv64UhUvjzg6b0cU2tBfeYuI5jhtEbXR+Xwyr
t2SZptLRpb7eldvPsLbqCKJ7xl8ZebYT5wqluKnXjieN0fKUTFFrX+I+1uVrQo5Tknqq3XeRy4Ph
W/YkPyphWv0tuj58MsvMzn1ygfLd9gOr/TlZFILvAMtu2pgjPIysMCRAZZIYz1PdaecILP0/albK
n6ZiORLC29sqZC40FNFJWHndb8MAW8WSBkSeAxVeemCoIeJDPRzaj/c3yw4/Dm1+EihQSlSLN/Mw
9H6kiC6YCPIsyWwXklz0dxSa+td2UWt2Qh6iZgg1Sfyt9pYyPUuzll/RLGoGb4H92r5oc5laJzVf
axLondOfkWWCEKhsVbKvlpHZDaJCw/wdlL/1oxmSTr4oEyfeN+2kRvhgyfMvpR1iKOoy07G764ii
mHMq+xK/NwMaqu0umE+M53FCouE6d/a8uLNelo+g+xzhjoOSfinmSjWf5SjpK9qwvWguKliJvyz+
k/TfLoKfDrS2EdaprUiRTvBlavHl4E3ubF3yXxUvRmBzN5HMUpe0XOYOhq48awHobfNlbNvien+V
nTuJuSEBk2hFc2wbpwYnLhEAYO5SJaX82FRj/WgWcRtkS5q/wD786pSh8v3+mjtFBGURoQRcCOPE
7YS7G6pWzUu2PjoLlTflev5QMwP2YZDEBwFg5/IDOgDpmFk6ksHb0MWln2T1AmhorsuflWMPfNN0
/oLZh/MhFE7RHySJO+vB26FnsF6ADL3XUPpbAj2HtgBUkgMRCLUZAuUKGTjXmUTDSkhaM3nQLeXk
6/33ubcoQ4k1ZaLgvJkN4tKb1XM/hA9dLCmnZVR/WNHSuuZcIc1YLUeWEDufD/4G7xLmKIF126Wv
rbiFoMR8om/KkXxbrNGbf23oXhlrycEX3IlbgDnp3HJP/soN375RoWuVkOsV/1HWKETImOKBGdQO
LtKdV4hkJzhY1EVWMPc2AdYhYVcm49VGZohyrlW6E1/M0YmAQDvNUp6qphSmf/+77bzIXwghak3a
tWAj3j4ahrFGi5qg9FCPeo3m4SKd0yphPEixe/AWd5ZirgIUYuVCMGDZPF/WzkmEaBmAlXoozxbl
6/NQaVHu1dlh4FJ3Ptma5lK8rOJiN/1vKKCmpC5aFljoLhenIVSgY5qLbAyuYQyN6caUkT+b3or/
ivO8z11dGaYUmlam/y9Nk/qZiFstvtbAXD5VqYrG8yQi+6zPtvIHXB7b9CKnUh2IVz0cIWns2h/K
oMr/aLYwMUwpk/GLjZvWkTv53nORZKl09mnp3LRa9amnQzBJaVDFToPY/Vz5IVYiBxF5b5VfvRW6
Hlivbo+Xzk1kTIIa3NCX7FqNSNw42nzUC9tbBVQjrDASVNKP9V74PVAJRcS2NmQBSMDuKYaX5bVl
d2SueLTKJhz2NcuMapsFsQGUQJvM6KyatfwfNvcajlbeASnO9j4Bng+THXJJUOWy5I0a/SLmb+VZ
B5x6ECfWH/w2nwQrQJBADPf/xK3evjZQI1PbLkkaKKGIG49qojmFZm5/HhQzF742GtYZ5d+rZqXR
QZF+e4TJ8mmb/upcYreyOcIOeaEpT3oaLIVeYOwUy66mD3MQSf18ULzsPSWoRQZY1gq03eLCIsTn
CqruLNAiSG6XqE3a/txYky28rIBA/1O1BvQK9FwLg26aIeDeD4y76zNnhvRMJgl57e1bjpt0ZBLN
W+4qo3jUl1G80D+VXbs1omseTckLNDb5DKOsPVh59yUjagWmn6LhhtfdqVYXgxNn5UVWFg+PePuH
AeNTuLZaHe3b29OBKhDHD4MZlrzJg4qxyvoWJf8ghoyNx/wcPcHM6y/3X+ZthgdjAAgScQt+/413
SKIVI3PeAsI0knoF6n2TkfvoELSlO4Q1sbWOuvDZpPFyNDTaaamuZAX0QFCvI7nc7qNGFkXfamke
lEhQfA3LZnrOssSUTzlqYT+jzhg+dW1h+Sjs94+pJonUS4uszFzTxlXsP3xa2nawqsHQ3JLpBYjq
BE2NjN5m9VpHufUQGZHqwzqOXt//xgFLrCjRNQ/cyj6BMla73ozyAGR6hrawI3+aoay7Tla1r43T
F2cLFOTB0Hmn84HADspP6yAAGcFtfGiHmt5tLvKgGMrqPJsCjQnFmD6OdJr93lL/meveuaRNhyhj
1hYneh5Hs+C9Dc2XZqfRN1nrls25lcYQvQIrDRoa5Je+tjUvAdd7EO53nxRUAlBSkCi3E2dJt4Ui
h0YaTE6TfcLodHBcWZ2cxM2UKlpR5uP8VHYiOtlmnJduUZnj1wUHwyNw8m3WuAJaVxt7ANf2TbQI
1RG6OjZ3AZ4q6eJWmjX+qFJon0hnTuJUKOl/OcxMzwjKClDoGxpQ06Ml3JMXrBRi3HNsLtfHsWXo
76VjaNZun8ZD6jXq0BgHx2fv2/6+8vr3vyUMtL/xNWqTLLBLaXnRx9oMMC9uDjrfu6tQ7dKiYE4H
+vntKhMNUpHXIZ+2dYwigAQYonMai97x75/R3U8H6ASRJ8B/N6K+kTxSbThccaGu1mdD+wclqh8Y
fale4SDdfH+xnRBMNCAO0oNdS0P17VP1nTwJK9WSIB1VNXllTpJ+U3HMUD+kphVeMEIoH2S5n673
l915Rqh9jLSIC/CCty2fTp91ptQGmu9tDwJ6WKgOvDChBRarafuoFv1w0P257f0iXoowJAq2aAfe
CL4D6xyquKHXbBYj3XV3rEe1frKlTgIVa5fD50VWB+1cF3EW/duiSNWd81F0+uv7Hxyw7CpcSHv/
5uOiqKSmLB0HNoDoZyitpV+pzQBMrhRPkdUfiULtzM14boD06FHDd7/hCg0EREYjKM/YWo9JVhRW
/hDP+lNjL92lsUysQ6IUyaVZbT28choPK9zHVBLKn6R1w8Fn39tt670LumoFb21vXUTae12nsROU
UUpHM+t1KT8brTP/gTpX7A+93j44lSLeLz0I3hm+FPiFFWi17X0IVNzCNGdqJUSY+/pSZH5jn5Uc
uH88PA2d81FLrOLg2tsJGCSpGNKsvYHbgTRAIRAMg8OoTA6Rb6k668VZyiMu2E5ayCqoAK4SCqtq
3tsDHDlq7lAoIXhqSLEHOaM5L8oc+nOOZ+39vbu3FES9dRet2ORtS78A0FJaCyJOzjLCf6q7Bten
tHNC1JwHHCTvr7YXIqAoQbChwb8i2t8+WC3BMm4jKQlyecKpLQbd0gEguDpL/GMBV/X+qEt9RnsM
MBLdgW2OIpKl1ONGTQK1zesHxty2X4xa+0CJmJ6S0GgPct+9l0kTbm1HU7HfIOIKRER6VWK9YWyj
IBrD5dShquOXyAud7r/J3aVWZCYT+x3KSaZMsxQjkx5IOUlJtRTqKZ1a5VuHD9PBW7zd8xDK1LW3
jsonUW6zG9tWOE5STWmAKj35JZXnSe2gQ95/oJ00i2V07GW4QXZ6RkDwTTa+yjIIDHvYzKaXtZw5
VY6wofVr9kfkw+qLhaSpKymT7pt60xzcnLcXyvobLBy/qOxR3dtklFPSISU0k1EaRs+GIYpfp0Ga
nxK+tzdWzmS4xPPSxfULbZ05OeJCr///23qf9dEaRJ2WHXvTHpc7YaIwaJOPqG2TuKbZPKZ225wE
8z2vB/njDtUyf+qsND44mbsfmYNJCw3vdvbj25PZKW2PzHrO28+j7rQgm35pC11796791RhnWroC
TWB7vF0FOGkR1ylCVlMkhV7Jv/LGRrF80TbSQWDbe5UKEpfMQ8lcb8DdK49ecrqKpcKuvI6W1Z07
Y6pcS14ceFOTfAZFOZ6NrjWOOFo7Aik8JnW2SlUG42dbkbW13ikSbYygHgrr01Tqyc98MED/rpOI
4UJrEnOOLJLiZyZvVX11Ois+cRH0vjm18Wu7RGBNEHd8d0uHn8XYBcARqfUNzkNow1BImkFeKMx6
BrmVhJ8XZCFbX2oaQMP3D/TejoJVAHwcHQYIhpsdNYkqs7CLToIQ8WzNRR/Lfq3trn2/BCBPxWEF
ELuSrLZ7KrYYvC9xmVD1981wTpB0/GojDjyg12FPj2WXU9tDTs4EioRaeFBBqMrOkUV5CL1ZIJu3
UvqWPmRV5+RJsCxLnX5W825Cs0wTi/CVVXnwWz5VA1JOhRKjLTYmozr7Gkg2zVUVxN/c2NarCF+E
pChdKQYZ6E9Ga7fXbFna792kVlAy+mpAz3EOzXOVz1N8leVBC91l1iPtIADeXisos62cC8oh9u62
t2mgepuXRZoEjazmQZ5Ok9/ZRnbtFu1of+wGfLDjHBOUdGiBbYKtGjpK3Q5DEkSAqT6Ug66hVIZK
1WlGn+0U1/H0bBsjck4Q3P5ndxGIPAXbpPfvUjSMkKSDo8ecaRORki7uhWEgIAvOsHuZlkHyrDy3
DuLe3lkgR8WLjik8eeOmmYokcVR0NrCFPK2HB8NqpCuaYfZRg2Dv67EGQph8PPQ4Nm90GeyhRG6O
6WqjmH4kx6bXdjA2nUxYB6zs20yOBgTIOHS+gKHfKG4RtEeIKSNZzlJ1zwoC8Vi207KcBmXwF82e
/fvfaXe3gJVkakafiy7O5hX26YT24urElC2a/AM1oHk4dVYx6I+ZYhWK39AMr90MdcHMdYq0tD7G
fWF/kNMOCtP937L3mtHkXducJEQ3lQc9WyHZM5LuESQh39abMIgSxzonONQdPPbuUtTwzHg5Jzeq
iTooEsigwHpLsIKDr2RyqzyP6Hx5mLcw973/YHsflbqS1ikf9BYkEmGNIltSSknVGYU3AWl6FAnY
AycO9Z+AMI/gvbsfFXwITCPqHSSpN3eEWqGoTssN55twVDMXjcPsUet0vbqic7yk3ljSPUCdSrzO
RZTUpypsxDWdKu2oP7PznhFXXpv/6Jnp5F9vE5OWtzJq6HXRMlkmL1cWHGWAWyXXoRjrgytjdy2C
K/UBo1gYDm/XUrOeT40XTQC8Wb2aTtKcHAs+XapAQrn/QXfiDqNe+k2swgh9+37F2OgRNGK2D1qB
lzxvq3Moh0d8lL07kFwHY1G6MVyFvz7zb806bZ6g7UKgCEzUWnUXQcrpJ75Syl8Am+wXTSlKrDrG
UC0e+3KouAzxHpz+Rms9cU6otVdfO2eW+5OOfP+1bDoh+2OVjKniasqMLaqio1rtJVTejYu5SboC
eGzrpM9V5rz/aAOBoRim9kYXZZu54TnOhBn14kAyNSx5a1txs1yk19TMjIOjvXPYWIrQybUDBnVb
a+RDrA3qGGdBib74syL1ne010JH+jHtpOmt6OCsHx3tv40FxgTRESgzme90tv32mqFtQ68jJvnGp
mJ/7VrcvtSQ6RBN756Cc2Mm+cfEAdEr+CyZz+3DVXC4DtD6mQLaIP0qFkzwsTWqWF16+/gxlzgqY
a9bYUcIzPPiGe5ueIoY8BpQRuf/64n97TLSkgG7krB2j43GaAWOeOiPuDp5w72Wuylhc6YRL7tu3
q5TaoITdOk1z6rw2XWBNBhrtUvKvuejJQV9hb6uAIwXbTs10S7pCUzNB5r7L8Gkzk1OsRtXjJInP
lTqUfmHZ44E20N5ywCjW1B1SADvm7aONiA9VI3C6oChz3W+5bf4QPfRmSR/SS64ZRwOsvVdJy5gc
DM0oBuubtMWIU6vR9TwLFnTp/VQdQ58tWfiFJr1/ZIRPAO0gWodw/G8wMNQraKmA0grkcAgflWqo
T4nIjwbKuw+E2ANDE0BSNyqHwKv7Xrdpc3WzsLyJ3uxLWTm6u6DP+/V+hL/tvvJAUHEgcNNzv2kV
pkMJOqrK0sBuuuUsEReZgUX2B6Cz+aVt2/Qhq0P53V1QFkXOgnyZOHmD0C1A8NW1SAkkNamyIZSB
u6z65/6T7e1CSCn0Jcm0GHutT/77Mc6xTFehzAYaKF4o6I1bOvV8FvNQ+5JSHLzHo9U2e1Cvi5Zr
ARXsoYyNpyrL/07qNP3YcfS8qp3T0/2H29shgNnI1WnzoLW+Wc5RZ3gVhUiDeYBn0AM58KQI9qko
OQH3l9p9MkDJQPVQiL1JIfHhXRA0ZjPqkuScY03NrmorOi9OYvnURNNwvr/eXvhl38NmB2V8S7vT
1MWxCpvGi5Mq2ZlUvgrCVVX5/ip7L5DcCXELrunbGVelY+Xr9CUicPbgnAxouKeZTuVV9GrzH74V
EwYqVMYtJImbb2XTMs5Gk3AoEjU+l2Ecab40LdMJ8echP1hs72tZSOoy2KFLdtNsLcViNUIjFkqR
DElRiUYvthBylhfmdVbZHiFQ9uIHqBuQqZAGAdCtv+e3UwbqBOZJwTU2O3nxtcm71kVANz7HVSt/
RV9mOamxdARb3VmUJJEbhkqYr7fNstiHeZOufXJeQBuUGarJbtaZnTebnfBMKcfMuG/a7/e3zO6q
xMhVGYqLe6vSJFkqHFNrSYK2wOowpoK+ZIyIzlkTWY/I9BTnZSmV9+/TVbCT2aShrL36TYVTDc4y
VEnDonObvvTFEn1OlDj1c3XSD8BiO0eCup9mGPwiaovtp1StSHeGEF/CyYoU+xyaWf1BpCAnH0qT
0uagtNjZqMSTFfsBK3JV0Xi7cSbcPDItCqnH08z6q47q8DL0dXsx4lFqXWat48Gls/f5GEJQoq3y
2jewY17iUgwDFo/Q4iQvjvESUfVIXLVIHc4F8HhPl7HCvr9n1rO9aciv5cA61v2VEG0+n1rb/WBi
0x7UhVJ9tJTphTLWPMcWvpxWVMeXWRTTZcKs6/X+wnsfkzUpD5C+u+1LKUXTpwBPaMQh7JV4+PUg
/ZuPsJgG0wz/w7dcQeu0/YnbN+2pWSVlQB0+DjSzjDoPjfyq9SqtimiGlVCqPtoFF/3BvbRzT3AB
cq+j2A5aYZv14TmbrxkvdLh11mI6RfZs48F18AH3VkFHjAKLjI8YvvmAiVlDi+roede5UfnpvLYb
q6E4iNo70DPOGyM/C+IPhdX2YRKRjRXS2QD5FJIIb6Du++7UlfSx4RgmXopqReG2RV1UrgITyBdC
NyJ/iQGayJbWHXQY9n/OCk5dSdOrFdrbwwk5ocxBMJJeaGA9xFDmXoF/xpOyFOY3XMKr7wU65XhH
Sfk1Y+7m92ndPYsJ1cj723j/l9BZXdXcdihjkTNlnFyFgjpLjcabJz1+MhIpZkubmRO0oeheGqXR
z3NpzB9QbpafowZPeVx0uvfzXAFpyA7bgfkzmkebt4I1sLkUJb3eJo1+ZmjOULUlrYvoqnoZE6n+
D1uPrIvIT9i/xQmLrAWCYpiklEqyfDasOv0QAVU4OLs7gUIj81dwdVjF8rYNbMQ3zFmgmx4APhtP
rWb/nNuoO5MqVwf3y04shPFPkOAYrbzt9aj9nioMoT1ZhQwZvymrv/WoTKaH3G6zFxn2QuW2UV6A
eakxvejtyZQu93fS3uo0fpF3RasJwPomURGLXbUZ7YpAovfKABi4TVK35Vlppuia1rp5afAdOKkE
soPvuPeGaUMy0ycQc7euv+y35+6FUOY5y2l1y+l8SizJ9iMrTC90qsqDOLIzfwY8ADwCKj4hcbtD
UXIhCrejCNKl7QJZ7hpsRPLcy1sxvVpo+LsFdmkXK8Ir0mXI+n6WIAX4eglw4xCYt6N+bCNGzLv5
xPOQnmCoLOelW+DZdG3s82UPXuzOjU7E5GdCPaDNu0WD4HleosHYhA9F4qDGJBnDk21Fs9fIzeyn
zG1P0SiL1/v7aIcxuDIg0XQGPUBZuW1WtmTepci4EWRcQ6bTIiymwuZi5vlpqUscXgbQYqhXa2mp
wBsezc+J0UVQ8A0zHLzJqpRviiKwLbDt8V95jLLaV1OsGLymzqWntApFBs9aRaC2wf3KugzLJD7F
ytTpuAl11WNYpovsIsshknPXtOV3vSmV+UItlWYuQ/jub8ZFdXRm2NX8gUVtrPPRUUz158yJ7Wth
mHPs54ooPxbQA3u/Rxoy+0l7nOIOLYfltHS9Lq5TXQrlm6p28yv+s+0RUmLnOKIYCzWF8S4vczt1
TZFMhOAYR4GRhfUlx6nhPPTo4GVSlfwvqRjIzGERQcaJ5ev9D7iza6Aj0MBBsY7Mczs2jEKlboqR
IZdaRWWAryTszSnqP9H1QB9jEA2CqOkRdn7nYJK/w6PHVgS08za3rjMsc3oHdmTei+rkLJnsp8hl
f6tVLUOlJ6sukygGr7XAnw1T2f95/5l3shi6BatpITCmFTzxNgSV1pCk0EJJ0BAif2hjKz7L2dIc
KIHsrUKnBRAfeQxODZsAX+V4ZDlzuo7YhlK4+PgOfpkV00F7cX8ZxhFrOwLG6TYlaxeuhwj0ojEu
Re7ms8j/LqLyyNlip0BB24iATUD7lWG+fWdi1alh52P3GDnGc2XjRxS3muq2CCb45bgczbN3H4tk
Fv0YSDtskrfraSNOUU5BEl10UhUkdpd9mbLhaNayv4rDHNThLuaPt6sg7G/0gquefh8q/76YZcMT
aRar708r8DsG1sl9Rxa+RW9YCTR2kEiIF416J9xBKam3SquFtjxKgNzfv79ZiW4RtCoZcMrbp4pK
RU3yGsxcVmB/1lQgsqPmUGhwL2bBsoEFTFoGKmWzitn1fVWDQAp0oUkvHCfLTxB3e1rstEXZcrJ8
IkrhKcr0fpHtX9ZU8G5UlDhuWkiL5MAVS4GNKgsDzLmUsaVbpP4TrMHv99/kTrLChHxFBcPJYJS5
2YVjZGtTk+dxIMxq+LM0iponi9vXCaD0wUfbO2Cr0j5UYIZKN87miTNodtzh6Yz/J3OIxgk6Ncs8
s1j+6KLu2/3n2l2Mb0Y/eN3221wBwr0taamO2XcvumfHiCM372X7XOHOfZp4Fwezsp1ztj4W4gK0
8Glyb/ZKvOhqNmolEjV5Mp9JJOaHBS6pf/+pdr4Wq5DPkrtBt9umlnGXjdOsTJhxq/HyYWpxwzGZ
Bj717XiE4tzZ/CYYGzJLTthtsmXKeAdhgBIFDFocPUjkNEt8c+mba2lLjoG3oJlcGjbpH069mAch
f+85gY5C2mCmRF26ub8KrcQ3Bp+hYBqzJvXDMVe+hMmYVL4cqfP5/kvdqznBE4BMYcpJU3N7BqRM
hIVZm0WQoWF4UmYt9FN5ytzE6qTzYKnhNVacVwpFPJCNwoGUrES+3acHR3Fny65ubPg/cP0wKlz/
/re6Aa35OmySIQ8ytRQPBUo43gRW/WzkDknakBzlKDtfeCURrgFuxRhtH1uVS0mvY6sIRm2SG6RF
4ui7PElq61tKOJO5xOaHNo1if4aQ+M/9d75zXAD5AR0Bq8J4bXtd1PbIZR7qedDmQPz4wKHxUchW
d6ShtJP8AU4j7wP4j3HJlsOu5ktnSLA0g2wcBMrEA9RY7uNT0QLyq5H09tqmza//4eHoOIL5Qej0
pvAVSYUeWqMUgR7K7WOuN/lDMyb1QXm992jUJLBgacOB91k/72/bBRyqXqXSXARMhoyf7bCo11Cx
0j+dqtRg0wiknNAeTo8w63tfbh0p0xgxAB9vdXGBqQBfDKOCrnjan9LGihHdVMcDuNhOAGDSA82A
iRASDtv+WEjjG+pRVgayVpWyC4xH+7NJ2nLAllIcmprtnAQa0pw8etMKxiub4F13ZGiDFHISQtPp
r7Y1ts9MW4bvraNEhW9pQCc9fHZ7BfzlPJXG5f6G2QMA8wMgQjG6pGDY1ih6qKTsGpspzjJBTll6
PZVdcGLN323kJBjx1Ua1XAfCRuRaqcj/0XCt/2OJ2ulH3al2Qm+5E4orwbUOD27tnS/Bjc0RUgB5
7UCu8I9HQ9Dkpwm0VGVhz2dLy/QrlY988Bp2AiApCBPwX1HphhAmAeE36YFl5HJ15RtLOTxhjthj
jbZar0O5PghCu6+dSEsQAvpx60guGZmAXQzyo3fC7qVNTOMjuX9tn3Fbne1zPMnSgn/glMp+i+Sz
GWiZ2XxBbRUVd6uXEvlhyVPtCgYfOcv7W2LvtVPtrO1AaGkYbL893VIVjaUysSPKxMh/SvEMt11C
4iMcDf39MG/e+HoBrDaCN81fSbWziXwDfQIt/tcIdefJbvrhrNF8+Pr+h2K2BQ2FFuRqXfX2oSYY
Q2GsGlmQzmnpz3IcU10hMJers3VQj/wqcTeTGCblK9iUIvw2hcZl05ijuM6DLguTv8aiWT51Y7aE
7pg66YMyOvrFpANjunqSo71jl8Zp7GjfvPv4OAQWRmw2BfItViVRCslJSi0Pak0ZdQ9mYZ/6YN1W
UNusNkcyobfbxqFZTwaxlnsr2e/tGy7TfrDlCHS5tYbNMp2zP2bT/BuhV+3dlxwrMaEkH4UIe9Mc
H7jVixDx+UDFQcs15HB5qMvsCH9ze8mxCjpMqFrikHsTGGmTj9pgxwwm0N/9yj6RryRx6U8NvJ3l
ypHZnwYZjfmDr3YbiYCD4epE4APXd9MzSrmzkzqZECVczOwLSsAqjOayfTFnvRaXQYsV9Xz/aNxe
q6xIMUtPHl7ADVzZKhsKNEOPgzEWOG2PXe5LlaUcRNi918mugGWx4iBu0i6tJNi1jOuDts7EtSlL
5TTnvf0S4612phTovqxynu8/ioztEcr9VfjxxyZTiWIKFWWhmo2TQnXTkKO3OH3k0SicvzQo2/47
Mi19UPomOyNCKNwKznhx8En3XjBRDiDSOs0hKXx7MipbH3knDHPopOeXMHLCR5KXozbIbd+PoSG8
SDpVJgjlbdgG3zErWD8kQSVJc3+ZY925Slzer0JFy++sdoMsw3+Pss8AcOPeY5LafHz/TgJhSKdV
ZScRd94+KLJ9osvVCO5AOIgHTZMUf0Qs96D3t3dCOJpgNulfGeRHb1fpecl9h0FNoNpi8eZ86j+m
jYoeuhA/kgywy/2H2otrBHOTHhbA4RuEXIGKC8480AdkheAmNZqGK01kP3TIjh1slL0zgoujsiLk
1nJss1GGXNXYfhbQ7iir/N4xgJijRQrDxDKjVWW5E9elmPs/7j/hDkmbrgjk3ZWjzLW/rXn7WapG
uaTgFkY9hZ4N0MabplB+EkBe/zXytuk8OPPKxRDp7LjUinp4qpfF/oDnlsR4pxD2z/u/ae/MrB93
ZeCSFW8r0hwFRLuZhyhox1j7kQq7+KgP/8HQdb2m6UIBsQRCva0FJVuCqdEwGrCNLgysERkWRx3m
Z7ORjyTzfw3E3mYFfFgk8AiAjKtu8JzUwkhOOQT2JI0zzFxRc3iq8zGf3UWrWzAaqcAmTVjIep0T
rtBX3ARz8aMRZQR7RG2/DWbVf5C7Lm/8zqwH7WJbbHladN1iuktU6oqLhKPGDGYCFXu2O8c44ZhT
tRepl6tT1dp6Rjuhjr93mjPOntYOzAGUaQG95ShxaXkLeF3NnRSpHQ6i/87nXCW76JeiRHUrlIro
NLmeBIJiKp1Xpc/M5wxh9oOydOeksgh7GJ8PYuE2AgotU7u00+IAclHn4xfOTEBd6kdjGOWDO3Mn
BgHOBROyfsrbqkmN0mquV8yLPsoKmvLL+GHs1OjZWhb170KehoPIsLveOutkn+4IeQ1WgWS+xR0t
ZYgkxrH5HR3O7DrQvfyAgq99cG/ufS50OagLqaVuWRJS5QyoY0To1DVyz3xOmU4w1LuDVfa+F8+D
FjGdttsmdy0WpS1hXgbTnCWPSm9Wfimpigc1rDoo6tfIuTl8q2Q4CcAqHc4N9fbOKNFjxIUEgEPU
GPPPFK1Jr2d+f536rPcqyU6eLJyiPnbJoWnVzkOimkg9tU7laeerb1dWOoXhooY4mUMbyDij65m+
xHnS/JklUvfX/aC5s0sAKdFHgPHFK92qDJmNNiOtvNIJ5Dk+Y+NQdl6vMzMu0lZq3KbQ1YMCbtvA
pIVHDUuajLAJcDdz28mLJwzaGCPbgeV+EO7nb08vXz4djcc2mc3NGuu1+Vu7yZkHvWLkbAep+/2v
V+E+he5B5NiW4zdLbG7e2azyenFYoj19+v78+jHxPy7en7J79Cjb2vBmofVZf3uWWm+y2ZhZ6NFx
Ff818nmY3D/Kew/emLEygX9bBbrR/3+c5fzhg+NdXhr3iIZ2tMRmX9dM84Yw48Pn7l+R99q5L6p7
9Bg7YQjbZ2p2pnrQN7fXc6ppSzHFVR4skVR65lBol9XR6HT/1OydUMgqNL/WucaN/5UpGTBelzgP
mlZnfiKiOMAG2vSAPB4JwewtRYYOSYDslUnMJgyhqtY72NjmASpvy9/4VYrQY9xrfo9hgP5z/7F2
kknkhoB0GcziSSc3aw1c/XpiYMdbqmP2rEzj3Hhh3qpf4lCNC3dSlRIt3jI7uOn3l6VFixGhwgRx
/aa/bb1+5b5XMyjtxp6K3u25tCp3iDLjFE26ZHgNmnjBLI/OkZnj3rtlxgemGJYCNdDmeWdi8P+R
1MapN/0Y98rXQsNXN59k9fP9V7u31NrSZ2qzcl23ebqUGuqU5haJRlcY6BlhX+BalZ6d8lEDTHN/
sb2ri2wGjDfIrltNkxED7jk3cXuRR8P81maTgnqy1loPZtYYD8lSaVcFbtpzUiT6EeV870EZYED+
46Xqlqq9/Zg6uOxZ78hZDRtSVVnry0mu4/ocx7Y4uEn27q7fl9rsm6wfM1FNCpgEO0/ORWK355Hc
5N9Fi3G0qqPw/YN88PV4Vv5qLa/UnbfPpkltXcUFHhe9Mv4b60P4lLXxERSQLIb/ZpN5rGkU24XG
I53eTZxEZidmiAUkL6wiQ3/NKZ6X0kWLQYL13avyOVvi1nLDUE07D6kmo/ci/CFoxkBbwtinKHLP
Unppvpi1bVbeLAz5Ex5K2jerzYXlwttKGtwq8snwZT1rzY/zkjb/phDgEte2G+dVpEZRXB0TMZOL
ZteKOLVRUbauhPx7kCmK1PlOnoayFxXT+K8pFzb+PqUtf1fMwlF9AQb30zCM4ed0MJf2NOZqUfmm
OmEP4CRieJImp+3OtZNo3+1CmgZfT3tRe0WmLbmfcSM6fmvUQ+9i0SxJ2Nguy8ukapX5UI09TIpR
gtDhOZCofxotbYvPIX1cYkZopspFrZoWcu28MAUYEDT05rhMM68LJWtyZ6MD8LEAisVxc86L9gU6
Gz7WdWZnFblrOf3IkbNEP53OJbinQkx/TGJKvxKlrOVD61hMPV2YJJnxD1KmE0IjrRL92SZ1PD7k
le5c8gFG0oOkjq04USsqiaelsp2dQjlLzZOcCx2PEl2oGnEt1iSv1JL4ZQGNkvk4ibX/I3pM5qOa
TbF6EpLUgLobk2L4msyU0P5i63nxcSnr9kuV1OYz4o0idxdznJqPpCRR5WaNuXy3jf/H2Xn1yIm0
bfgXIZHDKU13T/d4PM5hTpDt9RKKVGT49e+FP+mTh0aDZnelPbC0rgaqnnrCHYT3a7Dn6eSNOKT5
XYKM1J2i2bVzLlSZo5859P3bThS6eBiaoR982M2RG9C1GCgec0tEwZz3MJOFN5jznYrzYuRHKrfe
ERMIJwu0qTPrQzXY+GZWdD6bO6H2Wu5HWSXNoG695L6YhqbDVl5431C4G9xDOxbWZ+lZTeE7QMHc
B10ZhqtVaUOGbjWM8oPKRTPe9XE5SURF3NxMMM9pcs1vPXh50MiqoQ0y0HfyoonYxtmNy0L6bh+1
/0gTEUk/zBRbYoYInuHQyClX76t2tr50ShgDL7TS4pB1BZKdtgAB4U9gKKN3Pa2Kxs9dWypfirHW
7UMEef+qVM380UixUHhXYOI8+1QEac+mJL+8jImsP/dTY7W+WbXG10rqs3ZCxtcu/8XwVM8POlYt
e/nNRngFjogUDL1B/ruGKY/p2MzZIJHNll75fozHCYPKcKBqrcXp5VtkeymkQ0C2E/PWIJG0L4rI
U+FBhgN01byIZtgZlXXSlXDPpWsJnOuIR7rB5BQBn1uKRhLPYD3dgnG3HOQ/i1nZL61jUPj6B1qk
gQnhi2TSuqkaJUjbwWWgeDR69lU9j6l3cN3U+rGo586vv4RRxAQYwS1MQ3l9WZhtZUxeQf0oECp4
4yXGcO6Zj49n2xjJq6SXjBezL7RjqWrjf9kmGH/TFWTYDgZn1fAsJNhDOmTp1Wpwzsxbs1Z9nXUv
hdK2rxcDBkMELAJZYpB7N2iiwk7UNp5pI+sakgdC5wy57Xhu8GLZeacbmeJSMwI3g87DkGX1WJUY
I9jUkNysLjfeQXIIP3nSc3/l9D0/ykb7px6raWfNm2OwkNuQ1yM9JNW/caFohDs4EnYWVmVTcmgW
HHOVKOlxUqyfL+/PVX20bBSSb6BStFHg9q8L45GRqWoNTn61Gz377o5e/j4yWhs8p5e23yq0j8+d
aErunWn8AhcirY4v/4A/uOZn53ABxnJVsmFxRb6pa3RbsUsEf4FLpFk6BEs7/n6qvebnbBbubzs2
ua/U3BW6n9d18SDsOnYfJrMylKCNFTc7hWOWfFfDQgUQMNA2efn33SRGy8/DzA+eC5P3mwOMIexk
YoabX+OwLg6FbnCPNPNgBFnl/egjxzi67pgdwrDYo+fdpJqsTKUAd2EBKCMC+zzzK7UkHiLZ5ZQh
4XhUjCI/ZlXVny3hzG/0xJr2uncbu46JDBLbQJapGtZ7AWFrGcqYBQs8s6/lpI5EreoDhKdsp5Hx
J46vPzocbQoTxtw0nFeNDDyVJvDfDnNufQ57Xx8i+ACjPlhRYBptzb0YSrf0yVgWzq4sJILJU1o/
6SIt36tYhH3SrcScgnlCb+Gu75Bi94vEauI7w5PO57xp7AGbkUo8AUbJvmd6CDJuGnm8Y6+X2nwc
pDH/KkYFKdmqD4HOIOerZRgz1rX+hZDStX7azGP/vo7pAx+dBsoyM1z0G3zSHpuWLRjQ7zKKrNGn
HHCSA/61qecTDPrWj0q8hd5yK4iPNSJjoa9N7vD15Y15c3+xPWClMhFBXxH2rf58exRFbI9xgWlC
wrMe7TlsP1uJIi7/YRV6rAzL4XfdxFnVSfFWU7P8qmatzjWSKA91Lvc0U9f9uT9hiOkn1wNFyO3s
MUnTzM5ALF9nJ0zOWRYOR/IdNRiTtOP7a+EhznTzMU7aBA9Da36Ka8d4HEBFBC8/7020560uYk1k
flBU4dg9f6v2EKr0SUGVJMKcjlhdcZcqDcgH1RgD4SrsSe6eneOwFWNYjqNg4m57Q9zkpHnzAmui
BxIVvyMr7y+pErmOT33pnEKzNJ9gH6YPIZLve3TOrUOPWtTCGwDdQgb8/IHZWhWHrCqudjcN97Wa
9aAZQ4z3em9PXHpzKSS0adiz2o12UqpUlHsLMA6pc5f2uRLBg0KKYhSzu5NHbnxGV2V8j+YvTTmm
Sc+fiioiMibUoK5T45XnyRTVtRKOfdQYZB0qGZf3qhMWO4tuPB8NJbSHQOUyn1znerUhbTLzOb8i
5N4+GfidnpO6azs/0WdnD7epbVwP9MsQomLYsmGpSuOMCqJn09SUjX7dW9rFruvcL5sM6ctkUn3I
IOmxFp3778AgOqgSEJ3CVpu7FIrWWSlm60IXrF20UGc/lOqeVtZGbgGYgG4QMmAqSNbVBbboUmnj
yH2SWA7gPORDc4IlEognjEPKT1hNNd9m0OmnUaBAhpZLNt29fJo339EyhOfILvPMVYyULmCqmlL7
OuvCvlc76x32J+i+Djk8PPxzdtK2reWYGtIMZih+K5xZ2bKYmWfm18rVlM9u2SBrYeXo2lZ9dpyd
qR13Flz36Ze4udCksTIFAXc7Em/6qvCyvAURHdrVW1Bq0TFvqxhVL0uk33G+Gk6ZbCvnYBTe9Cls
0/4Ck67cyZG2Nj4DHQQgyCNv3Wf1Ucnq3ATCldtNcp/DrUMVupd+q+TJTnzefMX4spGpkosBTXx+
sPNMnaUrhvzqZnZ7dKLEO6PGk915VeTct3PtfH95B209Gr19E9gleCee8fl6ejxWw2B3sK2juHli
JWs+oOttfrb6vjZ3PufWw7F9OHTMM1HzXR2YDivzCIM0gZIX3u1CE/NZk7o8l8jeHDpnjP/Dw1Fn
4LdKS5Nduzz8X03wTCuEE874cFSclPMcFh96bxyPCYa7X17/Gv9eaXnyv1YCs6RFM+nQtQXCEAA6
FPS96LvhTrzXMN36YtQTGG8tdFtrfeb1Bo8hT6Pinpqq9EtQog9Z0+JZBrfy8394qgWRTDcU9uQ6
WZhgVWP1DPYuVYv2mjgc9qB0iW8DJn/KTidh2WmrlHkhBBhMDf6o6a1eoaBVptIlSq9dHHWHwTWm
+7hy551UZOvtLbKtpObWRl09NHZitoCtUUGfjc/pHIvj2FrzqZqbvSJ364EocCg3qKyWyfPzPdFn
HhW1ZAzcRBmaV7STr0DD9vCRG7kVG4HklWsALMV6CIK9u52OEi876MCo7qpN7Jvu1Fys3o6PsUt7
NpF9cyYh3AtVW6+SDB2CECjTW7WC3M7ArHCpIfqWJrCB1OmOOlwcslGUp5c34uar5IYDgwQc4IYY
09gjFmaxnV1Jr+HSTy2Krb2zB53dvG3IpuATUhMzH1xdp6i3x2PjLCVH6HXHtElnGqVq/HEy5vRE
cpmlPupb7dEQM72KoWuww3bKHebTegj+585bOE+QY7j4bjLWsEMtluInw6m+1aNjqof2SC89NU99
itAFkCU3h3OuIOPgl4VXd+eyzNHLFgI/YKrtPPcBqnQXcu69nuLWZiPm8MtoSd1SAeo+SotQZwhQ
AMa/H2zJEMN2lHd5Uv4cwlH94SEF+NQzcti5ObY2AKGB4oE67ZY8roeurRhelV1HtbcfnHZIviKE
syd8tpVVc8sDDYMNiU3M6vtjdaIXosrzq5M40a+8G6NvntJOvjYioQBAbfS9Ucjzy3t76xjxSIvi
0wI3XgfZ1sSgyW0RC7NyS33ItSmv/NBzWtMH8Kf/fHmxrQ+46AviO+PS8Vvj7+26cWc1ZzF+DIRt
IxmqM2okIflxHZtnFKfit6NUh4D+XLNTai8BfBXgFyQ89SUSCnR8VmiIuMoiJF+JhwyUzA9SU/4R
Y+b9i9FbTA3c9fXOKHNjzzxbb/U16zjUe28ZgbeZ1md+obfTT2/W0+DlV7q5DEx7WEqkNDc5OOEf
8mxsCNQhSuVBkbDhGeLuZDJboQl5j4WnC7DIvFHi52uqzC0xyetjve/vkLGilTQpqR3YSWZrgWLb
ieZbRWfrfly3deHj4ZRkQY6b3avH0cihIQ4MfJzyk4OyuqlVR9QEP3JGWeZPhiXwqHY7+wCmuXz9
bY1xDgYbxGQ8Z9aTGTU0ayNtkTHturz80pYuXauihHuaTfZ/yAyWjwiKapkD3cDDe4b7RpfRiHNR
MflYOcJ6jNMqDJyxd3bKtq120NIUJNTQlODkr1IDTGYKxW7Q7LMas4PZNOndv7moyp+1Kqs3Y6qF
Jy1rJBIROPQdIej2F90oOs3HKdHY2b8b8YcdhRc0uEY0TjzveZoyNXXlKhpJsm7H0deunrSDNZT1
Ncui6fjyUXl5KWB4z5cqMdHuZw8QXjyFyaHsOhkgiZa/VQwK55eX2gjlsFLQyaQP4y34m+dLNQZW
082SkMdCA7PkwH4Z4zS5eGMrzhLd/bsp3sNO3EYCkEuAUdmvFHDc4M/XHPVEtmlR00ofQ/z9wsj6
RN2o7ilO38ZRlmEz0gBa8vJ1yWbEkWPNHr3EvnenYxIlxkMzKEUQKoX9JmmaPZmKrfV0hDMhnLNp
6cg+fyxdyNKYNdo+SVxpflNp4YM+xOKtbvQ2+CVsmV7+dFuvET4xQI0FykiG+Xy9wh69tpGwoJuw
dz52iibetqomd1a53YtYkGFrwsTXIKNZl1GJSS1vI7lxHUj9f6HIHJ5EF48Phip2ZAhv71xWogBd
tAGobtZ1gDAZF04x8DkIS9Wv2cOT6+C0qnV2w5GhAKq4F8ti+pS42JHuHIOtd8maC7GIigfXk+fv
EhwHXHYDUF2JadelGUftTTJWezjlrR3y1yr66ouZYRznk16wI61WfRfpkzhV8TSdbK37rgCr38mY
tpbDvXOxxiAjvMHXph2JORoMCGlPVXsoBsVJfexRovvE7ppzw/+zo4639QUZO5PxasDNbgACdmNo
4QDn9VprcvTt2AFig0IHQpJj+FGBGUBTsk+/91Xj7cWxP4aSz7Mmek7gotg/S9F/U9/BFukoqPLr
kE4t2BCHDMpv8ZrXDj3zkU+VFBpRVAWJYoTdVYyd8gZOCDZpWI1+JZ+zfyDgK2rfHfM0RwYt7Hf2
9y1vBco3s2pOLCnlYnDxfJO5urAGhg3QR8GCfIhEKU5D3YefUMjq3+BIPt8B8cIiPcOwRuau6qMI
bhyivnEfstKJdw72nz29fmMAevhFFMVE49XPsVTQUEnbw+VGLqLwOzsP60MqDPM65INb+11sFUmA
tWY+nZShrMrAHdGX9RPNyNwDsCYz992wtt0DUHF8zSOtjZN3aVo3zqHtU9zunHwGe5XELh3+sa11
decRllO5fgLuZHIQQgKw0eUA/NVNiqUbl4ln51eP2u9o0kQ6dehXwTh26wc9RDvKy5AhnKqhQOG3
3lNK3jhfFvatuD8sANmbigSLZ29KY724un2tPA5q3540K7POdTl5B3pCe2KiG8kth9lA25PChE76
OkJyuJQiirAPkqmnXiZcIA/SMr6ao1fKgzXNMyZcVQnAAymA/q2UVv4Flt342rcOQpdTtkhAoa9y
c6+WhZ39sUy64FP8TdZm/g5xBXsZu1p3dVXnj8ZcgwJT52zBY1mXl2+9m4SF+dRCQIfwvTgQrIcr
PJiNEc1oXzwFplEJbuyR2VH/wOhhPOU6Bro0T/eo/X+ix7Odhhz7AqDlgnIguq4R6qPrzW6qpt7F
MxG1fGPoNhSoZhCmuDet0fuCmLmLhFjWJb5du/Jd31Wq7ed5l8aBQDTukV6eqtyF3sTkcA5F9LFg
875VbVR3Z7OZ78ke9L3642Z/8qORvEDKm84ukm5LuP7reNCoHsesVNxLL+OvKfaFZ9OJxKlBSOLQ
NqbcyVo3liMvtqEzA36/ZYxhOdmEix3vBS3Q8UPoNM2BCTHu8lOk/HRl/em1GwGqM+AEmmqLLOx6
I7hOpPYm7sKX0igMBloi7N4Yvf5NyULzXY4k6h1I0HbnSr3JhvB7wdUYR2E6tyY9y+evdMwr2VMb
eRewXNPFNaV7MCe0K4cB6cyXn+8mJWEp2nRwOBkmMt9ZBbe+K8cobEa2nI1KZOCiXRjdmWBA/nl5
ndvPBlUBEtpCNeKFrvUGe4vTRK/Kucghc4PUzJSL04GeCuckObWV1Ha2yU3QRv2Mz4ZcFzNl2qmr
XdnqgytzvXEvVhfV7z1RtncSQMVdZFXlVRu93lecsnzrjijpT0a+1z6/jR+IwFDsoHRIX/sG3CLN
zFPnVnMuuaGGjwiHZN8ZW3asahXWE7KZXMqeI6Pg5bd8u3FYFrE3LgsSpJtkvatbPAngWFxiR5nP
AnzxAfFa74RSfbqzcTY+KPRfkjCaR4w+1hsnyiM0LY1e4dirnwFo65chUZ0TZu9F0Fdj9uXlJ9tY
brGWQQwKuDgnf5VGoIWZl4vq/iW16yH3IRM23wdXJG/HMsfmYZhejYcCHQEvk4/IWH+Z6D4/g1MD
PZNOgHdxh8L9qMhK9VMURb8BO2e6o9X/vvx8GxtmkTNdSn/CGvvm+XIdbpLUqpp3CZeKboDJ/XYS
nfZoKI70a0/rLrNqdKeXF73JpJdnRAaDSc+iBbBOFaGhAE+Za+/S5qYXnSN89CrfyxfYxwzKSFyQ
CFWerKzQfpR53e75YN/GHpYHnrFoBi5haPVNUfrtBtsmlNc89GlyDXEX8pA7XautVfjbEf/lHucw
Ljvrr/vJTQ2jC1vXu8haml8lCrXXMole3Xe02CwMfCxALShHrNupedSMkadAzXaSgja80ujHrhJ7
2fTG+X62yuqNubVpRvT5keybvOYovQrkZGioPl2HvWt947UBw2ZPcifwddYBOyrZ9maEXrPTzjLQ
ukm/GJ0b7gSszVX4NIBddfrfa+7XGFfeoJDRM5/N54s2CrDy0fxqV0w+DtMqhzkOxAouhOdbQIs0
LZc1UqJGWnyZ2zA757WWHKRjDztZKxUof9fzHI48fcFkoKxIXFxDBvRcDvqYYMjdDK7z6JQy+taj
jvKozWqc+p0hELBKisQc/aHMkfADF6JnX4reQrAh7DsbJGQcA5s2h+QOuRj8PEyako+xkqX/Cj2C
A8KRBk29MMnEQ2KjTRfEaaf+UsvY7nyoGvoHp3UAiRa09fAtTXvzIXbzbPJzk/6zL0hpsQhXcI9x
ADUnB69Nev2Uaa3UP5GU56pvofDUHxG3d0g0s1xNg1LiQXnAVphZ1+SU9jt7FoVKzaM42VEZTG42
r9Pcf0xXqBXshYj7RtSj+c6dOmqjJpq92Y8HOU9vSXKte6up0SPtR1f9UY5e+m8cG857CORRGAwK
bga+ja/Ob3ihxYcsQ9DwXBD9H1HgCstgsB3wl2qnCOPQ4yn0NVWK8qnpu9w7DJaVu0HWV+GAv6oT
fxIuzJqghX53NEJ36O7CbrQfZK+M7bXskjoLlCY0vqUtHAxa9caC2YmFchw6Y4x8G5VP5SS0RL7J
x6FJDoNQxFOCHFpyVyAqN/pOo9XeCdf1uDi4niLBjyZIicB/GRGz63RLPuKep8kgHFu9OphZLs3L
3CAZhlpY+rXEdUDi7xlDcVGSuZO+1bSu7dsi7pUARpnTHdKSf3xXsapHJLEVEcgQKnpgk7apfCRb
oQPRcgG/nWowUMyKJuPeyZ2xflD0fGreN5Gh/i7KWTMOQqLp4fdSzvKdHgpxTu0S75aInpXig3Wp
f1V85/4wzCJMD7Ip4IyY7li+n51xcHwr9WR9p+i6/Bediyy+1CzJp9Ah0/hW4qbeOzutdPWx721a
MxQmzRtiLQIdIOEq0FhO5vzAeicWkKT6PP0Qwistd5RQtkIKhTKTY2AtzPBWF7edSE2FXJZcpzYa
7jWjCY+WXdQ7BeJWJHa5Vqh5SLRucPoTUXjEAwcNnW5IAtg9M3PoLg3qcNgzZNpaivqXxsMiiMe4
93n0wgASldYkQzl/VvCaovIAJJGIM1VQs6MIsLEUKRZUeTo1G316VW/KwUqlcgnT1jikss5PlbSj
N0bbe3vImY2MDt4BzgrcLfjCrgNla9l47gFpxj/E7I72pIqjVVrZDyWPsjcDnpH1Tsa6sTG4ysg4
EOdfJiyrFCuD+KqXfRFeZqcZgxw3j0ByzPb6b5vLLDOOxe3gVuisBSucYa1LvkEmFWSy8w5ejdO9
i5CKbw+6+cvqa3FnT7kR5HZU3vdy+gm+Lwui2S7uhkrvDm1d9ncv53obCSZdWNT8yJ0Zqa/TICYk
2P3MkXtp7Aqbh8iLwalL9dg6bvlkTrZ1Jh/bQ4ps7CcWBeG8WAzf8jxDAtKcASu+dPRMgxCdlVM/
Rwy5O8XZOfa324mW7NLW50pehN5Xd/w0u0gwWpV+0aIo6/w4GsPkS61CBB6KuEl+lEO4p59x+3Rs
J2bMdL4ZHtKpen4wowJm6dj02iUZBzeo0Rg9hjro7bSQffDy17vdVAt0aWFW83S3IlKhC9DTxHfg
QrVife+jsP1Cqry3CiDwdfbCo1CA8O/yKm8wFxUC25MrmcOkZu/KIx7e9klXo9A+tDEyGv40Vs6/
omg1bsWsTV1fNXPHPRllWKUH/BWczzojsCigYZaEwThE8DARsxy5m0qn9IWhNzKIO4zl8QYu9ccE
SvqI03VJVoRgsylOSjNY77waC+hzVkztUwbM+beWivyL5U2RfvboaHsXNcLf4Y1BYDQPOQNcLiFv
1P+x29pqTniaDN8c5BqnuwqdJucY0j37XmDHlMD1zZr51BpZdpq1oWeCVpeWc1mY1tVJ89LJDewe
eZZ7pWu43iPkj8zAMrPEO6jK0CEdgi9PeIzLEXitRkb1lEO0LfEtyWXq6wDurSBxlVb3a9OrPzYN
JGGuZxcIAHKLjnYow46CHKF+w0GPva9jn1SkDH3FsyfdN7NIaN/HvLRLgONNBrlDGOlPK6mT8MDN
KX5FTJDMU5F43jelcuF9eFGR3TeaF9bnmuygPGSm3cSnDo76T5FrYXbqrLH9oImqS3GiSMrRL+DJ
ZX5pdMabYZ6H+d6ovDh68ITi9ocQDNQ3a0hscr/YQRA898R8H6vTkAUuAjvtoVdr3OTNLiz/aXEI
xmCxRLQx0JJQKHCbjeqN62WiPyD5M5l+OkbG7znL8yfRtsY9bjflcNSzaGx8x0kjeZeKRr3DBlVt
/c7LwU0MhfKPbiNG6Wq19TQNnnInej372dWN/FYX+GXAF/iAmlHZhYl5l4WG93ESxpQem4ic7rjE
XNi+dp4Wfjyn/W8+unxIjW7W3mG7YNtHV++77D1+ZNjK9hAy60DqyvSpT0YYOnnW92clnRLjaIZ5
i5ZBlXiPCG8pEs72kDB3sOf2mLt6Gl+KzgjLAwaf1VOWQST2zaS22lPjzaq4c+zQ/F2OlScDKi0F
JFjcmCLIuhne2yis8CTVqCoOemt2SVA0XcQWUJWxnvxBG5sPIdT3xY29NOQbNSLZ9tuisZxgUEND
+BhAQtQeZ6W9s/ts9u5o5yOlOWLJ+yiV2OQ02MOHuQy9h6Y01Y9TzDzwroraLPHz3s4+M7fKJr6m
GdVH2bpudG4co3mCCgIZqoJh2f+I9HnQgtyTGtm6mCx5jhPA9HnS1MKfW1nGh1hzqyFwqz6/GxOt
qgNCvf6h1WJrfuspY/O9Lm3vp4NDhHI/zr3a3sdxREquREl5P8R27B6jNh2AyIxGpvkQCNrHWhgZ
9Eqo18p5UtA4g5UYep+xwRuHjwh88Sr1lB3O+eQqeSxJVNqPyLMmzftZL5ro0GXUg1e+ig4MfW6/
hmjHWWezmKtPVVnLeSc831w+hE2G4xxucPgMslcpmo1qd1csIltoY0F7iNS0P7oWnc1EFqbvkRjv
5DI3V8/SrlEXKiVzKXobq1xmUGNcwVvoxFEKab1VVOMekcz5EMEb3OmfbDwbvXbaANAMcKpd4yic
PlTgl+FFlkcyv5OiEMc6a9uzLNXqANV/dwpyU0Evz0ZnnwyeZBfw3/NrlVmlZbfJIK5mm2RTINHh
U3AVNrL3uZLO9W9dE0TN2NAHhhwint4VIw49fTxpmj9NKUISVjE6d52zOOq+8hrmp0FZ5LpfzFxg
3Tz/aaEZ531sYvuqZG6D6ZAWvm/CrvvwX1YBb8oHpo29VsfwjHpWbOHSQuj0KlDQRH5LLOv/eXmV
rS30B7dCkxw+7Lr10nfS6qoCXR/TKuc3oZz+yZwJ0+bEeLVZ7vIk8LAYnzo0GdczFDMd5gaZQoFc
M1SvvqCOhnGg+Phg7w0vb9r+y1I8DCZj4MZupoYtk3cVSVjACCUabVFXO989eEGnDKW9r2Vp2595
5P5SJREUKQWwwE4WegsXXn4AsBKaQIwdsPF8vkP63rHKsgrxY20dOZ7zIrE935CqVx2dKixC36Cb
6ryvcVz77baVJoLWoyeEvV8IkTQTLtzrNrYdP9IU69XsO34cHTCmqmysWyF8JEk8o7FsTlaUatdq
ts0zbRPlXGLyt3NSbsqNZallkUVZGhjW6j2gvzHRVOBD4L4JAyvXsrd2YQt/GBjU+XFIr6Zs5r3B
2dbnB9bDfHDpat9wwFoUw5FcRjobr2TrCBmWCDFI+2yQAZ5beqef0b2dD2KIz1q8Z91yGygRCMBl
gNIPMNhNcHCMAd+vCji2VKzyM75Jih8hZ+eHuSGEj4OGulOtb71jMGcg8BkSUtcub+OvzjbeZWqo
tKBQR8sKv/RxpBxwzQh90Q75Q1el85JpVzsdztuwwVP+/6K0OZ8vCoWSsVOaYPaOXPHZQiP4fpAL
30/uqiPfFD3sIayN8RhdurY3typILdm58K+u/aiTftOzeFRDUe8g/Jed+Kxh+2eVxZkQGXTUzpbP
+tdbNOIONlvIA9HG1D9gdpmfmt4qDiicmJpfjrl9TuPhm6I13vHlCLz1fBT2JIeMX2/ZXlVMmMeA
UVzxLhdvUyTun5zE+k+r0P/ms3DyucmfP1/eCyV0uE+uPe172FZ1R8T3sruXn2VrLy4YZAA+gHZv
um5ujnsMvHRggjI5jIgkHHWtM49ZUqPoMzf2sS9fzbrlwy2IM/hJi3TsmpLulCCKQD5CzsuH4dQm
WLdVTR0HTDXqizM7SdCb6bSz/be+GYGLYTadUu6zVVwrqvKPUQpSAmMTful0Yb6nJbyni7t1yBAB
haPOfcVQcPXNes1I5hox3Gs2yvwAhEo7INwjP3RmuSdCu7X9SV2BeC5qgoTq59uDfgLTc6w9rhTW
feIPXYUBXy0gPCDNFPotXpUgosvsJIwk+vYfNs0foAtZFXf2au0yYfjXdACvMXR1Dk3VOkzlzfGY
OS1Z7ZgI5UAprD69vOrGy4XxAK4JkAVTmnXunOcxKl0DcVqpEvdNpiC+IB0lfUKUfw8GsLUUyAo+
IBaZfMxVKotgSEsqysudZ1Mc+gn3F83Ii6DDJm0nTd/YmOxIhA3d5XK/AaoYbtiYY4bxml5ojwkd
xvsauaad5ubm8yzI2UWskeH/6oNZLVRjTiIqRk0c4oocRj6eHfGnthv3wvLWUvgfsykZqiKcuFoq
FPgRCchr17DV04dpzKz3YT4Po9+KcUh2yqmNl0csIUKC8YECsIb4oUNgeNGAkrluC/UwGHFyMrR6
jxy48Uic5UV3klONr8Aqdky2mEvmqOm1zJQn0RR5MCq5fkFjfNipIDbyIGSgwNnwjYDI3oRGCZJS
TlN0lULvf0Zo/8zcZLXGXF8Hr+ujGebJ91XhOL+MqVDrewRy0z1g8NZLhZnCNGGxNr4Rt9B6Q0Kd
LiIc5u0J3GYcnUyl3OM9bqwCFWUBFpHaajeVcDuXI7U505EUhYJ7bxhj6+CklbuX92yuQ0sU3SBv
caJYfTwQGWNro20HWzrRMGvOoscMRuDO9bIRjQE8YnnFVMRepljPo7HmClsfckW56F1eHJjRepjG
azP9L6m/datUP8Q4FryLQI7tpEEbm5M4b/9h3ADFWJeDuhWrfYJ09jWJQqTqLCU8ovvvBl00xzt5
68arpL3MfYP4CL7Ba9hJZPSDTlmAITPCBe/qwdF+QI5Ld1bZyEjIR/iJLPWHnP38Vc6JTDqlC6Nr
6eJWetRkpP+2hO2h9jNmtXuCsFKNlzKiO/P6KPl/bCwmg0Ck1tizrOjr0tVBabQDnT8vFnWQTHMV
jIUSX159lxGFXdJWdGXBD60ShUFrkgwcGyYFVYKZLh2PAoxilJxwz9L/w2NRaixjSGBfN7MB0QuE
9EMnQs0w6vDtyWL7boKDylg5KYY9Ueit/ciYigYQGGRI78sm+istH2rLq5WkSa5CUjY66DMFgwyt
wE2UvdHY1n5c2mhg9Rx6Ietsy9W11s30me5dEUYPtEqns2IM/778pW5h1TaTYmbSUJIWLaX1hVZ6
tTXY9AOu9HOqY2qI+j2KUfmhqAfjOKatDMjT8bhNFfsYJoOFMuf0aiAMv2ERRkAuD/kdfT0CjROn
S9WQns+g5vKSGVI7GwNa/TJqpp3dsvVSOd2L1KHGBXCzM5XEU9MCMVWRxe2dO6bTeRRussMq3Xyr
8JBBjzH9Q71lVY5SGjAzhkFwVStND+JSd07lnM++Aw3+0KldFgwIih1KRGj8eury9zI0X01eWt4q
bBDA9si23UAhk2nqs0itEqi0ZXlKaNkCuCwHH9BLtvNWt04FnUdiJ3x4gNer8x7jsV51TR1dAa5i
RtdNjl+PY/00NbvDwM2lYHkDmaNrd1MXS8eITQuO+RXSfXrUUUULjDGBB50Yr4atoq4CyJLDQbsT
bsoqTV7ExQwv03I49l39EeCM8wVhEsQSPDu2d1Kj5Q2tyv2lFGY5UAfoaKxuWIXT7ZgFki5K1vYn
VVU7f14o2HqdKme1qNyfL5/7jdfIeiz3B4N2c+xVpUsjXUUzp6vmPEZ8WG/fGDT63gHXCnd2x8aV
h3jMstQCHL8h6PZmNcBZWCiPAAvSwCLXC1BI8AqEE0TOH5giPSNw63x8+Rk3shb4KdwI9DIgrq47
9qpVGhXisZQ5ejkfa71KiG9q9mj0jYrGbdowZOvUxyLLh9dnLYxekK+EsLLUCavzMOa5wimxkEBo
hzGwojgOcN7MjmO+6z69FWrYo5hsLuKM9KVWoaaxJ5S8MjzrmVab0ncSezxWujae0sK2Ye8bujx1
dulcdQXgVVCOsrPvpWd0X1/9tpfUkCEJI6Db66pSrCTKdAXzjLCrH2JFNAemBcytRfhb6HhFq/gi
BeMIy+zlhTdCOgvbEGMW3fObrVyK2Zgqm35cnOveA1Rx86Gt0uT48iobB4YyloiOxhNXh7ts8r8u
/iLKJHcU8yadFssnTe2Gkx5Ni5bGrobs5gP9tdQqFuBE2zsjo9RrO1Z24GlzFjhqtzeT2Dgdi++1
SUW2KKz+4RT+9UAgXOOqWdq0YhjyH9B2o8869J1zRc5xMdMiSWEQWgUzaLsrPr/8Mjei3bO1V+dD
N6a+VmmaXk2RF//j7Lx25EauMPxEBJjDLdlxRiONRnF1Q0irFXMupnp6f9SVhk00IduGYUBeVVex
wgl/OCLL5VBIInXn9tD8hLXd2SK3XPqFr0/hn7L/Etqvq41Vk3ZzpyAqBfAzigFERPk1FZn7hbYI
HpNjj5yV3wGSOqhzGDFzLzfeWFEln1ANLPYALVt7aZEsoJmIxDNCKa/3UmpKvj6Gjw88/Wj1O3SI
n2xwGbVvGmP/8e/XGoo7HHfDAmb1+/744zvTYpoMD4gGukL1t5Jq2SlO0a2G5Jgccm36a2wVK41S
yfKucNXfVCI9FIxAp87UYhKvfohNswtSx1QOcWRbO12trR1MRkrUSILt3Ji363ETjrGBV7PRghQB
LhrG70elQjM97oHvjE5E07VN7HA6gM3K/n4PE30s7TyuhduYh/L5PFnICT6oibSBHTX/qTNSN5Ze
9+9TJ813tvDGnkGQBbMg3lDuoPWToo2GO+cgjx+GdhDPqEaZv5pobP6pB6Xfu1E3x1qYpbQq7VtQ
nmvRv+5thHSEY01vytC2rhrgvWtvQa+8vzu3hoLrQUBuUX66eSnLkHadoXGtxmKI30pllCc7KoaP
qdLo5/tDbVyrxLjc3PBY6MWuw7msHG21CqkS5pOVPk8Agy+AV/6P70RYysrpMKc2vlNI+bhx1aVL
3sT/zJ1oAgH46GnoO2NnQvrGAQCSwHNLOgMlZn20FSTk0hCVh4fRlY4CeLl22mM1cpWcJuBCSWC0
RdoHcM3AjOmlY/8ISxOB37Q11G9CYvtNalLNIFwtLfvYFRP/SCxGG3MUZejQ8c0j/rewZgs650gg
7BSFi6hVj3bYcdLndAi82FOSA15WbPioKoz/cEsf05NqhRgQJMIFhXT/K25sGFr2S+wPCQrz6NXd
CTKt96YCIgMyqs0RRtd89BCcfBd34/P9kbZWFztSAJQoaZBILX/+x8WpuFnYtajFo7+io2wMgvXs
TnZ2xqOhwgGwKAKjjyacHjFYvD/yxvMIsJqPSoV+4UCu5tg7og0LvcKxbkiLY8p6+E2WjedURMIv
SnXYmenGyQATDEDI5EW67R6BzpkxbQI13ttmdKyqUH4FWe/thONbX+43X3xpDW80OPQ4luAxk4dQ
ws9LB318UUaEyRDe3Yv8t4YCE4N/EZhb8vz1p6NOaEWRSkGhtatDk0TtCY5I7meQ9Xe+1RL3rRI3
SLhLBxOeFY/5srZ/7pIZ0r2qh7izmKkynm1hNF91BRGrwKvC5FRMafEemmkd/R/nYEE/oQdGAHeD
xmlGzZFR6jJuDMgRvtT0TxFOb/vQaV7u78bNxeTVQcGPCOKmjkBXAAixZSUPjhKlKM1FZoDaqBnM
WrUXZG9t/GULUsumYnHzyInxd2N9TtD+mYvAhiv7PQ9zNbC8aH7jNBRQ7k/ttynS+uthnUBgBJ+a
7bI6aXiJ2eBUUQByxtj6StNB/9KAAn6vgtD9YtVF/HHKG8x5EqeNB5TYQ/1XBdrrgwuxRg3U3lHm
gHgHB1hnaMorWgT97Lsdbowj9rri1KfO8H2wOrcGUNNM0JwmqykOrV5Zj6YszT2bxo0OC7UDJoKe
Ef+1Lk/yVgwmijHpQ9m7Aw11pfhZk/f+qJy0HQJTmi71n1afDhL48ydjdDu58yht3SXIAC1lp4U5
uj4PneVOTts4MPulVX0xbHrEVRZNO23FrVNH/xLUFF9uUYB+feogCYkBl8HF43cuAV0m3XlKik+e
NzUXgM9t4GHGfbm/WbbOAUXXBVlPB+sm0ZZknl1o0vobHOUHlCPtqc7S+KLnot8pmGwdA3fhExOC
UXxa5wcyokBBwAWeT6rKN1cxte9Gl2cRumayejN25Z7W2NZT5wEg/A0dgCG4Ws7Yww7FthY/+Lit
33Ek5sBL8JqqFdf01XoUn41OmY95zt69v6i3H9KgmAXREpLEBoyzM6D2VBU3tfDG/Ii/9wgA3J2O
LsbFwdTjltoUVryze26ny6Dk8dAhUXK7abXLhggmTXGEVUJRXnTF/DHamRnkMtIxOsqtd11YWQcd
Y9WdutAGDo+ROZmLWDU9i/XpcGfLaJMRxxazqrOvQHlyyx8TKWEhYitwhJIM3zltM8QHhKeM3DuW
9znsuuptg6eT7neEsHrQDXm8d/XeCvTQ94JasXBHjA0QKfrnuk5SSD5jpc5nUIIlXXRk1MODpQ3l
fxiMVRZMCSV9182i/FFEkoDIFLrxTwb8Q/p0Dot855G7vUz4TejbQPYlq6Si9vqYa9VUKXlPMK0W
vbgYA/Kmdgsn8f4evD3YlBXADiBPsCXO6JQpoKqKcMsLC+thUDI3Duo8UXS/N71iz7Rna/ORwoEh
phixqG69nlOvFYnbK1zRWZwoj0Vuqb6n5tORZFI9F6oxn/qoMh9N5H12QpXNeZJMgTRCuPTGmwgK
DczHnkY/aEeoDQMYqLbhGVM0NJfuL+nWJBc9bdhB4JFv6i2N0aUFTEpivSgurjFkliQoQ08xD26u
lLjBzaH7uQm7+jGVSLbubJvb+5PWC+EKqn4L0nMdP0dpZKcmX/ChMeYumPMke+9ETuzLakzPpp7F
O2+es3WL0VWluo04yqLM8/qbAqadk6ZaHNAHI31KdDFWcIDrUkAaaZF/x5axaPm4sEQCWbmQU3M6
lt+dzOvco+P2U3WFbjK3L4i7wX6Rhgt7Nh6T8e1gSOF+GZJREUdqZmnxJB294lbswW8eyO8s5dLa
2RSe8bVOMr8LZ807xCb2d6ep8TrjWAyg8pFyDcvOp1TRGxAkhuZptIdUYMUV2qh+6Vr4WGQDtInK
lfYXutFu5KtxUy7Un8p8Cus+VgOQ/EMNqV9UL7mToCo6TopRHdFfKpJjK+F6+E7eUjOLeBdxtDDz
YYG3GuiMDTT+FCadVBCIgMPhaNbPxoRukz38sOAJ6IfRmhw6nO2Qc8gTd3aCspNYyeqWaGEGdko5
HqTaCRgm05DZfi2tQT/kXWi7J71PYs3Pa7WYOL+xWT8oaTH1px4x/OZCHGd8Kspa7Z8KqCv1oZkG
9Vmlw5/4fWgP8UGKUTNe7h+BrdO2qHYuWmc0cdd7okfbgZeLdvucRsaBsg6uhISH52YUYucR3Rxq
sS3hPkHyaL3fBc3qJrFz2u2eLE5cYG2A3kr42OFMf39SWydrGQhHQNqbN3GXBXldFslAXxORB8Pv
Wzt9IQmxz2JyxQ+rUfegalsvAKViWmOLHPBN0CUcOYAZaqBNF05p+UoYNTg6KhylnRtra2YwGKkR
L4zQG70o1e5t2gi4tks1bYORduyh1xrhU5EbCO7nPSGxrW9GawrAJvVfnt3VlTGFJjriLi46hirr
M3ZKzaHKhu6lp7d5vP/RNodCDIusCsuIGxGQiIdmUMs4fbDVfniMkAd/0GqjO86zbf4fO5EAmfjf
gFmrrc0Uyhn8ep5OrGJZmkely0y/ieL2GJvwj/5+VksRiNakvWTfK6VoYduTEdcIKc/FhAyfMk7p
BRmxMCT/Quj8/mAbFzwEXtTnKI/8FqRaXfCmNiM4sXgKGm4WGNJzex+uSO+j0FCfBQLSb0nx93AR
t9kc7TTgtgaMBRI6Y/nzP2oLdV6hOKoSKhSTmfygY9McM1NrXL+1Jqy1KeyHtCps8MSwWT37U6T0
3m5ceMu9Ba7EP46AMAV9pBtf/whHbbmSeVoegFI7VGvKRnmreCMqpHXc5G/QYXGLlwh+cIvuPbDJ
AIeb+lOhqgVPb4Jey86n2DiowBUX/6Sl9kl/9/XvmbRCH+ykQkB7qhDCQ3zRb9NK9624zY62CPfI
VRu9o8UxAY46m4yyhLpaAK8ZAVM5RBOxnuq+mL3p0vTS9dM6dg6Z1WQX26nqkxnJ6JhJmVKH7cMH
6eKWeH8TbtyFOoEjOFfCRv6z+iHaYKlJ4ZKlpXneX5zQSt57hRme7o+yOV8qrPRV6CgjNLg6WC2d
QESR8Q5J3QWK4BbeCU9nE/NzFFK6wS2vjlcjBkCKELQW0iJRB8bFpPa8E1Zt3Ftgk6g40Rzgp6zn
i5RdVTkIPzxM8xQdUPrjMrEyGWCwvVcI2tpUkPORnKNmTwC33lQ1hmZ6zdJm2Lv6BcCIYOa7v00J
Mn7akTPsvKMb9wmORdbSj/R0tJNWJ7vQKimUJkkf8qrXlcD03hTIT+d+qEbGz6FUu5dicOud/bP5
ZYGssIfogiw939dHp+iSMCkAzD+YYWMMvlp1rgVrV29/EiPW7+BCpJ+qpLcuVjy/GVHGJ9Ur9WsX
d3sy/5vzX4SIoCVxg9vr9dZt5itrPq3VKfCE43x4pLvVP9t90p9JxtvPVB2mvedpY1gkH2DD8ubC
zliXxyIhqNBRUb1q5YQhYSXdWAsMVExPLVSAMoCVj3xQV7vIN94/VRsjI6NGt3CpjfF3rVAatRN1
9iAy72pawjnpdVlevdGZzooJ3ThF6wdzmXJPl2vjwgAyu9iuLJzDm2qggUKLE5cMmuDjcAIjkx/t
gRrH/altHFPcvmjJUJ2g9rjmhUJ9cukTohydAl09KE0aHVrTOHXQwXc28MZ8cOmjDM2FS3FsHTNF
UsZAFbn1a1AX/mS0+rOIUn1nlA1EDZLAzGYBIzLQOkPHgtUSmKrY1wazsjEYRaO8pJrbERaOUaL4
sq9t80mFk7Xg8esG4dm4q6I3DYWd9O9jNz4d17CH8AWbdrVv0JYNnVAV0UNIsniqUGD4NGaO5ceO
3JMW3Jj3wh8Clcwrt0Q7S1L/R7hBaJ+DeQPlbZeYq5ZeKGcec0370emFbIJU8xpxrGsZfkgWnYug
TLvhnSda4+f9DbX9QwiJeXXhLd70Nd1miIeeZ+gBvYkQM6kqCXC9NRKfQlkI57rTTl1cz4Ge6POh
SCbd10PT/u/+r7jd1qwGqiO/Oea3JmtzU1k11r/KtVdr9J35PQhFuTaiw1axc4I2J8xG44YgzGDL
6a9Xvq4KMx4iS7lmi1FZYERNavhJZeAKm4OeuCCRoItzFatK6jvhYMWnworaBzSQYWLfn/bGIwHY
kflSGIV2gibq69/CcF4mLCuid9bFwLar2v6QovP2tojq4d9UMRIcnKT5MuftfO0rZK6PmIOahl/K
GI2u+7/mNgJ+/WPWC6OpvMcSxohequVLbDkoeo3a7Lxp0noM8llzkWiCnOy50XONLtjfXwXEewBb
OYHoJyIH9Xoxmq42+gHluwcUvVGTMEljfiOjf2DeQHybZ7X3dh6q8ISW3yJwp3gPrIVS7twCtxff
AjUn5IOw7ixea69/RmqyGSO7jx4yyxGXwrJnJZB50vU749yGQfzd1CoW3CKtlfW3r4TjxcqowSYx
J2jCTgou06r6k7Ts2EcUTXl///NunbHFT4TSsmfyKq/CoBhRIWl6E7dbUSuHbqqncyuH3kc2xdvh
XWwNtTC+Ac8wPcRhXy9h6Q5R6Y7cKamlJH5EU+8QuRKBvhKhkZ0UZXMsMJkgBRf/lt9ijH9cpE5q
lUVZZtGDSOMOKhqgSKtTJ7Bl1l67bXOohR7gknbTRFl2zh9DlRkAgim20bvN1fg9wjjmp8Ieh7eY
fXlf73+srU244KGdBa9jU45/PVQXKpjb2ynsLXMYj2YdKicny4ud9MPdGmZhxwAlJZig8PN6GKOI
rCoc5/DqJf2UnJzEVMXTjIxG9Cwsrf+StFmuBYUj6T4PdSO+JzB30jPiU2UWxJVXWQEPxJyA4fPS
j8U8dekpGqgV+42Y1Z9Ty9Pp1+FUdQgdtUmG74vIzXNLZCEPg5ypXHaxHf1KzLStfd4iXGhiI5nS
oGpzZziIToE9Lx0riQOditKvEmkQ8h/Lmp6xJ5pCnzJYPr1rwortrKKHKYLR00sS47R1nEvkqo0Z
DHFslzypuXGCPVs0iAH2dnsYxDR5Rwob2YAXA1iiJ1WX7qdUy6biDTa+AqFqFDGPs5lis9jhkXXJ
nbIAH+LUcXqRmW18s3PMAPyw7KPwmE1DIc9OPirdURMVip21WufuG8L9+RJFaHX6i47NW0OpwETP
o9J/bt28CK+x0bY/yeG9+KiodfakN6JBMWosEAGCaC/6owBDjoZVmKAO2SLCUvmd2kUfyAphksYR
nrN+p2P15pelNiOE1bUUBxPFrL5T+0/SnYdi4xyABlqapqpmkVStYpcwoR2so+VzTc0xf+Rdx803
j4B8SKrN8c75vu1ukPAvxjA81RBoveXH/HHowratjKhskwfPjpIj/YTJRy9cHgqpiiOaKIeyyFFf
dOK9gW+zCJAzlFmWgqEFgXL1DvR61Rut48YPpppln1OcF76M2piiw6674oqrMG+xqCN7Z74brzBu
bBaVqEWPHarO6/m6Rhz2TWZSyo6r7p3LolxQnX83mq58TD3zX9qayrmdBgrxVd/sXNwbPVNqltTQ
IQYBK0DJ6PXoniU1sxB98oCMaOmhFTbUZ3yZKL71Ag5i15pD9YCept75UIuLb+CM+ufe8EgmkWvN
/ElrjXMS9+Pl/n24seUoxyyNJpf36wZA7RRRIZNWBTVV4aLJ00n+mPbTYaIptrO7t747roZcumQB
PCurDZcgJafLtI3RFEhsKKWyD3Kv+E81ospPe8870jPe68xvTY8r2NRgpCzwptWDGadzkY8uREU0
YfQTF4h2DRFYe5Mq2p7g99ZQSEGQRJKdL2o8r79wJoCfEWCxrTXarRa9n8PQagOW2OV8vv/RNiIc
8mE6yYv0xGL98nqocPRcwCkmj1g6h4Zf5V70ZuyrQdB2T8U5gRqm7pyejSFpRy79yMWXkqr46yEj
XFpw3HMjXMbq+IjHgPWR/lN08mIE3jJrUnYOzMZmWZq8dGggZN3W76rUGKlgIJGdeDpPdD99KNu8
+gYu2w4k16RvjfP8f9xMgJNZ2YUsBc10dTPlwMEde/LIHZOmD9pBt98pc0nyPHV5gO6yCKa6/mvz
Rr6iZlOQR40CpXh7NaiNHKM72MR0k1Uh+hhRd3WCkAPh/B+fcIlGiFHJSYHBvf6EWtRVqNZJ5Wpg
Su3TtYkDI63cw6KJd66SXDne36UbMRCVfyg9C5KYYvdqvDALi9QRk3Jts7b+5rhlH7iZtbdRlr/l
NfhtYSLTXqBlSFVsfeyUZJCpk7nKNe9K/TzOfRlUsnSDrmqtvz92tEHh56AEwVXirk74PM1en3sM
ZepR9TQqED4Kw/uapo17xNtzT4du68j9MdyaUJqCYbbpD5O7x17ix7GlnWejFAcrzvUj6LS9nsTW
SgJG43G06HA4a8UQYcTd7ISTd51NOfpIzFQPKL2aQT8oYgeruzXUwj6G7Lzo4K+LU3MNjUNDxPPa
zdkyl6q+mPXEKvawye/vwt/dutUGYYcsADSa2Ld1mK7lbGVOjCdcqZcXG6nxHlBBOl5dmvdPkxoS
141Z62VHbKzTn63Zt6M/UnoGqNTPnEjTmF15EaWBmndO8mx/UBNPio8oHZviaOIjowZI04fNoaik
aj1jmqaf3TKzvqSmqMbAApvzGOel/cGppPUFZVdid9uWufGWopwTnnjmq591bhQIhA6ueArJhaIf
LoHn7MP7wNkrmQCWBZOuxcnBAcOu+qMSup5fm0DkfWT+hfujk4NQj7BYo28JZiWzn1ujal7dtlTH
IEzU4Wump2N/RmLN+kw9jkeKDAWVfCNGhsZUtCjzB6ebwR7MTvqroHROe+z+x9iIOSlD8O8lf+Uh
WfbFHzGntO3UTmo0sGM9sx/zMQsPs4bS+tIFI/kgaVYAifyXQ/HdObsbO46iK8whCPaImK2viU4j
gFJx4sUPw6pOI/+PQx531Htma3q5P8mtQtiClSDERRWU8Za37Y9ZiloR4MwM5apg3neZyW2hiCnZ
THzNDlTyWfF5vMagjW3znVka31FVa97f/xG388XMBXw67QmTztO6SVDghNhbJZDEQtReYAPjDcLW
kR8Nkcmdp/r2ngc1voQGtLBJdddLWxRm6UQ2/fiR7teF6Fa55FnT/7o/oa1RXGT/XIbYqLJYEgxP
XRK+Y+qovanm0byiyKvvYb6021sX6Ss03+hn2QtAdhXoiKlB5Q6cFWg9t3+v0TX7ng2TtAOEL/Mh
AGJNCR1lDPGObFZ8wl1AnucEWmwiNfs75NXk33RsPcDKavxxxkbgMrKdP91fjN/Q4NeXGmVWWk7o
hhLc3tQ3KdfkuluO8QOS391DRa1m9tU+Ln4NihtdSCuQRtWhBr6Zy2gg7y3kx0Jm47FOFedgDY56
GpzefjfEtrze/2kbG49uDdIctGvocVirRzLuZTLhC4P0vNsNZxwG24sVYm9T2lp++PuhYA0A+dXJ
l1FNen3OXMWlDZYjqyKUXj2oeY/nQtmEx9zIdkWMNrYfcHSYGDwjYDnXvc6SsABEHPFoBOn7+0AJ
tfAryozZOTT68buNYmwd9CSvkd9YYf8OjM8w+ECaxHebsoZ4IyKkLyazG0wgYVR7DpP09B81EC/c
l13IMj6CanI6xZEqKO0pVZP5zWB0H3FvTL64bTHGvkEv+zLrU5of0ijUltJLNX3zLMC4B9Xq++d6
wWIfDFsiQ98pGvpmRTGhgKlFVm1BnlKN74IeDOXfvLJaf+AN+TWNVez6AisCm4bEnDaBjndISDW6
Sj40sfT2QEobO2SBVJJhU42mJbT8+R/Xo0LHK+tidFUKNxkCfZLlUQe2/X4yqj180rLZVsdkQRrg
I0HHAWuQ1WbsvdwyQo/0T5bpN6034rNULBG4hdEedLdTnz3YEAfc6FU/KcW8sz9vcxj4gBQcaPch
xkMD8/VENWAVbp9TGG6NTD0UrScO0JCbIPI8jIXhhQBrbPakebambBDhL+6tyG6tD0U0OkWmIHX+
MKmpe2zpv1yF3S3t+X4MX8ownEHehEV4juuKukLTt0CE75/LrTt0IS0tcTL9BmqgryeOVM44e6Ee
ouAtMvadlxdX2kCh92vG60L716PQ1PsDjY+rADWZXDB34lGUtNGVY1ua+vOYpe5nXZbWL3OsRsS8
nIHivRyVPXjG1nLRjAC6T21ooy7TmEDVnDa8FrZ0G+AhgOYQ3E6IAWuKV7YvkkR34O7Iqb3UdhSr
n7SkM92dJdu4XsBSs1PBBIGrVlchQ5moZEZZS3hieHMw6nb+bJai/mtKBgkS2xHGwMJUXWdkIsuc
Du155TrXiToeLMWLX6YIPbqgmqtWP6EVXn+8vxc2nlM2vwM5CTLNbVUkyokxs06EVyPD9fPQKrV9
7oph9o6AkbwPLs39T/dH3LheQMCw/xeIEbSo1ebrtBDoeReF15YLsSGoPgqDesGUZ8VO7ex3PXZ1
vRDLoyiGiN7SbFo9QFbWhFkyC+U6TrbyZMZe7vgko1INknqafrDhJCYIAK5AINdlMV+zVEt+jNRu
yoNS1u13/AaMxodt5/0X2ihB+qZia09WNlrPOKpMo99pTaoFUlMnJJULRe1O7aCU1sOs11TNnI4K
+n9ah55LoEfjRAwQ1pGHM8PUvvRjgpepPk8h2L5Mrz9ZSUdRlSQpLrCfIZU8DkMzAEEIe/GDdgtS
SfqkmB8HTdJcamuvfFbolF496lkkLEIxvReiEvUR8zJNO5iDaVdPXN+TeE+nCpS126eFPIRaDu57
MBv53iTkVgK39DJouEWptJckK9Hkd8tGiw+K3prYq+GqePago+bvCf0B9OjVjFZE63qTFeB34Igg
6XW1x/267t81qmgLqqcOzdM4Vz/1cEk+9Mg6tb4SK8NTkjd1hOgMV3IgJyCcVeG5HwyDhArg9uC8
NQC8fXa1rnIBziAfeUgqpzFPMV1TcO4yneShlHJq/KIdaHZhbhm1gWBdBl9GODL5TRnG7sGNbZf7
qAjz/oCBT9ofYEOoOYIs0oNgMlU5vBM9UlTfyeryH5gS+DIh1p1+vr/Zb58YPD+huLsw3RD5XOfs
Qyssl96fdVUpJh+Foidfc/TkT2oxoFU8WdMJq4W9uGsjwVmcRtn15HFwitdvTCxIZiyrta8z6mKo
JJmNic6VWc0WPUkA/r5ttNF/eWvgdUZ10uWT6HE7548QlrJuZwluz/vrH7NcrX+EE8gQ8XEUB3Z/
VkSHEjvCY2U3+nFSdx31NlYbR0Xo2tS1aDGviZaOXXCwRt28atycAfB+9aG3qrjAvVJ6J8lBeRIG
6mL3v/HGBAHPEsRwySwNk+WK/WOCMPNE0heDcR24Ns+hrTYHpA3gZox7mrEbI5GYAxXgX8xyLSye
CBtfhRTTnR6A+qERVvoi1Fh9bHor/np/Ujfvwm9VPYA61gJj431YTWpUknrQI+9a68qLZFkftLH7
6HUJGoLSiPYeha3hdBprPAjM8Kbtq5VmBSwpxeIUv52jjIUZEExogZeGRmAWcs9+82Yll87akpkQ
dwL7XMuH43oSW6EqweiFTvEpHEQIvkrB4rQupbInP3ETwyyDUbBDEoHX6KbQikFgZOXICl6tLEnC
SwmOyAryUi+OjW53fSDnBr+9AaeRiFsyzt91vSx3xOK2Fph47zcL0uLhXX1PqdOOwNbUubq0rZ+i
2XTy8wCktiG2z8vHmit0J7L4re3z6vVl2oQzBq4gZJw3KZnJ7V0A7PGuceba3aXRulweDHpoEIPh
YgyAqvA/KbXEggPn9aVx0MQQ/uzKUb8Kp4e8HLtZ9KlO4hF8Q91lHdT6XOzVvG5CO34mBRjausCA
qfWvjq/iSp4fBSPYBhjjRx0/gP+cwfhr/dtlFKQPoYoB/STqfn2ePB22GorZ+L2WzfStLmYbjNVM
jz9CIenT/bO7NaOFJgakj/LDzWGqDG8MJf2MK2on05GYuH9M6kQ/3B9l6wghdOJBKlpkhtZHiOiu
KEhW2NXpmAUZvj5n6qu1H3rUVO8PtXWASOrBhcDN4SVdxXH22OG4CEr/2mmlGvmONRhfa97t931f
hF9yUAkx1k1RS+gaTiD4bNom804GsHWAAOqhPLbQ+Jn06w+oYdCF6dfsXmfwgYsdKGUDyGDdkFLI
LRX1ihnp3rw3PiSlNE4tKYG5eEm8HnPGLoPQXLevpDTuoSyL5mIgOX29v7q/IZerg0qGRZzC5cSF
uG6rma3mKqmKPV4Ei6zuDpXsxvZIfJF+KBAUEMeURNY9aF3TCWywbCQ88Q/L22cUTIHQyMSqmgAt
c8X61mLy9NyHSJr7QMSjKFA1Kea3HrI48dvQiauvorKE8ih7hLGC2XOin4NpFsTYSilPyO16XaBa
WJ2ZoYJhWI/jDsZdnWbk13qsws+idNKfbp9lH3DBNtwDyj6ze9FNPI+CsW2Gb6ozgzGZzHH8dxRm
tQfh39j0iwAy0I9F0IGawesvoo6D62QjJmyO27ZnTY26UzkYyqkSWXm6/1lughnqIbTmeOVRNeRh
XA1V5nPc2gom3DOxdgAYxPM7M04PMF/k2dILUiZkxI73B70tXC6jUrGk10k//gaFQQk3qy1kE69I
9Cgn8vKSdID+zYdK07SHhFAyCkp6ek/T0FjvZJcVTwoFjXfCztKrPXgQZYSp29885HjjnXxu4zhY
rDp6NdD4+XWra4CHy5JpTS1AV+zq31Cx5Ps5mpr/Z91JJyDi6CTE6+A5NTpHJI3rXZUKjboUgaAq
CPPYbN84EBr6a6p01b9NmiEofn/tN245QpHlgSAhWMjTr/dWq+dt3aZDeAWYTKvHE95BTl4YzHZa
Hse0Uh/ElHtHoUXTC0a9f42C5ctTfiC4ZIObN/sNX945w7PFI7i0+mstvCRQ0ry45G1fo2al5W9a
r+iPXT/qpzq39J0uxdbsAeTRj/EIyWB9vp79rNlprjUJEaDrtp8XOYd3llGpLL2DWp/WlYdGyzuf
BHIMJkfdRUdv3O+YaPKcLaIw/ILl5P8RxTPf2Q3LPLyaC3sXubyufE7dPNUOopf68yR1pSRDbJv/
UjnGbLzM+aexYvMRRMeoIZosjekiaGR+C0OTIKU0k+h5gh1d72yTrSvIg3O+8Pp/iwK9/qFzm2Fw
PRC6lknbfJv01AEskM7k4aMRjTuP/MaRA+sGuZ2u45LDro6cE02T0kakATqoVjqlwvplT2r/z/2d
v7H25E8ABIDpUqxZr30Za7mqKBUPUCbtC8pb2qd4FuKkhqaiBqL5a44b7GX6YQuiA8Xdm+g/M0Rb
j23sXcesDM8dQuLp0Sn6ttjJDG/lLhgIjKmhA96iNfHbcvSPTSV1pDjClMCl1AR+TLk22y41iN74
hjuGUn3wwnn40ekm4rg8BOK7nicm3mCeSe3ZKZP6IXXqZPj7DfTqR+mvNxAepQ6unY2L8Wc7n9CK
D9/rWCwfGzWUO4HbbSViWQDQCrxkoKEILl6P1Ril01a16l4nM+zPYwzuKYGB7DuVV18KbpsAooXh
c2QSXFYnilR9mWc7m3jjxHCxmVT5l6oID9vrH1GnjcyUuiPC57l9Mm0FPlpbhQ+o9u758mwNtbDN
6FCiQ3wT5pe9bGerYGdVpoh+dWLoj1iVi8+OXX28f2Y2TiYbF6z+wpLnxl6FB5pFJS0BO3ftrM48
FmFUvcgudna0ZDZOJmMsgEiwy7flYenSuLRaol6kqORnNRbpZcQt5DlhqaMg83r7x/1pbTwDCwVp
ETPgKaQk/fpbibQQTqSW7rXqgCn7ztgk3/LJSaevsVYAuTIrL/4u27x/mXJ4yMGAhureAdnatQvz
F6841A7Q5Vv9CESbna4pR+eK8uf4jd5ceG7bGks6dzDK1A9JAWIfMl8paUi07SMYAfkwu5ho7Zyf
GzwGicZSWuI9XrpU6+t3liHaV71qXb2Y8mfUu4avWWN2TDVUjos6F+/nXiqBhZTQznP8+71dJQWw
JTizi74JCoGrQ+Ng5uaMUWNfXad25NGcOvPU4Pfq+vqgG8MbRC7r1jfgl14qzwg/xsIJP6aeI9/O
XRbuHeGNYBiHrQWRzCWykBtfb4uQFCvO89C66kXbYaHH9/FHiA8HG1mUk1a39dEtWvn9/mbcOGNI
JDooCQIMvmWBc6EDkm8K+1r09rdGNuUjXIR4pzKzcWWgKA3mGeI3ZnbrHihpZQ6LnamJBHuyQp0a
dMPnfv6Bw6bdHO/PaHMwQBp0XwB4Y7SyWsc0WjzJZ+rRaVFdS6RbHhaz24PXjebfR+tUoMFp0tJe
+j2rT9aqhR3m9mRdqeKAzihqcZpVK9s5IZv7lKAVyjzPIiKFq6h5UgtjDOfUukpzarKjq5YFyj9F
nr6EjZaKoJFa+qZPqjQL8LCN3/Y10Ca/nEbcnUu1QJH571cYTvviHEb3/Kal7TlV1+Vzxk7Vq/hx
oLBU+SO8u+ygDq7Z7zxtWzsU9grwCgBvt6VFapXmJN3Oviq09wJBLynA0/h/nJ3XkqRImrZvZazP
mUWLtZ05ACIiI3VpcYJlKTQ44I66+v+hZv7dzsiwjO3ttm6zsqwMAnDx+fu9orpwJDo3ahDdQrhF
WMxWevIqbVKGxqblKrTxEetZzhSVdrfsYd+o/8PjQ4XPfrbxorC6fD5AsTIUjmi4FHqAMqyCaT4G
xRzESdobFy517tkxNFlBf5OmT6vOLO+1VSAQPeqeVl+PXA+m43wpDPTMZoKpzAb+0R8gH+wUMgiA
Snz04Ey5vA5+SGLBkyhZpZzC1V2wOjagpv6gRnLxOKrXiuDxtiljy54AtV4fmi83c77JRu7bbGSp
tk+e7ZDSMfdzwzl6kKjuxrIcYVZKNx0JvPbqW3OR5qXzw7lLbvSnbSZs+NLJyHFhrOYpJeLRRKl2
hW5ps71BcrVPCZe8ni11Cc19OVSBB6Cl81J/xzKcbN2A6GNt+bl3REAwxkXdp3vwJGfX9DAKX3+c
Zy8FIIFx3AYen3aXrVm3YEg67rEiyhLVtE4aKJal+24o9AsS0e0xPd+MuSt6PlTTHjXsqVsGFRiN
ZqI6j5bovZ2ezON+keOTkc/2riw8INHMT7DO6ghoWIrLpLtNDvfi+pz/Nn2/68Lmfj4r9cLSMug/
3nEmmQgORNq/IzHLuNHHhFS/zpgOq9W3KixJXspDq8mme7x5LnEVzj1w1jrQMCgrL4+JI1K5wrFT
76gPRr03EVdEtrVUV4ZJv/71d3sGB9vIhbxd9pZNo7p9lz+f3FoYxmi+3SOkawxUMQAzv1dFtnBo
8bX3FQyGg+bUwbu+n93jPDe5ESpkmrdrpU83vW91B5WPxVtPlfOv17+a7Zkv3wbDGxMR7AQxHj6d
x3bhc+twPo9JmQbjE+WXsN9MTmVokaVZXre3VxcHMw/TMvMWVY+EKb1oyxJuDmvGfs5UTwJ043Q4
gOQlbED3jRBaM4hbp7Sd8pGKf8h3Xc3Hh2M/t3k4emX3Cy6b3/5cGlem+86AwXor9aYwb7uA7u57
J+dEECpC6v1rsx1T6EKL3q5fsioYmsgdbHzjNCdYiNNxrbR4gvTTTfFoLco6aJ5VG1fSN6QVBSJx
7Qh/b5X88ojZqmEczJixRXSy0+JuGKcei1Lk6XM84hnPdmS36qlys6Lcw8iHw5XVGNNFqYa/SNT4
qpYx9S09iQF73eUhK8wR4F4Lhioc+qK7Vks+JWGOJmEOsfHHwA7PJ/PRz1s6KP3Q4bBTlotRR6aV
D9Se0KN9mEbz+K132tGNcjNTWax3it/s8yR7xDqvU9dl3hnJVZp0urkjxQ7e9pAG0/CxVFZturEH
OO49rVNvpPvGHrxkJyyI3bvZzxeiIeDQrtUn6Bm+uJ2L3GhupsJZ2n1fcST4NrX1rEfQ290xambT
bnd5o3DBarH97N/oldAqfEbX5WvfOY0do/So3klc6LVvJHC292lbWnqMqr5xpuOwDoaQoXJT3b6r
FrJqos625ttNGwWbYpTON0+ZTvJouANoNw533SfH7cYyxl4Y8pghM1hYKKtNPcQODtdffEf0kcCr
xPyIrD/7aVgqoOIy5/m27hBrHlzB8HmLALd+osXhdSFofZmF2MMYn5fE1IYHxFqzEfZGI61b+jzW
vTO664Qlll38UNiXio9ZWlXLAbx5usUcq60fV7aEbJenjlmExVguQygdd74mJGdM9tPajh+xgjGD
eDG16a2ROM6Nrpfax2DhXzyLl4U9OPfqSC1Z8qXlWOeEep+UYzzJZcURITAaLwhV7mVrhMykfarp
5aaRbQvrsQfkGG9cHH0wNFy4x9CqlbVEwuqI3spYXz54UyOf5OArMw7qgs6FDl9H3ZRJX1uHUsst
dZWPqvmJ1EpMcSOb8lsdqLILy8DprVBwHN2v0s2fcmxDvtYeCemhq1f4hKXaFHzIh0w36HuVhgrT
Uc1vNKFRCxaFyIcwcGjOhapzc2NvQ+wM9tgckvmicQyP5yShx5qNnsEZL6+boyxAgq9KqxYJX9LO
7wqyxH/IyTe62DDE/EGli5vFJPT4jy4mec0Yu/1seW9mI6ntyMoT5ezpriNX6G2RSU5nytA/WYQj
s1VWbtre9CgiEi3qXektsYVsGmJf5sC0asTGR+xtj/P1NGRBgiXG5FD5KcvS3nq2qL0b8Db5oZb0
+Z78pawI9BxUkt0ZfWG4H+diKa8oVqHT5202wNTtqnmSN3OZWsmDZ+Z5f1c4wmsjHCaDGzrlstil
WrDciUCfv43FCgaGcIDQgcLo7DciK6X+uOJFFbAU4g3DSlrZ3w1aIGWEXjWYry1/sMcDjcjhdgYI
cMOKJK00bPF9wUUSKrd8zIsZJmUydiQirohEwsQyRphnfdF8mshqRPBgq3VCXg4296jEUN1r+Lon
V2MiynGnQJRSBl29OHjc5e1b0TYGvOOFJ9Y5a/du6Mp2+mhkKql2KcvLw6pk4SF30fSvrvC7Bwx1
CTW2hkE30Ha3ElUrsNQS4m69eqEvpffo4f5mo/fBfu3WELhsvEHBJz+vvcb8sFK/v+tdxvY+Yz+A
LNqXfqS76HQi3MC7JXIt0rfiBu/G5RPxV+WyTy3obDftauTkwKRz3n7KtEEaBxuF+rtMLY235936
wT2b/aIi0s7GB5G06RzBCZymO7F4UNFwhfFkbOX9WmIVgc1hWOXLUId2p2dV5LXV2O2r0nTTvWgo
p9niDFXtLBNDfAoSo907NelmUZ6OsL/G0nS+K3uWRtgos8IAnlNcCJDH4F2IDQu9pWrfzjBfvhma
yn96Xm89VjXeMcgZm+JHPvTTD7303CIWYzp44YSyQI8ntdjvQMoLmKnGqiOSYfx9YkMe6jhQ7fIl
MLrk3ejOw007N8uv2XdnusbVoj6MnLtZJ5pZypD0w+7TZK4V6cyVtvb7qjaaD541iC8iMfJ3YMkZ
gTdlJXbYexoEYuSj/9UpwYwJuG3yMm6w7vnl+vQFrhM9G9ujoZo2i6cx0x9aXyu7I/7O+f2q/MmN
ShjlZFyP5MxFGEplHzDeFh6HEkZ1VOheLY4S+mcR0/d2l1vZus6nDEpQQjiE8vQQE+/51+TTscFJ
i+AoHzHhXY8Bsh06vYPLcOU66a1dNaIMUbVk+LQvso+TcWA9c0pvBQqWcuCVQQ98U9Nvocsp03mN
tKbIv68iWe0dhwqyhGxpD1/HtDXEp3n264/0FicNKVKLKU/jZKy0JCtp3lEtIjv6JE20rBtW8HUa
F/HdJsXG3rEU1fqXZZw7Z5/0iUFWQ7bo9k52ork3vbr/YmExyCY/mfJOab35GTxBrpFjDWoOrZHz
S9iafN5BtEvuxt0wQ3sJZbUK/9pDK22hDRvGPiz7KscWAm87TM3dtnkzrensAH3XlYqSQU+OlJLe
Z5fDXhkBsSXv/QYj28hfuqF/pIQ02V+qXKDaDYqgjRdNW7833qg7YasIWYl7KAqcHT13sa5nafpF
jFZ/MXazVs36wRyd/mowpOfEWluM2W1leuvbfmw7+7CFyae4v63zx76CTxkpaXoqyvygrHgjHQfu
soeaCxXJISyPekHcE+S2LlcOFqmc+dNk/SDTjLsM4NW+rdt8MiLbnTCInBer1jI0ucnq/mjk0PWf
Xi97qbzPlL3krwJEYMIAX+fk+FpTYayjb5q4m2Xak8BbLcE2PsdB3F17q4r6XullJJtxHCO39vU1
LIdhuO0SS4cS0hBAtltSFH8EKJBLe2SJ9J/MgfiVsABeLUI71ccu7nWmM6PUaklB6fTgabH6FWuo
zR0nrrwyJUvTNuUnOx21+dPUdGYZCbtxPo96afOMtLyEU7kKF2PchP1Cx9C4IPy5hsy/9lKwZI/4
WVCHiFzblWYgk2s+JVlvhL0NMooKo48zAShcYjI6+Q8JLe/l7dB5fr7Txlr4h7mrssde6Iv9tTes
2SJDx8Simb3MSCMB1oAZRcbcSuNKBFod6mhjkoOb9hN1WWIMb4NgaDf/3i2o576oDTVf0eU18RbI
mxmEt6s1N9J1majYzi28/PxC14wDCNZcxqOWOu4+D2ajiVl/G4VHhNu1V93ssdunplmI+9E18BCA
SN0VHzwsrrTQx8Myv0Ey2YmdJ2yB3wkJxaQCWTDPP9icHh7WGXpvVLjSUpFQxbpGqYV5degOtFY5
bi7641z7Y3UHk9R5tzpB0UZZgGBuN2apUe+MIG1JGsZzGj4ruKR9JcZ2fZrn1fiYYCrCKlALkd5q
hjc0IdA6w96u2xpLh7zO+wMUou5RBRtrBDOEOmCJNuftL2ICtzNJ4UBeBs6WhUuirT4NiFRoOzn2
uYw83Go4JimnGKJGBMMbzfJrL0yZQnKvyY5nEJXtYr1vhFupNKwDd5LEuauqu6+TvOt/FWvffHL1
3KVycezFv8kNP73FwZDEOsq4UkWQBpLrri9JmAwazcf8Tq/a4baezMG5WjSXmgmVaP0xaKrOhUFu
OswD+o+fxkm510LMZnAYFqNA11mny7WsnL4NRe4k44H4d2ONpetXn1WO4AgPtNHOQiLorXfKEcEX
Kqzi3Rx05k1KD0SLVObU1a3wIeiFfdtowRXiXHVX2QtKr6lcveIKp+4hiYYSjHIvq4I1q4YH2cbE
/SkRMlV1rF46078vM+xU4EM22BgNXdqIyB3r9sm2CepiClbBdzuts4l5swp7xzqv0wpJU5jxSKKN
NTLh4DsYtrXjW6U3dnmrV6jDkVAtySe7rtcaA3A//8z25FWRWznr+wBE7te4dvq669Jqfl+us1AH
DaWrxPbZ2j6zmPNyX/aj+zZd5UYW1z3JGbRxmnsxVl1Lz8WxflB9rNrdMgXq3dRgKhmOqCv1XeXn
XYmCYPG8Q+KrnJNmjSv+vqVN/FOrXLFAroejFI5WbdX4mTvLW9y2uibKgDfM0MJBvT4GoukP+VAH
QSRxPG4jfQlSPaJ6qJubOYcjg+WPnvOylETzuAbKasNMs5JdXookCHXN7co9xaRFYUmQLS9Vc/bW
lCmAVSOZb5Q5qiIC85xrxIiCbprXyun9mPc+3ZXAHN4XfeuZMR1N140Mh8IP0LsiNJa8ms/pkNrm
wenSOU6KUeB8BICcRTId9GPZW/O4q/teU1G5QKw4zmaKEboxJsUj5b77tTZV1l/oOJzBhzaUGg+A
reuMn8hzzKYNmtlw1tU6Okkrd8bUcPKeOIwFWKdcwIfOXIorwb8g7Ia8t1NAjG6zmyfVYOHx6SRg
EJOqDmhq3WVXKuRUF4Dbl0g1vhAQhG2sqshPOUVRcZ8kLkPzzeM6wjqiwnLvVmk7F1p+Z/ZXqgt6
UDTYDHxgTvbXguiirupSHfG3nt/1DtMxN2v31lkQXYy6LqLFqoy/3GLbGoxYpNAwP+OJi9tO4tm5
rh+JUalvBrsrj22gLllrnLs1GiB0cgmn3Npfz0eGD9nQtMnWOUK19B9MwGCgCDk8Ehdvv++6QE/C
JaOff6HDcO6ytNpoYzBCPNydn19WprXM11zpR8MS+hstL5D1Vk6+H4EK7MgoIXGFbVCM3YXrvmwb
w8vdeon4vm+G/Sdvchw5OdhZaRxrr7aPpVaoKZZ6ifDDWoCLw1RP0puB+IzbQnlGdwGsPjc3oMga
NBk2Nv9pwwNnHb3i9G8cgyrYAK00f8Q5pQ6FW1zycTtzKYQe9MVJk4E5dIqLc3itK01ybiXkY4pT
MKfIS5LhapHiL7sjckOEB9EAsw068adof2vpaZtNnXNsBsvZJeTQ7FP20TevV7ln+iWb+SxNbpOO
HoXu8xHTylrpqp2cI3orjeLRUeLjzPntnZVM/d7Fufn76xc89wS3dWVj/bHInM6M0e7beqoCxCtg
cDtjlObt1Hi4nlblJaP5M6NyC79B+0rME4mfJ/c2j5gqENFsc0xrjW63kr+xS8SSNFcy0YYDzsU+
mZByasARhJFdSi17+Wg3Ksc2Itkd8Lk6WQPqcuCo0LaIZ2Rq7z09T27MCh2SHYx6jPHwcmE3erlo
426JyQTTH07ji1dZGdgt4FBkHdcNS4QTMcTmmAYXNqIz/W8uA3ORO6IJ9cITyfAaTuddYR+hiKsi
nJxheAiaoumpLqfmJ/SS5mEZGudQZrjshoFbCHcTU5t4iFrFl9dH08tXzE6Eq6+O9yXrzunw9VeS
1j3AwCNZX+1tkADUaKaprgHAvTdg3QWGooEKfbsuD69f+dzbhTv6m3p1pkUtq24wvYENeehN/82s
ZoPD9lLvbeU395ORaH95ieVOtzB0+IrY6Z7OGzvD5nMSnXXc5jGLuGxjv7PyfZW0X5Ogdj+DFdSA
9v24f/1GX05YghKYrZviAs3Z6eqqFSPqXMs1j26VrnjBOSqezdIH3tWXC5d6uX1xKXBcnACpqsjt
fL4YgfGVReGk1hHezxpX9ZDeSUrrB6z4i31p0fsfXc/9y7UOzFaiz7dSZxOCbUPsT4230V2GVq2F
fpR21x0DlXx3Fv1SWMmZ0YIei8dHHikxZKeEBjFmbU6chn6cDel2ka+m+ht50/KOZIeg2w1+7lyQ
dp95bYwWNGz8B5nutLjKXUXcQWqtx6WkntedLMdPrMn3SvPrC3Xcy2bxlmAOZSlgkaPrcfLayCA1
x9ZRxpEkoHW39q75bfPYOyDutK97rEkiNu8eFw4F3IWP8IUV6cyzxS/NxQYG+xOqn5PL51lZeRV9
y+OIHeKuH+Gyl26RAJKsRaQm+/8wISBobaDQb+eZU6JaXdISrqW+Hkez1yOxli1+qPl4dJyxusCG
fOkSSRHJ4Nw4aDxglvXng7N33KlxlKsf66RlZuuaNzxtYRVdaExZ/z2oCI3CIc5qRFgUgVZE7Oez
RDLdG/dKdiWaX08fyQufg+YvVw58NUoGHDQ3rsnpY7ApZ10FEoBHb+687S1r+WaMc1HGky/s78IA
QbwwU88sD6z0EARxACTP6LRF3lXIXV2vRJ0E7eg46sMcL6tFMqkj1PWWAhop9Nuvr35n2DSIUjgq
sCBhTsYa8fwNsN2a9oiO6Qh87W0SmJ7ObNX76ycc9eHUdFPvJPHAzrsX+YwtmCHrOi6bwbuUWXNm
RtsO4hz681sW/ek00yT6E6Pu2HiXtdwnANpHUx+cndENlzhEZy6FUQmV57YgvpzRjSdlXm/tGbsT
90nuy/vSkDiWNJq5e/35nilatpnkwsAiPJAZ9fzxIjcb2oG0lqNJX6CLtcShH+a0tXFhjTp3HawH
kfFwWxyjT4oxc86qvCa95ujMRXsL17+Jl9HUL4yWM+UIayBCSERtMFhP74b6vNEcYetHd2b8o6ZB
XrOfl6Iw937RiTFypCq+LVSFtJKHprx07PxNp3zOmyF5hcC0baNmXp6OEcQZtkrdxWAzo7QOB+yS
Ua+UDcAbncdKACstkx5CSTffYmBBmxydqP0dj7jgc+AK67teztPnhFh08ofotd6rDsg+mrPNTnyi
e/m1tCZzfDINBajb074PdQWN9mhhcPBgUQc+lZnvfBFmnnUxQevaEHmDp772TrHeWEMpNbzr0HjE
YgE2vVAjndkJIO1uUMxmZPwi48cp/HYoIfsdLYINALxnzMm1lL4veFeEzkxdqLhPpwmSMH879Oq8
9I3+tf38T6XDUFtm47uI89SY9TTO6NTbWiUirc7E8fV54ph81p/f7G99LdRgCISw1Fl0nl8LQ7Ha
pzMwsw4VdPwGUPX7SvNm834tIdJHQT/LGxwXCCvQ0jz7AntyUtdox3DTk7S8zaiY2r79XNjJ4t13
UICjHi7y05wQBv+jd6rgVp/koM+h32WuC1o7ORgYjo5RxhhXONnDkM0OXfJeqDaat+CwKK3cJEVe
7ulf1iVYSS/ENVTu50rHGdUUXT/H2uBWQ6RtaquQEDUk1frad+mVmvX5k6OZGSzZ2uWGZO37aZwV
k2gep2ka9s4sx+XeTmrQwwFr1+DKnoLceuzMtAAoSscSjxP2YnEEV8/TQwso6V7By1mIJPTptXx4
/Q2c7j68APYBA3yBdNqX8kgsVSqNeaCOuS98DB9wVztYSaKqm5Fu+3gF1G9+DtpsTi8pgV/sQVx6
Y6Jv0nawP8hhz989YSmmrWnueLT8Pi0jPxNERWVTm37V29Ibo4zEEO3alThKHw2pGR+ZnTia19UK
O/4vPwUgSKaWDjwBlXWbgn8a8p4qYMHT8joOQzLGLRYKYWEU7vfAhsHgilpEtjekFxbvF2dOHgAQ
Bcw4OHJwu0+ZswQFgLaLVh0neHEjJxE3eDBqwHBM3iZMzQp7pgWTLUmr39VzinCiSzvpxlohBjg6
RlpcsgU8nfoefkLbfgJGA7zH/58/h6zJixy3yuVoN23wkCqtOPr6ZMVrN5QXVrXTrYtL8bS3AUDh
Y77g81aoRqnxpxUYQxVXtqyrawHd7vD6iz13FfxioLXjz4X998kxqC6DNdHMUT+ularjbC1RG/fV
JX3JmaFscVz/ncXDw3tB0ncweZr8kiU6JwB9cxbX8QX0h53XKSM2yy2aHnlNm3c3gda590bTTBcW
7ZfzmG8AVABIgj8GqOXzN9dOAzwde9GPaqqSKxh2+VWHAHefe4l3LK1+iVo3XS8UBi8K+e0lcrxk
BuN2StV8UudYIwZ31YS5Ilmd8HHMxCOWVkPTnO1VM+vHUZSdTaOQHothLgNWfLbe3cCvyyQufzRE
My/VPHiR+KRc+G4v5Pi/vxvOCoga2FtebGNVGuDVkcn1WBmVedMWk7t1cP3um7eSUgOJZaxn3OHo
lsbD1imEAxSszVEfezuLoFinTQQLFEuoRUxNHqJlqs2rXlJdRJokDzR0MfnqI0uCuEdJNrmfLGtw
57AXWM/EyuyGR5ezxBzpkDa+kCk8CHy1u5GuJe20p4nZ/zDXWdGHyVa+hL3s6ibUU336RYxFDuQj
vSIPHUmPLqzg1T/auNh/0ZUUl4KrTgu87VGhE8Axhtf00gzUdkWSB3JYj71jJPe603i3dZGSomGv
ZfCjgYX3iwxj1e+9tnffvz5Dz6yCoG0cPbEDAHF6USujIDMH5s96hKybtztvMZ1fZYo3RWiXtTdv
5KrkoStUUUUDi2MTb0XDp0rOZDcYtgQUfP0LnZ77eRgmDhVAUlsBBOz4fCZpCAnsQEr9KOq2zfcd
bg4jdljksRkWxtGhzEoasgYMrzpebCuHrcsgenr9S5xZiPGfp+Bm8QKOPN0aZltr0mTpp6No+wJY
Xl92ulYm7yj8xIUl8szKgeMn9RcYJsXxqazTHpKE4n6djyuN0YdOlvA76k5EUyr064aVP67LovrX
Q/6P7/N/pj/bx3+VeMM//4s/f2/F0ufMtJM//vMu/w4Npv0l/2v7tf/+a89/6Z8P489eqv7n3+6e
xPA3lo0fTzJvm9PfefYRXOnf3yR+kk/P/rBrZC6XN+pnv7z9OahK/r4c33n7m//bH/7t5+9Peb+I
n//443urGrl9WsrX+uPfPzr++McfxrZN/MefP//fP7x/qvm94/ef1VPz48Vv/Hwa5D/+0Azr7xTf
m+bFxKKXzZAhMv38/SPT/ruDDd9GqKNs8Jixf/ytaXuZ/eMP1/v7JuIiC0/ntzh58iOAvt8/sv7O
2mR6m2vO75lu/vH/v9uz9/U/7+9vjaofW0Ds4R9/PB812KigRuaf37muhOz+Luz/VDEt6HP1hCyG
HSv+Q9+26Q5L1fnQ+fMQ414BcVoXl5wdnh+Etmuy07DdoG7fDPeNk5mpcJ9NkkwMux5/x6dxmpu9
MRlvGt8fH8cJZtefXse/b/nPt/h8Dv7rcmAjnE5QL5m8hucLgYS3A8O7G3Ywlu3DYAsR9tAKY70Q
7oXN6uyltuYG0BPL4GmOEuU2gedGOexSKnDkukHmhLZaNvZBa5e71+/r+QL37/sKLLpwMHCxGzl5
jEPdtwahpsOutfrynvAgdYANaX3FjKN+JzUozfCgBNb4rurv6JnYF65/7jXSYwAcYb0B8jGfP1da
4Ik7V1q/S12/vhEK8zy/7PtbiZtNPHXapTzos9dDbgeEsYEkp/cbJJMwTaxwd2uSdG/9tevukCaM
N/rk+zdBdamlcf5yweb9Qmn/Ipmxq1UwOand7wQsJ9jhVRdL0ZrRwFBD9e1XFyq/c9ejkwEjFFYf
M3/7+Z9m4oDJaZNPS79b/Nndy9Q1HnVakXe1mXYPk2n9NeMMDotI3oh+2VwAYBygfXl+vcrx1WqX
c79ritV+xOK42A9mlcGRa/Ivr4/Uk9rg5bVOqloYmpi2WF2/U00zHEuX1Iu02ozJy7wJtTRV92mK
qQiSmjd+oql7Mc32bQJr55LX7+kE3W6aAUtEHI4+sAJO1oKpWCADVHyRJSAxa/E0yF1Blt+Mqpu+
vX7Tz4ux3/cMxQKHBRZ9WCqnDVas2kXqrBkpYxnBCHmOMTUI6YzyhACcaJDT95RfrHdZ2l2Kkz5d
GVAYArCBRDNuQRRt+/mrhdWpEBT42a6caIW1DO8IH+0uizxPs3Z1gGbMLzNrp1Xj8FnISh1ev/UX
18csgC1vY5ZQ/OBA+fz6wiiDbulSDKM/wtG8J59cfdYO8EjXd69f6MUzBmbfWujQAziBkjP4/EJj
7lq51vbpzq7G/AbbVP1qddR862cAEV1q/JgyWx7TtfEurH0v7hDOLQ4a25lks2c4xd1VZTcA21m1
G6umv+IiPYu9X1wv3aLHuY/Ea2y18dCNdO8tVE8X1oqXlwdkg6Gw2TKxiZ42XrqgDIwiATwYVmfd
mzTSQish4c4S0jV2ZuUakW8tDrCqlP5VS3lxCWF4+eQRzOMWyfYDmEmr6fmTHyo8oDMJeXUeBG5n
PmoAu7Wizs0aTuZjG3dBE+wnQ+/3f/WVbxcGJoV4QgfxFNoQuUoNtxVi5xaoHoOgDYhCrZrDqlvN
PWlE9od5Gd/6mX7pILrd0f9AnAwz9ORcELM7KjLasSdrGOZihpEvPiebwh9IIVrEnpx2/Nlqs4oJ
9fPBF9dL+u8zj5ksIuYQ7Vk2Pf90vXJRqoz90u6wSSQ0Kwuc/eCaI2ca0nzmwTTeTv7gv2sw1b8w
wl9emfrTpzoMkO/Dh9mG4J+2I2siKXvQIYlbtQMBvNTaL6lefhQcla58ZcPjMIa7KtWdCxDe6Ta4
AWkQ71lA6JWSpH0ysCaz06qWLWHndL0HKuwbO311rBvgZeItCLt6fTidmL9vr5XNFrxl2xAQFQcn
18tbPOW6YtBiC87v05jnBmJE0hFCL5/0K/Ig+1u899I8FGOR3aZrkN95mmZ9k8rvd11eYU1mLzZ2
fGJ4r+HOfpWbwXThXbB6P5ccb4scAjI8p7byh4LvlOfg+Ukn08pw48Sbm5qO+divXw2rtapfNuEO
3b0XtA2KwjnX9JtU5oW1K5JidQ8EF1vVQayTWRzmaZ6rd0Perpy215Szc6yrxMy/Agro+j0+aLbx
LslUjQQQmAPpESx/67qc4SJfJXbXOF9HbL+bKx1nqjJehqXHshMrtlTf1V6VrNd+ZtXVlQIynCIo
/QNs76Kq6ntrsvwnxKO1+ymRQ5beCXvsRZy01pIjpMjHKiw0Kb/ps7tAxSHU+OO6DCYNbK0XLQYg
HNAj3ezWt6k1KzJHZ4tXUptlaZPcWdlmmKAveOysrEqjGjDW3DcBDPn3aHvsn6Vo5yu4ystnDPKa
HnFJ3zgERQXpB84qOkTfWvoxGYeTH/VJoDWPa2ZN6qhlcCFjUdXuyEortNuO+ZhCYK+Hp8AeLYGw
r58OdcAOf+zSwssIZB4HdVi9bPmsalt/Q/BVhzv56iRfl2nqxuu01+AXj3Pv3c/+rKUx/LKgDiEF
O+JQBqgbWFsyBMmZTUAoQdw444b6yN/dQXIuD72JRXY05Obw1PR1j0zR0+RHX/WDGfVFvVigWn06
H4uhmJ9mvxnvUba6E2GCKO4eRhQ/JQ7lIlN7sCkk0kRbqSmkhCeSTObOrbF2Msz4PII10DDdkzDd
/oKNKpuDifOic1xcTaqI+84FOqNsTa8SPzePXtKvzS3IPFY8KtNFRxqXru10oFtyKh3grz1G7Qv2
lSbNW1qNi2vHfZK69x6xinbkgpvlsaC9UOwCf+zHOJtMr4m6LPOJQnRnr7wmHjY1EEosw579F2Z3
QX2VHixSQ6bYICiz3OnDMt3MNh22ndYVqTy6A5LMSBmdnUPgN0DpA6N18725iORnEGjTvTsg7YiK
oOynnW9pKSZc3jq+twRCzzAXgpoYUUGG9lRqSR0D8befqtI2853dS0QfGQtLs7cHq3xvNWSworyR
SGGXIZF7a81l+9bE8r3Czpfe0Btg+GFnOqTx3OjLmuMSaxbSf5Dt6tNB4Th3P02Jld50VD7vZtfS
tHAL2MXmYNET/52QTX8LTtVZuyCDn763+mnxY1mMyoiMeiEDq8lyqz/0CzYEeqOK9qAcO3m0q36o
r9jMaTZUohiZTh2ypBAnGn0MG3agmllVkCry/6g7s93IkWzL/kr/AC84D6+kj3JJrjlC8UJEKJQ0
jkbSSOPw9b1cmY3OUNatQF30SwOFQlZmRcpFN5odO2fvtdPKLJ4tFaUvHC0MLlYBmhyZdRrdjXOK
ko5YPr9hflM5DkMVezTjIlvkDz9THBdUpYYbB1O05LvGLDp9J6y0MO9tUZG4S7+huiePzjf20Azb
nW0CqNlWeS8HHoc5RndL63fRHXeQCBesyp32ZgqC+VG2tlVeRbU5Xue9JTCgLGXzNpd5OcF5GXW6
8UJJgkc+Y1fAA27ixMwtBBdE1NpYuCrTKjBkd6ORpKkzy00DvXHZ1pLYMcRikzbiRvvZz2LAVrXN
1tC+MSroWnQpI3FA2mFG8bCG5nnAPpkWKr8Tou+cJE89sWE34R6D0R7qoFk1XpSMOEj6L5mREwMy
EJKud7psB8H0MhjEeWytPN9avWjFVVlP7XCUEnk+XzR6293SaHKSM7uapp23tJaJ1izybokctZbn
UpeuphpgZrQvBnidD67XeRpXojkUybJ44XsNhmLEu89tdZv7+L1iv5+BwBZK18ngtOvjUBphiQfM
mndrqQA5zhOm9l3XT2YYl2EA1Qb74ZrGbSBaUL5FUZybpW2qTUV2p3MeTXd8Ccw+MA+ZOU73UZSJ
pzRc/K91U3PZ0Q3W2pgLQnooadqPsa9TAw/WXOIbVtRo+WZCQtJt/WCeyniZm9Xf6BrHCa7BvF05
d6apTgjpap5x2XnLNk8bnBIYhKNYdmJBMwkYjat5F9aPM3RjNlAQEI9B02RvKtJtm1Cr0cLye3p/
5UJpd5S+kpdIi6gEMZBFS7nHKKLV0Y3KcEeoUDBtfEUGRVKGefZeZ2XXJzI0md12gxU8RzPDjo09
WQiBbTi/aRzUqUZy6K3jGLe472c1NFf+mDYIlWU6PLazpO+vSF06rcq123gp8EiwDcyXDK7UruqE
ZAjja6/W9Y+mduZiaxW2bx3GNSUQUo22l+SNwDxdLz3R8PRy6nzHkmJbyoimvSHrCBS4PaXGuyW8
4b6Go90eF1zS2MgClyPVak28wQW5SzhhTBsZkuPqTU7juwI9nobdLi1SXowJEfecUChxEuGRxdk1
IRERmxD5kI6F7zQp1jBN/G+WU3TwfixgF0SlCLVW0Q9PYJfECt1EYZxiB9otbc84Zpa12+LYz9cf
maWNNgHrU86bzIc/sCmNwD93dgchF0OK9raBWYaCf7i0A7fVaQXgItSVkPJn5lJWbJ1AkofhBOqJ
kUH5fcwqcaVIJzY36yTdLKE6aX4gcmvrxNAu2sw+U3pT6iX4IV3ksHHUWW2YzKOdZ8mAH5WJUIlx
PoYYVZrX+dB5alssvbpxrXx9yqACvVbLwPBfrCrsHxfMqdEejxcKySCzsp/GmIX+3hhDSzwDWyvP
cmWIljBiWxVsj8qmNDSq8m2R7nLs/Wz0t6mfOvVeyyx6WljW7qYqTM+LB3Xpg6xlSeKMr8u3NC06
DALWKLJYhX45XUk9X0pOh9IHrw1ZWxMl3GkJxrE61sDoKpgOUXllDtb8OrWLfWjDMrRiJs8UCxVf
eI2kpWmMrcZG95yRT7RDWLa020mk1ns6mBODRWPANUCfK7qb89wThzXQ5J7AYwMFogxhBjizsYRv
qJjCK1xug5msvZndty4YDu6AVs8astbeuiE3VqldNbYhv1bvRNnWppjAs1dZTba3fEMEm9l1nPZk
gLLN2WS1/R1+RtUl9UzAS1z55CodOpRtzZaoUm3G9qoXsbPHrF2ucKlFL5Ns4ygNf1BNus4N882L
9UvQMXIGw+HfaIrEm9sv2przF+izkCeyXsIdG9pAFbEe3PkZlYTcujoPn5q1IBg46tJluhLU3z+J
yFnozfjCfmoMnT0tU6PkwZgZWa2tnNqfAOWsfeQOq7OLFJaxmyYF2RvraMpyZN02zlDc+91wrVYB
cW1QXnvWHlb0Ig11u2uDpmUXM1pnQhE/4UKJ6qU+rEbtV7EsaZ9cZoWIJRdP+81Vv0omsn7Qcsk3
pk4Bm5zzqt+JdEAG1WtTi11oKCQ+k6/0eGgn0F1xp6pSHACoTE48d4DFj1UbYgDM8DhYCb2w6bXK
vDSIZ9H04YmSd8gPRR+tlyg4L1yTlYjz79FSMy5zUzAScd5X1QkGlKn2ZdbXVDakVR8YXICTWlW7
JGKahXMwJkdyrE+qBIJkWeqH4YzWWztkmrqISIsESHrvQApo1ijRgoFoQoPHejKLPCdEdDUMIyEp
j1d0NdFHJLzP1ZzMwVjvAq+bbo0OIHA89yELNoi6KYo9d+XjCVsgJ9bmqth9Sqrc5JIqqLfzgu+Q
zmZb3BfdwJ5od1ZzsBUH46GdBfFz3AL5mc1ihz8x0MDhmN1lfjOEOypq3Y6dL3CnIceJvBRzXKNW
ouIUwCoOQybrGjemYbqxi4N92Ey1jYOqDwrnm4MS47su6cvgNVX5EEPpbIj9SaN+O7dBThq2dqov
Bc2OZjOUPW9oHo4BwLOM2Ie+dQbKTvS3YK+V5XYxPYLRjQkVYqDqhli1doYKpwaDZkmuSxPNXUMh
3DBrDCHA7E2FaT523NIbzqTChkyC2yEnvdZVBlXINFFle7mfbZgwtMt2WQzT23SDLL9ozq55I3or
iCFE+DIxrBbf5xwV2DpVSZ15hZBKuxiBp4jwMarXWDtldyfqMXjKZlNdBcPcG7tySrno+eY87XBi
4wYdebV7hhIYwSjOjMHdGN7cbB30eofGULaOR2McX0raE0EcBO2INqxFXrSXFk73xOaxsjCDRQIJ
ntfW37aZrX8WE43AK8atyjwVeaecn2E4LAeXALdxW1R58yPEzefuxnSu3wpWKW+KS14CdIXAaTfl
xBTuEmflANaWFsZzRSSIC9xvWPcBY2R7C1ozM/bNxVqdzM1c7Bp7rFAKTljojcWv1oMOauONZ6rX
+BKi2yMh4O4bN5WOrhY5Lw/cYkcOcOT8MYAz3jIL32txNtZIH3u7jprY6rL11OEZyylKHWMiai5Y
p21VzPKh1O3A3XXyIhF7I99HXOdq6jeY2taz7EsXMSP37mddUCfwx5eo4CPp8c6i8HgxsPr2iWZq
Y8bSstP70TVJ7m46TkzCQDuHJCmALttMzGl9PdI8IGmGMddzWZs5yyRz2f5otY4x95jcju2q4nY2
89r2B6CzAzk4Ex6FrYBPVPMKNlQscBLtmfLcD3dq4MjpudKNm6CC65z0Xi4evbqjZAjz3HyuQuKQ
dJfJcDsuSq9EHgDyHZfOUFcq96LoCAqqPsiwNokk9GBg7YZW9Lsxm7HTm6Af0Bo70LtiL3fo/jIU
A2YZOFPQJZj/1kNR+6rjvXKrcCOixvqBpkNMu07YwSPZn8117g5LfW/WF3acEMVMhSeXaI5tKxzs
jRPknHoObZHszGjIfwJRQyguOHDnxlVj4LKx2QNIpAyn+xZNidGfjLpaCEkDRAPcozLILZYwP+AL
6qG9FVEwLse2tacM+5XLo8uV37DkCe/MTnYngnHPpr/CtGpm6e7rwhd48LPI3/JE0/Qx9AoU9Hkr
vTwhysxFlNiubX8ekbXm71VeZB658yN79Wbkt2LkYjtctuDmdCy0UpG+0gHLW+K+KwqgFuvQQ53G
99ptKwKq130GFbumBdaGTz70mPUJVIOVUxSPy0toloDvkZlMx1Q2QsTGTEGXzFM+f1vt1jjMlmBH
8rOCM8nM2/HdLdV6TdTryjbikgF6na++sBIl7KaJqxKd9San7JivpW3VpAA1wThsTUsxg5aQQtVG
ZTI1jm1oF+PWKXV3n5ozcUGS00OdG4MTPPac0clvByMA6hRykBlxW9gBItDxEu3VlUYEHofaGEaT
jIJ8gxl/galPbAOlmZs5Oz0u6EoNZ67/cNGvgkGyV3vnZJevxOzdjBNfd/7G54olYiujWQwM6MJA
YBmo14B2WLgNS4uDkFdTWxsnGib7aknX7hvuTCq02RWG/zyvxB1z9batq3lcszApGBffB4uTicdZ
uKi8PGjOAboYZNFxE0qav5E/228SbEMasxUDjqRZUI8xSQSZg1Ee8t714OXE782SwzyGKRUh+l+K
mtvvkBbcKIY2ezapwAjXbHQvwGqpltelDAfmYesUij2RCBebcx1C7M86Y8JGX5tGv1mXVATbsuIO
ydWit7PDVJZhtrUoPVGl8Uc3RTGNN/QSgpU2Qjrlmwax+7yxcO0PHFV2bSfmmIMtYuiWf59tNd4K
ilpeVIknj6pZO1lMdyNHiVvDdYutZc1erDrnrp5awNL6KgOc25oiuF5dg7iUArnTHzk7748aVMNz
j5jYTQg2B/GVu5rhxxq2/SM/0luusDHJF0eKHngNCImfYunlemijxbAPoJp7ThTlpSBw2y44UyEC
efF1Xs93qodXEzMmbNtN4SJyToA69uw92BgD9uVB3QIIE1NSj7L/EZAplUMNqfp3Y6mCH+bQybO7
qpGuxYyCmGu1P9SU1HRdTpLGjdg6wvOui4xx72Hw7TU/dl1rvhC+ClNFX1J0l2Eqn/FrmD+7wEJQ
DfuMFpkW+eBs0L1nPprICYFx25GIK6oOEaaX2UyQ6ZWhzlvdN8aE+5bjxk505vgZ/Iwu348KeXAs
ewr7eDas9c6fcE0uAMN+Op2wIk4Gw/rB9jF2D9TQwj8opNlh7AcUEDAQwpL1znVMbGGdUo3QGlro
LDIT+pkpI50Tbs1lA8LIMreecujYqGDliwbGaHxTXA25MEch/x0svStPiME6lP+mHp1NNFFEtTRM
FFwhgiS4nirDPSxku23bMW+LDajRmXYicsidl9f0Gug9arVtaxu9MbwNDYIkD4avtVMaKM4dTuOd
trT5A5wJJwQtTCZUHqKQx8J3y/CU9nAagaQMMLytooJF4kZcJE++F5q7DJYhQ4EB3A+yPrgXm965
vLOL0esrDqa63LEWGLPJtprjtEEPWDnrTB0jB5wNRaagzdih0Tg7UUSjwa3M5xalaRd/Y6srm8t6
yG7LMsreAyMTFkWvKtotfeiCr6wLxmnfMvoxY3SD+ZyM4PlQZ3aLIRml17wwmgpjJBOFOVHJ15jI
0SAbyeoc7lNOS+rjttNDZIEzIrqdK3bXadp3QZ8snZavGPHdFTO1nh7g3uoFnczq97HKQiKbAzHP
qLbrnp5D59f1oVT08fgJin2IOKL2JTMZQ+FwZdN/pGHTR9t6ddFoNrQx3Z1eR08lfTYIOtWRLOWu
BNae7+mEcHNnp7CgprtSkkRqD9mQ+FDkLqmVbeYwEcC6v2fRDWdTciEG8o9btsqtbgdYfQ25k7Ra
4bISis5tuMooyQ3MbzEN3vpWQPekFSW89YVeDnOs0JQVd3lilzZmUExfoSvQabB98YW4Ne0lXuFr
gB3cQ7o4AxHXxEulFr5tusYprPtF05HMWudnwYZFUylwl326FlBG8Np0+6nsu2eejtWCHQWL3jI1
iuJAr8MpkJRAsbKxHbMhcJPR0zoD9amrEJ+sXAkg5cbXiu2FT8RRih41Zd5iB/JAZQEbYVkRIO9m
yJQEi1I+c6MJi3BOSHNnuG6ttRUkDCP1eD1AojobeZpGu6WyPLVjo9fy2pRs6vtwBet+mLUJE9zO
hrDczF7eDzvbartX+rklN6DV9+xNppvusAQsl2RiSKr3RmdXT+R9ifrgeVlwEChxrDjg+vda0s11
k5Sw13vf6T15Kiozu+HZD/OmQM1xTj3pDHHEoYDrsRSQnYesaOg/q9S9zpc0s2OCHLl92W6Xl1u6
XILUJBAHXRwy/47izq5Td1eZ0iHFMsvKhwgADreQKpy+i1zWHgbuNDDianL0y5yHxrpZV7VyyjIN
2rRD2H81Msl1e6HvkG4zRoLNBi9dozbFMgnwor5XjYeB9fGtX0CQbkLsT83NUKysQgmj8M3WLRGW
C4aaN7/s7Cd3jcAZXnq94wWIRKpNkdnlLluE8x6ovtLJ0ozdF793wr3fhbQSo9RAG90G9VJwQPop
km6B1H3LWNmZERVNX5EZ6B/zNNEnAXYoMadMXbWvu3VhOtKm7M4pLRAHI0HF/Z+w8MrfSoB2JUGq
TLj20qjzqxIboJdE2dqFh1ot3kPEzahgHx19dSe4KVu0g1R2T4N7ffAiVYhtCwQz3y9gwe0bqj9u
LBUNufTkOlKnD9hnC7UhYAk9c2eUUQXtbMY09cy4JQIBBsSeqxkxts7JWMiNvbehbDi34zzr5YzH
to0epE1Iz7Vb+vnwzSvRS9MTgCxJVnWh7iyvrJEIu1br/07h9I9RskN8EWoBC9gIvsTP2ka3xsXF
pXHeOGk+HefB8c/mbBPlTDrpzl5ZlP9+lvwPhQBSjEvWyYdzALrPJ9lLueS9KFKPPvIlgc9gnLBx
o0kefLcqaB1BtUMyMuw/fuhfute7/5cK3Pa9eRz69/cBCe7/D7pbB93Sf6+7fbzIYf8XJoN3NNl/
Cnk/1LqXP/Wn9hYTzH9F8MGZGULyuMA2/o/01kJ6S8437BvkO5BoTJbOX8pbJ/wvLOmAcbgGOMin
LoIB9afy1kF5i3Ts4gUltRJhV/SfKG8/rPv/V1CCXYqPhoYXlgaSP6z3n5aLV4IfpNOV3WGDW+6E
N1eJ9momcuNk3KbjKg9zhkuyDwcHQ9lEqQ49rTrUxjJc+4qpZOpWJLunzC1vWmF3G4QAVUTgZCD2
wAGH30l+PrljPj4wKomL25jYyQBP/a+SkL4VPq2QPrvL7dW4dzKmprAWxl3FhSDxx/prR0/3yW3g
CeLy8+WeitT4TTzIr+/Y5TOgg7F5YvyHr+/zO8bxSRhuUFVkffvuOV0D+3utre4ITzuSsTJLteFY
F1/+trL+esf+LiH+MG//+l3xBWFc5Te//MVnRZ3IZ1BstpJ3gna1fx6moHkFA2bfLjZ7pxusXEpg
6T3lJSmujOvpsMQRTbEw5sQp8109N+G9PUxpFU9l1tA1wwL/7z/jr4Kdy5NBNWJBNzIxDnmk1Pz6
7dSpo5aRGd0d0W3N9cQ9NSY+Eq8OeqGlO5jcHo7TMHu3DjGof/kAfrEB/PKALv/2Tw8IBCUuMCSP
IQ6PT+ooZfaFE4A2vxN5f1uYrXhywWXcjmilbwzuG1e+z2EZr91Mc8W1+qPqnGgD2ROc+CKszb9/
Fp949TwMxEN4PmBZoCHClX/Rgf5NvbQWIIq9QeZ3LuoN7Eq02d9Wd7RuzWhW9U7AbPy+0jB/llFn
gyKMHHTSXrvQoJBNdlOSRiw2o16GZ/P339Q/XySH9h42bBPLFUElIfvS3z+dZxRePo9M/bnqSdzY
cr0NJ1u9WpbO903YR2TTR/aBu9twqorCuJKWLH/ziH49HC9PiB+PQRgjfejz1592n9qu2XW8VJ0z
DCKvC/rpKm4vHycfx/bVbZT3mzf3kwj44ydefl+2OwYEaOk+KcqGgLZOZXjTmc2Ml6QUUX91weEm
xBnaTJ+QSpLnvSa5GXB3oru9ma0F/ZCYk/94dTi8LeiokK9DQfqs+Uo7KFxGG85nYYoMYLqKdu3Y
mYlOM+qr3oP3VhUq3U5lXV4PDT2ti36XETUyjIpbCejAQn9lTPwboMY/XmH8U8CgmBByzPD1XP75
31ZtPS1Zyw5nnhHs5Htr1v0Vdn6xtUvpv1pkR3MtXaw4k2t++M0jubwQv7y//GjolyGbWxhiX/i0
JC1QuqEELHwOVRs8t1y8Yjk0son7IpreNPOSW1fp4M5pAOVmKa1x6InlFFOkBglFPS0BkLKHWSzy
EHJJnn9TW/2qeP1YPCwcFKcI47FwfBb/d0wywI3Z7tl0puH5Mm+iQTGO30BB9tfMMIZzQMo8QhYW
PDfC6ndBbB+H26cHdHk2sGDQ5jvUDb9+N6ZflZALcs4cGRlfYCl1CTpfxvl2Nu8w9eT7oLPyG+Rd
Asp6sWQvOqOHTrxhND1Hsv8dzOHyhfy7z/NJGTqGXa1L5M3nGrpSBj/Hioo//vNFQQTOBdRgwpL6
x6IILTJGwiy0z0G/5GYSrsO4S9OZpKw+za+ZwGfXRRkY6Hxk+4q4wztkq+6OgW7KoxAGhOdLA/On
bHK1taIx+s2i/Rdr1mOpmmymbPMkYf/6lSgGQZH2C+fMSzI891PfcYupdB3X/Rw4v9Ng/osVCL+H
vGvs7hyzn48Uwxtmrn/aPTORZa/Mybp+GSNHnBABz2+1F9G8gJQE3dvIygNnh0aap/Q1e/xzmKOo
iwne6XYZ4vCNYDxe0j/uqyM0J7Vfa1ST5iL07/J/PslbP94byt8PQg8Mon8cNVCBvcmzlXXuGPeR
FALLO0GL0F1L0OHjRfcFe73tHZoUTPaeiCH5GbUUL+NoOX8QIDKRXsKgjiZXE/vKqJ60pYbn36yz
S3HwaS1TAIcXVgUNCD7tr18k4BOUWiUfUnWmLghuLazbJiBCGh7zuM/oihyXKEqfKl1Zt6s1Tk9N
mcPzh93g6fydSaH+nUftXz440DocjB7kJhgwv34mfiZd5s6yz0jsvZNS1vCMJAbJai6Dx4Id+ISf
fz5WdrGCQa7kNz1AeIoNTZuFgKBHRJLOdSGH4dmbwunNFeJ/9Ng+bjEOrSA+6af1783cQbumsihH
J+u2I6LwzivSL9HUArNVasbA3lYH/M7yhEX2oe1bdvLVBw/RrsOZTuNvoF7/qM1BLbFHUyMj3aAa
/VSBousJ0zKarHPUTh4pkHn7ihaJ8qsS5qXvb/ePTsbD/M3quey8n1fPJV/Oo+CDFfm5No9GIg56
o7HPWRNlP+yRPDtv1BVyYUttDXud7ou18UjZaIN7x17lUXwU6f+DT4Gr8eK+5SUhpf7X9RKV05wZ
c2Gdy9BuIRyTg5GMhi+2hW9ljP3lD7Nb0+9Ow5ACwr/YNmhC/uwF/PdV+D8fBfdSTBmwaUFRWN6n
RRuM/Rg4s72esWiLk0SQdGOtoftW5q51G6STvG7n6nadKgR4KDy+o0sLf/MZPoqUX78OPgNydRxP
fBDCwH59EMFElzJoXPM8U1I429k329f68uJmzWXfTOuc87sqS3/X0Lm9dUVnPc5NJ9/lmIsV9KTX
vsJLHXCVTP3wXDqjOiLosu+DrvVONO28E3pxeezRGD3XzSSPiO+AR3tLVuW7gHQKm9Ilv8yVA8rZ
j+sWM3T2tN9843hd/rHyQFBdzHOYBH3MvZ9qgqrRXZmN0197RCUXiiQSivdi9YJ7aNfWCUGHt0EG
9B2ybPXQXG6BlyirExIHSt7Mc/e5aS/XfWM/ZrnvklpgdHQc63lbed66yZQ7vfdqcm7l4H3tHe2d
xLxOx1HVwV1uKPXCwQjZpJQByo7LTWeeHefcMcxbNkiR6GH7eaf3qyDzAa0BEgS2jA0ZRVUMUd5n
yna5FM0kFVWxIR3vhGy3vNW23naocE56uCRCKfjXUTl429Kcmq9dnQV3bSia7WJJCZ64L+89d85Y
+NDzVyYSPwesSw+cewgj+KqOfpBbV1G7dE9L1I5/rAOY0XaVzDO0nd0Izp19VNnrTs2GfAm0Yfxo
IdihF73cCxz+N7Wo3fPLMerWmyBvnH0hgu4mrcJ5TzXGUqHeCu/11MhjSHvgvouUONH+2yHLS6+A
iH8xc+N+6YW7zwDXEr3FHOlN+kV4vSIE3tKkt25RSzLg72RxdfEl7z0uhrAJxK4MhuBqgRSx7Ve7
29upnk/YKapjQ11yX4yaIR1+t/cmEOVtjrJ6XzfpvCnrajp1TqeOMynWX8Jmem/AMNxOC4kAscFE
9dinoZ3gmPhel2N0RbVl7Mah1HFIoO05ZFR0XRONiKJ7zJGySO/OqgpG1+16nTPKVvFEosvRu5ws
defoh7oYOIFoKr0EVtWdqlAhqO1FwN/8+D/R222u0Ux4jz1a6hTX+BaRElJud8qzExC+6s+zyoeN
nxhqYM8cVuvWaHiDRQHrFwmCvMOtYe4dotGgyzH4u0f7OdYo8SgLc2FLwmFd79SNjBiJmuFLczoe
ZEqj7UeBW+OGe1awby5pO/gv0DzzzTFqIDhjndSJCbX85qT6ptJWcOI7HRLPa9KEA85HYe/VpKMg
oa0ANu9hfQxPKOGZgnSMUHNPhVc9I+qEIZ6MS7sj1CCDrHr6OI0YXoHiaDsiKBomcU+V67Y31lKO
BKWGxlVbyWobTK57m9s5jX531sSKdfIOgL08Zp6BapZMmY1urHVHQlq7CXQ27JnQBEE8RNrAJqWi
m66JHrQO1+sm6siQmNxykxuzuQOHhYnDzrSE+yis10iHfR6bZJxsxhrRxmYYQc9j2RXPgYPAKV5y
Q2wsxMSJ3fbuF8Ki5j+AqxyN1k2PZhmFJ8FIYOd2l3C4qX6xVGCzlabf66wqH4Y5CL5Po/iaqsza
ho1b77OmCu6qrmKC3gOt+dgVBa/ZM8fQjm4IH4zQtM2EwJG8Ffv7yuZ82wE1iJXS35z+kmo2N1K/
9aEqj+z98lggpOtjQ2iUfIN2vk/epJ4pe4dntzd5MaaaF5dsDhYh8pb1WCPZ+l727H5GUS4Jvyc9
Fx2Ee4uolWRNu2ZHAGh2jbvbBX9MuEpX1cg/l2zZzbVGYTqa6q6YxLJbiBM/G/WQHTU6ylvtNTVK
UjqWcdgYSG5Cd+XQDRiUogmqi10Gwv8LoR3pbUoEG9exgO0lL7x5GwzLQ2pH3dVk+gQLiY6NEIE2
W0rLut6uk08fjYRXebyk472KzuF3/rgDfTy9avH9u3Xsr0Sx1m8p2VV9XHui2EO3amMzFOWNYenq
zXVt76vjqelnnc3yZjby8OwTSPVoj91ypSbb2/UzuF4zUNPRQstIXOGgtvhD2p0cAz/OFqOM67Qg
0HbAmoPUdHgOQnAzTbVSMmPSaV8/trJltofnto1A3bh5hbqhVnQeiybgBjB7Vxw59otfs6tHjnyy
c/MGDODwvDZp38StMXixnVcEjMny2kEVcIVYSO4ZTpbXKixZzdnCT1swDb24xkiHplnVxO8p7Y0a
h/7an6Ov9eC27+2Q0lILWptBcKPNVyw3D81kL3tjqhGdC30KMyc7+GXlXlL8wpsBjtDRhXJ2CEs9
Jbb2Ga+FUyLzdnhc7KnYRH3obRmYhze1qO98Bt3YtgfvPrxUm0Dy+eY+elcK4UObUBEGe5vtdqr1
I0ObmPiZaEtRur7nTI9vNNlWfzYTiktxVOSGuzdEESQ5X9Ue7S1XdyczpkTAb4sjYHKAgoR5zeW2
2ozksOy1KZlZYjLibDPE15BsQt/wit2UZdPJnFDK1ZM0n2rarftw6Ja3hrpv45KTEmyIN2E4vIaD
ejaKSwd5jC7up9T66SJq+uLK1iBJpDCXk5NadgJtiku3KpYrSGREFPUBKvKlt4le6cqbnuSceiUA
BGReeWvNo4MKgXSrcc4mLMimgSJ1epf+PN+QJBQyIwTZ7nSedVsRNvBol6Z/JUlO3y024YBECqUP
wOSGkx0M8lw1C5d3N+083ire+prt/9nP3eo8I42hx7xY+psFRu/pownyUe51vszvO6es39eU8Tiz
1D5pFNkoyvD9jcSOBCmCO54FPAnZRTH3sbsgvAloI8cNInH0+dPyUhH2dLUSf7xtPLu/lWzNe641
8hiQa5I4Zhe65Fn32XHsKDU3tqPkEQMdFkOSdOKQ+c0NrihOyK5Yj4iDumPrOGhPR0yvbazGgrd8
HSNOM7naCVaj6YyNinfZpmjLOuk8jGSv3zeRSR/Ok1uJQCDblBVPaiTqZeLswsDIaxZGj4sz+aex
bY09ZZD1TNjIsSknj+yj1AtpHOYBQxxdhPdA1y9V8WUIMGW+/82sZoNfHy7l/QxBZoqjyrRfW8qK
SyAnhK24kxPv3MA9rmeysPJ3MBJyo7zUkdgN29eov1yyZrQIvAF+OD7g9GE3SE0q5WBRl2gSVmAU
XgTz/upeMT0QVyjF4OLZ83DbRyUQQ7xeILYGQ51yJbHsGKvqfrhM5Mm9SWlpVeY6PYFDHZ+yNjTO
ocz9HaJRkkgJeWuOMl3YfW0jGNuNdmw+j6X9xb1zS+0b26WboToU6USaDxGrD4C4zmVKHCSCVH5c
nHuBfqR1rH6ao6G/DraXX8s8qsON31FNhOa8BsePLg/5XfbPRqXGV5OqV8Zm56h7Z2y7d9nbE74l
Iapj4bbcx1Em493QpB4mfmbnx2awdzmRfNc9H+eVnQdhmvY9WlVOKG86BF1x2Lfmt3xqUNQ1ZOyc
5tV+Vv+buvNachvLsugXoQLevAL0ZJJMwzR6QaSRYC68B75+FqiKnlJKI009TUxEd0RXq5REEsC9
556z99p2od9NSXEmVf1iwfa7jMhMt6yjneu08CMiRZaoujLeshzagh9iVqDQWI5mLC141oEBUK8A
+jRTpSKPSpUWKaQYV7OKO8OXxZaO7Lgsazy5RCcbL5g/+4MibH0Val2/0giu3U95uNNj4l1lMhuf
bSt8ZQxD5Rb6dLFHC+e9qpY2kQ/M5EgLLdd62I1zNmBnLWNdq94Hm1Q9Vw/MaVw0mVS9FTVKeC9M
Gv9I7imy52bQ9A+ePd/ZDlxffIOywK48Mx+HDRP94DkzC+MYhGHxLXMKHKXSGIVPZQpb8QkVwLwD
2KgbXYV4qGe7C2vpIPqpC5ZDrKblwRpS6UsYddaiwFuIknwY1wkSDpQjOdYMC1Wtre3GPm13qt0P
x96Eqq7GSXkT+/LXMqo5DsVxlNwmmc3mPQunXlkRASyLaHAwi0UsZkuzNdTDaKdkl/SFY0Gjppb3
ErPGSiSyTH9MgkbDb+K0w6mra6c9+12Ay9elh1CKNXwk+VEhhZWfZw/NhdkxFZCBi3PdW3m2REFu
3XYjuRpIYXXmAAkngJk8gHrI6ZTj9/ohMcvadoPa9E8FSaantOKPaODk2xID6bLtWv6XyTlWHefU
o9SXeL9V1DvFQiV/q3Kv/1osY2Fb5Kjxt3KAf9Ql3Yl54rX2KOZ+c5xySrn+q7VPvUV+Iu9715v2
wsGrtdIrdW40as1ZIAZZVHKqHNk0mSsAhbikaVS+RHEFhSQieep6lGMb5hP9+dQcpAVFgZ07T3Le
+GRYoWFAeqQlxUsrxqsGJDK/tVE/M1fntSzJ5gNBFrTxXjNzY2+arVgkmFAw/KZR/tjMB158J/Rl
09Do38E2s9bpI4AoF6UrAuKWKEPW5rn31widZWcozKbgpSqcZkmNIqyFZQ+3Osqxk6RbzUUzUAWZ
DlQ9J/TV75eRFzU/ELjadZUEd+ui78mWUzHDMAKcfrspnZSVTGrYsZxKdF30KuiLKlI4d9D4zcOg
1/E/l+WqdqZhM6bht7azNfT0w7hlOzhD9JS8TqmybUoi64bVwboEfUWhELVsUvyKLuVusAHzRnJl
58SHJKS2kuwkuK/zVL3hnbWwiTnd4MV6o9yRP9pcZmFv71JtimU1hMGSGDeiJQM1vU11cvPI+tXk
XRFKq741ypu0IRO1zCT+R5C8XjshSm9wGK/x8qqy8AlW5RRhKyL4cCR7uhntEg8geVnhWxbJfDk1
EiMbdRxfDvo6HrGs7s70grX9IGnJKhkxqH6/sb1RX5RBoXVoCXOTsqNzOklwnOJcuxNFurneWjwN
WG51ISM2zHTO9n3dpG8Whfd9l+EYjPr0CVUcmzGprqnXA+9YEn1qPqQy0Tic/1Q0nDLNDzEEyxx1
wzEOCdCeqBDupYjsDpZLn+cj8CN1NQhODWhjI47bPMGxoKkXCNrZ1ki2rHvdKL7vqOTExChRqZ7K
uWMRDtaA/9scd6S6XUIpesOGapzicpq9uXA3Fzb8aq/v1PYAzNXCwaBpt+1YAbPXffuuDkvsn+b8
henkfH+tLTqsXtJjq3QD2sO3vS6KYzD6zXIOoBvdKY609zkLHBl93biSI5N+VqTl8KaQhU5fS6ZM
HAmqXZV2HHl+0E0bPSSJwZasZNmTL3iaqpiIb1mKvlwbNGTo8bL4s016OZXW+MjmzP20TBN6ZZdo
F9pYT3oyYgERpSG+SDCnFzXRcCN+pdHYJ4GdfSTEHJ+vj3sZOP5tTm0RUO7ydotEOB7dEO22GZIH
Mfevie30gwWxciaUBYmGgBnQLSl7idVIi2jCQUXAvihpjnTzfTmCb4EDZipocRV1Qy5sQ4Cgm0zN
BXCh6qzlWK28ARzuCo1wQQckq24jfaSAN9CcK26TgBXzJo7d6UJrGtOtqiA3+BslxY5Mwuuqwc7K
k+6r6ZfBrzuPujY8XVc3nTnpRjWM+6iK7GNXU/Ktrl3C6xGJTgc4hshKlLOvFcalmsvJ6/GO/Yhm
YdPzFuLIKG5tmHGFyy7pH3Kcqbc9M8bLdF2IK5lfOvPDfdzkwCNQyMKOZM6H/WgAR4aK+IgDvVkM
g+D/mspdmZfdm1GZ/lKLSvksy1W4yhNJvBjRWG2jgSRGyGBHmmPSXdbCF712+gpt6t8BDOAN5FlL
b3qjqF4SvSJ7rqgCKP/tcHftbDu+0RC33XOoGdJVXxr6tjEzPBHzvtPOra1rQxK5A+ACPRx2JlYK
DmIj7PHCh0edzy2iGtf5najj7JgwMb/tnC5Yyzjrjy1z4LVtzQtrYRmvcO+SvTxvfGEQIuJ38F1M
ctx/Y3Qj0xYhyVmuBn2FSZCysSNtfZH0VNBDKqdnuUzyTdqMITMIzXlHZ0/PBolIh9vjbcTdvzXG
/KhoE4LrtoFzMmeRJZJi43OTrFsrNnjojJKqvLNHwITEWoZHI5pQLAw1jwhmPAhtOkQgt2mSaElg
LvQaOmSYC9Auth8KCAmdkPuY36Yd4v69NSZjL669ius+bwUde5Q1zY0Aq5R51kwr4T7MA6DciXwP
1aO1hCsZ3BYs4Wu6RxbNC3m8uz5LiICUFeRRmgZ5l+201qnWGT3YbZsV9sYujWJb+mm8xbS4LDJf
PihYNx/Qur+OURseKGgoyjD2HORm2mD1V9/qQm8uiF+LF7uw9K0MFG3lVGlIxDc9JCUZxgehOsOD
r8vi6DgUBmaG6tSIG32XdgQ/5Lp9tDhUHxxYNx88T9FLhzpmf33i/9AT/0VHHOUNvCCbZQZV26eO
eAnYPB/zhnGj1SQPNM8/7CnKd3WPo64j6nJX5bK9Jnw0vYvC7olsWsagKumdXuRk/tfvQpwSBcY6
IUf3/Purm+dhnyYTaD4gSBv6rAn9PKJphwrzUSGmk8zz6gnm5iKSNPokeqhiWctFvG/bLMwWclH6
zh8o4T/rbRD72fR5QDhAG/oskIoqp+9aoGwnmAogJ0hejdbyfEQjWpoph85i+fvf9heKBZBjiokq
TIMVqn5GdFHednGRBtKJMFQsXfTwCAiJZOcDhLN8Gotcv5PyoVuzIzg3YaQMHC64OLcvm2qH29F5
/P0FXW/+j98/F8SUbh6nIrH8HBKgRvj4s2aSTpNOT8ryQ+e9muinypXfr5q6/pZ0nbMONHvcWtMw
4R8ObsfGLr45OnZb9Fly641mUS4ySY4Bj1X+XoaPECPOsS86L9im7dvoD/OsX3yNpNvJJHnapo0+
5jPm0k+MzMREqJ+6IIpDd3KG4uW6k9JdlJcEkJc3GFMe+yyJOf01hXbWijz8KkijvUksiA2//xav
6ZY/fovEbCmypUBd42HSP71icueoSWOr2qnJWrHEdN1spDKkbyQwVJS9/wXVaXMOstgfXXwY3dLH
93+wYE94bc7MF7AHuDiRt+EMc1DOldxUmz6wxP66X9iYEm7/cMk/a1W4ZNRWYAFJt4Rj9eNIEPQp
DkHK/pMlrORgyTVGu1AX6whl4oqGsrFveqprOxiNl2Go6pUI+hcoYZyK54MOPSV7RW5q+IdX8ioa
+umrZMdQIL6bXN2ngTVa08LkLKyf+rCOHzGh+OtYj1rcViJZREmgksMeL+JqGDjWm84Oq/nsy48b
6UZpJ3Nnz4WQhhZs4Wtm/d4iwVx0fvKnrEVl1j98vk5OnibXCM/R+qxFmGVzPSwZ9SSuE55rDywa
RfESUea7XFlHI5JZnFZBKo7mkCN1otM6z/N+fyd/XsQg4KG5Qbqss4J+FkFRc7HpyAw8rwNdOeym
D8coOVlpQXr054nR7z/vZ80Nn2cDn0N+hOL3J/ydWqI07hL1pOUwhGgkvjOOyfC6xfq56m1jDyC1
2vYVBv5mbtX9/tN/Vv3iCZrjJBB+ES+nm59etagcuwn8lnbCptQc+8akoz2aNiiehCZ20+2YMIiD
TRaRNwwNkdZGWd6C+0zdPMMKPuTFgz2HYqJG+tM384s7AVPa4CbMuj1T/qTXq/IwN+S+Nk8RbrXL
VUEZDTFCFb0vXrD21X/Q6PziTrDmEC9y3b+Qd/z4CsOQkPSUOfHJYe/cGMCb2M+j/D5NIPK7KRnY
RdXqRD3bzs7QjT9FByk/S4Romyqo0eZVROO+/Pj5UqXIJADZxklIRrs1McRuMtBo7xA7aix7xkIZ
Z3EgI97HbrKzG3W0H2qnbL1Y9OYmIHftD3LrXz0cXBBNVmAm0CbMT3dAw3RQaIVpnujZmZcqzvEx
ORp4uAJBEY0M0/qm68wTwETlnNekTVuKZo0rGk7FoJrFUmnC6K2Xg/59mGa5w+8f3l/cML4lvmrk
kiwanzfbQtdSKcAYc9KxYXI5mCy3dZtyWp6HtEIRw/u1WL6uV8MwMZr4/QX8QuXMZo/OF3sprxA9
9R9vWTPkBAGErXGyu3i8q4NRp9WP33ccxT43mmaPnXFaKdpAzgVcwrUwadv+QaTxi5oDVboyQ3DJ
JiF+75NGCi1zbk4s6mfHaHeIRTPmcUOz7rABnomUnZ7t2flZVrR9GEbqw0qNboUp2j1m4SBeJJUg
/xDWHtTRbDG0WfQRozc6mcQLuKU/9W4kLFqEv//qfhZSzaaUWVvC64KG5tOjBZKMk2TRxOd6XuPo
WFm3LQGHe70w51PJPPZrjT9u09cf+2mbYShi0m6edfyoHH+8YWHM6Xeq1fA8cL5cm0ZbXJSS8Xcv
cfSqM4VDIipH+zYQuHyhMxki8OqOdjcFR34ew1Ah7CJOrNoVQfI46vq9z4vqEmpdl+5VFnAVFWR5
Tf+vp1vCSIZEHhbe1SiGh3JoaeBrOSgFnBjtBgjSvpfRqi1aBQaF2wdZ+phd5wzjLN2XZRoKuOOm
PV2JxmVm296Fk5O/fO+IfJ8/F/GoLCYREflBxuXJCbL+/fc36xcvmjNTnjF5mtSJn1fitDNFpQ/c
LD3qSQfPZLEJkQ88h7pKhEwiumOYh8pqGgtQXHWdbf79x1MTIOhCcsWLPm8U/9CMB05C86nvozNG
bmknlwRiXatTfAvVpuhzwHYBrvAVuvz3QmjqH85Uv/rtiauxdXMWZf90rOmwdmdAwsRZwpbUungx
EAcpWrBlhKNsFH8a3zLyJ9khRoiMY6D/4dfXf74AZ1aN4tgi7gMS8acXHNqZ0+V9kJxZ+3kqrx3N
Ejg2i7FB/4QrL16una5hlJVjZYXZN6WycZhmZUIPIJ81PAWC2HXu21j3SKELERq1tXLszImG40h4
VYLTOKTJo9d5uZWigQ51KUfroI34I5CSXetp6F/AvhhOde9Lw/g00caB79QmtrKwIbaMC9AWXJSU
Zgyb85CPxlbAopNNTSW864igrSBaeBkxFZfrNEFCOv4u5rY+lMv0OZS78tKA5duZ9G7231WM5iy1
yNUajV0063Z//3DNX96PKwJn1tlTZJPqNh+aPz1cgNUQyiT5ORh8FQcnrS03jFIigoiNoJOZEMQz
QizR7R3FgfaH6u/nGodW7JzFrSLudsB7//jpJinGU4J5iFLPpOeZhCYTmcSWjxZsPM9qNDxwv/99
r/FKP/zCNIxQsWL+xUDFWvjpaQqFCpaP4OhbA4aDB39N1wAW5trKzhn/XMss7GWF57dKw+kOHk9S
Gs25ylppaZEv9l2DoUJGXInaASMwkGoYWugwr/UpC+ew731UxEE0PV5NYBzE5Iff/xb25y4MumXL
wh1Hqc5S/tNCbpHfVBjkcRFNHBUHp1LLvaGXFQoq/X6kuerSpBKHPO2ayR3SSby3orxUCl00xFhB
4SLxNrbM+ElUujZIcn8IF0yWzj3Y/Js8zp5jUfEEd4qYvtAjzNfDrPTi5F4+gOrrv4InH8/Xx5eZ
OUN5M5ruBhbxDyfxy1UqmyX6uMEYvqSTqj6J1uq2gkH5PouiYSPbFVdol9pGhf6zUYTwV2XfmVBY
+2yVdpZz8pU+J4eTiIsGEsWSEXOh8GA66TrvkRHZqBhfGRbpSI/HpNHJpBPR+lofZ7Hcn20rFnh4
ikcJH8mB41y17Iy2vU/hCDuTcVLJ5l0hQHJcFJvSK4hH9j+0ZEszpVloN43SrkUlh+bCYgZRqI34
FkJruFxnfEFTqOImGLr8omYFNCo/xWOE2vLdDlWFACmCvJDCwzDwWWmy0lCjPzzFn98bnVM2+XeI
12EVwKn/VCsbTp+N4EflE0hE5HtDy05rzMuOTtyAQx7g9x3wX1mQH/KU/3x2Ff+QB/S/ywlaf83n
XJ3684+ar+b9HxFEf1/d/2kw0FxU/88G5d1r+hq9v/5gTp7/xt/BQJb5F5sPb+cc18jZ0uGP/g4G
suy/uHWqTnfbwL3MvfyPPVmx/6KWd1iQaWDiUZ7bVX/bkxXrLzp9+mzzMOaYddos/yIYSNHmxf2/
10Lk3zbWGtyTFr2vOWzgUznIU920eEHi1aTIAEPMXo1e7UjX0J1SsgJEz7NZ6M7h/Y6kRUh/Sg1N
jGJLmqUHiBsbT5dB/HhpWhc0FyWs+G4LgOMmS4D4NLKhpYvUMeNpOWgoPVszkTZWlLQZwtZuvOAj
BhLgFyWLPUQw8YSunEkzh41d6Ifp3ZjEWsFwzzJBBgZ2gnHESAbdBT+iM5TzhzFz1dKKguVk2RAM
o8DQHtOKduki03TtkPhq/lxi9HDrwifwjXOUf7KTPMNFJjrdWEtm68Tr0qgVCnE5dTZIdYdHSNlJ
7oVOM5UQpWQQcmlJve5G9YhvUZfsY87qOiyIZR6+BgrtQjcq0+GixLYMFUsgsJQnRWz5x7Rdqdmo
PMEnUZmVRnnjGrIVvbaqWaGuVQW0a0xDkKabFlDcUpla+XFsJf1J1FEabXr0xG9WVJZ7KkCmEpGV
QVmVC2QKbqPFSbxoMbk+KIYP9jjKTfEMP1DvtxlFse9OLRR1D6NC/FxYtQQONSTzwp1UgC5uqfj0
D61GybF2O4r0xRliJjtMjQ19hcvLXlZaZb0yUQDxmTKhfSaaJ4RcyvPp5mhTT2qfKxEHXxV5KGV5
8wUeDaK6ifMHzw4eiunQ9SJ+lmyTOBSzs5HYKgL4RYjWfVhEHRPPSpcKxNqpUeseDDjta4eIMfKo
Mofc7aKKyJraiJ471deSJXg+ZMv6qKFU9dECrXQy0BgrSw7gEXhdDN38ttNvzRq81zpswn4Hub9v
Aj5gGgrvH+/6+ft78k9H9I978Pz2ABzgv/OpgP3Y+VRJxCTcyvzcaGWoDJ4jbqLLi62uGseI//BR
P5bAfBSv5zU/DPMJ68bn3kjS0qqsFCum81CeJWvi2IpW2LONSlrWoOkXkNW7A1mjzllh+/vu+vlX
q///bmn//xsBN5vSzLlt/T+v9nsi8Lr8n4v9f/7S9wVfVf5iSXbgUHBMsWhX/We9V+W/8DDOpxeF
RpJmz1GFf9ModJATULQ0uqDs6TSS/nu515W/yDQzr2nevC2za+7fLPe0ZH5Y7y0VogUOPDrhqJxM
9pb5MfvHSTIB+ZhOJswuVS6rOyMupp3U1sG2rGKW4akWizxZhMynESMzuu/UOnm0jOIjAJvTjdpO
bZvXWM6cpTGm07KA4wxAkfjH3DAlIMuWdjuQPuDCMe8WCS2VIIIJCmQIHOWI8GJAFCaV/SmIm2kF
cPqxB9MXmDL2hzq9JWcv2oQ2I2tcwN5YQOmXA+WktsM5lcmQ6DgE4rxUbhDWq/cVxGQbth7KiR2G
3MsQNV9xXZSuFPXtMVOBTksZzHi/rS3XBEHDH1RgykP/jTPXJjTLYzYYBzIHngkH2wFiC/aBXqJz
T1sm12mw7Bxx8FWjZdcq7lRZTddZnMC2bIeEZRkfTF2qW19K9paVH8B57sEV6DdRZKAm0e8zCN/I
/8Gqjk6er0oRn2KAcctOa/1lldfnVNKknQ7hqa3GTdxJxpp+fLZ24hS8YL22yHRCelyDkoRQRDfx
kWxsSMsOyoG6dWOrIM9g6F3MQPdBMKBs6jxHz+9kh5FKW2yicjazzNIDzpuFRjhwcOhkbWlH6F4A
aA8lQrMUylAap3CxiodEQHTLSuviEKcA9F57HAkc8RRJTlzOH2snrS7qABBy9KVNM6nZDe2fZBmT
ACHVVbScxeBDH7wLENEch9bF2FgLpkLqNiwLexGTWZqF/j15FsjFUM3qYtK8IBSLrNYwzpLCFocx
4B4r9cYWDL2NdqYNNiqYqtIwAeraq0jE68wq80WgYw4NRL2HiLfvC59EjFhzXImZOTzZ/FlRCizr
WYMcB6IX4qkVwaVfI9tHTlD4y6mjlMnR+bttZK39uH3vdOUwY+MpcMivECTOFylawRLBUa4ka5lK
ybWmcEPYQezJ2vhK8fMFDvQa1VW9GtvsQNLpI0Kcc2q2p5IQF1F3D36quxBcOAdlS0XlJKY2zbKO
lTWAuwlzQjEset1+wwOxHmyB0i1TJU8mcphQnCjCyZvvegD8TCbuhk7dypp50DCkmhJaqW5UJFe0
qN7pA3OUkYxHP7OOMpC9hd2ad4qd8YtgB5SiMlhmVbkRA7WUL2PqmujqRZQlHgjKRdoY3hSrKZCo
4L7IIFwRKmCN/lMPnZGvonkrATYXU/iuq9IjhPFyB2F1MXb6+4QHpaqbfaCG74z85jxh44GTcfLe
mtG9UfnbwVIOmjEetFmrBKJEDVoLb0G5QGuzxjZ5qrJibYnh1sF87dqjc4CddgnL+DbAQRbl2j1p
67eFIt1hCfMCAtZUjAqeY2YPaqxRrAhlZQPmN+UJaVriPGl5STaJBsnAf51miPaklbcVDLbCb26a
othMca67cux4hiRvlLibgzGMjV/kH8gZqNg+1CTAl1Dn970i7WpfyG4T6MGiqtpuZWcsEqLFstSY
zSbpqwzFr/5uW1VHJq6VrorhUZODvR/kizpN+YIrnik1Ux/4B+FxCl6O8Ez7SQUEUvheItRjanHq
jEvE9woLTokeXjHx4GtqQpSukm3NyliZaLLLqb6ofXrqlAD10ACdO1dKj+hL8kqA2qyR0SGmK8KL
LYGniiKvFM4TIUHo3fIbPDg0qbpok+57sXDMRye7hPYltYEkj1q+KmgoLkB633YRmF+KvxvZByA4
qI/EPa4bx0f5O77nY+U1elC7zghnOYI8vamxzC8VPEdNILkge4/yLPX39Yx+WWQiFLVuUhATGD8N
7ECMSeJ+WiDAu4BPPlsGL1tL7x7AWkHDyUcHpmKR4aD+ElnGHdB5D0zLBmLEWdXbJziDLXNYIMd+
AEElrVjWUv0YjlrsFVP3UedasWZOqdFijm/bofuS5oG57hEjc//gh/bZLVYxOn4+QiLTINo5hM+t
p9VtXsqrdJIKJAgsudbYPfUt/1TrAQL0LI+QQDpvvZFhqhw0nETZmaVggO7eP5lCme67IXys9ezN
DMyDk5Xvo66egzR5ZjnHAyhvwTdOWIQFgQ3to1y1G7WtwdK21RbRMW9zxNcdj+oqKUi+YO/A7Gpm
sltq+MnkET1XGb1JuFPYwKjRJ5IsiqS5gWX+nnRDRueGNByn0h4zM7WQBCfNEiPRaeh1dibaXMRq
fesVmy68Cng3KxWoshnHptgyu0NeBl+GXn6242Q3YSSjjc6BibMJclrrHf3/Pm+LU0Rn3J04fayK
jgOPw8rgclh7AlVarswgOkfa+AhK9iuJAvRY+maL9PeODCCykUxrA7PqtrfEjZ43Z+IZX/OJTRUo
gGvb3RHnt4dou1009bC37T7CPGJt8l4x5+28XqaDs+EQuAxbkiP6SIHFp6kfVqyeuZ0XFq7qIESx
EZoUcgywC68o2jurZ2ZsSzJIT2ZSzmjiNGqHr0Og3APLzb1G6vaNUxzZOgR5OY3NYyEvqzj20N6a
nM3yVSSNt0mF3rTHILvSc3HmvL9LC/s2yoXBo9sqrtPRbZtwUXhRH7zVgz0nBEgnTRfvtWrvEBAH
7kj4wA0VjWCxobNqOtZTr3NIaKYarnw/LsHWcmKK8ruoSJ8VjXN17CSbrstiT3JEsZzMamkr3TGd
y66mPYDmviR5/U1ytE0+lUAvM+1bmg9LqbL3Hb3vLUkhvFu9vNb1roOJzTCrVVvlJipeTIxH7QRo
0SwXo+i2jSEfReNwXurLBYfewSXigeWhXvXpiE7YYsLpNFsjAOU7twMxoLyNSgqANWiR2Bkojax4
DQvrJfe5T6j6+dHzVKiPuSXitVb1cK+Nwz6M2SNUp7vT1AL+Y5yutcKe/aE1j3OmHaKalCjOgxqu
i5YIdtqX66wMI89JESVqBPo2UX+TZJNMP9DoQLfX69Q2a0/vEHiXU3wx7HQL+/q97EzFqwhyK9Hs
EpqEKwWZyQb2e79iKKsvYkM8SJF8UA0/XrOQtUu/01H0D1G5DAgT90KZfKoiSOJVpTuJayc1i62h
H8oUIvNYs2rEym7sKlhXfvDUD2XL/KfU1poBSbxUu9jF4ByQHkZqrQHp383D0hM6zWYEdF6d5eAv
1FfYyUQVsxes6rFBFGnuOw0Vnwaym9C2G8vOXq2E24V1Db21XXPGH6m3Go79MuJxqWmkVToni4h4
MDCYJCdz1JjRG/alUcc7s41e+mm8UdPoUNfxq9Va0OashqsxRLck8Qp8eFNri9GJcBzivkfnmIye
nFm0IgLra6ERacK6GC3wc556dlwd+nCrlzdl4aPW6PqTpGpzFvCsJmZhVjL52INgbnSt2eOvsJat
JN2n/bAesZulqrYLUA+6fqt90CBQ9qQD3U+FfYFSsKwk+1s/6Y5nDobhJcWqyf0VJlixmIw0XyEA
5tWS4DOlbOEYejQPzSGk1dxKFjXuFLal/mVsAGfq9IJCpz+MFdpSFtOKhCZ6D8TqbOPEv+vHDl5u
C+naqeJXMbQHhX64S5psv5jU/mhaXEQdxzjQwnpapUG2EbLO/l22eFMmfAu++oHi/OL72TYe20Wc
asuiQ9epj9ODbZOlhavlIauDYilGbV+r47NkwYaWNBG7FXJOlcxBlPgPqW+ebDHd1Vm75xlOua39
A9Ma7O6K8UYqyk2D7tYDO7Gj2bMZjX6vh9o2YLbr4tyn4rIM4rwpqPS8PXcJ2r4qlb6qOQYC7E3U
AwmA3Ng5BUaTIrru9hjohQcxA2NhTUB2OxnkwRhYioS/MSTnrEJiaergm6+F7dpAJ5uwq8QSeVHE
7xm7Mu2fwILHSArTL60klkblbCU9sw+y3ZB01oh2J0LzqDtxAvi6dlmLVoGIb4rS2FB2LbUifM6t
gVVHLtqtnKTNRrcJDjBJatmUhWMihA+NbWiwXDt51G7GtqEaZ1ndjWEjLxs/6WH0Z7vJGC7YiPej
VutuGTmvmGvyZZ00FLhOvbAsY4fYes5mqKVV1EoJZYo8ukx9ZiURj2rdOLtBk0E76ySJyv34XCdI
NFXZOJMJ4hJREC8RlHEKFfWT1qQHOICPdpntsVVoS2yB1rIwxSvBHzHfvmV7Fpj/AREof6uiDOwM
t0L2vsISWiykmPyqskrOuPtqGNp+5il9Gd2CE31T1HDa662xSw2NIJSSJXHQpLWeBxU6egzivslx
1Arko4YrNgyN18ao8BpaMRx8MqDKKl9JRknOCJ/YG7eWhcdiso86VawbN/wQncdCKpeYeJ/B/tOy
SxkBpaEWu7HhZFTP4xezm7u40YXX9Z1MiBNqUc4XFd01ohQBBhEFKE3hvZm9j1ryZGpVuqq0FAuS
nXOCLWktDqIHU4tsSohJ+RIqecZQBuKxiRiVB1HSPPRsyYHB/6sSFtRwCn8rjUyZvkt430xByBrN
1HYivQHrnrwwR4kDhLMsFZD3KLAWhYnxS3qGQJtSCDaJAitEMdw6yh4mlOQcQyKC0CwXXj+SY5QL
UfdBmusEj9fvKEG0ra83Z7DjrM2MwHxG1WEn7kzt5GRx6ZX0b1wmdot0rEltGHd6Xu6INclx9hir
yK+nRR2ae0eWen589ZwFIV0T1WBRbM1xaUoq4QqTftvIz0Nf+lu10FcZh9wp1bZm1s6M/PJp6Mhy
8MvpscTyjbftxmf19vvxmNdatfIt7aSmBgp0a+1k6XbI+9tM+IanNtGRgCCcm/INXfWbhhIsNLNL
nVcPaWHcOyJ/VHplgzmSDrNSkzCmL8NwfKCNoLuFU5+hlihUJipVkNon5D+8+Ki4XTLdcSym7XMc
H9OaGWFqyIsgrMVGNcePCi9pWXM01anA/H4+xhP5IAry0GSDaAefXq9nECOaVD24Zy3b4Ybq3al2
IDPwHpNZHO0aFYic/66pT7guAHGUtxGU43UXJM/7FAdvXqQ3eAp28kCDn9iFU1h1ydaw/V3G51Rz
4CWhBThxykMh254pp2up4DQtG3gOac4TjwnvPXqe0teyPRvFK8MVb2igrltSt2oKahI5lr22jthI
FX+bNse6ai3X8PO7oW3RCURpujCG8H7ULGkv922zaIxRrMquo9a35CMg8Idc2BcNwLeb8i+4+IWU
jZjmkhLddf5hTEQQWtl0rCK8Aio897YqNrKJYbB2PMXvNmZVP0RhXsHEeTVi49XC4rAVw7c4IcmT
TkKaMc0r2unIKBJzvvShcEVPuhy7AG6fsxJYbNuIj9znt5hJ5UeSANEr6KYH35yMJCJlXHDL6jJx
ME8Wjq+sLJEu4FXTrUO3jC9b9/q8/S/2zqRJTmRL2//l7inDwZ1h0RsgMiJHKSelpA2mVEnM88yv
/x6y6nYrQnkzrRbfos16WyqJABz3c97zDtpegPOZc8lvr/hQsBEwfhLbEvHIKHSk0WNlL6v0elS4
Zij0T5dWb4rdjFbRm4hjDSRkHL8b1P0LmPr/A2X+X2ZzDHXwLVz5viq+5cnRFPHlb/wFKivxB8Df
NmwgaIAZosmY4a8hotT/YLAIb9aGFKM2Q6b/BpWF4I8gdUAtM6AI0Gb/9wxRE39AAINtAfOCQHXB
GPGfoMpA2r+MEAGumV1ijSQwxqawgSN0DCkTskJvRMXikYfbPicTs8N00Ck9fnkir8xaTgbef12G
0QezVJuxt35yGQMf8TBcqXosbDuvNAfQup16EaCuq3exvdh/Lcb/6LPFJPboxqCi2i5DWxMaEeRK
Q26P/VesPMz6lVwrOu7GrVK9D8JuWWcdMKBATxIXi9Zrnq1jS9B4CFjTFHEh2uCLxLJDJ/Nl75Ji
icTc6m9bWRbOhRSzdM/oxpbK2ZOD6BoGHghlxvY7kjpLiEWSpFOvArwGImLINAo9PQxmoDigL+h2
LRloU60NI4BMIlIO/mUdpBgBhAfbTjwIIYk9XbZjtkCKEhh8ht7MOJnep9Cl7Y5ENpngiEHuVgsZ
LpPjFpb5pS0L3G6CJtExUfJnXdeG0FNd7loN9iq23QJDu4nDbHQu8wgrwTgrzfCzWqZ+/YQhJvUh
MeXC1A+EC/H/cYh3OroyjGuoL/qRTByKsAx6N1IxaAszmWC2hlgdyXxq0cRAys/mjVg15xhQ6IAE
5/nKZhXoLSkMBopOZl3MeZNCzXiXuIlr+I4mzTAldwlGcpAxW2XgKB0khbcMB/T4ohhGjSQlgq0w
okCc3BaXhRL5kwR6sM4joN5kx/QDIWFQwMaPvnaRXnTnGOli3eTZlD3Vz4XS6YE2tzTOcaIGj23w
CmgDmjzyO6BdTFuASuEYD1Jsw++ojEpyyGwrSf+sotRCV69rtr7nmWsE2QnptGd1WLvx9ynDhPRH
Wa2yAhXFf2km3I1Ircu+MYUWrKbBZ+2ZpRydZ5LhCB2ok6WPz6QBiAjfxSBVCX3yaoriJpGTTdVn
Z2FIJvI8Fnf1qhGTZjEnbqlz9LEuhddERK5fsecPw30dtbp1nddD2dzROXBBpHSZfoOCbzIvK9gm
mc/EVWMICzyJJ+QKLIak2+lMzMSwaRnpYSkSEuAREoQtTgeclz7MEWkcZD0VZV3h/lMhYcHzAQ7w
uVgyvVX+uLVtu3limtLuJKZh9NF5Cu6XepgW2RUOPnO34ptkGgBvZJ0N+l2RdVbm960js2tMyVL3
I/guji+EjZAIplVOViAdBji62Wa04kG2nVXQ3mARdK6Fa3FYIJ+BpNWuH4s+AwcfZQKih/AsL2+S
0SmS6zFZIouHvmy6vdkuouZ6jOREDGfe6i6xDvaU6Pme8JF6OW8o0a2L1OrX5WZZZQz8YdeWCKYO
hmBNo78SSBGsTYP6eZ+0XWIfahQo7Re36brpNhoRT5sBqa7leN9ms8xjSBP4keFigWHe10qlRX+p
jSQvPaYRU0R2n1WEfRiQ8dVAxcBwwsiYnw+S0Ii7aZxVt674nMxRNd7LQmptfb+4QGkuDt19BTrR
TkaUD7eh5pbzcNnU9tI6z2vf9Ip5jBGH7QNtk9SW+6aaZQ0QaZoz0VltjRIiHe0o3WETp8d1gAtc
0+0wE6O+oygYpxrhvRVbCOXriVEKUhThfkA1mIz0liw+Fzf7wsWboct0ApaYd9XR2do2Ybu3kQzr
H1w71dKLVSs1vLW63gkD7H8YLs0o3pugTTUKDp22sD632DjEo5ZpjdqXOdpeb4DuIS+yvm4vy0jH
OjuTvA7P1kQKrI5Gj8RsMrl6AEFYYKUrDxXE/ZGkxLabqXrWKpJt+iWCyNK6l4Q/U43euhhzT+F1
NBYh9uHeRDs9vDPIPz7H/j5VmOUineR4sU/J6jiwOo0dggFqjeaS61TMl43e4Dyl2isZS7Scb5+b
2yn1PwwfrufoujAYbbsmDGLICienWGVHMzV6TErUPHgrBmCFt6qKcGxbdEFUREQFykX/loX19M6t
Hg+bXy7NIbr5OeMGLqxTaU2lL6MVZryUHuvBXTpl+dnmfH2GNnoK3r7L4yLkr0sRwQ6fapu8wxQ+
vktON1WMWN4QXNiGH5bYYHI7ONE7N/T7s9xuxICAZVM6QVo9vsqwkMpim8A/clqhu+N8wc2Ehfos
ZU+vW22TzSWND8R9Fu+8xt9v0LQRKKHHgteMSPGE72cZydCjBeE1Dipqd2CQFQQsa02e/umD5DqO
gB1AiWUgLTm+RW5f73PJ8qwyRqtkXtcjTrjMWl4u83+l/r8Mwav5zxSS+x/lj+hb/iuH5OVv/E0Y
pGxH66WDKiGrgfVjsX38TRiE+qcM+Eb69ilbiASpgP9mkAjrD8vd1Jc27QHn3ObX+m/CoPGHKTae
M0JtKn1M0P5JrX8sWgHss+Ab68gQ0PxAbnnR0f5CH6nCMpmXIry1Ek18tlozfySeh/ISPzIyqGXv
zM/VjMLylyf0Sul/vPb/uuq2i0B3RegMKfJ4TYKbLgmui7cjvS5gVJHcN0uUvENEf/Uirsl3rW/C
duekv2iMsEHq6dxmkZSfYax0D1mEHcxf6/4/dhXHu/9ft4Kkki0KYR8y9ZNbIUm5oWB1boshzgHW
jEjeSicZd5E76QdA969vP7njHfjvywmdJYWmb7PdOH5y+K9N9go1WGSiudRniCKTUFfd4Ezv3Ndr
Tw++078v9Nv2VLoGwDUDvrwVQQyzFX8ILXtn+31t9SGFhF21caFod4/vxoq6sYhj67YIHfeO/2nE
YWpa1wtsGLUzknDz3JdW9J5eYGvVfzlB/36IUKewnVYWe+zJZfN0TZYYJVZXmC10jRZQq+mlDMJY
mWcE0mX3Q+uGJOrl9pNyOgtXjCJ6TiL6QNCvgfB5JPqXdrsZUMa5wCqjLHBufPtNv/psEJngoAg5
FgXO8bMZYCc0bopMZICOYgLAQohPpU3j5yQ/DUz0P9Y4Sh/evugrb53qwmBpIaF1UdAeX3QZ4lgS
93s7p724MGhPAzwm43/+YXKk8/EjEmbbcU8oyq3WjvEy6LcuWQi+ETqYeraDs3v7ThBN/PaW6WW5
BFsvTOEXzvWv3X6NErBt6+RqXkcmKq1SE6N7mMIXrVPAHqEnzwhNE6k9bKzfgekYvnwE/9KxMaLQ
9eanonaNgrUox60+ljXqn5JXsm/Xzi5QmMfhlYUDnRtM1awxISVe7i6bFuYztHvhxzUtARQa1CME
6blJ/WhbRf3YyoI6HE5d+zMeu34LGHBwxVGa2RESss6ZwJCvNkGVW4IF8AVNH/qaNEFoEeIcOa3Z
7yJ9EBn5vElnBMAr667riRf1+GJnonCgfDBbCY0AjkP2TQkiwcFTVwD3yob0hUTDfAwn5juU9K55
15qNOZ91EMoyxpZtcZtqfIL7jP9A0T+1LSYzmMR+tQSxtPR1JVHUqqmL1m+6Gmyg2gLU+H7C/oeM
y0bzM9Fr36PBmH8yeJfnTtnbaaBwLsd0EPDlnufonhtzWbjnZCC60ucTiy6tpqqK84qB0INuZgbu
r2Ufnpf6xomtwWgxpFQIqnZhVk3xvqwEWaCR1WU/cSQtFi/SmA7skqZfqytjSoCsEqt0F6+PVZTg
6tZqP9oZD7igZU84EAOY2hfhICfnbHaU8bUMLeJiCndeq0A2GmRk1GYZ0cR96d6bCQxd6uoGnzCu
gDjZzh/K1MLLuXI055FDJdrzr1PLOfRYX2CQDFcOmiczwE6z/biOnaIlcKNvpEczwk/TuBR7q52z
z2RsEHKaZGq0MMBhakk6CWZixli3uR+v9RTudT3KgDRsF5YPA1ACbWMdEzs0zJp2hma5EYHCx/Bb
IsZ6I1MmHRHe61Q/F1hhjV6Hh9oNOug+9c1snuHHuWh9sLgisRq0KYu+q3EGCZFlbWd+VLbLd31q
Bqg4pNfuzDkznkhzt4pgjVOQIgRM4epXzWTSzlUivKmywcivm4lsLSAEHD8CJ3Om+z7J+qvGrMyf
Oit0+ZgBrlwaUTbdVKnZUFUPxgLMUxbw8fMlRpJbDGKLXV/xLKchVCQ1wwAX2lmq1jzzXDlJ3Z/6
zT1nxJN49ok10e8aUZR8YrQfpJaMkxEGRMePYPnR7KzbuML+OTmlPnjNCFNG63S+m64B6eBcSRwH
rzs9TeE5DvN3BILy0cjy7usE8/renmxghzG1FtB4bcAouVnyRwhh6jbDWfDZnYuN+y7drg1SIlLP
q5nVfO4WMcRNPJdRLuGodj5gFwwWtMj6OTEmXtDqqOJZx1ryC7+geypHu7d8q1zti9EomixwROV+
JZo9VB5UBAvei0uOayDXYfkS4sNCrhDPNoLB5oLb25quXwP1tF8TiVu+X+J9/oORcoXBhCjHB2Gk
FdmXWvjFKR0iWiugg691J+QnfCNroCo3LT+kJSCGp7sZvrn0kRlUfclJSMh3On90NGWAy5R28iXE
w+zaQGpckpUaKsuzpzW2zsJqbSd4JY0ZBVVp1mWgRbZ6rCCpPOj5tgZnffg0d6kWoQhBPeOJpIaH
2M8NMd5koU6fBNGat2Sp5tkez8g+8VYxoP0qIGZ3fjmN8bUO9awDC3Awhqq6EakIic7E+ZI9j9Yl
U4n4ObUDvoYx2/IcLG0XuQEHWNJ7pJ5OH3t4H7cTKnY4MkoTVzh3KcCdsSfMc1BGsxCn7GLu22GJ
OPGYxvw2Y907Hqgm1iBtLxVyEgAPP+qj9VFEspQXIx3w+UhsgHONT9xQfy0GAqpjXxpJqJ25JVq6
BSNYJDE2jpwKxoaDJ1rnGWzHZQ+ZRhWMqga7ncx7MgTx7az0zrjpW4yy2ZwZDQckk7jGheaixr7u
8gxv0rIv+XJVzVQfNWVZEnjFVwHBx3WgVdju2myHXdSybRoTDO1pTaAoa7ZxCRnb/llWgwubZE7X
/WpOdeTLpKk6L5eIuqcRL7qDSkb9cksxRlxjRtaXVuXLlWRMN3r6ao2lP5iW9ueYad2nHB2vOsMW
fu3x2dWTr0NRZB/1Mh9/aLESP6i/JWLFkoBfnCbieDofCOtKAw2vQIhNjSNvawNvhZ1ZgeaLTw6z
0AfcWtI8qJcuSg6NM0f9blVJpvu1WWWALHG7zB423oQxY3anojMbRdGfihAP6I42CNzBoglO/Rm5
oIE/PercAx55mbaznNa+yTes6NAjPBK7hdyA0QcR1JLdWGe56Y+FbJ7StLfnwOjd4inUnQW/WTsd
+ssQjJ1L4FcA5wtLOoa/VqNcvylqy/akGYe4JAPGA/OW1re5nbJyh6IFVreEOdz4boTPEcQ56A6+
WgiCOptlgdppxqUs8kwrq7WdnkpsJOUwEKDb6TP6JifOmbPOEm3QlEOrB97j2xEtB9EZpUce7hYj
BHClmgG1t92khLKSKsbY2L9iOaDwcOz8jAQZLOKHCqZhQlvRe4QHTA3EO1b9Dqh5MAIa1AwTzSKP
oKpgmq0zeA87fJKMeerPOjE54x7CCCeVlTtLekjC0tKuMEwa44uZo8DdwUBK5/MCzuYTCRfOuRV3
xRj0mtV+1ikVJq/Xlyj0FUaQKFOjpAv9Ugtb96HATqGsP6yiyRGdF6263cKRvxoISGuiMZuF+gTg
z8caM4RuY5sFjA81ERDtNQ34MJTgzbm9E4v2wbBysfhA22nDS7EoHMxpLHicsMGIBR96UWD5Qr3n
kxCeNADtsgRvNUmC8WxMyKegxb37J37cA5TOsMvpSYTh7A1I8vPHBGLqfEbLDqsBH65aO0wiLe4t
zRycQ7tMtuY3iWPzlzq3MsYLTNH0+DFciNjxpFrRurauiFZ/4BApz/K+hUPg8GHIoAbcJVK4TZzk
OzZ5ENaCeIJEu5uE2+n7ZowaiRloY9quZ6x9PWdnAwKj7MOC71w1Z8zpo0obz+dVtgNGpUUR+VNk
mIS3p1H9g3R3hgcY72FYXA0l0QHMA6BsGFLh3G0Oi7gaaitFMUilAtNXkCXl90UdAS5qDY1Y36/W
h1RwvuJ9u+aP2eqmrkewica+DFwZ7+eNuTQ7sfYwg3i1EAHGsT+vmcygLyQz8vOAkXB+/lLn/x/u
9C+8oH9peTbJ7N+BuZvS9r/+5bfVt/54xPzyN/7CnYT7B60Vo1Waa+arSIP+DTsJ849N4QZ8RFAu
QBIKpH+jTtL6A5M9ZhCAkhYuNBbowt+okzT+kCidaNZQquqAwMY/QZ2O20ysVeDdIY4CSd66cLhH
x22mnjfurJVJ7Mf4xBPAtqRBZHRj8MvzeAVlMo/7/L8uY+mA1XgCgO6eWgfmkwHXOpSRbydiuLOM
Tv/UMMHTvQRd/R3eD8OjwdTjclBVrXscrNC/R93VWo+YdkRLyWrrT3G3QPJdyhEmkVhai1GTkWvQ
lKziIcZVubjMlDVDoDd1zECpVVIPTrmW8JXNabUzjRFshtQl7UsRCnFPilP6iWnQPOzZLZo0iIve
vUfmaesYfUPUYYyVXjZY/Wi+xAX2gzOYfI9vP5lXHgxbFLI1DlWAl03f/GtrzG5UqryC1LtSzLel
e2Ovzr0sH8lXfftCGxz1P7OKlzdwdKET8HmNs0xMHRdqouEJ88KbJnc8i9GSO5m7zXDWmeeLnl7n
7cseYyfbbrNh6ixygD+D8usExoiSZBjNEqIoiY8lbFIIfFGaV7shtIlfGYtNE9C/63a14Ra/3OzL
VdkuAW3xNUGWd4LNNWj0QneaoadiIArfa0x2WW6X/rQUxscmK4i26WwrO2NYvAYxFuH7mb4gyPlY
3kNYjpkOPAD8MCA48IaRqeMGcvJTGNkqqKez5vXUnXj7D7G6xiSRki4x5waiYaUDLiyddG8cgi/m
QHZ5cd0QrpIcojF3izOd9uoKj6h+g7za5SmppvBONtlwqw2Vu1zUUJwnf8wi3LiZNWrLXqbDUp81
FDjUD+tiXnf892tl1MjoqI0+YlENjlKYjFo90djqedttGLcUQozM8CR8u7bCc6qORoEIRyjqFuQk
5HRWqnM9e8z1eeeqLv2KXkhv3tksjoHVv57YptQ0cRHZHKdOQCll2dFKnIaGx6fD2Nexmk8c+Msz
qUrLO6tT/LY8eTs29B9HMDHcdMDHnx9Mxc6KyC7BbkzkW4PnWBQsQ094S518TBEAUb1amt8xQLph
RFrv4Di0t4oAw0M7VmXua5M2XCkzri4WMpx3DELTYMboJX0HhDzZKF7WEW5WsIBYRsCC25//Mh5w
oHFkS4Xmaim1aV9sR7nfbdxxNsz6LpdYFb2D2732cCSzEsYeMJoYdprHlxzitm76ZYz8hm/sTuW2
8wPD6HL8uuBvBcaQashRGz3OD7AIaSZjimgKmLITn/vcVLBttZCp/pqA7kEmR9NBmzU+JrYxlLi9
j52xf3uzOTnMtmeEUBzfXAYZQLWnQ9GV7KQ0lLxNPo47gi0swkRVycf+9mVeWTRMKhkUMkMiGvvU
2GHB6dbC65/dRcrlQz/MPSFLxn2Di9ZHhLlM9uq5f2f73iZdx1uaMvkmkMTjTKM7xqlPlYpsUzOG
QoOwuKDcWcNlTffKbSgfUxREX2S9QFaYOhtBq41tzrjvFjyQCSs104e37/+Vx6xsXWLaJaC/IXg+
XhcSV0eKikqDCkzTNpPAdRYnKPXfvop49TIGpQ/gNwJu+2TnLFSOUYuCipKtIxov4kp2WYYUC7/z
0M6wo5Dy60jg1jmluUSO6cyYEGdF/L2uSCeo0Lii0XFCyEN2bLzjXvjqb6NyY1CNTyEeS8ePYKno
GmJzw5TzuA/UoGvnlDjRP7+KRdwidiQM6LbD7PgqkIm0qnFbHMhS0X+0q6kgGcUwn95+0Mfo/Mt+
y9eNWxNjM+DH08+c+AJL4N8AVgnMcaaB5O4bWrNDSDzNzWxl0cGUWIishR2ev33l7Q0eHdPwebYC
l2kdriG/Dd6NBL42HvAacp/OcTgKsRnCwcPSblO5uIGGBeK1Drr62V5waIOfF6W3b/8C8cphQ9ia
gW6fUGLMrU8WWRc1OjPD7bABqqYRI5yqpfPHltBK77Rhyg9120f7bjDHc7Ip20vmfsMhE9ZMI2X3
FyKfOFlJLPB7p1vHd3aaVzZ9vrCthMBJBiroyTIbBBqNMoFrAZxCMqplDbcRQpHaz911vHJyUbfv
fHWvLQbOwW1j20bbp8fMXM4JEeUi8tlnaemLDvHEpFXPJUZ5PsmpXZBgqXq9oFj9/PareGVXtZhE
c7htQXNsL8eL3Y0GvVAVGg1zaCjFWpMFWU9j4MIlAh4lDWZXd034zl72ylVZgNh8My9mV7VPzrjZ
iKDDk7TqNzoqavD26AsYRSN2rTkxXlQiGTCnHddi//bdyu0fPln7jhT4A4GB4Rppnrzadm4L2HoN
WnGoblD/ST7rD5aFADwqsfLaRZYOCtVTgV3UQ2qOF2YxaD+XnkwvKLFyjQ7NqOs/EyNMo0ORRY7w
I+xaCh8OS1qT0LOsz0lhrsbBZWwJ6TQaMSawQRfBIMlyQ6qH2eyDE5F14yGs7IaDQCaznHcQIeVm
a0buEqzEtrrssqVTZ0uVFAd2fPxQGgiBj4YzmwOAvGHfgIwN7l6EFfTOgXHM4PX2UALkunlce/ac
IS1f5oG4QAxUu3dSk09myC/7F40wpnN8x0yR3ZPjiNiMHJnkyifsGmCD0TTtUkEAHZVsFe8HiKN+
WmQ6jjj5dKUpWRHSOutY/afysGREmzgLLLg0Nt2bpteND6M50WC+87pfedt4TELyEHxXxulOvhgq
6soxjhBAldafKduZv2jN+A4l4ZX9lPE9JwUkCAtY76SalS7qN94+hVdc02oUDrC1MWHO6Dk9Kiwn
rJYr2OSmFTjQSfzNevWdgvqVc9GB2g1xXrkG5+L2579Uqf2UEbW64FdCdpf4LIylQ2trRP/QeHwr
9GilYMtAVGCvUic3SgNX6PTNwAm1ss5kToqY0AdFiqoszhbSq9G7k3t0XkHE2iujTc6cZk4+Gt3q
ntcJxFuvWNryU1yxY6ekGfgIhyVAfwoA9/aL/30/5SOXgB7gNGwvp+6mC3ErpO9wuBalzRlRmgRX
13r6VOO5ebMuLtk9Ufo097r1ztn6whc63mA2fv1WuHNlaGcnO1upt65bkSLmob5Sh9yI1IcSyPAc
4Jex6woF005G66dFmqtXRFF3kSKGvGmroQpUGYPnvv0gfl8Z/BxJ88LToDw/pTctYgkNvWgoGjWF
CKyaOr9YyMl7+yonVINtM9hc+5QyUUtYku31eAHGnVFP9jRhmBMb/c7Mpi5oGFNAXmxGY19ALPg4
0fB/wZMtxOkhnVIvYoKBUaNeybMckdWO8ADy0LpUFZM/p/GzYa8k7jaJ9IZCOu98sr/XH/zel9YT
WjoSuJNTb8qSgowg4IFpqp4lrlc11m8aMX9qzvp3Hs7vZ50E5cOLHVGgZULGOH42USErTSw8mzVM
nQ/D2uaJn5J4xPDPekyqgrJCLdbzO29k+1dP1yGTMV2XL06ov1VYBbBbO+usQzd+tAnChNap2J2J
zSz9fMmYo2oFajeNlgoV8CrxMO7Iv/OzGaeERFn1xdu/6LVHTgcN2Am8wNdxcvKSpoVRMt2UNxP3
dQYRDRBKw7iiYhIzh+/UU68tSIyKN6NCcCA25ZPP0IwtcAGXh26Umnk3kNOQeAwuGqoNpGRudiDP
0MQ1hDZ8OkTYw5UoRfFCIlrQwR5VN1Bu4DIik71NItb82c2jekvki/v0gwtzjyynFWmpv6DiE4e3
n9QrmxcKpxcCEixHbuN4wWCALuxs4Lfbo5huxzRNDxU2Ml6VI5OpWplfGwQd+jjsye6dtfr7UcZe
AczxApnz4E4unYq1BZVwAWYcEy8PgxLsE54GcCd0bSSLHDVdd9WmkVI/dHNaH+ZRpG3w9u2/0oHy
I6QJLAt4iV7p5INZFK5N9Sj4EbJMHqYGm/yqht/ezurR6druMK4bZUqHCDSQs/AZ48AE826xpI/N
1BFPp1yKs7CO9XdqnleeDnx/ctgcgmlMTsPjF5MsNQFSUYQINxLrl2HqU+usqwwMKEatW/dT7bbk
RibNeB66i5mcMxYV9ePbT+eVDZ33uiHXkkAaWobj37BoYedCTMEEKJSNxwLB332J3utHXvlYN2ds
BhNCUVic7lmls5BgU7F7TLaLrJoo2hiJbWrjlE4g7zuH9asX4wgBcUAHBx/3+JbQk7k9MSx4UWJV
BxUudb71ZfF5Mmbx6R8/PABOnpqJggC54MkLzMhEViLavqwybM4xhRt3BN68x7s9zbrZTkPLwMwU
9SDDBRqz4xuyc7TActi2OiyEvbZep0/xMGIClCRV99UqDAzEbNKvgiUXKGsgcNTwt6I/jWkYWjwQ
8m/OIMDTEEj+LJIIKxTdShhpWgl2SGOFJBuxm57f//OHA95h0g5CFkSQdfyrQRWVs5gYr+ezI3ZJ
D3Vj0ev3nM+3l3lyLoESghca6EFBAE5K1bxogD0irqKVA5QvdlTydDrxSHCBfUUd271zEpxGKby8
DEAzXgMjMBxeT456Qtq1jmJYIzUS9LSeG+3JwCQkMNdu2KPPQj9dhPMV80DYX/jeBz3KPcKZJtMI
6ixZzwcskjyVOcXB6pzorHEIsHZpj88rzbySbl92eDF37TvF9ivfOY6GfOqoDHWXRuv4bRgrdKra
DjWvolmiLW2Tg7boy+6fv/NNYsK3zpD0N45t3LcakQz0ttXaqYt2hT9ki7Z/5yqvfeCbYFdx9vN9
nx5oa5Qh6QuptjrMdIJ2tnDDqQkdCXJRiMR/+5Zeu5hDDcr6YsIHr//4wc2r0ouWDG6vJrvpKpmS
lnxRsCSsJ9x3iv3X3tFmcAmDGqSII+v4Up2ZNVPZsLRW5fReKdqOKOpC3r59Q6/Uj9hokvYk6S+3
4czxVbIY6j5+xCzgxIba4trtWUXwJ9Hkd3NXBumIvc/bV/z9vpjN8Lk4AuybTm/7Rb+0k6pLWkxy
6PPQP9ZeJuf6g+q1+Z0V/vuLwgIWkTcCiJem9WS/EaIUIBycZOOg52foSmE8Frhn7YQdR+/hPvzi
412HazGZZNdnH6AVOr6jIRVtrLVciz6GuDGHxNao6dZ3CrdXqk4QPDRb4KssduNUTZUt8ZKgKImw
5ui0720OfWkWRXSxWs10GMhzwZU/b+/0LEpvpiJuLhVOOwfgZsnoG21SlmJfJdrhewbP+n5OqvJa
Gmv6qdPL8G+90n/Ubbzy+AnZYyiP0e824Dgp9fKxMpPCZVl1fQygjvAUxlQP4R3qpfHl7QX1+xIG
LcAzHDULFTmCn+PHLxUc90KAkHS6XUMPY9JHul9BMnOL50ektdF94qATf6eafaWSPL7uyT26PVqF
qmIhaxE4pmrNb2ld52f8lDWwnUI95KZpEZ62auf20lsf3DH7VmQuqa+LllVnY19AfMBw8tvbj4Nz
7vf1CMGS0RIdCtSHU+/jAtemdnFXIt51nERvkeFr2qNer3l+0UaFSu/XcjRy34gi8dPp+B79Ngmt
NLDbPq1vVT2WeKa2mn5DunmuztIYqYQHiuvcM+az5IEXn9v7JIqMT6lq4dhB6CPreRwjS6MydtXO
rdNqgW65kr5BWRITu1yHKQwzJ4spoTu3zfA9WbFSYpxlIJt3TExj1LqKFNphZtIcTJb+o1OVuhtc
+iqYhtNwC0iVGgRqt+X3ESPt7rIfFDRbBkoy88LZnLFMjJxF+c3E8r7KyVfHNXTaBrd9ZeAaCCNk
eTKtNN+8/4Sd+FG4Vpvu3KgvwQ6bBeW+o5VBtmYkUBkNX7ID0aTlL7rqCnJLbwVm3i/UTNqU324p
iD9aPYdX0s19s1ypRB+6XdRmxCSTwoJJmj4MlFV61S1PimLhLhSblTvhZ83ejDciarFWsvaxFDOW
YNJH93YSEZTSGMI+HOGRmh+TLVv5Tk0z7enYA5jwgA3zi92U8s+uq3MjmNUoL6JwJDQ+VyMWcHWp
BTNZXDacwIQolYj0Phs/qn793phD/WThG0lMNDYxcR0aWNrMtIIGFasHWXazXylMvDlVmeJdY6TQ
cyEWtJJEeEHg8xQz+6FfiutpnzhIcH0tiWNzjyNffldM6fy5g6jxGeHbrYln2HmbWK3YOSRV/2g6
Q3zPxqZ6Cl1t/bjmKd5a2AaoP4m3x3g9y+y0uamZKBRBaeij7kuNCN6L0KR19AvDKhiQR1H/IMbN
mI1YJfGpzFvIyC3yXFZwWruzX4VZLa5xvssuQ2tUMH2QcOfILyBlHrJiWm4tEWrf9BbrN/xtHO2p
Txbne1q30GlLJ4rvTSwehL8Qp7liujBhGSOzyf66lBiXwlGt1o+2Ve7DQsOjdOqttdwhFyk+NxAs
zSAL03L0UeFhFsRKjyxvVFZ4v0y5YXj5GImrybKq3Etnvb8ZyQ1/ztJiusml3T9n7VKl5zasx/Mm
pxRcy3nzRRCiu68QNmBMgGWE8sBjFzZ0cxaXUBlbe6csdAIeHN46PrPErOP86G7cewsmSOWXIeRK
b3GHuPRkj91DMOFG903CLnyJrxoWiOIhYxrWXwFHtd7YhnNmea69qns1alHvr6VN5PZiT3kUyJk4
kn06pOOfJa5vX2GJErG01voAx1qQbe8BdNWf8iItK0QA0HM9mPTqebCzjapcIkjy60g6mOLATbX2
M5OgAsK2W7a72UqW4jJBvE+YmAvp/6CNCq0IGbrmU9Z2OEAUAou4JWSyvpHFxp+ZsMsHMdBv4tio
0CrYfYfl2SYnx50unmI8VIvkR+WKiaQwXQs/W2VUXZWLgzIfGYT7VSfg4LOsnJwtYgXw9kC3JljH
ldZkfkK7p+AxD8UHzLoq6WvAkMhozPXzsMEUQ2uJDqJEWbn+0hsE8MT92n/SUXGU9AWqg3mrlhG7
cGV8scc4/Jiwa+NJ0CXDHYDAeusuUY6lNzSRhVwEnBX2UBQ4sUNzkeMFPO6EvISlFY0Xi9L9UHZV
/h1aczwGU7pOO0X0oxVEiTbdrm2inpsx7z7oU4VwqJaj/ozgJLdZthPWvKmOJgMgtK6RCyXZzwEK
7dOS6gjeM9lFt7C5Eiw0E9VZPl8xFkkkDOIIWlUrBiMGc5m7yTGBFcU8zqmfJp19Mddrj4aikcN1
PvTwtJUcm4kEsqGYAz1N8ofInBoHB7xaopno2fUs7L3vdKeJn2nZANHJSHC+wWXKnhLs6+7l/2Pv
PJbkVrIt+ytlNelJ4xq0MHvdg0BEpI4UTMoJjBJauDuEA9/Vf9A/1gvJW/aYwawMY49r8J7dqrok
Aspx/Jy917ZHvZybWDRhJgS0Njcoqvr3ZtbAImT5qVnVWShkAK+RKC8Tm0uIaeJHq735fY9conzj
Q7/8wOIdAdqDxeUDLO3arz0G++w8GAyBFvHJS9b7FQFKYiG8ktdU3wFmBe43o3Czb62xadTesCeY
UsLEpQh/LM3muECyjAvND+trpwdMKHiWr6dUE9BupFjWWGrcvOGVGRrzwqiLCmlM4gfc3HawP9MP
bsh+A2F1hWhY1ZdDQfR7msCbwuuSE6RVSb5VvYdl7dye13i7wknKW+bVidyiJEITFonWxXtBb7JA
PMTSuYUXHNzAF8z9DUFcmumqMdsommtbgV9kgvSmFiJ5YA6aQNT0S5Xts5Aoi10gneztFC7SRn9u
nwG2x6/AaV6mE+8aXArmmSxptaJtl3c2Y3PDsLYtT998noaLcVB+lGVxOjT+F5EFdc//Zotbq+Pn
7ywsj+den9FSC3liwG9pS/SbJZPLBKovEw9lY4X5nmUgp4IIGoEGSTgj3MoqSL6mLLDvFjbu31wj
KM3zFrszY0d/su96324hWLtDC07ZSoS/IVMNUlwTVYjqVO/BB2K7toRn9eSGIOvXszF8Phwb5hbB
nbYsZrEavAj/NcxUCJ9JYF7LTrcGanGjvU1nshrjXHu9iTxdTun5YI3Rh9EOh/yiEFLfhDwCxBVl
VRsdqsYiucXuawDhT4Ih5TUuPOF29hhidmjzUvRvbWx32Dw2GE6HEAz1+iinUS9Ic3KNHO19RtNz
l6qwGq6TPIi+eTKYPtLFXOFFRRK8iUKidTcgdiuAN0LUn6kDcUbXU6R4otHgjxvLm5zPs674VmbU
eUaMVJGoQD9AN74piBapoYlGdrf1o8I++GqIbo2i7x+6JMsO/iLSW1ILg/myUbyu9uyAcK4dSz/I
Rkao9ccCsGc4omOM4dDOnyj4wm7TebgKt4k58ZEwCYDGQodxz4wpTdR9OgPPK4VZskotc4kzbfBX
rwhWp8gdJqbZmbkdOhH9KJRvEPXCTNNcZozDriGcPLb4aCaApNKGKEqKpL3jzNa5V8ip32U2EPkz
aef2PmA2LR58nB04Int7TB94PzKwuH2atDGoGNLZytQIP05zmVWXIKia6gr0yQj1OB/m4iqoM4lO
pTIrCbiwKsqL0iOhYGjq1oq7QAxebFBEiI2NukDeeINIBN+3uqx3wqsiDImDaPoz25iH8Cywm7y7
1CE+GfqAhUz3BtHmYH9H6SJ6GnC+RMag31bSKN60OXH1O8k8gQA5ZbjeSoqWb83WwZrjLt5qLLFK
3I2ij9Jypz3ostuBwIX3KKKAfOGeMd95dZA+eq2u7Us70NklaAFr2XplV+/7MkIF3vOo3IE+yiSq
07A4jyxnKi7DcZhuGtpkjKlIn6w2KDaGZjstoM1x0gbVsFO+ClYJmohQzOSLPm/KkBLNiTTP9ewZ
wXWpTaveBZWqg+uqxZK+oZgaqFcyLDDxNKnowaoDDKEtdfE3nAtpsF90lVaxrDy7ge6NlTZu2jD7
gR8o4bdRnUAuns2Dl9jLenCEDHg2Qvsrn0u9Rv54GtPlXN23zuTRG+nqu44o2eSiAxb70eyi5hZt
dpns4A8SZTiNJboFu2Y+qTpr1DBie38nh5QpOvMAdc1a0o+x15lzfS2XwSAjyUwsuetAR54Hfluo
rTtRBWzM2bOXfUW2kdpL8En2tkWT5vGGDSVLEglFK+B2pvrvkkbHki6c723KoWLZd6dseYdWXhw8
lOvOebbMwJv6SJX1fTllkKtDXH2EfFijELgMoSdvkDG4M/nCM3/+f6aLLJ10QM2DH4iBL1WhwDU3
GiJm4qJO4XBe2sgz4g5c2HirCPOoP0T2ndmQY5cyRrSzs84o1fegbJIY+2X6h8g6mqlsqEPQ+4we
8K4fCyo8J6GAdcARI+BoN9kIlHZShfrRGDYYM7O2T+yUXxCKAQxZVVhIk1ZR7FEryhGoBjr4VthV
Gcyyt8I2uBjkMkGv1t/I05oefa9h0bFq8bY0wu5WzNj7Bs8e16BbckCyJCJBpTK0PiuXgHHy63v5
l1obPspxGqgIQLD0P29tIIo0W19hI4TfAW5yzNgCEjrVxYRNGbguUTkMTTuf6Gr/PiKEfOSjnMLv
zhwoOuqdBSnfI55hjuq0w5Wh8aZBXSuiLZCyZa8CiMN56AxLDAGrPNHl+v3YdNBWZShYEQiJx11P
O42SMmw4tlyK+bItp/AcioX6iEf9M4VncqdrtuPKME6ZGl7QVnBkUAardQb91jFqpKyqaB5tqJ4l
YDPk9v23IXNpYuCZv7RCK+GFDz0mK5P5BRiqvMzMUV1WnU6++77OTrQvf7/xq4WPsQJkIdg2T0Og
X5qkGuOg004ehQxu90v2O/UlbEOBVzNyMqBJ1QeG4cWJ+74+Tc/7mEhfUeAwmkWYSrrd86eNPHGC
c5cnDXDhXGJiYWewUPy0Xp5d8z9UZ68/3S+8f1zviAvumCgl6LIcHdDMBy06pJDKIPGn7SFgpy7+
TchbTA2SyE+sbaBdvpTw7CaXDYlgT4OUM3uITDItF0S6l7B00Ca5eZTFkw1Y6sQr+MJF4TPIg7Gi
OtHsrgvkL3diKsawy2ydUoR0/mYqaZCb7XVWOHtTWN9evyDri3V0A3jk19cOqQsi4aPpwkRyUK2b
AAnU2LbXURtI47xwwZ4BBg+8lX7ppu+HRRspzSMc5Rui4ZtTaI8nqfvzX8EdoTkP3AfdPU6b52eM
tg7iwSopsZO5ry9be/HDWGa5+6a25PRgCGF90slIuEDDZ4dgG8emsMJbEX4zDBMD4+sX5YU+K+Af
5E5miK1jFVc+/z25EwIvXi0LYyHtnagWUjXWAqNbSsBAGfk1Vp11Z2lLQFNB9vW2GhyxFwMIYVkU
48eR/t9u6FSyff2H/f5krL+LkRMiKBwtxxpraevImXuejKKqq61ekDQE+YwXKg2N82oRp/SGvy+N
SFqZM+AYQd7KMPX5dSB9wxQ8iMzKmyl8PzOe2uR9r0qqh3VLkM5U10VJe9GBa/VnwKJVg8UZshAx
6WCZ5EP9/OD+UBAsmcxIW6dZnkkB/K5ni7b740vKk4cHAVMMVsnflHU+wZfWKjXMgBM+lkio7ySZ
J6s/WV2ElQ8i5fUD/l7e8H1jAMaLgkKZEuD5aZX0JQzD4wM7CJneetB/tk3RBKC5EJn98aEgWQHM
orRZta1HX9WxtqXVuzzGCGuX7dIDy9eoZTaLSPSphfX3hYQj8LBQ3zKT5sSen1Ya4DUjhJ6SQWf1
lT803XuMPMQuL14T3mRjSg5aYkzquo4IdSJd6Yc95i1EhxwQwJq9PQRte+lKRJViMJYdLZpk7w9u
hyWjDKbLCt3rid/8wp1YDY0Bil+EpoxXn//kMdJoP1PeJppVxXcmRuOVRZ7NPjeX5eL1O/H7isIw
mnsdoSnkFaauPToW/riyCpssZjht1rdyKFW47VuhvxWZbIhg8MfqY0Msi7wstJsyRbLzbPws7Kzs
14w4UcMLQgW2dRhZ2PddBtviRB30JIh4tgojkwhZhNm/4xdBffv8Nzq9qZLKBHexMA6c36cEo1vx
hH0jiiva1Xq7kjirM99qsumMTKlofouASCERLoMVguw9xab7xEaji3H3ohMtLr9ODBPFbYt4nMmP
cUir3pb7sRQ92apuktsbG0NSt9FD0kxrvIK8GepclbsekvEO5m+mCZlLTGYORqnng9I2bIPXb8/T
Z+7o1DEHrTNvrgAkyqO1JkkIxaDJRQ1IkXk2Af7U28oMy0/0Hpx2u4RDDVWGlwyI6ewSe8I3dWq3
qALnG4w9er4WOV59OCN+8EYNQeF8qpgvQBoq5q9BUNAtLCJ3aWMfQAB5LlY0fCrq1qbFMLokDhY6
z4Cwmnn2pyIYGpaso4DRsEK4wXFxK9KkKql+CSEx2ehF0iOnA6rBCS3k72UVmgF2axAPVxM4C9zz
R4crFULt7xGCDkl3XdRDpM9UM6tsW9WuPMvJv13ezjJp6G3nTX0uw4KMtRys7XbsmGjGWeNFxjbV
PU5sOh2JvRtDkCanbLT8jOe3GdMbAlnmlHYEEOboe+bT27YgW+Qxkxt9lpKrsDHZbp74pKx/y/FR
IpbBEFfX+iYdPUz0RLyCl5UmUhakNMERDECCLvLuxFO7XtSj41g2MTf4odk7cOWfX3SD/95WtZ/H
U9dlWy/312DgRe9meNjtWZFqkoqk5SBC1q66lDBXvP3r781v9QE2Aa4nlmzET+Zvoh4i1kZHLPwC
126NvXLNdhPgNLtmOpsSTef0eucaVnRmMxe8e/3Q60U8PvkIGRS7NhSxzOCfn7xm1D6YucE8dRJw
0nGe3MC9SR5YdKx7nZT1CRnOCzd13RMHq30KxEF4dLGJ7zOR09Js6bvSvNCV+w0+e3jijj4p6Z6f
1WraZie0ejPXivz5WZEoaPXVTH5l7tfe+zKUuMuJg6azL6kasl2hyrTcKiPDbcPgtxkJTrntSS1j
wktvCQFG64y3ba6Gr4ZrVRBtGCBeBYPbDudMFqr3qEn0F7hPRDx2raKrruxpeUC/Zh+qIOiDvT3l
AcFzSwtxjb5z8El3VmTshpIsbjKeKNN4eQyinIWpIHxtvKAdbtu5g7FQIYhkxg8q+k2OBjD5HlaO
GM9xzfjpvp60E+2Ywya4eFEJk7hpIArY9m7dLzsaz7W7JdwzJY5lzODrIb3y30Nr8YkF7Dr7nj3J
1D4SJ5vMV9ouF1TmeuzFDtm1ZpuidAWDrOtrYrbGVH1YkGOBuUw7MqyLLMNgmvv07c/6lXKCFdRp
bw0jCfrtSMRSsFW8LPfg5YnswbbdfY2wvyTnmY0V5mPHqPnCCzooVmwDF/lztfgP7+SfT82jf8/Z
PRvy5vvnNZFdfR5+pe0+/bl/0Xadvyg2HMR8pof4H77sv7AnBkhdXn8bgRJLz5qwgVztX7Rd+y9q
XuprQAkWdsJfabvmX6sgnCcMzTHqsz+hnjxvmazYUVCjfE7oG4aoy443z1ok82glxW1qGv4M9aRH
fURD3TwjfMredQzn3tLXR/j9+tJ3ZOL+eVwYwhFLPqal32ptvPOtGLv8diVLWQSHesyCWfNRUlz7
ef3dreydStggR0754c8PjVzc9legKE2DYwLLnASimoS8hUEPD4gs53FXRM2yj4rcQswnkLrdhAu5
AwtGTFzmvo9HjX/XTk98ep6MR/+9VD5dBNdcBXcslHwBjkXJk6VS352z25yIJ2pIdvEkzFUuzMYJ
BfJAsblYclv5jfWFuTQB0wVzSBHTcCq7OHXC7MouyObb+HQ7xYk79MKDgSp03QZh7keTdlQONZD3
fL1Eh6wYLFgxFP4Mq0dZvyVgT887bNpmezXaffNnJcHPi4JdKeAeWexsjrc03hy6tCfSW5Nn4Evr
De0X3Ub+NrF1frmKU9+PRGncGcxy35k++rXXnw7exV++yX8fHe76esYOm5yjrS1BHsqH7HEoUpm9
y33df7EdO9unvf1n+se/j4SIFJsvoj9MFc+/k06WabEYySHJHPNtaClxbvEx+qP94c+DeBFLDuUV
itjjanFsvbRNE+eQJivUhU3ZW52apNuJvn/7+oV7Xlz8PBLNduTRBAIx+bCfn0412l6fO+XtYPnD
o1C+uA2Qhl28fpCX7k6IqBcJNhscKpnnBxlK5qWqym8bIIYAN7ysvjBRUDwUbT//UZ3983wij3eS
f2QJPn432wnQZ5KXty5Drd3YZ6mM63QYThktXrps9Ibo6K7Nc3auz8+oj6Y56Muci1UujwVos2ti
5k5hOo6ak08ns/YAV/M8On8nPCrnp65NuznMqKpM29iKQIzNvsG1EltuQMCcU/dvJhuV9rbRvc3K
S+1P87KzreCMbrJ2TqwtL5w0ol5eLwx4tKuOT3qp/Narq/Cg+kZelOlino/si3evPyvPq+uf50wz
9imfCuzYcR3a1ZUjE2EdbHskx3dIiFpsm/dZVX7RkTyxeXzhhNBN4bkOQJStVJLndzHoPbCgnj5M
SZleBEMyAy5MT+1UjqTMT2fk08rE6ouj0wLA/fwoRUP32qzswzpxuayVj+hDsmvi4Wpj4ZoqFont
7pABgPvCDO998PzF2Em3cK4ZzBIUmFfJoxB98cYmo4SsRlMyCzaK4sEbiGd8/fKvP+bo28YazgON
ixpbz7HBAE5GJ2hPH3xbGrdLO3ZkVnsE7iAPwXKcwqGfTO/h9WM+303+vEC/HvNoDeozUw9F7x4K
LIgmPddCx5nW9VUXjssmczo/IaazD8bYWvGhPqqJ+9d/wEvPwdqtoI2I+Pa3pjvtcmKjPPsQJGwb
R0OqG51l+YmH7aWygdeGtjYbVrgU/vorfhmuqNYSVtMT08mld3bIqe1ha2cWJEZ7icYPXq2yj0an
1JshmqloFqcBkyr9EENvYRrptnYqmsWElhrliRf7qEf48w48TUDwea+F69GLgHIZLalwDzzHCHWg
DjxYPVLNNiMwcCll/k44uOMspZwWZLKnP2gSrnYQkHL+KYru8kRbPwhrPRUSc9Td+fuHUchgxKfM
Zi7//JoBxCVALjIPQ06ecpBhnCN2ahwv1ajI7CFR/s2ASvKj3+j2Ssopf09SUMDEVqjZAsge2Ds/
lfaF7prysqmN7vHPHxwgrUABKYgZjRz9PL8bFPQbwFrSa+g6QYkoynA44ZV8YUVkIkQLjSkBbdLj
r2c6o5EuU9K9EXKUW9G72dvaLJiHLEnPnrXQ9YnP9UvfHSZsdDYo6GgHhOv3/JcntVvGCQqEOmgT
Vq3Vw75VCG8+yVWKNslGR3gxMhSzszlZN25u6XPmfOObhMyx/49vDq8k47CV8siI+KiwK9uidbJQ
HqrU8HdLPvwwbV2dqBlePN+QyhGUPsSB6HhrQYYbksNMHWppe/FE0H2cSSXPBrT8D0hRib8LMgK+
a5RV+WYgQcuIFyLXdo2U5olrv75pR+tvsJYtCCFWpNDx50/2MpC5IQ+rOgYNuPWxW4bv4Dy+JAhu
fWD6aJNO7WdeWP5wi9oOH0CCYug1Pb/dZRf6mA+6gzNBoTI6iRSncL3YtdCGtCQFwNOdOG37WlfL
e2NdJ53h3pv7HYrKT+lac/zxW4VtmiePR96j2jhejZxQjJgBD9GSygse72YbzV5w4qx/P2mmzy7f
uqcKgMb785M2MFbgmBeHWtvZ29zM1aOVtf4fnwkjDQK2mLrRk3WPbc6tBdNTeNOhHlz51Zn8klzq
sjtxJr9X1xyESRJvbLROEY7qiwaJvuH506E3J/tNhxr7IlkWnFPF6KGnev3WHLFq1gWZTQlcYPob
DGfpST6/bLMPY4NcxQPOXPg4buim95n28neO0nrZ0QyFUN8VzluSr4aLdZz0eSbA+jJy7JtUVfAj
jWCMyGDrtSIZs5/Lcqcc1Z2K/PqtUbG2wOGcgqtlJMAPPl43PC+ZcV8REaBXCfA0IA40wWhe0Uak
pxmSYVjHqOZrZ+NPyuD/9zMSX9V6p7Q2xw/a+kvYJ/CGIf6g4X70oOFbqMJMzAe/JFWTMhTvgJmf
GpcfPwMchJwz8Gcuaxgdq6P9yByGCPzS4TA1zDPlVEw3vqnXFmxxguh2pByiSl6PtO57qWDgoByP
6gZZO1PPA1DrXt4vhl/g1kFsdplPkUPkI7Jec/bJNZmye2IMszvoocb3PhLRJZrS5cT397ea6ujX
REe3OQ/SFGl0T9ClUjd8RJo7gfX7zjSnG2G4/k4QcPy2YkxQDfNy2YH728+htlA4ppjCIFeUp4ic
x8Xs8S86ekHg1+M1SuRhQeCCdtayviWVIi9g8tUmwfGz6WnzI4nNSAnvxJ+uauvRES6AVUC+A3zi
qCBZWWto49UhqCGqhqK341x5p+LmjvcITwdhqVkBJG6ECv35GpAgv5RVySPQ9fZDi8tgP4n5xpb6
jMebCNSpOWVw/e0LvR4SNQHLNRZrivSj+1yRIYBSURyUCs2eYCfbvq6x+r0JI1Kquco9QE7bbFPK
gzB/KLTMrS2bZqTFjtVapwyfL74ETNh4pdkKr4b451fAIY3HsyrFjiWNrpaxppmXjy4JG/j+PrC+
WRuUmMFF1BA0gh2jxrAQmns2Bs0dlBrx+Q8X5fXqULc4kIpDk0HI0RLTA8pqfac/9CNwta0NNOkj
hsEgjBeqygLVZDTdtGJWzCxoBeWbJOj871069+ISJVPUxgDcRo8U9mE4K8DS641RmdZ46ZIi8v3E
b12f/18LnPW3sjCzJLIYUuYcrVR8NcxWt/UB+0O6wDdy/SzGcxNyvyBkBKTy9gZNjFSh9AVW39+B
gwu+O8vEzpc7Wfvb13/QC8tzuG7LUH8hbGKhfn4rZUU6qj92B8uA8xp3BJUhM6iGUyDEFx8Z9GWr
ETyg7Fgh6r/W1CT4EIORr+ftkCMArwUFeBk5FUVV2YQxY8P2ohGts2xGf1hEDO8aj0UnnOqQJyki
DDQKKEVfP/kXPhsrl4cShRH9uid9/qPCXqY2yQ83wBCj67Rxq/sRUfmnfOmmN68f6YXLvOJekDtT
pPB/Ry8w1GbE6ZVxA25DX7h17e90KYwTQtL15x49W3QZMRpjjWb2ciw5CCjKE5xxN50c3PMk0cO2
oV18X5YEhmyisanOXz+pF6qMlX7PoIcCjGSw4/quWZKxltN4owBvfDBl17v4oKYGH1cIcWejskWb
e5htVrFBtlZVrEbT/K0ZV73C6z+Fdef45KnJVtYIbxc8RmYkz+8lu6dMD0N3g9MWIU05EWezc5gz
fNByiT54Tj+9pbZjGpGVVF9fcYJMZoy+sVd3mtaVs2ECCtq7qBM8USTzor9fkiwaLuooXcoz22oX
471pqGC5nEVlXhJkpIxNNPRc20F6pM9US52OCPN7fbCWrnwDbkh8ZR7g9rGHYaID90xoDabDxq2x
VRrZuEOxYHwZmqG8H7Hurpa/TuD2M9NDC2jqq+er1N21olIWbKsqOAcPODsXaV1qddP7o572+FTq
r3PvYP3paYYW29aphwflWqQbR9hMww1myWTYm0GK83Ox7fIbcVX4DSd8EA+CmDao7jZsw41J8XJR
Fu30sWsc4r1y20A205YlccPB6DifLCfFojcaHgMuopzD2zwncBobpGOX+L/NZrjURTQMqNad4bxv
mFZZhAhlpGzMwgdexrZ5zd+Iusgii+NnMAex6KR09LDESOwg99rdZtLle0LgztwQ1hcayLIjcubO
arDNEanLYwaImj+1JoM07JqNOPgZGbKidG6SpzyROdK53ieDEem7iLyBM+cpfSRyZT+cqzWUpCly
c9r2zppVMi4luSU95EmxMdflGQf7hAEwCeVyqHEO8HFlxI/4ErdbuJV+pbmBZdV6mDZ4Q9/2xVRh
A3Hd8tEePTlso1HhzWsTAONbLMVmSFK174kdhgdkjaPi7pBzncp7o3b4bBK0Yt/7eIatg6t0wBqY
jEANak9Z1W5RwyDPLW7ux7JQBDX1dqbYqGY11owCh2XD52rIiA7BT0g4Cb3cZDH0J+yH1XLZmO1s
nKG0ll9bjIDLQeRzU8fWEvQEP6V9+wa1V6u2s0sk4qZndm/Ffm55d7hby4d0ETxB5oyvdzOg3m4Q
ausgigm9bdMto1Ce6ijpUMOCfAPiOHmg0bD9NBZmd+mQ4JN1tFLjUc9Y74bJmiPiPHGH77KakPpr
uxqKYdu1RfrZ7bMempvTBG9af9aPzowDfO/mRTbuV4EbxsZCl4+mhjQcS6iMGbF9arwbk2m8t1oG
cxiC26ze5Sgtv/kl6om9HCN7Vy/5eIWCqjtzqpa3dBrVeZtCf75IPP6aWBDTvpmmrniLa9Na/XIy
eyRT1bomb9O4EqRmNhvM50Qb12E3+NB6mv6xH6L8VvcJcPI8ywWKOppF73ozbJzY1llUQRSbXNYQ
6CDpFmsuAdNPS95/5Av/XAc9/1698Jh9/8fZ5/rL88CW9c/8t3IB0hjSUrwlsFDpOP+qXKCyWC0I
7gpecx16K/9SLjh/MQrBEUHHjy2kuxLr/k5sIeeFXF/qNXqwq86OAvN//9czPIo6+s//ICn8riUg
Sv2vf1JcHH2q2I6DPX1iaUKtQb7w/FPVKW1h2azumQ1PoAvnIvzUrElNTk1bgflgkZDg5FqAsx7p
FhDtRLMgejSlN31bumpWpPGFRMM/5UCpKkRbNJuh3hrkA11Ua2TUiLjTPHOEibIHsvtD6y/IskBw
TdmlkEZgXIuAHur5NA/526E3xSeJ72c8W57yqbynrKr8KbcqfcqwkujUwRKZ473/lG+lhQg/RXnY
4nl/Cr/Kg87BuPEUilU8BWRh8SV0wq/X4Cx7nBQEA2qgnf+UqkV4JTwKfNdsl+dwTd7qlkb2e/5K
Erko+kjnkljhAQGYyVcFqFsjXSr5kCxPqV5pY7XJtnDIVozmkLUmwjjSbPynKDD1FAvGYo5d3CvX
uDBM3USH9eNYNDsmduNjZzJu6YcAd4EQhM4RMDO6EduAKOs30pPEktUWltat1QujuHDcbN4ZT/ll
zhplVhbI7LZAnMX76SnrzHrKPfO1hgXRSQQZu6Wzq2brOFQhAE9kcMgNgrWYb3X4Z82nJLX5KVVt
xuIOgTGUpK0ZVYvhPGHRikd3sb95K9R2H7kdBMk0X8PaiIEkuG0MSIiL524y1M6rSvT/Yc33PSY1
IYc1qY3lsZ+L2bTekTCYsy52JbsHhgllf25JIASMVcaCkiIYquuKeVO/DxIQ1PEAVKfe0bPTD2Nu
pmiCTbBylZlqNIVZtIQ71fL1iWGoZ+tgkgjE/yxqeT9ffGMZWH1d/35Vi//v/+m//+Pb/7gY21yy
qfze9L/+wb+XNqKjIrTObCEQH9GGXPUtf0egh3+xp2YojQQE6QTDf1a9fy1t5l9MdxFxrZscAhnW
9tjfS5v7F/M+1iP+KDBD4qrCP1naaOkdLW2UWEgpGHewGadbcbwjgEarkwq0zlAnkFt0gt89j4el
RV3BZGpFtM+db8iP9FEbMg5zDLUPKiXBVF6gB7YACkxR2hfhN+h6JT4EsGFe+22qCW4abnQSNh+W
BGpoHAE7Mq7zRss3gplBdw7Wqrkb7TH8kqqx+gLmKnsfZgEGM5LRSckd8LLgdi7I2YwTKDLzpiM0
4QeBMfCw+Ml84ymag466LtT5dekim9yEjTU8jsNSgHAQ1uBtl6nWLhiRtrw3nUxedGnofF9Sc5x3
GRwIZ8tFsciRM+kBP7aWYZUfbAIGhwPYdbpunlt/Qv0hmOj2LCQyzvpp/kGErX1P6t7QEmk6ZJ9c
YTRgvMyUhAD0nt0GqiW/Nyl509dl1PfG62lhc7HFfwIXXavcW+7nugUW06uUcVXQg318Zw953l3n
nVO0DAM7G3Q1dVId7n2bAj12q3R6z2DRLa+wyLvdzuwd910lAr/atlZaOkgp2mVNvvO66WKpcSwj
xnSN/gaTlui/1JYqgg+OkwNE6bB+k686S3wSXjuwigp/BDTrW+487Byn8ZY9k8hSxaAiynlTWF5a
xzMWnGY7Opb4lrA9yfcD6ZLXtZdMMKBIcjxEZFmAPqicKsKM7/SPxmTX9K0XinG8K2a7HAy3mB8D
Vyf1NtHadL8G2Kbc2MnGNtxElZWmV1mUST/2ansptwOrMwgqW2QKpo1qSjJgmmKGVwZUbUNWDH+x
2WcDdOViqndtadYJIONlkk8FXkVcZWP58OmH5iOcIbuJA77D5Lcquws3yiyjd+SIIlgFU5FcTCmc
bqhkQQp7esI3Hgvkctjlq9592lJGFlQmhbPbJ4/121SReYWYt5IBnutsmIlYHoJ8Q0RJElyxu2jS
PXmn0R0ft+Vzpyel4tlMIlZyel4Mq/Kc+Mylc/Wn0LD1gyXN4LNCDcmnGdQJcb+lnaT7aTDhUM6O
U3oxaIfkc2FFi9z4Qxa9IwvTEXFoM+CO3ZS/Q3Sj+lAYdXNP4GDKl7ZV5fdC2GwKWyI3vqQ6d8Ed
hdPEjlLq8wpenbuRKip4fZDTnCma1Ms5V6f7MRWQmyBjO9FbIyvqd/ybwV0HtCrbBSMkmJKPFS6l
AiBKQZaJHdtFQ76mEhXRY9p1U7YKRTR+LBw/mwm2lZ3mslYD/Yass39Ywm4fGoeXO5bK5atolotg
SltO/XsMc8USe6r3in1llQA1BnbxB0NL3OeoL9RXLN3mbYW0MdjOwmVHO1aLf5h0kU57KUrTvFDE
jrnxYMg+TmSQfK4XXSBUKQZJNC2+wyus41UXGxozz2aW9PM2C1LOBPga9mY/aOaP5qT6L44OFAxp
a3APi9uPQEXCRUCKLjOPNPPGrN+CRuvcDVCRKrxIU9lfl3iXvlTsZB3cOkEgtmxT63sO6iIIkI0B
T621glsbFgzS7RACbkrpcqW6wP/SEgLbsHvjz216GJDvFLnVByWS7o2Iykxs6EmRVzea/UOQuM6V
pt9gbwy7tPZtkPcD6afZ8CGvwcaAY4NLcAnUSah9rZT3saIUKi4SYSQrYyGp74eyXlOaU4KlN44I
RcLaYIobBp44ThqzMg7CCUoCx6N6eINVQ080bHP5BtuaDDeZ19dXnHcrt9SfSxhzqAiaV2QRCh8W
QtY3HmHSHwcZNu+EUUsrrhWNnG00+ea0G9NKgEgip/2aQSCh037JWhSnfkvt5bQmXBsM0ekXw6ma
bOOqDGgUZFT5tZR1MV8HQ2AAiYK38l3Xmac3/pIkh9oUrKVLPqNkH4bpzkk7WLwDqaISLFBbkMqb
ZdlXKBw4M6dy7CWb3pnQCn8QYDaQ4/o2MKUuCHZOk5B+qhLZEwdfCOI/cd39sDt/+EirKq02iacW
CG4pQbpxy4z80cWtDOQnS4eA0fRo3wDREmNcQciyMTY53tu+TJwHnpSE9BNEmd+ipJ3kjpiK7EOa
Vs4jPJhJx4nbkjGcz1BOAoWozC5XTExRiuRLPQnaOrZy6o8T/PjgDEkOTQpoezxWGvH+O8ltImdh
CaDJ9HOQudzqMqRPlTVnmePTjHAB0gfblE6j3rOxXyNRLVWnu6KTpNLzz7ClGKfivVSFRNXUqHq6
pDERZWeFkdt35JHkYpu4BDVvXOEltw1IyTZWIsuMreScaxBH5kRTqXSiLbb4iKZbbabTxnCabiDD
ma+hpvOy0AWrIoWKIZzzLWrw6arz+1ZuwiXUHsdd+D1k+pE5S+SxGWxU3/rTdhkr/0OgpLyshsT7
YQHJxXlvVbBJOjfhX3bcpBW78P9xd17LcSPbmn6VeYCDDngTMXEiBkBV0ZOikUTdIGQomITJhAee
fj6odc4Wixxyet/NXHWoKQpVQCJzrX/9xugntcdihCxe4fbrfPBhZhmH3vfs7nJobLKC60BaD0ah
tCeErMX95FpkIq3EkGdhb84k97I1Gbz+NoB2ZPSE9ZwbZeph1oZ5dnbAhEq7r6qRlwFTPYdbVZel
FU8yo/wfND35omFrMoY1fK6viVhXGVY9/0CMu6/5LZWtN0X45mypuSiDP2DtDdblQZaD0eQ9tRKq
ZEycvfiZNZOAr9N4OOLIcp3PpTG0P+njhu/bPEKEExm2NyNgCtMcvGVIS1uLloztqh+7OOu69SLt
TPHdx/MSubbVOTuQRt457KPaYB+kNJeRha7yqm8GFIdYP7F8xsQvv9sAdtNuACmdduaMFR5+UZn8
2nXTjFsdLdb3yRnERa9K6yNnn1ecs/4TTJWqtb9EWdLLA9hbUJ0Hg28Ph1bU84fJD9YfAca596MM
qjzO69K9tgiTSMOmbonCSdtOFaQgdvaTDFrbDbHCmq8Nm248JlsHiG5T81QEn9QV2efkLCzh4Bb6
XT/4TnM2AM0GhwbeOn51eurEzlK212XbLti1sYYs9prUuMIN0LyU+QrLcag8ZvwVJtX4Yo6+wZmQ
TUpFGdDbo5mY/jkZjeNDLr3JJx+qLg51tWJoV7NiKEZHT960ggIiZtur3Yg/T+fdYA6Q5FpfsWum
07lJZeFRa23UK3cKYFQaOYfmIYXa+AnzQ16NIRi0i2IGzI3sZWm+tgFf6qytDXk6C9366vVte5vW
c2LGY48/CkVM598pBxeSEMJZ18KB0TKX96pd1hB9rL2fPM1xznnW0wPtZPAzWOq2DoPctfWdNS9i
OGCvg/i5JrH+i1MMsgzXXss5CpLePIM7Pz2my0IsmtJlfa/Ybe4cMpEJuKltP5qsEqZ+CSB3Umr6
ztNqZFHoxN1THcO9J4sQsftBJGiZhdVrn2aYPZ8SZQbnbjeSwtyXBiY7nOioPfXUnfSwL9fpLGUg
wVcZ0urcmAsgTA3l/lMhXSoEqco6iNF84cHhZWUGcd7O20PmCpJr57rLaMInw0E92njDbZVmpNfV
mrte+DhgzfG4Jp0eZ8WIgjoYVly5Shdd676rVLu3CCtx907XSCeUhSnQuA90zbjtj17omDlFf6Dy
ud/EU0DZlcIQ5e/ZyD8CCq/lU33Xt09P/eVX+T+3X/3eUI7nadb/5/M/AmX9/pe3nORnf9j96kk/
DE/tcvvUDSW/+jcKtv3N/9sf/u5s7xdJ8vJ38rH77V9LcSB+1vQyr9mixN5qmf/Xt+F/XA4d0+I/
muX//r2/O2bH+UuHck/On+1A2MFp4L8a5u0nOgGI7F2Aen8rGX73y6bz1y8OGpRzTldGdswNf/fL
24/4Z7B/ZnjOJ6Sp/6+bcPP3KO5NKPA5lcDD4wIRJS4Lm/P3JnbYkMI/mIYanTHhbBlmYn16hs9Z
sMP4Lc6wQI311TR2TlaI3eRkdwHbh7a608mopz1SdLEnf1zsHRwUThjgntYrSafs+M2/sXYu8+9t
0zU/++cL5df3/tcq+n9thW2i3f8zHHPaPpVf6x9/Lq3tF37DMM5f4MueDgwDfAsHyGaB/IZhDP0v
Fw4amhLONlxMNoTk97Jixf3STLEWWdrItf+1rBzjLxBhAB3MYFiQ/1AdB9Lz5xx4G68DBCGDYpzP
+v4F0vyxqozU67puaSXdpvkIJR+RmMQ5sVgr7eDUeLn9cWd+r+pngPbzVUxEBdfbEvB4vWCcAfs8
X8XC9Ne5Jmw2op+mRdSStYqkmZp7kMx6z5yyP8AJQaFskRyVgV98Bryw2aPt5lQiVj/rp/l2dqQ4
y8vBiLXBFLui7Op/ZgDy63MCWPLINrepzYDs+eckTgtiYEGLlnvtF9UAhmeWCgjwU+odsvvLJ4DR
BERaWC44z+Kx9PxKxtAZ+tpxGo0AVQfsjt2DSYW8Gwu/+eLNwXv+5C+fAPsUbMTNRQqKhb3Bcn88
8dwsc1oJ3K1NMZmYLK92lIk6BwYRy+UAK46wau09zfQrXxJBB1dD6Ikp+7HWrsQKB9kfjuK15WnE
P2ElITsh4pbW+sRqtJ9vLzNzW0Z/0BtYZqwtaJ68WGjvATOff0mSMVKrzIXCI7HOMMDHePIhMwTG
u41eA1IArWQhC0i7szyk03Gytu4dKenOD09vyiCcLEmHli6tUe9cmTneLtMGSQO9uRzGcH7d+9IY
re/ZVOtfVO4AQ0joIXfYRRjq5O0v89q9Y4GAvFL2wj5hK/jzgbW5Mkr8uBU+b7p/AZFaHKpuXi+q
lJTcmtJ49/b1/pbJH909YF6ooIhztzHW0RJZHRdkp5QC/y0Pk+20YHjjK3O4yXMdOY4wuvzQDCjb
ww5K0KkL6vZ5dJvgvCFwfgl1m7jxK3vZiFLFCngL+bWW0B00Nz/TipTI8RwDTsZXQb08WdB+P6vB
1qrTFO/Ay4xmsMMompypg8wwhBddWli7djHqj0Nr0h5kjp/Nhwz2VBmleBJd1oJDaefVVIzSatMP
RRJQMWFIB33V9jM8vhvTSNIQGkFxOw+rvJbdqH9V/mLz3AycNjHBbnNi2hf8KHvMcEzG7/WyIjXq
8b0Y9dmkx7J79XGbSbW7Rgr6SRJbxz3VJPklbkueOBOnhPg9e5Da9wR/2I/sabhVs9jU51Ku3Y0Y
II9Hysu9E4+B24e10KdiN05ohbrt8L/I56p8bJpemjiP6uob6LP/YLfYbcdVhpv5ZFkEmhDO29vx
lrE5xIj49O+TpcxHUGithNOZWV6cLd2Mgr/ZilIohh1GsBjaN3RFOc1q5rY6cB4aChRSqLAmaCOF
oXaGxF0eff6UXXq1Zz60lfSWUMsxRA4b8NE8cmoQ2d2yTB2IbOn4l5pZzMBro8gYjJWpn58Mo9S8
OHdE3iLGScBLg84bHiZTsn1mM9hvOPS5/dhNug+dQurERi6dHJ3d0o3tl0o38FjJoRmwwc9BscuY
YCX7laEF6Vum0WF8A55/JWsfSk1l1oUdeWqidE9rIrr3ndX3034r6clc87203JnScrIYoTosZlgm
9ccpn8Y09kk4q2JXBkOCSy5MmJiWpP4USLlOcUsQ8yOF/gB0MKfYHJIesU5R4Anroq8GeCu+Xsyf
WjkxCmz8QA0hc9WJONmVVdQCaH4lrdIDbKx7dYPV9+LKMOglsNjA2DLb27ZarxbUbi5QesZ2Wwxz
ecgGV/Vo3JiNRmPfdEPsLjgcuMu6uPuh2DBcwIstjyXvjBuzDNJ8B4hUMJVIsiXdDVk+XdLQi5/j
KrFntoyx/FS6znTjrvpQsYGslo87r0ivGDkOWOyzrqc9Wg3Y7w499LWsTAjpE5vdbvFNeZoBp4gw
7fQhrMYpGPeBO09FPPWAhZnurPf4ZDpslO3QdRi+1vkP0FmD3s/o+kf0PQntfzk3/d4CGBphi2CA
QqqbCsywI6bzdIA1EvBezk69ywsfN/q0yPSf3HKZR30vHRyxlsn4ydQBCypYIhpSiqEkMHr11rbZ
OcJyyahyDO086+E0x5OdpFU817hDRVWWOwET5Zq3PHNy+8J1fg03IVF1MZTnuYz6ipDcCK9XDahj
6XHGqh1tSnf47TrAL71cvhUWvslhq6n8BrplP4f90E2QWDuwndCFTfrZ1MYNHhGgq3HdmBN2t0oB
ZY0q+DEYiGDiJMu1+7oXy4dqkp5+wDIQv7ZJVidS1xOw1N62Dy54qRuxM42Pmi2DTx1DWIYDtEMG
CHTNoMNjXwONl1XwFPh9tnJ86tO5mpmQhJm/mHaYZQpP+AkCEIYyadrcAcoC2tA6bvaNi9ldwGjD
L1cj/Qa4223dD109sRu4c83Epe2y5sHsYQBgCK87PxwkEl96qoXmABXGQS7BKx0b2D05UW+NARRt
byGfoRDNcOvWeY1ov6/nYT8xPyfUwPdo7adp1sdTVEHJtbBz0gNHkHmGGV4G69t1tu3ZyKbiwATO
6mO8f61P5tT693JJ9P7gEBz6JVhxNDi1QNTEzpg0+/MC3OBCz6ucdof0Z61xex/UZb+0zEAwhRNP
mZcFl7yJ8guG5M13tzC7Kaa3Ngd2fNIK4tKsxvN5nLTlnHIiu8Z1vhQ73a2JV2BLdn6sjtbi8aJJ
88sg2gyDti6Q10WvrAHoHXQ7YminXxqDX45hRoEj9qPrdFbkLQQh/ORxTvXt1AvHAK107T4WFagK
iyo1fxRJimVry7oBiqy8h8249MuaefoaZ5oxi2guGb2cNfQHPQoQsiPDHmf4z4gXBJMh4heuYUGQ
n1JLr2pOkhHSNF4zC+bb/N9O52ht5wsp/An+lkyc76Mf4KKJFQbjQsFQ0YzxbB9BUPyZ2qUaq9Q7
9aumdTjEoIWFs75op2psQBInNa9uqIzGaqJMaiQCJMVaXxSIQfQdDURe8oFgH8A1WIE/O4W3zMG0
G3GtxIxQmGiKEvbjkiQPC5VpB0yimoKJj1V+4tDq2XknR+4kRWIWFTJZv7kCIGXHCl3uqkFnzDZX
Lcf3Yowy3a8g9LAbGt1O46Evg5afug2O1JVQJIX0FWlGS+3lpxW+NCsTCeF9871EWJwBUDDCxJ7Y
1g2c5ldgctjxjZtBO+vK7StQNbYfla2aLIZDKQSErWRuokBbeCnTsQf565r1s+WuxPxadqlXKEc8
62c1JlBYzEwKUs10QjrBX8v6UXdNhhGw//zvRpBmuKXCLvkyGoOqSOBb7Ft75SuE2AoUF9RWiJXN
ZDS+e8rTn7aw3tjTKaCgW47Jz3T0G6YyvjkM0C6a5FOrEykXQvKVDgQTkVwgaLB+WCvm52W9Nl+q
YXGuk2wOYJYJq70phWZeas1MdqZrl4+eq803PqOTOnLypFdhPuv9jg1G7Kui5WBhar0XXtqc5k1B
+BxEkilSVj32Ydpow1MDdPnoOJl9T5LUBi8qrIgVICBiP2/oHqcOTDpSWTXEVYKZ3aVt1XZ3UqzO
9GnaplYRN06/xIzcXCKj8IdPI0XS13kIOuM0U6u4hxJpsq+arY97ll4ueLuVvbpQjld8Jt2pgU+o
yGEwlSAXALgfQlQ6UueGAyrQNtZFOZy1cpskNAPVOUHY/J2IQ3f5mQxVRVFkWNJA/KWIA+qL0bhb
myUBYKmW9ZNqXK0hvsdZropG4akJ66aD9sISglnao7C/ne0JfvqYNN69mkhHCs25c9EMeJnTZBFD
6S7YF0x455iuIfk6mFb7o5s6cY9Bo46pOhg4BB9ygB8gzATFSdK1zmcWrXefyUmecc6lHkEN3qzF
xuyj7aMcVEFs69voVpUNYxDwYNJkdFP12T4hvCNh3FymhGNnZZ6d6cx+ThW+9/lBKzQrD02iZj5r
i8eB6CLxtSKlrQQALdLMLsxMt2Ac4z/xzTIN0GBDb/NglwdV8U35c+fEfovfcKRwu6EtrlR+bi/6
XO5aHJJv9UG5wYndATVjye10d33CL0ZBkAH8rk5xMkB8KBhoFNXj0jjmLeKH4Ies9OXe8PpljUdI
tjO8sVxQfklvXWg+9OQxKcfRDjkISsVwXzPTkzyY6g9d3mDPXnpVwGRKz6xrhvS2ESV+UuhwplL2
d6IIpoe8xlCKoRua/KgvBhhWJoUAAzOM7G4gh1CiucqsYdqkbEmWpokfttAp+FYQ/g+LkZjILAxz
PJOtXPTQG0amHVQEeXCYvWIr06oJ+2VhwRuJGeesN4WW4K2IpET+2HjmtB6GmeRRkncrPJJ0NE79
1HVPCPrpyLfxzZ3NScIEGXvTk6YfcKJxh2G8mZeM6pxEN0nLOne2iHWzW641dxrHaEFLo30AdEQC
kazZVHGSrMaTTYn41GVa64USdyB8xVIFrjBXCYZbuT2JLsYPMZtOsM/GtJHEn3nnliVgjMfI97Ft
vcWK9FHnnkLxUk/KT714tAfyZWQh1jr2vSrXdg3xie7eHYeMMV6dgOI4ol5A001Rs5bapPk6Ugwl
YZuIZIwCi505qmENtsyfM++yUJ2w9t44z+wDVIRh6+HNCGmjnQWNeGmRM7Po+gc7TxbyDjCMsyLI
LkA85dIvdsxgpL/0rGUdojRoOUYh7oXC4rynKudvhwnsxwQfU2t8clPbIvW7coyaarjiEULxb09m
5p4l7HGLSagzYvSGkmSc7zEFmS78thGMzqn1T4UhFxGONMqnqh5ZcEkp7dsBLv3ZpnT4NBq6okPg
1bSo7tX8JTFNgrFgmqv9qqgHgVekue8ceEc0cBzVO6nZ84fEI3dwC1vx7hfXxZFyxjKtiUilWRN4
NxMdkFOx50QadUET6cU430JaZGdbc9u4SZvVeeqZL964KsEJo7Wq6mdgbcSELPXnq6Jb5SMhXQP1
oFekGYz2nHjpRjWSoTsT0s9Du+QeYsTMJu81MPo6ypmbU1DpHW9O2uiDgHXdJhmqkEJn2trJ9VPX
t/Z8brYzaF1XzNaVUdZIQHU4Q/i8eZo6WduFbm5m2bshhm12suuoeQ3Ot6raT0SYiigg5hTN1Ly0
H8mhCcaYh28wGzNIzHLGdsSkuSMnT+okg4KzuzbEjnFjcJAofhF0aYNfHFNYqsqNBhlORlPfCydz
/bgiIO67Ko3gckZzdtHLZsKNX7XuGjWFLB8nr2X0R5zOU+GrYkuwcRJxZo0EeEUMacnEaahcL9d0
21OmpJiMHXXS1qgIn5QVmk7m8crrHtF7lN2JvtT5aY+W90dA7PJy8Jd2cOPO1/I0XqUBpMDEPf1m
D5bOA2vqGkl6tlrRrPyyhzBiTGLnJcxSTWVoHq3ylr9ki75WEZ8ptfaciIEegwRrxb5HaXyS2Spp
KJht8XXlLXbiRRuqi1JLudtZNuZXpj3aPwv8R54Q2bTnfu554wnFGx3cPAU5xATPeTDrlP3CTdCu
RDKri+uFYoGAKhz2uoiYney07fPGZbbp2j+V6ODcM3Wd08elduyZdHKmHfHYtfoZ2ASj+rZJIQQN
BqRkQJtiOcUuFyJW2rm6sx8LJcldywmgPHCylmVMiBZxy9A1cn+HZzo+ojYj0ZB2qGDvyUf6ZI1c
q5USTn6HP1ooSGLpdCUssX6Z+77HPWjRvqi50r6USPb8yJ4b9KnZEtTWWaqURVXAydlH2oQ8/0wU
w5Lu6Rjl17aGGrW9/4sJIawhYmSQVepf2Uat39V54S3YmTI8J5q31X/0My5dWGhvbTK+Cslt2XUN
cRdGyYhRtEbx4PST/bnjJZ5Pq17ZT0uOSaPCmAPKYWlnBd1UimCjgcAG34o0SvAXRQeCbm/RzgWb
MP9bNP4DUrAqOORYTDSx1QxsKVhB498NoFqyNu1lFKeTNfoXQS1y7viI1aHVmq4R2XaGuXlfD9Y3
Ep8qSCaN3dWnjJKcMfagF591oh4ku2+DUqluSrjN2ErrHhbteGrtvQnIjXjQoj8MJeLLaCjcoYpb
eCxX4MeZBuBZLc5B9Wv3MYH0cK1yS3Xwj2SWgAC5tb2vFAhNVGNj/SNfKDQxYXfcIoRLMnyo1lTD
vgeyx2fU+HSm+dQH1mnLy8wZ06DcIghRCnWWFR2lZGhj5ZOESFkctEIcNhPpP8Lvr6eicb7lRktg
nOxJyYwREBWfzKyvA0YVduvFbpUQ0pamC0SUttEacTAA+n5OEOYvVkr7TaeVV9844uaLzqjcjAGy
hOlc64zMWPdF4sS4YTq7lBlhHdt9UwXEKRkJJDTXTm6Q8VLZpIXpqzPwk+KchmLpQg27yiFSnc2E
V8vXCaY6+Z3ECY2y6yPUSznl/TwGhrib+W41hDrNjozR68K2x785VhbyN5zuxmzauYs5fuP8HWC3
e2Z2OYskdU6rpvDq06IpHSog4macHZHSLMrCLdPrEtH+5/9wqtrQ6x5apQJFvJGjWkljS/ur/6gT
sawutB0onDXeezqH9klbgpHs3waNX5kqsFFbDpoIHHspEJ+D1ItI6PUUgLvUXaJn125ial4W54ZX
gSKtfbAbPKiKb190w6GPcWoUjDp6XkZhiCafX9Sq4PIZvALgepSuSATcPVQp94DFzDeVGEvceRxQ
SMnLdyDyY5H1Nl9gIsuQwcIUCyr1ESZPVuAGphTbXm1ORpiWUwkI7Evn3JC6daHNJsCAW+AGJdvh
vAGK1iMC4GQMAUa+cxeOXbN+fRhkjIisLQc34WO43ukqQOqW26B7Qt4KXFZjcwRJmOb1aRin8aLS
LHyr1wIGq9aPp6PdlicB6rFIZFvZOuZyL1Npxl7jqRtmM+YpOS9gvlbt/vNlwr5hcfsck9iM4/vm
qrZL1gklIJmnNpjSUF9oKPJi6MHiSlVacpcUqP/fXiavPS2f+TxMc3TjFvqc5+tkdPMU4niuonKc
sGVyFgTFE5nIh9ZWxU7XyuTUMFW+L5kYwAaazb1Vwu9IG8d+Z/65rYujFYsnBJ6TumXzuFzr+SfR
HL8jMNchqGcezLNcYYe45P585+r9+o79xDbienEpH939L/dl0z5Sj5tDC3ne5ji0AX3PbZGRm5kN
8vTte/vqVQJmyPhYMr88lvd3UJJxzachtFJj3ZV9o93VjfiH7nOscPoVjE8M0o626eXR6wbEDFhP
YjVxDGuzr3ErYYDMbOo9i/mXjwee8XbHLERdWDYcbSgk9iXWlPVNNPOXTtT2RZrUBknuYQi+feNe
uRSmuGiQGcMy2/klgv9jDOtQNHt6FgC+0LOca4QMnpploe9ahX3S25d6+YxIfXAITHVwIXFI3n6+
6OCDYLxdUaRzGlohTi7FCThi/c5VXr5lEBkM6lFCB3GyN4+NVchU0Myy5TK6S2ZdIUGHOVH9bzOs
/Z3YKLCOSOa4zpwVKVJDyYFmAKJj4r6z8l+cRfglmIZLRcF6sZxjq7HUc1sNqTP06hFDG58UA7jB
tXNezq2Mu5xQTCsNjHdehBdnERfFFTxAU29hXHxsq+pNFCf5tkTrrYGFktqGUJ3NiCxnEXammx5G
vffjMmew8fbjfe3G4+0OVYGEFAt/hqNVayyV5Wg53zezLY+UxSSISH8j/E+rzItW2/Ih8EC5KtzW
PB/GhiK+8BiG4jf7zpp+7cazxjDG4KYbyISeLzRjSLQeGzIZCbIhCIttLqpimzd2TO1SIIuzVffb
d6bjL+87UWQulT4MCpREx2k7Ls22VaObha5ZygO+kfhB9LpzVhdpECVe09FWWyuJl2n9zhN/5b47
trlxZkgLMRFZHe2wfaIxecxchO8u1iFodOQ5AA7tdp3mH/H8EfEiyO/tNZHtcrdtdxAL8TfBZvnw
9gp4sZewa0FLgxQEnwiK0dEHmQtfVC3GJjxnYjYJiZ3ppSnTi4kY0bcv9WIv4VK4y2B/ZlNsYAPy
/BFjK40jMnbyEU4c4kSV6DEdS192//QqrCJeJ4Rm3lbZHX2hBWcNe5inmnpWbw94geS3s6bcd5br
y9uGDG5L3SAHAgLWMfepN/DgSlf4vlLSR45ZJQ6ZjeJIH5n/v/2FXr4ZLiTAAAa+bfoBtK3nty0p
1JgNFpfS2kwfdpO0tX2f++6uKlwgspVQqqhMO/GOH+LLl4NzmRLAJvyBvXDT+f1JHckR8Ha1OcKO
9zSxJ5ATyUaZ1Bcj3hoXXW/qYQXhOnT793bDl8tku/DmL20i7DOPUy+MctITvx+aCInVfF8GkLUX
S38vFPC1q2xMSPY8fC/5ks+/npPMnXQl5H+7wsqkbrzPqGzkh7cf3asX8bAt4VXHxMg7KtnGgVJA
H0rgORx4TiZDlTfj2rybrvbKYrSg/sP1gyCHicjRdxmsuR1xaah5VIh9LFJJ9yM10QUAkhZ2zLlD
I2gxRurs7MOgY+6J1wMuIKZTmPCJi/qkgiF87nez9tA4o//17ZtwbHtK6BZW9jgfmvQ96EO9o/ee
3O3cTED6Ilk5P3Wybh/J5b11p7U5t1DBnJF6ijeSQ1pu6KEVvsTir94Z3jBdkRmHHREeJviiFNOn
tz/Xaws8wMeF1aZTfhw7ubTBsGBZnDURjp/VPm0Iq+pGI40xP8JAUI1PBKhXe6wkfrx93Veelr0t
CRzE8P6lUny+8oDX8AI1WBTCBVhBqQAygpVgOOnvui4dO+dst55rbVRPByMAKCHPr8XoctRWkovQ
bJNvNMpSJ0l6sXZVCS0KW0Bya9I8uGq62rtygrVCFbhq7/Rt5rbKn3UTfAiKDDInoQ56EMOefwgy
MMGRembeo20mEaxLc1dSeISe3uHfz2M/xacgOGNgMX+VWm9+IQP4Z9u7BgUI8xBlatm18Lt6lynl
3cA5XefQRN16ly0MaNCikHLSDpKUELUUDgB9jsrCVfp7BNRXFowD3xU1sq9zhB0/OCaFCG5RZEbK
sIcnJ8392wRgaOf0Tn27IvD6ZMAeuJw3q5W3l8z2mI7uoIP/2S+0gFVzXC1ktt5LnVFBVHHlb5Of
6Acd4ustZYR+q5bgvVfjlX0LNjoCbvzOeHl/UST/aDBqqESmnplVVEIgvKXKHq6X2rbe+VavvAge
9xMzWCRCcJWP9gVOGOyGCT+Oah7snV5bih0rza99IY3rt2/gsYPh9iJwniBW4hzFJdw5WoNz79js
MG0Vtb2RRYZVlSBsy3BujKiKsj6FjTLpBuNqnXclNyXOitVHI08uQKOSc3NU72w+L++wZ7DlAAD9
6hWPPbRkqVIxjIiMiU8qDnZHmSkhL77z6r1cN9QMUDFpe9kGKFeev3mBSUq6xTsUpSWKzboFqBzb
YDqpoeleNTUjgbdv88snyvXw0mejwRAFA/vn17M1QUaeyfVsgsr3nc2EnRkz8voG655/41IYpHLe
mSQDHLN0c4Z9pZplGXnD0J46W31Edud86uR+8c6lXnlWW4kMnX5r0ijWn3+rQMDV8MjjZPJC7olT
ufYhGw3tnau8+qzwbGOZUuRB6nl+FaRpupgnvlACdYbH5LTnNZOOqJ9tiCeuGE/+jRv4x/WOjiFv
Vnrut4pvhZzxTrn+GMImL/bZXL0HIry2LCzOOg5ajJ8996g+afGWmTSDr8Ze7YfEERhR15ftuTak
9juN1WuX4qDDKIbyn7Hjdpf/2LlSc5Iz/t0lZKDePh1RrYbWXBlXjd5r8ds38Niklz0FDjzIMcaz
DExeRH1XTg0nCv1vhLGC8U25DX26Xfg3WFFZxb5pcAMYKnt4EOYKgatrl/0G6964mcJQy5GqCmuV
EBIJwZypfy9VjJrCeOeVfLl4tw/JojKgZeNgbD2/IXpP3SgHNll3FjKesQvYpwxP39loXt52Yk1Q
POA6uGmZjpsuxtFARyj3IxOG4SFLqvJUKXeNbeGody71sh1C7UL8DQU1NS9A8PMv1OQDLmZiKmEe
rTVpjWXifZx9iDWL0c91qJceOfajv7xXxb58P32AqU2lxX/p+I6umwQwaW2K6Whcpi0qIU07JtdG
f0JC1Dk3vrnl4XdnLPX1yhztEbcLrzlkWZfupAdkFRXemD/MhrjRoQ3cG2pa33nULx8CUIxLrUVo
CLXC8Z3BA2XGcQhKXWv6w52mp80lEU0Q71LtPcDu5c3YsqlYU6CQPATvqMlWldAZ2uQiKrUg+GKa
wg9HKFlz3PZLc6OWbHnnZXu5jDGh2Ww9sdvF1uq4WC8k/AMlgUoaZXcP/mQtt7jmue07m/D2uZ8X
WhR2Fo7lusciM461JtJJnMYXMyAcg8Szda4gZw/M82BN+/PGwoYfM+JCcaoxf8T3A/LX25vKK9+T
Xp9KGat0nQZ4+/kf+xfOeUZgVswYKKODXdAMxU5kc3r39lVeWSkgulsyO9UkIUvbz/+4CntkC9uu
LxjoWuMtQdgfQGarz07JUfP2lV77PgHiEwPdDoe0u73Nf1xpUamWTxp5hwKHin0iq/Gbpwfy/u2r
GK99IbSVFvghhZ557EO+NhJBDiZ/0ay1w67ArbAJRY9ZmbckRZyLIN25XbnEttlDoygxi5nd6Xvv
dP5Bwt3dQ/6CCF8sfWSAc/8bi4pltTVgvr01D8/vATTNhKKrg5qUZ911Bx84qgXz+rXDApJBNvZ9
ppvUe+mW8MmBat+5/otnwH1h1bAro2viSRztXGyObTI4VhKSXC4eMi0Ql5gzvJef+bLNp7SmPgKF
2JBkCs7nX1NoE/6hLj7DOhy9BWAow3VhSmCg1yUza1cI/yQofCigpFpUuypbv9pGNh4EPPOdlg/E
IGul95DBLoh/LY9/pEz+/1Ndivbyjzdl00f/Filffa3QPV8M81P1rRna9E+F6a9f+lti6v7lUNdu
gCm7AaI3ixfrb4Wp8xdgzeY7jh0EdRuMm38JTPW/DBayjYz0vyXNv3XLdvAXaQ/8WxRfv/IX/5HP
F+QO1sy/9mNYATafwWHWSRApvvLH2/4inSy1qBJDdquerRjFfl+RhRowtP6upAyiGQvVE1x+jA8L
DqGRozRrV+jIczIDDuko1oqoxDYPc1AXLKcD/2Nglt/wP+kPqzFNMTp/CHhp/zWv3K/SSz42rf3I
xh9lyvL2vpP/BNy7h7EFuTIDkcdBAtfYltloX1/0mROceUt6u9kq2XY+QFKV6nTGzjSUGRxH15/d
yDTJPK6DBW+nLPmm5mB67I12ieY1y+/mKV8ivAYGHFx075JuiZAE+P9xnUIQJ+F9QBHfQGOXnQwX
jEX2fmpgA9BU9rWe6MFJ4k7zRdBOXZTi1xqTGnaA4Pjg18mXtBr7M2GKDyi9cerQ+ZToXUZ1KJxF
nOFai81X7rkRyXpfEMl/gDI1H8ZaffeyuTwL+hIqTtfsKBrPUc0xlEotf1831Tcnn6wDvpGwvtpU
7QszSMIJxvxeXy2oKw2EW4WhU7Q26RA12PvxlfyvU+9u8oi8jws368/InkrPu97/IlFcRrPXEmiI
MgqDrdZDCWdW7XlWrF1Y6o0ZppP3gK0PhiRatVxC5tSQ/sJ6KzZTYEPD73gp19PK1y4m9E37UrXq
amoWI+59bNxyZGcxIuHbzMadBXOWLpb/m7nz2JEeSa/oE4VAb7ZJJtObqiy/IcrSewbd0+vkDCBh
BEiQdgK6e9X9dxWTGfGZe88twYRoiXbKTU7mpaLwBsaCV2HCn2bW7QsiDZs13OzwD+hEids86yls
NzS3s6dI8wV18JPC+M5zzGnx83h4qeu+DzJ1Ppljx+KsnuQZ/W6DXGd2PJ40uu0YSWMi5i2w8Qic
DfTfWB1e+7FyuJuaGwvxcIWZ7dQbzNZR/lVrpYVml9RzAC45MO8/Qerkn2GNCDRUj8hDcTirBXzZ
Jj4vQ0hGZqh9KXNkrWWT8vTqKqgN5V1aCH4zTazUIi5w9uuHnKjcu+oJ4qarfrUQNlfI+S4iKp8X
xwoyvA2o0oF6deZrDnkp6ENrYhHgNOselLNXUUVQarLvKHTZPo21snV0vHxtaPxEI+KZqhxfmTkb
XlopAhPPBHSMWHBCyhEM69FTHU/hzRQkCCd3lyaZjxtKfwtGsLbXOmdL/gLM4bAGhduwC+AnT9Qg
qfpyjUauXUEc63YKYYf4Hdv3zga2BY5HRUVsh9u7dI9Zz7BXBjlth17fKanD/TPrmxp5K42aVrwq
ffvVW0rmq2Ul/er+IUSxPgaWaOYAlsqHIqNvZ2ieBx3F/8Q02ndyhTE7PxOasMXdqJIwm9jm58yH
/Fyzq4DuyYNGtXPIpOruBq1ejhMwmT3LlAWZt+X6qVm5dKUxafJq8sGZEHs4sJCJovyBtZe9tk6b
B4mRqb7djTfdTN+TZFz3S40PQRv0jdBRIIcYRlZIv/MdZ6PGCKmykaY7C8vEJh581CxO4Ij+bLbL
3Y9neP2CaRLlmr41EyB4TZ0Xq4iOnaeWGY+z3ZlPdlk6PvbU3JcLHuXVwljEV9X5QNL3rsNNwVfN
SjDN49XRMiay6KYeWMYdNCjcd8SS6pWfxrjAc4vyXajXGn5tsipCxHwrd4GDNGr92Y3mrzYcs43o
F8vxzDD8iSP4oU3N34n9jMgAeTbr0ZUWhbjl5PIsS/sLm8wxH8jDaqoI6HXa6EEYNq/56GZ+Ocbb
8l7lFY3yhTtG36DHaTDmpBSdaILzFvMdzpP5kAKV8cdxcPn68PPQM0Zbwql/M/xwNI+sRRx9OE3a
9AM3alqlCUSvsat2epTYiG6R9//fa5OnquCv/xF78b8rXza/1f3i7/7rH/UvIJb/H+SVe8/x33Mx
vOX3O/5X8vL9P/hn0aI6wFHYuyKTpz7h9aLg/WfRomr/RpzXnRLBUt8lRUn/z6JFhdDCoBndHWDl
++zmP2ArhvNv5j3SAx8wFQgVh/5/ga2AOuUn+5eqBXQAY5B74cL/h1buvxT8cwROHljMXRlfObcK
oTSee3eLSuk5LUW3Y2LfrGaqFK6csPJaaX/qRe1cE/C6azrq1G+dL8XIHpImWUfUIjhlu+NQV/pK
9MZpqczyTOl2sIu0hBo5piuL/Y0tYwX9a7Wjr/CMQa8RUk+HvO22dazizUPuaqZkRlenlskAUS+r
NK5Orll8WIXyXY3h1ujbv064dAf6Xqntx1gbAmms4/wldn+r6TC4Lz1xpGa4j0ZEEslRdZ4xzp27
VLmjCdHzE1YVzpD3SxDC5rdbf/HTsWI6KdjygNgv6yIprr074UjJ1g5K+qR5yYdyNxNw6shAD6kI
zM6zjdlLl9uSnzSkPwzxxpUpvtNMeV6sZTe6y9lx69XUFFvhPo1wtJjaXNL2fQEnyY5rVc/41gq8
xfE+mqrTbHitlWzwHRvskuVLVNQbnuXdy+cm7GvOWr9vFJhuDp6szvwVEY5bGFgekMhVblxngXFV
dE9t9InEYaWGzNNvIT6tXEu3AJwDwrf80gqvY4w8KdZwOyknUKfbRaF0LVhHnGyyHYTZfodTtO9Q
7K6GCRH+NB5tZbzElIaYdrZDknxlbTBln0AC9FWm3J3ysEBF4mvaJolwFZXq1h0EuaQXSJA4Zsei
38F9SB/IyPaplb1Mx5cA/eklxYogTWrL8Zr3+xQ9aTkQyyRhXudw7XaxrI5DpmpexgbEDIFz5biE
1WtYohK2dY7M9hpZw611MgksfN504FXvZh4JSrx4n3A9rWxrfogq56APSo7bxrkjJgPkiJTlihHU
o/LYmTzkBQ03wK7e00AYGIv6pyq/htrbwMWG05y+KF2xibCfdjb7meG1Roq560FIpCZq7TQDej9r
z104sSwFoU/VV8yYhZad2w9Yz8sDrixK/a66WPMJT/dfak/nzs39ssV41leb8B+I7veibv1Bjhgt
ikMiu5VRHub41jYED2q9L83PWebPbeRuI4TkOVp2UxmuHc64VeWgeJBs8VXGCAn7qp9YXQJDzV97
Td7CpER/N0C+dvx55n6bnyoMW0ZiPmDlwkOb73JDbEd9PM2V8u3m5jtl4HfavrnLthO1H/YLXr12
Z1QvCJ33A26pory0pn2DVFvgJyISQOE1tIatk4UPpKH8xZHJp4K00DNGVeUtl/6imWe5DP2nrbXf
blvt4398GH1AMi5gFqwTk8CWwPh578zpeyzCV9fhSyJM/Y/wz1/0ebi9ncFlO8sxESbreAE2KogY
aCM/jYqru+CsnZyHSQrwhOaCFJVAjQAtzA2v0LtrZosfNZl9EbMO2nNxdnGFAnKmYvZnR0TBFOeX
yXYrXx3aZxxyHoagk6LkxN0Cjyjfl3qdmOZbFpbb5p6P0uiY0L/VECJcXyy+RXzGVMdfqtOcY/AS
GiJgL5ZLsspyZEUJRmhPCY3lkktzeuQcHX3Vno8qZTThVdbPqDhrp8L1ZWsHLbebWxUDdyazZ8eB
bmyamTojo4DThmsT2W+hWjSroTJuma0Rp5Ika6PHLubgpISB2d1mHHoFwvsHgK2Xps42gBLA6k3O
3slHCYi4Xrb0MuB9qZoCkob0PaKGdD1myUemdQfgD2tZhRdnwGAvsqNTGfOTWSivbT5fszSlVjHP
atlB1TxIEeFsGpJfiA+PyxgaNCTWbxsi5sA547A5SGOqWxKOR2rsfWsUk0+C7BUJingHdciGwYod
qA0mJvZuprkY2rQJwNIxIuPbZIjwyOS6PSdNM+HpBqNSG/nRNsNmG/aAdzlTy/6MVyU5JUWorTJX
rp1Et1aYjIad5kAIUSBS4pgtdmmoWDund60bia3SxzwVc34rpxAf9xsZYl1gWVPy0vb1GJhzXD/w
gqT4vaLkiHFjOkSGa/pRZ1Rbi5wBr3TqZk0yKZRDDli/ma2QWzHN2MMvJxsIZLO0fHiQMISMN5Eu
PI61b1MZ8aFiaVrJRMlukYPXsgXouo7iutqRnAMmv/qp++imCrHVG1EFs/aIOVQ/hggvfa2t5brl
xLrCBeBrM7hWeW51Ax5F3A9fjNGAtuTGrO4YfNPLoaXivNXKsw3B1h+Xobmw1YWFYT0Jc4KCmNqc
j7PEVBkxU+D6i7QPo1To5R0NsKxe7LO6nza54/OQwW1i2VrNU5btersk0UAuzDTm7L2fYiUwR6YQ
thu/5tBcZ1wDABPlDjv5Lcnm8mTA/P/ulVKsajGme/idzoo23PGadKp90kc4nRrX4cnk6mbErhzw
3CkLLO2rSKGQG5HKC2sxGBVVdzUNQYQQ6FfPQJ6xNuuix7lz/9N0auZwaItLWWqfOlrhjQmQi0Cm
eAth8GnUtQsywNHTK7M5SoVCwX7R0H5t7iW616bT4olq/tLSWnJKTGiQcF96gCHnbUHdtYF9EhKe
dJrJvAN5kCx/UU/knCtaxcut9nUpy5/Bih7YMinr2Ck4DbT8xAj3WU+6XRfNp5jB0CLsADb4tjfl
k9YWvoqFGcXN92RnH1VDlSZY9/PYkyTfMC7fWA7tPrE+xhGglq9W95rJ3CeduXEzWOoJLl519CuI
3WMX75fCSVZVKzd5SPzO3JwqM9u7U3GJXOnl46XpzG1Zsm6v602oW2uAH/iXKNwwHd9jInAuqfWZ
Z08FcQMzToJjXtrvmK4GMu+W6A6h5/2PlUG95EJID6YtMOAC9Qxa2dZV7vFz4Y5ZmrPJIm0KyIOc
/D6uxD2Q0yiTdd8saGGWkbAYY+lqrEDdYG4j20ZSmFRJ6pmt6u7pvuzDXUL/lQkKyFgJq8PQWhnr
o17ZVPUSPwDM4maMtSoPuqEQvlgQolhR7gZaYXA7D7251juN7e7CxVS6zXIYsIk+qrGbbuS4mFtJ
3NpxAEj6MSdL81jBA4SOtVAlddjcb5gUmbPpc+HcITm6gblqGi6mhp+2qU1lm+ZT89oa07IyRt0C
vDkAhplFWcJCqeendJlVuB2m3HdGb/4VRM16VT/2D64iPk0M91RzTdqfnd5uVlNUUc/QL4pzWsA4
lE6ZPClyVHY6v/pqiBX7AYGj7acDTipCrustOIRmXYmh9ZYQYDiQAx3+xESYsToW+zbRuD3sRp8D
zg9d3+q02lOOpWlwkzet6yYjUJEXv6q5Bnh+UGMfvV56BYsDNMMtOtggFuiRVVo74TMeaXdniHLh
Q72rnGiYOfnuLN+iY5qYwVVaADO/6iSJvRV6l+91fUT1WhQLpWI925/LQGEsGtD0HE6d3Ix2QbZB
KdK31gX4PanmhKV9LFwqzLwefhYMyttpwGMm4v4DjpfCgagL3xbSOGmV80h4+8YEyMPQKPFbxgtN
q/lsGPdNNNxBEFOx4UnCtojEKSyrs9NOL0ZGgsk8nrWpMniVMG4fKN87Mp3KBZqQAGqUhR+6MYJL
t5SVnpXHRFGPbswNODv5TmHIBojkmdwCyEyQ34yJ46l64l7dkwW1VmBK+FMLSsCM0nchVSjCQg0m
hm3rBnD/eky7qwYNwWsQbtkmiAWX85JVSHjKtepUq/HO7T55Bysiz8d67VrRS5VNq7oILx0ifApA
pdtVVRzvkUq7jNAGrJ2QyLwiMl6XUdEYgmg8fLv1IBR+uZM1cA+Q82DNSbJPZ6N+0rRGWanTYjwt
eSI99HpEFrAZ8YxU1QJMni3A+fZ5yRf3McsyBnIRTPI+t/aF7RJqaUdMOvLq0oC8W9UZL/4d5cI8
N6zXUy32kW0EWu0+zuoH4QyeXpMEN7SbkFEVN8raBi9ilCVPJp2UFVwxACPTBoCud8eI+4MmA5ME
hlUD2z8qxcYoOjIR1OEH5NidtdKXgJiUNsgTXnXVVMTItyoBxWvxC9MDjNlBWeTgT5AQfHxk0pfU
odwTojiUAEdZSZ0j0UlCwuS1jvG8JbbpbHJs58AO4k0tWug6RoiTy2KwFJbdtM7RRtGotHYZcDvY
p2wwqa+0KGF4peuvSsuR0MWWBf8n66zAKBTznPclouguby4xwKg1DtgEfEjk3HHGfAkAMhSBhrEw
qJTc2MKQifciycvnSQh3bSDAuebYaLweCtqrji5xYyltu+nDOhGraZncV6AGy9XC7v+cWnN+s02p
bVnm94Fs71GDTu6ar5rZ56d4aNJTTmT0rcxF7DVVbtyhVapFOzM2O1VJitcRbu7TXWL6Odl5/zVQ
X+z7RYq9YsVqFwB1759B0RERkZXpXoA6+sAMC3dqyIZhA2V4mFfAqd0zTPr+rTe18JZBpXhUZcJF
NBAOwIwuTIonqc/6x2IZceazO1XL1aQ1oa+79bSVKUQgTSvtJ5OFcOCU2XTOzFo5LGpCC2bzYlpk
3N5CrRE+LhxxKhl/74rWbs5hlphYVKyao548ll7xe2IQjhz6ywGaGl2bY7bla59xT6omM/NBaY0b
OuH4DUBC2/o6pLlX6Zq9FhjLpIHOyaddG6XG2imgEwoz3S3gnHcTmUQ9u/dWe5xUmCP0sUSkaOWc
8WgGLmancz3NSeKXPDUMjPdldHW1If6TBubZFdGGsHjCaiE6MSQgc7OYkO0BY6vBIm06Q1vU84HZ
IXeCmzn7bhpCoArlGmcIq6SxPMa8tYk77QA6kz8HpF1ROx/L6rgyeuupEO2Ve7ZbIbtuvRDvXyqN
m1LEtDBZ6OekjGzVSRAn0ogYGNyi/rjFYK10svmaTE+8YUqLXxKy+vOQp7skLIZ1SYO+libm0FDg
dXeztyrU8o1mx8HoGutU58y2s+QhNTsXetdI2ZW9lxW7DcAIb21RnGG9gQZHA/Lk4NhcKWbIyKFs
QbHZ2oilaRkOOQPWIv5bmJUgRlgNUnmVcbhzZb4eDRV2PzSxVaste0cJQ7/P9T3wJahGRNusinw8
VloeDPjwGezCma8Ln2703j8+ODZDWncZh60VStdHXWAtzymM+Tln2sA8yQFJQnrLk5L0DAf0qvKp
UHeKXW3Nlj0M+X0RDZ9an7T6t9cuS0WlZU7jKk+LM1MP21MzywQIiFZTkBYT2w0oFsd33UPSBLrW
5HyHEvYWSvSbqmWQFvZvPSX5c1mIUzcRW2DfTT9uERpblZiE1azRT2VpfaGT2vEofwSAXbaNoVhH
HRsd4tUtzbpyyHHGI/jit/2BhrVW6rdQQJth7e6n4TB6JQbNVd/cm7IUQJaTZ+YGfB4/PrJhLibx
0kfdGmA3PalbH2S7yIOSWWpAAMGmCy133TqQvmGoAf4vGBKaRHwoLXEszlHPgyhN3xtLvURZ/S1i
d/TRQgEvvKdr5wIlWVFWBp5Q5jBtXmbrtipkEMcMUZq5RvNdFQ1IB4SLhVZ1DxEcJY58h6OlAGvW
PWXVdAylQ1WZVS+s9Xy3dj4xwAxsOstkoyrZaci2rmQq0TMZ17LlRPLLKkbEGqfuKQoVHb1bj7Mn
hR9Yh5D6O53I+c6dgVEqR0kA4pkze1xHZXcwEvIZ1LZy16Wr4fYDsgOp9EgaUb6GvJJ+RkvKS2g1
1etSTX/q2JvBcm88lTZP15GjnbPe2LuALRlmfOYQsI5GZB1lJ0oGZ6p6kaUFzmPUpwvSO3szVrWv
xfOhgnMkEwy0aI3+ILZxydjuyeI9WNn2zW3r6kUfF6AaxKB4o+jZG9bQAaYhbVdKTPhOn0/mUTBx
uuk6z+a+p/D6rj+32bLBLPxQlJT0WLtfZnrtdbO4Z6JAeF5Q9xVGMh1kVKMMigGuTRU9Z5WebwBF
WAcLjwQ4hnjXYVN1Qt7SNp6ual6YTwXjxcTRRUAyAXj9PLY3FSuxQANpv0lLG2Z3UjkPIgZiMkZX
bTH2/CQv3IknQSJeYTufLkTKLcI/jsKUuzGMEpSyAFJUI2G1XCprU6DbIuNniyWINVGWbLQwJ1wE
COV6NpyDS8XTlNP8wWXFlsdN1gOjoKPMVIaobGL9UZnb65Co9YXS4KT23QFmtO4PI3FVzpg+ZK6w
UcdFvyrJquvBWr7hXWkrS42c25QvfO2z6oHNFodkCwUwwg76YGVNRu1RyTsKaXCCLlu0fW3W5nEG
YHmphJZsO9VNgmSUzGTmEvE2MnUuritsfEhTtfWiy2wzzk7va3ZdX7l4NmXD2lxdHPPSm1gMyQCh
MEwvqlXcHPI95kH/GerlH7cSn0g4N6zt2DIjAmbRlDbPpj1lW6JO49XcBwrh5wU+ml42L7r1kaCP
vkSTol9iuQOO6dvawxDn61z5FMzhbk4FG5LVXLNXgQmt6LyM26zN2cbpl+GpDEF8kCAiL2mpC3A+
2a4NF+VkxhLubeq8S6ehMEzgzDESY8zOwSvLe8t0T+LIXbKx0N7xm071MVVAIrmkf5BXGmeHuA7J
xbkMmjntU1GxlAbeBWNxrQ2CQWkDvbAy0JrxhUgtne2YYLOoKgxlZbPL3HCnqOI0EtYw4IKvHWhz
yfPdzYp8WNviFUvXptkD1KAhZuz6Sm5cB443NldGYZskrEj1zlrasBzeEutXg9JzGk+j29eLbQth
aGKlGnVvWUPOrNlU5qG8M0zDRBrbkrxEJgaUXVXfdSB6ChNn7sw9mNZ/sSCRpcqaNRRDEgPrJQ0s
DQ4QQ25h7pWMzURo2sRD98W3FrGVbcojm1x9l8nsrZ0j5TBIq91n2bgriqjepkphr2QIlnZV1GxZ
1bszB872r6Pk/WbU5DG/P3ZBXDN9dLMfkrxfqzP8F03nWbZfrhqmFWvrKYQHOh5Hh5c8Ce09a5o2
KBxj8HVcnPtC7b4luqinNLR+4xJhfmTsJRPkMS5FACCLGylyR6gqkkuy7BXVn7KiA6dmfmY1PNzM
HfSn2hmfeA2usoA+UOvRL9WPdoQnvNdHyzxMpjhEQ0omZ8QI2J3HZF0ieKHkCEEkkummkkYWSzHu
olonfXihgawK/ZSl01Wz1YsVRa8sTRk5GMXGXKJ006TavoiSe24mtUBewH5LRxLsLZgdmgvqmdIW
tiat7ISOzsjNdVGkYJhHNt7pKZZ7u9ja2VOZndBSXmhT2WjbQTjbFne/lQc2EFsUJl4J5mrVtJXm
F3S/zAwDp25PgHwvg6E+SME8E77zum8JPlNM94K9dVotENADN/8VpAAVvPiYOYRXTSDEwAhtdaW/
Tv09A6SIdqYcLyqMnxaRiGdo81lmrI0a5Se0Ek76JAFck/SRl/IvXGwJsTmz+gKXGsybXJ/Bx30o
rfJHqb1FVVPeeUqBmJ2b26THck4uJKT/lEaiH53OcFdJVdRrLTLHyyyiQzvTwYGpe+0jUyEDuuLi
Phcif0CGtGJU6CWLuxf6vC3J3SK/udtY2KNGt3N9Hn/iEeqx6pr5YXCUS82dNyrPcKEp70BgFuOm
yDrHN3N24W1342NFV8AiKRwokrrQvc7Z/QvscjID7YqKNrsY1XKQMwgPPs0oYiAGBJU40TD+0eLo
pLJXB8unMQDOq11kuq+oxXAms4O0W8V3oqt1n8+r4lUC6F0rc3oZSKvy0YIwEE2r5ZKofKWAZ4R+
Jm1zx0zlzW2qh2rgd5kmd1dKllHRplngO8d4/QrTfQfRtpK80yMZqaKXP8M9eLpR/NYMcuvsuhj2
rPiOujk1YeNZTRzkdI215HuvvueaOnmF9TXGaKC426x6XC/lGuP/09yerFKcjEnu2Qd7jiKgTttE
jIeHKnQaruI0pQRMvAKp6ZpIqPEGbq/fGBWJ3NiUGL9ZtMq5stxcFrtPTTeZN1DXiDuhWDzp1ZjG
rBCjkLQjU6kONMt7A7szrRqKy0jS382GieyMtzil/2BCbXS+1vQIcxaxg44ZbRvV+XVLjkbo4pCX
tAXgbBVzcaM8X5HS41lZoXqaMd9puA5aUpqgWpZI7ouUSHB5gZ9NRaUQjAhfsaP3EQ+ZbPcijx7a
FPGpY1xikWf7Ni42WHaA/bn9ATZMvHcNMQY4m1+BNF3mNtupEVKTOp/sNeM7G71IJ720yweez3QA
/Go/Q7j8UxRGqrNN3wlyNKYod282J6CPWIchV5kbSFaM+iC0fpsaxD4Oy2OhwSmnU3kY4Do+xH3M
As0V/E51QjGlueJYx4S/Zf1laYj3xhsKI2nTz9992FwU87Gswq0sBmB3OX0cAepOXgVahxBmLh+d
lqSx3qWf++mgW1LWb3sn42Th6NolaRqUctjgfgsSxm0NCjZpWIEL4KJSicmrFX80j6k6eHZ16Mva
j40nMs0vwJyPUdycSaz3J9hMtj7W90/NeHf1slvLLkNkIzPtRfQWAG2CKElMHEMwUIvkt8NSECTW
UxzNXta+GPkchGZ2vkfvRu0uhV43HbGjbozo26UNB8AKG4qLBFIUV+zKzP805DRkH/JbucCrkzer
nwK9/46NQNHrtzxtP8NZXJXxri3Q/Wi4486ZAKG1JdqP/F4YaZ9gSryadjPlGG76AGDOuoftUzCU
ya33okDhCA4OV7DrUQPuASP4ta3kfgPn9aluKskWn8ldhp3Ps2Su7BYUScAma0t5THM7urVR11zL
goFgjYd217XC3SDlIGRRb5MvRODGBh56zqqGc8hrO1B5bOqrbNUwWmD/iHfzkDmhcdcS8KviJDjV
tSRJQC/HTT8A+62K0ngpE43mbeo46lONeSJRW9l6ismzTkv13bT5Bpv13DO4zaO/zrCjnZJxRKeG
Ur1KtR9m6tV4IlXRqR+xtVvekqeXPFIdFJEp0LvUcOY9mE5g1hrwfcqBp4mi3ovK3NfVjkUewQNu
uIWgfEtb8Wz3QIYZpb6HMzhiIIi+Tcgj6m750CmGw2X1wsK82lSzAWRyLAHH0yaUifBwLkaw3qtw
D/Cl8bMw/9ZS68qy7gUbyU6L478R10nfQZfrsdb10KIoWR57x9m7IXPdejIvrs0sVwn1C0AYJk0u
SqiazVcdvnHKJz6IbWbCuo/IZDWYrAERMsFBVvi2IJyq2WIYWnUPuesf5nGyyMMuru3YbxdXP0e5
cQGbSx6c+aiPYp/qPVS0Fg0pYaWAsTM+ykVsoyy95sAsqAuj26SkeyRjbwa3K3q8hRvciM1tnYuA
+SjZh0Z8ayb9Wiiw1ART6UrXvXFi3yhZ06jZKQwrmNS2/DKzv1aVwlMo7j26VJQkjHh1eLorOtG/
PmaeFY5cbdCXUS/UPuL0HDY9xWlOhEQs4rOhywenJys1XMKNPmUf0s1ScKr1rwzjL12pKK8Jl2gn
rQS/IbaA03qSPqdtKdSNbjSBvUR712LtgzmEjXZ0ICPihcLwrN/jIuEdXycF4Fs8nzEArObQJAyi
KI6pznVa6Q7fPvStln0/k1WA1ZAxw3GeCQlkQgJYU1kBQHurF3vjxMNeNab7QpEQM7LCFHwN6BVp
WcL+Y66LSxp23P1OfFNiUryIR2cvGT5K3KNKrn2UxrwzennpyzSImFUgEfzTDKEEkeY+3cGMY9cE
PcTIlhRn35ANuYKOvrXncg76YtLXS6oRtIBBbzXmxnmiUuwL/ToU3c6CoQRSNPpUY5YziiU+gNMb
jBnVv1SdXa9M/7H1ZojsyGs8qZfQnc6aEl1IFvatrgd0313KoQ2EPT/a7pcrgyRXzqwLIcj22Rr0
EAG0ruvn4x0PL0BID9s8TX5N1qFk+jQq30kFIrw2UGqoJ4AXBGsyYim0HbGx3qTmj7O8OfZuTrSt
UxYPU3HTMuH3vXWXApgRazKT9FOyg/mIsl3kTodmtmGVjhr0yRiCIGkjB3vp8nWjhpeUJDH2fEyt
FtIvvIrOlokyxa3Sd1NQN/YmteGHNxmduwt8XLkH/kSF9SOW4oj042bKZC0WtbiHvutkxCYPfUc4
o0hnLJbMzSGTpp4a9cR7zHuApz9R2+8tV31ktebbqXNixrGnXZ3Zh7HXpL9cVVZbedFQ2Bu9mX27
rDYI5DdAr2EOp63qp73UNnczIhLjoeaVYwNJGYaFvhqO0lF+jJT0CUN/buriK7SLw+wOvzJvfoQI
N4oMI99CRuBpsv1GNv0g7tBO7tZHx6TaHqxdUiOC16KjmxKwjB92krCZ4z8FMNzasH+BnT7D4T13
6nyfeBXauc2bI9zNSzwuildAaK0Ht0AfzjlKJNkBEil4hwmJS53mbxS5O6VpP3MZv41dqLOHsA/T
qL7MQ/NXssiFjlsIxt8C2bW5UhlAbZb5dzE7oJoVp2SkOZ50rE/Gxw1qJEOuk7i5chfvNWe+Ok4M
i93Y3FUZdq4GLPVH3yhwqi0SIbTDJ0pewJFYxgsjOxvKHNQzd6yPCM77O3MOI506/6FG5StPpdqP
jiSzns1s3tV+JKJjSw6uXzIxg9nUz6w2SA2xJRM8lKQ7pxlQwaOQ4VWe9kkEeWQwmNyiTVFx/rgX
XJzKMczimDCnonjuLATUmvha+h5BVPwkBYmpycCfOKTxWs+c+JDEdzpGzVYs0vSK91E9lCwevLaJ
Kq9va+bdfFe5HsQGrTy9tzUYXqglf2bq3mZDMpxONeZ2xcaNho/ekr5jHMuaFczc8qDjNPFtYlVK
0gAM+oQYHfkcrowaSYZlvpC47rMkNZlydMN6HgRY3DL+JPfg2ZyM+FAS6elnWm5+6UL5IxqBM1X9
HEf6rKKu37UEbP08QbjUovtC6qvvtPdKaTyTzWnam57gu4CaiJiH4W1xkUmMOUWU/u/MnVeO5Eqy
plfEBunUr0EyMlJVZWnxQpSk1po7uuuYjc3HrIPuDAYniGrMw200DqpROG3hdGVu9guRPfgjqo1x
dItc6hPTdQ+PoVhaSk9xqrklrIlS0JNIwTykuJpP4euuecSKeGw/Rmasua1h3MaivEN79lRV/Vsr
TctbuWRr6Yr/Xm8NwBEdIJgJGcPKHu4Mdfysx5XxSh6F6dLBfTeX0wFjYRwe+1fYnb6vBJ9QFUcz
rI8aFbHDkBnSTSuR5QTqF794U2NrQ4NuPkqqj5hjRz8rC99W1KYpyR200H6jgGtsg/FTYKRfqzlU
b9ohftdIyY8ewKFv/lJJGxqavIOObwP5vmhvpOGmTG4nHbn1iK5rkj4u2yIujqCznSD+0NHXs7u3
EfWAwUs0d4IkEck0Ocr4gAn1UZ2AGk7UjNosEne5jmeENSQPoQkkzJK9D6HtKK/1pcMOGC1I3lSo
ir+PgKu/rWUGCiRVvhNTG/0yk3w+ZWjN/EItM/FgQuTvZuCPv9XQ4oYR7VFJuImw8Q5fRZk+TC4a
AhjB21P7KQGk9QoUbXaDGBfeInMX309Sa91OM/huK8ybh4kU6CHTk/C7j/sbVzrvVtWvDZ5Oo3zM
fLk+SVAdDwM90c+DEXxDlOOx1uNvZkUvSeCFQ6+lpdEjmcIDDlg+9OFcP6ZxmLwy1Uy+VZr+Y7PY
+8o+VVBPlfKPZpngiyJEp94pqYVZRJf8rIPa4cxFQlU6zspiomS4Ya68LprwE35VgNiMj00EwlSJ
8mp5RD2ZuRCulHO+qTTX31exIb3pbAqf6reCxMIpI/OQdPJjXCZPVaIfcJ89SRQgTtSRpBs6yplX
ocB4ivr2CWD82zq0oreDUbqgkcFLiXy8qwFK43vShAcz7V4VhvI5itr7QvyIOxkXGV4gdGZQaRpa
+vFxcpNM+HPQo/Ll6LMlPw7QHvvhQTGCI/bph8B4wqj3RFP8UJHYmcovaaC3GErwKSRUmKqvavx9
tjExQKQMrWLqwTZgofkrRk/TsZOo9gVYK4WwN7hopvmbavr3rQzkVDcgSvg02MkWzTusITwqJa+C
uLxF7BMIUwBgUESfahvAP6+XilMFLWzIItpI2hTnwLGkpwKZspqDT0SQZW4xHnqqTK0/WlHnqans
f0YXNDuqBYn1YimNrKo7zsUn3KP7MrovoulNvBSTkPj2vUGymtupsXnhjrhD1f27tLMffKxODgHC
zS4i0+OtmOPAC2JMi2oYi6jzhfaTL0vWRyqD4VGdbfL+MkSYfJCPPRQEpwW3lpQJUFDU9Fz0yTwF
v1VH1DgXVRZXazoa5iFNB6fWw8cgmY/9qHya2xoeFNjcXL+JpgCwcmz/tAVHJOUV6YupjIozhXrw
GBuYEFjSjOTjcIMazU2COyzvYtjXUTzC+WgEBsjziL2sDadC0AFswblKdv9YdeGD2f6KGhlgjkaK
pOnT7GAc9Y0rl60zgH4rxs94f3hFDsTV4kqnVY49s12UB9yI3DRTfpjxj7psQKEL+3FAtvDQ8T90
IKMHnSQ7LbGsL+WGimuaxhwkg+VFahm+Akl34Gy26URgL45FlRfYwfupDQrPQiD/F+p3uStTb3MD
pbyj/f9YR/JHOtyh02npAOJazyYvSZuMX0Gb9u8ZGFddRc9cbP+fRIz/hRwL2IzXSBZv/8//dPna
EHf5V/7taYtyKoQJNHPwIX2WZPyHG6r/SygmXF6uXXQdTAPa5j/mo/De/2Wh8mQh4IZ8G/IsEFT/
IYdKQsGZ1EZsUdU0C+lF9a+IFs/6sP8hhy6SQTBXUd+Dd4yqGIp/0DBecMuxA22NGHKnm5tJKIG7
TAaU1jBSltx+lA1Af5OkAH6iAg10sbf79uCLSRrulVqjjDvmxlx5qm/H842EtCU9CZwCGg4EAcKl
r9o4vTMxecbmTw9ljQxxwFAdkYLUdBvUTkq6N6F4ymuso90OOVa4gcpEnZJyZ/2TFqat4rPcqW9b
Wsu1q9UlnLgG13jDpV3VnLRgUDsHnsbnpjOKHxDlze/AOoqf/5+X9//ChUsl9trCfTf8+vnrzMf5
+V/4s2yF9i9WpoL1BBKCAsYPi/MfdpD8LxvNChXDAzg50IZYMP8sW8OGHbTw42UNfZ8zK+bFThe1
EYovOuxDXkd/RWlmN72gBkHBX0QzDAU3XA62Ra3gfM12qRrmNhgORyoXLnPZmW/SxGxcLZzFKUMz
/reIC8NrZB2k5Ytv9PRnY7z0zz1nJf0JbSFqgboc1Tl04c5Diyyo7CYpdcesYUlmQisfo77BDb1U
8h1f2u1QOrNAFx2hzOXvX+xMWWihIhYyjjVolZsl4HyjCn0bqZeGnVEtm/w/h8CfUaECpSKchIIw
KhPnoZQgTWq1YVRKFGp3A4wXV6u0aUcWeGvakOflxNGFJUMtO4/SZQGckLKAXTRjVdSqk3/sEYO7
67q8uvUFCP7D2NQqlqrxuKfgs/x/X4zQRBDKoBuPnNfqmOsqEiRA2ZSDpZbqT6fV+W0mU+3uM6Du
xYAbi89bdEc0YmsKn/VWLIW4uCCej9hOh3KoDaLiQjA5gTyNvFsigLZ10uxoNp2LrjxPIcI6KmgA
YBYovK/oclarREDSsWupxAQWpe5UFYJAaL4xatCjmoh6IPKIxdoASh998g/v+sbYWEIsnOU84N2B
cPdqcvMojBW6B9iajjWEl8JuDYfJBMx8Pc65mMGfcQpVx7RbCK5NfRWnl7vRBsIDQBOk523ZqjIP
LaN5KHnWuHURWqfr8TamUAiuSDYhmncoQJ5PIY6Yid/FdLnAw6gnI8DTZpqM6QPOjH9nef3P0CwU
TkyEYg11raQMvJEWhIVn2zhUP3CFMm8CrGregD0SO/t9a7EsUir4XSNawYSdD8rvYxurswXlOlml
Z6ox1rJGFiiPli0373EOGTEm1Mvwo5z4ygNFlz0VyI3tKFRFUcl/dBnY12oWueyVGCND8GelkN7b
cMsc0wyn24oK6oeup/eKlky6M5Ub5w8rVKFihw4k19DqDCjGqRwDwfctIl6/1HdCJ0O+/BiMVOST
UupuOnDvx7KL6t9/v4hUkisFZXvuVLE6X7M+GrEZtIAK0YikudrpNzOwNteq7D1Btc1B2jLJJh0R
DcuF86lVGszKuAFpohkLRaya49vRGJXvZdMbjzgSRk895FgQiKVGu/Gvh8npoyJzguwJ9tWrZRVF
WhzIpQ7jIIzTU0N1ygVYlHiRUoQ7c7nS/n7eLDCTn70IYL9gKnE+zkbFH0yRiRXwmHXtKoVRmc/d
kat0BsSUPqR+JG6o1Rvv1KzAJzM2f0pyWOwcuytx2H9+B99ZINUC2llbzquXt7Rl9/0c8jtCFWA3
MgQfehNTnCgELD2DhXDjUEf5yo6/xkNWHaVO/nX9o28ciKRo/JBF3YWzfznAXvwAUB1ontBucBpQ
Zu4o6cm9mnTh0dDG/Jio6CRdj7dxIKqmzttDXhJEpCTO44F6tXua7yywYqyO8tIRk5FxxbcH7tj1
UBvHlEYaSqagPyd8q6HNPRQl3c80J/XhHlBUAVDK6wA0wYBcpZ/pxqky+/KXWQ7p67oH0XQ9/sZQ
8TBAhAnDFEzs16LhUy/kBiNi1piO9l+nScZp4pRyJHmqbq6H2hgqdunkxbDuVdbt6oQoy7bPZSnE
S5sr6PWkqZSN/b48xHjRHdNAo/WrywEVSBxQyySsvOvhN27vl+GN1W4qQQAFFNhVruxlyQZycqwQ
lN6Zz/Ol+pypG8wkudBiuSE/CxW9WKqyMeHuNamll+NlvlShjU+mGahuYcu+50PJuL8+qs14KjNH
Xst1I6+XaprDLAbQ51E4X7rbGBBTJGE6h+ibHVKRvB7ufA6fh2epMkKxPPeRibVWlxpiwr4cm0hw
yWUj0/JO8MqdBUAzzYfqJSv3iEgWrtF1gRuSZ++ciOdX6j/Rud0U1At5aC2Pv5fnAKwduYlSrfV8
XaHVAl8Bmo3R3HV07LwoBSJQ4438dH3IW0GXRyIrV2g8HlZDVroArDz8UG9Q4uw2zYfUk4GieLY8
J79NaqVvzLkbdqb1/Ip7HqktP5tNwKaGU4w+xcuR+nEKiSgpa0+q6CwmUaGf4Gpha17NILhaswDy
EFC3D2a4Y9fHu7GibHYnklokTjKPwPPQHT6OUzb2eF63+Ie3Eg2rtrRtR+5NxRNQBG+vx9saqqLw
AjTIk7jmln37YseYYRvHAjNuDwX80hmjwARNgplYORrGQ4pEFEwbtInflkkrds75zaHiw8N7jXwU
RcDz0CA/M9BrTO1kDvG9mVcAAdp2/NjxI7wY0/GdT/tsFvCfJ9qfaUVvlgMO/gqH/uoIlHsBkDzQ
aq8sVfuYZ4bulVCZ4G9Akv9QIEVjIVdlytFhBssK3NOyn2KfG13FC8xT+sHcSxhXScafn0RVhCoD
9Cqdmsf5N0ikMY3muYHrkOGiC6X2CMOlcYNYbylTC2wda2E8xPAUPUsGVBQPA/0WLex2Tpbzi+jP
70AXEEVo7oclez3/HXRZEYZNtcYbOwiALSqqd8kQWK5iFNHO5lpW1HoWEM2ksoOvG0nFatolO5fD
oY9bD1ya/agNorjp/bL9fH1dby0uRIxRCaVMtDxDzgekcNOFE6bhyFiB5hCRnR5TeVI+yB0N1FHO
479LTf98QcpYICCEhrzIWj259UPQnXLVeiOsjmM3y+MdVjYDto5xePP3Y8Pnif9YFtXb9Tqu1CCf
YC81HtralVfKZn6ac1rZWgCPB6WwPS3frcVhUHCTBcMDb7c6k5BEzoZCBYNW1f1wBBzanmiFlzSp
/WTnTNg6jsj6UMdFHJd/rk5ebQSlAC+99drCEG6jz/n7orGS16kWIGZAvu7EuF8DsRr9PQ3Ulcne
nxk0yI549/Nfa5FSfHkUzqWFUIoRNRDbDOu2sWfNwxIDyrsJd1DA6X4fTY3/Y4rC5hRCApVPSCEk
R6ktgCeGfuq/bnHXdbIxMK17IxVZgV4DVC1NAThvpOZk7eykjXSAR5iu27gjGeyo1dntQ4qqhN01
3oBQ6aNtjQ8jpLcnO8/D1yNaI8DMJPVb1Ez5UaXP//fHKY0FCl6Lcwr563pZpKjcUcj0ObuAXQCs
6nzDA9igB24k0eJ0wrlBZUDyG/sb5g8453Zd2wBsia0beC71wjVTP17fGZdfhMuTd/eS0ZMuPB+3
L24zrSyrvsUi0UMptqXR3wHpi832Dkd68bWSJ/UDUAfrDZDr6c1URsaX6+EvV+9ydxt8kkWFnj+f
r6BeK1UacQ0FD90EIlElwDPR7bwRDYDiqiis07zADZWpzo/XI69eicvitYloYHlBsYXC1epUnamj
mFonEdoGpF+inHnDhSWrNxUQut+mNBu3DabK9yPymwBTekO8ViJ5+HD9Z1yeFIi5o+yFDSMGYZRg
zz9AaIK3K/Jp6c4DstFAeLNTlfi1ORXT7X8TiiMUcXy+4Xr1sYuLAtZP4SWz1n7HgkT3/Kamw85u
NHY22ta8GlSSaJnpFt4oq402JImuxmpferosYJbGIENTR21pEk++Nf+YsxkWRDWaIxmaXe8dTFuL
muuSExjhcJOc8PyjQqRppgR1CQ9wj7j3EYhxIpgijq9iNZIIXzrxipVOqJmF91quPFz/zpcXqY0u
NDkwk7pcpqvMAMPcymxFWnox0guvghJl0MMcGuJ+Bjh/UhbA8l8HJOmmmcOXJtz6odoj1o/Tp5R5
sVEHp6iS8M0Cvq/AFxvn+yhQkGO+HnFZlecZCdQ3W1606g1KhdZqehFANIfItzOvp7jkdlzYyF1l
JnW6xr+PSwrAvZ0k/8WORSSdaw7a7uKBtrpu+gJWgOihUJttC+I11RdPmgb1Jd2uAfWBv6jQA1Lc
IegbNy7a5BVazcPP60Pf2LDcdLSBKdXSBFrXdhpL0EsN2sKrtV75Pil9BqBlhICv1/XO2bCxkLif
6QDRW1usvFZfeYaZxjKFwtYnXfCrgYZ0l2NQeICTvggLxPM/iAH6/MGv4unPBL7spG2diUuOybtm
qfEgDnW+cRqUI4LJysH+laLXXalq/Yyyb/IeAJGPCVyq9V8rzlLkrKgB3TS64bcYR/q7ZsIbX1ld
qkzWUhhWcRM7/yH8TS+lelR5nN326KTA4O+GUVNc1a+oLV6f0o3VzFB1VtVim8ZVdB5sttQeAkBf
eQnA+scuAxo8G4N+Smz7DYd/4IEBlHdygWXuVjsIP1WaJjbK5SYePucxdV1SEEhmgEFSKU9Dr/su
J3f24/rINo5hyjrEoMAtU+NejSwu+OU6SDqvs2tsuFs1QTMJG8rZJB1z1IG/O8Rjh0nkbIXxf7F8
SX85Ieg+QSxfDTFXjTrUR5N8W/Wbh6wEcNeHvT+C0xmVGyMsZuPvjyWyiKWTSa2dFbwebovreq0i
HmIhCYMrel45FmidL2np/5SbRQg46KU9G8ONpcrWRK4TLx1q+2uTuhRXaTmbKP+VJtCqLLGtV+0w
529LTbc+X5/OjQOB1akIrhbWKd/2fNGoZaOUEsoEtIdQ5CkrEJm5n0n3SmQheWsUe26eG/co8l44
lyqLn7i17kkxV+C1rbTxRByWTqyxMXiMTti/q6EB3rQYHmqo7lw0rT96M3prO7Ws7R+ALwkt6mUd
rQas9ybqyjo/oJv9/GsNcfsBjQ9kYvIugw2qRdAKEf9FRbf4HNfi099/bgz0KH7QRCVRWUWPO7yH
h65pPDIMdBug0UGBA9vo9L0Y7zjws5vrAS/rLUtfE+uRBcjAH6zV+Wtm2Lnqegr3f07MU5SUsROM
o+LK0vg+hzp9i2Pm6EyzhHCLlMUfp05CpGS0S7eSrH7HW+ziiOLH0NM1qdKiS2etC9ByMlSdrbW2
G1VD+1iPMcKeEJiO18e8FYVnIsegipMPb+bzNe3bCYInAyoXqvkshYQEWNXXe72pi00qMJ8S+MDS
EaYRv75PCsYo5gDU6gjgHpnNOrtVahjrRagGp+sDugylUhVEmxQTzuXLrY69MjA52gxZuLUd5F8G
dsYHa2pMZ6gAS/51KLK9xW+XTFsGJnL+7RBjaym5wXCt/ABhznIxm4COHOStgywV0oPXwy3r/ezO
omBP22fpmRoaGdjqsabXljVEi+wBRN/vUuYjhTRM5bHuEQAss0Ha+ZAXm59IdM+W1zolFE6g89Ep
QHrV2Rzh7/phiAW9Ub3C07N9LQ96/ygXTXMH8CeDdNSE86mvazgQ18d7WWtcxso06ljG62S5y9p9
8Tg2MedBTKITbs8Biw+B4hsTFLNR+xT2FqYsmVarn7R41uiEZRXKF1EVTyTFI1r0cLlqrAWu/6Ll
AlvNwAJQ1BUZ4ys6m6sJH8pqTlDOQHiikbSvVonASN0G1RPqT28nqZnfgSJpf0FT2rNa2Zh6UlGF
CrCBTSMeQudfImuMRmor+lApcOO7IVUNt5KD9h5JBekYz42xc/ZsfXqqEpQm6JvY9DVXAe1uVjuA
6LNLGY2CSa2AlnGyGWavk6YdMgiNXvK8RKxI9O5Ejwddz1xLIdTFfv27lwXVvevffmNf84tAgqh0
rjSyxfNPMCmdyHJOaFcg6rko9yNKARXZY5e3O6Eu8/AFTsM1zzQvbs/reUa5SqkD2ZpcmLihF8Of
84YiwXqrXyRWbMp5vYROzzzDOQBEHzv+1DQ7h8vGlJOd2rx0FnTWxQz0kpybfY4kQGcq1W3hK6mL
nFDklRUP6wHluZ3TZWO7U0mkZa/qoCTIxc+/b9SkQ2QkuuyqWogGqB5Wj4pUSXeNlUu/lEZVK0+T
7OoNQBG0t2dSW23ns2+MGNDCku5QkaY8p57/gtiPqKbOLHJqYsmdkFu8Efxm/pCPYv41FHax51K/
sZ1xRKQijQmJqqA+ch5wyESCuYuvuIkkD+FdEqDcpmZSspCEdPjwNIKs6oBsBMqaneZ3exX4jU/O
04MbZPGKZsjL73txvoWxvpi9hrIrWciLyOmMXvNUp8ZNaXSlvuiL1O/SUvg3lehnJ53C/+KuJMHA
tZTnAbCC9QfQ4HaDTKyRlR06gb4YZMhCCZBMV8PBvb59N3Ir3NUoBoEZI51EEP98sCMCTAnKTwu/
BXMX6Ayz6g2s/QcrrP1DECfmlyZXa9cKJeuUpDa2G6Ok6K+w3ajhzbfhX/mQU38kRWChUT+hisAf
V7fpRJlPwZNGd5HeKB+DyBhPZLRQD/o5vcvzpnS6sO4Rbsj3PsVlykVlinIvlxtdtAt/x0Qlpx5t
dNrHRovgDOr9ncSW3MHKXu4mUqAFdrysLl3WV3dVNNHaLiNNR+tGE++soBI3cRVqLiQYzU0SDpCd
7Xt5QBOOlFVZcDewa1a3tRQ2oJ1V9GZ7dMbc3B9nT1UbNLTLuTxeX0yboajtUegzDUGmd76WhrSz
JCvNEdGFPeJYncW+aUITkD4EoOuhNj8j2QcHEnZn5JXnoeagjiQlxOC2SNQHiKnBMVJT1estv4dn
FUc74S6PJD4ijEw8sKBBUDU4DydDEZgNhdedmKryPYDg9MjWhUsnmvhtOSNilSmqf1MY+Z4b7eZA
TWpdbE3caNf4w5luaq72A980UmqnL1W8oYZQfszbJj3RL9nrxmzGox8DaUOlXrtupitW4aOShHQl
0ijDCbXP7L0dICIlUj+/NaKy/nl9Ii8PWwpry2YH1SNoA60O2xiJjlRJiDcYfEARwAsPJ71+GOZM
OwY20oJSVxqOVcPdahV97521NVwan5S5OO+pkay2IxaamZqkfF5RTphr+bp6A6QJOY/W1jCEDPb6
48sWOE9VNVpseGka+gLYWncAymlI0L2oDYQfYkiJ9LDfSY2hkju2iHQ2rYnQTbCXH28G5SlnUBak
Jb+ud8FcoypsFYYL4nIR0UOJI4xJnkpr8k+ThEMY+uLi+PcTi4n5Asrg5Ses9TsFQSi7GlC6aiy/
qJ1OiepjAyYFehfk8t+JjF2ZIytRAjgmyuWDVpvh++s/YWtyAQBSKuUW5S5fJRJtOA1zGwrdlf1W
vytQ9PBmBXOPUsKht+vavZfRVjzqULzKuEYohq9OCXuEW5xRWnQloU4/5CxG6THtii8KyHr10CRF
8v36ADcOXMpe4ASWGgH0rOUHvchUklQuEX1UVRcDMtQYwyk66qS8XmB2OyXTjaFRKlCpty/0MCgl
55FidF1TpZhNtwRmHTf5t2LWIy9CPMWBK73Xvd+IBuYaxDVZCaCtZ3v3F+MqklQa50g2XblTqWOh
xHMwO1VBQHWsXSR++p2k4zIeJxAUGXD6S93AXqW4deWHULijwBsnBVEyLmhniCWUM+N4cEa/73eS
gGdGzPkxYIDWocNLbs9TRl4FLNPemlWZx0KdT+LHqEXWD2tusjfZ0MuvcNXTvmZodD+FYRwgw9BV
yY2P/P9RziI0iSbo2hGyyU5q+dYnEljeu9fX1TKb65/H6wYHU0Eizkycz7atSvTE8xApD5EaJ3Zm
idNzOtxej7L11dkpGmc/Fzn5/nmUpuhHuBiT70bxUNygMxDdmpn5HhHs5raV2p0VfHkI0pLjgrHB
DClghpZf82JNqfT+yBwbVMnGBkFgoOWO7WMLJAf5eAx1fDvgau3hSC83KCUh8gZmmQuO3XMeVFPj
Jg5REPM0OZUdZc7QbEsC7Uia8dftGlI7smZSFJBwS6HtPFTR27Nioe2z2LWNdy1aXQcNOVUPKnpy
SAa5up8Le+9m2RifztuQ4wdyxAIIPg8aj+FI123xiJt0sC1yhpPbYHbvMmRAdvrHW6HoLZrimbEH
Ufg8VJVZQZj4IqSgrqi/S99A8diAK8BW0Mbk5vrS3Nqg2IZxa6CRvfxhtQN4+RkD+vqRZ+Zj8as0
+vr1MMwdctz0qG7kTC25qLUpdEYL+x25QyigybEYcJFAAqvQctXYg9Z9mIIhfKzA13jXf+Bzxrna
ojrFEEC07FLYrasfWKQp7lmjFHpjj1DfoVbU6C4SpYSSjY5lUjOkJa4WmXiaB1G+8ushekSINrqp
qgYRPbWYXtsxslGqBCZ1lGvcd2L0ol8LKcy/CF2Cn0/WQC+zQsv2+k9/Pr1XP31pfkGGoJROA2y1
E0sNVE/mt0hey/m7opQRHq2ScKFJIVZnAgEKs6a9SbpSHAYzQfmCSxVyQme9SnMReGBGyp2veXES
cdbBJaQXSCedf66S0AUjBp9/xrpyMMPbIE+a/jBoVBATu1Hf6rKfHa9/g62AbBcuABpXS2HnfDH7
bY47If5MDiV47STCRkXST+BfnebFbYli7s56vtg8cN0IAz6X4pnBeXsez6zmTtN9aFRaNAzHCroK
8ATwCPNgje71oV08lZaG3xIFOgKccHn1LUl6pbjXwa73Q6Vj20mV6LeiwCykMNrRs0/kk51Jg5sX
2LJeD70xSmyKeUXw4F0MsFdHoMRjrMnKSsMWvLM8aFqIt9G3djSt695eD3XxbCEC+48yIIR5E0D5
+QdV27imFAXhwkAg3ZN8HIA7GoNumZkIyFpDg3TBVGCpJ/VoZmZ7wPLLQjDxcU5nC8EYoE+0WkAh
EcENxcSH0oMHrIzgid308ak0jRhpU/rnyPpljd8cI2VQ3tvNMD0mZlmh3OYPzvWPsQQ729DLjwHU
A6WSwgZt7fOPUYKCUMwA9ksg0HuqSgVdpAaJxOtRNvYMyQLLykJomNbj6sSTsTkVvlloDlh+jArt
vETqAr0LC5UpJO/Uvafh5qh4q4mFLbq8h89HNUEQMUdgzI5KR+F2yIP8oauwrbs+qou0ZPl2PBoW
kBsn4jr1xEkGmMjQaA5nrv9TLUi61MjIvyc0TXC2aoX2NIE42iE4b33LhcSjUFmAo66tXkYYJ9Dh
QXfOiZTW+Iy0TDai2VLKx1mrlNhr1XqvNrQdkc1CbY9i9hpmV4uqx08I3k7VzwNuV0XiyUGFo5o6
g1CP/Xbnu17Onsq1yFuMIjK0j3VrEz8pxMNz4olOSDc6RvTov5j68W9njyj0GEGqoICBp/r5GtFs
P8CFcSFDzUHyWtRW7Km1Pb0aSnTWHH3ClA5Z4kbfwRFefkySLpXXETuBA2iNpeMVxJ7u2AoadMJT
59fxSZMX+RXLl+91Kx13hnl5phNPo0JjCpOLW19dH3TdM7tsELiIWy1H+23MbztbmJ6tjGRIPjVT
rIgbPMdQR7/+gTcOOkJDKrGWqQSvtzpb0MeRBnDUqqML7DWCdjCdEfcTr27MzJ3AJB8CBZ3BrBsH
V8/ww5IMSX0r62B3r/+Sy8tFldkUpLoQP8iyV8dB24N5QhYRKQelTzwf/21HVlrzztCx87weamt6
WVeU5cnuEHBYhWqiYJCEj2pE0LW6a5bq6NTKJJ2EjliX0rTDTnawGU/n2y6M4+Vher6Km1RVBjCj
LCcWlhdIGR+wM9KHjlmFIdtMO8/frU8JcISdqYNJIgU6j9cZg8FzARGHxJIx7UNL0Z1Cq/c6Rew1
57eOgYW3TekbJihYh/NQEZpqhpoTqjaDzrNJ7Fw1t/YQVlsfEOwCBURSWqrDq/0RDFMQ+lWNMxgc
34MfpsYhRDzPqf34u9mbys7ZdnlnkF/Rg2H/sy3Eumfj0/QUpalAbG2aigwrVm7SJJdge9bNXQOz
22mU3NhZJJcZD2U8xsYugCpCV+r8SyrlRPPXbJEUDBTQ0VJsd0/jNHYn2Rx4gGBHUz9ZUpXhASaV
d2Mij5+v74plqs6zDH4A5AS2oAV1e83gQ81lshMwYM4UYXqQyh2k+K7CqUSy7fe8d0seM4ioSsh/
v7keeWt6qdWS4HBdmgz/fOjq2OSFMfC9rbSsjo3WVggXFxE6im27aGL17vV4zyz79VBp+SLjgE81
1eJVIpunOjYxmAk7WmMPiy96bsCWDDrr52Dx8HVFloocgRDfQGBWDZCVn7IoR7GwLz4rfh6PqCCV
pYbrfK4EHlpHJo+qqG0wNukKbH7sMB0GxwKZ96mJDOV3StEZuWyEDZsTiP+kgaGYl1RJDCP+pZrt
+C0xRiQd6QEA4dBRMs8P5dyXO/CGjSW2cIPAtHEukHYt8/CiRNMWIf1rzKQcbACHY5gYKP/Z+C1E
QQhPdHF0m2xs3gXVusPi/rWzrS7f1CRElOcx8l6EgehLnMe31cYudd9SkX2Roy+TqmHFkBm1/GNI
FRyEurju3rUKoNSDpid8jixSxftKmYzmMLeR9rmwtIA2eVhX+k3Sdv6THnW4egrK22gEDx2JN2iu
LEa9WLHgHoXZsJeQbByttIbBPD2LG/A0OB9CPM2ZHtYkdqaEmqti41s2jFJw4EE+eddX6VYonY4x
qAR6fuBuzkNhmVaWChuSdQPskqmjVaM0M7dG2u7UZzcOvIUb9O9Qqwsx15bTLmJUut4p970o08/z
8jQ68ApE7xZE63gaMbU7Xh/hZljdhEDG21mQ352PENUw5FQiRmhVRp8fNK3B9jIeuiI6yGVXfrbt
SPJ8rbZ24m58WbqnFLqoPpFtXLBfrAZTIX6PI9fYpSRFVIHataoHX8g/ro9wM9LCNiSvW1CNq4Mm
zYqmxRmQF3No5gCCR/NoaxX685lpVF+vx9q4irkZ/xNrlWWMedHnAUYnTtik8rseLZyvWJgYO2fn
5ojQh6KmQtKorynXCL5bQypKlD2UoALFXdlvu0Lkd1Hh73GltkIpTJLgQbqwL1arMipsI/FBFDpq
iZ0VakUZgv9JchJdFt5e/3YbK5G8gkYILTyeiWvQKRrQ4yBCn9fMVAN6QsviKKHeShO/D26SuFLe
TmOmf7kedGvCwLYtC4OmFm/g8+UfWZ1tFji6AnHJWItRD41XgJq/HmXrK/K8JqGA6sWkrY4Ryqed
MVUMralr8SWo819lLsy3RpX8F2udoZCkID5FhWs1XarZA1DtR9UpsDzAtrfiFsEosnTn2Zd25mtr
UKTTUOk4i3m/rGKVi2JEismzE4qhdXUZ2B3SnO1NMU17JN6tWSKZRtZFhfdNv+Z8lrCWH/Rq4GxU
mng8zkUQ3uBO8NdIR2p5C2cXpjVfiUV/HqXMdWswUMRAvb3+TtZXeVki5sWSDKdHROlP1xfF5qCW
2ih5+/LsXA3KkOxJK62O+gSl0oe8a3ht+anpy+71OFv7Cgb/v+Ms8/gi41huHDxviaMO8LQURcdI
RKs60D+oN8+znd7hkmvv1A430kkePjyjaS0IFBpWQWG1IPuczwRtIJoefL+JPvUR5mJVaJqPaWsh
wXp9mFufk/cJ1R7d1knhV4lVjGkqAsEs/Vov89t2Lr/lgSx2XnXbQVgkC7sF8v/qtkQTORuE0VDh
yfr2Dr1foPoiGZ3rQ9masYVgJlM2o2510eZCHDiLWqE6AJnwj/cpyLVphCjoFCL57Fv4Dfu/r4e8
HBiVFkFxB/yjgZzQkra+WCSx0opSGVj7Ke8D19ZL463Sq9b761EunzdLPUcBhb90hmG9nkdpsh7h
a4i2sEjM9AYf4/lexJH1Kq9wtkNMuzrgoGTglhV33vXIl5+UyIhkUlDmsII5dh4ZtYhyAFbOxGGk
8KRKavQJUHN3X7RVfatqfu5hHd3+dQmLQtJSeVwwtBCxlo/+4qNS3WzSkM0H/QoXskrSsZlITcnV
9PZzzi26k1Jd7rklHHBOGELPdbPzcEoUGKj2LOFwVXBUO7IdnwvUHeP2xyT5e3ixrXCcljZUPQRr
2Q3n4Vo9pis6s8WTvoNtBSzPNXAYOCgQ/T8kXSbt1HO3luhymiy8SBKRNTI6wqldRmYDCzYMrR06
msNJxnd1pwW7tVDAY1CYei7crEtg+CDk5As9SBO7iV7x8B1QpY9jR56H1omiCjc7fcrd66tzY2h0
kRAUWQiPICVWqxMYpd1CyGbmpGC4x7I59OyeU+Z6lMsLG+wXT09QzugVM8TzCdMq08jalChdNgG0
NfPwEGlGg9MOdNrroTa+IgufEgr/LtXUdS9uoBDVGxkbXcSy70oqiudWaM2uPZeFo2h554w6DgfX
g24sSIM2/dKtYolcNADzao60MueiC7Xui5IE1h1NrfyTJA3SwfKzZCf/WSblvICx8GVBWtCjose5
RvGaOv522TyhBWZNw5MWD6MH6dh0UIYJnLQqsQ/MpOxuDMLsrRWKPdHGy9mEHEHuIP9f0s6rV25j
2cK/iABzeOVwZnZQsLQlS9YLIdk+zDk1+evv13o4R+QQQ2xdwPaLYNU0u7u6wqq16NEwwmptohUk
CXLVmx2g+UU0fXPtUEXUk+G481LN0XDwaXeNyaIFG4p603YcsJgWoQ5LyURwk7XICM7mm3aZ7StZ
qna9v4u3ExAw0JjuzxF6yqfQNKyPaYmmAfKocxHEUz4y/DMKhB31/Oylw/wc9SJ7g3By+oy+DYPB
CkIeo9v+cf833N5H7NKtkq8U3DFb4AEoGsU2ELoJ4OIVjyoKsOcoWeLLb1iRby0BJ+GfKT/6L88D
2ThnNHeLAAnO/gHpE+bXafEd3PrbWyEDFUZpZHGPVelrK0bfCiUrKaIZ6K+8MZJlfNT7MXpK7Gku
fA390YMN3Pt4+DCDzr/F7OQW/R2ZHUTJwAkC5C7aj0hf2W/H2u0Ooue9ZTlgQsCvQJR+U8cqUgd+
W8TgwMtl5kMsoADIUVWG60wUfq9FR/ZuPRpf8Bd78vf8sllzRU+ZyZQycGblbQ4e6gvErPNDYlUp
I5vut96LvYNLd7NERorpfUkAHeW6mxEJNSyHuohgexV6iy5VOninyXTaB1Miz7WkOoLt31xy7DES
QBXKhTX0hk7NiRHJ7FOkmgwlTi5xW9P4MYA38Cv7gwfvZ3tn5TylLUO2ETgkzE5vIkGBe6wg8i2C
rh3R2jInEX3lLIn3zjKMUNclRUnTbUb3rBi8c4O453c1SXWolDM1fdMvsf550Q14RecUStwsRw+2
ReWeCaKy+A7rB7+/KKovJPXdg2a38wcq2COUbQYqOErVHgR6u18On0UDhheWbun6cJQ1NM+C6xQk
hZDipc5wtkaSHbdDOuS+07g5h/LDYQZAhmQZ3eIQBuEYKIDzmuT2/M2a3PL7FBbztUx7VDtE06Uj
ErXJEfPdnlWJEGMUkn9vhgBLLyamNEQRVIo2n71F1Mw/WIofwphzKXpFBaava+f7S937qhRLGECG
vRGw38ZzLVk6hI2N5FBuwUPWpvocdBBwUicsj4Dcu6Zo+IA1g0uQ/G69gdPSzU4EQiDoQYT5Vmw1
pyxB5i2m8v1af8wGwqgHwTsYAVl4WpuC6HIyJxfJ0H4q3KtDVy0YLaRJFHSyLoZXhH/e/4q376k0
CGzRZAQBSogt+kIRlNp0oCuBJiJ0gDWz8i4AnfOnoVWqN1O0dM+KQJZGS7Pqn8Rr9bOjptXBi7pz
gLAC9IO5NRoPWwIXrwA9WCEaG8DF4ARtYlTBIkz0JqDCeOeFHppYhVkeGN3Z1Z9qGiD0JdXcFt3S
FT3Diq6ZBXAYJucQKqJPi+Z0tF5AStz/yrumqE9BOsx8B3HZelebkuRynjAVtWp0RdYquoyuPrzr
rDZ/vbMBsSNZReW4002THvZBpHhKBVNo2PhVuLgXBUKlU1W2R+WOmxCX6Edy2QHrhdyZFG69qqhI
JUwpzCCCKZBujDLrWsNVfrJGz/vbthpxHjWoU1uJWIBU6igt2vuoALMlVRepBIWJtfmGiMhWwyhH
q0jL/XFQYG6tVf2k1eFwUNjZeWuBmQJ8kB0CnMDGgy9OGjeFNeTBYowqE2Rt/ZKHMFVVYVs+aIWR
X++fl737QOGU6M8G2kLpZb00Y6BIYmciD7II3Tb05JtzVevlBd4fpGi1ApHWOG0OXI9cxObRhRD8
f0Y3j24yFwsqXBgVoYHs3lDk8wtD3fa1KjPnMTMM5KczB2lKYerZX/cXvGubchbYC3DUwCbXC3Y1
Mfej1H3WRW88L6Xa+0SGICZRkDy15fA980rtaUBK9WDRe4eIyrGkw4WxFbzJ2rA3l6WrJEkeqP0S
Pczkvp9TlQIC7uoIFrprimjt5zMpaZvWpqhs5SgtI6fLJMaHpVCdl2p0GFge1PCgSrFnyfDo5JKb
SNr+zaL4aMJkWi8LwNYlp6VblPMkyvycCqe9vH7jGBpl7J1gD0Ti5maU1AVTW8XdQBFaPs5F2qK3
lxcfm0YKuiEqR9daQ1pRb8Xn+5b3Xi5qkfRbMO8wOSfd0y8xN7BTCApRCg6iRdEC3UuNS9Oq3aM7
28hotQKtSCdxv4xNXLW+LlvpIzW2g1B176bSLGfCCrfAq71Z/xwmmaybZAHK9d7joMdw9Zno0jd5
+V1z4cumlXNE63aTQuF3JdJEEgOSh267UnWiF2NUz9hMGP8UZjd8gPfHPSio7V1JhlKgLpJ1DGY+
15+3L6JZxOjF4V4H8b402U93FuGF1/KbE1r1cmp6p34329BZHHzUvYdFyj4wNwdY0tmimKdyhMao
LfLAHPW2Ppl9Mp1Fl0UPlpW1X9K+dr+7XoTqXesW86lbELU/+AV7Dl9O4IPDgN6DqGSz+CFrYshH
s8DmkTuRPoMNiYcUDW2qNyl6cr/hhuQLSvQOoJrK/tpektsI4yrYs1I0s9zZWwKtsdNL7LX5wY3d
WxrjPyT9VIe4thtTaSucLqkMwh4v0X2vcm1G+cPuIbfL+Tx1i3lwjm6dEf5VknjSNaO6uG3l22ar
LWEUZUiUTR+jthueepVAEwny5tUBHRAMSjLSF9Eb2cYjuST58swuC4q0Hq6TymUHKj9e0OE1D87H
LWmAhHvwD91o+WJu/Z7XlSbF4IKIVUnEX3qXjQ0iqgnEUzDXLy8zTb1/0PcWp84bEpri1vBhrErb
12HruBTTVB14w1s/xI+RPKm4RKYvt4DCXFUcs18y/LCS5J+q0pqyU2515oM9Ua5CF7fuPkdDXUYH
B3fXLhUWmIZdsAbbNu+gR0Xbj2kWwIP6t1CU5Az0wHkzWJTCybbnoBgs4+W+5987UUxzIEogSQBv
wPYevS+zaKosMCctZ1Zwyi5OOqlvZwM9jd8wxasGVx5egDxpfS+XaYj4S9nmFnTjxXKThRvT2AiZ
tEf6U7f3UgerwQHmxZbg/o3L6bq4twYTUxPS9P6YMeveE+MGTRSpD+DN9MfXL02+WiBsgIUC3Vwv
DYXOQS/zhttSWu9jFzVg3vLy4vbxcmBpb2UkCpwOCda8ea/mMjFcZWJluZ1IbiLGFpamQI8wSbqX
Pp/KAxCd/OXrQFZCRIiaGcggq9xumqnPkeJUThrYWtNcRgch9sZt9QNI5N4pBPYi6f7lLPu2Qa/p
FTX+ok4DqE1Hn8qHfbYyWl0DPud8f6v2FvSrKflTfol0ysTsy7jHlFtl2vusD9MrBN7jb1xlqXcE
7A90t3FTdOMp1CLEbyANy8SzV/bu27CFWtQaRfjDoSN5qtES9u8vbedsSJkRyb6C3+I6r5cWdWWh
8twnAV20f8KQ0k2xGA4aGMyfzcz0vP5L/uTYBlJK0g+9zNpcCCuVW0FuAg9A01262BZ/MCP1Ot0z
GFwAk/0shBHt06zYHsDW0wszbrAyFPXYAhQOq1PT1uk3ESviHfDSo47EzllkLoG6ApEoN21bC4OB
z8WiIc+iaE+MgFknO47hVE4PaUf2TPHgUVignsnrt3FTw6DWgvZHEqhGgg57iDLLGGk9vpjC0f2z
sffIyjomE1XEKkS7m4zJQIM4mXC6QT6FKqLIrfa3Fipm6YeJZFfJ0UNzEScIYuGp1wjWpBMMKPm1
HMryhCL58P3+79lbuoQlqBxTUqtt68lk1nyylDaBlF1J3mtLHr7F6cFRpEZH+MedZ9WhRUq3klYl
I6Kba9EhfmUXS50EaKXkvuE07SWrB7DWcdKOUBRp4bnKvOXhtQvk9QEcANwI5gEYzda3I9Zp47lq
xtBVm3hnXQytnwkcgpWiXX/f1O29NxgtBh7G7Dud4K3GA5B+p1azJAkKZKv9pGvGM4A1tFoQYz55
Gty69+3dulDQe7KySrGPRW7zNCaFQYn1EOovUMV9odZbnJkbVK73rdyeEKiTUAeWl4MW8xbSMWTC
zplrR4a7n4ygaNIGrqwOiR3EXw4c596CmGUlMYOz6pa0fSohmys1JQqI2JFnpzN4nSjzB/cXJG/z
+inFAlVh9D84hZzm9YmAc5S24BiLoISS6oPaeunFtuCdaskNrxn/m+9ESvmha2b39QeER5zqItGQ
bDlt0hQmzx3hoRwb8AIj5dJ7w6UzuvnfcklRiyiz+eDs7xxIoiE53SA7KAwdrFeK6FLYWT32wraY
gVBV+alQh+jR05v5aufM9B5s4O0VJ3kg0qP/CnMje7g2mNeorqcFEXKXNuG1Zmj3kvaLfgqT1nqi
WWU+GcmQHgQte0aZUcWHkdlDMiYP8C+RxJgZROZCiIDJ+fKsZ4Nzdjo0rjR7UN7YelR9SNA2Owgs
dm4F4OD/GZWf/hejqt6CkQAAQSfUDk9Vs7jPNKGQhO/z6OP987q7PsJ0SP65GTdDyX2Wt9NYc14R
x51/aNqEbIabKOUlQQc76AqOUlk5r54eIw9kEJErTy0aitfNVpqQClUizkWQWUyp0HWbAwEn+RMx
qEd9z3Jf72awR4iGmIBM5De7WA+Lh2hWKYLUmZsToU5/NmGgPE1O6hy8wTsOgNTuJxEgfS/eovXe
haHSjdVQi6Cjd/O8wLdwbkODIaM0TTXtAS4c5Rpqavm2MqbwwPaOi6O9J7thlGEoimzOTaaLdGi8
ZeK9m146lJTei8ZMP90/MTuHEx1lJo/hZyLW2JZDiJq0Eg3XCUFzQ9IrDsmV570OsmRuDvKSncPJ
sB89S+nYoCHYhDNekmVz5eE93ZLufJuNCxVJtXwqLPp9eZ12fyrFmB8Y3VkfpAeU8KQf1Xhw1xs4
q8pCaSaZAtsTnh+XuRrAtd49pM7U+fc/pdyP9WPBJDdj4gyoU36BaWFtyra6UPMmxv05kck3BSDc
yWRE6iNVvCJIKfwfVJZ27YHaBIkD+Ijqx9reDOKinlriIXO23KciF8nbOI9q5o1FVPxovKE4MHh7
IFkgvVnJ00bSvO04dW7cTEJbxkBr0UiJmrF/TjrRH7xEO1ZgnpMAI0kJBEXGellxvGSG3ihDwIFl
tBkYxBP6ROWBU975eBRtGGUEisOp3BaMltHoBo1XNRhjYzKIqKfxGk5R9kVph+R50drwoAqwsyw5
JiWZIqhP8c6ul1VZU5XQ1B0CrzLVa+2Myjk+HrK/vWOErTQioCWXdrZI5cXVs8azlyHorS75I2r7
8Elp5wTPPGmUkwfnD6hN2oMd2/uWMFAQpkDmJFPL9dKSRBmIV6wBTFPh/oD3Nz9FqRAP8QztdjqK
I+qb2ztNBkbdUZJ0Mh6whWp2XsPMV12M6EAVCOXESfPUmhwYqrdHMN6dXaO/ArKJehujmNvp4XlI
vaXrS458OTZPTWpo1ywmJbnvOXYWxC0GDsYlpoa4fdAWK1VaV2NBIszzP/S07c+pWaEuGB+Rq95a
Ai8C3pqBemAy5tZn0KyKnT6tiEVctX1vdqr1ySuKRWc4sfHig2X9HBtfe0Ss/dwliJJxwZvXE7qt
MUE0TwRDElcjXOClhOgviev48FqQXi10WR6GqJjHq0VMA/vPnFgwSJWpSgpbq1buhygT/90vitWd
Mq+vPk/TPP+tuF3yaY7N8W/iVg+gXgMT2sNMidnw80k3luD+Bt1eK2YAKTBAlSE5M7YokZHBhsyI
kj5IIuo1fiyK6nNG2yhiTM41fEjWGcLypoN7dUt9QEhOdYihAghaOfKbx8vD43ZFXPfByIDXFxEu
CqzHo7Vo53oY5v6aDJN9MaXG7qWdGD6359D4j+K0te0vWWx6By7s9p5Du03uKCEccKxv9bpFHOXd
RIcB7vEuee7IlM9zlKNfNWb9c5Y40cF7s2ePnjSoEVrjnFl5OX8JnE2k3jMt7Qm+Cks/FXDjnr2G
2dsY7KQ/oJ918CbcXnbK3OiRk5XgYG4e1G6krZJXxJWJkzRgHVpuYJkdRct7VqSrpGNLzx1XvV4V
AqDAtAFjBmOZetcKCdwLLan24MTeXnRJSyRJDXmwiUc2wcG4tFoVIS8bRLqbnKm7tR/MsMl8lTv4
anSINEWMyjA4jeAthiCdAbPnXkP4j7yYby3F9K1wEGMlJBcPdlhFf96/jHtLg6YC+iX4LiUz+voD
1nCvMclEXFybwj21kJKnvl5W8JcZdv73623JQITjR/Geks3aVqfUAwcGsqq5M+NnXr/wTPEpezsq
c3mkMrXjZDgQxKpSu4lAYbOuVogSTxCRvKmD+qAIz/Fhu6v8GhDSYzNb4qSTpp/vL1AuYO2iITMh
NoaOmncBYPl6gaHWCK9XpYsWzQBYMYlfimwapJiA+zLDGPZYh6Nz6eZR+3rfsvybt5ZhbgZXBNCP
pu/mhAov8pYlZxuHhqIqbGtQj+D/J/fHfTt7x4XoGK4uOZIGWd56hW7uOAMUXaQdCxXigj6in9du
jV5sLQ4+5p7DgmgIO7yt5KYbUzQQ5kmZQ6jNuHx+CqvcpU6hL0jd9tnOpvGv+yvb2TtCSXhiZLRn
gB9cr2wRWYJWrExOS0tDJxSE5pB4deOPy6I9zD16xHE8eP5oLEdEaztnVQZepB1ce1a8CflAZ2h6
0WbEEdGSMSdp5EgTJGAFDL1XvtIiLH3h1OJ6f8E7W7myuvm+Rh7NyzJRaDAg/0GmMJ+ftSgSp9ob
jghd9hcoy8+SMpRjs/62LFpp1BmnJtQouQjTnoGyVNQ0Bt5gNNOnZzfTjvQt5F+6uRKyqQBZsSTe
trY4SSesBEQcGiyAmQpBdNRG78JpeT0emyeVTqSMqMgQtpSkuZhUCGQTnjkv+trnqfMxX5zw0hqD
ftTe+jk5uF0R9T2K3QRQCCLKz/zLEw5xQbj0FQgZu3OL91acD49jFJpAh5PqnSaE8k8/t32gd073
BB909dGYsn454Ryyj4tl4dn73LYQ2LD/iWIzPBFpdP+h10r1NbdmpOGi4ajbuHermKQjRaPxjcjX
phIaRtNS5TUvpx4vkmAKavC8BVxZATIK4HGuztFQLmf6+srBQ3p75igx4xJV3DGdj+2Zm+ze6jPH
gcZKrZPZb9ys/qCWajP5FOyTP7RldrXHgXGf6MDw7b2iHKOSvVESRQlii2IYRwPIyEzxt59t+7L0
jfdMdp/7yxiGr3aRmJJzfJA600XaElbbvRraQuCz0lkpmeF1xjpQ2sl+bylV0/lZZxzRFu0uTuaJ
gEMAx2xpyFWlaaFsGXhWe2sKksSzLwUyGn6it9rDff90e3RYHH1VmHuAlHN4Nqc9HPTUhAcpKHrH
vPT6kv2bKaX7HsHe7lyPDPtZPYOgqpodQfRvXx4s46lozlE8oXaytmxERtPYHnd6rhdx8jIRvqkK
Xro4nCA5KLO6fbm/1F2DiC3RuqbiBWR1bZDQtZm9RMbKrtM8O4zw+XmVVqeiFfolTgAH37cn37K1
I3HhEqWDRZNCZrCbTxuZGkIvNf64QAb9KWmN6cnTYOCZUX4K4GfKXyrAHNdqrBffXNrvr7ZuOrKe
bvAD6JBsEtlIz5uBniD5n23SV44Sira+Ubj4MK/tTxnzHRdGzMq3aTL0Z01vjlBrO4d49QO27+3U
KFoxOX3QNzTxaI+AIemL8U1niaNBp9tHiKCC1hW/F0Ar3ef1zgotc7zCK4cAvesugA7SPKkuxK33
v+jegvB2XEgqiXDFbg/sNFl2PTZD0Ni07MMZRzOHA0rwqfdqAQ2KEFTRaU0Qrkiy9fWCEv6w1sxh
CNQMydRQMzO/nOAprOdCPcXKIYvU3tIYJSRwYGXEfJuwbCxbUVu1OgRWFpUProIjjftqeVuD1Dzd
/4razjWUNTe4OegDIkq1PReG7IK2+gDmj5Floi962H42K84PWlre4qMFbF1QXZ7L66wz5n+O4d55
7w6xVdBpG2AYAi2hDWcqzNVLNof2G6dK0hgKAms+on3e/S5SwRESPoMaufzzX2IB+m5Ug/J+CPSk
bx+GEXoq0cafkij3DpzTTuGEOBGpMCb+wQRSql6bEqMbeY3GZ1Gruru0XYVInUJJt27T+ty08UvK
vNQVxRfB3VXdk+st/RMjW+3B/uxsD7+DIIJ6GwnB9u1pZsZwB4jqgmrIPVRWk8XyIW6zT6S2BvOK
kfPqZId3zuYDkw0Qum67qjFqcHWRRlMg4mR4dNyReuU4UnSzQuVgbTsemcEB8Oe4C/LGbbtDLSpA
efM0BqVtoETAjNjjkhZpgNRIHzBaCESmV8eHZomXwCiSI+Tlzmmizk01Dtsyq9uc/MFmlDapXLot
SaQ+ubnxo0B858+xPbxkOw6RdA4QJLeMSvAWjt1A0VKqSQiNc1kb56HP6k9L2CQHpAC76wFoTpEZ
/SQ6wusjazW5GZObjgEsUstTukzTOc4TjaKpUh/s3E6YQq0GKgzmXQB5b2OwxvHKgg7MGFh2XHwe
lq58ykPP+Kjpme6PNdJUZaIJv+jN11elAHlTSqEupQG18zYuwFE4USDOx6DIGy1g5IZYt6nS8xz3
xkHAsOsDJJsfvTjgPHj+9QeF3Bi+JYvOX9t7zUXViuhalGl1Fln80ldW9sdo6f0bfFERjPaS+YPn
VteB3Ojga+/5AMJqBsyZVQYrufFF2uC6jVvlU1DNsOP5+dLRb1K1XHyJSxPAdDxDlX7/WdhJJEBD
Mz/MFCW9XWNzN8xZt/MlpanrNX1Cx380EKaynWd3RmZHoEB2UkL4ou4b3bsmcmNphEO3SuK8/t4z
o4SDbg18b/InP7eF8tGYq/SP+1b2rgmRtTxAhGJMkq+tOKmRWGaLCp7RR9Y5DMfKX+aseSf06mjC
fPcrcm54RigcAWxYm/KiOR1Q9hoDFI4hUNRCRmyTYazOcEH+24ti/Jyr5lEJYG99vFcgKTgxLm/X
2qhZaNZgV9UUQMwhOJRDVwXqYOvvhtw6epD3FkihW+V0yi7Dtm+Xt0uoT/GMy9HG2H20rT5JPjYw
SFufDSFfqaiCLdfSp/yoM7R3J0CfUhbApfF6bGLMaZlNs4doIahV+OkjgvigHrvhMiTadAZTeMTQ
cWRvE7+HWiiMOsVeUvdpoDZjfM6btrqos+deotE4YhXb20ULZXnZKQfZuyWvkHxC4zBXY6CAYfuC
5B4K2UNoDmdUwZODLsmRrc0xNQTj/5kODAAIin6eZst7KmfqYdUcH2H0d01RLKa1DEkVLcT14Yx6
o4EhEgCAURfW537ok1M8FuoZROzrZ/jo8ILYoO0mc+ptSSIbPWWqdM5mpbTeFXY796q3oAA8rsfl
vkvZc1zw4SCQKLFvNBbWq+IBcktLH8eAQSpTO5d8z1FOIRx55b1DSDbAaYeeCfD1xnXFWUKp3XQJ
Sk07+WAquU1XwUqfaseMOliEl6P7vbddUriVWUhyVwae1gtzEYmHsCYCMEuEdlHtwbw0JXpsoRj0
g8rHrimJb0CwdWdQhM5uVOpLSKCrzuU5QzT0EwdjoCZgpQem9rYLdC4tEoqkZI6bz9iGro4GcDIG
Xjh2jyW53YuiHKoV7C4ILLnNM0rXdwtWgqFrcWNohIKKKYprahcIYNnjUPlJVWcHb9qeHwZl9l9b
m33qjcpwUwcAA2wD+ZVRJvfZUYT7vc8Z7FTU2AlSRst+49TTr4NlAXg59U4ZJP6SjeVp3TdDioui
tFH9W2gtE1xR74YHUcHud/w5hisHm4HbrM1YeZ4O5cShZ8I5TR+1PDKf4qjr2quagTG9f5N3jTGH
JbEaEoO8eVZaIF5VNNfkBGNnhr5RW/HT3LcKqZ6Gl/d/wxqAAPgp4ShCknu9NA0CK3XM0p8wlOqd
HU6ogwjjKcoPubv21sW3Q1YHzJMcCVhbCrXU0RRm7MAO5VGgLmH7iCTI53islAPY8V5qQO5BCkmW
jojPJvywl6a1y4QvWCN19UURMAs4lZ5J5uvkPPa96pdCyU+LyL/c/5h7lQxkGmGhhr9FKo9uLkFk
e0pWTGRZ8Ggvz/aEyHdlzdU1HUYY3gfFuuaFKf5o6jH5Cn9S+NxCjricYOvOzlVcdVc7jYxvajgU
9pvcjst/B2Oc/3P/R+7ug+wN4MOhCtkeZvjH61TzeP88dbJe0ngCXZsr0T/emB6pl+w9FvRoQFkA
mJS9iPWWWyWDqY3Do1SGHgS1+IeL3c0w/OtgH1D1Ohqq3luahLYQ6YJMAHK6tteXWsJTInjasxk2
sdJOv5iSA73q3d9JApkopIUmc08oL9emuLoxrUqWZjcpkgzIQLVfoNQe7VNSIyfyGz5BPhUudECM
d23Tr0oKDDKFQeinpeEDJAT9Q6knxglhw/h8/3js7RkoOJl3gVoBb7pe2Dg6cWROVIlH2cCPdDSs
RWlSRyuiDGFtb8y/3Te4t2lUNqkaANciYdj4u9FsetdI0gH2MlN5jHIdQuhyjBcuaR8ePFJ7zy7U
c7AcUDiQqcl6cSTzTjWb2KpGc/yYZXavBKSDo3OwXzt2ZMeV0TFGGOlJbd4lR+/msoCsNrAmI360
irk552FT/HX/y+1aARMADIc866bTykRPMSI8TC2y6LrqMlax/hgl+uRd/392NmedCg7IRJ7AAGiW
8GdX1EC34uSgf3crFwECABq0n2echu4237BMLxk1hGCDWjfi+cnOK6H5VZ3jlsYmz76qfVJ9n+aq
HR6MKtdIRoaYaXsTVMl3dK1046zOVveoqZESBwU958Evk9zBvelO/60tNU3xVSNOXvqkzPUgrEuK
C60Goem7sc1K6QZnY/THsDSW08AcbUaZITUf3Y5U4txW2fKpnfP2iCR658LJcT9YYkhIqJptSjyT
PQEdM5HyjVwX2oAimV8MuxofzCotoemfj+ab9k4N4SDn5iecfNtJyMLS9Gr4IALIcdPCnya19Z2+
ro/S452AkNIck7WE0hTEtpUHvWuKdKxVuj1tyyCaDuqfaE0NqrrQrktbwuFHWnRwVHeciZyqoAFN
AZL8bvMCLHQWF6PnY6pwejxMqcg+dtjzmQ8wXx/CUw73ZOMHRgSi0LUvGXKqKqhg9xzXzKIAVmRf
DPrCB7HM3m7JFoDk5ZTTfPL0/BLh1oo+6kpU0rRrVOUryNIp9Seq48H9K75XaJRhC617yefNI7q2
Y3l9Zna628NAnQxqYLsi+mPMUTU/lWVi/910E7MwTdtF09upLfsXxNvnH6ltK9rZ1DJ0Tu7/nr19
JHyjrIPaEXMIm0sBYrFOgY3icgxqV0uk6Q8gYv9Tav0ROHrPEnxwgLfkbAUzcuuFN5Mq1HBBId2l
IvbXqNHtgmI2E36I0OhBsL13JeRekkNQGmO6eG0rE1GWd4bSBVqnONpbPXIcwIxjqlQnE2rb7KOX
Km7uQ/4nftz/nntOhhIqXoaOCo/FJjCdu7ztNFRug9hSkRqZ+xzJHfR53mteZJ+YTJ9/YwNpiDJk
69AcZVx+vdTYUlxTUUbCiFzPfMVRHKiVYfavbb0+OLu7ayPAlAP8VOO2pAs5mtdmNll9UPVm/4iM
k30KrXi8jnY9PFqSA/n+t9w9MQB5YYIDOUCrY720lqowkS0+xuzG8DmuFAMJHU97MmLtqMmxtzQa
zFIcnSIScJq1qRGuon6EOYAR4s66DuOcnuLaSS5OF/Z/Ktg/iFt+3qsNQoGJXmoFsmRARCl/0C/u
huhvguWUKYiCJs+pGAfX83shnmtRLpE/FZ34XC7m/LehNDysNG7jj7aRlUcXZe8T//ozNpeS+lxn
RtThg5HPAjM+g5vwBVuwocTRb7wYuDuQLj9pE7YYkDg2RmRxmKGBsG04JWapgeJMu0vTCvN8/+Ds
+XKogOX9k8Jf25deU6cUjjQy4HhWslOm69MbSq/q1/tWfnqs7R4iAkxVhIKKRERt9tA1204oYmAK
tnLsczpp88VI3CYA9c+ose1Obywjrd7EJfi8qhDmo5FF/ZVB07bwKX+J/tJmg8NMA0WXK9jv6lMZ
WtZjT/58EI//RL/f/FZL0svD/slB37zXOiyKJXRjA6Nlbf9vFjnjtVtKTaXf05sM1HZoJheZ041X
Xc/aT+Dzva+xaWQXtHnT70ltaAX6lG5XB209lQf7tXcKaWKSTmpsF0nl+kOWNbxBGjVwoKmtk5ya
KXQfwGxa3zrGbQ+cyk7NAgOAkOgoQP+wpVOvqGl2UThz8RyDBFkU0TlDq+S0JEBzIEz6p2c++6EW
yZH33Fkk407AiiEoYDDu5sa31bIQwFHQHduoOveN4KJbKUFdoBnCzQ48zM46YY5m3BsPQ9t2O4tq
wvc6jS6zSGnomr49QK5empPjT01dvgX2q1+STP1LF1N3kF7srlNSvFGH57XfYnWcrmJ+NGc8iTLl
BNLEKs4N1JZXdXSPKBj2vChVeImhJjmD4Fz+ll+8aMnk0mxoDRe9NJKHZh50v3TqwfdSpI6V3nVO
WthNHyIFF6NMCdIDxvxqWScs08Jk6hfyNxKIrScPQUDFPa0vxOjq58Xtmzc6nWu/HA7bffvrJWUD
sSFlKbY6vI6bNqDyKcOOi6a8t8rI+sgMmPvkTainqHGb+csyO0EBlbzvGLNzdtPw6MnYia2Iqv77
G7aIV5cBDtIR6ORrvWu/CpWmtI3myAt8B+XTJBLvQ5cW2etzAGJTmtPcG/Kc7a3tQi9WigL4yNiN
kw/jhv4cErYeWNmJAuRoAy0riglSw2V9nCJIWgEQY0VD1eFTFKdVemrM3nm3TLN6DmMqNQfeaOel
YvZXtlWpbcl+/9qiqibdEHYqH9OM58UvvFatfD32zH/vv1V7l/JXO5v4hpHBGEFlapF0QOrLJIrw
3NQgb6Ziag5YwHaXpIPyQcyE5HAbkOZatESqNXAfYEUMUiQUTsxcH1Ug904h/Kuwy3AUERnZFJhs
A/bKOmWrBpMwP9JDGfua4jzMbRPE+NqHYraPhrF2vyJMPpLjjP9u2zyuXcHWOfys6FblkzpDaN1b
SJEhohAfuO/doygLB+CeIa/c5tfaAmyi7+lb2RVc6CVqypq/uPg3Bu7yICq77uU3ToikKDKYRwHw
vzmJkwuPdCSImYzGKGCWHc1TWoj+o4F85uPvmCI+I2EBgrwdydLmxVVm2ZPTOuTv4nmugsZN3bNT
GUeD23s7hoAVTOv8S6lavpK/PBBmC5O8pkhn1VTNn0OzRN+Q9LDeTKUWfrq/qr1zLyN5OSMOQcn2
wSWP751hku0kNXU/MUKd/6nAXXBwLnYXRBmMrBZyOPL29YJ6VWHUpOfFo4qnXFD3aPwpa+uHqVTD
A9+0dwSZLgHFDNcD/I2bExGhUiI0l4e8zofoAte68pC3afZpMYb2Ak1XeOA49q40MAEWJTls+Izr
pbWMokeoFZAgmKIJ6kH13seREL5L1eOcxEaMVu8S/ri/a3vfk/2iGgoKiYhlExfbqVLXAo2UICoy
9xNj/hMC4UP9HE4wqt83tReR/WJqm5WQO2dNVlNqUd24EJckTpR3eeUotW9PsXdyeqt4K5wSeCTu
zgvuG9/bTN5NqEyJHSiZb87NUqeJWSvgtKV20Fuyzfe51aqBqs/L20SPj3TY9y4DoC6mDGSlB3z7
ei911BJhhZ2AhZsqw0KmJS5Kp76e1gmRNdI7OVuGp9yGf304ErpPSh8MUaw9am6NqE12SOu0dy45
j5KajjIEULL1WuIQDie0vziXyzCD0Znnc5pTMu5bS78YmYGqRww19f392v2AANfolAB7AjS7Nprp
hZ5GHWVCoHvZte6RoWAk5Ki5tmcFF8yxpyQJ6mNzKkIIQAw7yWlsiKIGRoC+zNyHxfn+WvbuGOEq
nCWgz0mV5dn8xQmLhRlca+Tgp3B0fknSUvgM9cyR72T27wRUckyNSVFeFu0GGAv5fj7YFDSc2rUu
qVUVTNa4R1Nfe7eJWBTPaDDGTACyXpFUdU/jQWVASOl7mNZNGQhYxbUusuLRcaro4PbuVY2JAkDM
SLACNjfvGO08FeAFE5TIJoPRTBbvmiuJ/cZUlvg8hcD4jaW2Ls2SKn6f2SVqdWZ4XfT5SEt+b+V0
mqW8BxRxtJDWK++ncdJzZ5oC2krDP4aZp6cCqAvqZ8hQaFFq/vX6swOfmVQSQeGYeYC1PeEgsTH0
2Cv1vnpwzLg622bdfhmNeTrAVO9dBjqjEjoBg8KtinoSzq43/R9n17VbN85un0iAermVtPd2j+3E
jp0bIpNCkaIkFlGk9PRnaW7OuCBGfmAwGCAZ0xTbV1YBr63zujrSyvQPDiaqp7+fEESoEGVBOBCB
5KsJRUJ0SeRBhZIkDuox4rRdgxLRa1D9D1w2UHPAZcPO2cVPXt0hk3YdkHfQ9+L5TGqekalWEVm+
iNWtH3RP3rkj0UJA3xywHch4vi64m96gPFbtUmJdlh8TbsZ6FdIdoZKmQWcoygZt2Y9kCt95UHdr
T6RPUO3fbQle7o2FWCbKaHYQXwj4t5iXydmkF9skRve/10RvYIqyu4rY5IOd8s6FhrYekIbobiP1
f91Jl4A/oJsHfuASsPiIzv1Ps+jsLOT0g+jkzZZEsWgnP+5snXSn6r2cYb7ANJ2xDkW3TphmNQAK
TGi63v95S7450/soeN2wcIAmoRn0cpSuVyOq9wKjLNZd5EDW3IywCjkiOLzvluCvNc734SDIAA46
9gvSt5fDUZE4vUjU16auLE9BaHUbLCmHOWuU/O1hQ+MQoQFEqHCB4E14HYas6GCSaZatqry9SKth
a83Kh0uobX0UmO8/6kWBFUMh9kejEsK8u5fMy1mFMx2KgUoFmIPbvSRkVhc674/rGFRnBAjfGuot
6lyi+F27yv+1lt8+PHJCiKCCTIYC48vhB8h7TcwA/DNA8OiASpm6l8POLUUo1upRofGl14+ClDfn
YB8UzdIdv4+n4PWcZahhKzZQ1e5+R40BI/04BfD2TBihxz/v0XeHQs4NQBsK4dg+L+eXb3hyTZbI
ttiK7WR4jLslR7AudbF+8Ni+ucswKwQP0JpEqXw35Xk51O5flQPcIduwonvLPiHmOe5G62sq0+Bu
SubsDrSM7uHPM3znrAN0tOMF9iwSyNiXwyr8KtrRSLY+miBXsC6ILug0/w/fcZ8Wkh0834BLvxzF
wZoXqS/2ybjM4ynJgrgtWRnVs6PV4X+Y0I4RwBWGEulrU1u6FkGVEkwoDgt5nww4pKim5ZAb+vM4
720N1JuA4cRjB93011OaUeruRCoh8MWGQ6n4b28rAFOW6qO+0nsj7eQ8iPZhQqjlv/x40BmuApRJ
pjaPtvKsBGilVrwKrxaeyb99YrAJ0b/CGgH3sINGXw5FsUkCV6AykknmYOXswlO5ebylJhXnf/5+
71z/aIiA8I5NAY7Ma6YltgBbIGI+tnTKrarNKkJ+HSPGO+/RwmSNLEr5/PdDojkAxNcuAfymPw+D
uIRhgvBANY4dQB9Na278Vkfwzj6NZflRk/y9I/3f8V5FCl4QLOYCe9DMRmkzyTlouI/X89KSBHoN
XXeSqv9I6WhfotcvAkoZ2PwRXrw3NiUjnuvMhGps42AcD6iJh41AReVSi01D6DSWVxSKFE3i8/iD
k/d2uuCR7vYhSB/Bgi9eTbdgmc6lxg02QmrsXNAtad0MzsdCxfw57J06L2IclT+v6dvDsZNXUWJA
igwe3WvxuyoGcEUtEGjAvxP0IcbgwiOPqGMoRPz1JYbdin9QzoDIEoZ7eTjshMgMexmNVuGzR7P4
tfYZGT4PupAfHI5/Re5friKEQMEtQd8OIAtQkV+OxbNcBBtmBkTmNjNYTZiS12Mw9c/CjxMYgTAK
bpQZ6NxYH5lrwM3x2PagnsV4qyh7zkkPUYUyBTT2g4vv7YuBpBphIS4KUF/K1wdXLZMa+jTHZwgS
/pmjONeEsFp5+PO6vr0e0GkCNgLC1igRQFPq5QeAX+QsuhKBDQ9jsMVZkNXoHldfbC+fYjeXH7QP
35sUBkSejkoBYNP7NvtPsWBbc50qVDjbMp/TowYFXH2CN3n+kbbhe9PaCbTgekLE5E11E/XtccPG
USAfKwiPzZ3oa+BMaT1Wht4YG3xU0X+rbwgWD5J4aHQDG4St+2rXQtYpRMkNu7bkHT331E836bRO
Zzm212FNs6CvYx8H12CPpF+KlYBFCDEtc01sZZ/7vDIt6avpKx/L/NLMtLycDc9/p8OUPUjVpXDT
5fReyIihfaU+BOO8vc3w28NAdy/OQubhNQOkIEiZk5Rp8HDnsaiDqg/v1BaLiwTmmzdVMYdXY7Ym
T2sUVB8kl+8tFYALOzoNwR9kXl9uiRX6W75cEoTWc/rbelrdVJsaD6xMHzXwvx9VFd8bDpAj0G/R
cdwBzC+HS0ZWkVAz065wKvo5Bpk/s3DBgBZEUtZ2SD8q7rxzcf4ralbg1kQQ87qkz8Y8Hecl0BDq
iJebbtZRjeppei5L95Ho8DsPA4baszxkAMi9Xh2uMO3msIdZTmsyvWzHUll5GEPkCBcU4PALkZiy
NZSxDyr77+wdwGtQxcQtiprm6y5M5FBxQLfWtFxQ8mBSMPVOIOoZf5klaylRPzX9M9N8PkUSCMHj
ny+wfb1e3eCIMFEj3htAeBdeFTlHQ0Rppli3obP2idsUYurl4K905DoortnkEZoEIzwiYsfu17H/
aPz3Zg/eAqB5KLOit7bvt//caJXZCIjXxrSarv2ThN9GXXSsO1dFQJuS8e3LKq07k1PxUcfhnZ21
u64jHcWnx8v8KqUAgTCLZm9NK8ugaFXu6G0c0u4SkAVx9+eP/O5QqMagib1XKF9DeGYwo9E3mSAB
M8LBeNhoWlvA95qBAeP956HeOZ+o9ex6M+VeEn3dGp1sBI4+1DdaG8KO5rQF2s14kTNAPKN5HQ4m
7j5KdP88JABUL5ew5AncmCDxCefkAt3RvCQM2WCWBw3bgvVqMZn/W54ulPL+f5JAI7wcURX5yoOA
aIDVt62luUZXaF63q6xPProU3p3cfjbR9f1X+erlUC4wESNpD6HWfkm+ssqKq22RAaypVwaElKjy
2z8v4HsHAsYiKGYjCcVN9GpusstluDGImHaxZTWZxum8WtgvFjN9Cwr0elGYrLqBCsJH7J53YguU
KoAk3f050J16FRdD48CYhGndEtvnoBQOuoG41t9niWCloQKzo4H2VvqrS3ZVg01ypNktDeX3aRTb
dRJFBHTNdT78+UO+c+jg3odWKSpckOd4XQA1Rk4bXZBG5QQOk9DmU61z8IqA7O1HqJ93LlFEP5gW
enmgJL/u2adrFBugKodWJ4k1jY+4utQW9D8IAwXmooSS1mO3uPFiTMf+ilsA7P4817fYp71FhfFR
4EJGjMP/cptuZbEU445NwA/3sPR1P5cFVTwVTOlJJyjURF1eHijin3qc8+qEaP0jI8N3TgrolEhZ
EYTgd3gjK8bD1c8M1u3p4MQx56n75FQFeLI/sKESZ3+e8Tu79d+qJcjmOCrARr6cMOTQjSc9Jgzx
iu5STHn3sFjDPhjlncOIUf4tOoUZEu1Xb4SwUVcg5MCcYCH8vIR9XlfJoK6rQsrLHsYH94hZJKK+
7aN7570thZAOfHNcBpC+eh3W+XLtnA5RBKBRdtZpWbYjRyuJMu7ODDMBempR3PotmY5F6cXjnz/v
e4sJqjGaWXs/DQXMl5835r0gMkVNgEfJhiuneFIIK45Qsv0dBl38Qa723lFFuwf3HcCKCGNfLSaQ
PGk3MlwKG7aNryczmot47NnNhqr/B0fl7ZKi645R0HGJEXe9JsdOZaX5oiDHVjmy3nV5RpoBVho1
UHvZCdLtsqWMgAFF8Iv8+ZtGb6e5Z1RI61OIBQF3+mpNFaHGdlSatsgojP76LmOH2AYaFy18wEUd
rnF6VmwuOxTBUqpDWKz9ySwj6Y/91KV1OCvN6yAfEigEBuD8LKmbv3/wS+7f+mVACNwvChQwQkfF
EOHRy5Uvc8on5iAkqj1dL+Ntf4lsP9V29iMEsMr5asvv0dJvK5q6rg59np2xRP81hA0JBnA8kDja
Oehohbz8NSAtkUtKLeSvpiQ/n4PlmRpYea1LKo4RZFAPnGwf1UrfbnpQtXe2yK5PBSLO/uf/iUXp
Fk+MEgOWExxp+CHY/BLVAjqa4QnodShCVrNe+enPH/ztpkDsm6JNB1gPumav8zeAyopEWKTaFg4k
DZqPtPFLTj4ZLrIPqgf/IhZerm2B5DTFdYkHGJ2QV2trVxyJaoAUFQnmFE5GigxbbUhSxXUkO3cx
M6iSn+APqaY6ccDCNMuY+382HSzJoUo4xF3CLSuvS6v10ASFXZ5drOFMEZRr+Qg1XLkeYT5M59qM
ofk0LQKefn/+XG/XCGuT4YNBSGLvbL6KUoDsnYjg2JSWi7BJXV40QEUFv+nUCdAll+HLn8d7Z3mQ
nSCEQJELdZfX2Rmck/Hji163BU9pDj1MWd1tkDz8ojOHz/bBYG8vJ4DWkAuih4OLF//xcgfKnvNs
1QVczkU4qes+Tkj27HoH/3pIaAzlDVAvmasD+PHObSACOE9mg+XkWKBvzo/C7ULVqxbya4z+oamn
KY+7ugyn7poODBVyu3QE5ZJgu0nssMB+oZLVg5Jgcdeoo8GEgbiyuOXb2H3Z7CbjOiwgQH8kPOs+
FaS0V64MQtpOE+KhWokObeReJJBLBILQTAegjDK4FxNg+xoX2CyDezls/84WML/Wxku3suPWjRx2
jyDQ0ouhFzap+wni5U0lfAhOGPTgqkv4u1AOs2zGl+McqNJeLojwuicNvCecC+KZxtAerKB9m9CQ
3Ca+j+QZVMrgiTFGQhcoiuXlt01CBOmv8yuAIFBqAdoa1Sr0H16uEACmcRfnqFvTglU1hS97ky10
gHxyVR3E2hWHD7YEft7LIwsGEpSE/wVE7JSFl+PBMCWPDODdAAyL7smkSh5mCC/djg7K8n8e6u3R
Qm6KHBU6SkgAkBG/HAo+AFSB5Kna2KnhRMqouyxW+HEid1wvQTv5KAH/t8f1cm5o5GFX4eLbX5rX
tZ1kXhNgn4DgXUkGN9M11tvXmFtmTz3+h6sxScg/Bkq8tEUES+itWKd0aCYUZramyElFHqbSuwc8
1Wyqe3R/yWWqdfRzkkqrGo+L+mrnlN8yP6GO0jG6lTeQfEairxbqzoeAQz4O2VbsG93nKqznmFUd
VO2q7LEwCX3K4LP9RUV6JHWWD5k8DFR4Wm+WZ4+6G+zUABQjf4yJGz6HfAye5wUIOWhKuPKxQ/1x
qDWj5hydW7G1bLT6jvIg/AWsOWS8ZUX4VhfriIB9X42vsU3tI4Tf8gth+vjXusCypM3Tjf2D+E7L
Q+Th8VJLAeveT1tXDuiOcFXcdYswj7Ao2lBHD4gZGmlALb8c+qh82ECwozej6cKsHrBP5efNdq67
LUiSzhA4MHwTbUzDMbslA3TEmwphFw4e9AIuRFn5x2TusrkJErU8BXpgBswszdbjhCMADU7IB0GX
AVaVfWsBJhtQ1SD9neh32+k0IvbGQacprO0I9bo6WlAjPU6oTXyxAUf6OsI3ZG5ykq68tqD9XG62
mtyt9VtwoBRdsA/29+urfBdORySLLjnOLkgar/a3wzEDGhigL59reRHNlbgCM4QXjV7xBx8Mtt8D
/93b+2AFnloEL6C+ABr58jDNM/gSq80iGKCGovHCFseS2I9APm+gb3tnY/ftw8u0F/Cy5OUwaL+n
Cmy+sIn42AWHsaT+EpUmcsgo7t1ax5X/TGhmL/NFGYjnijJ1tSjDgDfRGKmPkK3wdt1HfDlxhG1w
SsHX3DXCX2MzoSAYM78W8J8YEdZ9KawIFuDFskpDpzxn2VdH4XGbmnSnAkYKMgrUZeN2BiUVDonT
UfkZUII4gN+7nLV89LB+T4CXch1AFHR0XRtXui9qI63mZwS2DahsyTmMGwBKZnInM94nh8nEQ1cT
z0h06IccrhsGhItD1BF7qxdD8bdFt185lTB16cqJHgFU3JYGdpLrWNtsKX67kKnxVCULEwceVNEd
bopiPIjZV590bPy3gdB0qxUjGTupic5PGZPytrSq+r6kAY54Rww+uqO58U2XT+l3JReAOpky9oYI
MOprapLIftFLv30hsQye+4nmNwVExUKw0jR1TZRRiJaqQfZXQVVBhq4XI/zBUxVPl7zr/HKVhrZ8
mrRKVzjS6OHcdJuhTb91KjyGuvTPaPzN56v2HICQnkRfbFrOWR3YCVKPPZ0+oYk08dbTDfZwqix7
UltbTklD44JfgwqO3YVm2voFZPjiAtYBCO+gL40eyjARW9YwTYKjwwxCiz0htYICZy/W7ZKKYQRk
HIYoTQHNnW84D/gNY4ABLmxoMwo+7QDbISmCyR0VTVcQ00rPP+fgx0Tt0mcKOVkH28ZaF7qXLVmG
7paOiFruban0t46HUIOmcCR8QIdvLGtPYvc8QmoyABzSjz/D0Gz52QTp4q3pg6F88ozqABGPoX0D
+EP2hGLt+nkRc3nTlfCBbdZgrn5s+OU/ey1h4AANjvx5niI+NGGQVg+h30h3MHlHZLuOW1QANkRi
yPSyRMLPwFEyN2tB6CcbjV3c+BksohrOxZQDk5N4Vg/5WpnHaSjNzyUQ4XoAIl7eAF+GpkPCouxq
2FTct5VVQ1JrBfIvgIlBGLSVmfhRDwH0ojS0IJIjeovFz3EW6y8k8QV+tIptMp+LMgM5exOR/Y2k
YtSHrvTbQwbWyvpQJBQWpjBjD0zDRu2CK7fqTDVFV3LeLqzI76Dfwj5bsCGzy6zH16uRP++0OW0Y
ZEjHnA0nnCN6r5OlhJ/YqLeZ402clytoMw/VRUbTyTUL87k/7Fy7rnYzF+NhVDl+825cl+R8NH58
gh2u8bUqiuDU8RkOAtCp6f5hfiQ3kyuVgPWRDJ8ywFqLekgSemcd3JZBdojTFgcCaWHgMnObBpmI
m7xbk1+LFsVcpxZMndpDreUm7kqNLdov4jMFFTk+QWhKXPYLKbOrIiIARtI1leE5nDLSrOG8Zxmv
6ViMcZPBYvYqqRTMlwIf47z6nt+PZC+v+X7zXwgc1AhAvTSX9UB6tzSVB+7KJ7FUiEOiFAY5Ezhl
NzkSInpGFiY/gZWff5ejK3Q9b7BzaXa3Kn2Elo1d6kRjU12kPOlvaZBShOWJlcVX09P4NDiGJCqj
Q9J0LKf2kyWxYHcxDH5VY7ieBKRp0cKtkRpFZRvMi78vkliXLRRoyhmSrtJ/LtB4GJs56QhAObQU
U53D1HypI8+ZOAZ67EBoKkm3XZrUaXExbCn/ERCkreeC02k9wPCnC4+qhH5pAyBzUbUEn2yrS+8p
3KLWwN3D/3Rn7qasv4E2OZAkMTRt1AUop7lkJ07k1NUT3arheqE5/Y1ORVEcAORfk2OQWggLFGIN
v3uHrm4NRROXtTrqk5/IuBELTStPTptF2bHZhQxvoUgykEZJMgOTU7gCEO+YC1Qa02wOL4JgqiiO
4pa4hm+g6VzH2HYSf1pW97KLi09LEaXfKKscO9ukdPkt6MBWHNVUdcNxFCq8W/tsW3ftyvFT4Tqs
CdyBOtikMLFhW8dCnvM4G76Hu7xMA4dSe5cuQ9md4GY7+ot18aOtg2mIHrdBz7iaY99dLJD4zNCv
iKcn1OzSBeJSo3vsV4ib124r5hkmcDCKdjrBcZnAQVHHIe3Lu0VHsG/x0VxkLYDEW3kQFsCcWrDM
Y3Azlr+1t5kG9kCNjziW4VLD9yUQ5y4m4Q+ebkpebHaI7uCqkdgDN1N+0UNhT56kEKbER5r0Pclz
RI+hjvPtzmlOLwOEqIgsCJaFGmhpnxdUii8BC0KDB9EM35lfpriWSob/gF/L4pqQdb7WBNu8dR76
XhcQtTITkP9pxo5ZV1VnuV82EJbgVqtrI0KY5XRuXqpGAvjT2hH8kRa4OJ1eVp2eISnPpVdAeKl+
L49V6ze17HjwKprnr8AHzJ9EF614K7WGvmNvSSgvpkjixYTTGHtGlJnCeD6qpqkpFoCVLxxbOtak
8AOXiA6i4AJhagYaFXb9Jk6w4Jt6EHaZTaEPuE5QmM+4TGEBPSePWivchWyz7CdwuzSuA5UKeq4s
W+N6ShYx3hJlwAectiVW17yEvMnDhtCbXU3oqHQ1uitbBePLke/gly761G/RUNV5MhB7WHGsl4Yu
kUiQGcwleLxiW3WdLyuaP9bF0wFQtM2g2mHMekZSvnatKKbhMRSck7pXk/xkgr74btMBf43nNIMe
kNfrJ8nBjmgoxU11lKziVQ0cAf/KAi7v0FFO58PSR4U/Qk/VxbCs6Wfe4HEiEL0vJMgiU+5i3iAV
10ch6YoiBI27sF5Kj92hTeauZaS2BSgeH7mrKPLIFHf6SdpkUpF7mHajbB5RSe6DILJjQ4Go+e4p
r5J2USGBDrwMsUxrqPVNpKawODmmmb6QGcgTXxljiOQKbrOvhofB3MDbsngqN1Q/2jgT0I4qYkug
08YEvYbWOylrFJGtu8661Bb1hp8KiOCE+kU1x4Go/RQnKHxQFqRra6fS4VmRIUfyDvdOvKMaM2/o
EPtPhV05bL9ImN8isSrPTWxd0IwY7SfcSylkjykUOkwiEnFMeYyTqBgsoE89tTE7hqicVzWRmvwA
hABkX4RwYfe56KVJDjJP5FceFWKoebpEV1W+bFiWIUoeOxQYIG8W9MEZJImCsrXxkiYn3OXqqthF
Emq1RuEvFAwy+FN6i1DAlaRVXiBsChPSkTNfOhY2XGWdbmTmMt5CuyL6CYZCsK8GjbB1o6Rve5KU
9ghNl/E+mTIKD9E1XmWdVExtdQzG+jcwYvFu9CYFOjoScD/AKzFOXTNRXrrLBBcUvywX7iecZQOs
CST0iottABK7Xp3S5IgjqVUz5PN2nY4mJm1pqVhrBpAc3tUi1ShsAGDmGrFY2Z0saMoWPAyFXjk3
GXyEqS2XMxYHUXGMpjH+mo0oA58g+INDoHwY3iE9Yv2hiMayuup6eDLWIRHuWiRZ35+LCI9VLRMG
9VmCrsnn0OhoPnR2C7/Dc02HR0JjrU9cOPW1CD1aScgh6G3mkEg1qoMQXJ1VTsJY1axoGcwhjJZo
PpYXiKwTkNFRKh1OKFwFeavQMQ0h1p7g7I4d3psj+jVBV+e7WBsMfuCZjWRuyuGtqGJTp8g5UK2C
H4JGkAcSSgNrDfOFVBm+j4HE0JOhUPjB5uzWsgltVyKgHLNvvYln1Qi4BOEywrbGU47yyZX2Ctpp
JjQAacVoVgWoUhRqrft4NtejF/1Sq6HYgNHLjZBNqbFvm3wTWXJMKSoINckqIMax9iBuYWS61NJJ
+4/hLB9x9QzVI89tGSGC1ClhNXxzcn4iuQPgD50dWSIMgx9n3QPW/IDAOUWgluZLWStHkx9yhH5Y
HcM/yhzLQEn+pRx9hY4GFNGKOssWv4DBJ1HaH6pCHGyR9OYwAVuY1QCiS9kMoPHgOqsq2I/oLRjM
STCWXmyJ55gG9Kai05D1Q9okE4dt0ZaM/daAmeijJhntcpttnYPKHPAWvxSluUBGwIorPSk4p8Rj
ORZ4AiFJdUtwjT/bbMYLwrEvt7rf8u0KNwPC6mTSCE3g8Bv/GvuO3OlhVE9mG4LhKumXNYC6XOYP
rksgXbMzVkjDq6J/CJd1Vc1CXJyjq1RWl5yu2R1WJEoajTTgCM5FXBzYuPhHylfgXHog1qImXUjC
G5/R4jKG4EqOwxXK68yteNw1K0cGLhs6oy1xeSoQbMmg5Tqwa1MZnf/Osy2rLjM5d48djEew+nbx
T9aiO9X2c6B/TmmFsla0pMV5NKVL3JQmSW59Eq0jKn5KXPk+NABz9p38kk4UYeZCOZbZzTBPanIF
D/paJ/EwN6OX5DJWEKJrHAimSct8N4hmoar7vEBHWAHvqgF5YRWz3aXsrCPwrcndVKOuOX/Wk8+2
w2K6dLqAtnz2qytY2rdslkjH88jR4mwFEWxqDctnV+u+Ch62MdZTk6FgOJ3iQdpjHtuhrLMxB40W
fwNVsSFEJmCWYbL1Viye49hVkrXYnuk/ePrI9y7gEI/SXlrYh+M+H2D2TuafmZptfF0MmzCHpJrz
Xx5dEjiHblIgk0ZgWpueM966iqPi1sMZSOLZHvBXtgS2ZD+jYIt/WEWxjUPOd2ECcAAMOiRs/bUS
1l1QPucS8iSQgWkW1MS+6iAFvBJu8AMOWjgGuBiNTR8gEln+LqI1g69FNJddyxdviis3pPPdaPPu
GWJtuWjZEpq+RuHWbBcbvPZ+wQtgPi8RcVVwHg3FjyjsQ4f3l6GmYHVpP8fSMXo2hyDbnZUkcTiA
oR9/Dy52/NAjMOtRCB2TJz+K5bst+BQ0sDgJJYowQ4UijHDan+1cN1lncktVnS3pohpb2uIu0Bm6
JFCMTgGEJRCzw8tNpiuBuAqXy6TjE1gscGMdFU2KGhpE7LeApUBXgyUAXe4R6POfM4yN/rHcdD3S
qH4ULUBTtkc6w/EWYfvDf867PePpfLeoFlGZ4KgrWnXjCpJiNWCEh5pQscRoJ+CTu2OoluwplAua
BHnFl7lO2FRMNcc9Mx60D7PfKs+RTyxsb3lCcwF5N2eANWN/4fceRuMeQTyhrKEIoD4HXgYzAgMf
nCk0aMoanDeNx3mx6M72EK2oE+LgaWsQ4j+qQSWwbveL/RmMVN0IxeiPoZ/IV78y9s0iWkatGirQ
DyqCXHNDRro9rPAwx/zSAExWkZZrnUA3hDaxADawQG7G6ojR+FqvyHFANgVt87D6iJ4WeC7f63Wa
79eSodxipOE9kmmFZ1GjAG3boMML0UDZW34pC1is1imd/B3ua9QQuA/cdxmk028l3SRBV2KFbpYt
7cd6g3TfHQS9ks/Ekv4c2YD9nW1zct/hBP3ycgJwT6B0MiHlD1G6rbokBz1IhbmrCTR0yzpEDgpf
+3QtHxQyw6XuUG74HkVm6lqgWgp+UDJH+A29Y4POSrbpW9RxVoHYeuZLg6bMqO8ypKDsIqk2cAN4
PCTPusvHWxvHy/eql/1ypVZROrQmXZHVocqpvGK6K8cD0m/oYfvKTS0zqprOe7QOfjKU+i8reEGO
FxCVLO6gVbYLzKHtKBtIf5XmgPhluNm8XO5Iv/B/wDJ3l9C+I12Tzl3ywOa+WutxHFFAtmjlXhdm
myjcm3JIBwPA1Zva2DH7OgzeEtygOa4ct+bLp7USqP5HaTDqM1zF8jinQxfUeUxwmXu8Z2iRhVMQ
NgPu7LstwrMNZvOM2iSQcRk0ncJoQqGU0/E+yrVdL1DdSD9viJbR9VuQOB98BGelmqIEv6HiKPz5
MqBm2ggWGmwfHaCMPwywwKu5Xseo6cqgEod1TvzQaCugexYDZPdJ6ASKX7Sq+vImRQvxt4Aj7sOk
kPDiLO6RdLf25Tklg+MI2ULl7nAaUByCXY69MZSPGlrUuRsaUUEnt+l7nTxk6YTuxQyviL3/EozR
leqS+aJDIYPUToOue1o13dSBsLEQSKkjj6an2+QPt3r2AFDupFro8VHeki6Dk4DRNkVggD76b+Kc
v1rVsv0UPe7U63CKHE4ouN/zCaHwcpFtU2zOViWCs3wNqUVjKLfkOLiqGk8G8cv3ynvksonc4qMk
iRraIVX8Dj6ywae0kOlng14qq63KizswlodnxVzADmNfZLI2QYwf6Vf4kjd5toxIDV1KUArwK54O
jbwxaxJc5H3bzWTHGpt5d5Uc1/kbglr+tbMlHsaCBJLi/JfoYwH6a89QG9ksOK4JDkjfc2RbxRpK
yDCGIwQyeoVAocrYD5IsmannBQAt6Ip5KtCRic1Qg7M++RpQ+vgB4Ul+nwpfmMaK0l/QSUZVLYss
OBfLOqeXLlfufLGDZWdijbuHYUMh6aqDzqM6Ukj0MsT6C1KUNJHZ84bEpTtkKHTjeeAoWJ3NRUmq
ZkXr/wFyQBk/gn02Za0Vq+qOaOLSOyCmBHxVIhSn5BRVJ2Dn7XOmfHGtfdCjydbH4TnA/XxCh0nj
IPRD1V9F6GfNdbz07DaII7zt2i6GH8Z5JN8p8H+yVovGxQgnZ3DCSvF/nJ1Zc9vMlmX/yo3vHbcx
Dx1164EgSIrUZA2eXhC2LGOeEokh8et7wXW76xOtkNrlNwclJQEkMk+es/c6i11tdMKp+1iNBmFk
WRcycse4/7SUNRpY0bJqbEAuikeMi9pTzgR4kigb0pCaRfzZLsz8ppdEEOEydRb1caAu+2ER5PjS
rK2HaHSTnq6HY1Uey3rQkp2h99rRZ+FzIwgpdr3tRy+uD0VfLlXo0jyh2rSZy8bT945xadty8CLo
BMRenIKxMJtelu4CYSZNmIrOuFhI1FNfaLphn1MZczZDOhO6utU4+STZO1mTP3NtNmpWW6KNBHVf
wPKjKBYH+ZUnmoDwyFnMHxWajO+NDfg1LIzSICaQEC2CJGPRHiDHh5Tfem8TNLG4maolM7a8GZUH
xUPR6s8OBmXvXaPUEw4R6fJJWs6kh4VyG2srNXI+RBPGkIdeM9ufmhJN9yml/ZK5EQhNrpSmAiPs
gsq4GZf1mMni46QntKbNQ0xrkFVUYhp3DoF0v6GkRlm3KovjuAY9IdAx7d7rAIkAysrNm5LTTv0h
NqvlR4Xowb9o7Hp49LMsuXU7f5clrd4fZs1IBdl2YZIXsFVhIzcIgisZqOkzJQu/PeCRqk4ciLof
WpmwMojZ5DeKSjNvl2npA2LLUaIV5Thw07IV0anKX8jdxgQRJHU8u+TIWVhptB64x23SFv6WhTUJ
SN5MQ3doEHuRPWpL4BeKnvDlpSitlMXSnvJrZcfzl45t+87i4WRouaT5s/FTot6VlncpraCZ91xj
c2PneUsYm88xmXKLz/SM5lkbUMTIv5YyKDmOekzzDa0ubHyx1YgmkAf7wZpicvuk9p2v7uwRQZgi
zp7QRoB7kpA/840HoiO4osBL0s+vbRJU9Ldx9K1ihjos36WGoQmdibhJ66TSN40LM4zO765Moqbu
5IMd0DPsNFDY6CNVYp/jOOzizm3dpaVjCJ2xv6EmKdqd0jhjR/qUs9mYIk2WfUDS/RF7tLWmjR1O
Lmqk5HRQZK2GjewLvGSpMBI0RolX2Zsi931yQBp7B9uDm9SRvdRABQn6jHKXLQVSyEj3h0DvNlY3
KWc3WrLSrityzzS2bYtSts9tKkR6PSf+RO+CPisIeOhjaSlW0cwszKgsZw0Bypgg6RTXQ0Z5WoVu
b3XDYzd03bIngGkTbZPHFtqmYEa8CZjOTLV7U862D43eLJBIbZLKZR2MvM6o8zsrcbsx3ujgRUsQ
oqqzHmya79bXXa3NOokYNh370OsutiraappE2bWuaZ/0tJqqi3yeOm/9vSprTim8iuHeNcaFUEvz
F795psGoSWhD2Y8xZBvgZNgMjeZMHPOXSTcOzlyY01Vnk0SnYtCO9U9A1uPShJSTOYjtROsm8c84
WDz6R9t5X576mva4nwo6r8gfvsHeea37TeyGM+D5+SPlFqE/VKNLLBTGgVsZXxqtdXR3V5bUCA+x
MY4UlXtr8Zcf2tysgh7CufRbjXS22DOMoJqYrO24FVsizQk+W7am83IbXmKSLytACgPI94Xdg3pq
ECiQgaGiAuWh4O5gnugHzzmMzjJo95VjNkQaw9Q6FEviUSgkzlLveKUcdBf+d7ezXO/74PqFJ/cZ
ddIk3dizm7c9GajMrj63PrvMj4CjaxzN/mxlpznLSnnjqA44dojvDeR36s2xd5oFlo19Zo1jdalz
Qrf3Ph02pqgkdb58cFu+f7PRfUoFIPzp4PcjyZK5fHBTXZu/xmpm26BWooKDYH5zaa5RBHvS4sN4
YciRLTPVTUoppNcmcVTaANTZ7b1iPPTVRC8RWZfZxFY59Pk1gqi02zWTNzRHsehLHo1OZRVfIXvE
Hefc3hcRWU9bPwikJssmr9VibC1NVR61DJItoXLs2v9c8MbcwQTM58teOZxmFp39NZKzBIsA71l9
GZI5fRbzYogLl0Wg2M52EX/REtHom0Qbp0com4m5m/WguMuayho2uOdLmiyx/dkRFLOi+Zr0Rexx
1rKC+ZC0/FDIvqHii4TX5cfgdLmz1dE6qz3CTOMRAxI5JoecfbAZAvJwG0w12i2V1KTcFn6+fFWd
19zhhzYelJ/oHgemPov6Ls1qigjEiJu0w267oYSSXtWcvW996B0Ime2+cjaxG6dfZZ/0Rjg6Qo6b
qm3V58pc1EQgO+r61hjM7kkBJf88DcV81Aj2S2QxjXsx9ADvOaS5kWbxXtDksriw8rxDMyCXS8pA
Yxk1yWifGt6eabOYA+WbVsU06LWzqbgsPZpkThwbOEZabVttxtRs6RFAYZzKPEmg79VizA9t03qk
T71yrLddibx9u6RUfu9yVsQHXRM9OWkYpjSHcLxUUdewECGUhovoI+XuPmSdg2i6aEbxGd2RfxcX
lVHskjr2vLuGzt+fOhpaItixZ+dH0IyFIhnj9GobK6eqQ2eai0gkwbyyHQoPUjPQsDKcZrrgXvbS
mMB1lF11MepTepgQMzdXDlamjCO1w/YdiJpcBjg56jXAJsn9TKaeXmJad8qwHeI8Iffc07+Xjb+m
8NnFnr3pHE987RL2pmhWFXqOnKM7u3ER0Pl2WGJ1IK2V2Nve76v0hJpKq+hsmFVllMXL8LggE+gj
jpHqe+Ua6RMge9/fTKkznyrAT+NOdV32VcgJubKfpvmtbO2M0qXpN+gW1SKpskhTnDgvcXwFwx9c
rfaGJDQqN5UhSh/qMBRXqfbKsabzQVvRd3VDw9GezWosbW3TxYu8T1NOxht6cQHP94h0xNae1Xwr
c2tsuSWzo29SVqBlkwivZMUzAgRXydiznAcBaPW9QUrzE4V9lA9jAZQ6ZFqSuM6XrD0lMyFWNGLd
GVnc1qaEzpJ1X4rOsh/0YI7LDcs+88bslTQvtVaIbKNTCfqcJL1bcsbrkXQ3vcj9HYuRn+5oppru
Br3VhtCjeGXsSiPoPzh9sqzaP8e8ahLh3oLWAfNaNSziG20pfBWlmVK3GdLceyvruuokArdJo9ge
8yTsEB3IKHbixKfWQ5Cx8wVV8TWFQFp/dIakJZdpON3OMKu82g2tHZD/4QBIElbOYzgoY/has/fa
YWnAwfmExaJetp2O9o28W+olkZ4GGZR0z+pPVFJU89nIFz+LFlvzv3lN71th19XzGPFyQ0/Iq7qi
v/vcB/ZFpzfyapzpchVCQiLL7ldVfTQbjRR2anCS2xEgmB87ZxTPrKEUt4pMX5NFZLZ1jp+z4Yci
pxn0Y56L5ZAjpSjJwWqUZpEHFY8iFc6DMQMmPhnsdx+WynCJB94Waf6mK0MtDlbJh3qkE9OdQ4/q
UqqBoIo8bJuLXTWnzsWYvzvKuRUWyC+4IwjgkOkCmEdnSngOKZ1bLbUfti05aK/k6TuNgfapQNMx
KysJM2jk71zab/q8ddBfclAcmWQU18//Jr8fEoOdKAZLbdNl+AQnublvaDGwryjh//lQdE1GrAs9
il3l3LAFgccoVdF6YWugK7D8TO4Ttxj2qdHV77BKzlW1Ky957dL+qykEJLozhV46tTWv3eiHcd7W
myKmW0LhVdle5bm7aYflPRPDKxNkFQzTkxq8GcrAs0dXqHaJkZAE6AeUeVEu43zhs5C+cwNfuyoU
zXhaTfCnv00QzOyVV8x5ECLho+HshALcio1iW44OZd9cOO/IKV+ZGwZ93E0CedwSVOpfzg0ThXjf
4/APA7f7ntl6sU0mNObZ0LyHB3nt/oFGhFbFws5sPFOJYpHr2k7LgpAMiLhHEOBdlYS979y/3wx7
67QI8OkxI1z4Cuc+3dYRDqdDHpMmSeI3RWteodowtsLXrJux88cwL9P4rnNn4yOVxSEy0cjc//Fa
gscHzbfNnomjZr0Vf3vhONp52DS4qb1AOh9mAVIVVFqW9ae9SgzMXeuU9Mnc0f3ZOhvIzFOc3DQ8
xaXrjfaGFgPoySa9NT8tU/setvP3qWIBgaSmhfSWdTI4e+G01OgpnXCE19Ji/k79hOKmgonwGaNd
9l6P6XPDxnplq1fXtVbsPFf48hbmeW/ElDlIeHmGf9V69beOKvWOqOaJ7FcV4q+wt0UyTu9YeX5f
oBl3JXTw/q2S5rNx3dkXGgE974MzOruWdl1hN9jergradqslrgp1ozJ2b8+XVy+WjsXMGcTGGHBe
XixiktnuCupKkmQGXnak7mj81G6m4eBG2kUXmUaHkhS4/x+//lzu2khk9dd6OIBejlzbHQ2CqjkI
Y2upPpZaVd8pqySVOs1TdfP2Vf6+AGDhhXi87n/sR+fgmMzq83bsAsaqE3+vT6rbGwt1hLdHeW2W
OpxosRbx/hvn9AGO5TFpVI8FdHYEjuGGutVQVyeFPv6dHei1ueKYOL8wk3prLejlzVuKoO88CExh
gFrrepYqvrbR/nwx4DHo0VLb8bQhCMid6O1LfO1Gwr+jCxodFbHRrrfgb8uLluvkPwdOtstkVl9L
M3GqbRlIa9q+Pc65VXZ9BzFWehg6Hdhj1tne0GsGvQ+UG2AlwCoIApY3LpfGlooE9kkEDDSfGZwf
AhHk9WT5f9qqch2eZdzxqFzCRT1v/T6MJuVZisthDCQ7tIG1b3LTo+HclMM21OV7BL7XZg7MxpXF
apG3P+drpkA4coWNNfQHfdzRA+ZDTNOgLf3R/Hc2qfdGOruxEESXTHXc2MRtnKisDBo+5EW8rbrW
vnj7Gb461Nqj1QRbAW7s7AUnnRUnIraD0NYy+zugCjqhW1n7sc3S93qU/x66rK21/3uos82IAMMd
KDQF4ZgGwKpN+okm5M8ienw7CDLpLfn2pZ2vmqZD4LISHfRfhGfnbDwON8DchmKIJm0y9riPZqRZ
KtgVa+8Ay5rHnZeQwrFU2b+zkp3f1F8jAwbCU7juuufexdwc8DSa5hD5feH/rJomuCio/gLGN5p3
3sHXhoKYqLM2Qxt07LM1xgW8XyqpD5hmR/8nkno7xBbxIEehvXdMOH9+61VhF1v5wGs3hvP3rSwH
YWYJKlbNmq+ouBgfRTWJDcUJ9670y/dcceerJ8Ot5lxIMWgWAV6eXZkhBxqf+MEYzVqGRtL1984v
0wQeCoqmTcP3oHr3zpM7X9LWQVlOiMvs9aAXnAWhmTN20mtQZvoUOdeOOcVhBEXyKPAK74g4nIgk
T3NMh87/lqp5uv/jKUtIw1PkeGRxzWcv/phQRBOqklGlhNzLYtc0d1aVDLdV6jsRpdYGyUjz3kW/
Modw5gegzQK4h7imXu4X40AwzyAyKkROncY1tSUkQnV/JiJDS/D2Jb72WFc3vu2vAFwm08vBugFh
CLGZxChlZWFQudN1I9L+NjZUupMdYjOtbfR3HqvxytzFMgWmFfwgzT3OSeVl5iV6UrQSJbowr03S
tlRdfFd+L2UTHLpxmh68dCmOuezND5zwyk8kha2ow7Hb0f+GUlkcVBmZKewaUdzE1sagufh7EfSr
3xKF2goQRGN6PuVnDul0lc4RJesY9DrpLxtmiXMQpdYfhOuUT28/i9dmu4fVBUM62gX9PLrD7FlX
ljsNkYUqWkODqJVxZKFoQiwz1yd6qWZb3EvxqcjK/hDDvBh3b3+DX9SHv7vW1heO2Mil0z1QZCQU
L6eDIMlprh2MoqJ1qxNpt2rn0f/84CVZsW17tYRNL52rXl/ayCkbZNw84agbhoJSCgKnt7/Oa5OT
VjM+cTawCPscxYOAP4kbkxLzMqXVqVJSfRh1zBVa6nwv2sSjxjR378zN18YE+UDsCySW3epsm5pK
XV+0KZERzqA8tJU5rqUo6X3IlT8WG4p3ZBOq2Pbe2TleHZdmASupElnCeUc0gyr4kpJmo3m55VI/
kPUKjh3oQ0o1JcU2q+npLi86+51H/uq4wA3XVQ4j9/kTb2Q6Z4NTy0g3S+vg5YXrIiuW+SnG9b0d
G2VQFMFM9s66s97G84nGq8UWBhAbgOP6LvwtKJ6Q9w6mhdMDYOb4mGVzvzUH13l8ewK98kbR2Afb
OC8wvMhzjgBa0tKRwdJHrmjyKIA6dIEtABFFn/zEtjyGvTmbIaGBBc9/sC7eHv2VW4tbU6eBp22g
2juPO4gTlCiMlKlU5u4pd1HN+/Rk2hOh9pGsTfgBXf8eMOeVRYtByaYQFawu9rP5y04GaTZgzxoG
asiQU9idFUn1wouz0HOm8c/fUVBH5rpJ03VZP98j/X4FLru+jOxSaafe7cWHFGVvs9PxRmahXspk
pwJP3f75veXkT0jHjTVpxfxy/kgcEw5qehlpwyL3qjGqg3RaPcJl69+a6NUxCAr14X8wqE16wwSN
ssbOLwdtqz7TS4ed2S3S5jTb5L2F72hPSdvOe702r2msq4p33pRXwgHCAKawyX00IfC/HFTFueeW
diyjJq56ktzWcC/psVmyPwgsqG9f4StBOo0tcFMzaxns/NA/ShSEwzgRcCm8xRb2saMzLda9Rh1z
I3FvhxaM7p0sFvH57ZF/az7K1kMhlA6yKzhrbXn78jr1emGLVwF6IjIF1CdUd91RhPyJAUPt0tai
ParVCufJb+MW7zoaZcQcmqkfSxp/P1KNQZBoTnW6RdWEX+Dtb/faW8W+zItFkpJDxNlDcMZJ11i5
2Rd9xGo+vdIxDyXuFZVxfRMn45+S/X7dDHLXZGCJyeiV8fJmqNQ3vK7jyJIO5KwdCb3AJDm5z0xp
/vkGsPKB0Y06K734vBkOtSKrT/GDRTEa8z0h78eat3zPAsPZJRDOTWBWRfTnt5OGuHDvQOjTf+fs
RcLS1riIuIfIqRpyBUY93ExZraIgRlhi0+vt7u3xXluJYez5gUUw59MF6uXt9GudvpuqHqPRjvXD
nA4GHvpePuJ+NGBPV/G12zTFe3mD1yYNIFP6uIC8XKmJL0cdszSYEjwFUT04VugGHcqyMtO2CAO1
FUlgvfMkX1kpLBTCtsXzpBnI+XitzwpM2XmKHJUUV62TiU/CtNWefFrx5e0b+sqlkSkHBcf1kfJ1
18//tn07C7nOZcknypDILz2/87ARuxgQtQHxN6j45Z2w7JUBbVzWbOLU+la238sB68bGgYJZIiq6
JN7V7vRc2Zl5oFVaC/2oad+ZoK/cSnCacH2p8MKUOD8WUUgfqPvqU9SzaEUo+4o9ugYbdbn7Hjz8
F9XtLBRa4yA6oIH5Ipt8tvC5KdIxN5vnSOapOjgW1IIu04YP+ZAbW3eSPcdPvb7Nhl4/9i3+GqcP
lht9GpKvGSTs77i6bQgHljiMa0MWz3Li+yQWw7XPoe/IfMgPNSaWQ5IU8j082WsHBnwKHFJJOjq/
N7laDIsWmujfIkf0DRKhGCOWY87OiRZ19acGJQdRrJqTzwH78UXTZXBHkAppz9JqMkwhAAH67dtz
85U9jGoAZTKDWMejgPVyquhaAxhVMFUMV2qIjSp/pS+NUFlQdLWGXRwWLegxVzbWOwe410YmN08i
m1oEpKLzZcYZ6AefJnOU694PGk7YBOyLvMZR7kSGNMtPbj9mm6kPhncizVemKyUQ6koc2Ziupvny
khPcX7VsjTkCip4iL3OLDT0CrcjpxvfacL+ylELZXschFw7f5OwaLVkmFtvhDLMhXsX59lTtUerM
1HBnxI1qEQevM8d3LvCV139daWhBQWCgm+c5dGU4gygajO2tgnCio4hFqw2u47BMc80KANqjDd+e
Rr/dU2YzAaaz1iZI552fUCj9N8bsD4q3L+uveyOt92ZjT3uklH9aFzQZigkLoYIoxv+tH12bl6Ob
e3AwVtHlEe9dtilGH50RGe13ApnXrgrSlMUT9IHWnO/2tdGq3Hc1FWEFJkNfCXsIHUQrKTKlqYze
voXrNv5iZQMiSGISSjoJVoS3Z2+ij00GJSzYhAy59DUKbEr9y9IAYHl7nFcuirWHA4/J/eNf8HL6
GwnQg6SzVFSOcBBsPF/4X+jzmwRN9+3toX6b/isX0SU0ZsXm6PGLbfm3jc8tAhAEa8Ic22p3kEPf
Rj3uyq0cNLUj9a0+6UY57d4e9LXrIz1nrThZTgLnzbBSGHmYVQ1ER8jX4GaY2V2tyNl5EnHs/2Qo
ixYE68URK728lS6+NwPV4qpvknSpdXpUS/DnkMQH3n/V4/7X0/y/k+fm9r8mQv+f/8H/n5pWgfhK
5dl///MqexJN3/yU/7H+2v/7sZe/9J837XN9L8Xzs7z61p7/5Itf5O//e/ztN/ntxX+wQOAL+jA8
C3X33OPc+TUI33T9yf/fD//x/OuvAFt//tdfT81Qy/WvJVlT//Xvjy5+/OsvUv9/u+vr3//3h9ff
Kn7vcfn+XGS9/Pb7Lz1/6+W//vKsf5IFApwFopJqCcW8v/4xPa+fOM4/UZtQ0efhsBz+EoDUjZDp
v/6ynX9SEYDuxumN0yLCir/+0TfD+pHl/ZMegg6HKoInS6cK8tf/vfgXj+m/H9s/AAjdNlkte77N
i7caohV152AVX1HMWdfFs7da9jAFUwvTZBVnyGw12e1nrZv2CWffCHO7+YDVeXjnvL++wv+9lKyD
QtHikMKA9Ghm4Xo5Ly3YGJAnvezgDpWLEm4MsCUu0l3UpjGK2N6UgVFeFZaJ7RLFa++iKi15L//2
nP59K/5+6S83+P/6FqbFVkt6kId8nhG2KLN3DZ2PDl1aXRA/bOJVqQ4wdQqlW31FP/uAT/udqIL0
zLp/v7x6QPb4f8jTrTHw+fZHEQIVoQNBRHPk9Dg4/aXylaXuUBl1NDGPrfmDS4er8hS7wvmRNW1v
bzu10j6MAaZKkc/qSch5sr+OArUJ4Jp2OtBUwHIfZzCUTkSGbqApj+tgw0ud3CzvHdqumpfGPJZ7
2S01Z++qvh4DMWT70gqSBnCWe0used31hYWO1dBnc9uYTjOd4qyAlacG61NtczpwWuWDvSshn/Hs
uvyirgJM94j6IQQMyQI4um5yu9g09MczQrc0i0c3SOtnjIwVHg/NDtFuXizkiS/qYUqeyWPGgHus
8qBNhbPN2yTYm0tx2wbDbTClnwrsW1uvlNoHNVtAOLwYd/U8dxfwydsbfSmsjevW+k/0E0hixvre
F5MLHQknXNyaMjQx8WzHmEHA4kECWepi72Go3KG2vnE7wMTbVBu+AG373sXxZw3GQjRVLmglshRb
zcPaY5I+QeWj/SyngixR4gOn2YwmVqLe9esjgmSX6q5/xEEXbDtMZTAIjPq5Zc9+ApPebm1koPrd
mNif4I6KKNCs0+y0Q76bNLpnsKFCZ4T14WaHobTq6moYalwyXtKFeF9QanSael66VvYXE02L5k06
YIbcqqBNytth1voCqL00b/JhdH5C2Gky7ntX5Cd+GF65tRb14pRjz6ZRq7MK9oKFaneAfBZ4w+Td
pE4lEMAUxTzgXqs1+4uYjQLHNNWC7g5CyyTuV/z0fAC5kHwfAq0fr7rO6xXu9MA8uoWtANAEdJiL
JC8aVIdaVXO4zNAWDhCvvCt8E2hpcQbMwykZAgkTohnu0iKH/oi73OlDLR5SXPtow6MUTaXYzHSs
SvmeuVnvaZ+Bf6ftau/OLFKX3HYjg/piRqCr7Qp8ZU/QqobHcqmVvksqLYAG0eA3DtsJ+w+lpaGc
cPjk+Feu4s5wb+zJV7m9ob9NINHMpgsQIpsWfN+ZxxMmcAOiCCxJfex3sVmgps4n+rtHKm3au0La
rbM1oeh+XZGM2BRziG8R9sbc2NtZqu5ARkqshw0R2sModVWe2hmDbIgFTHgb1nlAB92YmH7oCd9y
wrHX1Aqrwve7m2XeAPUb3L45mlzswxRodbAhJoFHXdFTT9+WtpuYFzimDSgwVlB09xmmWUKWVgCj
zF3aUaWyRIBfVqU/HFdso36hSwvVsIEz7IZ2xSjWurGvxs1SWT46AT03QeaYvixoleLa6ks+pG5/
OY1N8AgK0yrv5yUIcObnpv/Q1fH0kayPdY/YZu6uc1ollrTB7LAINWnmmNupFlkB5NeBpZYUppN8
Gi2sjLtMaWm+6UXqB4eqsOqrvMavGSa5iSd65KTu3g+t1rlP2CWVHumVmr0ju6MlSEmDQzjR/JO8
qenN2N+8eqq2g6Il0datCOUeYmGqp2zq2/QkhA1uqurKGhwpIVe86ZQEmmOkwbKDjALopa/TOwes
qbPTXL+lv7EWUCZ1WlHDyysMta1xMKIdxPMLlkKo4VHljvCjCg3CfV8XODeduC31i1paBdiEpcrr
Ey+tFV/C+omLyMnn5c6e5VSGWudgapXwQZprc64U7nj8HMfOSJd8a5tKPAd6hbi+EyCU4g54yB6A
grNsaZwnnvTRHshZZG77oIRtVD9aREPXTkHenNOwFLhjXZAHkWd74zdzzoV/FDkdhijDJk23SWBs
nNDn5upQTBXSc6MsOtxPyqueqL0HHxrDo3SBcCydw7aGGZu63vythM8KFbEv00grMmLxkVTixvN8
7cExFvNWq3UYOamdwpdBdQ5Ax4I3srEc5XUAJDN328xTf+AVCkDK4bZ2j2NfOGIvknwePpSCNeHK
aItpga4VN2Jjt0maHfoua6fQdPvsBi9/Xe41vDEirJWWFWHvWnj/lcxt+7oQLZRuByPQbYHu9EaT
TdVtGtTd5cVaIGNj0N1i2lAVGqptOvXcag1QUrOHxjvNoXTmborYeeMbuIviUoyNSG6lwn8RNRgh
9oIv8pV1M7kxYT3grMvK8uhUOtR6IfvPdrNcdHOFiL9J2L82hZA15qtiBiERyA46qXDd0Bmz5iHH
GwO4wM31XTP05pfaC7pv3QDJAse30RnRgsVe7JPB8O/k0PbJBpvzbWnpl+T3xXWli3b8FOQQIENT
tBrFfL8ZHos60W7bWR/wDSfSvYVBUhjM8NSH7Y7zHquN2+v2XpsUdC7oo6oMLTWU5SbD6X7NfroG
PqNreqeCtFm86zql2dEEOhcXVzGLfju2MWQ4TI0/KPEBQCtx/dZ7hxUGaJTtJ9mF0A1dnHRqYelx
bh3FhxJmClTDbaGXmk/eX813AUQxcfJ9UaS7aZSW3NmFXS5H5CDNvlF2lyINNoS4aspmQSFRCz8+
kVAv+4t+NmPiAttufgyzPl76uabozyWmYASz1DkrFWkKog4P3be2kJjqVL/0GpPcWPTrUWbxM7gl
vToNWTPT7KoznH4HXUDvdkUe4GkiCJ+ecwUJ5hK9TZkcxtEH6mAOBLAblRr4gFqMPNB/RQmDlGxl
PXYYnfphfAJed5O2hnZqBvxpptX6XwNOWaYyPkkbvLyjyaPe4rHNzKHc9oGQu8Jt6cRgyOMUV+nB
kP2aVOuKGbYzzKWwt1y2RPgB4G3KtM0vEYn73/wBOOMUWMNPMw3iYzGl9QU4C/sw+os8ki7KKT9O
LT3FpXENJ0g+u14lcKB28SMIhOJLYrgjVAQQWSf4ZaYXevpYXNp4AX/g1e+OmuXOx5as9hX9TlFT
BXn2FVCa/gjb9G4SlJrBTs7aroqJESZjvFuC/pqAtN7hYruMLetrY4scPd36xuHUuRgL2W/BPJiH
XOH9xqmG6iKTyb401bHrRx38VOJhzNUJ90epDqkus5Mn1x4FrgZfNdByGr5p5XXpVzeEQc2W7ndi
x7H6TsiCCKBHeeaCL6Hfx1UXePMWE8zRWVll9KPYwSdytn5ZH4bKO4y2c7KHeTWITZ9RHkPkzCZa
SDUx6SbJ8m7j2owsusBfVZMadsbojfhMu5/Amwsq6OLr6oKWSR4fdC/4qHcr4k7l4CjG5gb7QwXH
Oj3yM/FR9aJ9wgb4mZSCHnIqM/eFWg1e5gEpzq4Pqg8EyE0I/wUyB2zeQHMOSdXr2ca12aZSIz8u
VM7wHZMcw4ON75MWV5IvEQZD5h7jZoA+UeW3rYFvJaV6ReFq5Ua6Rn6XLhZck850UparKb7S9CU+
gPLGmVXC69UQSuxqYeyyqW1vCdznHLMXHAvDlAOxn+Z8k0Y6AT6CEW6Zk/ttpeZfj0X31VlG59ZK
S3k5+Hoc0busPGq2dmtaoGt6J34wHLhg8YioidNdqCvvs5fqV0L41YFTkPxGsra+cCp3D0dJbBqn
cY6W5qXbbPKX77CC97T03XRB+gXpgLGd8njrCnOvSQ1mVtx+lnQ2hbbkBVcD2KJ9KwqLWr+8Wub8
wkD28Kke0zt8BvlmbOeLuNDbPVCe4irQf/h4Z3u0YZtKSw+tMTy0wmWj428dodAXoWdX16476pve
Nz4RuaCPKNGLRHU1u5+l8D7mk29EM8VBh3LlHtPoHA21vW5Dyaai2dqg5MmiW0+YIrvYWGVl3dnA
k05Ygj6oxbuz4HnsYWy5wFNr/7szmURIroKe7Xcn5ujw4IriEmnsZVvH9WVKEy415Ve1ZVcRBBgR
goDDg1046qKXhXvhpJ0VWSO9H8FQD3JUMH0AAgUGwCZ6u49NiFeT5udiT6X3TjPVvsjG+tDbQ3LS
rc57UjgSP/vTmDwklnCJG4Pys6o98xpbcNlGk/Ls69X5B+VEYF3Egfih1Lwi0sBLhnTQXSAnZiu8
oK/32qKsH7GVZR+rjFhKTzL/cqjHeKsFerGLl+ljOVZLhJG7BVNSHhug8huCpOFDKwbvOKXLgx5o
/oHeEN6X2bBgfyCaBd7ReFE9enIXV+qIRB8QZ6llx5r+EYf2/7B3JstxI+nSfZdeX8gwD1sAiZw4
kxKHDYykJMxDBALj0/8nq+q/t1TdVm2970VpUxKTmQkgIvxzP77lhNF10oTdnJJN7vA2vUPXfVzF
bD+NFssdsDsX402RxmXuPknPyB4m7FY8xWo2vSYJdGzMS9RCTYrXKv1WEpYUelEka1OC2ena2cHG
ZiMLrKtyX6FxpNcwFOTZ8omexn3LzB741zWBmiLRRms/89VE+gySpMstfee5QCYNKlCqHLeokXd6
DMDNuKVpi0d9p8qQkF66LwKAsxpZ2uHSNjmGxrq1J2NNLQNCkza9gz1Q92XWW7duwTCO9TINbWxk
ZwDzIlFLeebAWcTOumhwJ8q2Ci3QPB+et9wHhQrebWhWyOvtmPnlzZz3vrik3AhgjmI8UkUCWRTs
yUDp6hGqvR7pUjjPHl/z9eRhmeo81V7nWk/qo/X8IVxAiiUGSe698N0qgrSjntoS5nwL+G0B4x3B
t7XjDfLZadvS6kGObnuCyxu7nfCfZY9sEU4oB7eWNbmHRiftsTocCRotbaEBFM9KLOrnMLJ9MKtR
3+VbCt8vV7CLO+hYlSiG66ZwP0HApOHU6UdP2YdWh6Pbl8lScygM+0kGO+L//alwOhOMCZfrsHTr
FuutaBbEBPgQ4Tw1VfCYExyH8rL0vrXc2biNreGopWlecvzUrcF9QDjNgmLXL1vO8JXzmQSZaJAi
1Xa6HEwAa4PpVUKDRuRckrOgDkUWzczRmpJegYLt826ucdMDZF978eEHsJFdUJi1Q63osqgc7rm2
ub2f6GjvOov50IHbS0oFKmn9NEiOB3dgar6qGTrEjso850K12vhb/vWs66Pp73TSneN9wMyI0HQd
DPnKOanoJu+FYZLZyPdqLFunPSy9N7jqGOA29tkgFbItmqTH22kt+21zjCndT5BbfUgZo7VSF2oK
ukHr0+IC6SnHuNkmvIIhp8TF0pI8DaR/XVKs4SadUV9C8SAyGJSZiZXrAIz8WvoJEwIjpmjDiQY7
G6I+lYAyzE8WXUU7SikfwW0yR+uwFuzsAt3ds+EiLdAJ2UV3PzsIikkDlTQaPPHVaPvd5jvwuNzu
Vo7aqRS6BrY33cgooKFPW3mB3HYAZngGAMPVrdcFk8cOkiix6ILIm+6I8SAtEEdhaUwG8VxrvpzG
9JfGGZoTt6JMsrzy7gur0a7BpnBmHOvy0M26GzUZeQTV6TBjZkcTsDPds9zsQh02oXM/rTBxlpqV
RLnqnhmvxduB0fzsb2UHBU3JDO7JYoPS6QVnJ1i95W3QrtWroaVlpFK3SoTtdWInheZawBWKoo11
0+B6zYa8rGMNxXID52GjSMAe4vy7OZ624F/x2EsYQW8e5zzI905hZlPcr571nANXKePMoe3c5KuN
S4Z+gDovRS/eXH/Vu9ILi1wuV2KY3Rg+780y2NVRjfKHaAB7ruYQOXJKmMSQ66/9XY6b52iBj9v5
aZlH6dZt9/YGgIRIaHbbplJ91XI90mTNXgOw9A1QSED4bFd/GhpmhnCYzeGKKLNxpYEAKArL2mtk
+sBGyToBxn09+42WSMOKJXy0U53X9T6Y2NqGHUD0GIcjUhaEfe9BBwQLEU0DGKMP66Ng9v6uaZkI
V7e2jsPk2kCQM2PfYmU4DYX53MNLPBrjDGZUrl+JA1+vzuBu4biZcq+XAsTMwDI/btaVvk0/VQva
l9qL7qg8W+wqwvpH214PZWss992c+VHBrX6bF8I9gl0zmSf2dD5qVBQtB8Kz2vU4jOkYzwgZd+ns
qTxquSqekWgwAxu6OJD6IlCHFS+G3OhHWHvSJ/aK5dF1Cy56U+vuxGQ+YKKYdrVRNfcddmM2POly
ImNuaAmTdyd23Oa3hFyTFBZOag+EfOiXteJ61qYsQ+HMvWs37+FcgTpLTyY1ePvaDuZ1h7MHNjGx
mKusGjTA96Xz2Js1YC5Imby/ScqWjfKs4lxOr8zT+m8btTR7B3pTFnoG0t3OmavrTvOcu2ZkPyyD
STwyIZXhvGoEtIq8SpA1DOIMKHJxo/flHkAOp5HZMJLGFLveFYkMlPoYdfh+M2LtoRw7Dgdas8XO
ksLp5Yj4veSIcS5HKvVG3cn3SucIYlPAR41bCvA92Hj4V+v4zIndwf+TN5njltGKrJvHRtsO+oEm
ZFe+gPK0uGPSfpd6/UBfBqDDgN//CW1j2Tmc8N+UiygZ0TfyzWkryA7VqDgjiTpLMjwIUZvnYqfh
tj0YKNHTbMhT6hCzIcmbad8weGx8ul63G2izoilis/fDIsTJALoZKbABXxX4rJNVFcZ3c5M/wbo0
B9Ti1onxBU6PfeY8wKqSkdogWcBDHK/TbrOOs9J49LtsJdo5RdZbs6SwLYo8SvuFgQN9QZtwQ7my
yTeQBdjHsQL7RerR5DGZV82gNpzmvn8BE5i0W1DDKmt9SRrPGW+XzHJDC7rlHqEu+LZSCn3jSefH
uKTtnVXY9d7Dpnrrstf+7Cc1JbWlyZupXhZ64odt57X9grlNzw4m05D7OVUvKFF7E6Q1trc2dPzs
ZOdAm/RxmuO0lUgPsn1whro9jqOjGTuDmTJIRxocEo498Hidntu79ZV4UICFQiloKlkKkR+GqlG8
WfXamHI5BiDqr9BI/bjuc+u4OlV/p4OtiDYROBvoFK9KtIYqjt8qcZycXeBceeA0AaNZH5iNtX0D
mAmSf3dB0TFoHr4jRW2fVeW4Jz9AVAE9Ktn3mH005MO4S8G33MIQnY4Qu6sbHfmKoqJZ5U/IAG1C
x4gZbXnvHKUcrxqjac7ojF2oGvtQqNa/KfL5WuLMiEDrHLxcW49KDMtdCUr10K5p9kzDRV7uJNSN
POo3owd970LmW1PRXnpjeJx261TsFzEcG56jYjEfka2pZi3l1zETXpK3fDqzSRvMqI+HahR7SXfN
Awfh+0WfuaJzZxMWtDx9uM6NtP8QZptDBoY1AsuvNYcqcb2gTPjn+hsKwjC9rbMHTp5NSH9A4/dA
T6SajLQA09bKbt046yjCJ7cr2+zoeJlhvlTBHEOK7ZA/++w7G4v1nfQWa5Z+mTJhNW52qXJ39bg8
T/SRMCa5QgQZMHKbEJ9pVLvqLKfeYXcHUTw4bIRXC0DkusCAvc07tsEJbLFYYMfiiGMKjIAa0JDN
1D9MMHBJGijvB31cA2txt8SImjCqoBU+pWNgn4hxcnoqLaz5s9Cc+3SgG7BqMTIJlDZg0FPHFo69
QFQ3kzxWPjem0+c5uZFyfWwpU+Gy2Yz7zlnUbvA0FuCC9Mq+mayaX9JW5YOtLX5N9yZMslGV6lBB
sDLCYGaktRiopLVud3eLVnfPButbaKImL2EjoItDFbZ2zTBlO2Xg6kBizp/QX8akZg9HDZ2VnouV
IxjwmO451Xm8M1AKTmttmjSa687DRTG6R99xTmY5iBOJcVdd6k7ALhYWBFZ87vcTq9pTx/umU0SW
FcVDax8HPeOPei6XBzMw3wa3rV5BfFPuMQ8TEBjDv3wsjVyNtw1XKVpx0bKs8BtxWFHO+kY8bns2
Kh88/tQbA5tG2XxSksTsbfJ9rg+Opz6kK9S3wTpwxvZRqDu416MFktHoa3EqDXu6qkorfU4pmYo4
N4HTg6HPwamspicQg90+KAdoXUiYB65F0pwNkCpA3RW0GvixmOR3jWut2btTdNcdvlTQLXLZtYUI
OGcQPXJpzWF54q13lt0r9M5u3PZY9ar5WVf6AiAGNTCNiIzlP8dFcbiJ2E2jveFiV+cFP8mUNFZf
raHYQLmfm1SbIEIJ/bxij2P4wDzNbc9ciCCQaTDvH9dx2A51MKYoQY6dZNKihRC4XH0DV759s3oT
qA3rL0+mBZz6raj0D0Zv3hS7fmcl4IswpZsj2388jkjsXiWtV0Fh4bdZkwwGmL2YsDpLTM2UUEyn
jD2NSuGt0q63qB8+REX9oUJxjNEvtydZUZ0zlxdt3XSDeLb1PRabx0kHKFC7+m5Y85sSFmo/BQ/0
UuHnLYM439qnQnpvgXzfAqu/VrM4+BRQQaHiCo/VYp95NlK1AOxQ5VTMAcDp2w0FmDnvHn+9Qtkr
T0CN3TCr06sVCDaMPocz73jmDYdgKZzYtfN7aYo1oX+5S9xtVtEIJN13L9Oczg6Dsr1ztJYZBhCb
VeU3MLgSOtZ4TI6LdZhG82FZmH8JCQGQUEGUgw8P3aF8bWDTxZXLUlE4eLEB4xpoFSCjt10Gh0mb
4G7PQc3/57+gR+ZmlHw0YfTZmrHHBMzZg6KBsCnSeWcB73n0OAXuyny51bUsAoXeRsQ2Jsqeptie
+xsIbTdTCnSdG/Jn0LZ3GyeJyGQ3f68xKZbTeDSd8hrGiB+vhUA5z6mAWaqDXHXvDiDI2ahHQP8m
2Xa9/sArDMjNRKF0adtqBFXK3k+rxLgwkkR6qIomu8dhet03y2edyTkChgetlU+7t7x9A5tlR0w4
iP2ipQ2PpQnIUFBBM+bEqwy3OBekNyNO7hl799yLGQlTsxnkgmYjSPhDO/exlYo6aZD9sm28Qq2m
f1zBw98cpPdKu67a8r7BTx9SLsInwjw6LNjQU9ZBbZbZSYZBzfDM53NYp/xsSOvZCvIe9rAtvLPk
EbJnx5eypjB9KpeluKbOYgaqIQMqUmjEAIDOFbrZC/MN5c5LGAj4LEtOZRztnX7Grbxat5xfDYns
vDL1QaYNqHQxPSuLvcrQb2w2Nmi+F0Zs05W4KdqWC2FM37W+MXcXfSJkxP022qP18/L8ika9qT5T
JjDyVPVawHkK+1t3l8MvU9cpg7EFYXF256O0Zw52szBd+xa+bcf2TRb5o11Ry8XmbnSp4/ACHl6n
oaWY94oZUdFEmTPpP8HmGOH/qEZfCn8EVJv3bKReTbOdErCXqn/5e/vLb9CcX3wofuCgKZICpr+Z
4d5f3GHEzwKQd3l2sFSQ39cA3x5mQ3B40jlOgCPHaO+FBqlM5kX0ZzU7gQNARY0K0td27MCWWq2t
RalW195+oTVwfmiZjIMsntExQpWRr9lJuMCg/MDrG5znqZ3FibCIK8tt+SGrja40wlv+UeFxNnY9
3/4fUJr/GtP+gTr3p2/8n4xp1+8oj8ymhz+b2X77N7/70lzrC/FvwOOQLCwCI5fcxh++NPfLxSqP
RdfCEkx8EQfTH740zdC/kJ0G8IFzjT9J0v6vMY14zhcH4zi2dxZ+R+fI/p840/5SA0kFJOYBMmGX
sAUvhOPtV5fYVjK8ryoPjbbyDA5f3vIVw5EkEzRyBNvUPCbDINy4FEo1qDJb+T7rs/dTiHz9N0bK
X61iv/0qzCgu78qwyGT8NUnVBuug+R48GrPLhgPRri32tIKtFFzILGrsXN1XfpZ+CuoW/40d9lez
tG/CDLMIqAHFQAQgAfgXg54rMm0GPdrFgZZ/85WxXcjzP8rFTyRWg3/zYr96fH97MQcQTgDUgRem
GvrXjxzfp+told/H9aVIaM3Hd6vXqv2fLsN/4bv71y/i+wQJgaNZ/l9eJJ9amdWO1sdmUxhHrSuZ
46KVPP79q/zqMeStcOD1+aaIpZo29v2/XD39MCnsN5TqVVN372iIyEsmngJv+5EZ22u19Ud/au5q
pOK/f93fCu//77H62wtfglCYigmd4OK42P/+ZCru3EACpkb9Z+FD/hgFWaikmn3xzHzSZpxhbox5
i05/t9Jtu16odXvK7RQfG4ObFENLCZGTBz6PXbC//teVXaoV9U2wPBfWRA+MbZIeDrUGhYKzgjmh
eLqboupksZ7U4PPTJNO/ebwgcSWE2vQoYKUy7nc880hxJCKoaQ6AXTupMdadGA0ER/pV2KNYOMgd
wAGF9q0taQfjI2N5kCMRBJgRnoGl5bJlsvoBR9LqOurfcUX+6drgizbYbRKVA1JEUvwvH57DjguL
GVJzO1RMLykRkwz9/s1l/k/3FFbGwPFJKHI/X1prfn0VRUC5MRQt0LOuLiKuxJiopwsVapOeTJvZ
Rn9/Tfxqsr1cEthMCVgZrLc+yaC/rLSMs6kcY6cQQzW57Ec5w8+usCFsl3ooKkjyDIr+s8Da7y9q
MbJAvyC/Yjp/MdnSq4odCB8aO57xjqF0dYCKrcLZCu7aFfzr37/Ff/HF+boDvZFwNLQZ/fKR/+mq
p5fJoNDPH2MvL8eokbOB6gNv9e9f5TeC1C8312WjwnfHMxiCAPnSX19GGb1ZzDy44tmp2jef2KsT
t36PfVJ0hf+E2/JKG4Fpxxsj+Abtz6P5EC4F43TP9J7cdXJui4FN9O9v/7+7jH+wUf3Td/RPu4y3
ovl4/5h//HmT8ds/+X2TYVlfCMGgWhNkAknC4/7/bzJM5wtDCWxYMANcz+bi+dMmw/nC18xTgCc3
Pmk2AX/aZJhf+O4NGAcAcy5YC+s/2WT41q9Lu0MEwyDyBijD59IyQZD+ekUJv/XXgERwaHSuMx7W
boTW8JhR7jWk1wuxSBj1siiN6zId3AT/THdm0ySflrYLwiEVNIWhiyaFwNOBh37ujsGCIaroR65M
zt1jVOjGw+r5z1zWZw6Ly37ooV4LpmzBBccRYgJAbNDkdm7zbDrMPOJxyDqfdmt3MQL1k8eoLxnH
5ZvO9iaSqD3avc+5eQhHTyx0mtlr+2npY31cWZKAmYy4WjioH0t+/QOTJoQrvFrowVbnnxk7u3sa
WYywhccRtRnnM/qJMYvqRh53dv9iGyjxlzIDt7nnK6UVEVUzrC8lyt3Yo1TbIPJ50TsyjUmwtveY
WG8YuNEmVuTj2VuxpKNaV63Yb7mZFj+tRafjpcnyy/CnSzHJdot+7PRtUCcJRP2qGA3nXUwzrauL
30WLbj+2wtCO81rNe+VkGGFmP8CQ0dZUb+iHwisNIoAOBeSSbq9Ezt4Qz9Y0hfRJFglCwGfjq/m+
p/rvVtA/Sot0Gdxgh3Zjv9pGuPrkvuCyfyUUAhC/70s4yB0WEa3L04jIwd0WqP6owDEdDT0fbg0G
z+EyTN1Z0xw3wkskIgOv8pHIxBiLNjOeJj9t6dSaWvXJ429L5mIwXrYGdvbq5tYbWw105lI2B1b7
6eirEcM6U1B9hzYGnbJXbR8rm5N6kNpmrHvO1aiwdOVVsy0MRWQCfqIQoT7P66EPdJrxFD2emEMC
XeHLn7anuYB1SZ59OK14GO6RxTW2qBLQjDU6uz7vq7O/Mt/SlWPvs3rkM3TNhfHeUHufnb90L37Z
NAeIyOyv+wWL8WKVT+VEj2azYSStXLDAENOBNKEtnYPUNY4WtQeh4F3f+AWE6qK0M+T1XgUN7qhK
S8bcsK/mTtfOLsVhyIEZY8awXh1jn8q6e1/nedoDCNT38FEk7YPb7B4s4etTZJU0Jc+BhJtMlvzK
kmo7mjlFLsCRq3M3rE6A+siG2J4QZbXJ+swn7cNYaV9BRMfwP8zat6A22hizON0TYxe8Q98XXzU7
tx+5cDauFK/CvVQt97bROckydAianho+STJoJ9pHpgdZbRoDUAxGjc3Yq3XQ3nV/iPR8gfe5TfnV
LIwlGtLGSnptM3YQt2TiZAymF/jCKtT1gTYcejU4msxC7C/tCGevXO+zBuuK2bbFfess+2nRGGnn
wV423WHQnOZmke6pVw3DKaj3CG0tlceIzlwGN57jPsJqfu9MzL+FkIfZRX2TbX/5wJDqzUC7pjTl
wZ7sD+pJaFkpbbnPyT10UWBVj4YWeB0GFuPGl8YLbmr3G3uyMkFpHQ+mxFfoNe8VgZjEbDvjBsHd
ikpt+7SkNn3MU43pLXjqOlpwV6OJMYyTg89uc1qUGtK46VDdN+P6PpvZyzp5X1OsiEOrNQmN5A4C
ntyBFtm5no5ZVP6EK5WdO915oYzz0zNTlH/8Avitso/UFLe+vuVvBTm+EF4u3ad0Dv9I3f6B/c3N
gOP3TMXFM/HjZBt0bHV1Hg/IWM1SHN1ce4Hn792ZNhnJohDPExNbUIpoYQN25T6/yz1xsnpPSxiO
MPtv+8Q2jSvCKftpmLBVW32i4a3fidXiceF5kRh6+9FVJl2N5cqjkQFo8bRg2P7Z26hi5EUesRei
ALkrzi4+P6ZNSKhtcJMpmOor5cgMBJlKMYtydraxuGFrBTSLj/7Ob77bFtUilkDY55lx7a+4KFKm
LyfaBcxTY5s3QZZ7+PSolJr6YINeRfG3hu1DbfVnGSw/ik3bOzi+QiTU66AUp4Lq5nCxNZIzTv6Z
KdyFImOj1B5cYubYt+mX9tNrqxMSjzRrCoa3H2n6+7DgPp/np6YOzgt3RuhNpvlC7pr5a1FiyfQo
pckNk7J1834mWa8H8x3M/uBnleF3cSrlJrlCXOSccVMWrJ6lW12G00abbBhxIhcrtlcEtC5sytgp
G2sJ3RG0Ok7o/ebmnSmYmyKZb191Sk9CWfY4oMjHsGip4TEXkvIoa3sbBwPeRenXP/x6qB9I1/AR
Sv4tp/UWb1Op1B40u/j0JdarQhIdSMlhfN+GaUOSc9U+MDWx7+ilBXwwzXl5nj2hgvvRc7nAt01R
iAS+e2auF+AcXbflYnQsSNWIeq4/MOAVj73gz1jqLfMKn3zOfBhX6u0Jr9+PeQrlasQEnymGa3Aa
Kf3cMDaY9cDEeBDTrqF5pLDN6qpRhRfaW6rFVWAT43FEm/BlO8TOxR4zAKGxVmzYNQXzuVV6JNGX
5V3ojVtg7MB2pktqUTCLCLjc7tqby2lQgafFUzFMy1ODKyk4FV12wdpSYEtzuruMWn9HZTq9UdW2
a3rRR/NsNEnZgiNkCnvIIGUxP3vnCLMTMovNoItZWSImqK+6oHctn3SKySv7eSlHdeSDudMHJ/LE
iBVHH6PcEbuZOtt0zG5S6oAurh+e26wAUc+BK7ILRof1+tFP6xXZYxVj27nvwYHSBObeGQbycqez
stJhO0fbJHiPdMB1VED89HUIBBTG0G9N6WrMV6hD9dqCBUvmvNA0Ub+X7mqHY+pCJulqjNzk+Rdq
BMbWfJJM0fmUcKGGW1cnzqx9rN1S3roYWfbE2l66jnaNkWaHyKQTJNIs6lbXzv1aiPU6r1N1CAR9
uZ1Hi2GtIU+neoOngPKp0K6ygCEznrPUWSdmh4V1aADvY4x10jWmcXO+rjSaeQ1/rpgJSeIdzPnx
XLSvFh6xLfJml66itCswn80qvepsH8StrOuYIUr5bWaCc56mQD1OnvPm5UIkovW1q3VSP0WDjUjw
q+hckhoc2SPbMPcNrLO3C0pbDeEm52Hf5UFiyG4/eBuXkR/b7vJcMWFOiLll1GXgyS8wtgaa++Lg
j97p2Vo+NQ03PLIxpcd5Rzmpa7MIIlZ8jCItTmsj1ipyvYHa6EpO78h1sUKoYXOjaOBouh4ujJub
hH7CqTD7IGRQTLOh2ho+ALiT7qHK+D6wdGn0YZj0dlQsB9mqiXsDCXxpLu5aVhvb7jd57tRiARJa
jUVOIVTXeo0q8hsUPdPRgkI209m6JnTXvWQr9RKg5jRLxvAeteaaDmjqgyfdMrIjyp5+T7f1pZnQ
BnqVNPpW1HdatlrG22Dpy1GQnB3qWBZr030jplTqEWVMVX5j9LpeuDxgV+9H32b0KURWjrXkFNTe
rPaiGubvncq8SYtdsy4D6oGDdnnWOaP+XMi6o6YsBSVqNXdRyUA4M2uqIMd0CGI5mkN/Gmh3YVvq
6e651fVcfPT0uc3xoiE3HLYCm0BEGGMrvvZsbk+9O9Ivr/E8u4wQSdOkIDmiTR/sk0xphxixa4zn
ATSss2vXYU7fXF7gXOj+4mdMfadJ3hAdqYYzSY38aSj6IbZJUe8Ge27H84rpYDmNBRWoq7R8eaAp
yumOWRM0vGNcrCz75AfzcOMl3unixIwcNesostAVJAOuDGyaA3vkJjVvHE7jnExMBudH+BPNUwA0
8SMgEaiz+hmokP3mAmy0VlHlIca0oR2Zcm2KH2Zvm3lXkv7LjxNVETKesXCydlFR/UZSyMVI4/rY
qMsF2/lhHYvefJmzQfNOLaEcnketWYyxRYlCNcDwKGV/yBa5aA9VLrcZfrXwhwcSmSJ4NryBB7bl
rYWe6HVArxr3GFmF0B3nscZU2JEJpfegovmPYa8WtxPuvX3b0R7KFkBl7rVnNIV1Wgwzr3eZUaia
ME7lsgvmySG/W5SysfrkGqW1ab04VxXCIOteGmTfbNUa78rn8YsjOZV0wtVrE7M0NHTWSHrolQFK
a1u9YrmenW04FEu3Gd99a/KHvb6s+kQlpWFwZCH/Nq7nbSq7G02xCO65xdz51Cl6jPTF1y6eLOlP
37RB6X1cMnhr73QiJSy2zcrx2CovY2HVD1RZaJgiVxz1OwqdXrrGxyarV0SJ6saJ1GXNkUPRcJql
Wl1OpC7clir6siS2g/TC8c40x6O/WfqdJ/TqztRxTtRzwPcq+/RS0Keb4jWYU+MuoHjkNc3payTT
dpnQ6SLU8paiUjBWeTQaQfMyg9u4NYoJ2L+uNBp6WqyFMdy8lDrbddHfg5o8Y0xuEu9l7ymQpOzF
nznxKS2WNDQOp74mhM9o+zKCXloG0ya1kEG6QNhxhZF2UYWpMThNAa1LMZ2r1ZO7ZO+qMt3rogtk
IlKsPKNv32zmNFKeZXxvs/HapOclLJnzDpl9Ka3ry1PjEZTkLGvUt4Tgfq6iHGIv66ogWfsc2zAy
ItQXEr50KNMUiZoxvkNr+wP/+1+16h/A9f5OrXrs34tfOQ2Xv/+7VGV/uSDrgdX9MQ67KEW/z8M0
w/8CuxeaE6wC2lX4a/+rVdnWFyZo6FFeAImMIQ3/6w9Qg+mhYjE9Q/F16c1jfvSfKFXct/8kVSHn
wkwAnHDB1l2Ur180Vmg5NPzV08/RwWBwj7w7YUfDTKTHiwq4JT0ATWQW1pX1XLO2q7Rwtr0/m/aP
NDDr7DVtU3IKrqTSLOr8ba2eM09QojaYbZPHbFaqyJgsa3zHHUUASZKTJg1MHREpRjJsSwSAc3QT
o8As+9hraRCWdm11dxx6DGu/YMufdiOD4GG/TWmdhgum6Ck0XaHXUbux98TwjUt0V1L2GRfNdski
GL2408i0+WRntNWIdbYMtCjr5cKIv0xH0Adpr33N3VW0mHwK7OPKd6j8I29IBbVrluKG2jvx6pt4
185q4fSf5hJRg6hN0ISeqjtq2+mpyUOG6kg/xeARGGbOoJsALvKrlBp3ihLbeX2gvaOh5HHp11fN
7HT8+cNEJR8Hpq5KSgeW4QkuNabZmrb0p8Jw+13mXirsKJPkgNj5ks9RahXcwkEtYnnjX+PYHNnm
zk9YR1ztPhB0sycydXRwmoRCHsqGQOI1Jd3sVCw1zFU8bYFGJyna4qvSDXOMNOq0CIatk/wOeif1
HvO2tSiCdch2HPxRp/uuBGbx6mCOQB/zVyNjZ42B8W60DA4KvtAI5TnCQG6gBjUgqk/KCxbkpFhQ
W8+7yXRLWA/eJtgwpiWx+1iVGE66UeTg1eeU8x2dQ13UQYVBkti2bGdP9OUCA8V3FAmYieKG6ui+
D9N54GnrZ4FodrCldHGsXbBBoaU328kzRWGFDS7yl3GwzSCeYPiRHOdo8Zy3HktRbfeVvXOoGieI
kQ1EAaaybcQr0lZJGCDHu961dmZ87xy53GGo3soI07GGKcps7XcDcwuWTdOZ0yQdFLQw5bP12w3D
WNJ8zj2V7/TOyfKvvVPNH2ZXjpQZmzrAKRy5OmTeKu1R09J0NG83SY/UKVsMfphdoDcZeGvbbNhB
dJP4SQVvjE932tz03GHFJIwNVsBI2iBY7tpA6AQfvHnSHmsbdvzR1wxuNmX42JS6puGH0gyGXGGA
s7hbTL0CAfD7raiUhDfIpmLiR/ROOyxvS5c69gGn6FaSAsqtpWNht7ocyYBw/jaHKoAEIalqLzr8
eb2TB8G3JceHbseFu/DCnIr6V6D5gCLqqpnS5PfLdTNF6ryMxsiX3mgVj4bfLzoJpTlI/H7Sp9gc
qOe8yqvZ4u5wa4AgJZlUz84mqAmFJrjop8x5MaVPo2BLG6wZZkQPot4ph3s+E6sgYbDar5pKqyun
9tSta+CiCusytz/oZ7eJYqbd97JC2jXBP51z7CC7aTCd4zjg+3Lbnj1T5psTScn2ZwacjKYWE+o/
o7Xqxqsx3EZYbGgaxs42ruGUKotTDvGAXVum+vMyGSPOMgpRy61cX9krejedp7dfg8mvJAeMrHsD
Fh2ca+rr6XLULmXK1BuY0dgykpVdV3/T0z7gHDDTDTjCJ0XO7ss7a1Y9KkTpW4eMmYVHj5iXf2UT
9+jTLGPwTVHiG2HeVwopfaarPuAnYI3KLhbh3hm8lZcYC0gpjsYH3dUB7YQpyA1k3Ywz+eoIEff4
Wx8qZJQ8Nplg3bkE/a7YIPMdWNr4NP4/8s6kOXLk2tJ/pa33UAOOyWH2uhcxB4PzlCQ3MGaSCTjm
GQ78+v5APeklWepMU2960TKZSlVWVYFAAO7X7z3nOzqo6T+27tnko1uUjaRcrDrIJhF9y1tKi5Rm
C3OOq7no6/NoLNMtmO6J5bh7SMFDI4GffprJ2HwjHZVUjNkN8X7RBSsMAtbL8JtOkzu6sxEy5b45
59tnmwGN0rMORsRBgwqPSH3TdZX1NExSHt2ho8W28VVSnM0OL7QasHARjgqRo8QJaGNVwROzxoGD
BX9OcX6abobOspzyO1ZsHNAVSazFilTTem8GEafAys/jqzGog3RLF3XpsLa4cEFhzEQCsycIEihy
7NKBE8W0YNr+h4wztL2zr8jiDUisfS2RLB6svBAvfd6UxKYaPsFbykDsGIYm/pGx9vamirBzZchc
SC6euk6uAycRhGB63uWcZenRbHMidPC9nufIyNcFvqYz4cj6kBX+/AKZtCP1RvT5rqZ/gW3TTMrv
bI00PVLy4w9JiRCYk3CDhiy2CNsjp1icoeN3/UOWk/PIuIVfbKW7dHgzCJ9+9+LhZ2jOzQUm9GjT
UYo8TOQUP0sz9V8MqUe1cdrqe1eMRYVfRyFaNUOZ4+8he0vxXPBRaUA7jRI0oNUy1LeYWDjBW1LT
swrG6n0yu/anTNr6mhW+rleSd+/Stb3uh2V1/l0fD/2GoQbldRnOPv5OmnWbJhMABUIhlzmL/4om
uL5JDE/dsmDm21ZF87fUGt1TJ2OL1aYKL2SWzj/gzVvf+jlKd4Kg+BuXDJw1rhlMiog9N7lXRcNz
F6qC9cMPmvYyF1hE53wJ7SORmoWhY5o9HFKipILnkoqMJnpmJPE2SS38j9jamFaZyUCPhu7ec5rO
vOxiHoLVbLvFuDXAyuKljvrsJzMiUMjJWLWPsvHY+1kOZLZWakYvInA20aeC0VvE+dCvReewGSe0
l+xV4RW2z4SHY9KO3SD9lkI98BaU8nByXGyrm8oMsn2LHgM5pz+4xbqsy868IeSmPaBXct9zJnhn
MwdWXBMkpniEQ3rZTFqfb8XrWUwK7y/FmNNjE6M98wAka1qidPvcTDg5lixzaIXlk6i5aEZmSDM2
uatJzA6FQ64sAsa45aDLY1w6vFwbC/dcQMOzMN4F0WjmDoss9tgoY/65pmdcb4ZAdzRNwgjBbDXg
EGumirXbMvxgwLYhCMyu4V2eV27Zqw2HoraHpyA843b0FbOdEud3tJXsm+j1PQAML+i6rZeew7O+
7gNSknO8KRXuNEoh9gATp1wxDnW8bWaEt9cMLrU6t3Cfprz/k+jOIhcVAb8EhJXzIAnaJzU51Q07
shzOyJ8th1VI1ZFACVPsXFNTVW+Ysd1sb5Zoyvapdvpy52tAl6Q0WfbBTsY82icc4FdOHPgVKZ7S
wQw6uujB6fRQtTphstida4cmhwqG4dodfbgiaWxV+95OgxMi2kBuBQUezu9iNA8TZ8uAxUR5pyms
wA2Rw50c7DBKblFrs686leP+pDi6pP1qIdxuRQ3Vxm51uPK9mcjYoApw57PgMyPBY00DOi3tU97K
ytnjZCGQISNxmBDeXPP8G6akJRsYI33MmDrj2a+iUNI2HuvLlD0UnpAub5wwRkhk9lBdEOzgZsPR
YGu6qwal2ArI02SvJeHdHy4EF+NXS7E+Uwa8NkXU3WXJzLZMHye9aIARoZryW0LPCecNXaqtrU48
4zLN8uolwKEKH4m5LL9GjXl/FTgVnVKss7Ba0gnHG1PfasKPOStvWsUtXcNDUZT9sBoHZdNFzMci
XZpuTMcEmdM2fjzXOCdgXMKFW7xBZxx8Om9d2b16DIaE9nIUEPY85vSjUSxPeM1iJR9rm4xxLpq1
B4YbVr9kiO0zUUlZoWpCO79uPJhOq9guxaOskuKcZhz3f7I7Fw4ARKxzb3CDZhuZvfNgd2n57GTV
sE+7IHlxlE0xj9FVv4nOqm9kXSL+D+s4dI49ds1jIex2PJqZWaRrt+/Nl7CNyOkbPw4BkDa0OJ/S
9BEYDMSlhvS+GbHRWMpDJ8dqEZg7dNWHMMT0NFrhT7Am6mQquo/s//Jo2bI7D1AN0/AzMgBveUyI
CCobYyELBX27jmdhz99iq5kfe+T0ztby+vnOHxq/3cZBbp8yN1VvGN/w0NRay+tR8oStigzFt7ks
Fi5ibLEGck0iioiaO8pvJuq8/is5jepQhcuBMC4jDDM5zwXQ6vIIQaHZVr4fH9Fwv7leV61onuoj
L90IHVhGA2AcM+dH7gzvEKsQL5as4htHucl7g6n0J9Qy4zYPVPMS6Di4i/A/4e0X9kb4BrJxt5hl
sjKbwr8G/jO+h6OmwVhxZHnq8AJW6zKeY5uosDGr93Uz+c80tW08E61JHPty/pIj8BMM6LKeruBf
0jyKy25HfjoMhyADPARQGAyEXdjDgTDi4mxCIbZns6TLxZmSuCK/I6QvYoaGAvrapPLYJ0HzTfl+
9GAZwjuJBjmFMm1xmHN9oHqbrhyjFk9utag58nqk0V+2M0AYJ2r23iSKa0ErGrScT2mDeFr3Rz1l
7S6erOFBZ5a/9wEmPdYmPK/cHa7aTvQMnVo7gAfjv5U4hzFrhTE665mEy5MkYOTQDTPvSBj1aYLr
UkgGPczw2X3e4zGK3ojbQXIfW/aWiHTE81gevXMz8Rt7Q34Rsc0dnk5r3WVdfMsqmV3kss+3Y6UC
loiKp5O9PkAnbyOp24EU8p5KxWikb6NkY1dQ9oCeynXOwY9EtaG5zjEvb2N7HHBRZ+9uxz81TGDR
Gs/OTk5iCBDX3lqxoTlbxB75Oy0ye6tot17hN/NmKryycXcoJgZ3H6dFd+mUbXtThCEEP5g7Z+gs
o2zbBiGVZe8zF+UUYrqwmXCbgZCc7R1QQOprQgnBC8kyOTO7cLgRbfFK9iG4Gz/AkjV5zTlZCObS
bXOuRN5mj0MeM2YijlKxN7PRf8MNhfnfZa69skTXgUgL1LizM8WzxPN5DBFZ2AddjMF3p1DlLV7T
jh/fDhHnkDbdnawRt+5qVLUZbDuRDD+zpubgYlHVsE4G9LebSqX70fCm7/7oZFdtVVX9meu5wzXW
Ml6iGKMoTJc5ad5MHTcUzCluTivv7G9Nx5kQjduCvgH88D1MC2mBOxxc3l7gOwZ0BQ4oPMYzNXnj
ROZqJCfmzsGVcaQYx0gVM5Za21VUjuyIJloRu4idbdvjcYIW9OzUtXUqEsCCeWF1O7ceE2+nDePF
1Ka/FwPOQ4uW8SkOjeioOX+s0s6ottQo7K1NAolMphY61CnmbGB1xXQg9Mt60N2SQ8+64KZbr+Oa
tWdB9ZZF2K07HWjaUUF6HemyfnGjgkhZlbbl/aTD+6aNuqtMe35zHBuDF8dPnT5hojcwsfODHkVM
7yXjtXIGI7yaXKKKh2YIHgsza7bEcoz7iQx49B/R6EAX7cxpU8PdvqUenHfWaIuayb7bfE9haL72
adTQMauHH3rsUsCX9rydlJHthzyDrpXEhlzJYHTO9FBDEM4H45INsP7eW0Z6jdG5ppc/lBzB5lFc
CI7+THGnJjyOWTYeSw5JN/lAYJ6fSWTl0ZR9n1VXTWu23gCndw6cC9es1YTxwXJyFgqyheAf0kMZ
KdbxBnq9fG9Gc0LI43NoY+I2oeIdPKPp9tr05ht/Hvqn2p2mQ8lMqbsmyWbalXH3wnac3yWy0FuZ
5tl1PsVYcVmQeqQQ0QrCR//OVGl0z+akm82zCATIuGV0b7zMjVs/yby7rABMbEuan2tt++pJRbhM
mwY3pzvD8NBwjZ6DtK0ORtTTL/SNuzKkv53QKpsO1MzBRBtjUWdzTgZDOnr5+dDP6ZHjZLG3m9B7
MVCJkzZrxxeYwTYdsazYzLxwAIM5u8WRXg863lZMxz52jNs2YSei5nF5Fexby+/7M5p+0Tpmm9o1
OK4uQqebzkvlG/FWzF1Rr4LW9tPVLC1Glxih1aXZBNZz2FPZjW3ZhNs+NcpTUC6TjKGC+Rgv5rts
+mnletzVDOwewf70FFah2nSBm5zpIG4u0mj2LuHMPMwG1X8xFG9+Kc17t215g9q8La6yYFxhF2of
O6eI1bkhi+6xdVzjjElu94z9ZrFAM8lk0kUdoV8KLNQ0Yf1+wcaFPUAOzkMe7a5RoWnHyuTwHWn1
FfW1mnOaqX7GzrOJGdLf+4B2B/TdHF8IDqYTFDrKrPexPdC4rG28b+igUWmtVGaYD1PtIGob4go/
YoyADdQffwMHe+96csb8nh0XIoRXMNHGXFaiLyoxm0WAGesh31hVU1enrivx3ZcxRdUqlim59a62
dHVOZYJ/qu4alhnt+By6+E0lzac4ZyD7S3f/X1gN/lXH3MV5REEJJQMG8+eOeV0SAyvs4F16/nQm
8950D9Ps4OidyqhDENCH5UaEzXTpp8af/FWfDQgIS+0l889GsYDpxmfe9PmzpTeAmivnV1m2xYUC
3baPJisBjYNeUFlASEo762+NMHXyddIb5u73X936y+ejqrXBmmPswanjL8rbXxXZI+b2KMZ8QN9r
yJcelzHOBx/TJK7vKvf2HMDpWIKAAMzgD4buN9ob5p5WwbScsQEQU9TrnL8Cf4+S2Mk4Imz7XAG6
Uy7Th3XJIlZt8OUCnwjw38rbf/crkK2N2gGp97L3Erf7+SvEKJYM7dEMn5GmxtvcLHx6oIFS048Q
LvxwX8E9R5xjBjxF2jDN7wkohHbX+DRot2PT02JaxrfJZnKVTo8hXPfsRBhIKPZuLHJjw/i31teM
TCV25SmxjT8EalmfdfE8BZROjg+tezHbYUb58isYMYPsyUIkIawwhX3WML1cEa4pzPUw0GDcdqll
gVaIUn6juICQuI0ya7n1hh4fHUAH+X6GlDlsrI9fwQAMk/0Bx/2vLpJMcZN0BPTUmBQWZP0v4n0b
PIvrY+pceVWTDPvQNrzylA8R10XtcdORKPQepB3jJiIwuMkfTwUQeZ4TUUfC2xIShgZH+0080QF1
5+AP77G9XMF/6f5JQLYI6LJdXieMDA6a489XWGE7yTChpivhZDwDdjpl8iWL0J1ujYk3/BXSq5Vt
RiN20otIiMhasW7GySVBNmV8cnF+uocsq4BCNCJW2Y5ZWBttRrfFsOUiMVtVyTIWoiWARGvsJvHo
uvC3V0GTeRXtsCR1djUFtN7kOWcOiupa7g1ZAvRoeJB+cnRKbomDpOmqaoYnaz1L47WKwQnfjEDW
7wMNymBld131p2DFZWT55eaQds9ha3FeOHDNl2fwl5+PwUVchTWgwK7PguH274tqK9pE7y1Ev94l
+8LCvFTMYzaoLyfvGOl2zi6DItaIWCHjklDZ6pTyMKsL3iWsRLxGYa2t6ZSr2h6jVTd2nvxDiPcX
C+rys2JBsSQuAD/g/7lfXvCZ2UruM5daDVxJfGkoyems79QMeY6yr9wWbunYF22D9gsjkBIoGECs
gHkkoG06OZw7rxhgtGofFIxo14XlOtApPB/4telN0tnlnukaKya7ot3Uac/0SeYR/6hAZ46Y2i8Q
LW5k0yfylZDMdD7SOEqemFGY0/3vV7PP6zFON29xF+Ae5DGG+P+X3IfRmiYnRXGXy7FYDgGwRJXO
jjmisTNPNbQ0AGhQDjmd2OL5Qh3++wsQn9ciroCbTNyda5I6j+f3a1DrHGt3KtAureZYtdjqI8uh
Dp4lbZG/T6W4zb5zRH4ePykDcRUA0mZZWa1I/HBjtyrWGUFUzkbQXw7XJC4vXRt77F+KhH2cA3QY
HhHchvWWMDRn7/ZpVsH+ImR4VbizkQ+rXIREHjn0Wvd/+HJfby8TdnuJQ7TIKPHJlRGfXwI3xsOA
lvONw1V9QbOoyNYgV7l6mhzBBQfhPlwpy7fPQj+NXyuEmvHG95s03JKkG9rbMSg6C2W3F1xNNHc3
w5QkdwJA28RYzHLvgn5KTl5f8NqYoVskawZQRbPBkmFdKC2R7sF8x4U3ASiGDljgwZh467Z5UDW3
Tsh5bv37b/zFH+sLvjFSBU9g42LR/kuMXWZAjnDL7K2zl9GgzeCGY1DZLu0/VAnFWtI9G3Y8YyV0
gUirvVvSOuZYwcmsq+1Yb39/QV/0CcsFgVrFUYffjYhObC+ff4IcZjJ10LSsFWznR7wixl2CSp1o
194Ka1wI3vQw1APUcrfLQrUd3UmG5+jhlaJh1rWQZZm1JysrcoOfBZKZbpvkpnfp26lt7XoSBH42
ymXa6lY1lPyhqLM7c5SaI+Iyo2WhqZ5F1br3bs/IYYU+mwbkx181BqgaO2EOhr+eokENm8iQKSEA
ocEjUnYI1MwB/OeKXAacmG4Fz3oz5RZCxpFJPBgD8nrVPi91yxM9FDQcM84VMf9K8lXWOatI9xQU
Jf8ygEC0okXu2NGh8Pv6gKPY2kFhajgLu2EfbkvJoZxJbVgSvJRkkG0LPw+cYzEli1rAQAc8kRDz
0AYT/ya35PhG6kPjQ0jPg4vMrDwLZAcZDFs0iFTgbpbBfqq4uwjMrZ6J2ccP+2/Jhe7LnP9+jWv5
FPPyf4x/WT7oBw3ef4TG/OcHL16y/1ehLuQz/fJw/8XVdk0KSx+9Zr+62j7+kb9LhQzvb9ZiXw6I
J1qsa2y6/9QK2dbfhP+ReukuL4LJlvaf3nlH/M1yltXJXQySFOT/JRWyzb+ZGOR4e4AtClbmfyvT
5fNSyCcgYyJLHgN9wEoPAO3zeziWUPccGnskbaT+ZZzM6gYzW41SIVJnOf0pdNCOAxG/SNWF2Xvx
3S/36l+cusTyAb9Wa+ihWI5w8GEI5TI+XJy/FCRjBXwpJh10zZUaDygKDUoTge3CKfRxaJimVEQR
DyukyOrSzQ3E/Rr99HaWBGWtSsOYycfwqkcoms8hEtSKdrU93osoGea9UWXusKMdvC201/5hG7H+
eunUJGwk3Dffdayvp7bam0qC/Uo8Yd6kc0Y7qHx2yGCByUyT8J+mml0FFA9dcQTps1DH0mZcdZq0
QMz/+/v4l8LOdlhQ8ZJ7VHfUvl/LoxqKEaY5G/17qsd5G+DDa1fO1KfmTltx8j2RnbvzLSeRG9Tw
c7kDzgXMpiEx2NzrKlfxGZzlAQm0geocjbqZZFuCMGrw7qpV7YnVa6w3v7/qr2fuZUeycW1SjBLm
7ntfdgEjDdqsZuNca9c1GEIXveUdvDJDgV+VqQOkrogE57JIUXmlsVmVf7ptn+scnn92fw69RGzx
unEdvOq/1sNAQJGCdcm4rt04zBFWz4j3c/qJmLCyYdFWlUESn5n4xozr3JkCjmcDgLCoW/WlF96m
IhvJdCZCxtvaFr7HlZGALn/8/X36y6mLy/RsxxPcJ66RY+Lny6SF7CkznAEtmgH496KV/Z3ZoCiq
YK5Fa0SwncXhAtLKIZnRyF1WGE+SvSagOFwJhmV62zJqtZHX1mRRYGsexen31/iRxPTpTfZQ53Mg
pETHTE1W7udr5DEnm6IUmMYQTTVXWW1Do06AjgcrHBZgMNwKQFM+oEje+lOOos+TGaxQ8nX9AzXQ
0K+iMZFnM+ib7yTT1jsHttF4qt3se1IvYgdPp81t6XY1zizOJ8ina7p0qOjAQG6nJoicLZ3cfLhq
2DzdfSMAMT/ovh0f/NDNoH/2fttuvD6X0R8eZGspGT99eQD/5KIGvrC5XIr2z18e2p0opt5HPhgx
DFrzsmIkzU0TxNhoAspEC1FnAreMk2zHSZjfYjnYgE2bKNwMJYSbdS0S4f/hsnybLeTTdSFFJfrL
5OFZYCssEp+vqw5An0hnSun5lxkw0HKsjxxZdbIJxrIuvtORbZgsI6HoT1neHaHuEJieLOqtqZPX
wUdj0Rr0eIRfQkNxMHYo4JtHSIHj/WQHFDKufaRAG+k/5j1yhC6v/G3bAIkNUJmsFLYq2B7FlYJN
h/9QdMUZnPdub5tkAMilzVnS7yyAma9tOqDZ0gqdGkBIK3MCm2+EaDJdE+58uCRwcHBDxtHdVb49
7hoaq0Pt1agmixec1FO6EahlTqPRtCH2JKyQgpEKw8EmP6H04Epo/OyKGlbmmsclfksbY4aRW3O9
PKq+3LYMTMAuqNq9CJYh2zRPOHqW1vCk9e28NIuJSHEOWF6rO8uL7tq5slDPCPMAIH++cHS2SGLC
5bRDy2FfaU++AgO11oxy44twaVCLpVXNWn7WwtDY+JjbsZLDwiT8qDjTNb66IfJRMekOfcc6cyP6
pJg93G+1R083pS8O7wZDedIVx4waem91Zr7LlU8mzISnzO/G8bYqxUPASf9KVMADEbpQ4xr1tG7y
Zm+o4nyKDP+pWdrzzYAKimc1qQukMEvv3v3o4wdLS1/3df2Wd7TodbuVdpvu20xjd5GdBg4W5nfV
MhoQgd6ZffFuaw7YW3SrkdzotLVd6mpmCgYNj+9mY1UzrY5ucElaCpOfCF78t5oj8HXg9N63Rofy
vWpmDkamxyzZ62JmI4mn9lULj/ZOLPMMz5+LQ1yWnArM4mS6bcDAG+rVmkyUaus4TIJn07eDTaKZ
8eVEPtyMXTceo5kZiv0xTlkodpcYQeSKJnDjMBMd9t6AF99upbcxpoq4z8GLH8l62UfFbJ+SCHxb
sMxsIvjscjUuk5x+IFWjo+11mKcKhYXhDuVDxdhn+BgAZcssSC5TIfExIOqXWZFUorhjtslMQmSu
h/O5ZIwwl2X8yqyUuGbQu0z40KHJtuq+Gb4v0NpgBWMFX9qCEphLyayGWZX8GFtZzPnBb2cV3uyP
mVY5pEW7Sz9mXXHLMQ4rL462XD1FeIDuZMeEwhgmjEGYpQ6jI+oXfJzZNXb6cU1UA/D5CcQONx3X
HBrtdcoCe18nkVjEil66jVHAbMxZIFDj6CEesGCOqxj/FzWQ5pUNltFdXvecStJ6vogaROa9a6aM
0dUFIB/AqrETHAro5Sd7GQUqTehMPfbfUZ30D5bgicWRiC1kVF6zw5kC7iB3MgDG4zXutOduGTMC
VGyOwSRpv/lUydtZWONzOafqJkASQZ86tW7k6MS3UTsYRzGMBdkhU4Fb2g8O7Rg397hwTfzlTAIP
VFXX/Jl6TNCQHNKPSWjB2e8YEW5yzyBUfx8ML3nqpizE4NLCasdhWl7CjGOm+jFY/ZixNuHUvFll
isnRx0f73KUTI3RDZCtu0oQDRzekpGUhnGm7aLKHdNY3dpbkV3oZ5AYzQwaaa9/pVb8HdQ11urIN
uAqNmd3lywC4X0bBEG2ZCs92Up4bToR8PSGmAhapdxCzzc9nAw8CmKtH8K7scw95O7/RC+ufHBKP
bkH4MUXKbKb9BhJ9ZmLcBM19/JEz6zn6SzBTajoy2PgFtD+dTMgTPybZTgPRPrJIUrAgQR0sYTDu
ngc11tu27opHkUr7KnXpjbp+ruHvt94BFkJ6JsLq1Vom6QX5A2duWy1Ii9TfIWFNLxuNmrIam0XX
2rSPYVGF59nYiOMkk+lRh0N3XWdtiqKBTxv5u6PtgMYMRTIz8EFPWz8E9x21FoNhJxu/qWXwn35o
ALwPPUD4oQ2YUoU1XHOUUc0IDD13o+jdVBWj5spk3U9zdem1HCRGrwsAcguGjQgQNEoEkCMD2oai
2Krca4BYDBC4QZOuyWfCOltPj1XRFRsXa9SqbLX35CyCB+dD+5DWIdAGJDrlujUZFyBvcjncD8NN
1Ij0wh3i+NYaRXNM8KeSk5hzMl87waDQw7jmY83B7DxcdBdlza4XhzHRJHy02GcqB3XkKv9gldr4
0SDaUEEpjuGi46B2nmCfDvyPD62VXAtrbDa0TZJDO1FRM24rgZN3zY7Zu7ivPtQhRe+8GYtgRMY5
2hGn64cr1YvdpBCJGlX/0DLL36PQ9+6r0hW7DmPCcaZr/uIH+a6VfsVt6Wbr3a2IjPUXzUq4qFco
QvWzJoTlEj1Qf6ncaMK2qNqjVy1il7pKTVz4lT7ZiwymQxR6IMjX2RSeJVBAePZJMVp4GMDi43QI
SB5ahDWjP5XnVeiY/SrOUgRHKj2pJcJu5jnZM7YszpxFn5N/SHXCRbWjhHivQHrc0XLMEOiztoD0
Qv9ca3lPm8qLcJ9l3n7UAsy4dMo73uzsNNdNB6OwwYouqcDR+8G1rI2ZPPjSNR47dzIvVZn6z9om
OSjC26W2dhiSUxFqVD4DeWXIVQZ5b5JZ9lhH6JCMD0mSv6iTrA+d0odkqc17bBK6Q6nP2/wqBucu
l+R8VGxCGh/aXUjE1ks/ZNEdxnrn5ziX6XsUoI1Si0rKW/RSsg2xyoZtjHi4koNYgxvQsOFRWSnk
Vp03x0co1Q1XiCpUqYB5HIktF93ymyEDNdDCF4gZUlWhPAaGQyOJV8SezPquxNLAycKhutCOtPek
1WFeHTRB4DZ+lBshGoRi+aIZgx4oTkDDmJZXheH+qEw134UYF51tN4bT4zhUxk1cUeBvjDkHcVwF
k/s0j4mL4jNP7wbbrb9BaJrcFeLpt5getdyADWIFcFBqrzTS32uXpFOO2khiziY7k1fkvfHdOyYD
BEcSALsJAt56MK9TfJ4PaXnbGyn+iMCc3voS78uKXL1G7FxV+88iGjHSmxZz/hXln3xwrBCJj7ID
coV4WPuV7aJL2QVGrvVZPCaJfHQxbO6ArSJmpDeA4ZuLCxY4atXkzshgPUBmH9Y4QFYNkpTgZlDV
xPQc0VUVH/DAsJ2Htai8Q+hl0zVPRxqdB2qKxl2CVQRmlTkN7k6gBYf4iXbu0Ldd8GDFfY4or6sO
A4e9n1HtUaz2Y95dIPSIrvF0ASof+r4GgIBDkXUHgvA6hk2QYN4hncXHcruOreCtMDsJgtgeKHlw
dj2z88bnFejHg6lIOsMMixxmD2MfB7rZduwbgqDvfWgoiMOdXcXn6L9qY90kvYORmvpmw85TPud1
5Out5Rfhg9fItt+Zcp4rWpBZOeJWsoih8g2vFrsoGGhH0/x9yOrWuNQj1DGO1DXJlw209NeQbQvH
rAyhrCfSjyBaO+GrOUvIzpNt5Hs8yprwIlnLh1EhZNj3kGmei7RJ27U2GJ7trQC68kZRljdr/B7+
a5B0WLqzeypC78VTAHzZyjsTM2jZppdGH0MaJ24X7kihRSx33tiUt5pim5pEQjhamYRVFJuxxgK6
qpSIz7MSAc9QunG2XrbrjCwmNY5naVjIB6u2tbufU9rgJ6Onwb1O+xRtKKyE+JxXuQAaYxp9t6c8
ACedTG4ptvQBckYscdNkJ+KOOgSc44L57UE5PeLIoe3cayEFy6jB8ypI2llMUjWGK4vpFcGIRQXH
2KZuUSfEu/6j69Pf2BiaX3QrIU2NO7+WFMcEYsbNGn1nQFVuZv6NU1kKujTJpV6Q8GsBTk+A3qbu
tHIJ+bowei2fscsZpKf10t6ia/duy1mfRR5aDwjv4qwSifEqYot5FIgObliSJa2xHisU02U8xvsh
SvWdGzZsDYi+cek2TvANVIe7wg6EC6zUU3Pq+8h+1SzelyWC2p8BvUhSFIEfHgRsDZa8uAHyDn2I
M2ffiBHMjdf13XrC4GUgzuknoqUSWmU77SDCWRutURgbhrWACf7Q81gYg78e+/0lCZvxBV0Pl96l
s7RXf+leYjYf2iFEwu7XVWDA8ef0o6KGwIEkqAivAVGFGx0oI6lKifc6kLxsrgn5bICuIC8FcI3p
u7vCKEGYoiXdCGgBMRkd4w4Rs6Gprn/uhc68NVqd/GROUeXzdCz0q5LH31l5hsB5jHUuO0Mi5hh7
lpYlpN7ucb+ZMWSqVd11JIhQL6TuWuUZM73f34S/NKcQitHapn3Hc+d6wltu0q83oVB+aXKGhoyR
RD8Y4OYF0uS2fCcFILrhUsa1iejzJopJSFk2dJTe3myh23NT6yIjHO/KyhTSels5+vIPF/e1ScvF
4dO16KYjW3Cdrxdn1kQtAFxp2Ezq5CEKLQ5+jTkHCU9gnQ/nBLMkBHBoU227OXGhzGT1QMKws9Ap
fn8tSzfz08MizcWMy/Say6Ft/KXXGFUClcEw5ByyYOeTnHHKMeJhCyXick4J4/79x33VQXzYfiVf
WaAlsGzzy8/iFPh8lUK/H07Oa2fo6rHz2nldInZ//b/4JAh8JuRKyYPwZZ6aR6VBDvGU0zdhJq+m
wDzDfDquu2Bwjh8f9f/1fGnp1f+P//UfTL6i9/Iv86WL10x9mi0tf/s/bOjCg3z1i9n8n6MlS/xN
oGOTS2q87fnMWP45W4KmaPIfXlqPpuAiN/unDR1iMyoLZGDBx0RIAlr8x3Vd//1Jbr/8+X9Dcn1N
MmXX/s//LpfR1i9PPOEGmNoZ39N+5I8+DezPK4O0jA6FebtzWo2crkySttgQXKq6J8Qv5hJ1ajRy
OVsFM/FBAZPZjZFGdU2cKxCkvesh2rnFYy38ixzAW3IkZaEbfsa1KNuTP4bDFqcGR5GW6Pj2KJLe
LnYURZk+wjDExW3NZhzuKpfYxEdke22N8JRUjUMNPc7aWPDqg6faJ4kDvfykivFOYrBO3+SoYSmv
bO3H3sYsQNC/JXGqrnK7bapNXGajetOtYHNuvKYJjglCR4dkp0Zt5xhjGQj4xCEVLF7oTxoZQLJp
XZJT7k0fRN2+L+Hhk259343BjzIYic/DOGo36U3oGOeNrWz0EUYGZpC3u5P7vO/AgaxN9EDthSwD
CdyRw0BQgaOhKGJHER6qcBpfDySKf3Nq+BNzjf1jW7l65pbCwMv3WIPktJ4re7C2ReS3wDE8Wz6i
k6dvgIxLO7usqrroNAZpfeZLFbePjgHIbe+RY7PmLDGMxDk1MxsL36Apjqku7SuykEJiPn0cP/+b
uTNZjhvbsuyvlNUcz4CLflA5ALwnnZ27i6ImMFKi0Pc9vr4WlO9Vkk4m3fRyUpMwiwiZ4AAubnPO
3mvnsTQQZC7RsCbMPN3WZFTgNCkr5VjXGhLtAJ5z7FqtZ3nbCeBxzhZZUx7UVMttV0F8YNHryYOB
ZtUQDqvcg+60Hka643eTVHoqzia7fhG14t2oXjSZ91VPuCMbZFBHhDWO4kmUoOTi2qruOT3i1psD
wjzdWNSxSuUutEoD5ld3oshIkSFU1NekJlZ7HQUTYBeHYm0QrNj7qdpPbBY6btygjqO1ro1Duy+i
IWKKY1L7HrLo4F2h5UaAbFIlP6JwKMc1afEwdNlkFhwQm770HrBVWbfUcTn/LxQWPvOVRLJEecVn
aAyHeGzKfjtWREXeJAOSRbhaRaIKGjocP+ca+WRitqeyoEyk2NZmHnFqNkUUy9sC9L/4aeCDJzhB
GuU+WsptkwaPRaNP5hOaJDm8SytEBK+hJEWNgWcBXo2DtD3PujXsZy/HXEwvBXIommR/T66ZZ1Yr
ueKjXI6ZsKNljIkif8E00fpbHd++eSAcpApPql/XUEAJ9kzKwLGmvMZUTg+qvuPEESY3DT6YpERN
LCfKxlMqIlFBy+uIJaB32h1HRzPyLQxMAedmsTXQBV/FkWGtY70jBqqvsxurtPGG1Oo+0OnJEapF
jk4z+eaPIi79Ky9SOEKYevcjzozatW0zfkl7ah5hCVwdKgySGmWCzsMvs1lcg2wjxXGKFcdD7CPL
plE7YzwfhihvCBef0HQliKyhaDJm8ZGGRW5ij52NUnHbfhvbtmI3rUVUhiZjh7shXnh2/xsFqX8z
FN4xqRTrIY8nf8dOmudOoG/Nb7YN3mjP91AhsbpNi0E9Avoz8btlFW49ZsJdb0EnpkwU9TjmaL/6
YP5Osl5N93Yx1rtEapprAls6l7BgY+HblrRuEgQ5LvuL7hFPFLLGrlQxXYY2k+mqnyrwmIKtcQNA
50rGeo3FmpPoOiKViL7FmD+JrIjdToTa0uq0YmVS1aXBHgqJmqNnLZRmZO0u2DnIoqZ+moRk03X1
nQIyCflxLa/8jKIWnjTkQyhVQVpVdGyF0IajqReYe6KmvRqqwaaBDE1iUlLZpSK1Hzk7vNC36ze6
XlYPDRXqjSSH4NY0pLlSJ4aVQPbG5ouMHC20mt3IoQEgF9bpOcOPGFYKN+bQetswLQ+xWXkrg5gf
p7cMfz3pQ0VOTBvdhKmeX0dSVT2EUhFCmTPGpxQdGgwQda5nB8UL/ehqFQ49uC/LbO/ZIA5O6+eq
o9BC4Yn0axFrwRUlYQFrUbaJrki7rRElzz5lT6p1/OF5yCt7f0r5I5ag9GnU4FMH6mZpUY8uHTdS
cJFdbCCq9dt2MMV+CCTtO40+40qDP42+ISx2BNJddYIA9clomnnJ0peACbKNVtvoEPWu37eGr2IY
0b29D3J2rUoERA9FXj2PXlctlVotKahRrKhF2m7sqXnhyDcuyXUUD2VP8lCaBNexH2UbxRjVK5CB
1lMiG5y35dQ2SVeXiBXRvIbOLcrfO+Jqo2NvCO1JhIgOgfmW/roJ8U+Q8KreKQG0PQkTqby1fLWl
reT32Tct0e/ZBbIiwkp5kKgRYSoOypUhF+NCEmly35nyoaswrqtpZPyoZEVxCQFWV6Fco7HHt7Lr
qdo9ErxG7qTggOTrw0/Mi0wtoVrR2IEIEXmuAbNxZsJqZAUBLDuABKY/YnFu5J9y+9Dw5S6DHr8c
U5flVnD9l6VHg0LKC2nf+PiNSvb/eO2pWN0EWLTo1sp6FrhShIx9RcfHvC99o7wWOHMptPlqfd3K
QRTi+sQPC3+hA0vahnyPq7EvFGw1aziQiVpwGsNeYfjfW4vGh39HtbmlxFDWYNOkZeCjDABKanMQ
q/oIQA4VDJBunMVBO4OhsyKygOcXXgXyAe21oBi17VvDa90uloP2xjKkOn3VaFt5z8Joxxgfmq83
P5paybclAB0Gb0bdOskbl9C7H0mJo820+2iDCTa8s2opoE0TJEecSgmK5JDD6IpuGX0du6sI8cl6
vDitleZk6PEWstgDZW0bzbKq9AIwXzqMK70hmAosMgJqFWBYb+I+Gs04cXCCgtVqLLXaKmHbbQnR
Cq8nDt3f5gyOGFugmf/safD4jp4HgTsAHyHaLzNhmCYnOkK2EwJZ2BGynLqVHkd7WEHRM+o99SS1
RS8tm0YHhxP3zS7pKau4RTHRjbPs8bGu7XyT5nG6Qvuiv0aoZ11DhJyGJ/O59wp2cb6p3FtdYmPt
MJoH6mBMG/yFDJuoNdutHYWB5OCOoI6UIz+qY+NQ1MQf6pBVbEcfJeunGOA601A3T6Wefve8sTkA
dCAfLwwi874WnYq/n0lLxh/fOwWuiFUCWaO5KvK6shcDZf9Dr3lpyaKTZBxAcZHu2xJk7TDYBwXW
4F3B7ndlBNiflDGI7lA9YPAdUGRh4fWIO6N11EYLA03sj6HT0n0YGfhIc73Yk19G5xe64poopmST
B9SJHWDb7ZHK9XAd+vhSA2kSOhZ9HaQ0oZkgAIjj7afpRbIDnXB3iu56pmXfMYWFrul1NtVd4Ig6
IN0cug5xd/q4QYdlBXiabPXemCz5e6uW3eTUSoFFu/U745H4Cu3nlMr1iZWxIxOVRgoPsI1vgoyU
KHLYlG1kRMoxGC2x16Xe/wY3JHqJq9EnJwpxzakTxJ2aAzoNchD7APygJPYjxqZ9YAzynj4W2Wr8
FbYLrFa+ntLJOGI2LEm6VsnCsPG/awtlmt3G+hicTGzne60Oh2k1qVJzQFUqQIVX5IrShRssl72G
V//wjS4kg1vkWv86pJn1wC99rBAgOHRoejLk8V0q4sUqy0bfV2gGxtvRkwf/sYzRvtxGLZV+y6Hh
D4Mbf2vfHmGvhMVeknJPOBrGlXoR+G09qyI4wWgQSfI46nZ2WrKet1S49L1CanJNvJhKzzSlM6Ls
wH+a2crE3QgHU1ixv7H0jhqdVxMGriSJO9QhOi4l3VpqyYLMuQDkTvnIfYGc6qllVAVfFJ42GVVz
UhZbZNjltdRL41Xf6i+k4A37cdLt+7rUoit4jogBUltBmdtjYsbtQZFUG0BOJOwpFMlHxwN1Rwdr
YwZJQVJEmNKX94ma19OnLk7uW9GVi0Rj0TfH7skj+JriKNHpxOJJawDO9tZoRfCLD1Q9UNsmS6Pp
xVMDgZOaqR3vbBzt69AsIeYZPkVESYeQDokgfK6NMrmiL6g+y4VmNje9nA8/hxpVwEarpDHgqDT0
yrYbOQ4ulMSooht28cYPXVHkadd3Ch5xjazb8paIkih5TMNxgFagsfTRiLaSTaoYXbmF18ovA5At
NnTGzR+tP+fywWq2gTulYStvZTUZEP3amr5FwcjzkMKcI+yU4mdbyv0IoxfuF1BWaLJ5uUGdjV3Z
gj7bcvYKGMJmys5s20bsMnZi0Pv6drTGcnjWfM0Ty6BtvZ80qaCWoQfpyVJTWXocqzBTC6AK3KBn
s8HCt/cCy0zvJbPj0Vk+LWQ7hjuxRDsaDDs6Zvh5EX0OM8CaaNeFNhT4EXW19c37xPPom0Z9Xfj3
CiYGb691VUGycucFk5tOIcxpiZt67QibzW8sjn4GEAhp0ldtN9XeJo4Si/h2SeJtS2agXQc5j89R
0PtxWIVbUW1KBSqsA9673UhR+00P62TnaRpi5LH1VjQa5NsiyMNVOXk04gkk/SlPTUCfC8Y9kirj
UWqiaUmoaUbnwSvW0Zy9xubcwogiTCJ8g3RIXsYOfAZobDXZaHIirqwhs5elbHxPKn3u18pmuguq
Wtr5hJwuddSPc/ijuSB8lB5uVuYvnUgRmiZsC36mYYegSAgU07SjEiSIeVJtJL1qfo3JlO9kpGWI
FYhMcUq9QGkSy5O2GpUCng6VFRQ2WTMFJAQC8lhG1D3XkjyNGChwhjqynytr4YvmPvUU7wr4Wrc2
JVvczTHAyx5v2cr0m29mPhIGngB4RD9WXXU5mgISeMW1NcZi78eRGYGnrKzvdkhJmwjT5kXNJQRc
chWsBjLm3TS2xC+paKqrgBrNgz8KBZostdCVN5pAvhVWG4QZhJUThpcNLrY6zu988Cs9NXgok4yw
RHj36oh7PB1IEEW6jpkDZccWT2vdLPEi2tdNM875Q55+yAnrPjW+H2/xs08a0gqv3ep0wIiBEMp2
BF+5ILvVu0Jv0i/QAcebRokCR/ebYgk/ptkDerO8jeeVxRP40BgugdRlrX0rE/rb7BqiFHQ2ksQs
75CyFOZtAW8O5+7cQeBMnOR2c/v3pcb/Vqf+Vqb+H7fFa3ZoqtfXZv9cnOve/39UtJtUyf/7iuPN
a/+/3Ofk9VeehVSCX2H2NuP21//534At/1V6VEzxD5lSNpBJKv5zXtG/So/YS0hrMZjS0JVzkp7L
i/8vEc76h0rpkYghADo4nFQKgv8kYEpC/IO6uIUJUqVMrhHq8je1x/fFb8vSOPKjtUcGauk6M8KZ
HjO3zMbX/MJ7SIuXnh0TgstLXrr30sp/XoL75Bej0gfv9764KVVtMoLE9x7UUF5GxffGDpea/az4
x6bTLvVYeGhvK6l/7kdgP0HHSYEdGfD7i3kIoG1LVaAnAcVxxxsb5kS5phtowlmAkLMWl4KvPrs9
IXS0oxqvl1ni/RVRAiqFlmOTb3/nP/KTdghgZ126yPuWyH8+Q4xmhADKHPgU7ewi7CR6S81076Gg
LdOZPqS8ytX0aDX54YVH+Mn9kOKFMpcEYtY/++xSnqKr6C+QbDcyLUHtVCTfyXJxhF07BjnObz6Y
f5bC35a+5+H1X62eP/dF1Rt/Je0QSK/ymezWpOlf5BDcDsh8l0Z1q1aXlOvnA5w8Rka3wa4R7QPf
0tnoAy7BvB2M/qHw5GtL3Mg+02PbL7++j/l3vr2P86vMD/VNa08rhdWN/uQfKLUDJTHUR+/WWHVA
09DufX2p80c2X8okfY/KCy0N3tD7Sym1T10YTe6hLjqCasDS6+JSB+7PUzm/H9OQFXW2iuvYLN9f
ZOhVlajwNDhUv6x4MQ4kx2IP2Q4v+Va8BKUTECQAQ+yxR30cOJQOv77H8+H+5x4tks+Y5NBjm2ez
kgCVQuU5Dw5dApavPLAYbnIl/tnDAvn6SmfmFMs6v9TZhIFkLjKVvgwOVAYndlMP8iq9LVfietin
F5T/n765N3d19ubqqkP0F3IpNs9b/NGu3/wzmfU/W16ffE/nHy93Y8qgGQTWh9kyePbeZAPoqJ1U
3I3MBnDUr/QQhp+Vuo2ibKDBXvh8P35c8/uxbJmJVqVvddbWr2t2GCN1+MMQiGVsM7k2C1tdfP2K
PrsI3y39MVZD5th5yn/zbbXBZNpyxRyRB/FvCEeTHp0Qj/z1Z4XcGXcXbmJhob06uwrAFkpJgQgO
HFqjo6YAtAhMD6Hx1zfzcQxwGRqO7Ag0/FDni6FM/U0tLD04WGnojBMODcUEY/P1RT57YvTw560F
hwS6mu+fWE0aSNeh6ea7qZZtcgOz867D5vL1VT65FcxcAi+VrCnsQ84WirScjImA4vDA8UjpYnw1
RAJduJMzN/v8eZrvLnJ2Kw2RG4NNtfCw2N8e1Q0VJ/uxu1UXmutvXh7uJhfZ1SJfFDvtisp0fhBX
o3P/b9wnOy0sQwbZvH88w2/GH8c5ynBSHR4QVVJnifMbP2uW/7NrnH23QZ2EtieXvDEt2SBMXVb9
7n92BfX9mBijUWqCpggPfQMPI9DbRQNS6MKn+umQmLMxDVRDzHRnM1xPllsPEiY8IC/bRCE6n2zz
79zGf13hbKFFHA2vkcSMQ8YEV2PpCrILD+rPFvH92seQe3MT53sSE5ZOHw7hoVqJ9bCC6rIInWPq
Wovw1ePw+hCe7n6a635xMzrjS0+gzAOdmQt6nE+fpCrINmVrhO/ubGbVA0DilN/DA8RkXBkx3ur8
76ciDWP5vy7xZ2V8M679kIwTIoPCg31rWeGaMLELq7j4uCviSWooahgLTN/KPE+9uYJWFmbkQao+
LF6SRbtON8WKiJw9mu4b72gufz7tNiYVZ8d4SPY4yTf5ijy15ej8+jfGzJufcTYq6S3XoFSU8GAZ
hxmcaYT6hXEv5mnow5h5c4mzYZkoygRu0wwPoDzX3m58reNlabhT48BddA1nXGTLZFmsk3ZBFxNy
Y37rr6ILk+WnYwZ3JmikPzu3s/tEBInboNfDg2+U674t02cK7N7r1w9z/ks+3CnxDJBFZuyGPf+I
N+8UNHfAPt4ID2F+44EPTqSrsVVdnJ7/zvB8c6GzwaNkEs67jkcKbN6lLkh55dIlPh2gAuM4hid5
lieeTYqUdJJJZWU87F/SXbJSrpRHf3C6jbmEkeqqbroAz+Fay/bKXyQuYH/nvt/gcr3a/BtrDBt6
QoUhW/Frzm62zUL2BFMaHZCZ3KgROYVKvvz6xenz3/H+zVkq2ss5Y57gDHY579+cQS9uisy4pmLb
ma/1JHUHhUiIyslVGKuuDjbtqSv16Xcx9Ml3Kt3NM3KQhBCkLtobWNYeQj8OdxUdFNTao6RmDjnj
3k9rIBjLRdyQag7qo3JPk17+PfjK+LMzUplQn2KWl8hILNjxKOrkVhbzAnaoDi9zImrtiLkZ+XKS
SNm9kenyHj8q/05zX7XdOkUY7kA9wTNcyiMVdhuwLw2mUMlucAsl5NSrk/YwIaXb07uDlTsN1qAu
B2ST5L0kldk4ou9wLYeIYOF6xwFYJhSFOpg0zZtSh9Ts/PtoyQNRmXxfMppZicQ3a6it31+/hD+b
hXcvgU/G5EADTUDMksOzzwdzWFh6XW8f29r2baB7UV7vwW0WoVMnbXekWzmGizKoATBPLWdXty1r
S1tPfRW3rjd67bevf9GHEwPIE4pTKLFnTIJxHjKdZloBKiTqDkL3bsbiAa71b5tUqz4AtCf/7aqm
KDrHE3BY9JhRnJ5Nk1MYxkE/+DIXm2MeG0eqXr++HW3eKb17wII0REtlpHNW0LRzg7FcaPRRci1E
QKIyYsYmKZ5oN6u/8tHDo2JpsBQllchNRx9UzJ5Gopu7ikih32kY+3ckCbLJE+QQgXeDbFad6NVh
rgshQH3zGo+zL2rC/JdnifROGobid9Ma8i/SHNofYyp6Autou1CGxgc6uGlrFWTrTYRgOlmkxw+E
X+m4THNVoVehDP6VrwsCgWN7OFkBwiPXxBUPXi5QswRLL0ZXp4qLDINg1qAwSJVYXw8hB3MHFT+G
x68f3pk7m902c+Gc763qQEHnGuP7KcKUyhpUfRcewQmPexlUNn6PtnJbKPm5Aw24+UEQnbTDbYA8
2/PVBz/zf/o9juPAJtjx658jzmSRf34O0IH5qIT6Xv7wc4rcxlabx8dYJsKzTBXSYzzP2iDjAoTa
KP4V2AQCdkAQHcCUm047qvlJxaEL9lRr62VdWt0N2q5hByxIxkKaSAe78IOVbcUZhcHePHh0n6V+
zPdA93FhDKWyIkh33DFH5ou6b6d9l5g2MZ6z9Cdq1Euz8nxKej9eTdAKbDdtlVPnB2JB38h+ZSN8
O9oowZiWcq353aHkxyKTK+IqzCXtKSWIeKsq+PdRszfafa/iPt1UcpPdkpEjjsRQQFQ1pvFuIifn
GysdSkIw8yQr+khZIDP2xV2TpqzTSIRCFUlIlyvHMerLe1QW7CzNtI33Btbj0JlKchtI1PStVwgL
w3c6QpVJPz0LX7s88AvXIIsTQKBUlsmtZMQdiUOyhP6Fb8B/LbzcfpRQ9d/hQTJQzkSdaGDsmPF3
Qdf4J9Im0MJKUWDco6Z66JHc7QXaMc3pkKwsSBE1tUslzY9FHmZdTt1spKlDqwzv9+MaXQAt4iGy
j7ExAgotMV+XED9VRyoJ9W0rU7tlpyRdpQHW9JogGKcgCOPx6+H8YXsGhEaljgHTyYDEO8uT3+6c
plgryF4i6IzcHHvDcgVVlqCgu6+vcuYymL9hdM5i5vlRkRYfzmAyYXiSTh/26Hk47rEMG9e4X7sF
dO9NzE1Dk6Zj5+NREiFsrakZbvsUqEBYj7BRg16/q/nuVl//qk/uHeQk0fSGqVPA/kO3ebNrJK0R
gYvaZ8est6xVRSz4ckKNcGH++rifo2uCvYrZi9IKS81ZtYCevAIcssiPSVrVV4EhezeW5GP5mw/t
xRgfmrxMrxXf1JY98RbOJIUqlH4dNY82xMuxhc9WqlPmDgkGP2gZKe5cCa98Gj8Q34E5rAdgYxie
js8sCzYd1qirRi9LwGDYqSZTKEt2GiHJMWpyYXf/Yfs23xurNO4ZukZMFe+Hj4+EqYS7mR/70ifP
xjAlt9ZkCszYiS9MvB/mXS7Fw6Okxyiip3G2DDQTw1Qrp/xokYBNJHlkLE1auc4Q4RXCkGW6aZfE
R1vBwVnAqNr+5WCZL2+T7COg+tGDONuVG0aSeyN2zCMbU8kdjMG7kYOwvYARFR92ClyG9sa8GzEg
3P0pPb0Zk0WBoq6wm/JYAB1z+wYIKjKXZlrG2AXXIg2blUZ96sFPPdzBSLwqNVLcTtGkjUiScUe7
PkUKHSu7pBmEg63e/B1KduTGYGScjF00CZtpGgIM8MVqKAjT/fo5zW/83dLByZqBTo0Ppgo6t7MR
IUlpJmVhVx5tXI2uogNpoJCAsbPWDw1pVY6QmgsP7cOJ/s8lsQnNl51Jsu8HYaB6YAn0qTzGNJcd
ESrexmpg8PeocUnVbknbLIhuHWNAHn9/s3DBYMeYMP9ZKN9fuRF2J3z8CCSapgrgkIa47nqakqVG
QjviAq095Ja4BAT8MG9xv/Bq6E1pkHpYOt5fVcalKteKWh2jGrHgOJADpI1owL6+t4+fNsdpjp82
0m52rufeKzSyWkMUj3L0hyhamEPw0swS4raPvb8eMqpF35jTB7023Hjz/b4Z861fd9gedfXoZ3xa
Ns7dJev7tB6l1EDzaIqFjnf8wqD5A4d6P1AZohSC6H4jINLOB6pATCobfS4dkf/nS03StzWmcsf2
gAw1/a6xrSscu8dKlKvGs4jZ7fSHxtMIvouD5deP+uML5XRNUVzMnw47y3lSePMAKrUmcsQYpCPx
VvFCiUxQESj8vr7IPBbP7pduI2NGx09E/f3sKSf4SesGfu+pMkt7aYi8JQ/PDxdqbqXLLvL8C/P1
x307+5s/kgB2N6pMo/P9XVmjBrBHb8xjHRo/8lJdk/WGHVgL7gfvoMPIqKk6ZX2Lnj5WnAAyQRyX
Fz7Qjzet03OwMDgiJeBzOfsNlKU4ZqqGeVQzW8fIPE47+E0mXYF8XEe5KV9YJT49SmMHmE95iCCE
dTYjpIRI8Cmp1jEIZcDsJLWIpwwtxV0tpqjD2W1lD9o4kbqZYDCeXOIn+2DlQUD41bDu/3U5lVUZ
6zAoQpVHoBhns3FakniCqt8mx5aUJ9mXsLkmyu+vR5b+cdGimS0QUxg6HWDW5vdveqzkKgk9LT2F
XtFxSu9SxhVQzw1EIGVy4ZI3W5lAEm3daK3WA6YhMNqBjJ/TS0UF61Sp1b3IhY2sXAvAACwsrbdx
ZeNq4FBpFbdykuuoCKv4+5SaZu7obUGNO1B0X3J8w7PuOJBlj0VQ9bDfKgPBLmqxGhr4EN9FHERu
xZRV8qJJxpZDrxR2W9FGQe0ksSd949gs8EaEtf2EiFntHVsxcR7nulGkWNpK6UGrJnHK7SmlxgRV
C4Zy4GX8Mq9o/UUmRwBZ6ygEL1HADrgdRRnNFg9DMojXyh8SuZR/ff3IPxlnps7cD7GMwcZDP3vk
Ad7/uiub4uTb6KpLWyb3CHksaSF8icgk8d/owDM20Gx2ejd2K8hm8an0mkttvfkLej+tgExDFTT3
KS2VIu/7d5+XBSY+pYhOspn4V6PhY63SjOrSZPLhRErbkNM2iHXEOryPs+9K1mtZgeEbnXoCFTdl
KFtXvom81FQiMpg0L954IDeWYSvBZWkJ2Gag1YuvH/rHyQSrNIg4A2kSEcDn+O3cI196yo3wJNuV
vaeZPZz6oZJv0tw+quOAa+Gvr0fN3EYFxULFGe1sX1Pg2I6x6IenNFakhRT4OIDEvBLp8kBmTnCp
G/dRYME6LFschJgqZxnX2WzBsV5Cj8y7HPK02Yx10xH6o/lL8gENFyZISam05+Mj4BaltJ1g8put
Il6HQNrKcQWYYXboh6beBr4fLCIODRf6YB+3evMvZB6fE5gpDp49kkwzUdfaeMEthVegVziWsdGA
5lMGbUMoHzDKri1PWXixLP/JOKfLaqN04rCMcu58AJZ6GakEVJ0oUwWbnk3mimripYb/J4umhd+X
OjgnAPZd590pI5AHrbMMxARwP9aG3CgruqSzc8OI1j5Y81XRmaoTx4QZjXC3d7ofmYsskNVFj3Lj
woifX/jZx01dGPEG5X80N+bZLFMqQ1mRYRCfMPneDvH427Dyo+GRMG1GN3XevXw94D9uOdkH4jU2
dfQ9xofmvUUhBD9vHp/wgRRX5EHoD5I1fadsqVy4sY+HSeSPHF2xdiFfY7F+P2s1vqdjDBbZiQiD
H7EvN3d2byY30cx4JtSwXyqe2m/ThqzDEAvGhf3eJ/fJiYFagIUnS7fOyalWC5IerFV+MidT3pGw
htlXNsqlmeqXtIfQAj68Q7IeVMroSFXQC5z7+42C7OOJBIdTwSdabGSC+BYyLg9HzaM6XRaaFBOt
lqn9j0kfVRmtNmVIwHRR/pzlSdRezZyudN2H6KwXxVTgBhJwpA4KzrK7kXgyH+7JJFYq6FdaFWFf
HXsh5ctOBslCBmeW3IA/1ayFqAz5Wel67XeUUKvoUNtrO6TVwfMQezPnSDY505Jfg+ocnjZUzYEo
TGXhVxbRQkRMtWuzR/vXcyp+sUSr0QxpQ+1uaEftJSP4NHRh3EfL1CBwjXQzs79Wi4zoHTYa44MX
8OecjiP+g51F6jHhmAHQLvHKU+0TIJfxOS6CWce2k0EfNY7OrdVOqemgTVW9IHAN+pR5qHO93Jt6
q1urIKoDwhZb4al7gzgFCYhml2zGgtcA/YNXTJhX6W0BUIqdT3XzmJeS95sDcNxTu29lIE2l1H2f
lJae06THyRJvtkwicIx9hsC0nP8iI5nBjyTP0gKZQCgZ1TT8LdfPmwCi7NizoZmaMWCDiclybcNL
MXgLtAQihaT328qPpSewsQRlZZpCumlgYjh1aDSN1qLPSf9+yHW8Jwv6bYEgwi7RZHwBIUFdmVc8
khBskFLQccB0yc3yjDupzOmRFHWERSmzZYxDll3E2aJWA8OD84uB38HZmD0yUzf5YgagQPnqoAks
c2pRgJ76crzyMt9+CSnivnizFWoc/QBDnF3lxlKXkPU7QEMnDYSwIGup1fRwG9otLvAu1cITa4RI
nS4h6c2xzU69sdlcZrOOnLMpAyN7SqY2WjU5FWp5gH3JFKDv/EoKj5MNusQnJGYhJtwsCOi9aVyI
frjh45OLW6OOK9Uxqf5nizA34wpbSBU+2LT0DgIjYQPeDKNwMGXpHqnT+BxRQjVcMeF32kR6O8lO
LQEIg4Q/KqtayUi701PCIAZq6sfK9nCcyZYf3Dd8eE9t7JlPRWuVdxKEwte2TZLrSjNCZMK+ll8N
cinshWTU/gv2bP+RlqVkLKwik+8mRM05LsnwpPVavFaAyyeLSkXK53LuSnEhaO1VaeCqscoiaB1N
9IFFbULGLVrWxfgtHznN84jiyXCrgPwZxxcZsff2SB9nYF/zGNVFiS1ayD9wS9kVa39YPZRVBX2g
qtmkO5PXAVptwoqYcGsKVoVmSNkyghVWjU18GoXW3YAl6iVycHAKAJGdlAjGYD6DFYw+/JFJlnHr
A21+yUKj5duXSAzcJXE4v2j7tsss4zuW76liyyMRqWRK0/CDLipn9skaYMlhrY1IJ04MjJOFkpdE
c8Wd4ZAoMv4iIL656oZIwFYDXoRBBz5iHZMF04XyddzLxq8AfgU2lLxVH2V16m95HYw8n6IbiVVS
h5cqx1X8LeT/1eDHgDe4YWK0x2lgm3+ED6f0bg2C6RdgcOW2tezkly9m2w5RMsXB9hMTdlw9vZj6
oNFlI9zBbbIuWY8+6bm+pmaUaMti+t3BE61TWFSRvbVl8tJiciR+GfQqFloKS1agBnj0tdgoXQa2
yB0Vp+Ze8jnZoB/3yl0aa43M8Q6IhUO83pg7g9+pjSusUf6Nocu7Y7fWH3xPGr+lSjnuyGqABAF6
GbvMQH1u5i+V42tk2ROPr2yBxg86sz4g2kFyweALXpkH58fx8xKvKvuXyF8QRKvFzHGh8B3myeg+
s+LwGpoBfA7eXTZDGxrtsVKAkl8o33zcCNrkA7GIUnb740g4W8CjRlJKQm1PnlGnO78mFTy3rGTB
q/MgR0j2ou0Bd7a+fmlX/qca835TBBSFXjk1Dc4BmNvfX7oaDDUmvK89xRyuI9dj2d0EWuYvSXnS
+4Wcm0Rye16TEJQ0jixpRR/hyZfUtHCTrK5va0+O90KLoItiMO13pHtPz6x19XY0a7NbZb0CM4va
apWvk1Rvbm2maXPBA2mRFRAGDGeZaEU8++w/a4VoRYeidxKsA4sQLcZ3ncBsHagiQ65X/PvWSACz
fb1V+yhI46lTnuZEhKCXA+jZWUHT4kjYrVKdhIBS3kajcd832nNqq9WNbpcyNngADWqZhetI7ZtF
laaD26dmsmQ/wndgYGlty0a91vqO5TMZk01Rm7aDj0Dc4GXp1gXC+XWHy24Jf9faNvDQH6jb+PAh
ifX4+nY+7sjmWg0iWF4tyD/7rLkQscoNo61Xp27iacYjSBMsxa3bpoZ+4cnNW8uz4fPmUh82ubbI
ZTSbZnUaW4isKk69hT1dDNL65IaIXsExIaj30U442+AC5g3GDGf8yZOK576z21vfAtoOQUG/UP35
5H4QCOFioMeHUPm8BVQgi8diaeSnqhlMosHYwuqxllwoAHxyFXaw84GIzSw137OTSOhF4F86vzgF
A0scJF72Tgawnq+HwflVDBkIPnITKhTMYHzh7z/tUZY8OtRd+S1mpXDzVgvdokF08fVV/hzi3g4B
rsDD0lQKZnSU6Bu8v8yUNzrBY173LXd+LEoH9pqTu6ZbOL9xS7sXBRTnY+H8cmfPzjCwjw4EaX6T
Xd2Bgryo3XApLZnLuVa03IHLXH19h+eVkvmKFPSRYUMhYp4+a3myEUBLg/f5m1HYt43Kzpzs9pcE
JLlU/1/2zmQ5biXLtr9SP4Br6JspmugYZARJUaQ0gUmUhL519F//FqRbVWRISZqmz2qQOcikyQOA
w+F+zt5rV++UXH9/Zq/HWouTL4rnYUqGsKpLw8ehOOrGc5J+ePtafqqfLp/Wy4tZD1gvBlCVkSoi
vuWPV45LiKjb+X0w+PuvugfV21W8u9jbsrT56iZ2M1923zFoXJYEOL3JtHrwwa33E/LXxWzBCkLE
gKpND1lTyooHbnimzDcTkeXVmSoOSlYjKavLtJNh/iRqjZgMkzFSIjnX4QotximXxVIGb98X5eIT
/PN3sb6wF6ZRCQHosiIC5T+UqmZ+gIs/PfWYst0MHE5A4Oqy7xs99MpKC+/wTWt0cZxu31Vq6EaS
GE8znMsN/NX21DTD7aiI/NjNbefPjUzMu55ld2//1os58vOnavrPDpOCY+Jn/sqLR7hwvmRXZ04P
zmJJfj8DSF8mjpZvj3Ix63mVFQqTq1rSwe1nOhczUegDaNOhtx5m9tq3SSHJXlaL3gOPYoGKHetf
68hf4fT+//S4rh2GNyyuhDbF39vyv66/tMmX8st/gYj7Un4TL92u67/wi7OHC+Sf1QZJb3FNNvkJ
0xu/iw5HrK7/w/+01nL5VtK84IH+a3ZV5X8479OUpHvCR01bRR3/el0V/R+0ItTdqb5TCUYJ9jdW
1/XlfbG4/ConIs6D9o+1kR7g68WF4OiymkJjOmdSS11GUj5bWaN7aUlxoCnLxaMTWvzdV44x6UGZ
9OaQkKJK+dnOefE2QEaxSq1UxjNp0QMIn3Lx46Yo3lmXL/VN6zBElqzJtJoCV/5yC0JPIB8LVRnO
5AiUxzgtdkucTj5kdNVPCTp1Y6FG19mY7afSvjfz+t0O5G83l74IJVtkeppCWfbyc17ZQz8vy9ye
7aobdjrNmc1YG/BlnWH0TGFkh6KQVT+MI3y4zaDuwYxxuKqcfIc13YAJ1c5XVLGya2XV9UVDHX3V
zCF+505dKoRkFlHasvTakeCSlXmpEJKXmKgMRS/PKWnspC1Dp4dKLW3HsjAo+S8DwuJF6J6jNTeJ
BLtCXupPBOUSr6Av37okip9LtdNuUrnlLAha+Trms7gDVtZvOlyT2xpO6oaucA1joT+P5jw+KZog
zNxwKDUIZYACLZefzXS6f/Finn9N5JdW2t8nAVN7PR7So+IynUsjclnM0jxoen42HGAZTalMnrUY
6yExgvzW5oj69Ha8AayDWrOcyXdx8vckKRcfKsZlMSZERzGR1bPPv3jHiDMY6Q6n2XnEv3mV58Yj
mRggQUaz38zWifQGmHZm+55g6fdrX02IDv/ReHjkCl3sgjrZEYNZFtEZ5n3skTv+mMc9IMXUQFKY
CmeXdPE94UZkUhDR7EtIz399If6j8/JSTvRTskSzxMQPyRuPaef18lIqTlWmZumcLCTdWysicKlp
FguFbDIGdmjlW2W+16P0JFSQMHMJCyiBy6b06uITmwrYT2viDeil+TZr7R20mK2KvsfPO+WpIxKp
g+1sLc7fKbLXX40MgiIexN91p3ix48k6vQa0rzqnNnGs+9kYh6CbwSC/MzfX+/9q7eVfZ4+/LuGc
kX7TnajkzkYc1pdTkhb7KeqlLXUcHcYUyQ8ZNnYFrtwXyGBfk95i2TJnYCjkf779Ky5dOsi91gA6
m/y0tX+qXiZvSRlJ0UO1qKcStP+NUQ9HeZnyTwMClHMX1nqL+C9TjmqR6qabysNX8Htm7Pe1ZTNx
mqz6ZBjXscCX4nUZyPjANgjhKI1WuHRp9GGHeHr9lujt56Vvte9v//yfW6eLm7jKK9YdD8K435Sd
UYXysc1gwcSFcaTCGn0SnGmD1NJ/tlLmgcxfvGvXaSOqayvRLSpL00BRfCC+dkNEO71DqrefjdGE
j0oLAGEuZo7rMpSX7Tu/9WKDxq2mEULtwED0g437p0z/xYePoKOMXsDQnTCzNHcoGbotnE9LeFGm
bCQpgsA+lNZVOdfTA1FU3MBCqWY3IbUelHsKjSmD0A5qFEfJiSpvs4nLEov2z5/5f9s6ECTaiyf2
Gyz5Jom+ty83cT///t9dnPGP45DCicaOFRwlAIv4r10c1OM1oJPaA808SgS0zP93G6f9w/NW+LrS
aSNWcX3i/72NU/5Z/aBodNjG0VN2/iqJkxrRq8UE6TTbRAqCBkc0nfkFfPnVKTFpmzmJmioIo1wd
rop0qUCOyUuWe2PTGt+QFcBXFH0oWzupntGnV6Lp5IMGPU3asn1BJxNnw5ydQ4lwhUMIHEX/FmMz
a86jrUk3MpjbjMigmt2azqx9xHtkjy5C1PLZmOiIiSm1qcYjNoINlNfQAkWjHXqCBqOvo6rU0VFS
leVgq121BQYebvIyHKwr4EUyKelQPqfRdwpWcyNwZLTyoG31ur2eu3YQO+BP3UNbtubgQj5scSel
ZbMEi4gzhCZRGS8/Zuik1tEcZsVVAQDVO5sYkjSobYdi92QCw1t8kL66vJ2JdWZVM4xB/k6yr9OU
nAXzQbfh7MN+qVxsi46+K2aIlUGXhlP42e5Uito5DUrtBs+YxjGYyiChLoUZZ6a7DK1G14bwy289
LTSYbjOolWZey/kzJvpNPwy8vaNpD3ezFY2ZB+tJj3y5H+Nz1guj9LVeqo8VHp3WJwetaUEAJmHo
d7IMjTashOK3aa3e1e1cbEAl6VchQm4qUTOuNEXSLBckcnrTgRqUPW02i+dq0GnzdVMJ90DU5DzQ
NJAJQlIHn5io9HOhgR5zx9zpE5/4EgKF5bpt92EjYVzLHBWqXDwT74wxJ9Rvshz3lZ+sFTJfT/tP
Cl1Q4Q18vARZAwEw4mmbVKq2aeGV3iW1Xj9TT6Or0zZoFVy41k9zp8Q70MVO6ReTtXxcqC1/K43M
IWQ4Hs0qSGxZyjeaHim9p6RhFtiwB+4LrR/k0ZWqagl3oxpxr8wx7DIahkaEqH3otNrHW2X1n6Om
nbIjRPnRPpZ6t7ZoegNqabhdIlNoX8a0XNl0aF4EoULQtmdU911NfA9pQdqNpC649nkvsmojC736
sMxGeqU3qLmMzDwO1XRNJMKPvqpL16n7yp2JZSRFKNlHbFC8UsIq0CaYyGWSE4PJ7o+5QCVGiCBR
iUb7gWDCNgC0JvPxRJJMrdJ+Htu68bERRi6qEsiww2DsaOxgBzCmbaTWrRvH+bBLo2nx6pjUoFz+
SHdG22KJEZtlzHAIznW+lZv+ONWOrxBnsum45t2c11tV4M+StQBW045Tl+TiuXEoL9MGk+R2CrJF
/iam8mmZza+QzzHWmMFCUtaGpp79fUEUKOULCSrhWZoX9R4Jm+XpI21pcot498MiCGtV9bUZgfec
kpyTj9a3SIZ0ac4hmkp1jHyYi35m1PCGeuWECDwljUoSeGMFHbxuTL4OPG+4fM7WLIixEQ2ThgCL
x7KKHok0OjhO9FkHHj2i3PTGJP/sGF3oN3ph+4PU3+Cmjj7VcXGrqvYeiaO2S5W09fK+PSxWXoMi
lk5RHO7gsz6uFFX2ukvpc2qjdaHK4UOmFOadqOsHox4/SUV3gg5Kn667klPy+Yyqv57CqnhgVadZ
RkP5B+RICdoZYUtqQi+RpzjNh7E270hBQ1U5DBW0VoTf5NqNuDd7ImlyXQ3UpZgITioNAhqxsLu1
OSxeOKEdaus82dhmJbul2tc7CIOftaQdNqlhfrPTNrtuFjm/KZ32jEd1hAROGpgSms4Rdgp3xKKN
MxvCvpFLs/Xq3rhrBTv9Ud6klSavkXnZbed0uzTFc6RVyIwJgUun8FNsIltwGmSOoPRALk6P3cTu
p5jYgMNwMwKTjvx1mWRek3VhQN063UUDTFpU7n7fNu3BqDkUAmK81hKnvYoIIT30lpSBdlTrABPU
lY2x1urFuZZSlpA6YdtoLc8IOEmTM5qDCcZ2O1rjU55HxX1LwLGXj1PjjzL876SjrwUSfccRfrqx
21zzIyuJkCLIfqI1x27Sg47EzkBkUvoJGPC21SM43r3+AY3HKS+EX3U9Dj2VaYr5zdkVcWL7cTfU
O2NsH8TUfytMjPdZclXWOFubuYclqn0StmR7LDbkCnWzRZIYmMxOqm/zxAARrk4PHT39DUVncH7L
9QpYbMZ8a/UE/CmQm5fMtNyYN8oFi7hNdH2b9Uq1M2OxCgIGT9eqbWU4fj5LzM5GOlME+VbJxWGO
mhtNafY0yaX9UOq3rG/FjbVwzZ3dJW6aqKZrGPW3uZweSLD8oYr5YOqwAZoaD2BVHQfSM7atAoN6
KaXbXGbvazkt7/okkauoH+pBdF/JfwnqkGZYUY2RB/MBhHGekxG3NM9VNZ8LZA1eVHfPVqTPvh0n
5ZUO1d21xwZotUAlLUd3Sw/RxhKmTyLvN2laTl2X67c01g7maF0vip3SNLdDuyghuBdojdxQzVnu
aAl1zQ+5k7MPXcVkdBtMlDKs/UHmCTijpm+0aklzF2m0VD1PytTpfFIsjcP6mhH3UY+LeRNGVocG
JFZU5tQGE0IzPVtau0A6zDuVZLRgUQpg91pkaX1NewsJFd+x0c5t64PdZ9l47Ah02YPWKSRk2V1v
JOatCrvYaTayxBen+qEqvVUV+4YlQ13gxTgYp7xQpPDnk5ioYT/lxwp2TqoYcSQqY7R81uWGHlQQ
tuVE63CSMydXt1oJhjfdhhqt7HIrum6StnEkyp3T6oP6wMNTq+GGRFX5gEbZOU9zM90irJC/NjLv
kV/zrSCkhw9DPN23FvZtY0eJ20QrU6zQ4LZZIuORDCtyfjQSkgjNLHXm0C3ll1iVggpFsdztdUJW
RMPbbRlSYC5pkda+JOt1BIx4JgTGt6vqQSbjMZdOCRh/oex7O5M/TWUOdcNHeQKhlA+foZYLspq5
1/VmOqYg2ApPCwE46XeYkEM/SYwCDXQmRU26rfMMnSjPYRRbIgFA6XuaQ/KZDyO1na8LVe4bVbhK
bhRAX8n+RafjYTXDRhPGBIoR8auVBf28QjM88SsXIFv40NzExECJM53slkW2ZXd9OxfzbHmaaIrt
1EVp7oG7Fwni9/Zzx4cgeVAiUVn3k5J20Z5SaF19Teiypxzt83Mr9WSbD79CDMK2izjRShqQY6eF
4cpnZxljhGdpXHNY3gpyBheWAtrgpltipe2/D6M8J+cxs6fuqYPGUuzDQZ5CCpur+WlCPxLoOpIs
XyJ6afmAb03HNSakMT0ttpbPdpC0EAAol3Geo78cxlsym4BtptaQTo9loYq7kOxJi4BTU2kDs6lz
lZOh0+g38TDFGJHzORm35ZTLtUtMbCcOGrniOxrzjbWNSe2Teb11LAFsmYtAKhw+oIviFKU7hE7m
jTE7Gp83vUBlpzloxFwJ8k+EBK0UEIcoCVbQ209wlqFuYwLM8j3cUlX/GI9dH2KkgFjv18UinIDo
k6ripg14zSNtwTRY0dVu5qXrQLyb7RPiBlIDCRl3hZ3lh6JTxaY35m7bTvXyiJ6t/gRdtGevpgFQ
BY04IbDYjlkalhiqIuHXU9H7Wjx1sLcFyVSik46TY1V7kyzbYzb0427Rp3EvCQsNUc5qB4S7JxRQ
jH7H7T6Yy2IdQSKoOys3gFfYLFtcpRQ4sbB9qzXJo61Cke1MyARX9hJlV3beF4CtyXXWaDd/EKQr
kJFng8Koav0a02P+pUut/pDGUvoxnSz5KPVR+6Oc8QS7Fnv87zkRBD9a0tWxAFuq9NXu+wKLMG/5
zWTmaaAUqkE0XLb4TVZyalAqktpH1v1NbBXpJtOE/HU2klxyC5aRXUpKBxWY7sYJCWPju/K1tk1E
Vn1OCkLVYEpQzOwrZ9Y4qFsUhXgU0t00VbHuCb6V+zZZddzx/FWqjHHfZgh/jBaWuZcgqvSkfkqD
hM76rRRl5j6ydXkzN4Pt9Wr5xGcnx/Q11U86FZbAyaTRK+ow/kjww+TbeXfl9KLzNVLggEPVHE+s
3lQ2Ts9645aDNjw6JMf47ZxYfswRyrNnU99NTfddIOvcEHhT3Y5jcy5KuqoR/HHOZJrlZYRGs2kF
PKtgnuZAVjgq4rlGf8Cw9BCS8bhPZV0KwLRv9Mgq/QqmeBDVsnJQIkrNcASS56JdD7JWUV2TS5q5
So+yK0tFft9EoA/U8WdY5FA/ciVsUWenH7ZVMcycJFNzb4XKcjMWot73YWtx4cO01dR58rmSLtv8
XyXmFwx2NQL95wZbEM1197IQs/75rzqMZv6DEBwWHWY99OmYfv67DqPqFFTgm6I6WU+hEDX+pwyj
UWux0LPbGr2Nn8DZ/ynDqAp1HYhPlHRowK1pV3/TTXtd6bdwLNDEo5wLZBCsDELy10UYW5orBf0k
yQY2ttNJI1YgP8AaZuLVZCcLEP8fXtyYPzQ41gL6/5Y//x2R5pbCqFRpLl2SQC9sgnmsiGR3+0qT
q21BUeDtIS76CD/HWEus3F2cIGh5uOUvBQhzrtR5W4aRF7bPsTjx7XZjs76qzdqNIsnXcaColVfM
P/52XJsmJw9ydd3gF7zsmyR9P8eZzLhlp/lZWG2lVrmpIvvK1AJ4rMGU1rdkoW9t8/PbI6+P6dVN
xeGBSY72IboCTL0XDZvOlgikAwPvVXpFuRgxsatZdcDZbnVfj76lhO+psn6bOQxJBVHlFlPJVi8V
K8lg2EXUMyTaWEpp03CwUpstbs/5QLYeWpRjd6IgduLtK/3DsFgd0JsBOsbkc9kikqehQR+Rgnhf
olRxR0UF6Q8jJJyy/ZiNvuYc9NGSnt8e9bdJC5GYQgMiZjCma2309YRqFFuiQhatnCxdaB7Sjfxx
zu1i+rV+/sf20+t6OxOXcdBEIBP8JRG5eB3NCIi/aEo0koLtR6WAN8/cSi6vxvk9atZF+ZWhYAPQ
4wVZTaMXUejrSzKjAQ8kB2CvtDo3WW4mlRf+PZTD7/dtHYQCL2kP+IAudVv1kueVQh6Xh852k3RW
6IlxGoK3H84fr8SgVQmvEO+XdnHT2LqmLQx9wnjiKtxIxGe701J/0VI59v9+JHw9rOZ4Q3X6tK/v
WZQ6qco7zjSIZY+10+sqTtq29M4F/emukVXI52JlvCCreD0MuWf4neoqJQo5/mAZ7X2TvwvM/eMY
vEWrgxwLzOVNk0aFkt7EkxmEAn841NQzzo5qN7TV/SIXPplXDshgpR98TXKyXevMraeWvXyntoOi
ehOKvGAK53f5Zlzb65XMUE0YLxANMerjxX197YWkkLZG892j5+2qHMUEFk29fVdRuE7vi3H4+th8
++g30+y+GKeTa6UTgPc9bRq/to41baIu/SA7ueHLGWcfVa6+sz03PxlFtIKSzaR1yQMQh8SQs2MT
NclOTydj3+i1R6KO9qPrtZbitBb7i9y/5179fX03NBoe9OI52NKZv5gRJpWNnKBV7sp8n0/frPAm
99TbWXt4e35fWPzX9Ydx6O3SAaelwPv0+u4rzkLwygSMyRjMQ18P42ZsCmpZBNZIXtlioPWo1VmW
O6vTaLra1O76TO2DVooi6AMZ1VgqYe8sir8v+eybMH+tOyI8rZdLflFT9pz7VV4qEUzPce48OcOX
rNv1xp68HGlXNorkvX0n/rCmYNB1mIOocrjtFzfCBMrBcq9QSdStgOo8VfOkPBAf/Y498w+vId8U
VhPEs2jDL1cUIGAUPuSGAu5SwoPvinDcFJUd3r19OZfDmGyC+PcplkMYgIp8MX8oAFMdKpg/NWWb
kwMABLU/Ssi3R7n8el2Osv6KF93iJatCrSg5G2VVo/rEi1teXi0mUYNaE8Dy6d+ZGJcP6XK89f9/
MV5M+CLlXa7KaK915WppPirv3bg/DgGMwYEHgOLgUm1GjbtvO4chnPxoIvYo7MSt9OKdTc2FOR1x
mWwAuSOhFmcluBz7YjWi/ddnKNh474xoPApNMrd5WANytOLhRpZb8UUQQblJqExMxXQWCovjUvX0
Nd5+gpfrzM/foSBKWF83cPsX037KZ6UUxK54kSC9HEkEJdGe5Y/aeqfKQ5A61Ttz5kIO8e+lsxFh
MV5Vp5dvgG2M9IbLIfN0q5+2el2Et0U/UTXB2YQncEjvQ+EY/pyFKHG0wTc1CQxPRhdSgWImpzdL
2ew06xY/ePOB6O93lDV/mACAKWw+ExyR8DpezDFj0Tmf6PQ/9XAUz5KtZZvKEXwKSWs137n77421
vl8v5nNjU19WU1Zf5LbeLGvfzBmbFoTWtx/y5afv50N+cUkXuxjZJGNsXNi5jxQcjwQ/HTKAOKOp
n2YnuZup7rhd1X+xWgxyb4/8h2VIxzCy8orXU8rls16SrANM0zLNTalfYzSzq1YlQu7tUX5/m/h6
qdDsOQytl3kJGeIbLHdRorKtKYg3oD64g3WK1xTaIcF+mxakC52EHeGoh6GPt1TK31mYfjuAcgrj
ncYc4UAdsmA/v36SkVS002LrrTdF0Ter029yLb+XK6pffRGflLb7IPeqLxLgS224f/vyf5tFF2Nf
zFhaNqgRBKESrfY8DlTrpATHmv3OXL0Q2fPeXgxzMVmx1FbNyFHea8Y5sKyeEn/ypaPM4ZpqfaAz
GiDO2Dd5v9csCSxgWca+Iobt2xf724K1/gpCd5BSrcrZywNGZjWC5i2PusvID4yHA+m/Ac7Hey0P
A9qgf71AMt66DuDw4zUiUfz1g7WtkOzOyWi9GCoiS8Z2mujuM6dMYzMN78Fo/niTLfrAmF+oH3GQ
ej1cLCHCEBHPshnJVa2TQ2wMt8JJDqXe3Cqpc12bbU2IqnXEsaK69Wyr7ty+t0ZfbsDWRw30T+a/
EdyqlxswiGhjP3ZKs4Lg9f4DLTXWqIVK9QnWi95+LLV+rO9z6rnNZsqH2rh7+yH/tmzAqbZXNwf7
P0Roqybq5bpYikmiEM/eM1vGI3cZgZwZf357jD9MJIsPkGEgVIKIdlnOqNKkoN0l049GSmgYPQ3F
+Gx3zp0pV09d+F4iwh8v6cVw6utLGrNYI8ubtj+w7x7oXEPgbX//9iWtb+DLIw6P7dUlXdy2ydZj
ig0LhXaLRoI5tv5YWsEQ8jayJnhvD4a1Zt2kvBqPg7HG5oXSF9YR4/LdCA3JjvOCXNHWbGRyGklh
841ekdofPVJQLJe5ZEu+MKUsDJwurO7RCKEZ78ye7lm9hPW8uLlARODZdlqf7CjsYxQQtpHfJKlS
WgdUYCmSk242lnt1saabfFSkJ1x71pW2oBz7LEQTxsDI9Oo0Vhxa3ASQaezOaUqDVhF2v8tQAZxt
ay7IOLMT9RTKQ5s9OAqKZpaNfjmOk3MHAsgOhCVZD0TcFbcjeiH7mNA2tXfz6EifFCcR1VaMorpt
ZVRriiLM0DWXYfooj+rAlmSx55Mu4xCYUKUFmNLDHwkf1qcoj+prtVKsmxTIlCtlHQLzLPthGGLR
9yKbgC/Ug6LMXhQvUUOP3CRkttVlqJZ5FJnbWeUk6pXs55ttCDqLt93JvuSZTbyzo6gH2lvWGKAU
jSl+Alt4ghGFikKE5TFUzch2Dbte2sPQJdo569JNrnbxFRl/4aFRsmGTZ7rgmNuaj7KULe3OmBX5
KCu09p2p0Pw5Xe7NjCBh6MbdnjR6ofqonDdE4W7CJi3DvSIcywvJ/AnGsYy7HVmg1fhVGPlMeE1f
jZuh1zu/0BLr1A6dil43q/uggCq66XmivjJLS4/tulQfjG4SIyWphJTGyTacYj/Y5XKFeUuGAqEW
3Lgi6AgCTOBPg2qk1xSfxwJpC4BfbylJPrblZlvUmfUEaUP8gLSrAWZorwlfUj2rxsQhz3RspprQ
TZsyw5RPP2yTRBciauidyjECKZfubG3MB1XGlY++yPxWF2TVeibRjFm65L6UjHA1F6sWnqpH2k1T
qNlZsST5lufVnaYkkZVrp1m+GvKyuDIPjQTdKOc+66VJ3iI7as0pf2jDNLObtc/VWleq6NRFaVzQ
h9TxHzay/pittnj6eJ/IXi6PEFfqgDhhfmCSkaxdmfUe+sKieGZEhnmt/qg1vTW8bIRrgZwhqCHi
97iFpTx7SKcod8262tuDhJuh12F9fHdmYZc44mfpaTKq01ytBOsFzlwzax+WNdFrXOb6YNXF4PFH
0q6w5hGMPB98iYjtq5o/NcB7qafEETOnkwplSR9XQTnJyiZVhhOoKNUT5qzscDVbbj5e5VMTLLn8
IdcaHBu8dVAvo7XsNQxouCd4B4LNizCK3pvC5lmT2zRokry+hnKyHNg6ZaecN+zbCBoE0L8Z64cQ
0XaeXlGYAzWAuDNynpA7AYEtTnm3PBTGUx0GY6+MD/Qb5RINRQzM0B77clPmSb9DFw6tG5NRBtSY
pokrK41638s/9EXNwcD0vhk79AvjT4DqvkQS02xSZPitkpB9Hn1H3LRtXAnacw8i1FEqNnBXqZHH
2aFjaQPLDQZNajY9zepnkUjmJmmEs0cDqFhBNJFCn8EoJU0zyjuXQPjcBVj23RqSK5EbhzKONuNc
B0sneIEyPSDwcoJGmBsdmAx1GTxNIf7W7qqPSPxq38QU7yrwYZQxbQPyMwtOsiTlLuOyBRy3020R
lIuzjwvd1WXns0Gc+5zmPmg9yAnJZtBLb0j7x8nCqJkmDEewpZJ33/oCcQKHlJ1QzAD7QWBO/a7u
d6k2uYpRuSMKSLJVfT4E7lBVY7cDWak9NnCn/LIUT6xjvmOi+EFDEh047KIblBdwSZ2nJwTV1bn1
saun4QZNLDHJJp6PZsmmekMYk/JVkceRTYB6kpgXB73Vl2s508yGkFVtVF174eA0kD38LNLmGenC
LYI0EnlSk2ZuRyT1qdYRiA1SugoT8FJpEU9aGHpMrPECSNsmJnrTt2FzN2XdwvPWahQ+gBDP6ppB
TDho9pV+fEj2bvjNFqgTC/q2H+USBd6ixdd6GR47xI+loT+lFaBuOyXh3bbPplZOgSW0XURq1NkA
u33XoIt3HWdieUV4k3hRA0PKtSLEBHujUdri0M6Tfls41CGVKWxjN0ZD4aLKJd0iDx+7slK90Cbg
NyjKZgSSzsFm6wzRNpx4vcNF6n/oRd2T2jgnc/yhhIRwJnB52oKelY6RCaNmu4jCuurKLJb82Sba
NxGFfo0K8MArFx1tu5L8to28WlDvxpPmjh3IhkVRnkU/PcrDZNYHGgp60A9j+OxY84R+asKPQLTU
OYfjwIm9yPwxq29ANs5btrU+2H2UDYpvZ/MBvwmimDroyhJ5XqF7A/6fvhbTLgFu3LlOGxpUGcFA
ediW5Mc0Lyv9IOdlq9+JSNO+t0rDFqce+4A9bCC35rUmx9eUSLYiJDMW7APZ8yFmsOEG6cWurx3T
Q1td7fNcb9E5U3dR3dRs7tq57Q85WETDlbWkWDVY6RP4mTk/gHCZFbAdRLrHqzSynZ0p54XmFSX6
VW33rbFPI639iGvCOBiWrLm9XKqoMMsyd66mCHplQ4XCZTLLqdcJOXNL1BEu5VgT1eyyi9FkfcCD
V3GBddM9LO04UHNqGQ0xkVkGTkT2cxit7ppReY5krXwWFW43r1LqJ1aqL9S6EdMUHSg/Z3Lm20iV
EJaYRXOTSwPcM/RH08q1nhEPa3mBfjciy4wlJhuh4ZC3Cx0adYg7KyEwpkmqridrJprL0NIHjDcV
bCjUPTs02JZXUUiA2CEbbbJTG1STXhs50U1KHNrnpq3H7QRjeGVoGvApVWGPgnZdqfT+kDhEd+dG
9egQxpum5pOwCK1H/WONoFumY6dKewS494jSqs+Jhesk15dmU5uSYnH3xjHoiI67KcxiPhOHRySI
7Dxqa2hJbUm7qYQQ6k+xUWwt/N4efxWdFOSGpLyzUksamlqFIJHFVaul3sglYlkjpdvRjLWMoxrv
TVckxKBHUfQUqRUblDCx12TnZld3JRog1Vg+6fN8UxItku5g6uxiu4ZXEiEasjmgnLvR7o4kjafP
xayVvgxUy6ZkNN2Geri1hupKQVV4B4c/8WcO636H5nVX9HF8LO1x3wGnUyg1Ritd/VOb9nu0cm0c
NBlByvaHsi7FyQmtxwLzEInO2gb4G0o5NFs0vClOSno2FE/Rwl25ysWQbWu+Dx5rWnhDVLy105fh
5JAKaWcGgjFw6azU2SDjiDeLOw1FNwRt3iUkjRIKbCfX79IGza5kovjT56q9stVYPOXzdBflyq0W
To/SrCGLzbtoB1LbDfMuMLSyQjNcRuYX1OEaeZoYDgo3k5X0rCV8bLpw3y76cE66SgCgMaQQnbdd
tl/HuGweAQi3WAd0+dSIsvNGsdQf+qW+mqWhaP1qrO+SxBl8teu2WtZZflXV2Y+V9YXIZXqqSQ5H
wQSIzoXO9TE2cNGCyfhi9cn3olimY6zCRgmcxAgPrdVfJ6k6bpWJi6hKVd7EWfJR06rKJ6yl8DHW
ZfC5oP/0Y07SR2WcojxVt4aRQYka2I6LObmJZPnYtWrgLAofNkuM980SNz6oZLRTUk38dpV8wTLp
mUNt/Wgtk2IBQv4TBrmDCTsMIdSGw6ln0svW+0radin7gbzRquOoaOVuqJxhQ2aD2JmKXfIdtlvf
kZCSuyPLgC/Vy/o+elVsnucJKEz2/7g7sx25ke1qv4rhezY4D4DtCzKZY82jSjdESSpxjOAUHJ/+
/1Kn7V8qtSW3fWMYOGgcQQMrmWTEjr3X+pYJdK1yKyZGZYsUbhZqF5Scb6emYuM2Gf2OJ8shCyJC
Pr1zZ9eMKkN9JZmNhq++dG0f1rMudqWlljTyOJR8Jkc9Qek+mZHdZtPHLqEScvL0k2viTR4S8oTq
rL8jhv2jbJcMnl26iou2Q/DIGrIAV0qy8tANxnCJhBSMFJKw66CTwGudZq63ReDOoTvoY7nJkewy
h6NfCF46G+PGcLetzbTJzllPPcihbTSvCYpiK9MOaPACgMxtYbNtepmKC4tVFSUkjak2r2OzFDoj
YYVeLe8/yYWBp0ry5zJIxrCYqKjwDLGIl9nYbKtuIJvdS0sQkWU+hnU5P0k7KEO71q7Sufxam0N3
W7hKYvwAuXudQyI294plNIvyYaIONRRtGCwfbZ1ueHHk6zoFAdpxz0rSE4rNRl7MZ7ByTWFvSbEv
nTy4C0hIRzE6+em8GQz8o1GeKFHug2no5sjyWoknMWDPVJelUB7TsARe0QaQHD/bYgSle9fRvbG2
TFxGY5MvenCYZ6syj01jL/oNllf4gFom+2kPP853ICsrbZMB1UcrvFjLc96B3Ib0NvEDFBo5wcxv
EK8rH3CMkoEAG6xbybOJtCzfQcuZ2p2R4VwIrcFrXls36dKwKEtJeeToBL72I+iiCaDTWfpdWru2
WYK31CzR5o6211yMhZXdeH2l7gOYhi+goBIZp+uSzRdNMU5H/qShfZxITBC7AvDYUybW8ZyCUs3W
pzxvghuOHTWrclNY1jUFiTc9ZUj9MJTlgRkmubb4TyNovOQ6Q0fuh2kDbvWiGHo3vaqtRXc2LE8N
S5JoQrYkddHUmbGfu+lukvV60GTr8Fm6t06VOIscqXp8jBy0INM5nQVCTLbBcy3HAeKjGVTELCND
3ZWlE+xy6jG1n9dcYdznHGU2TlrGbN6Jy9MYXC22mi6Zwb9ORnGSmqE2GK/OumJNqi5kZSMkt0u7
R1Ta2QUOKrTBTGZYBgcbTEmt7PkxHy1svrsmedCC+zzvjkg8OYijXmQpaFxYIv60ZeNrxuyK5Esw
4m/Y7e67YmslR8gK5gVH8/TIbjpuUptTrL4z9Fun5FhMtFM1x6IDjrfP1o3jRBAVObBpeLqSzOzY
ggd905u5f5Esq99upTLi0UcGveFGX0G2Plm5Ezf6crK6Z9v7CL47Wkml2SbWQoRH3lnVbdcRD7Yv
RDQN0UqIrnOlMqe+baSz8dYbLlh/mDDhbaex+FgWlPvpanDUulyT584H8ddE9nxa8Aei9Hbo0BUd
5tLCPkOxtQiSGfEzspMXTZ9fZK2uLhWnOrSmjcZdchEA40jp8kib1RSWub4b51V/I2DQhK7urAm6
bMvvHirOAk7Ji7cwkBq7E+FG1h2hVe3TZLaPzYkIze7CG+qK3bLhX++KqOC8rSn7wrRUg1m/lv0m
FXBmTOPKbYtUspyTkLNtkikjo0gvk+vcxSht5kOGmJljznA2HGmfTDcLXTmr0FVrpLPISsw6hWzI
/pGhMs4JJZJowgXHUD7mkT5RHXKHPKsyyByyxcEJ1rZCpO0KjbFaHrDAERbZRdLNbhddWNrW7upM
XQpHO2am+TFYF0wJaVVualNr0EFPlp9FPJAcbjzpvspSo+kia5oyHf14eQG6TnVbMoOy2OSd24yQ
uhArVUt/lZZtQkPHShD8ZDo/MIUbrM7Wsx/UMp/KIYWt6MnmZS71g9clEyWcPcxTXKc88VfaQrBW
O2QPLSKzJp48+623rZ3w+mfVcgrbC6Eyj5ZV5m48xpVXhpRWKNmb8fUZ8oGaNL1TQbN1AFCncZIl
zsE0aEGtk25d+0vfd9sKvb8fWq0Y5wfbrSFn2j0ZSIafTJve62M9VQ+zC3bn02DoyUVRYmSf1tyJ
LHZm8JXQKQjKg8hfScTOMtEOg6PhzemNbZ11R0IPr8aOeLBEBkecks3VoNuxrHUDJ4LflxtHrdAx
NoPmGKRE1ZMFcxJvR3nhWdaqNiolJqrBWHDZtB0MUsqGVyOZwKQvVNpHD309/YQSxR3NBIiD2VjN
8B9LVkU/x/5B7tXXqsqqAsTgqt8HCXMh3D5nx4leac8Iq7OLWfN0eV1KfaHKw0qFf6LtIA515tBq
oZd0w3oc4YhfWEis/DjB1EmmTpfxlFXpuilHCtxtSfeihrZRyoesDKbDijr6uc6sQl6AR621CL18
a8apa5ZgjJIxLXaruXjLEYPtA+XTgoIdp6sK7Xm2v+rlAteiLzkfjppZbAYapocAVsfnxHanh55N
/0uld6W2G31N3K6VR6CaNibGpmxK7GvEEM7npUYgXF2RrGRptQucJf1cEtF1Cowi3SfrCEkvKbHz
4HhCcHPAJ23EC8QZELVF783Ya+ldN8K5a5SXJTNF0xqw34X10HAafZlyCxTlZ82eyViir+yxxof6
kCI2MrbgUfknmNuWmjbsVjdhqp01zdmaJ/PshhrKfqQnfmMBmNpjE7EwFPfO9Sw4GBmDpW3YQ6fi
mKqqeihGniz6EkbdR0IffZvzmSic2GwXuvD7s3NiSkr4/ebaaq/ThEgHh0xCluI4Tw44RVaAZf/r
Rv/7qQKP3zfhFMZtAhuM9/h6w7TXLKunDo5nt8lpfy2s4W7wkMy/mfq8nzqdL8RQD+SEqfuILt8N
GE209YE9Mr5gqqAiD+5uJIziGV7uM4fWacMwSqFTsuvfTDLej2a+XddBs82YWrf0n4ICEGWnWoXa
bRQCmyo44Cux1M1vhtTv503nq0CuIYEHeDf/eTfZS5Wm8MlyGzNguLCFolSQm7J6/lYKcuXVqMvf
TGzfz4W/XfE8u/TOJAfEsz+OnFQ2Eqs3MUuU4lpbTgFOSDJkfnORv3o6GIwC62bujrjw/KV+J2Gg
spQI985SwfxA25lTVxyMGM3Z0/7+YxicAYrA7R0LDuWPF8JLZAvs2gy36CGnWrIrCKu+KgfZ3oE+
/M1I/S8+FcR+gxkocYrEa76TxRSzBn++Ulxs5HRI6UGd3dddxNv7m/v3k3aBb8k5w+OhuKBgR4D2
4+fSvWJJkZjz9H0IrmWydTtocfEZSCw7+uX4bp2Da/zumf+LD8gix0dE6oQy//0HzLsAk3fCuajq
MwnUu9Wf58ScIllW9SapC+03N/Qv3jF0lxgOXDDrZzPDj58yo0nbVQuPSVCmQMlXHYCMbcS/fkT+
+iIQMKB2naE47741R6demKCrQ+OlFaHaEmR3Zi+/+cb+4tZBQEXqgVYQNul7B8XAhLWfLG6d9K/F
eCenL3Z211VPv/4s79iBwAB4xqkubfCQEJLs98NV8BOibIq5jcyKUVlRPvX59Mruh26nOlpFcYOo
Z2uR+hJWeNu8zt+XhXthekNE6+nRlNxmrQcwE9TBjTf1f/9t5EVEl8r4nNQc/93akinRtwNVA/0n
g3xwSct+XBp56FDpRBY6o/2vb8f5q/t+1HweMGPOhKQLKA0PwrvV05g8zKkNb4nfF7sgXaLK96+K
LuAsuuwnwiGXrPukyurDry9rvL/uN7tMABxKZ+UmAfjdI+Waq8J7yJiq2RSHdYgqzvlfk2O+z8Pr
OXzDQhMO7ucuPBIuc/j1tX9+zmyU2tjheF9YbZx3l86pPNrSg9MvGrFj19qAMImc3r0jQ+03L85f
Xsp2MFiwIgTYHn58O2fZliZUEi5FS7pkIoXWxeg44v9mDzy/5T9+i2xGqFLZZAMHptN5j/xus5CM
2gB9sIZbbbFhRLxRkEOkscZTl22Ab5yr89+8rT8pnD2KFsBmZ70QqDsWoR+v6U9kHWgeVcVA0lm4
zMZOZXjqOH4xptcfe6N86et+nzJTaXXOyiUdQ0vdFQVz1F9/oT99ejhPoEAxhGG+OJOUf/xJRg3v
fXlWnDhQBhbrtp70iDFlaHUcEau9/J1h5/2zyyfn3WSFwsLiUcK9e2ccZmygbUwmFnF1o05r2G5Q
Gj6r3a8/1k+FDZc5r+xnbT2gce/dUiBdmhcuZ5aIVjwJA6RdYkFd7hpHe6AAJkYRnMv/7Irmjzcy
kJYvTAaIkVt96XBajthNdYsBiKa2hfjtDn2+T989tUgX7bMcCTkwxSl7y7snCJlUq1Kf3b+phyMG
8iurx4DM+ZjWTJ3uzTXYpo22zZo/k0n+FubqoRb871/Of+dz3SwdpEL1b//yw692b/XVq3jr3/+h
H/5O/2/ffjt9q89QqR9+EUuVq+V2eOuWuzest//49//8k//V3/ynt2//ysPSvP3rP3+uB9pW/Gtp
XsvvXZLkYH33Vf+Et7qspXqTb2lX//SX/uGtBDqK4Cg4J4CeTRzskv/urTT8P6BFu+RM+vweaDx+
R9ZQUP/1n20QVzyhhLsQZ8Nrd7bX/Im4so0/cEURVnauyxmNUzJ8u7l8+Jt/PALcN272///19yhH
/vyPjwrlLxzU8y7Fmn2OfHr3ymmOZjqDBVu+ska0n5SMhIoMI9M5xn0zM9KZEfdHm+/D5MS+kEyb
FmNFVJT8NkoxTKQDzUIcxyhY/mOZ+u5F36t+jYt8UTnj30V/sM2zSkO4nfeltPwpiHohUKs7ppo2
E5wCsWF400a2opXp2bOJyFoLvK1YlLNBz0gnfUgyoDltOo3XtrQLGpxLgsveNorlsZodnV5qu4Ks
B4RILMRg+1tyQvoVsE5jPQqhjS0AAPJRIhQukDgJ9vq4gO28tK3U552gm/Jo2S1Ma5s7QDgCQzDm
qE2N+6gSK2hmxxADLSLnPPcHK4GIQGM9tGz7zW0rWggGnaqj3Wp5QQcb8tOGHof/omZVwzWyFE3g
pPC8ZiNJu0EzA3LkgoNDefT1phmuqkWZ/s5r62xvdTjraVYA5tvbi5k+VKuVHnOQz3PYwxQpI6+0
xFXpri4nM273i1Yp57nvLURUy7DUJ2+dCeyDPFDPEdACcuGboI6NyWwWgHe4hCMM5W7NvTHHG6LX
GUvXdjs+tpoL/iDDpcnIjihzeoqwOZgpeT4fghZ9+bUcHPtyBp19nY629cmRgzXsBK16Ffr1ELib
emCmcbmkwjiahAsVfL2DsQ+EUdEFC+bb2h79ATkHLAcTHGsWjlPmamGuAZ4AmrttAzQFfM9ZeeFr
dv7cGk3w5JoKdT+YNevoDYNrh1UeoEBqK4V4QDio4UqteuIBr9CtjG4yxz6RId9i7YOU9pYDw0l1
Zcfha5bdzaq69WQ2qz9vgrweh43Nw+cfNK8xnoRJnuww0vCKq4kokjh12raI06RHyZ9q6StV7lBs
4F0bjySjjK8MMO1109OjRanWElISlqOt3GgBKwF3YAmY5GaN173oOtIs4EzDfEl6T59FTEW7NSzr
Ut2VqUouCZQg8C8N7FxSqGdiikwIDwch3aqLcq9wA3RQTFsRgg3lTU/aRxP53ix7snjpphKwnXm0
1s2O9tKU1nAPM63nCmgeDTcU0IOvfMk4LjZaW13bxVhrcTNz2t60s56/ZeaK1mDVm/GSvKEUcYBv
7AEqIEt0ayXFpi4XhB61bTUHmB+i3Tr0OmQUyNSSkaGPhROug3W5JBOZjER83BYEC9rhVNCkC5fc
Fk4ksl6/Fbmuy0NjafOFsIpzewGATR6ZbWDQehUe0wVWURJfvq3Lf2tr+r8J1qYK/NUWdV/VWM3y
1+83qG9/5c8NyvyDIy7wRZ1dwMbfwj/2J0obLACFH1sQ7i942gbl379vUMEfHMThMJ+h2SC3v9+g
vD8o3difUNrCo8Yy9Hc2KP7iucj8rpg5R0NwmkSri3Pcx/7/rgjtKUFJA2pGDm7CzF6SrPa6kJCq
UY+10QAs1pid0aMPcSndOsupAHwlYNAGY+OhUyHWjwc3Wphe9pFWscyuiVV8XMZcHhJGJC8Ivxio
CCP4QP72/CQK3NNAHh+cBo2YcJaBt7sRD6vWOTtCN+huW175VqmmOEEDzD5M3rjeFV1BOs6YXgh/
1fYcg5BQdaP8bNpLjqZ5Hp8YOzmh3zrabdIAVmkKj7XJJ2d963iT2OMfJPawdbujreSnTn8a+Qxl
+rHKPBRj9mcwezdBeZPZT02SiFsmqC0CBjEeVpjL7jDZX5rUEvd2n8/Xkz7kw4ZCWl2xpjmf0mU0
7yAvrbdekbkfIDIT7cUpDu4vAI+9KCb3tqhS9xCMrjoCnEYt5OB5IawlItZvCiVt+EiH5rNPasKB
wORgJ0h1Nw6Gut1PiHM/BKNpXyV2S255s+nFPO1G29fZwgsyjEx/vZJr8cgUlja0Bp9qjF2dKarV
NtNJmNPKdl2SwWCn2cXg9MkuQRYAzPuzUYL+UyjybqTnzJcj5j1EKyaoSBs1LGTHG3RvBiItqCt6
kxS3Uxk8mXlylgwQJzqIno9QDaxhad8fa5QXm8bo8X6IZqN3oPh8PnbeOQSeufKBaojwqwyh31DD
XqQryhzcbJoIbVH6PK2ScB/IuFHr9u5jkTsvRBs4N5pihqS1nnVRp1mzS/Ic8Zm/BE3oy97eLbL9
fEZ8htMiLCbpq3Y0M5HEVmfVr4N4clFeIiotulscR+blZKkpGkEioopm6FE1EP7EkjDsZxm+nPm5
Yg2T74Zhm35aZwf1FdjC6s5PJRLUcRR7r0zlblwH0r0WKNgjRcgT7YjpCTAevywX/ZnOPiPvamRa
KBj4y749NhJuvOlo0wZ6WNQ0xRmDY+IhhwQTNk6nyCaazemYTLW5delSfWws5ut9tgSbrGv0S7Qk
c2ypfN2NeCtje3GT66L2ETwFfqFobhVCbrRifpHmDBQHYtV1LT27CkeOuJtRLc86fyUiGzVNDxxo
Rdhbur1PFuXtq9xIo7F1kGQHM6WLQpOM5mFdorKDFSd9sQADNLNNOpvecQgI6UVu0sRdniePokl5
oot+weVJA7vUgu6zsuVZ3GJABepStnI0cYckQQfNcdCXx65qjAMtTouI3fJl8hQcQQXzQFSEIFVp
cYduzBiBe07BF56e16BAgNOv83DMJkQ5Vu8j21hkz8yT5n/PkGyX2TP/T6/T7by6H1fowxznFy2I
l0kzeEWKbCvGtj0JLw0Ok1PqoeO1QoXr6pab1fZYgUrNCads7a/l1HT3Is9RpsJTizJGZTHl1nhy
DFucEmKowEMZBEQXU3uyyMjjsIksTaLbNkM3QbqGtRZwZd2Ye8K67ddMruAqLNyjwZzSYjV6BpNZ
1SKjasx7LTeZjlUMjNf6Eih5/oJP+K6vyxct74e4IU/uyrNBrWZZmsHbT+/XZYXt47rXmSTZx/eA
fSDhxOg1zVZIzQGsrKdr47Q+IVKLh/xIm4hEq2u+wXoqMQLoPhNl2/tE7MnyOPdzrofC9u6J2irX
sNPTU5IkTlwMTN0xJboXnQhs3gmFenaiZxHXzagfFle/SY3iU27ubVvr48Uzt9pgf0y1vesKbBg1
9D+r9Aiaaz/ZtIHrrcimiyUbyj3pCWUREiut3ZmE0F6TC0g4XWMdwDLFZJihzRopbLDxqQ0qnIZ4
e+Jjx2ZCZFmhkwj66VmDOB7rOrGPAAGlnjhISFGudmmBypZIJTT4GwsRySk1THkYXIf6VUlzTzDA
ve3n14uBdKt2RjPurVJcDaU23kxDnj7rZGvGg6l97FvGksg2/ZtBFIBiEWDCOfsgHe/Qmiiau8UM
cBsEewZ/R50D1723AkHPymGnTd7BUy3gW00/eQSLbZMFhhBTZTffpEtbb9NJO85W8PXcu3UwAMcd
UZecnaiCA7RpmjEZV0XeNkfSDdsNWYtDCG9t/YwPqtj4Pe9p4TYKFhf5ey5jY63UVQY60nVCYfV8
+0vztTPLF7QvaWxrwnzQZJdu9coiumCe3nIbRwDtmww5UIJq2dScl9xF0tE3mRdrrreEdmufmFH7
cZ2MEMEG1qoZ7suxZis/FL7XQt0s2wu/ATm6dMvREwE1gnHLS7Y13AzTrJmXWeitV4ZfFtcDA8nA
bdGK1DjCDyQjS4R1qdGDy/er3Tzag751G8bLeVVnX4MxGR+xDTf7yp6mnbda+lU9VR9r7Ge7VE+9
g0vj/eBm3dcxq6qtnwV44eag9u/LJrEp8x096ts8PWl+r+165fU2FDOUXYmWOHft6thXKXyvG0A3
QOpQRe8WTgZ3DlD43SQCAAgrJwdBIMq2bYfmgNaiPmVGshxQyxCEOfWIj7pCe9THzIycekJvsxTs
dmrN0VTqub0+BmmOY8n3m/7N9smDREmCNb7DMxmBiFxh1ziQxtCLEDBIhFpFjupTsQ7DTTHmeUif
ZvoiG6tmkqvZ6anQq/QSpo4fu2eDyDRewFKFCS/cPYocfVsRnH7Q1dJsPZOTV5HdOxxevpQTJDSX
LftQ6Za4GC01xgOD8jjRpRF23HzEPZULu8HSkuu5WJx9S5G1yTTT3xMamn7stZVSzz8QFXGazeWE
Jh+9hLbF6LXVwZxZjYM7T09wEg8HjEDgQorTgMgoalcW70mzMsQ51aXTkOOaLtaxHmmPaS6J8xaY
1LwcqovaF/YWtSf00flI/m5zu4yudzskrtjOYqq3brp81iCNYowP1x6vyrzcLOqU43xgwLMjMGtz
RuvOZQ9taa4v9VxeIadbo55xp3LoNtQ8yLvB6Z6Ncr0cGa3btUA2rnd9uHBWWsnlTIR6DcrFjDjk
ajuzRwFeozjUq73Q7EO1oHHyPX3TBsHnzAhgwTF3pGnhb3P0YCRSDAGhgmk8lNOnVvuoGpmBMcmM
+dJnK9tYKyRwUCp3y+Lc+Um3dWfu5Nwb6PYKG21a+Tim3Uons37wM6LCfY+qK61PPjqfXS6vyW3t
QB85uz4FP7rUAgdhD2pVoejZyHT80hkmEKRJYY3XZBNaFTxvywdESw0eojY8aGYCaTt4coguNYdL
QekdSssoYk0Xd13i8hkQhiIZHelNnaW8Fi8NC03GiXuqDBSBVobTNEhWclPzHezrh1Lz9kbhNJuV
88R1kqkv2TSfZsC1G+QcLvqd7EnZVlzqw0dkwfe1qr6MXfo1Kdt4gtGbybLF9tbtupyKZSkXa4OA
8zZJztKwRogLTXebrTVS/A7jcLEsCmw0/Fk7hTN4blm02ZDH/UR9XfHlhy4WnHt6A2SFOngvSJ/c
puNzZjVa2Bhot9Yl3Y4Zml0nZcM0kYXXvssOXT3KmonD0rRPqWceEQ2PDFlgFQt1O6fFhmjIgxrs
+mi0xXwNcnCC/MjSqY1R0HzSlPUwgrEVYWbkFxpvs0+xQ+wvi/qwR7H60Di5GRsKm5VARzQXVXEl
HdkdNUM6+4UA2yLiyQs+NK3sQuJNza/VWjgfqxmkF12wbAG5W+h8qbWKW+w3oXUW7c7NVcmjyPmC
nBunOuveshTxGJ337m20gnWbDjCT67NBgjylrdV6a7zoxUgBJ7Ur0jGbjcJTw6c7Vpp2KUaFqsrt
x2uUuP6j8t2RH2bWrzy4oRRGqx/TzMJczz+76XwcnKUY+mej6KfIC8ZrhCyoYNaq3gEd1U6a0+kk
2ATisg1S9xFCq0Aq54L6rr06Vs3dYiHOrgIWO3/jMHQiJxlSaYJiUb2OqHuqgNhlvsJVd5cLf2rC
Himxa5tXdZIfGyJXUHbK/Nj7+Q5/6AupaPV1oRwT6e54LPFIQpcfy205pTGy/KvcCPQTyWOoBbvW
uKQugVE8TQYvwbzlvbtEX/Wx1Ed4jPN62QcJmx595MMI5nrfr1NBUpt/wzZgnn1vJzWpOq7qdn6m
qcnZop3e5IBBxndT/SxyP46TpNjvUHNN6ThS9nfzDnnUZZb3d6qtii0nSZfXGcfX5OUfqtFj/xBw
HOnoJtejrnBHLP0ZZRec83ztPs409anKc2yy0HO3ZWV5WxS0236uH+xKPIERYTkP3K+jEdybdXnH
jrhh8oLCTfMOvrvWCLxc/REKexsO5CFFC6P4CA0eG68dJIAr+TmbgFTnSa23YsLk4cnq1UzLhqVs
0WBPuhQREJ5jPV/Nz1iCd5KTvMph2E7S2ekyOcoSeoRmjCJO/ebc6WvEMyPVmMmucewdB0A9oGOi
01lcC+/JNEiUqsicLmuf3mOAQn+iXgus+dAYiKy8lYV1zbS7cXGzGFfRJWTkmAUs2fSghcOlcvJY
kQ2d8PSx37jVZVe7Szzm5mdlDk8UR9eD0JMbb11vTSc/OdJ+MYvW3lSSCkg45sb3k4TKpDB2maE/
2+AJw8qW1Oa+mcRtN0mOQ/VTHSDDnLNMv7Rc3BcUvdWOsrN583Osp72FBg0lIx1iwoA53zvDl6Ew
wAfxmhIA3WO+OyxSKz6QvasuHa8nor3F2RuOQILDolm8VylWc9e59ig5EcGaNQuRfNDW0XpeF4yV
jptrpxyMMRZhwnOLFKx/baXrbslEcOi6tXk0B96xRPTWwGM4E4eMqqS4WUYjY7ta8mgOhIN5pJps
YiTyD5CSaQysrNIhCUOu4L94W9zWWraoOd2HRgyfh7kXh7SoxbGtTWylDQr3ETwuNTyKIj81gctn
Xn2hgQ8/yAFHhqdq7xZefY2hsdYPrHr5g3TccyNX164Qm7Lzespr8U7Z/ZWyTIkQREfFhjLvdlCB
jJStnK+a4NxXrgse2iKYH9o+lXs9rYjldJxVkjY/r2TUF+1zPs76XuECP/Ayjte8UKjZzUX42MKA
RIc9IJd7w0k0vOZ1X8dug1QIBHDxEUG4zumrc/ZOZqJOBKR8B1d7PfkcByKz51zfIUuOLQFo1S0T
f4tWRt/5Ra9tFF3krWd4RRI25DPcBmZF8di5ZRTMRn1CMj1HvdW7nzqQsidj6IMjd5E5RuZ5knnI
yEXXnhdxtKyzQHZlG5+lLTDs+gvYSs1vZr5jc95OgdVt22HyT2VJAHUkRlQcJKfna5jNyDwQgxrX
fsZAYvR8TQtl0o8nCPDui7sI/bJLQRkvo8OooIU2UKYBjj5h9AdTMosQeZlsUT4Vj+hlX1v6d7ez
t7w6Gh3A2va0XRtk3cFJUmtTBRa0UKabcdlKDBfKs2O4OVR/9QYdP4wecSmoUDawemMvWQ81qcYj
GmbymCLhrtsSA7FysgeQOww2ymzTzIPxxWEQcqTQJ73dc9Z9rrX+nnlQs8tgzh2CwLFeZDsQ85dU
EY6tPtRSi8qSfpp2I/tMBQjBRHbU9D7fd5odfK71utkHQ6d9aoYlh2RvDjv8N00WIys0H/FzOffS
W9+wOrBaeeMcSprtd/To4UvToYmmuUtvtIQWA7u9tjGE3+1bbx5vZmNqbwH0ec+sLtVzMDr5A4EN
HqCmOdvVZm/dJUPKGlAZGs1Lcm0Pa25UT7J1r7CIa/wEsyTbRUzJdF9WNhUdwEEtoLwCuI4coBBX
xtxYz5aTGZez35Ivn6c2JzAwbPrBBnd2PVv25MV2upQXZT10XlTYWrHzvKW+SfW5vrPp2tAWcKrh
BQu5VkZQztMPSM5pfNosCfeZWzhweHxNN2gzWakZW26qTpVV/HdmA9fgFO5V9/amLl+b94PpH6bX
/+kU4X/h+Pos2fjPmcC7t068yuX7ycD5L/xHOhPnIh0AI1Q/dKAWGpx/DAacP8hEglOOHYjhAOnN
/J0/BwOOQy6nwVQbBQvDgfN4+j8m194fpsfUyLOIUmK2Svr4u0n1rybX7zQcRHjSYzJANSGxwq1u
vZsKYGwWjcUpNkoWkgvYtlxJB0nZMNkJmwV/cwl6d/5sMB87fHeL/pyhfz8zfyeKOV+Zu2L6gFgc
lzbNOy0HyrSy0NIMTx1TbHRsmU6qgMvGHqdWQ40RTOdc3MFX5VsvBvyrv778+4k914cnxDSErHbw
wch/mZd8J0liMt/0jVvUESpa8k0IdrCtyHfBfdT9HDyqxajebHOR5gY+BsEKdDnrHU5ee/frH+Sd
BOv8c5wpmKwNKCQp49/dh2ZqpnXUeg4EIrHHBz9ZKI5LKIyX7JTch7EmAfXXl3ynDz5fEraij9qa
z88T+U7XMup11bYLp6aiWJ2TbjF9sQH7HIdsZq7w62v9/IBxLdMBqoukFtHguwesn6dZDXpRRmqt
Jmyi/eyUh0qNuMwUeZ1Q9XO9IUkEfPyvL/xXHxJUMh/WOcNirfPvf/f99pK+ltnAddRk0rlX7lwk
xdGatQpfcEqOz6+v9hcfk/eY94fBG5d7LxVqBkVjE0FBVM6uc8I4jQdsNIiuSYsvouPMBkHE+U36
9fnWfT/R42sEOoY4EpanB9f73RM8Qx914WkIdAiO/gnrAF9ewXrxm8v8/KIChAIWGtD++sb3/fFG
jksOpY/ZYVQSD3rqRf+lsAc1bFfQfdZolFvyl7qQQFspf7NE/PwV2jpkI90hAJKl8yeBmdWbNM5x
3k8OywOojozYQTmsX1aZid9yYs8v2o+3ky+OyyCGZO0FB/rj5/Q0A5ufCS18LOziyRsFrHRh6MP/
o+5MliNHsiz7RZqimIGtwWYzkmacnPQNhIM7RsU8KPD1dSw7SyQjojqja9mLiEV4OAeDQlXfe/ee
uzOMFKuurl07X/cFGRWrDPcGpJG+J3hk9rTYNFWJeEYlJdaR/7yw/voZcBNnlzQNHjcy+z+9P7kv
4wooVRUOCdf0k4wUaV49Jv67NE2Cv9mL/qdvhl4QvRQnAoG7f/pmy4zZE2IMe2I9Oae+kemOxgmW
wg4B0Pt//sX+unpvhxuDbWSuVNV/Vrm67HYZC+mWxUHBh4KB1atwz9R/I1j+6/LFCYFADFAMT1U6
f/qd+ggeQFrGVUhdN95lsyh2C6NWQksb6inXCeIvKbR6VhHYhL/53n/d2ykI+JaIT9lo0dn+cUn1
ZRf3GgURNYDJ6TakC/a/hWoydM3MzO8G8nXk3yyY/+Fzhe5rAy93b7zvP780AMxj/L8YxFGi6IuA
y02a3eSv//PT+8t+50obqw6nFnsD3p3bn//b7jp42ZIt/MZ4FQxBXz2L7qLGt29d4SjUtl8/Gby8
D//5m/5Z0itpGyC7R31+e1FvjqE/flckZaMAnzSEPiTH4BShOtsj88LZ2yWLvycQbo53tLKKCf/d
wIKaCzf+Tkuinjo5Ar9BS5MzPKZQX/7mUf/z3fjD9sGDRpiIah8v01/vM3Tug36GsgTOuq52vknb
bZe5t4ghwxxvFkgPVhGJh5dIxQGJdEt56LIx5jVe8l+pFzRj6GiHlEzfGtK/e6//8hJ4JLzfsH44
WgKuPX/64EZNLy+z1BL2Rub/aPtR/VwgxrkbaG3pdclKIe/IbmFh3qT4dNmXVpubeTGZdnJB/IG2
otybgzd66yAezaPnRaA57Hbw4nVXtHpeMyZmS84d09UbOBYIBYcAPNeKx+iSQFKX+XcF5EGGI4O6
ZTtrvwc5jbexDmukfNHKrjFrghDR8m5ytf9rVEap913kZtlWV00xbWtSsKKVSd/UA9pNvyQmACXd
0sCVKD0yfA91ovkhgqF/1HiQL5jYy61JxZus5KSLL88gChGekCIXhxIyDm0+E7BagOQvVQ49h/ra
8k8mFditMhxvna5F+fl75mb6PpWW7jf/eUX/+bmwq3OPx/vjE+xo8O8/Lmhd5DpRI2WzuC/GrSpD
WgP2unKHv9kUbqcFX+rf1qdtW3x9ExG+TyQHdMU/7YOZHto+aDHjmnbqJh/CZH4PZWjGcGjKFEbF
0nboCEsj3Swyq7Gz99YlSrH6RzKC2dX1rXV2mZHeA0SrS0BNQXJBGwpJLsE2yhwcOxX2AbyJNlMU
M3pccrUQIMmLl2xw9N9IbdjsTILvcZxGS7ud+vTnYo60MBRMwBALj8vAecLKrGv5MXXzvtJN9oYJ
NL7hifPpKaVXFq+4apHPzqfZhUlt0rOejSVbu01zvW2J6bYhFXQfRV59aRbTH89kW8HD9iu33WW9
jDSZdQl7fzxEKCFzi9EOCdBMQGjULGGR5pPcRJPvXZEHOHeki4ZmzlxiOyQEU66jQDT1TuS1u0uS
WW8hfrdYQwdj+QEV5lDbtbV88NANej4uzcYm0UW3ExYaV6QN04SPulDjM37LAGITKJ0ObB3z6jm7
GiMTl1XPTzGjLnRJyAoWXxylWqp15hTdNZJz/QinPH8y0b78sruBqVWQNJ13yynrsBZiHNrRkngY
grohdbDwGZTKrgt+t7UB2K0WwnmLxhICXWUsPnw6S3thb90aiK2nh4tMo+ZqOGNxYIKQnssmco6M
O5gpBuR+Wto68eHL+3KGeFvfGhGpPyD0QtHbt5u4RBK5l4bzK4nmnyJLZkrJYQreWlbUYyLgIFbD
0OCBxvMPFc6w3nvZAIkL/GVVFtGrU07mpZXI0IBnfGPhLZE/36J8/YUpeVjN47wN2oKsWDQN5h0T
p+yklIN7NzCmFq1a7BKRDVcZzabT/tYz4x4Ie1yKMREPRn6PM+LLS9ynNIMSMbTmBKBKq8UCPlgg
T/Yt47We8hKgVmya2zqr5dXMbGgX0tFrEdfWKk6XL1hN3MecLA67kaZcnVvDIzFu/abIA2CNgVry
NbVUtbPJdwhdFmK/ZtciDIyBp3XKhIATJ0R/JDi5V5syylE+AXbwno04e07MqI+PFC3FIW8lKQOq
TG8RdTUiiIVAuB+oZBc+ydwp2DEQ+XSZsItQF9VwYcYnd4VGOjoYkNLiwdVHymxSgNv0fbSSclVl
7VNkAZzrCyQfg7WFxfbaZs5rRpW64lMFFyLKw6yR/06c4zcBDMlTyQRhTqicnu5gOJtlDMhtzuAO
ENXYo0ruoJ090G0dGSogfV7p3IJv5kzLJgX9B11Qt5vRju3rqA3xYLbJpUL6Bz8ytsLRSV5KxzEO
SPmegGE11wEs9ncyuupQVsU567tnAD7EtSqYDciEar18YJAqiGgr8/Ent53vwOZw02L8bHUDiG1e
PNYzDWp9o1+j5kJpFOOFrcqTbGzxI4uWB0fDCgOU8G4s322ZvvhxwDTTwFTuz8dZxndsUoRUDuPG
67tdsxgNGLumJO/Nfo/jYARrZT4YoiPo2Km3Wbm8WF5PdKXUp9jVd2VM/9Jwq5eYoIudg+p7mOGQ
+OZ74NSfMklfAgf0mOtWbqgYNIVdrBGEeHA98nr+4n73qC0YYTKXW9HR/zANuqA0SktIE6pBiBWf
YensiiRaja3x2ESxHyYcvOcKJ0xr3BQjo3ZD+t4xOWbGQ2HPPKFlhHAC6I3rZ8HMt6LNU7vmeqpm
cQ9MbGJOBCCHSCeL7yCdo3YTuTb9iZBmBToBUGbYxFZ1XxpBtvKaaFr1Vk0SaW/tBdwIZmvZczy5
O646CxcEp9lo3pMhLSQavPjJtHiH/LJ6QD4HtHHCUG6mv/wksQ/c3vC6tY2JZyIznO+ci0e9ypTQ
3z3QwzenN8hl4D0728C8QrvMt0ad8qNrEZAbPj4AZBAhLAH9ZAvm+4YqX+Q8nhasdJsWQfyO/Xm4
8ZBWul4O3CbuFmhYhBvTrluMGtBaYG8KU51Go3sr8+jYtQUpqboEamEPm56YypDOShA6Dgi/uE3J
rht9KChe8eJhiFGhbUgejPKem2UR67IbXrLe2AonvjI4IkPUAplYONM1z/yv2J3HkD02PouGgJVa
JF+deWNrmOyIZYkox2tjFZaic9aBmcd3WV1/mfAmmiT3j0FvEe9blL99MdAzrlT6m/IwIS41kht/
rpLvPlrKU4srhG5/UDzZTl+8LBHB5LaZQI2qxbKhAQ5CbmBYlDNeXBDDcGve1ZPJUMs1f5kqAJxm
UPkPcK/uUlX6h7aeHxPD3hvT+KTK+oyP7xFqc/aGx+VKIp+DbcND4lj7XwYc202VFNaBCHKT5tKc
bdwUiIHRtJuo0Ajr+/R+YXd+bJvxUTrwe4NJ71x3Dm3yrK2GcDKntl+qnOLCv8l8m/iS5cmxEQ75
iOMVRRQb3TDSa8/vc69+BvjAjZN+CTnV4++KMNAV1qpzEhvsG2V5Hk3wyFNMIqUt5G+3C+qZh2Ja
pxSxAlfV6ZRXnbuqFHIWs5jOfhfvGnVzbZijd4g6fbVKVv/W4INcFbcHrvp3LwZh4Wl7J9hwmpWA
JnUvYzgnlnRXZlCWL0GvvqhskpXddrBlc7NCVkwXjrW42MMq9ub7ppuPfRssG2sI3tnAnbBOl58R
0iBQQTGHuOXC9EtEfDZSU97ZumBCC+qt8pfhCmQ1CGldIGjIgbIlKaO4Ek3Vql1u4KdqBhEUZduR
sMpG5qhWiDqF7oYWM33MzYCT3MGR2NbqY8IvdAso+ZapQNcEVnoL3mjl22WCbjBBqzBaDyX36HCa
ome3bM5kQ9KUMeHbqqD+iCfjNMaBfsijfNg7MZmemdU1azGLH1BB07uC5PpwqKP7CmnZxqDBUKj8
IIvnyIPXMc3rGQkg8udTCtTRS5D9+S2ncYkod4qEXDHRqtZ9ZMFBbb7TMflyPSLOb59t4qI1lygk
Z1SeKD/JHuhUy99Q9Kpa/CjrPKl90KLurk5SZHsM5J3WvBDkvnLkU+PY0VY33Y7UideIqm3KSHo3
7Qs3ja0kLWdl52idLfvbLMZjl1YnopB3rTSTlRjyAHSH2MaEtjOSu9BVfpEq+s5Ke+v04JFce2Oj
W6kq72ly1MMCJXm1qPzdaxHOWgBq/ZStmxO2q4yNPSLdwH+Sby2/uNA/LbZ6ILnbVNYUNhamsahM
I26cPA7ks+uqzLp7psRc2N0ORQj7uxVN+4BscDK9rV3iYGOKp/apabpNK0S99emnrVA8c+ER1atE
9wG2QZ4LIR/N2Lu3gWCErhYnowKkBrioPxLaXrCkbDxeBSo7vDXkROOKNnpR4qRxA9iNZLlHWARu
RwEY5wDF1pydFr885y5w17GsvrzZwRM2ZRkKMG7k3KZ/+Kq5eP5UPgAOT/aOmfLWAFfyQDa2oMv3
1hwJAFil8Rz7waeLa3hKvcMom0ffxWYaCeCaNAi1a/9OSeilDLUo3Tzvpwwy8FpujY7Va4zVYC13
qW/CHOUQ4Io9vtPr/hh6kGdkZcK0Lf1nd4KgmxjmtiqLZacXnR19ZT3nsf+UJCj3td1cmd8getTV
vTQRsC8VwcqoO9u+NgH3wHVCovEIGJ97Q4fGQMX1ReRpAYZTI512vQOXtB3KwW4baOQ0XsKUlqb5
QxqNXthVYG0Zt1yrJvvM2wGtg0geqrrgvtVDrF75XfMbd9ZVdQabP30k/Nr1aydNFaIB/a6s6YrP
yz4wULZeQI2plTn14DcjbPOD0WkUKqRhe06/FmY8bgEwK1wIs/JWftJ8ZGo4mxCXGUoCXFpERByY
dNecV4iG6QXmd6y75YQu9B0kngtcZGaf4zqysIWePTxg0VrBnttjLfkio1cfe7LdQy9JH5o+eii7
9IhieVjVKgt2ddVz6sweEQ63yBWjBatl+IgrqxzELnjjFrQfkc1kzBurIFOvzdLtPZ/pbMLOspIN
khAlynPhZKC2LXO9DOVLpcSvBTH0RRJqcyf9Zj5WXmNuVcpj1pUhNoU7xXcWiiBoXIdkMncMhsT7
WPKN3ULsAjgSyLunaFcW4pL55dbvZvDKPWKQFHbsHB88r92xm61lH2Dz1JgV+u5aDUAzzbo5WwvA
e8KCUXeVDocXlxySSR6HwHuuMm2HztJeGulAsg8egsHaI1QxDkRE96Hw8dEVw7TJ4u7FXsSLkTby
1PjVFVDgY2NUj4rh9ipf0nc5NiR3896haz2PBfZEhLLH1gmOy4Jnr6nv8JpTllDBcFRvk16zR1Xe
1h5ItNca7ac+FAume1Kn0U06lQlL3C/ns4mBY9OMwSElmsewS7wCns7pmESHoFZbS02vqiCaGRbo
RhsUtRp9ajQZv9EP3t7d2oDs7MFIL7w6YCbOYG3VokGnZq1Gy6dGNfNq3WQ4ArdiaoFd5c4UvFAw
QgaUWFNDBCO5ghdcA0QXWRbBYgY7vtw7BRfoR5LZOKbRBBbdHqByctd0IkevVzW/u2pk8xNtx5Wx
sVLr3izaim5W2tviGGl6PmFcOeY3nRznVYxK74VMJsQojMJ3BtJM/EAkEdSpL6NQGqkotqkzmJeo
FhGHNRBZ94BssNggN8t9MsJjv1nLDgoxxpLnakwGA8dN7z2j1E4uBEzC+4rnB0K7nwN/vhp0+D81
2Kt143+w39VhNn/iW3yYPMRXaWNmRzSvBWd9QoDBVkrZv4O+HFhhqByDqHKpeJPx6phq2Hr0s1Cb
fMgsuYtE/KxtY7UgiyfKu3jEnoU4frhgSbrSCC7DuUVbqQK4U0lB62OusjtTE8wQYsaMPp0kyx+S
rN5UGZbYjNycaCFtfG7sz4bM7w12++lQMCRmb68moJHRgvlXsHZDB5jbvp3i44KrZ1O6usKI0p7G
YfyRk5qw6ho5PLee+V769avnAUOH4kwrHNH5J3l6gpoDczADsuUEkpGbvkcGRH5jLhutHAG/Ybcs
OueVAPLiCfPJm6l4YVkbFTpEfidbVNYaEq214tZH5nmEx9yncWBQeMZNYq2TsZ3WChWR140HYYEL
GqyHfqnSdaLN6MR4/RPHR7WL01k/JbVQ43nQQ/lBXRZ/Isz0LwWkMWKZ/OIRjRGd3VSH6dwLh1nC
9EiDcg3BB6uKu1z0CGpVtPG8qwYkQUZmUEllSXYGFO488YJ/dK2+oMLEdRK0N6F4UOWbDEfYC4Uw
HVfcaPPTjKX2wLHYrloOVuRY1HgFTuuL5w2I7pfgxyJLcfQN7xJb2Q+UJMOpwoKzSbxgeRUuur6F
S1u36Tof2V9FRT8kebKZwLa84IW+XcCV82TEMb+CayTLijjPg+6bYK0dd7rUwM++yGdxv5zRGV+H
griOordfGwMTWJKq4iHDvLvyHZ2hyouAqPpM0Vcp5rSs0ZgMZvPktyMGqhqPBhjojUwMhvid/sq8
7o7HwgRtaj8YM8Ogduor5NTpo07oPvHGbJUOoN7kdnJiPFJik6hJgij74eATk77HkFHvq9oZXyxc
62SABu6baeCnb7hEh1yljK2NQxopATGFeaDyjRcEG+ihONBBCe6t0vVDshfcMRyYscuZhAsQ/WFF
xs0RLtG45QXMYUKScu85XGRav3ub5ul3ZkGJ861oU3BXDIsBF0+aWOijqhkmzTw2bvUUt1KJNe7g
9g4qJx0rCw7Ai+1EnAtmnZJGHGTvNElu5hdX6hAxgHEyUy13QG/on4kZ8l8/XGaLm3ThuMVhzKNy
3cMwIB621eN2lHW3n2vHWyORN1q290IcqtnN7lvl1kdkQwhPq2SutpWLbmv24/jJI+DyrsyGM6YQ
tSagpHgv+jR5L8leAd7f4flStSc/zCRvt6RnWr8IzjEYElg3zC/0zo8gyBLU6uQbbJijYwzP2s74
qm+dZuol/ClVhJV8xbsT26E2cWOdqplQpRVWu5nrop4RZW/rZRhpIPkoBQu2NFt4VxKyyjJYDTYL
cj+3LZ0KQdea93u6RfL0WfCxSCSgFCdLEnDj9uM6OhpJ2laHMeqTki41vd2j0Rup/avvUbKemUq3
MNfVUrY/M77m9GYFLWeBkfdW/BmYZarPcund9DChY443krHCa6f6f04lXHa7oeP1WmWmX8uQQ4JZ
JPh/GinGgHaqaSLLOXBWuBUlkBunT1LZ7mesYvcCL2GJ994/xwltk3cZ6lsx21woym4/yLT2r8XI
Je9oByNEsajv8mlfQW//UbkFi6rMXf6DHrWFxW/GFXdrhHgiA9eJ3wY9+GBZSdiZ2tbHCUisurfQ
Q16KecjarTVIsOTj6OLJcVCnhQjXM/rZrZrlp2oUCkIl/eoXrPWO5LfRtdUmc5TtMCpzoC+DgxB6
22pw0CATW0R7OnGl2DC8VMGKkwvvvTfWQX60IBX7m4yu6roV5ppye2cs4jrbmo6s33wS9rGzAGwH
ULs1Gc1vFYgJKBxfYkIRWBFkkdfbsQXLi2mQ7SYwmv1Ii/m60G7F6pQYJ572O9y112QcfvmIPDe5
Ny3vXZGubbw1K6JLQAMs9O6ouOg3YPuj8sHl5BJZQ8PlVsQnW7uqPUrNn20CWzeUrmBsFIPrpIoH
uzNaaB3j9jsN8LyI6acR9+595YJFzwPCYce4eeCv2E+0zPNnKxicV2nU2X5w9KffEwKbJYu3b7ht
byihwLUBvfSOFT8rUGSkjWxCbEBda5X06/IxCIqdLfvKvU4FSuZ1FozsBrp15x3adKgZJdwPXhG3
UdZ5ANP5GdtTjMcmS0f72HSTsug13MatW9gT2bTPupSC3nZy4LgE71AXVJ5FeULdOAx0d4pgV1X+
bJ9TKBXVpql9JwiTtk7LDU5T1zuVqSBzGv55qbYsGL+7GS405jXVCechAijq7mEmCFSHAolBBOcv
vzNGjMqnqZZWdeDxpsveGE1zWUe65+f2vAbZGGoVprCoOeJpWzW9mV+5Mev4uS/mwjpDQGIrcEfB
v0GaMImSsgJsbdWdxGdOjkaLJr3f6jLo8BA5Noj+KvJJMqravLLOylhm6ym3ptY4Bb3TFXuZFsu0
9xUoY1wl/9wmRj8b1M/RdZv0YndWpu7yhrHOWk5DV2crq447zJmukuKO/AQz3fOVIxoYbVKc8GuQ
UWW1zUNst1RYpkdehVMpjkQ77x5Yw0u/bfFUiY2FUGF6HYIywH+sa8xeIunwDVEGFgXtjUsu63aP
jgw18jK9Nn1H6khUd8G6nZhextw77xe8DAdmcb8Db/nBkUqRxQX81LTWTCIWCs3Udk8llq29SgJy
O5rhpvyY6OVYxCQQa79sElgTKINbOzSagLtRaU8HNM3Jqr0N32fNXIsAxsH6HvxMbJmZR2/kLXXE
99R28qa6NJm23YRyhyq/bbM9LWjuliMm5XPZop8t3ZS14KB1PxWeRSMoKdzgXulZ70FCdxRdwQ1X
4ZS3BL58xrtfo02HlVt2z7exCqJzDmnd5gHL3PLLr0bk82ZonXMc5fmnjo35KozAvI4w7tLd5Ocg
/HDbwM+QTwC+0fw4MgU8rFwaOYWHwaroIvz9QbcV8WAeU7YIAtUoyHbmUPwqYpGtgb03T2ZrUtXQ
kLP5TfAfUv61PwMe2lPC+ORnnpbTWhYBeQwluTeF58BSlpXgM51TTAzlTHtrafFNL51FBp8R6QuO
jOnise7CwLR+2OWCnYhJrflZ0EVgcOb15poJx/ySM2h9TXKruuaG92ZNNHYmNMUbpccIq9NQ603u
zxfVIi23JbninlnWd36Ltretev8hD4YJfyjtbOj8QJqTEkougL2+2PluHnxOkJx29ThVZ2Mqu3sr
ksPKo0NJ9Y0Xxk1uu12TvMIytk5ePXy2uVlskBUevDTSZwJb3DUnRn8f9J51RF5UM2Fq6w8vJRx0
TQbSvMnb8tYjzayx2jJNtDaF00QgPrF0fA4iiYdQBGiTofcqVlg+ufNH44HuXmWRMCn7s/QSMLh7
S+y5f5sKn2PCklfBV7qzjMV9GACaL1wwyuUomRwH65mR2f3EVWTbiXL8Jnmlu+Kl7i7Y7I7EI9A3
MtzJ29NQoGsFk51GET40OyGAeLHek2bxMcb5zYbImfK+s2O5bz10ACsfpSOcfjCKO4WncuMi1MEl
IZfkZxK5/hbIkIwIpsOxMfR1zb7qDwi5an2ziEMCErl5WhJ6hoQRkTaUAFkgV8GRdPen2OBV8f01
cd7ek4XBcj2j3oTjQ4LZpkwic5cUJjW7J6CDx1O5bBdbNncxPopPb86s+ywff5EbEzTUSsuBmob0
hSqC9mQpIQ+lqvShcbmIOnngnIyUXla0SGdnN1MqsA5F9hWb/vRed7UZrDHuzneESzqPZTxx82jr
glCR0r+ngePDx4n2I2p76rd028kBJ6PUj2hCxPOM3fvaMhXj+ppWW9Y/8ogAIl5TpNaPjgBiKrfI
sQ6xw0oke6TyHqMUBYBfZcUhaMdgX2dDtB9AcXy6abDOfFkdeWUPeZks76jp6GrH9B5l5rZXYUfd
OuHaT0XbZfnTYE3G2+SY8b1zC2EYLTOhj0Pek6mD1xwYJ/oZpTK8nEa6lhXaAuR4CTTRQFHbdeY+
TxdrR9zEcFnqASacKiLWfxL8sqao+8aq+avIyilsm2H4GDPTu2+gNMH3H1Cget3A92Gmx7Bbh5KR
OJwG8AfUwMVx9rArF+AJGG5v7Ya0magcD44bL3RLnaNpTg1pDSn8x2p+78ws2yAkAZKVfzlAHthM
MJTOeF+dUp4rhyAnrgvoBcEGcCdqXFzxhqn6rVC3+40QxbqcYb7TV9EI/SmXVotOHmmFlycti8eR
m/PoqxQ2VEc5IQbGkRay2yPRHSxWZ6ZkjpWYk1PXNuk2GMf4hM6j50GwJwZ4Ss65oodVjMvTIqdq
nbOJbkYWcVhMHVIqGWziwX72ZPap0IttYSrGawaCG+5exktv5Hta7dlRBfPPujO6jc9n80tUnEep
NaUQhq35BXcU9ro6nZAMqg7jzyrVPlaNRQU/IhUpGpbeTAJxamTslaPq8LdHFAYDOIZk1TilwEdD
WV2Nk3gGud0fzWGaTzHH86q90QQCumk04XX30DU+DSUPphNj4uTk55hscGMO9z7MiY1N23kGnLKj
p0gRQtmFSdxC+ReMMswaVT+nUiBXYlPdlIVyttjNpy3Bb9lmFspb1/Re7mLDpRcscaCUKdAb6N8B
wVktp6ATO48y8ubzMg/Ni0Pw4YeiU/kmXHGYZ3Gs5kHimsqq6kwXO5R9+zMdHHUZBic4uZlKj6bh
GPumFd1L5BNo3jbSB3vSNN80j+UJT0x8MoxyXEUWoaEizuQDCi8RbdjPmDowJmPoE+Mg6TMgrDMi
QlCl3BkrfOdkgdwyJMtga+L0h7aeO/1lcDGA+ilji5jC/7kWtX+JUJxuCoNemBkvmKdHXO+P0qw/
fKsD6Q6OjQCFeaz2Xl25m9SeSbLSc/8ZQEaFQ9HSn65dtmdlnlxN6XU30+Z+jKeEyfCi4hvDhlbv
UYy0Gm9XRiZAFelAxE+uI+lpMACdcfQmGI5JxG9QtgiwsonOJk5HKDOu1kG9aufZPwL3Sm9D7urn
zE6j97zVwVNb5UUcZrXCvu5hR2aSKao9EBT2gJRcohm52i26sN+gTeBtS522/YG3MurpffhBux5x
vYLnA/p/0hiJjjE9FTO0hsYDZGLK3wnwmX3fcicjo8yWL7XjdtfJtsULDDzzri299rj0y4+s8dWd
psS6WpnTHlXkVo9CzXh56liBLfCaoaWNbi4kYDAcW1vlSGWPp/2O1n6xcSgM5WqkjU9GGTEEauWO
sUH/Om5Hey16QCKu28shrJy6/CJkKhk2gblEL0nT57+tPAqYqQjOAt9n0tD3RKzjPhwzlnxayQAP
XJo9m/XsYG/FM+6v05tBOHCN7tSDAdmxoXFnK5wFDRh144Tk1zO2Xb949BMWhJwuHeZ8HqqLSKgW
ntXE7ufOKONCLHb+Q0NDL0NAY7TGq42mgstT5sZHvySFhorctfZmSaNB1iqFsZFUjDxsPQKFSsaa
+FPDHuJfss9G5qIeMq2a+EQTTPqn1U3NsQ8W9gfH0kwxrOVM4geVZjGWd9UkSKhZls9Elz4TeWbf
ucM+NqXpOc9JjLW0zLdeLbAR44CiSrarb/sWuSVroj5J/qq84T1lkdNN1KkZplVCBlDq4HnWdk5h
U9dKhaiuygcHxRQh13HLrsdte29EosG4TAwrc6WsIcUyqnZGrJp0hQOPNEzDFR4SJJ8wbNf7oo2X
btum3GGGnTbJUHZ3RYaXsi1yyfgKiwKSbHclDdQtWesE2wRC3MGkaAgt7X8FXozIATHlTjVG/yMT
eNODKoq7ddE37Z52VMMLhBCCYles5kbHFz5vdETo8U7kNmi0p2RUEB3mONs8mWkeLzwkkfTY+Jli
iFMgF/U8VtSea4LeSEgoRXm32MZy8YPaois/x2I5sq8yo/WYHnODounFfNRmGLRSLD5/o9M+O2DZ
5I7On8lNxybNAFmRD1wMSFQoSOL96FpWCyl+Gsm/dJMt7T8xhOVkP06MGbf4DJgPeTYiLO38JPXG
ERz+t9UHQn1PhdW/LWU67Q0yGrk4+CVIrU7Ub9bgMFCFf+G9tY5AK+i1s7rrIyc7TVLzc3Dpi5h5
US/HgxzXYuyuiUVLsytmeqDDLQMopQH7t6LLv0guUem4kkwDy6f29f8k/66qobfHtvqXnH7x2xmk
oHLdjLiXElEPrJYVe9at6uxJmJyJkvtgWO8xCO478BF9QBW8n6KoYMXqG9ib3VBfIKn73MYyDY9i
6a3BXNcFEZS/VI8Hdp0PlZr+j374fwX9+3/g0f5fHX1/8P3t/v+h1vrY7v6D7S/5KP+AA7z97/8y
/f3DoLLF1mdipfADR5r/bfoT1j9Mh5QR1NXobjD43dIZ/uX6M4x/GB6qdsY7OFCk5fC3/ptX+w9q
VUTjBrJQjIJW8L9y/dmYBP9dDUwLhrEZ/9zcCfykWP/483/T79MxGYsk+EjqCl1SUktg+QjRzDAz
rFS8IMISZ9UhxmfD1lRF5U0+v5qDxsEIP1f1QSWUcOu+8bIZ4Yi03pHIZtm+TZTdHFGPk08CI49p
HVI+iHSEsFWoiRWUjiOEmYCOicoGDfcblEBJhi7ZeWewSeygIMkhOUWjScuP60W/TpMKwgaCVr6a
VWb4YgtowOPRip0u1PyX/ll4nnFNEtfq110vf5ku7ZmzmJE2hVGjk2wXMOP4kWd0SldYIb3+ZCbE
CO6XrO6cD1AvSFoXtML13g/w4kG5q/+LvTNZkhzJsuu/9B4lUCjGBTdmsNnM3XwInzYQ94hwzLMC
CuDr+1hWkZ3MKnazd1wwFymSEhJpEwB9w73nArabhMS6kVli/PY702s39LTQsAiQ79ncRnwxoVej
B4NuWLi3uDsbT3CQFGPoBZ29a7xxHDb+wtCb2UXV9UzuEs4RBwojWBUxpC1TydE9T6m+YZzGyPld
CUpgx6noNY1CzuSFBFlLqJ65OD/8vrQtcDiiOSIUyIKV34xBzSIU7uhmxB70gSKgZCtoESnn+627
iyMWRCsnnstHjlFMWikjII6IxM5/yExkv22G13Vo1E16aUy/fICsO9CcsEMqCNp0ku48LTEJxnE1
R7+HNmoNYiNc44fBAB7tcHFTYAfa7LhuLGYou4QoadaDQcSO3BW52FYk1LYbF3//l51hKoWknXlP
JEPSb5ugP4wwiifCrQI4UeVm8UqPNnUOPGslS5hmjt1jPGeoAuK/vIF5MRnA3bUCI38nVa/8aDyD
U7uVyjRWbTqjJSU3j1PBTBKITXHHFIMtw7gleE0foilDYCRJ6h3gEFXIUJ2O5CByuxNzJbiyTho5
KJt8xJnJIW/sFMDMOPBWM6Pn2xOJYVgrXEMjHEQm+MaaKCS4bLE/oIRfguxL3vRaB1RP3u/RB2gL
vtZSX240V2+dvOU9GswJyZk0ETFspqTVp6ZfasbmdSY3inLtwUz9zFsbZMX+HtzGvSOaLC42OUV6
g60eBAICKTZs5IfF5S+DzKKZst2Dk5big8nXUmqi7CM7R2dYjNBxI+Ad9clBo/taOF5xV9sSKogS
NvbzDtQhWuxoyJ+arodmlSZu3ezkEJ1cwqC+pK5z+Lq5Hb3hrmDC7it3XoiNbfCJaOwA36bZZ9XK
NxNvYChvAx5hdQHbOqc4SHbaTG9D9luRnTImgLs80zVATuS0W483FPBKuEP83Zlwh9cxmGMirpaS
HzQ1+/YMmG4xdzFYm+QAfDRCz4Wwn58E7e0cBgjXnF3djd0TAeS3SU9CibGNRhv8dqtclW+o4qKZ
mX76iwkAsIvOzmFLodXx8TJ2dLZdW1Mc6DEyjsLW1TfRZtEIDqqyfkWeZDiRJp7+ZnWtv1EaIrJP
chrekBiFKF0PlS/efEJW35zhpgdHqOK/dGk3OpCOvOLDdrL66tYd4ouF7L/vNMksYvEWK/icyZSE
wFFSyTMzt4OLG0fxb9nbzfQYNRbfi8slWawN6ZRHKqiFlK94MlY41BwwDvnAw6ZEiakAYAfGxwJv
8wFhcYBUpbT9N/ZDFDmILhEWg6onUJgwwjV5mbGW9AcB6rcimCYS3srG7R6xGbvzezHCaDriikTn
CCchJXvQG11YZzXCjXqpvVcvIhnnTnqD6WFhiPzvvL8pS0CAOOhF1SIvImcCsiMsLvgSlkY9A5yI
cjPodHePMAnhFWSbahslDdBC3p8EuXlDTJF9VnurdKlZGNI+q6u/wJ+AqbKwj42ZpqCnGaaZKT4x
aHiCurEhuY1F3LNTo3KDOdHG96yHSd6VxGY/VoQ6eUjeWwd8emug08QFZz80rNtRvqYO6s5EkV28
QohVeSGaD68ByFZY3C/aourP6PKfwd7lkJ1cgnRZO4mYQRrdxe13r8+D699qelUiQuwl+4VUOIh1
nTrL4bbEXY6phgfNsoUkOaMRcXmosfLyYrWq544su8CocbxYksECQpk+894s32h5Snq2oTA25Do5
xFyf+kDw2MLtVsMlXLPLcNHaY7N4aZm0wi7MtJWftD2Pr541SXbIo1n421yIBBCN2WQ/XZ3GtUCh
ye12HiMAZC9TXtLnTiXNDi6ARC4PTQdugsESh3dYpKN6XbJ50rsyqBfWOkjSDJoIQ0fIUM14PJP5
x2NZyjj5yMqbk6YQjfUQKz1/T34OqMxOSlJC0WK05UecFdZeiI7RTCXw2L5NvC35fCNm5FwVOI/D
ypmGmUBAX/5ub5NXTzvuLsWx/eAu3mIjJHAgtXKvncvXSkm7oaMRw3PvzTxUJJdEyupIUDYHRYvF
gR0lCcMM86bvqJC8dTvTcDkt4otBG1JmBQfCZG7q/CoiwA7GzFdP1LNZJMYHGYPVtVNIAvdtVmCV
SNrGOBuNuD3yIr96Y1k6kec6jzEBkaGI+gGBgLXM74FsnV9ljFp4p1vbPccOaQarsgoIBR3sLhJ/
Nxz+t2ry/7uC+z9Fcvw/CNsQt5L4/1x2n1OVDJ/VX0nc/J1/kLhdeNuOTaKWdKXli1vti4Jf/Y9/
I0SCuLLAYrYhLJPwMv7kfwI33L9heeYiEUTuQNcQ/1F6O/JvRE6A1Xcc8/YH/63K2+Jt/dmGh83P
wYrnWgI0AW/hr7FpdkT5FzcOpaMXwdNvKmHDTaps6xOGsiKRsxzn16JJxudumj4Kk3WXuaQe8vx0
QXY3C2ZdIRM9XAp9hixr6UvvxokzfGNjjbAtN9SVY3ClW5z704TbZg5ZuE8vf/rK8d7McV39md4h
/4knbtt8BPgdrvQw51v+XzoIv/eltxiUIi43V7BfkFwNO+D59nJsdceIwMuL9FdqdQGLZbP9jRAH
9F7caghnKRVEgcqXdMVV4yxtguuhiX+oskuvbmSXEmXtUMCfFDJjuR+rRzI6eVoJOqr0MDmzn29b
Ccb8Jpss4r3huVO77y01A+w1TSRKmY7RcENfLd6iQZtHXY5dioBWw96SHU/Na4BE/wWsOEqCoDeZ
IydL20FYBVmIvgVX5kbH3lSESTHjztJmDWivSxXG1myC2b5aYqSEm0r75I+nYOeSdWlIAd6Jtotl
fG5g78A92VwTqTQ7wya/of680W+2fRzBCcj5kc+Tp/wH1y8AjMWeZC6SiTQALlf3rOhVyZBu7wax
obeDr7tzNRAHeaQ/iJod/uqFbR9+mF9+6rUodlkSZZ0PgiLj/DoUzti9Z17W2eizYsmXZLQtNspE
VN6aOJ+F8fMQvzuLVtcxYYywLQAkskT0/fGOrmUQK3OodBJaxoJfTRQeW/oGHuyyMuZ44FiIRHZf
Ek6M6C6oll8Ro1KK7kTL75bBes+HKPQzfOqRroFjnkToNkvWSI3gt0EfuROJyqz7moTsc6tdTcZq
UXMHaN5xKRFUrRsvM6Ebm3p5zmUs9SPKArWs0r6cJVp9p783S6SDK6EXiGa1HC1wknQg+DYcIdZM
lf069IHHxFvR2c5LVVv+z1RH9FWukYCeyfCPiZudymyRIFcj7y4O0Jy6uSB/Le0wMG6CqpvuAU5o
VNOVmbXhko2+fTYMPwh2022Qx8o+W751A6kJqSa0nbUJV7vfciWanML9wHLSJqDjUzdl4m2YGgTv
lIBwnAt7oRqvRrZzm1g0Og41S80nS407uH0uviMokRbmEq2HlYwKd0Hfd5N4mfOtF0vTuThw/c0U
sV3u7HApmSTQpEZN3MoS6VdcwB1lbukP16AVN4XiqNRrBKbuEYnXop+l1WdvWVF77ir1J/1Bfgl6
EvocgKBN1Q3AbitShA+zMZmwmOum+YaaTj78bXq4Jpdz3peMEPxdvPjFd4Xy+VJ6ef3sWuM67wcs
KKiSrJuIcIphV3T6C9u1e3RKO1t2RCtFqK39d4U/ut8vyRw9z6rlx05Yb6103aifRUPK8yEY5n7h
/mZwd7SazCWSmilut0HZIb7QQI1iZ7AQegswA6k9gTtoswPmt3oVkEkJYiievA0dGxKf7BZ8sIYO
B9d3MCjzN/ko5HyYu0aSmNK3CNFiYXjf5CWJ7DDyfYc+fVG6HQwPoHHvDKx8UUvUM4tBG+t2gtcZ
VGXd0iAsQdxHm84u+i/LyftXpyKeBDQrvNx4ZLKxK02P2fEgbVWHIzTAnshCYT0rGEPWanb1MITV
wkB+neiEysXS3gw52KrJOp+KTQZlJyYuR/T5RvB6wG00IwO2bDqr8Vd2jHFwl+YzsTmdegWS3wYM
T1ObnRXptNjMnQR9tkpHLW/M+nJDzgGcOv47Ykoe5a8pGPV567KFgpc6tZD7WKrGj0nAgJ41ejqh
qe4Z7TMzvkElE4c4buSVt4ZhYoSKIUkykFx18H4TvI0iFdc4Ena8TcoUUz3zrRK8b95kSwgoH2uN
ordlXemo+C7tllbtUbNgrho87fnnMsA8Qf9Q6E/L6pJnFlM2lrgid39ZQwDW2BwLdH8uD/TyFz3T
QgjKjUVO/6AsXkxi3S06K1iOBopTMCaZW9phY1XsFDU0gVD75vSZ+7m4pJNq0B1G2v7p2Bbyghu2
ERUj+sd1nbo9StpAWU9B6qqTJmv3R4Ilhj6y76sHIIP+vZfk1oNFgf3d+bX1pTFZd9s8h+KFJX7I
4Q33vYf68da4codJbn8VKbfbFDy4b4uvJL7HecFRUWuQlSuXq2tFuHYswG6r/nOGE+FtqiFAWu3L
OSVdo2lYNKfKUz9S22MgNPUksuJJRr26jwxjIZMcuEq79edRfbSJmREgg/Y4Yz2epzChweP/TNgK
TCEyI3ynbd1HbGTbwn5OIzZtq6JUo39Uw4ygFF+7uLoSPCwNjoHRv9WzP68NSw24opHlJhjqpyr0
NLRsZv4pQqvRQaaGraAOrrpTpGyXZqLCm4jpOnctRo9cIpFAvITYevNHgfL/y+N/I9HwT7XaP0Wp
XT+7z3j4nP9Mo/vjr/y9OjYcmwE0ymfQh/BUqEBhgfy9PDZc62+ubbqUde6ttgssiuB/1MeosP5m
EUMjIAP94w//12zasLy/cRqx4+Af/o2/8r+DpOPT/KlCviHZoNfcgF02dDsINgzV/zyanuHCWtqN
c0QjxVN1W4px1cl1A5/uv4DY/OtXYljMk8B0A/svEBub+EJh2FmOxhQMajOYzlUvub1hKvRf4eb+
1Uv9sQ5grn+Drv0F9AGwZ1CW4kMhiL8mBaZxVCWPLdzfP/3W/6Iuv4Fc/oPy8fcvTxIca5HMClfw
r7QjyGQtgRJBtsknC6UazlwQPdZNV+srVCJZnL/+5y94+47+6QUJq6ALgGPCZuN//7XGLGbsl6X5
Brx1cQ+A+CPTWXcxfGmzbAyMlZP0/1UGrfD/0n3wOVme0D8FENgFk62/XiQgb1sj6GWygTDlXQ2k
C7/RHkYb5rpkvyWJ/zROjb6DME7Bpfpmn4LmPU7N6N1F3gCTuJNF6DCHeg1E2m+zuNPH0TPdK/QC
f22XSBQRXXeHwDSavYhd7ykbFyJixITri9qcgJUySAnjo0g5sUvxkSsQ5FFYTrnxUB9xMrQVaBUE
zyo0x47l4lxM4g3JNPIDsjLeR1Beu0QaCiyI7o17f7T9n6BW7A+S+3pUYwuu37LLGT+rAUEmymX1
6dXFrySHU4UP/W4kjv6UWpAI2iYPRLhI7Jq0uCxtUkes0RNPuDG6Yu8LTKNIKIxXYSf+nYNYdyPK
UW1dd2iBBJNi/0IuUL8jzju9z7Vv4dWn0bKRx+wdk50CSTT7qNWwV9qxj19Mtxaf3ZCLp0bFbPLN
KSf8qZznn6TpIlQytV+wb9akY9goeDlHRrau7kAwR4C80idNNxvuncxs1cptp+JLYY9ecxq256Rg
iLbuKWTDvDS6txFPxqOw6SS8pBEHH/PkrSPB7NVV1pe7SBZNKQnqfRWnMlyi1CBqKPZDg/3FqtP+
cDPaMzpNIvFsyGYwSNiLOCVnVWZnxrM5SOgiOnQMATfW0sYhCpH+mMQyv2f+E19V0UYHNkbLiF1O
5jfHniHWWVlgYMHpsM1JlcKR60+omgprPJJPpZ4gHrdkxZUVaqg+wU6pMid5jwF+YtDxmVguZD9S
PufTVi7E8THKqKBu98B2sNxaP0fY1kzUy35g+wt9G6d8hxnK6vy9SCFCU6d26GiHWIR2WY87s07v
0x6IIiEMwy/FI+CIl2Zo8YfqnumA7MSjQoWE2tDsT8R6uQcE/t3b4thyy0HdJrQsmsF7RXtOEFhW
hDDQ27cWJcrBBaiC2mFMNgQCJV4oh3EJkWDgswURH8p5vJmNhfOCB6O+Wo3bbpK4ytdR3USvvlqy
tbAy9w3Ik4mfNslfHHaJGLHb4mM2MF20tdfsssX/Dd+h2rIF8d5E7YrQcdX8nAZl/FiNjnt2Rzsg
ID239Cp2/V1PLggUhKS6UAP6pImhZvohl8REXIq9HJEgi021VDi7IscMMa9Fv1IyVu8nhwCiZfby
U5BO+YPh9P2bD8JCPdiqaUk75G30P43ERv9szUGZ7ckLMWtYVaMyQzxYBEOzQuui+pExr2x3LC7a
du9P7lQ+jLcAorAdjNb8VQWFLm7S+gE7KdPmahc5Pn2+DGRdXxImO/tc9kH2gyKR1gP7n/mrH4PB
286mjudNnAqzWeMAhf3AkcL3vSDPRkA4K/tjAcyvwslaPG9bQeWnOY1yWx/dtEE56MZ4YBURVhne
yl1B06AYvTe2DpeAzpvEYd7sp+/NwzPkJ7CGTnArLil87YvvL0CFitku9RHseFQfq4DxMj2yjYzX
ldNnOVqOu2rtniSQ1sLbNZiZsezQtcgXPUSBd8y9RH2XTT8/CWRQ8jnLI3zIVUky19orSUg84EPP
7bD0UNqekkwKFVIRFI9djNzfIGwKTkS3MxtS0lwEV9TO6oy5H6FwXOMp7b0oHFRHThDxbhjBGP0y
Kj+SQbptyZVksDtHLyzjcJiWWfZtJzPqtoaROMpx1K1cTkRkRo3vwYGo1S525LGr/IgtA4kBxkCS
ZsT3cYA29ztzvPGMOLa5qiYVa7OA+4MSy9rXBqImLv6nnMsL98caKWW+N3m9HR4hrr0keIbPdN+5
7j6qSrwrtnFLcgMx0NACW97Uhn41VOC7bXFv2fMLi5Q1oucdJxAu3u7kKX1yE+OARetUTMWL1u2b
w4Z1N0XzT6cVnxiZiU6wd6Ibz8JtfrCIG39wDu3a2d2bbgzECfUa/hQ0hIPGDh5ZjPPjeDjUVb1b
LOQ1o7u85DO3DfE8cdh4y2eRduc6zy+ckjuAYThrxa6W9r1toxMvmic8Uw+VDIhjBYWrXblLvWT4
GHg2MPtB22t77oEoP6zKpLZh+4++E1s/p5269wQXSVA9NNZw13hWBxwkeMVHhIIWwCW+3qjcxn3/
4DdcR+Oy98z2lBQAlWbYeEDzf05msG4GYAbB7wFEMIJRMtOW4oWxhELANvLILNgh3nrGKJK3tuJM
c0PWkbeXtrMeIbRLaDuE6G6KrFzZSn12sDuQrp2TfL4v7e7YJT0Ij1lQbza4I0lz6pmgkFtwr3Di
MIty7wgM59yXw8VBsPFkex1QdH/XjtNzGWNld8GBXVo/2pddyXVklQT2iO3cBHLlFfN75Bg4iNzi
qLXa2FhLIaxwDUe1YaEODGpcsYa9GyYwF6z8kFhW2l0LDbmMDLiVR2sHU4RgGB/ZpOVZu7pF4IrZ
7WokoPEF+UrrRtrd/ZB6V4kjqFlFk6xxkYKJsVq72I5DerTTEZl2y46cIe1z6lAakmV4cTsj3uVF
tR2W9GAu/snpk8+izn9V0mwfEzsm+SshLMoiMQU46vgHDstNn4LSP81wUe4zgyRTH4gIZk2uhwgT
J4ngqGmlufWUAfps8l/naP5NJDAFCtaU9UDYH4/ToVgvvR7ZqwuyBLysAbeXlWGBux21fnfHMAfx
YGAMD6a6DYRq56032GIBiTsFMPnJ8zAP7VKyMG6UeiRSLNrWdau3pRFBUbMYIBgThnFv8Y7DrAHb
VfvZjJCwddZyyQ3n0MLC2Kd6OXRxP4WTZ3xIzvq9GCYkbr64jIv7UGFq23fWLU4LeOl7TrpaYjR3
KGn6t4QOaa07OEdDb+2Ib32EXY/ddUjfVOD2+OuSN4L54JjwAuvJnx6Ah73UQj+Wvn0KGIuvAgsE
ThxENwSPdUeq2UXDhQQsoVBiquRpQqYi5HiQZfMQyPlIj30eBXuCVeWSyBiAn921tX8RwMw2vll+
kKR7cu0OjJ6+R/SJjXWwzrYzPTez+M5R0nm4otskeiET6pFJxV2cd2evSK5YUHCcLsNGzAvgJhO7
Nybpn66Zhixo2az7h0BhcNKEKLQMQ7ldV7ZPikSfX+qEVWmWZ1v0qHf1iJBzIsYZpuWoMp9ROY8g
Yfgfwm4f41mwNLW9+ywvNp4vt4QZ33c9MdoMp0L8ycbZNatntZhflcACVKGtYSyWhjW6TS5ZnRx7
icq844PDB8mxTk4ImRDbrBJmLuuZ74VzaTm3kzgzt+3DHmE3qZQ4GsHky0evVXeCP4RwM4i9ysna
msAxkPAgCfdqBnYDjfXD6AUgMp9Mtw6uWGmOMxY4m+Cozvpl+vyI+R8OMCwEIjd+NgUZXA7otWMm
NRvApL85sZ9Y9gM/SQEUWWAv0UM6mKI62aUPTodFxUFKuMIFuSDiJjNy8MefY1yjvBqby+Bq45hq
Y7Nwa3OpBG99UX1MHcOWPkPOPxX+qpGwbnKPwwnlbrttdCC2aixeHTWS7ljr97kUl7LgvPFcwXfb
kCNsWL3Y20sPUWfqs1+4I78sVezm3jjNXf0ZVf68wSl/z2NqA/U6x6xfqG2DB2nVumLZovCKt53f
OCRNj+ixPQ6Xxj3w+fkobkWoXfO7mPoTTAVcZS7QQRM2wzrtWc+SMZOcpsCmfssCvMR4D1cKdxfK
r97e1moyDksxEKkUibrau1kOcWZx2VJXrI+pWeMWqxK+cQw/v8sFi1VeMIGqYKfyyGyqjYXxZ6ei
walCa8hQmvTmBAh3no59bDg/4yDOn/Ogu+t7FGwKwe3TMsBNWxqjCjXenXOZKxoRU7nDiwnx6Mbx
IKmy7PVX1aFlRY2TiE0pyaADyEQFENPz3e5Frro4BvAbuPVvMSULy+PUeRlZB397cTLulL6tpN0y
a8I5zcmeTnIVoCsOFiQwRfKY+Jb7mZvFtO9seVlkhEzW9EEXzoDSsmHxcEwGvfsBdMfA6Ws4HA+U
1WuFpU6t+jY4kHo9AbLpzfmQYhOp/1hY7RYG+cT7itI6JyihjgrKxdrWbUtikFquEeFPW1c70x1m
S/WkVO/cE9BbXjDvvddQdRg0mvbvqBA47KNU0d64MaNyVhdrXJwYHXgK7hhr5+emy92nbq6AN6HM
vVM3H2xtFdM2YsEWNkZLBJHpjPcVBseXeUSdgmAAE3k0N/3F1aN36pFFMBL1++gB2UgZ5rDN1zJK
uZ3GdmBInVgnJF3igeEArs4gkfkFeX36bMQ55W9kmnhzcicCVxgX3k9bGPWm4QB9nbgKEfQMwAjZ
AX5NgSzOZg5NbnDn5pSwf8xXnZNRWzD3ZYLNth8LtMO9f8y1jgn6HbH+2hGBPpEqNkVq/h761iMm
BiOrHaGOz7Bf3LcYm5/0Yhnh3GvKs1IcEmeJcAP7xKEJlj08SI79EvBDT1YXJmZTzycnXobHzilv
Uw0vm9pdn1ltFU63X+pIiCPZntxgCVWTdWUxnM3z2SwtafvfVU/yG+Rgh8vh6iXWPA8X025TocPW
XXLSpG4md6CPswvJb9POeUY6qYYSvZmg19VMvAxx6Un9sq9u7otXBQMK59KUsdIa7Tp+LO35LJyb
SrTU/cFMYkzMuMXynbJa/7WamXKTIsGUmHApfFUuqTu8ewrRRCIC7KytEEV7RqSUgKDAOepP5E7X
cztsHL+40U7LaDeUrrPFZ6f342BSnizklsm5XfP/CGvdYAspK48RDB4w30fqyZzQPxOrzXZtiK6t
ploSU9BDCA6mHSwgcuuyzAJI5fFzIXjd8VHBYQK13NHyPyEegYAZa/8QzalLCF67yRR4oKyf3m1/
+e2mE4FuBsryPyy/o5HIY9JEO7tbHrEbHXNLmkeEohr1IqKYKZ4VUHG8YtPUJZuxGYajytPu0ihf
7wbwoqdktotjmoGjMmYp36LA/TlxPxNxCScW3Vq1rQt32KTRTQ1T2c+RRRE8A4sa0gxPjbJitW6m
IFl7KnJPyvrD+GCMlw4JwDZiX3dQtcOauoS5s6qWybgbyo2rfbGdVG2EXjMDkHSWr6BD+ptj2l+X
xJVsZ9FyY83WUJIs7z6gXzh1zuwCol7OvB9n7cwBSZZcR+2qDsjlbXyTnJvag1yIon3qPAAWOUIm
K0/se7YSd1NaBwcYAmob2+yX2kCL+Q/E7WuPvkGueoy4h6ErviCGuqFbINYjpWTc9H5e7ybgMxu7
B1ESm7IMU91/poQxbhOwkaxifGObINQ7APxu79t6eMzimBS7Ln4ZTTbU3qxvAavzB4pfxAXmCIXL
qoM997u3x3RAwHF72w6O5rYuGUOAFpNvc1kR2zoSzzMxJ1hpX94x6pzvWia1IV1lGdJiDCcnxyUl
EX5SEuE4wV9lr2oqjjWoam8Vw5RadfhkV15sRCcatU/Tyr/Jkj0lPo9mvZTFXTbN/iUNonvfKWgn
Omt8l4GRHYIZTPCqHuU3+hT2X62AZ+WMPAWLMn5olJmefaPiobbIYDtC/tmT9W6CLpXVocnBEquq
9S484rM1AKx+TxtTbDgIMI/5Hny0jDzCufOcg8kCE8ilmN4Wxqub3vXnM3Pw8j6b9Eyjk1VfBnGM
Dzaj+WyVBU727qgq3zS+iA4RH37Tg1/dtBbWwBUj/OgwlEl5tMwZTF6nzMcATm0BdcjAF4ON9Yff
Ymu12HdtAEgOT1VlyBO9OMShzmtfwcnotUCZcMl0FRyMKGArZC9ocdOMzePKyoIGH1XpR3eGOwkk
oO3LPOTLAb4Ial/pcXXKrgmtG/0w1mTXkb+05rjgeivbl8WWdyJuzPu47pESYAl2j15b4YlBToDA
PEdr/GJlmC/TxYp3U9AZR7w40PmANDOEqH/AefbkEoo6qhNvHWU1sCXfMBCD2VYIuAETorO8cTng
nu8We6N0ZiE/qfEGWSMlaMLtgbabK8WmUO7FR2nX9V4qsnAzySqY++kKHw8fml/62yFnXp+RK7wO
/Ma9ji2kD7uTd6SSAYdavNkMg9R0D0ad/lCF+CF8+JB9haibmBjqv7l1oAPCTIEAFvodoGQ5ogpW
7ktroDGvkM6ZJT5kukQwx+zVq409Ne9e5u+zSF7l7H/gUv+ilHIocSHYt3hS7hN7+mU3i73N7L7c
RLZH29H3X0mMAyBv5kObIjJqWlMdRKedK/dcd1nw7J07jvh9mYk+bNJiJgs6njZucwvpTD3DvALC
zI+zTi9OOr/Kdv40snagY9PzE6ns/aOtGXC0KgZfVwC52VjKum8Gkr1X9oSnGQyOXtmpPg3WoLfk
a2Iy7efp1ZENfZT0jUs9UDwXyJK9ZlIQSoiBLuwJ7I//gnHnVIu82BZlHha5wwnXxe4KfPB75c5t
CPdq14wTpPsE2xK5la17njFvfLQz52gOFJd+aj96w5O+6VkmPyzz5dFtimbNBH7rZIxCUrO++Mto
UftWmHUzta5IUn/QHdYtKws7/lLtcC1mQ3sgO/KArfjOS4O3oDNPmQYBalu7Jc6OcWvvfSxak236
2yIt12Y67JGhb/ogfeiN4XlMmh8diMyu9vfMVLfJVG4GxiFBOR7jPg2LxN3qSIDJyTa98MLZ7a+V
sTgfFoqZTouwEBy2S9OHVmsgxOw2fT1jbPTK/TJWrHCACI4kkVOoF4WBW5W7twpOEp9gGY16zdRh
OxlQjbz+CkWIdX750pRLCK3nfY5hYDCN0bfWZomPcYVSCmByLsytjUfjnaCVLYiCJ/fmyu4Q+UuT
sO05cH9EbOSdwNoU9sBVtKD5brdzTkZkhqHMY/LvWpxvnrfWjN9XCOJL2bR3Uxn0e23VIafGUVu6
edNSHkun2yWjPtgJpzochENMwl0C0diyc0qEajwrlJs0plyrkTyzoz4wMICEg46Jd5rH9XuTdWGc
ZWvOD4gJzZVt6JsHFGLlxxzapnsunQoYLgOkwFSMVioe3vBMvFqwFcACWxJq57lIvvpdAoSKmcdV
ykauYyQGRcLeSMEjCPLqzFd5CZzoWamOKuOn1Na5T1NAZPnV1vapzYac1IX+2Y2KK0HWTJcn/idM
n2l2AmvcDnF8joOaRVNaPkVmeylmpl+c6BJEBZrcMZxcwmUrLR/iZGjXS/ABTHEN2nsbc3gwH8Xs
jhVaygUuoosfvesvvd/wvPAvxtCcCpCuhcO9bNSHKqLtH7jHAkQoYKn0gMytLh+aIj7LMfvQPVQr
UCesELBzZ0g0SCd4ZLA+UwYUN36U2riOexkGMhcNHPTuhAyvqkdguznhW5GTcyCo7MqB/1C46tJR
Ui5mzgDBYrTGp89BWudOoE5wHB/btIH1642npiA/dWAQW2hzR1TOtsFnPZVDte41kZOMna6VU55t
SRoEwJrH0ZmfIOQRLG2d0sEcwaz0ejPIDp1GwNM0MogLTGp0cio19yl6GvYq8khvu3Ez+0P6EUCb
fHiv7eGls3l0GgVujbz3TqSIeTATu19AaDhdhm88VYd/J+/cduNWtiz7K/UBhwckg8EggUY95D0l
ZepuS34hLFvm/R68fn0P+uyqtuRdFs5DAw30i4ENaztFJhkRa605x2yIl3VKuGsFYPZI3TIxerRl
QRLp1H3JBNjqFJ0ys4gHh1WrYjbIjPOEeP8FCP5F1Pu7IHFvJj85hF7AcsmwB+VgtGkCn5TK5m6Q
NBXswY9hII6XtWMdZZrDpsdHNBvXChr9qoS0smpD576Li5bUWb12wuw09PlrUqL+qe19NRrXPmER
fouGj77LMXAo/JZSDpnPxWCU19QmG2GmlzKLLgN/vEvd+q4zGeZFsr0oqvbM/veljH34AJb3mIXR
CLlGc35S3jZkKrgG1nWtmhSffJfuA2P+zAR7NeTjZe5311lUzAvowrzyZjOGW0cdbnRkccwzU7nB
K0NOGkCd7+c4f0iTYUTzR5skRQE6rSYqrWNEVu9RERazssx0uhossycxdz5XSDkPwD0lpWidHdup
VvuQ3JpzxhpywNdmPU7LXNAMEZQXlqfBcdvaP2ZAYNd2V9Dw8YCk7NGViicjIc6Fh86HZGgK62RL
iWNBt1kNBokQSKuBQmUbpMszSGaIXGfpIUV5f0/sBaRXYSeQvGq6PimZ8Su4FVCt49i+66dY3gii
r7iY2A8PeZCarz1EqRTpGQTERXaVLEjGaleb0UsWYX44BDH6Y4zcYfdsDPXEDjmUw41VdwSyj74H
hhgwk43LKn7pssAmBr1obmumh4cSA/a9iP35swuK7brKe+9soBssYWpQMftxOG9a/DXbqMnGG1qH
4jkwIvPLQCf5AEDBH1eSgIWdW8OiTBjDEeQR+jVTHp3vAlw0dzXfzCJhTrewkDhU2exhZCTFX/1a
CToWc7dxRw1Dv6yApPVks7uJHi9lByCLcQJKoTLw74DqZcyYMe9uMw4X4HwNGyY3XRIW9n44Ob0d
n7xJwsf1Cnv4lBXBuA6o3C96UChfCc9lf7bpgoZph7nA6/rN4GTjo9npZDWI8DVM2QXKacKgpwc2
AHKkK9SHRXfhwRG+GmIi0KLoi9JSX8d0D7bWkNYPXe4A4nHIQLjyx7Q8TjPGqkbSWK2GmKYMfdXN
3KBLVaUkYZhRipnT+YFxGjKUpIEq1fxSMBscVpHvD8cRSte+asnFBi2mdgqw62VdNgUvEEtbHZob
p7TOJT333Ujb7Q4Xd3oZa4ltI75lNCTuIuIgplXd8OMmqp7NiHBv23Pa/jy243zMREqfrCWlasMZ
tt/KEC3WgJZ5izaVtpmg1USquH1Tx4F3CkplnAHLgyJV/VhWKxmPdC4ww13b08DIrHDCS6cZB/YO
UN3sJksY8lCF3TluhVh30koug8hJbs1Sfakbu97R/2mBZrvZnrOTvzaUXAghJRt7R4bt2exVGfME
tAybIOCkF51M/XtfpwAa265sv89WYDbrsGvyXa2G7tqryNTllFdEm24mBLYf/JlDP8c3Snzl7Gen
bfCTTgnD9CYKWWgE7ZNT0IzOwhfUF05aZSj/YITT6MCl1IOkHCG/MQBtCD5KAs7+duM8WFVoQyUg
nwFfqkkHQIezf53nHYbuajImTox6Oo9YsVcTdLknq7XyQ9rH0Qa2aERHR8sT/paSf9Nwz1XQqo3E
Pss9BYS08pLSXv0DdI+WFXD+be/bU8SzHCI0Zb0OKCXKLLCefDdxoyehFHr3MWKytUEGb4rjP3Rk
1VbNKJIMQgRWjDe80GI2pmuTsGfV6v0/0jxNWlfQqKgQlcLtjfms9cQzPoLUmKJPYQDqfvdTK/R/
Q5PXvzYQQ17/gxDZ9j92XfH9q47L4n2e7P+D5hVOzL8IqH5T590PNFNfm+xr8f1Xgd7P/+sv67j5
TyzItNOXIDECHp3/1ufJxb3iSHR5yPYwqS1/85c8z1H/JNpOmD6mR2JEbR+Z1n85x+U/PRsVneex
pgnfdO1/R5zHaf2N4Au5lYt6zeS3UI4FBuq9kk0srXcyCGwOznP0lDo+wxo7oXSynAS7rYlREjrT
jM8TvduKow2N+sFQN3nNdorHwtxWEXWpA3z67Le6uo/E+KXifT7Srbeu87H0L/GDhlf+RF5fiH01
26BSL09gCytMgq5z6n1mrlLZxyr0kcQXfdtfLAlnRy8NWw6llcmQpbeGSymMbt8FbnqRID/dWW05
PzObZyXspdceaWYhBIYzcYkh+b7wy/g08n/vhWqEzz9L6EnYhs0TJIlxGxe63dlVdUutz/B7LBrg
wz2FtIGkfU/bCVQ+69wmhfSPt2WiAdDwVu1re5lJQKQZb4kTohRFebnmdG6vNB2BvXCS6kLBL91n
SMV3ua36b0M2ElkgnNempW2DuAchr086rY2w78IlQmE1GABuDNH0J6sNgaBmdcp5Hrv/cehtlW+H
yKNBawkahqRPRU9mMRkvyKY0gx9OD0ieqKyseLoY8fxRqlij8czeZL/kULwOWgsOI5jMfTRLOr1o
4qm6bzsRbianzw59m2Y/RoLgD2nR78ZA6HUbdSx6JQmgUUnw1qYgd0A3ZnHw8qp6pOBloWxkeArF
THc/krQpQCr2hxJxIBkjMcGiJXUSyRAAkElRMs4iNmOfbnO590uyiMFWQweKBYFH9GZo19YZNX7J
xGDTSfkDdJJ7ydB3WM1BOd/OvSNv7QIVt0vr6Fh2wt97tdHsfb9tLxEnSCT4qXvhpj0NgH4EET0Q
H48VvXkEqztsAqgsO8u26GAXLVCu0Es20gskaQ2G9WA5ZkbDlphuwuUwwiyt/WpU+6mJ6FCJuTgP
ebVvdapeBoXm2y5Lya3LkA+N6rNv5zXRZ265ThXoSSwl6sIB2XYqWvTzpkkeBaTDfKOCDCZOLtUx
p/g/YqnUh4p+3Mod/D1HZ/OTsIRHeUCNybSP7JuFoQ7iPvO2unP7bQQt7amEvnJotBHWyLbtgkN6
sXgdW3jDOeEh5dppE+spyqJ5PyV9/y3sHcYzoQAqAwrN3tDtQ3XXSo2YrIijPXVMwB8k1gywXpDM
CfR+sZLB2p8WWrudim1H3wWtDd8lSimscLRHBhcQQTZ+sRtU6a2OxhdUqfKhn4cvqWExjLAyOnUN
OfZhTyYQ9p29MKR17eOchEAG33FwsWSVVWTuipxbpHvXOtX1iGQGG/PBpS1OZgc2dmzmMooU+3DW
fao5AaSIMEw49bKDz6XnR7unX4hPHPRlme/gw5QHsNzWxjawHEEteCq91iT7SgWfeVW7qyTxsts8
Gj8ppE2HThpiC56ap3HOG3E9OsldFmeMnvUIqTJO0xuIyMHGSTV6jXQYuzNoTuKD/DIhbKgo6/ST
a4/jQXicWLTo1SuECuty8jqHPrJLmFpi63gtiFaK1tZo6ivOlUTMDqFhn+xO58gRwoECfHT94hyl
dXIZRbkMKD6bfekEzSro5hfw+tMJusf8vUYzGq+cHN5sVUEEGB3ET60HLBqZgP9qBZkBHq6tibSb
9AUwtOHSThGlZta0q7L0MTUc3IoxtT19TKNDFUYN0fvXcTlx/MENlH6uedXP4INMEqWNYr4twQd5
YeNshBfaR7Yy2jVg9nDcDm3JE6qc4mEsXac60rEv9sAQ2mqT2GQXLEEucW6gjqK3OE4Ao7Rkucvq
vpo3MUyQrRcbn7JOu9THefJgd+4u9wfvinwTA+xPaW+0zaOblkA/RvIjgp+gpN7ww6NgyHgV9oTy
hJXj7O1KO3SU+m+iBrTkd0l+FN3kM6hCcT5OPEHRKHFTqZbApwywYIzLi1Nb0m/7OGe+hAGc8fU3
N22eszanyOyfVJadHTO6d42YGUMUJt3OLVzqENuyunUfjpSWafW1D8R0MqYyvJLW8pCgz1xYti3d
Bi2qNchc61DNrJTJ3J4nv6PCDKxwG2ZOfsEUBDjGGFQPaaymL3ENWDSZ3HFdp2ho6g75Ke2S8tnO
6ic4Ced08K8RYTKZ6JvvuqkbomU6zqUuaoYA/GuysLJmwwHtz9eKaxAqGAJmwNferciscGcbTLwX
2JZuq2hDyRBv4HbObNt0UdohJkDM8+GkpFHnHIOEvREomH8XEu12naEC33R9SuMmiz0O7elVl4ZZ
vZY/AWA8hPnBiX3zHl12+pWYQ6StmRcStRLHwbEfCmagsaRl0HcZuqF0vGg8RGQeDdq12QISDDxV
PnUVw7JNYuE7qlTpHi27Ei+BVVU70khgJcJIUpdyauV30qjsaz/LzVvotrSGjIVf5hDbQwsIZ5mX
TBeDCoNPNJ9gR8UU6jdjEHyzhiG7aAI2MVBotzQhxL0hbEWYxlyiWNPoH1SljpiVhg2H9ui5pnBH
I1GRLZKSGngsZDAWW7OQR1Wzu7Au0/lNJABuw2fSWUpqXHt0rwlFm4Y18RrVbchk8GthZzc9wpd+
x7Fq5pQOWffEV8yASCuM6sM8dZ9EajJW440aiataxwSCeKAjmUF0YbYrG2i2Vt6JR2Ar5SGsCduj
s4V3d5UCI93UKFD6FVg11PBovp8q4hZ5P0RzSV8kOLkEwpyjJulRZrbjEd9ZjQCHztKUezAVS0Hf
w/ZHA2VQnzn0WEaPfaX31DmsA+syjJjW+QxGV60DtoVx11aEeXA1g+oBjopfdjXYZKBS3qFgADAz
73w6ekZbFYeyz0+Dl1C3qMwPL/CKLfbFyLRQu83I2TsHwL8mjLvsmzTYDkHnfAHg7KUQyxFYFAlc
tcUj8b2wm/HgIWI9g1yIaKh78wUgvOYBH2fHFmJNNOgtJMQ0h2pGLkalDxluh83Iyy4PUeIKvKAU
XF+YNzPHCz2iKG0j9/ZlHIY7FXjGfRpBwiAAhzJYD9DLASDVzyBfPFKVvCF4zQSuSZTIBXSDCJUl
g95Q4CGI1ZcmXoKY8BU49g4Nu7FuGVDtpZt4j/QSfjTC+FFqV9wPWEsxs6LhiNj2mR1q8rp8wWhw
Y2ZJvccT7p8bR3WcQHLv0+zOcD/5W+NC2dbCwcw4kUTlvUMRvFeUDLu6Z2LB/AFRv0eMpR56uja6
wVzaLEItDo9LElq+QTCmd5ov/Foa7meHs+RulGawy0MVbWcK5Fcvn9WGTABxxKhpUYamKGE7Znx8
EzVY+3l+LMZZb4kdrrHfE/+KPlyZfDdAh68Kn5NYjk58zOTeyp9VkTJDhePnyJlgBSI9K230XxMt
Iebq5gZ9WHjknHLbOPUuc6tz00SvzHi3sBvuatN/Jb7pLh6db/SP90ZpqsNQzvaV5LA0AADMMnUT
LJDQcbLIh8xbOvVVinKGxDMnctH/uew9I6MqFsJ03QCoSAdzk0F3sqdsfhmxkLJsDhNHNGyRCTwT
t70Dq2z5NN8QKhwTEGzGbUl/SN0S//RNcYK9ZQSqH5TlCFKGNQi4wp7CWyNsa25ERrapsrPNPAoa
9rmAn+nTPO5q7V2kLTF6A/ima19OkwmNo+k55sYoALzZRfPA6DvcYMkbbgeTzJmdn0EnjvBE3oUd
P0JCo99Y08kcKuOA3Dw+eNVMtRBl7K6IuqOjERJ2pObSJSu10/PZIarg1WQcRskFvA5uZnlm5N6v
od3KG8cmTlFVcb4qRgtAD9Ygd99xyhnjcZ9lLfoblRlL772GgNl3tBiEQ1rdnFcRsXwBrPEg6eF8
8QXLmPWHvRe+eKIhK5NdPp5y7awZCj65wGGWhE+UYAXgIM7a7r7BxQqhE48xFVZi3VQTm2tie3fk
GRU4Sp+KPFyzmXT3WBPMrQIndHBF0KBFJO83lOqiyDW6diH0Hq1mfxvV9lXm1Ddu3c0Mw8P6M74I
QaOSRmxnJy1QXjs6uTURxmilirVKsnzfJCo8StsI9vA1IYZzBL9WsWefImu0d3XuOnuZ0ZCfElXf
JjmPNwJUBA8thmTY6adexrdK9taVowfjOFRzdkLjnCN0LXBuwcwhZxWPbn436/F7l5Qk5HbmsJks
w6ahBHaFE3dH+JXktRtW+ErlOo7G+FHZA68s2aR3FiqIzx3x0vZWB0RzbIfBbB9QNsaUD7m/4L24
iVchvlFoLnF4Gwd2gZQD/CgyAZ/JncWKYMwWCi9UUevIKZ5C4fhn/HI8bT0M6ytZLEKesDKeGDsm
2zxf8liDDJOHVc4Xcz9TsGaErXtVcVP3jaKMTMKbeQj8LStcfocSRe+ixpzXtVspUEXu+NL01kyO
ncFjN5lV/b2q8hIJoySrVo+sQ4v8ie4XrM71IAPxaaw91OmJm95DvzY3gwJxqWeSc0c1pySZOQ88
DBx+MFCZFzMe8XzbVFiI0TvVR90F8VaZEzMsmfD9RvUit2BhWa4FSmYwjtf5pL37JkSyTpXaek85
D8Zly1CcfkdVnTqhzLWAyvjgEfu+Vt1ovATzNK0h4Mc/LO16T+SAJMfUbMeHf5Qyr2ftY6/CnxUt
b9cSYB2Ig0QgsyZB76vlJcPlP5haEfeACY5kM78/mDUN0IlUxTPWd0SVXbBWQCE4LcS3lJ2AFEZr
uvn3W3X/PxIfffyL/zN6Zt+8vn57/bVxt/z8X9gZH/MsMEW2ORv7peMRsP4vXy3WWaGEw9ha2qbi
RzCH/lffzoLrSFI5PT2ad5KMxP/u2wmHlh6jUDiSEvCjgEjzn/8LkGb4Wv7lA23f/fevvJb38e/4
QRHsYM8kAB5MP/3Atz7NgTW9MFwcH0E5lSSiuewnJnMbYwSBTdxed3bU0N9WoTD2uutiFPylPPxy
s/7GnPrWBMsxg98BdbH0pWWhzFk6pb86e0cX0GHe1IQTdY51KGezPivLaC4rio0PrL3c7F9sqf/6
KO4rV2s5EprzO2vvmBut7E08CCF78cZNi6HB3NaCgf7zJTmLcff/+F/5IN/0TFA4wMQt18J6+/aa
Uh14QAS4JkhkctvNJWdNx8Okk9GhOA8qT9BRBjUWupr1Uq9NQsuNY606LDxySk7NNMiHICxqyIRu
U9VrNnX/IZ14pw8wBBYf56DFDJfGilqIAT35tK7qU5zERu3jDxlEDPAudatnKMaSDokqYlSdlmi3
Ya2H76pw1bYdhxC/XpLCAIk8FZuIJMHobGdvYXTgb60um0I7864x8gRs8xBxtGNprpwLRVpMtP7g
rv1+03ywo1JZ/Gna6v2DIOwsQAAUglvBVACxmGGfkV78+UOs948b7yFvoyexVZrS9JzlGfmFcVrX
3WDHRkqoQojO3Qid4XIKCGGceFAf4YI0W8uAWLLC+JEc/NCyroH5UEE1ub1KLd1tcsG0TnsVVQrt
Nv+DR+etVVuhSLNMPCG8/zZHXfr6b3+9hi4LJFB+vbmFTFy1bmquKoNaD0wPM9YsMR7+fEPs988q
n8iYz3WWG+JIcFZvP3HMRxmLADcsc9f40cpTL4FewhEpLLP6G6BHLE8FWH5YcrSOUFD13csyAoi3
VhLLHsy4jC6YguPT6lPEuqiyHIOeT1ZNXz3IhtG+slM0pmbbMnA3qwrE3p8v4W/uGcloplJCODZY
5XevdTdDeyWemAfHzB/Z5/UeXXSMF9A5Vbb//c8f9vvzY8EE8ITFAiwkb/nb22WQNpnNQhm0qgUJ
1M4MgbvIpuvCQCD0549aCGdvlhG+Gt+1fQcswzL18SEv/PqsRkWQ4o8muaXoUY1tMdr58a7nBd/K
1GKgWHtYh1aoI3FEQHIPX2fZ+Ddojr3l5FRZHBWy0CSs0DUS72hFUfrY+qMiipiM2TWMWAEPRfep
3MB2FWQo+FN2DmHWd2stYXQi3cpjSuC4729KWYFg6gWBkdvetrWBuRYzwRqtQ21wvizsG82R17/m
L91behDyZUTFzcFMG7Bp4fjXtChbFiqa3JR1ITDLc8tDgpIuqqO/4NRvtrpft7b3SLXlRfKVUszD
oFPCPnj3PaGTqe3Zpf/nMHwA5GRXOZwre6QhjMxcPhZl1jyFpLJgvm41SUq9hbeX0C7/uvGnhMiF
lq5VjNTnpSn94KnlKEpBgLxGYTpG/pYMqb1rIlJ9mjKmA1DXXvr1zw+A9Zaj8HM1YKe3IR0BhpWu
uzyMvyxWOmuYRUgCDbBmJvlOMvy6FEaAC9AHFmEWEXME6dreXssayrFjLUnyBsH2bk0foS8SYgKB
CV8Qitc9CkSWG3p25PPlAHaiD97C5Yb+uuctN9wHIbLs5uzj5rvfNfAa1pllYU1SMWysBaUoYRFs
/3xLlp3z7afYJucEX8HEZl91l1fmlztSxSNY1HoJca3ItCtIjLiy6jgSK4hTVKApdswKKhh/5bnN
v46//+Mz9dtxiYeKwxfnNdYZXkn5bqFpm6nvo6wK1zqPppfaFaQfRdV0dmQUPpZhlxVr7EIW228G
KczA0hNvbFN2H/wev693/AbYNlixlesw2317DxTZeEbncIwxornbRW1SX+EAxko8FSk0JUxxH+zM
f/eBLkssLl3PY5z8fmeei74XJn1EJAeQeqbSPUBlaJC5t9Zq1Cp/+POX/PujZJtcmI/PwCXo6/26
p3lsGB1q4Jr0+DeV1dNT5jj3bz+wfArHQCld03c5cLy9jdnoLwwpripqfAfXInI+mDDqg+Pt316L
qxiQSw4Glnj3wAK8hR7qcy2+j8VJGvRKDbyrm3//jikUZLx3tFaIlnp7LXnAEt07WG3S2pgZQpI4
DTwr++Dl+7trUWBXWMGx9RA98fZTgNmiNR5YjhQq/J5mo8gOg+7Guz9fzO/vuOA1U2x5tsse+3Np
/+UdN21IJS4pt6jRBzIDBTqvih/dp0nqEqHZTJ/8hHBXKy3EBxf48wreLi+MR0GEsrHzbADkf3uF
1TgI8DssYlPNP26SC/ygawMKYjQV2xJOAlHkel7PusMP7XxrM/+BQxAjB3p8H7x0y3r57lcR5AGw
fFM2Kste/v6XuyAX3kuEbGC52dXXECAGXR6nOvjONF7++Yb/fNTffhbFCpUo9xqsDgfBt5/lxmEz
mk4eEHUy+5942xGCkhBL/DyVA1MgJiaD2uG0My9kw4iJBLUkuMLnCHnbCrvoU6UHFVzn/Ct3o9Pl
2LNRpBhkd0RptumajjHFNMc6hzG5wMGdHu0UcsWUUXfbjbicrcaEgdMtXZx1lpBs2JqNODgeWVQf
vPa/31eHhwpohamWIu0nROiX+zoy5BmmANwaUz8Y8KFAPRrq7jALN//grfx93eT4IODNIs2BMCve
rZtUCyhDLR2sjLwyX4dy0lck92D/tv0fZV3o/Z+/xt+vDMi4g/6A2gFW5/tkEfT1uQDcSUrghIcp
AddYrBD3YyxrLUIb/vxh1u+HUy6Kep092PYg+Lx7ZvJ+IcpDTF4INOTKm6q40AQ/X8xVFkA0L8zd
kAlFNrxn33Wt3xxNZlKYNmV6/PNv8vtysZB7KR1pk3Or39eNovfIRMUqiKZvqj7bjMH3iBBp7WIs
pa/eiQD1SGbKrUWq8AdH9N9v+bKuOywZFK2/16ykGVsI/LjlukqdNQ06uE1xgzvfGD+64e8XX0eQ
DWJRdjg2bG3/tyongJID3WCBl3TfrIJkvkDhTvrzvfy5lf+6ElBoSKpAZylCJXFj71adJJWlnZcg
Zqo5xzptKMADUyAWKAg2+gHqWirFoc8mMz4abjFw4iHSdkI7BewHIwTN5LWjmX0QwpGa3bpqivqq
Rp3JbGEYe3XLYiDBWcpMEnNUGOR/Zf4i32nmobwJOyRLu6zMUVL/+cLef1FcFyWucqgRTZ9X8v2r
qNwKtXNfY7YgVDLE9r8jCdW4QudVfnAPf/+ihGW6LvAQ30LG4L3b8RPHIeFrBuhhkCJ9GA2SLAEe
ZB9c0G8FDg+7A6QOPLUEcGyrd98UWoTC7TL0+bLo6+cxixiT03ZahL+uHK77RObe2vT77l63QMeo
IQ2WAjQ97VPeakRRpQChsLJdnOqrvC+NZm1EsUYu4Ay5BGsLqGpTdQFAfqwyxWJdCTXz2DkhN+DP
X85vB2uuhcbDohtkIZF8VW/3H3/RR9YJ9mOdJQ+Wnzdf2wHvNyBmVFCtw9Y7SvtuJCzsIYj6+spl
mP8BI+/3b40XjG3Ws2ggSArHt79Cl2eqJ02swsOH/AtqKQLueA4/2BH+5lM4BnKFfG3LB707p4XQ
LpKhLDQYGmqWyrYlueWYnv98P382sd6+xQ5HQY/WsckR2pfvnvZIl3HcFZle5wr1P8NpiCiIA9Lm
njzo8VkNbX/deGN7V6l4PBdJOj5WoyuGfVOBpF5xMPOQFgOPCpek7+HQAqiu9j3c3R91PzenYAY7
TCDfbIJ6SBjgBowf8VlkdjyReiyRyOB3U4/0r3u9maqgOpshc6xVjxX2FEcWEecZc+0V2OWsXaMi
GE9z2jjeOh4nIDJAX7JnIq1HfZSjOZIpV9T9S16J+Rvsl7hcWZ2DpbkBMY19JC025Kypj+iMv+1w
jkBwS9IGhwT+tBbw5a8nsJRpVdFbI/5fux0+1yr3fwDQyQ5xHXgPXSzSTWO35YgHAgMOA9oIDIWt
MHp1oCc+eN3/5hWhv0XbWvJ0Uvypd9ttNak+D42MfhuYm+5qZgxOJmBBVPu6bSKgv0PUk/3YIKPC
k4cEKtm4TPPsG8a/9sOfn69/HSXePmCKJ5iTIvdH2qxDb29Nl3cWDkxMUoRjtowKghmtGWyzGVd5
NkgS2CEQ3IoiwPwF7G94TnShCT5PlfGcx5P5qLvS/uzgTL5neNZsR7/IHrPOnjNCMLrhs2UyGqMh
EjwE0sGLyTQNBw2xFCW6PXDvq9EhpJbUWCO8AS8z4SnIDcSTNdNhWOjDKE82HWYinS3jR45dq0Z5
LLts63tB8ElP5chTXhXq2Fra/8YxDRJXzqshtpE3ww4gsQF3gudHyllFbMy014G+gW92vItgmazh
jC9hXijaLa+xXQ/3M8ytYOuYIcjmoZZYIQSP7xMRfeG8K1RUfKnlwjIyKysaVp2Z0Va13Ub1O6ue
5Lda+RlvCnScbsOUr3Gxrk4mLefSz5yNLj18+a1kTH0FIyGLAXxP8ouM0CDRAIqKTw6tcl6IEMnN
hR9mKch5psuMwXsNFh5On5ccktqHiTj2aeOvc5vCdBPAhH1sC3TAewCC1V0nyuaRbOeaDDkGQc2K
uoeda0kDOpOHqD8JVqtq03tt+loxV/7iRVNyVQZthEDJ7LyIqMC5+GYyMt7a+ZRPRydsEMMiBXPb
DfKX5tIXhY8urSyN11ob9YgdsZg/GbitUbAxQraPrbRps6dgfRjvt5kXg6wpZ6KcnEG9lHIeb8nh
9m+l6oYBdQdLDK1Icnw1Wq8FxpmQjCI0anuclxXo62SeT9Dw2nkPQUKf6VwUT9HgJp/rqkyhO08N
UlMcxEa7IxncprDEwbhQY+hfXpZRTcCpEkF+KpvchwE12m5Hp5QB+mrq8vzsA2/ztnMh2KbMrOya
c9eJfMI+nBHSaUzwrjZS6REqm1fX2C+Dlks13dm3tjagLigxAn/nBq6jei1nadB2Le2BcXSRNuMq
cDvXXQcOXd5rJSbFLEgUudr3HhpChANISVaybkBJT7ShN3WKsRodrIytlTK1Ay06S0W/szPLPoJ/
bJabV8xbsp/QCCUSE9HKnOIh3TiYVC8NJOU16cPo/3ZjHuiHivAeRgN5Ej2hGiOiaZjn/kseZI23
dqHVRbvOVcFpCDiaX5GQHD2i8I+aT11vTsYa0zUKeB/1OxDKPIVUIpAqghpQVUIgl6TQA/1vUVb3
CFebS5qq1SMMJqyCFtx+3kni124zBUJuOQxMryMqssu0au1sT35l/wD8o2nXRsWZkl8nL551b0Ww
UbHTXoWeV7EP9blxtGKpnvEZdk9j5YmRTAEF9X3CfM2LbaEmBazqpw+dObnOZTq5cMIBdBRX/VD5
0T5LOfSs0Q2MoLIdonvWujVt/FFjNz6XMpqwAVb9dIO6yMRKr5rOuaiqzDYBIADLvjTRmDDcw/y2
K0cP+Urap8VdbMP8ROdhjMAuosIXl37hI2ej1gIHFTQUepu61f4eDDw+sHzMKsTJQNjJ86kF1iP6
1eVpykZa8ZhsfcjzbUdMcpwE5t63QkvtoqQaJrAoU/R9DOuZBHsvaHcGbp8Lt/CNK1vQmVpPRlC9
cIhH+hgwwL5B7EAGCaMFzmOpl9vfwshx1FpUpBtswP9T/luMAU5D5nrbKe1HgVF5SvytqKJiZKRW
QF7rPMisIGE07ijt9YixTWIZHrW2nWgji5xZggoEtAaW8CFdCV8jnO/RNzG8xBYBGJcsTuT0OsVw
5PiNuyz8cKK2Y9W131GHhuXatgeBrTgnB/cw4iKst7XAbK3menrNEJFl4OW0eHL0FNWYxwSbx9DG
PjCs0SaMPXVTLPclevRNni9pyZQnuLMh1vTppiPgab4pvCZ66RRqvSvps+kdtGe2/VrqgWFC7FMj
rRLKsWCTdCbh2WbvwdTv4vkHuqnhfoQuN8C0kiEUdpdRCNy0TWh4+x5vP3nbidxFtXWi5SFhyveX
qoEwXefmOR/jraHCF6NSL7k09kXIaCIJxk3O674CebGtHMCKafcAF/Vm1MWD1/PMMAgjNes6rqvn
zEmPlCfbIU1fzTjZ2aZzlKRce8wzocGcA9ISOu1nGw/sV86z7MkSpPbo71Xk3id1/rllc3eq9nKy
guQe+Nh5mPpL6WYvibJAlJSn2Xouu4c0zEHCfLOwtucYTQC77Nsp3hE9CtlD7NhZMSnGXrqJncbi
rrrNehYNekfNZazCIhBfwoidq4AZDM3bvO6MDCZHZEXdXVAoDnnUwuOBpjbAMJOfFfAOia8EH9ya
OTECatyYQL1i1T50Pcr9kBejy8tTMCBeJQAkZkp064zZURvOzBXm97ppPnPeeGiNlEaWjoYvoLzQ
Wk9qD9/gixvJbd36p9CWl3z/d8LOHyUqWRn35MZp+86rwtvEVVinH73wJGTebDrLJfCRne6Sp0xv
q+FHWocXiEAfghxfYh7qR9yBJyeyK7hbw7yHSXts4YQwBhvu89baD71BRrqjjs3/5uw8duNWoi36
RQSYw5Rkd6uVgy1ZnhCWZTGHYjF//Vv0ewOLEtS4b3BxBwbEJlmscM7ea6vG90hmv0geCUSnW0B1
m0M16vuIboLPrhkjt/FjUvRbLaHIk9AGUGv1QU+BpXpRFTSuRaEUrg+3aSPW0g9dnTwYMF+SzDVI
uY0z6HOwWnBT8TNu7dL6gSvqSRE/DPRGsZL9zrriVYJsIjqgutKz6TKGhu5hPHC98ibChhQUinbM
Ys346aa8eELYAkMZp3MtqcI4mi9G0APJkoWjrr7WDKCdKJbX1Pg50gwerflmjK2ngu/J7+00XGz1
LO4tcT9qhMxQObHrmG993Kku2czQU+dpuObsebCEsHwjzjiVdu2zrkCoo/F2C5r0rLYYFVmskorU
v/Dh39QuISj1XNW7Hjkm243pvm9HQXJ69zvv8wHXkIJslCDhlk3S5GBMq6ursWvUy5YM9z0Ls/uU
MHTMozpaV/Trz9xZnqlgM1FKtpc5DJKSLAphEdTU1cCYyRS7trN8YcE26Nel01nEPuaQSECZGTlA
+EL+ZHqJ2FR7dtpkCqT8NQwYywAeNI56HMH4RpTUTWzSVV1Hl5h8pke7MpSfOjKEV/y9EE90DTwv
ZG3djv1SZrShUeN7d3BhCFi0OJOwh2SD5YUd5vV77C+Q3xD46jUWonl2gkTqhNbbbQ1LPJEFeRG5
3i0/sqXUIpBac1qFAwlUIMqTIb/GXWyTLiWo0hToK7VQ6n/pg9gT/3iAwtzQyGoEwl5bq4cO6DuV
8UYBPy219AaqQIp5ha8iIWfEUZygd1eti8ds8AIyU39RIYibfmdICDkuCVdUhIkaZ7vZaOMEsC/B
vTTqhoBAzSbrfFbdaN6pS9uRXLdUI3MkZCjD5661X2hWqzuhJ9O9aY9DBpojocLcVUSXB1qRRzhh
5DK6SNtd9zXps+RnZw4RY9eoxZ1D2OMUYsB306B185Hpq1OsYGxA30A6k+Z5V02ASAgbr4qwmTO2
jTn0bZgh6AgJSI/yWgSyIMjSN1shymBicbnHsusvrINwtMHS7xacAJpf5YbSIOK1BzQmYw90XDMn
tiHWpLW/G2mCnYQLjHHbQg6JG9BG6dyynBC9M5NtT5GTfPR9MjZrNBJ8rLc5MgFijXo7WH4sigG+
leI5fWiMwGVYRkZ2t6OeY5hJqK4MF9BO0R3N2mDcG6Dq6muAufAJVfZozo7+R3zhZW26AhxGkM+D
0ltvWSV4fTXMpicT77CBKb1IXjRP0ZqdnXfto9Jpw2U9S8ThCGxQOlpRv+LDF6mi8seoeeWgBmev
hYqz9fPYIcsGGAFGs9EaYxE0jigZO14jbxe6ZWKXoiL+XmQob0Ia/NGjI2T1Yimrw1SxKu2XHsG7
85VebW5M6q9X+Wxo5bEcEG6HmlGgQsEDs7b2iEbJ9mw2h/i8FqU3h24fez0jVNAAp1KoXhIZ17mE
/rLbDmLbS+/zUSsvFKyETw58uGvVXscuAZQ8ZRpeylq2HAENyVrFyu7qGNJWwHryaNUVu/OeYJ6f
TN66F0TawsoOSWDloFq95wVm4UaVD2Q6PmblkP7AW2jAwM9SZwhQ8aPZmjCGvqhmXN+qbWbwYa8q
aZxl5eOYF4S0ZMXaRkTUgey1iPga0aZW7g+QXDlChtktKzIrGwIiDa1Yd0hqifvfxitqUDEBn55F
6aov772Q0gsNwtTus5vIxhHnE+9oozpd2uG6xSwQ+2NbjS+cM1KEE8aCVbYhk+pKc0SCR75UkheE
1sYPOzfAsqrC1TGO0NOl5ouHkD2EVGrf4Wl3t9jJql+LV9BVGnpF/1XbUX2F3qXXAm9QKNwobLx/
K2yc71KtXDgZOKXmHkppAg1rwei3AdvOpg+jDH8gnw1HMRS9veb4La5LY480mJQxDw2H3DXLYFln
cYNO7pZ+GbY+Z1z632RHqB1WCcN7AOxCnGPkDs+FVnOUz9G9PCQe21wiqXvSb10pujdA0dG9qDP5
3LU2RqtZrnNTRtGAQ1CDJ8DXOYYOIMo6vJRgPwqAj3Pc7NraZEdLbhL1c89LKXvMs5ybcExNLCjE
QsJbcgmYeNLQbD9FHjpL33Qm/m1u8paGiV3etEqxqpsZL52vNHED+4ZSAf7FcmkBjHfleJm2CsiM
Yca0QdYpR/bAiCe+F0gg0RFugVVylGiIx6YbrL6Ojpo64QAu/aluTChA1BtQKdt2n5wveVSZwaSM
nQvohgHgxwoZgWG+iutLhwA5WVI/aQeQRCOC0QuCpwlYoAB5BQQ47flwtf53Oq30/wr9BBFmQF4u
pKrgSy16hVg4EWV84C2JhEzmbTb9diuAfpA4RsyplB/7R3a0+AM0E8CHHy9YwQJy7pPbea7ib7Fq
y+81TjMWsLgczR0VC8aEyDoWbm+i3hF2yuwgHLdtHNEjwMcjYw4LkV1OgGjbMZ8h21hWoh3Adqrn
WoeWJSTiAtMOuAQU6yMhXbeJMyO+1rNZod3RgYHz5bAS+aRXD9inCGG9oL9umBBGOIyERPU5V6qZ
KZipNOE8i8quIh+5q/oL4f6i74emVZ97u13+6PPQvERQGuRxmWDy4QdKHKAucXQHxcHTD8Xcdg8K
OwkRkAPDEItaGxBSZjqxOHCIXitchpr9ITlPYzAk5FqHo6T6BBjL6l8KJi4CIIp6TkNzWllUMu6J
p7K6vjsYxYCJdQSkIneu3S/zjspggyVUsUHw1lGV3VEOMNXzmaWr5VOOF3kQTr6Cisz4pqO4CkZU
jdjcgPg0YIFRW8arLVi/whqu1K3VNgwGW6IdxrWVgvPFjoXzrlfWKLuk1YofZddbr5rKIsP61IM3
BQXDCq5QLyWwIF0O5mLXPzM8X8bOmbD7zoWyiLO+nPPf1B/tK2PKu2vIkIwpqL6NTaGxHX+5QFau
hhgMDbYV92/j2VTK/6jhYIlBi4ktzEb5s6oD3lc7WeLgys50r03IN39kVXgvSaN1J7ogH3oDa6MY
kx29EGAOH1QvqtGWDSnyRdB1UXpJlarDkCyH/de12499I5pf1A5WuTdNI1td26n/9L/ZRXm1A1Yj
cHO98htX9/ao8NpXqyQBGbmmd1VNhEEubcIIaWr7SkxrIRHPF7kLKMyUvT0NcZhPWn2Y1c5xgwVC
0wUVjOQcF5U8yMm1Hkx7HncxK/GJBsqHPt766y3k6jS40cz/VbP+8+vTWidoTsVzM6ZMhLwvDL4N
mhppyVOyUm3tkrwrcts8KJVaO/1Coqy2HW7C6iIIMXoFMSuqxiCyUMvTqxg9EARx2r9Jx5LTgeZo
gRWa4PoLhr+G2tJEkUf7U00f0d6DXeoY8Cf6zh97E/w2A8Xd2oPXAXNtOmYldFZNKHmNL5iy1F6b
02g3ZW7/RnxRXRxT4VFkrHO19vY4T0jsc6lN9DvQnMpFM64V9K+H1SeDl/ado5oIt1Y9wKbpCcIN
ChOJT4Enqwyi2jhdUT86oVP57CKGo7umTuMIs+X67/+8fA3Eh+B0kwVUZ9IdBCP8qmWdnNATfJCI
mywSpkceGtm/Bg3JTd8HT17SUg1tgjaLm6uZeYHNkjSfqolirZ4U5GZlnnFjVLxmOizVDizoN72f
KKVxgDwXSPZAPEuqISbnjq+f88fxv/42W9VUj5qCtm28TBDnSRBommBeK7x61SZ7q47uKzebTjQR
/4YOvx/+SBxRhmJgxcPibT811CqZ3kYxQRzTCG9qlq3z5tWAIKwSBrpnDHVorWcgnFaERjmGF3T4
uJ8XzVUhpOiu5Q9Op17K2CCVaMqrcxffaWBl1OXqVo++f/1g/kqztj+Xyg+qfgOJP3Pb+8ExoUuA
FzHgByZo/AygMh1rx5P7qZX6sU+Tdo+3OA0z1uRzmx+/Y7/dn6dq9ESakBfm7PDvqeLiba8N9QrX
tA74vTQTzBO4n4npEifm+606aB1mnJRxVatIkVRz06RtxkIbO9gHSC1qZ7/ahlcCDG9Wt3/XvZqe
ep9bwQ7XM1WUT/h9/iKB1qH1z9fTqwqVD22qA9uKBkyzK9TTNMWObn97RDCD97df1PvRIXuFumId
Gs7QHugcl/9Rv7r+ELaBSHgBCaGi37wplfgfnHhcxdL67o+SEY66uGO1tylI0qOo7BOCjPXGNiMD
hSdTOJUxmqdbzfAEVz5pZw6bXt9WN7Ypqx+lPTiXo5lnJ2aozy7FvLFOIOur3Wo/XCWhCDNSxafm
D0YUaQXMv4imAc5WzzuxlH+cDjn98xhV2zVth5t7/0I5Uk6GwRSFOQULk9uSYootMzlxlc8+LPxm
jFAmA489ymY6rPMxczMjRc8ywTwKKiCkTy7ir2inD9WCvSk34FggxJ/krUakx+RrFnIN+BwK4j8n
nxQ2zM0grvWFxoLfYhIBDufa3waZke9gRyQ1+LRq4scFDsd44iv75I1gxtJp4vPuEThuHhI5CymV
nmQF8C6ExE3wz1PScS8jrbcfv56CPn7Q/HkXFRprB4p9fbM8CQjH2uwuZdCM+XCWtACpFa1sjsKg
eZsbTRb+9+uxNUV3xv7Us2F4vfugMzAmTc+BOeij2TqMfQyihNbxTvVK9yZdsPKcWHzWrv77D8li
W8q+g+UXuY65mUGGThsdTbIPLlBMc2TSowds1uLKaTXnkMucGiSMvodZcxeKzFVenNr1fJSn2chn
UNtZ68rkYRt8f8sm5YoOiSowoK4qX5NM8y6yuvKoowsyTsN4zkey/Iqp1fGI5+pr68WmvCwbLOS+
wWeYBFYcT/OuVBr3ydayaqIN1RJNK0qH/pGr1pHCIZsEGsrlJv2UqC2S304KSwdhH6TsXe2a0j7S
GwYsac0ifyasViEyLM3xcOdpRE0faYNJPTpt2ilwos7lGl6mOmGfN0qKQnvqrpLOgWc/5KPzoPUL
siq0aXbJT6x09YJXvp7m0RFZfqerFFTZEMSPpGnpbzil6T5kifkkU5EOYH0y+SarRb6UXKQ/QxYy
kdxLnoEIyJqy/+CnBJ4OV45kMZOKgfc0tF2NVlHvLCLf1ZqUganqgYdY9pg+kx8gnikVdbcxJ2g1
5BTRPSZ9RwUb2laDgJf6qE6kD5Kty8UACkGDy8RNxNKrJWFUWZ0XFIVZ/CA1A3Fo3VoOgSkL9Ykz
cos6BRPdmnmTLkN3lI3rvZoAesj8QZi1a7QKFFuGCt9XSOnT9oBPqB7rjhTwnqYByEzE0dufXXQC
pBY34knVzPG7btaDQtc8o0ErBlsToYPuYyAs3KL20E6KW/nQBwpeR5VqoAwqdsszgOQ4RMgNxWfo
k+ohp3hIkZSK7iV3l72lzUDRtJvLQdnJ3kzf4Byt/vCppbAcT8m3DHAZJJLRjS8ArEg/b+BH+m0E
xc7vPGG2fl85xYtGBiM5Kdbw7T9//mwF+RJZz2GWbE+lTVQ1JoOHfIa0sq6NMYvDShfteWyotGEM
nsjX1/u43GCWWKmBJnoglTCN998eXaZSbYcK8Jl8mmr6B95/lWaznCEANF2Ovyouze3XzdG+xYXa
oCClkOVP0UCglJ42+7Yjduy/3sz/XsLgbjhSbh26TdQbSitAas1Cj59A9AH3Kr3/qsheb4j/2OuS
7OOyO33/yHRR0uMjPpWlMy2+ibiy7mczox+WQ2v4+oY+CsS4lmuovByU5my3N+f6xR4nc7bW5NbZ
7s8n1BZBO1AOF0gYiL4z1PhnAUU/zJCs7zNAa32Y6o199fXP+LjcstXy0CgjzqI79vdQ8c8mk/YP
NWdeJAVbrdvRrBqPZlY9Ei6intjVfRyO65VcRgknTout5Ptni7slq+2UySVT0vGInnI5kkFhnBj0
Hyx4vD6NMUnpx+PE9UEEiFDE1QdH5mDqAU4dnCU2V3GCR7TtDEhyVyue9q3u8lijoFKqz2mjug8l
WJOHJDbBiCjqQkXHciRKF5BwIHroywCviUZvH9ei++9VJMztGI0cvlGKmFt/s8xov6BjWc/Ikrrk
akRz6kacePjrFv39ToCrcMYiUBpCATWx9w+/Vz2pzbQlaPMO5WVkV85dYgxyhx0++94yPg1a5ZM8
Mbg+eeX4qHgdbOjYzG29VK5wFK8wOP9bSW8dwUOTlkUC8ol7++xLWutjRJbDW8XyttlXkRVCg8eI
8yCrzEynwpJnoPRNCPs+TRrIb7PeJPouglqF/aVekF26WTFceM2syhOf9Sffk47bEa0LKeqrGej9
gwYdKLW/8k7OD1no6lRYkDjOB4jDSfj1p/vJ09VNDmQa+0kVusRmshKTTq5ummDbtCYJkFvXd/Zo
6Cdu6O9xYTN0OEbwDnWHC9nuuov+Z4aIvaFESomgqpxFG0rFzn/NrLctNFRPPVILh0W+FM1uArUS
VCJtwwF7Bzr6pg7o0cG/c+V01VEaDBpUTKkP7FS9xOiMLpE427Ar2+6cKjnpr0oNZ3ygV/H1g/rk
nVBiwBzGnoTSyN/a3D93YKDmnDRYOIEu16Bd0kF8JEgXtNXmEw/rs6FIlY9Pmfoznjht87AwXYJm
6xwmdWPhoLcMKKAwvjY3ZL2wDxzM+EhwbnuXt4t9xKxDQ0+pvOuv7/fvwWXzytaiNAcoJnWTUuj7
V9YQvpDGLnvXqctBjc1oV6+sejaRHkdAGhU3eSPI0tjFca4eFH1M75iDzFfiLPNV3kEIOdTYELAm
Zs66MI/tgptPQ+NBjOtgsNQjvpgGzCb0cDOggLtBXYV0pcgep1mrTjzUT+YuWIOIqGlQsQlwNncT
aQKXpzbzIdXG/EhDwX2gTDv4BkW0naaO3ncs7cmJZ/jJmMFnqoE2dNkJfPA0FnWHtndkdQalgECi
17JL2QsUa26injglcSDjfWzeF6VYCpguNAm2H5svmR5vnpRJpqxxDTUbe20A7Jkk7IUHSFVFoA4k
xfrSVFGRoa7Ov8Gr93ZqbIi7KlkzBxcjhDCpXLZ9lfKhpqUahZW2ZN8We5X/WV2BfBLCYt7vRDYW
8oCRUzMDNaoN6zzGmP9LzwmDb0hifwHYpZUEaM/69YCcXOG0YdmYRyNae9iDZAmpQatVJGHTVH6f
07Jk/9fUBgwzQ1duwZaPZDf3XnGNQ9H+oeSVc0G2JgEgREBM17lYqIIPrtCu0WHHBO4NurKGoYnm
T2/3BENPRH2hZJ4d2aKjVYDQNn1mf+s7S3ta6Zs/DHTZYnU6NvO94rhVtNeZ9/vQKYVy3o0NvT/q
jtm55yUzJz06q/eFGtsQ1z0FXl+bjNASqZ0p1k2dg4XYxSZpCv5gxSg68GKc0wZD7yjiWUBfTVMR
InlpIkJTXcnX5I6jh5Vb5Vevh3ayo9ibOmTolIjovBKJUsD+BI0caFcKv5YeZ6qvIq+OgDw46Y0b
WxaRHbOEM+/Jcb7u7Tk39rMyoAIvyN4g2KyIs8c2KuOZzDKz/WXXJRyEljUu28FlgyMP25+/6gHk
00OMxu0lyiRXIbquBb5aRlVHGqLS6cBs4Y3OKMiyBuum2ZCy4k7d0h2WNkbBh4p8qUOyDZvz0SvX
lN/GHb5D1EDVpFBtF+E4ZQ1A0cgpLwmVAjpU0oD1c6pyr5wvF7hfEuppmHd2cjX0KZmByOb7q0J4
s36AerdqzcixcgO0n+6fhFM675Zbu3QaVW92ZtF7jNUpl0Rcy2FAnTgJtfAncknQDJjNZO5mNXdf
qTJMQKz1udUhuaJ3sXog/QSGxpMFoXBcnpsphivXqcOYhinFZbr0FXtrP6nSFfI8IYxcKXOcgEcL
8JbazQaD2ASRj9WtBUba6PRCdrVqF7+ZUajOiDqvFH8Z10dNmP3QHZQ07sqdlutTs18wyIld30gh
ziJMQiQY0kUAgCg8sexLeySnqycCxz5b8Nlw1JcaOUGDm6ASZyCWlOhJorlYBsXsQkGwyc+WVMnh
3NKbrg8UEhWcHfhF+pYVpEPYe4YHglcRFRE7Tlt4ViCSOIf4PEytjcVPq5trl/x27eAhYM7O8jIa
0ZE0iqOHeZs61XFpBnS0MZ/vvMtad3yInTo2SYeiOuqnbTpe1ojXnwYWrF8Jzap2B/gUcIVWekIN
UV7CW1RiuzduvD6HjpRO4MMzkcavaUfC71jnnFccqVn1pSlHJspW7RksmU2JYOcOJoBZt42iF3Oe
u0fp5LqLNmSEncwGDf8SSPJxVyECJeElrdXnwaWBA46UBgHS/ch7RjEYIZ0ZslsLJct3xZh04jHG
Yl+qY26tss2qChSXlEawGp12nvXAnQmSseNXgkz77wgQ6sev19pPNmGcaWg64sCk5mpvTnEW3kkA
fhyBkcO7QcE+85q8vPz166t8XI340zh3qCRxauRA9n5BT+cYudjEVRSn83VxGQPPEdn+64t8vBUM
1tQn7RUuxgy1WYW0zuiofLN+NDRsofsNDHEDdPbXV/nkVjjmsEV26AfTG97cSiZRSCVwRwLiAdqj
1Vnq3s6m8lY2ZFJ+famP5U/IXura/1ctnNbbE2duVUiqYUagmaxRlcQtVbpmsOuXMVrs8xI8MBW8
ZZTfgMrH45mVxcqJrcsHPgF1fkrZeK9WCzDn/PWZ/7P1RGJG1V+ORTAMbabe03Uum0D2mlYjNSKo
1ecDS26JoTaeSSa1z5UBm+/BM2Oxa7DpcCqMl/TE1kb75EXT63AclnieDv3y9z+qTty+ncBWIaWR
5veZ3ikKG57hhV1XgpWpNM3fY18QDF/0ILNonmsFWc/piIanV43yl5Wo8w8SrYw5mOek+vX1a/uk
aAxfby1ccXhcCwabbwoP5OxoA3pqLbey6pIKLrI8KTWMQ9WMRBbxZGoh3HUjp/XFLLtXa4pckjIb
hcgmKWX+S5RuejuQSrzKfvWZ/F1WRLyo2rIcCuj2ZYCvGr+SI4QCNN1L8qNN9peA6wtQNxS9IJPg
69v6pDIB/cWir2FRj7Oxeb5/7OC24x6bHPKEPEf8kHe5cVVFcnht53a8ZaPXRMFQ6h5x9sbc/K6I
1SCizmjMByWZ7A5xjzHtjNFzlaOl5f19YlNI9F0Bcywgndkxdyd+8GpRfL8tXWMsaI9ADnEZxJsJ
gaKX6CePfkWxdoNBhi0PrkH+nYDt+yCHfkZNqWq/l3xJfyaccon1G/TyxKz0yZHKWeEeHucqg/6r
tWkhkHhliBhGBaf70VMu2E7SxieqPn0sDHYDQe4Va05sndt+2izTuCN3SvySS5W/nHge67jbPA96
69gnOQIxF295DUMBMyynfRFYbQfzr+lqX4fBeBHr5kRMPPBwQPDqDrj6fNtlyfQdgRKmDOLkb5wq
isKR4sWOZhQZmkmf7z0tsg+06Myrjr7jidG2TqPb3wrzDM0BEy0+7c03rgIcotzFN0R/M94D5S7D
vlWMPTbjOIjmVp54OJ/MKR5YB2o8Hm0OXvv7wT30IzmT0QSCnaLENVrN5kx083R24hV8MiQ9Z62W
QTpAl7dt2S0iLr0sTosgheVNHtgksT9rsUV4kpjWJDyTz6EinqXDQlSoQzWTcJV2zzE5uSem0Y9P
2FXXSjHaGWzoAC3e3/HiFNMMBRa3Ye/1P1Ktdom46OZHa7GMc/R56fev7/0TIRgTNmIJwOCIO5hJ
3l+QmFcaIwaFmKolU33PYYteS5cr6lvmjqCNy5YoattoiBYYEHrcWqjV3+y8bDHz2D09L8eozStM
5WNLm8sAMbAgEmRmrVffDTIE8YtckPjOXGbnpR1tdSJ+FAvzqTXx4w6A+wC1sEKcYGNsP2gRtbXR
VlRoncFT/hQSrzbLtHYnMk6thDWbV+yDiAYwzSHsMis7kg8whkaBtZHIbaW8XTRiaAHBUKxYIudE
zfKT+YalhxoOr5WBDNHn/WMmV8zT44SymsxrlIlGlCjDFTEPU8eK4xhv6azIe9mP8WNLJRHtc0uk
hze39XTiQX3ynHTqpquGEUoKm5j3P0TqpMNPs041evKssw6jDf6bzrygaH5KpfTJ2oSOETUYrFX4
XZ61mep1I53xHYCAk0tm7wkAIERksYsHy8lJbARcQQwtomp8imXvky0vbwrDii+kZjdnTtUOR3Rm
1XXudZ6fp6I+Kkq2nGmcBPITtbyPczAlGcrJdE5UNgnbamRHYIXoQOwFszGqz8YkOyxkandRZ8B6
HKkk+CkHMk5Bi5wikX6sQ3HptYftsjegcbPZlvRqZLQE5SAXcFpydDmNpd0+R8eE/WkqauqXbjrd
dGqcXkTZ0tFNdIT3MmTD+N1TB9JoBnSFIPmVSl4SwlNV4SJLx/YJ5aWVbMetZpxYBD5Oyoh1HAqB
9HBI0tpOUY6E2Z8wUwZG7haXnKvj0Nba+f/xSlwbjSf1Svz026aZJzg09gOWFDeuh4e8dLBdsjC9
EpBq33ZSTBzPItn5FdvxExCQTySfLiuxzYmIscAksVbW/tlf22idSXpy8yCiwXNmARu5kIS7BB0W
nDeEUtlu8upo2uNEnW8KD2mPT0S2+I563T6kpYzuRL60pyqWn/0sC12JyXDx+IK3J49Y91oaa3UR
cHrPzJAM0vihJjned3LPQJKoZy9ma+H3KHUmsbbSvvW5mk87EDDOMRJlgxErlqdk0Z9MKFSkQc7B
DkNwt933KxNKsTzBorFk/fJQUhHYUbmyjrlLi+zrxeqTS3GIpN4OjQOA87bfZM+agQQ3kkHtwR9o
ceuHeprmVzUZkyeGn7NOyO+3OqtgyAZIs04ICLLfjwEyfIlSSYgmmZrCnG9wiJU7jy5gdkxIjb/G
CEx2fU5gxxAodUfHobUjvIPSM57yrKViUJdL8k0gh9L8lMCLW4NIWsQiDv8Ymo6yGr+yRRAins1P
i24A1fXY61hYMkrVuXaHzrD3HY2Rn6jztCcAG/KpwJn3qCnab91r1EfcVurPlnAamnPFfhlETk63
NxCmQwgPnIgoF6OvjLKNweA7Ut1HaWfcSU+qFuIUFWVEJ7h1vzNSXCdYTyBsKAXa9kBpBppqA+l1
gz81XvRHG/HGHXJiXLV9QoeIwC76gUTJVqVX+PEIbYFKTxHTFHNy64+HmO8xjVrSlnAuTC+jzdPz
s3HqCF8h0+TJmicM8FqJO8ev1VRhu9DZAuHSaExvhc50cjBRMsx4Cu3imxHb9qlT/Mdpl74NFJUV
lbjOL5uCAUZnnDkm5TkeZ3Tk7GyGZuuN+ya39DOQFTFutkmeGFR/GzWbQcXBnZbDSoZau4rvB9Ua
+bXIlm2IN2OkshCzkHNRGrdLptpUCifHDiUePiRFynA20m0JaUP2h8Io9buWPIk9EhjzGGPP4Tin
Cu+yAtF4Ygf6V3i5+ZErDZ6e7tq+Z2u4+ZHNqOppsiqHLPIlQqpPQxW6DPU//dhgGBHCJOItIU6U
ZJNy/Da79RpF6HkKVAp1sohMnywybzgnwPqpPYHL1PSWdTco1bHye0jobMQGTV4Z2pA5+AtaRQk1
C4oBzFqXPSWm7HTamaJPvTN8SfG9k+XVK/a/OQ3c1DNe04Wzmr/keXbTznb0m6TanoRyz55vgHeI
c1bChPz2yFD+dB067VOr9vr1b57RWjVbaWLrtmG7nTOsqCRsupHEOigFQRFeHlJAzHYVmoyfaewM
12gfXQRmtAoMtu43NXvMy4K42cNSEqGVazUF/a9nx0+GNP0exLSrFwCd42aLiTyLuG9byMBclD4U
gL1eKQNpYVvGkZ/R/qHPkpxSH35clFZFrUePiXUazJS6GS0JVVxckxbRK/o91uWgW/whDqCDnuyC
rn/p/TPncEZ9jy8I0h8r4ftxOca1mlC0QcMZKvfLmfWDCu0hOlveivOxgxdxYrH5RPHK9daC0f8p
nTZ3VmfV0K9x3kH483j/5/54PPi74Gz0w7vRP6FD+mRieH+tzb3NBK1E6nqti/23PRc6HA5vDxd3
Jy7zSdd9vQztTuQaHPfMzemyHtVYonVrArGT36dLEcy3w5l1UezJ1Q7qQIbTARDNEQZIHC635HM9
fz1E/1Ym37/D9yXnzapquzFUSipQAcjw3RJ2YRMUV8YRnHBohNVeXBEjc1Du87PpLNkDF997h3pf
7LRdvbd2sIP86mo+c3fY007Mep/YPd7/ss0baBunb2ONX5b7jl+Ef4hV2P3Bpug/5Ps0hNV0anh9
3GC8v+DmcFQjjx7T9YKl/3LvH5+D3d3d10/7w3bJQRGFZomvBn24ud2ZRTLF/wAeJmgLpTxGTibP
sU9y0micU6fKj0c9ruXqWNdUxECUITcfC7tfmnCWhgamAu+1iwjReaXNpX1LoyT7qZg9Zz0rBgxP
R358QJ9LzgTNDesq0RfttdW1N7vtIRASHPnNEs78B3hkd5e17vL09UP5WKdGroS+0DLYoWicu9Zp
9J/NPQf0zpGNaAJDIUaAzLdOjKRakLWxNzXS+a60DGtc2GhNBWiiXUOyIn0aaYq7fUIbA5TjEtT0
g2a/J3CnvimHxjhRLviLOnz3nfAj0Xqg9vBsprutPa9i0eLtGXjRZzP/NVFKfputEiWwV+rRk0Mk
uxM4kz3/jpssexwWFQ4VDnsOIhU6fQIbNdyUBFQWAvGtNpbxUR0avBZjDzjxCIeSU7b3t7zT4Ts5
cH8gZWKzQZ8M+CcfSLkt3GanmwXtRldBUHrwjHoxwxMv48NH4JCKQx9lhdlhvd4amUynq5wxR50m
h9I8DplGl84Q5t5NnIFaaOGGAAGHXU8RN0h6+goe7mY8X0gT/j+/ZKVpEj3CuW9rHOrY4BoFdmQu
Uz67tM593ZKHRFfO4zTWDvow7ZGAHYlWHENBYJnfF6d2FX93Vpu3jpXfRrRnmSb/39RmIrY2tXTW
36DL8XqMma0BI+v2sx2b7prvXpIhTAfGj8mFI2MPcs+oksMZoZG5XcVIoUyq5ThWkXMm40S98ky6
1lGvJpftaPX7tIoErKNpOhTCIOwkouxO+1WFrpAXO0LV2j1fd7wrRQvrQHZi71ZgKmq1A1deu/qF
27bd49cP/uMkpbMcQZSiIIWZQN0sSVkGoFJ6FocO6UXfFnUadl3dO3vYsuL+v1+KB7t62dD6oqd6
/+UDGMrbLsXB1Zsj8oSCsNumw56PWL4+UVL+K0J8/yopjrBz4BMmCIG3+f5anaPMsRAZ+9xqgYsr
xpnzFGaZghphqOUJNNjaq+iFQcHyB2oQIb76iXAeSq6jtnLclGn2VUcQnEvF+KfaFP1xIRoyHMZa
POkGroLU5XW6sWbelkmp3NCY0m5jzyF7JUubM1MM8X7Ky76AkFGpR4Nk1GNFmsilmOvmRP/1rw1w
c79Q7en70Y3Elutt5n9tbmYHkn9JcPVs/1GTqqhCoFjKbR6hPtqzjx6UQzFJ4mUTCtzpGcUrNokk
fo6QvaY4fuXQIMyAZ6qdTV0fJ75WWaQLT6OpnjVkcIJmGZ2khAtTWI961xi/vx4dH7bPtHXJA2IN
4/OjWrnZPnNca5dkyeEtEUF4rfXRdNP0znj0Fp000dmjgLmkp6adTy9KX4MPYHWybIHE5HB0qUmw
EnLtsbulxFJBeYTtBpLR/rHk0/LN7Nzmfyg7ryXJkStNvwqt78GBFmMkLwCETp1ZKeoGViILWsOh
nm3u9sX2Qw13pyMiLWOaNGtaM6vSIRzux//ziwtl4Hn/mFvlDAqTFDUXRfsJ5hiX2FGCwSOf1tJy
S/wBmcIN520XfpOzD1K99Gb+weFfwh5yUrEZGmQiw12hNMgkEulSO275Gk5nD7MDsBc6KAeYk0VA
0/EFHTI01kbMWDXEkM3Cxb7wUX5QpKgYvi+3zU5z7tNthHFVODrmKCPG/o/IunPizoPENkkIZjWf
ogGCSz62U7+OyjnCh7aPBrheoh6/UFC0xQobIhGtJFFBpyItdgpcoH5sV0GK4N9EUQUY+vm0/Ohl
LeIO04Ema3L9J/MSHDBNYRVQn0+NfdXGefhlUuvMQzYa7TqnNfwgzfWbEr+7u0mHi4y9z3hlNn27
xgFsulDBf7BcA8nSkqOB8Dv+6HhdE3M8DPjr5Z4Si+TNTHKMwUMz+CqHDiXVhVs/68uBLrMb8qbo
bdOhOzktTDg88G2wqIROMK6i2Nyj4lvTSRqwEmlJk57iN6Yljls2xh55trkw/rJonUxL1USBorOs
LTl8J49ey1JY15xuvXpK8sfEqEmCxBwIRQW7YjUnw8sE8eSWBBixUtpK38xxQSCmlKtP7WBMF4rC
Dz4SzvUQdvgHn8kp+ik1fa0UWlQAHsDhCk3J2Bq4q1/6SJaHenrTC7aqUIFAOT61wLb0OVKj3oHH
ARxF4JHdPqiT2rwqTggxQJG63FrLnYTrDrAecdyD3EZuq6UZf0xnM0sLOUxo9uRZvfr8fXzwANi3
Cd2x4W9Qw5+8jkjYMqxrXkdoAPx3eOIezLQ2dp+P8sEMZwyeL6J3SPenumQkU5Olx4T4TDaGXHMf
E4WXJWgcEOJf+LY/uiEoXpzMdHID4JIff0x26cDecFj2yElwDqBjkKBtZHyPn9/RR8PYCJwcYEdk
m6fPjfwJzPQ6JGLlDKvabnXngGHQpaytD54bjQmaWEyahVh9cq4qo1K1u5j2Q6KEBcZ8crvSJD2v
IXTPyoVP4fy0DvsU9I29goEgYZ1Uyo2BD1MEtwVu3MDxQMIEN2+U4paMXzwhSwXDxlmbfbsorWtV
I0sxLQvJC0LduaXbL/lC7imHG6e7H6EJXkIHP3gUCEe4QBgmtNVPtzOlgk8EglVg0UoqsUs/WX5X
59D8vrCn7OspoGbcJYikSW3V9HLVZUX/wG+Ce2Ax4QJ8tWSyp21rxNBGU9mx3Aa6+iUe2QfzAkn0
ol+AF7VAeMfTrwxj8HxIqh54YrMTKqr/Wbu0tZ8DhDR/6Z+wfuu00/hVx6OQ5eJAKBYNMV0N1v79
iF9xNQtfJSEQDnYc+xYOazdJ2UY3JRbGmQ+iGL3hYPwyK5Lmw4WrLq1xy4d1ssYRLqktFggmhcRp
wE/Rlw3cZx07q9Ia7iu9W5wB6/QX1trzWh8msYXgt5KS/J1whH6lj061GYBsLyxo5xAjkh5Ov8ss
gWl8dsyXu0CCQSwD/Q9oSGn0/nKGutzgIpataD0ndw2dm4ciJB89s7CMTfppQkEx/Ext9V4dsE6y
m17/1cg1vhbw1lZmXc67sYuw56gs68J+uLyp46eGwBx2Hy04/ssnfvwmcSB2jKrgJUoSpOmuLe1r
bG6dQ6aN5CAh2dxI2WBfaMZ+MCjG+3zpiGzIWNFPJulcFX1rCAyx2mBm0ced7BoHmG5Tj+Xk1YFU
+CXde+/zFfMcjyWUlwlC1BufL2Kokwq5j8xU1QUB7GOTt28Rk+ixhMD6aleDfoMJJ251GPM530wz
wvcXtEVVvMLAjwwddJA9m1EXfW9xFbkBzVYXPqg1vQm1MF8uXOcHT2dhjsGIg0tHkbT8/E9gVg1F
qU6Mqvb0HqY8Cz2xfpmiz6+22oQ5e5aaf6/0ZLpTpHB8mfAHXETuem77QdUZqxhhh7otyzxPVg3V
674JkvQdo8wcT51kxG/78+tdHtvJDGK2w7ajdATfOr1cq5zqaii43DjTGj+RkV5nqCTXUpRrX4ai
1b5aXYzJdwRL9PORz5dkehOmglwRzRk+XicPKkOZuWiNl36fPFBChtFN2IFyCDjYF3b1j4bClGpp
UnMQRgN7/E4wXQcX1EBxegT1K/wtHbeyk96dsB2+cFcfvH42GcxcqFIXFtdJPzEi6DCUZPqJVolr
K1KH0v4+a2q4lxx5wqAZg3KUA1ojX0rF+OAe+SwWYSmFCxjqyePEaS3Dh1LGIkZp6lXY9o5f6EXq
OnofXqjHzom7FgRNiGJQXCFdUyodP0+7SGDf6ctYQVrYXgV//71oUKYumacYD6ejxgFaRfbrrEcr
MIaVxdo0b6vMJOhAkvAndanoiJ1FfyZhO5zDIDBzOwo9zAobdReOc4ELeijqlROqdeBL2Np+rcyk
aNweIYZDeAXV94U15oN3B41j6WgtWWvMl+PbqkhuR5kdVF46GtEzFak4LLruK4MwwgeYX7Kfz0ly
//lncL7lUy7Bw+fQz5kGHvvxoHYIskdeC2YxdRmsKtBIV0sG+a+XZwxDRwC6P5JBzI2OhxkVMaBY
dTAJiCcVwctk3pvjTN8OaRNMAQgUOzxPEe/qVb2vZKNmwiZECS8gMEafmCFRWrlT3AYbZVCBoD9/
CstncbwM6dAdAaqgpC1K15Mv1M50ji+VjBCM2ImvZhYhX8EEyZ9M7HbdLjOjzecDflCvok6XF9cy
zkS88ROAQyIYZSJ8ovHUyJZ7DLtNxydqw3AwB1Jmx0uiATlKRLqs7OqhZq2FIuoZi8M6yzB+DazQ
LdrM+hrJeXobB63AR1RkF6DYD0o1ptki0kAAvHRYT54Ly37YdxKxqnlZayuczcy1KsN7SvA2+Uq1
HCUo1hubyGe93hvZOKyblghGvP/DB0jo5gHayCWC6rkBGb1s3hRviUqP4+/JUpNLhYIttIpFEOE+
FWpb2/qRVlHyFhnV/F6mkDXWDhBNsEqrsTFXfSnEI8BVXq6DwCbYIqOVgq4YO9EXqem0n8hRWt23
21mRvXGG56/QgPhx4YWfV5jUleAGzDPy2qARHX8BQw0BVW5kCWuWnhCYvs1oMk3GuFPrKV1BxdcR
wUbjWmnM4aZ2rM7we7nSfuJUba4/v5bztXpZN+F6/q4QaNAdX0qFUzI1OB6hbVh9QzuvHByh/RjG
uruAK54vLgy0uJAAntJbs5ef/6kYkSIrzokNZaBmCDxFSRMYGfQtPr+dj0aBfcgsxQNo4accj9Kq
QRLVHYehtI2YFH1hr8YSW+7PRzl/aBg+0CxApcrcYyc/HkXtS/rxppJ6cVQ23kJmXmNQGu5b1fj5
+Ujn90N/wNRYHJbYcqqi45Fqzs1LIgDRsGlRHBzdANMnoGL1+SgfrECIHfSl+U8VRFl7svJ3xFFp
Sh2g3h5S5zquxuE9hMTlNy0GUQNT8yXMusRFwU1qsph7L1NE72OKW3th0dDxxMfnkIUxdv2psC7s
8edPG8KlQiULuwMvgNMmEH0FJQiyDKmyXv8M0kzFdLHVHhI77b5eeA7nHybWMovPHo0+dAWnH6aG
zxBLSCq5mKx2fH6zkrqJorZ7iNnJakhG0ukl9jQPprrqB2bUPgkodM+UzupfNi+h04enA4QwBUc+
OJ3Hrz4pOBgONIrY7mJy7uR53JlqmF467Z7DqFSHDsdwZDdLnvLJXA4lMcEFxFK2UJv0i0MR4MY2
/RkcsSGY6XICQkGSQdr14qfG6dKHENN///y5n79hVAsI4+iE0dfG1/b4VhG9o45ly0KLZMbraOKw
CLghiE6oLz3VD7Yx7pETETsZkigGPR6LBD/W3JwMQzsqSWkyymxB6+OsUw59aRR4KEeG8SsrZyt2
lyLmeprYnr1A1iE26iTT4pkq97RD5tZOrAtl30dXx2NYqubfKprTl15MWjAobZ6DugjKrx7vx42K
Uvypg2H1hNt+s0/kXo69UENZaGdxuME+/cEubORdEweJXajhBXLhss5XIfj56F9oMFAS8WUcPzPy
QLJI6tKcVByRwTvV852JS/pf3YrQPyA5QGXCP5cJcTyKMiadTHur8OhLSd+rLC4PtNJn2v2GfAGE
O7shhloUtMsiDmR+ekM4belVYUNIcQYi+fpECzec2v8ygktzAo66ubiz4C156r5VBBJRhQMe+6iH
qi1sSCzVG9vyP/94lo/jqF6lXl8Mk5g0fMFnwHecWfMY4LfqZXYxfqnTWPtCJkX4bGmtvEOjYLqh
KTfbEdd83DTn8q+/NV0z4ciydvw+bR6/tTjonbIwOWNBVlnAVqfYVLYgt6ckX+vzOz07FEEG4STL
a1uiMamcjocCMcgjqcXeRlVLKH25W6gKyWH7iEpZ6y56O5vm+ZPl8AWpkP9QIp2SgeyBRd6uiWrh
bE6cxyCw9/NA02QoKIU6OJ6RjkR7jLkW3poiJ1twQnnxLWtAyFy71PSfcQhhdxMZ4fBt7rTpQA9Z
bGoV02ovV0wVXUtesMWElTFhFUH/e4ai48zI79UMwvUcKuIB6oPZoe6qZeORpA+huwiDIGqBixKK
FilT8xQFamd4ejhgURJ0A556VjNM+V63VDjUBQueh3Yfnx45lAhi7oZeQfXe6WnsR2ap3rSSEyQ4
x/TtQWBDRjJBEdnveTT1W7MaM4kMqmQmowDON9L63mxuFru0BP/EAdNrpxFa5NHJl74lVjwcnIig
ImwTYo35EIZEZovBkr6W+DG+hFag0sRupldhtdrPMCmlr5UcGwVOWUZUukJNLYd1V0g3JORK5Kvr
Q4U3IRVJfdUvJlJ+1Xd4iVLPYP6XyjPuWHBdEmk3y1G8GXV8rTZ5aEazW6sVbpN2WWENQbSf7Eut
6nzNiYHgBhFyvlaE3uquLGQyxqQJheVtF+ksCgqOjBBl85G0KpFNprkSRk0EWJbMeAfjkctrGklK
T9Z0U6u3Pi9zFS/6doYi2SXjU5fVqu5bWFB8IR4jL3zhdOTIwIxvLLdEJ1L7CNJoORjKhCdYi8i/
coepEs8zqZNPmNTTXU6quivWGbMkhKRbjeXKIdqy3M8VjmD4ARc5/QCBky3REYDrfo/bc+8yy0zD
xyGe7lTTmISPjUWF1x+HR3X0zUVK6qfWnP1M5nbkIyJuQHXD0VbeNAXKiRs6BuFPUKjEs3DyWcbF
sKeqA/pNbfLlhvIn9AgxPjqyqJ9T3dDh9EGDYoZw6rsCoJcVr1NaFA8xBUsEI0rr7+QOc0eviKxm
sVawsW3Jp6haIs9TLEf4niI3DAbrC34wSelpkWPfVHPTX2k8TX6dFS5Zf1qvz6sZ/TGZuPU8IPPI
luwIJqK1cO1ScubKksQTcFmWvM8XnnNa4GIntkgvQWOU5XhxvPK0OJg5VQ9cluM/gtTTKXy+m3xX
m4MND2I2fTVN+g22vpqn2YSpIewHPLGhRilQRFzq6HjFEtE/fH5hH+xjQJAa2mBENjTdTzZmiEQz
XXIdq225sm/LIhsf21Z2Lt3+8mtOthgOqkszbRFdQYw8vn2AEDWXoyT3pIHWwzCvA90hlFh+MkJj
bRXGM1yeq8Se8evC+H7SoUXUoXzb5P0F7OisUER3gK0CJG9UGQpF6/GFKGpld4OKwi/QpuC7Q1aG
X5Rze6hNYp/+6qNlKoLv4yRPgQwuczzUoNdDRv23uNVX1qbSsuBX1Vp/2a6e9trS3AHDRLzF7Doe
RXcmw2rp6BAo2qXrQQ/1pzhuwwtn7w8eG9SWxZrQAmKim3cyijlyxqzAR5qgT4kwaeY1qW+Lv6l1
4QR1PiEhSS2dM5g0H/BRGo0OtUUwtmfYfBRpbE3roIIS+/m7Oae98EY0DZkbZTJH8dNSURht1CYx
+ekOjjGESBXgJt4sp7O9EkERVG5Zj6LGRgcveldKpuGl1syh9EZjSJbIilrshCay/sKH8sHd85XA
xwNRAeI/7WC0UZ3pTU/gPeoWc4Vg116lCj5NF+7+vC5h1acqAZ0EpDybNCrNu1gtl0ysIcbGfozS
R1yAsKHoqnpNI9W4Aaxz7pVRIwa7MJCPqlIXkTdQGXeWkiVfeDaEyoGXO09a5pguQPfw1x8FFu70
5ZzFPoZy+3jKBfOYNElKM8cJSYCR5Y4q2EFJ9vmjOK99edSKssAjS0/ldB7osLNmkYFCKDUqYg+C
TbTme2UnimP9fh6N6cuQVfiNkc7r5kDeu8/H/+CFc3e/oVvqUg5Jx3eZqnVLZirIrZUpJP05YriR
s0y5MN0/+HyhGBF2xX8W8PVkkTBEavZDolRLDlGDlxJcOyOP620W6MWluXWGgCz+GcvkgjgB0fEs
cSAoS/bzmtOE1ct3EYE+z8nsTF9EbERblUz3OyGU9D4MwpjYBNV80fvUeKp7TsufP9rfR93jTYcr
AfWCF7AkhpzOoKjCXzyI4eOZONHF+ymY5dcoFd13ziIxrC/8LFp3qIfCPuAhpz0rQ51E+96Mp8zL
7U5/DOjUfFHSklzGIhWym6ml2E2dNUarDBPcH4hh4JSqgLyHzJmqdj3Pg/wz7QbSaqlbQdWTKs9/
2cHQqH4ZlgCKsT6bXz6/z/OXS6MFciOdBmWxWDiZQl1ijpUC2dBD5pP4lBY6jpaJ+qqg5row1Pn5
Cc8ILIY5PMFewh3oeLYaQMjIzTqG0rRY3TeyOttulZT6ja3RONta/A/c8MGoL+VYfDAyShMaq6A8
4AenBGCzqSekPWQ+jerQPRcJNtvEBLVrzaq1r2qUjms9qNPnz5/s+TIJfEZ2BO+R9VL+3Tr8E+KM
8XbLDMJn2J5biKPBYBgv+L8Z120Qz5Qy6SWjgHNTxcXBGVtdAAy6nrzW4weccuaRMx0lRZoq9WNu
z2RXK2iwtXUd2kLbTaEWNsTnadJDpDrIee20yh4tpxAkxXVZdBcPAaedspLwgFPgkT6mGIj7Ghmv
LWQDDJp3dH7qH2VbNA8RuxttQCOK3wjScnDTJSTtrsWagHTQgkYSKWWScDUhJdmqCss0vRqD1JRc
UjprdJWiapBr2lKu+KYOmcbnGKb/kqypLbYJMd26y6KKNXPdkB8bz+n02kiNFS3UxkBsx5AyxS04
rIu/utrBqeCzX4CTJbTrtNhsDLJiyZUkMm5u2yuAfoFcgVxrHaWC//kMOWMcAFnYC1uVl4bqzVmW
9z/NkBAZpC3HvQDTtrLrVEW0uTi6NVtSUOotJ+4QCYWl3gRlipfk52OfbR2MzWpO9QLeR9/6ZK6g
xZRC1M5YG6HW3MNAQB+rOtp/b1D/8WP8z/C9vPvv9bL91z/49x8lEVxxGHUn//qv6/gHYa3lr+4f
y1/7/3/s+C/967Z6Lx675v29u/5Wnf7Jo7/I7//3+P637tvRvwAaxN10L96b6eG9FVn3exCudPmT
/9sf/u399295mqr3f/5BjE3RLb8tJG/sj3//aPfzn3+oGivlf/z59//7hzffcv7e0//5ryYl7f3s
r7x/a7t//qHrf+f8sBAGFi7n0s/842/D+/IT1fi7Cadg4XuQeECfjmWlABOI+Evq3+HiU9YtGoDF
kokFtC3F8iPN4PcBkSIZh0WCYEX/4/9d2tFL+p+X9rdC5HdlXHTtP/84W7kAC3GcZ3QwPYY8acdY
jmjNiiaFl1bJm4iGqz5zDnnN5ByHb396Kv8e+mgo86wBwGDQJ5YDCIdbDjvHH0EqWrUragMDC7xn
8GhIELft20LB6Ud0JS1vyBOqcg3IlvxqMI4gdDPS4FUqrbC3cptjKRrlBHG5NrKI6l6ya4y30zBM
2ju1NuxiW8RlRwQV6glpVxPFPh6gUXT11rQG61qLs7q8JSlXvTLauAtviihZcgsdLJMPkYFOZj3r
agZIS9zo5JNEbLRraDqEqytJM6/SWp2xWmuy5S8ZKvnXegDxedOJrrsj1tRS1r2WFtpeVDmIeVbU
eb7VBx3fmUrtb6cQv0a3G4s+8cwqr97AOcyaVDTWaGxGrVp3mz7iUSSi1e4STBoQ+aWDgdNqQxYt
VnAhwKCaoaZxyhkb414Gn3c7W46k62Ec5R3d61L4TUdAXs4RRU/rTWGWSn7VV8Beup8JGc1WMptB
t1OdIsGxdRIAmvD3BAg/RAkAxLmMCaIeJJlM6JCX6Npy4mCy24rwGULijM9m2esvicSqDclG+h4m
WIYq0n3VG6ZPnVe5xSyRuK0SVDHEAbFgLT51UB1aF3s3fhP5nj5eMSlmoRY4BjFwtNZp87WdL6Ix
xL3auHEq6wFkrfKVoHvGThREUA5LzEQIII3U10hYT+aUPEhFl65wKLpljqvXbYXlZjYX98IK132g
y14u44/O1N/Vkw3LIzcCNw6X8BTyNbFoJFw1ies9/lF7Z6LT0Y/qmmUazy2t25Q5yckSiciJhaZp
HLYE5w5+POjbjD3RT9PhXtWiQ6xGQJuJtLY7Wus1Wag+DTainXnZeRz8DIbOxdEB0Fqp94NMnih0
tm2O+v5aHY0HvcCbd1LDb1Gr7icrvK5s8vvS1uxR92EmrxTtWq+NO7snfnMUFQoR6aZXxHomDH5S
wpt0bqRt1Xb7nmCVgDxhxFotaG/SXEvB4AMeXrfSAHRcTBtrmLbzVNwqM1dAmOJVafZ3hhq9Yy5O
lds0T43oHzUhr6AQ3kxahtmuCL5oXX+Q9WAr6cm8AmAceH7BbjRnTIOl7tXOQNVUi+x0dUpd2ZyX
a4u9shvwJO+IRSRXGK+I0XaLbm48xcbqSQeN9hq+Ez8rohe9wZtScsRtb08lZsmkMkNT9x0g4EJy
fiqSUwIXjjdWXCdA3O17O6rYfUw0hu0gWdGz8MER18GskEudtteVkj+ZaYmirnYOgzpfFXN8V6oh
WbWK5aFSvRmDgojOyRgYKNXXeQGbn3jJcY1zWO5iZP2sVqgaSQjHzZb8UTtDNmx2r1zolWpzK04n
/3CkdFWjR7qbYyzHs/YhoA5zFaffNLV5KDLxamrjFlsT7EcKKXJjo/0eNU5PQpIm1mS4IH0k4cef
Gu1actSDNXHToPGOG9Ttd1yX0TME8y7R4/aK8/YMLyi5A1zRN05V3WFo3N00SZ+4fT1vBbpIV4us
d7gKaxKPy8OUhg8Y9PAljuawAkMm9rnGelo0WLmWxXwFv6fxcrWcPU1Lf4UxAfTw554pv8BV5+Jg
ieqNSOFgRYwO0u3qHfaG4oYqvhiOZKwNXayMEVvvPidkq7EdP4uxbm4t9bafNf6fLj60Ef3VWDLX
Glb+eLLYEaabzi1ewfto0nZhkB7kBFY51loruQ/u25Sew1zzhapWfp+Q2eg2sTF45N6SXKYZz6FN
D0O1+sirpF6QFqtGa6s2vypGfwCss+8CGMOrDpe4VVJaT2NtWrukHra1ke7aesBAOay3CUdbGsE7
almQ08YkyD7VcZ/FP/MhZZt2Sz2/Hos62KSC6JAytbZ0DOlDWj+HJir9Ypg2EkQKt7dCJHmRAInF
R81nsfgxZ4pPv091dWeEKcghchXW6hr8YryS25rWid4nu6KX9qM9caXUWC1xUan8HOVBtBWWWBNy
CDEHY2KyWe4zK7wx8+ZHbTC/y544+jgyVo5dr/LWoG1sB7InTzFIvuMj1rVcEzmW1xhNy7ob3rQ1
YPXUWCszX1Sdo1zcMNfLlSIPjXKNytNBv9VKt7JGNosjCAzSsoQ87armvfbpOsPWxwJMWWFsbLiY
Ex/KOtvXldZ6jWP90gbOsK6SpuyL4WL3byukNhPytEOwu68hFhwMGyPJWA/SrShHzvVFfI8P3xue
sNdlrjyRY666eWltGm1JW5tn66Vwau29TXLphqabA7KWXVtZeV1EArCNU6WXGdMaPsh3p4qeVHC3
9yknG8ow61vLFNN9Wk/ZBkBqzeb3fbbKt44+BoL1etolkrwN1Gz0jaDaRoIGe1JU2DgM5Y7GouwG
VvB9GsMtLIFfPXxuT+0re5vAA77r82Q4YAiH4zKsYrbIIn/CR6DZCABXT2SZxoPiJRXy+AVxkOKK
Hr/0diAY3aweVGPSfD1WrpHO/soJyFo7oqrccdJu4pQPKqcjh+iwQH48551LhBLbbCNuhUPyIysd
Xk1hXrwU1GrYJrQ2H35KveCI58AJwC1SKyOGGW5Vgc353mqqA736ZidTuHrEaBwS5oZbhJAZIyt5
K3Cp2UF3fLWnCqf9cv4aVvm9xPIUcHpwh8ZprtWcKC4tTvUrWUtnTx1F7JJ8Ifm5nmznKN3jtnNv
lM21bRWPhh1rKzpM5rL3DSsjUvUHoJzfApLMw54yewQ+ezNGQVBWr2+CkugZgi3jrRRKNC76XNzX
bZUcYG1dV23l+JBz3iDIsmgqsrgynWRiNTetlTPk0s9By36IcSxvlDF+MJZM8wDKF2FgkvIMiLku
BiPe4NovoTQy3+hfVWvgEGvdRXRzFfpTbi1N2q3WdJt2xvmwmLHm7uVgl3bays6jna6KW9hl3wad
FLVu0K/MnrQIM8jWIgtzVzKcG6Kg+U7wHPLSjs0hJ/CeHEkLy8rQD/X5oKT0uMqi/1nK2Qqk7ZDF
RuNqTvqNiPrbuXFuky5+qnrdV+TsmkAivE6q7EfqIFQKQna30pT9eJa3c2zc0fe/Rzi1mVT9dcT/
G7/6ZinkIq+za9pCmfyts0FgS2E8c7clvrnj935Qv8gWTn2xNRxQJT05TMRclZu9LsweRseA/qgJ
49sc6rs7OjCLy7Z+qxKwUzEH6k3JxYy7pAkpyvRqwgDKbsYquo/thI5ghEHS6PXmULzHg2qluyiq
e9VLpyx/CGU1Ha9zNh7Fi1Mjj/xmNoxDFeeyucHoCsyhTGiEbOFZysU38kLSlyERJewfrM/ZIfXQ
0a5bocuUhPSkvIS2VuTrVlG0t3KjBZf6Tr/h2yMIkI4TrYSFkYUhEpD/8dGkaiAd0aEXgEWlFHMQ
kfTYHZIOMWlm27gwSJAjSXea6HwAjuY8f4jmKkmKk9P6EP3TR1Qj/UaqM+01Xbalgf6u7Fp5h4VN
2tmZb09SKVOYzcYhktkycy3F4EaaiqVb3hjyk2hKUlVCqR/vPj95nWFiGidMooogNWB3DN5xfHM1
ETFW1lvCI40me24NJ3vu5WyLPpTdEEMo69WsU1tefT7qeSo0qkXQRhoHmAnooGPHw6YSLeJQxqUf
z8KMJPiigi9SK3q7bgjXCNxG7ScgKCNmRuf5SLU/TjYebHznuJo7kOQvACHnz4FmEc1VDuJQSGDx
Hl9QSERyXGaR7JW5xckm6dXSL1laroo+CnCKiic8wBMjaC9oh87AH41G4nJgR+WG+Oy3yudP4A+B
8EYvqY3sCWbzIbfAkYmEkK4TDqB3UlVJ13VpBRj4DVJy4ZbPzve/QQeQBFo4tgFucHzLSiTZAHZV
B8g+hN/70K5YLgriMfDJWsJaG2s27QtYF4DGUQ8X1zYDV07IVbQpyA04GXNQx8YikTX0RTbvc2tb
BGIlytfPZ9fvK//zF4tNLjR2ktbg9RN0ekqsMgZtMRgtc195JDPen3e3uelvWvf7135frMtXQMV7
Ng3iF2XV8+wti/7680tYAO3TWwVqBvSFSG+xBp/R1dKEI54VloGHI/OBDiH8GMqvKuVkolll8Dgi
a/RhD+zpnN1WubGrOpZe7Nvb7ZJb5FLmLftyVLh1xzJXEhG9H63olymJXRCKLPXyjlgH9sr0XsUX
wlfaDCZCE710lZWyzOvVRjfJtXUiD+h5DVHQM6byscyMvRWbd1Uy+KbS+KZU3nSNuu0gobum1Owg
1pcA8p0XFEusZG+zXwPVuwkl4pWN6mzFIT5yh3y4E1rw2sjByjHyR8C/H2gzD+S30+Urg5vMHF7A
UWHh85SNqX8JxPCmtuOb3FcvgabiHF4cMDgi6roj3aXiSEl29a7PpRo2g/MEa8nPQ95RIK/T2NyU
+riTlfrW6XXr0Nr2j0SV1nNHzMEQgkrRQaEMyZJHJcpvKt1cT/GwaS17n2u2b46cvR356xDUj1Fn
fovr4GpIw+00aA94TXiih39vmO1brlAcas0LT+Wp7HGEghq7hr+5SaZ4n0vGKxUap+bwJsonbCf4
w1LYuU0lXnqLw0pCCNTS/wx1aWNE0o+U/VVV4K7oVf9e6uUT+wNOwd28GeJhH8AwgFNi4FwTfCns
UCNduFvNUevRs36IIAcZxJkOIn+eHcJ5ch2hhZzKbkXTwsL9MKpMXF3TXUlriMTit2I0duHMMpKQ
YTwlL0MYL7XxNu2HNRS5b/ng9K7QygctHh4zCFp1DrepVb5KprW1W4f6lRfbZ/Nt22ZPUajsc73O
/K5vvVnvB7YluyzX4VxwlkmKNxNTTi9MQB5MyjTPkqNHCsovQ9fWPojc4kPOLIJmqdwjf74qB6hN
WvEUimlY1/XYuvhvZj+KEi1JIytXQVJuZrU4mDlhhYsLY67JuQ998Uqfrf3ozNDKct4xff95VYNT
YH+xkZqJ7nLabapsvoJ8RNNMa+8loXU3uIZT+XbJDXSAAwfhW4lOgm9OuY2YT98nZnXgaLp38Itw
xWQl68qhp6n0s7URTaatpFCNt1GeTrcpZjR9km6CQMwAFAnGqPKQbLOeE6ZoKfq0edrhkfJFBx2j
VyGke8CZX0TtzR5qlZcu676Wemd5szTNnpznHYyuql3FJTm2TvdkEqG0pGGOfsuzkK15w3qAv85U
ktPDooFQ5EoqTK8L0lueK2wTPMwjNMOeOY+9q074oNTlaJKvTd0nq5MMJNgQMRRfW22whUasPk8j
rWnSzp4I/0v4cUDTpi9fUIvKgP9Sgf2SE3glZaJrVF3mZ91gExrYiUM71r8C1dgXAlZ2IZXRqlbg
4VmNfu1EzgNNkhepHR6GCCuwNpoXi/XEszQgsoqvnYO4/qo3MvqpOtrONsbhGim8au5cV8m0Qpzy
RGt7MR2yfKucUcBz9WZv3Mpmf2OM4RtpzZi61JtGHbdKbmxIlXO71qjcAKxxLqebWCi3gWOssYW/
asr4W1kRq9dIKxWLyR58QsKIubIRv07prZji75AdV1Epb+NMvxtN2cPA7dBOoeEqWbaWnXJT28qb
mL9hVvUi5oo4raTTcXvNyZ96aRu533SD1boWxDDOQ+X/Jem8luREsjD8RETgzS0FZdtUW7V0Q7SR
cIlLIBN4+v1q9mZid2KkrqYgOee3ydjOFNRr2ff8wjkfrqQcKYgOFqXGvqFJn3XJwkVER9BmWZXb
KfNaZ0SI1RufQYs4MKOEZefLqn0RQek9z6hDgIS56IQQJbndX6gIbp/ogO0fTMS8hzXaiHMZ63eX
3ZCbf63fo6DQcT8uFBHadvVqRfVwBUT+IQTjRM9SBoxCcZQ2qAb2PbBAtXgJmSCTPpFdmqVaTteg
78Idag3z34Kj2T4X0wzAmQnwtyU072lXvzRhTVpq6ZHCk9M15hXbdt+X5ptnK+vZNInUBdcMYOmp
G61Gd6RfWdvX9pZcs8Psqwnn6hijnWD6ymv8WdjLVqBIE9pe5DWEYbDaSR5Oj3oV7WEQ48mPykur
THdn3LSLXUjt1paxXa3avy+VGlItjLtQh1cEWe4uYz2CvAaBKDLe7/lcnVuyp2hC6SzQD0Zq4rXe
p9H5GJZFxJOs6xjlE1YOeLCzEw4P46KfVjXduWsLaxkEU/dtr9OP00yaHkDf2qmBkqO4GTLQLavM
pt8RHXW7JWiF8SUKN6RydQLzVBsho2s3/DZ1358VjL0VFyHr+XNjbSVQRyPKR7Aq9y9BW9N+tEaC
W6qBCKqYGgcPRJEOku2yulPlJOO2zl1CArR4t8vsUbKsGCeOVqKPnZ5g+oQgPE+gn8kWJPmZu/wp
C/d7zk2vOUaBth6mqJn3S1jgpzCabJ8bABZJpZAv7UtzGSmExq12D35CJjv/xIjgPK29lvsuy9i7
pO67MeVZLtNObWCnIrS7x3Ub5498EMNDM1s5BQahMSbUjJlg5Xh8x7kJ0lqJ/hmZcHbKy+qOlPIW
EefyEBaqNE7Kc2izY96PnhXzxetk5BLBLqrPXTSVzVM9r9zIlUW+FrqhsM/qO25GGmklRP1YXKn/
Cg6h0b0rAO0ldOhTR06W2GZbpvQHeDu19oeQOq9dVxr6V+HJZyuiiavQHICl0v7TMNAxOKog+kCZ
5ABwlZn7ryXf5XVrpLumJD3u3KV6JNBwF1VBihXUTGVF7Uw3hO9D11P/ze2Inv6WVyqX6khSSmCA
b3bihVGE2PNhC09kNonnqGmLN3Ol9PY16txc0fqVn8j5W+51Obi/2rlApUT73N5u3DyNQLoObUVm
r+dIDSebLdfK0t6B/kN9dGkhm44eRScH1oehAg5UHOiWW5axw/N8VFE/pNkERrrk6q4NF/0BL+Yn
yza/wCVuFzkZt1jrLAMfqaPwlXP/UQZ6OCN774u4Y8DbyXrQ7p4RuzqEHXifY15qr//k0vxeiuih
mu093Bcdmf2h2paDlY9BMgS62g9znZvg6TI4EoQc/qUZtL3L8m1fBW0Pqu6Zy0nOMjvk3Je3t6fa
3L1jK3FZbA5RKn3wtcCIXeCIKCYaqa8rK9UlLoHKpzD0nhAQjFx54e+GwOuvXUDNbFaOT60nU701
1pGCjbTD7nCCEjFj7YruMuvtnieEvG5rlqkxaCBtWX/y9m+Os6nTtRjCfdnVn1POlzNFwksGW1/H
psdhRk96w+mNiOxv7nvPvm2MrC7ybLfVnba13oF4X+sw+h6qaEuMisplsJlEeVMew8KsUEsWfXFV
Ih2gX6PmBjRyfW+2UpA5Hp0ro89hr6b7IQyveX1rnR/ro6si0h3Ugp68VOmSQ+nBZfA2LOUxb8ue
0Lxtewut7I3IJ3sHbTfHSL1fRdYOqeN1vHfJuLOgHZghqDYM6ZKa7T+aIYxOSiZKqti3YwcJY56q
EjF+P7gb1zryyuus4VzHzRFMA1rEtRdepcice8Kk3YOhPPMDuHI6k8G5I1EpiHs7Euk0ML/G8JOs
7oNoqc4wyM0MNukFJ65Ci/d+WHdoM496Qacr5s38loQ6qDyGO/opq1EcDGCSx6l1noRwKc1sQ+fF
vCV/Dkt47UfR7L3GxRCtx3sCx0gsiIqDdoztaWiZVHOvfhui6n3ySvpvsoo2wc19DDJ81K1F1Hzt
rOdcgv/mWv4J/WlMG3OimXcJg/Gxm1f1r60HuprV8ruqVHCuwpYD2VQfLQnfx3Wry7sm5znKzGE9
euAQ+0Gu/S4bGVl1Ds812mWVuFkX7htn3uJG5dc1o6cUQOyhMzvxQ7jt8mTjL0isoE+d/1COrDtt
3nCoOfOYsqGhm2nfVsb7Rll1pySXu8elitsgJzChbEdk+drqn8tx27WTSEdzmZo4y4rpsNCz8TWh
YQDFzCKmudtQkq/+qRCqKhOPtx6Rq76bvziOEi+r6+l3X01tf8jB4ecrHXFdHfdTS/npJLJ0axnn
5xWs0Hd5mZsJBz08KS9LWxMcoiuKcqID83V/RFf1dEvjKLrx0d+Gx0VWlCj2zzO68B446WB2MFsy
gFKRY/RP1mE/x2Tq/XK1oXZ6CXbAeOZFLpmxX60SmSECJPzIudhjd8t2NNlRV7nZiIh0c8gnozz6
FV4iWtiUNVZxbdr32FQv1tydQbS+oTLclAMxJercTUOf97UGnIz9oKfAV+NcLxZ5JWvxMo/cAZ2q
XkTb3TkwnU1ob3HU6TqWBCTZPTxakMuHYbLldSGZKgpk/eyKkW7NltkhC8RJDfoqfLJQb6sXgh5o
7ble5l3Tm7/KdeKUzJ3Toky7iLOWvHPb/hyE/eYZmfcM885A5U76d2ARRRCUxPRNbZ3zLTe/ssb2
cGVMvzujCEn5pZS4LLdXY426p4j81BjhTphqL+ziaaUQlsfn5I1RtyvtvN87FZCAnxUD3OtChipo
3EPA4Y6Zv/gwSVndRaqFKvKqO6TsDQ4TZmxKTHnx2TH3JAKDNvMvtq+cPf5PHujSfsrH6JlQm081
BP+kbREwX0VPJP3maTmQrbV0tE64Biu61z5ELWWoIoSKF6bere10Lbbo4lHreiqZbeIiYiHC+Lad
aTmimxOT35lnt0XYMEV/aX24Nkzi8+bJHcnNnw4G/qGp5LXuwAZU8D7xCmalcE7YobKTGJ2z1UIv
WU4e8vDKd5Kz+niCu3l2w+pawzPdq7wJby4lPB56vlPG7B3yGhGaBr61dzMtAJeBwCmynvozuf11
7K7Y/+xmHXejbMUxn+kxy1T+ArtBKzHpS0eGEATm/pTvzcp4KqV3mg3VfCBCvBUZd4qkVIfft80S
WcBkIpiOaWt9mXCq0B0zPggxhq/KqyDF6y1P0GVQni1Mi3fD1vENj++kki7HOZz9c1QX7FTj2h6l
p7wdYalHuyu/3K1dfjrtdrGmbea81NuXKe3wHBFBJEgioBEBGCjofzeOvJKu0aZT7hungBLRtNbF
mDR1/4rq5u+tkjneOGPTtnE+vZK0UewOFjEE5sNI1GQaVguUHmpnyj/PxTjYsb3kV1G2SBxrvqYJ
Hw6F9Q/BuqjdDXmwXfUSLvMjV6hMlN8cF4WYbobvKTz/4ti3JCh0l4eB4xjA+7FS2NnQGUWPAMR/
zHWT8eaGb+ts/YNvnGOj604UpF0LS7lHuy4/cJX5B/ZfI8XbNMCG+S0ae5q7tRbXNa9gXcQWHqOm
4D2FO4YZdPjqR9D6iRaxmFH/YXTdKwj5sGv7+nEceqpA0ALHnuF9UYfCjwjc4rT5GIiGvn+ulUPw
JsEXiTWbl7ZR9I4Uc0y/bXUutNX+CNHah4k/ovzqY7Z5OHMd3FEwHd6LfnmpCzD+IWRrn8f+wV5c
PslWLklh92/DYL6tUXDNmyVeys7hg+CZyjxD7hAsvlpe+Tj3PNCGKZ6gvf94E7NQ5FWX3llIrHeG
NZZzebEoMnFiMpMlDwxtDt5iPXp9/ZO7PDmlZyRF7fTcPYyIzWAiPiodQGYVLfFKbg36G8roV61c
5nMcGhtvlJUousTl38UiW+/GtX/DaPCy3cIOh8p4HZX41bnFkavoxSYybXMV16VvPxh+T9HAhsvu
AZwoqVpfkXFwj0Tk5Tr0GwKjwa1MRuoN/YvS8k2swDzGODxVhBwiRJWXasjvHVMf50rJYyYqInrN
+ZplBEXY4X0Yjc/IeXscTt67OzbTThLXtKvM5leLX3EpxGO1FW+BC33Vl2rvdutpycSnGy5vVWUe
/AhRVuk0H74U1bvpEtWnlYnf0JR3sBQjkF7TxT5v7Tifqrtlpl3PAmbkG3erEy6h72HpiV+cqr0z
tddyDvi56sNjQB2rmhWjoUc5p/3bHrBnGrYLhgaitHgHaPNHP0f/MI/IZ27BgO7yqWR3pF2FyaPq
u70WkeL/As52vfmi+uJ9KLa/PNzuxe1ElcBPiDTPhrQeuwyELHwik/Ql4M6NLLhmHVhqT1XP0Zqr
R39hojQ8mcXeYrAHwikwf8Hns9jvC1leWQxLNqLNYWIJr2S1DkBMotvDmKbN5NcfUWWTbOqILtEc
QbTTIKtCPZ46fjOkqxFyO7XVp8jHO8R76sCau+9tJLNNqwvartV18IeGFCjvAQjhWYfexxCh5RMu
bkiOvqmNEux1e0HqybEr+YNVBESHL4HR2Y+OnUBxoV0p/3iL/BZF5B3YsDZOxcWgVOTWVYenEndn
0XrTWXMUJ7az1Iz65jVk9Y6dzGNpy7LH1RN3q6nuoNru8wF4ypEz2ZbmEj4HHoaNRcvUEfPvhn4q
+DnnYPrZGU0fcbx0y5NYz0CfzUFsktL0UGwqQpznf4aztfLq4McSm5Sl4ayfLM+z4ylAfeUJPJPo
Fc51pN/NLn/tRpbWaGjuMNVR3W3Wr+7qZtwQ7VE0vkzmCnU27CuwqL7PzeGh15gSM+didqQOFqIU
iPLU9zRyBBSzeCla80DrOeelChmYBnXS7nYe6pEZqoADVtnoEj05UsDWme+Ty1u9CG0mdrucdnod
gMptkVAjHsQG+RMJyf0zneGIHYi/jhcQGjMaj4uB1gQVyJO9dUsqYJDuCT19WQeNPNnNw2NusRA4
ZbtxqWwvJS2JZ4qog8D9pAZi+jAHgDMXQ5DjOqSBF26M2tt8Hl3edHFtl8Z5XbIfJRE/2MPWfC2N
ZdwHUy92sxmlls4uKPEcANB2fbayDRg7mi8dJZDInbCXLSNJpUUnnAO9uPQJyPJxrEzgscwDdyw5
Z9Zgfh0zoAQhZlp9st7aG9LYwfz1jxl3a+yWvo9TKcC3XIQo+ohx6d9Ryo6vftaN11WY2VUbVpf2
sp2Xu8xHQkGYzOwwZ806XqagLi65ycuSk/MwAYiyl6t9GZWcPYxx3fDl+bO7c+D77rCaRnuJUTuG
6t2aJFBS3q2yeC4Xk5b5xv0UVbge1RZmR0Y+1nzzo10oFDI6/zR43ts2IDhFjTXEVih+6iYvdwWh
IXTV699bjfJjK/xrvZhrYtnzO7KGXyUu+bhigCAh+vbI9MQ0Qpn9NDlF54j7H0kWK3emS/IehHx+
sKhQS6ZxAQpc7T8iJ9rG3/j1/Wk66mJ5lkbpnExIztR37L9RbRHBbVts2IW4GGrj/MaqnpooRXBV
D7+GomboC7rUzMPL6tjbuTfyN/oDyj2Sw5RmujaFKUQdaTGxz/ZSHYb/JC7gYiO+uibD4SphSdtN
6P3mK5ZQhTZGRNapKfim6oDD0SGuawbRQaXHPCfxhyWzSYRVG3hfc5E9uK7OdwCyQYJmynuYrKm/
x/epuTCrjEev4JpZ5z4cigcDGCzBNQHC7awKVWbd1vYu8CTvBsR4OB1y8pqsfnjECfTmd57m4CUs
pkr4bKLeY7YewVuR+u98v4TfsSbLbg4eruY2lSM65diSNyLJZy1vGHc8/zx6gUVJxoDq64ZgF9bI
xlrTLmv3D+1GLLiX+V26DVjpAfqd3eQ716GHseLAOak22PcFA7ijsm0ftSEJcar0mj3emhinD8pA
i9U2YCFMZmNN7UafoR9/KcP/avqZ2zWgAKvvojfMZdxW0YsBei7yN/CHx2huxMOKyDaZ12g4csbX
SDTd49JaJposgzG2cLvbL1MXMrYJ6oEXywCfDBsN7kAieA+a0fz2sugAFA7c5In7lqS2WJSBFwfG
dGo2VGokaiP41gfZRa/SYU+pN/u3odV7pNt7hVU19VmTACzWOaMLwgsm5FD5L7oQP5TeWOOA3pcm
NPfEl70RRPGiuW+Dfl4ToHfQ2yhdWp7OgnEyH//QJGdCc7VuigucjHuXNdsNbwGe3TtilXRS7Wmt
svtZmd+LYz/LxbrrncwGYhizhLY0KqUc9dCiL4qCLdGuk2Ju6WKvq59x/su0nlBX8on/IZZ9MKti
PIhMPdVa27vWr81ka2gRrlyRDpFzzLfwgj1/iL2K6ayu1afTbJxGykqIMqUqkcjxYAF46tXVKf40
zlDswGbORhuloSESPtkv+ObXbPyrVxZediZCv3eu/M6ribcWZcw7anSPXeB+6K547oIB0g2bD6/n
Sw54OpI3xEJ5nBf5h/LwtBu3lExcIKQJ0jV8nvG5xcE03dfkwY1B8biADHDXnFhZDl5f/gm2sY9t
NCwnsQTHybNQaS6nwnJPTVAUh6gIXrBG8qDZ3WXKVpqVkF+xPW7IQcrqL82R/3qv+WcM2zXz3Efm
8V91KS5Wn99gbOc9NwW60iAjsCd3mdo3A7FMUFv6Lgx8xLsew55r67eqWZ+Yv0g+KKw9y8YlakTi
UjqEGrrr/H2l/ZALA+q7I8jh0SZh596aVuC1Rqnfg+2zEMzz8OzlffbCGQU7XWviP1bXOte9hJmf
kFeXTt8kbmUA8y+hTFojmEUqjMn/Nwo7f4tyme/rjf5AaZMV0c5mo0+ZSay21zkpPe1vdrlRS4YN
ijDW903O6CK0ScWh01QqISUGDWddtAfl04Vy297LsMh2WRZ8Z7keXroWgDSeCz/bOcLTAE5WMKdq
81J8A/y6Ve/sSKM4TRiDuSW9gAwRVDmEN+QAMkL36uC45h+AUsnTWBxD3q2PW+BwRPSmdWCm+x5F
ED3izfvYXNgcTJEPU0HAPa/REWlaSJ76NKd54ZrPZW57ibP6dxsyA1QQZCKgL3JJSHB62b+Ug18h
KW948lwdmzXyZ6c3fuy+DJPWR5iOdxZRutd3D0Vv+Ywi0QFp9MFcNpUG9lYgqfW+JcvSg8KpHmTF
UxYwxMntGxDTS61uMNLNJX/IL3KAv9v64wT5D4UdkvSNID+tBbaAKn8PVvckov4FS/JZ9/Ou9rrb
MWk2n23DtlyPF3sxxUFwPsVo6cu4d+WWRCL6ZjbBAEJo3y0n44cq1uyr2jjLo9Ye9v3ghACWg1Ei
pfNJyV6dFqwvHJ9csfIR8qm96Lo4CkI8EoiqO8wPQ5zfwok7FLZV5tfHYsJh0rEM7uYq/CAh9G3z
+0dzDTTuRVi+hnAbLX1v53WLxcUK0mCDgHWraIx7XcvEs9kwtuiJKSGBWZnjsnBeGhGhmF5UQrPG
r7wdv4e6YVzroAaDu2YjrjTHqWjVPLPudJ272U4DUp33o5hTsfFWB3if47zyZRx6UJ3MoZeqx+Xh
5Guws8OGV7orz5uh02Jr99ZEJ8JkQ/n223/NkDhfQ6dJ+d7P1ToMJ9kBkFeZ8SBVdTZc51fTIhQl
CMbcl2N+3ZxZ3Rtr9VuW01ung/U0jWEGHlHldCB5a9x703NQt/tIUCEmxmLZzW3Nk0I2juzp+PJA
S+D8aHndaExHdztcTGv+2CpSxVD3skZm/HpJaAm5025D7k1WBZdqMvb93PoxstXshZTg+eaz+UBM
M++Yua+VsPa69jNUPe7yY84GHQszn3j2kJBCs8Rr5gTshmVx4GpI0l/C6oNMmL+FdKYXV7UYGdqR
Q7m2Nyh51CHrwmzfcn3Nvrl4FdJmpzFoKq23a1nkzrONB4AU2ZHEHgP6eifR7GPFLCOSUfp3lOd3
3nabQkbm7i58J6BrhiZjXa2jGhZ94M04gGDAOa1zAtx5EvirEXsNZ5/YkNNaMqnMc/0aaPupbsjK
KSNhH+aJcNpJ1wAlaItueve5FSz3Y5FJgN/eRL5nYJ4+oMa0VVzwO+UXvntCbss+QNEcWnIMHp1i
wMii15yORz1Y63pRVK6CroYEs15EcUO7TBL7EgfF+4prtZH2oy1Mr75f/Y4f1W4Lrhkjd6mHHGaz
fF1sAMp0qXGfnGH7oyC1vHaiCoUwfh4aB468xg6FS3Se18/ADlYC7Dur91PLZ2tKPa0q7obVn9ON
7ub6UdVG81fNzDbG0HN8DxN/6V3pYUNNA4/hDqNNzQM5RowZrFFV9dcvl6p9bxee8rhhgjeTib6R
+W8jRl76Foqw40rKtfwlgVsFhOA74ChXP5+n2z/zCcFn66z1Cv6MKztuB8twiOeKDKJlhfnjzo4N
i1MxmXdEMiWZIgL7bilCJc8QQ3wxVr5Gv3PZ8rkWHw8nwJcwvwaKl9dvbSsVfi+IT94LnZll6vIk
8LHwuB+3nCH1WREW7yb21tT3VJwG686qRHdYsFqs9+YcCeJHGdfbg69zZ0hRBDsIckjyXtOQfane
WVLU5otnqelgZ8Es97TOhNWRt+dyc+eaOtvX0l+DKzk2UXSpNzOcfzP1lXQ4oivtdpng6Ix1FGrj
oxrL3oyxDbG7FvXkm4ANBSCcMW6dw/QMJ0zNrI/5Ad1YjWKjz5jOpLMd8lUg6c9Gbb26QRaVKQYP
azso0RrTEKtxLu97PzCKE6kIlLyG2ACbHzCZYjkQ3lGjMqr8mRG30HPvgMbWrcrOUOs1odRCD/LR
wzfVvFBy7DNcwRcvTx0xXOt5dFHdJ2Jwbfecu1lp3+sAnxzYCIQH/mmAkVo6hkmmk7l46WJp9Q2K
1WpGrrA37wsVMNWbJpmVJ2ES3Phs+av3MeVSU7E+zCgWnBEC+MmWhmgR01V6H+Z42KnwGS3kFINl
J/NNO3o257GQ6GHEmrHizX03x6Gr7ACfB7uG/WihaFfPvth8FxMz7u49dDEi27kPu+AuYJ07baiA
5Y5LabP6L/2qEgMFXAjHJSrjsWyZ3e9qklD4u2SwXjoqw+yTZ/hd8LD5gpcIxzqy2cjqlD7WG1bp
Hc3vgKtGgRogLruM4wMZYfHi1rd8ZbP2+7dW5oUHZSa27n4w+/BSoe/5MYig4r3p5d0RYkHfodi/
r2wIyFtONqoTZajpqembsdh1S9vDJ3rr9LYZBAgUfY2gDaiPtJMpHzesGGDXZ5IWFca4jM6XZmwF
NOiNtgwXohRLAfIcL8UEN4s+omUgInqKCKvFt5ovFCPWV1nxYrnF4yIT4/hDGe86k+e+954y5f6W
e97f23VVLphtlJBI9bk614aj7AZD9v+cdtzaQ1uiL99pc0GqViHodU7h6Nu/DA8nA772AI9HoReE
OvkYztUJVSkLfGU3AmVfNSnv2IclzobZN5Znzy9eKR9GnEuQgbFqSoS13Z9bv9H/cn5u/dACmwC3
FdRmpZKWrIy1GLoKd6b7OoJ3EJg61jQk2/1KLA4yIwly4bnFd7AMoR+3FW+WmVDjz6YW/XVR0Xj1
XANUhwJ3WDkwLDCmJV/fgmrhUY7GerIfl4qPs4PoEiev0rfGqsqdvjvbRusuiWy07xVSv6MrGow6
m+8HGOC8ZjozNtQwMqPJ4Uncfn2eC1lrRjYHARfDszESLBXBv7olhRyA9wtHp4WuCp/Df2p7wjbu
2rWx0CmMbQb3IW9i+jVb5gRQanjA28wRCbXyNk0jrhfHHsnF6Qbc9eVq8bUQ7Hb7csPJePUwDeVJ
5TjOMXOa4m4C9L12JhYoKg6aYGchQhj2U9BYr/YazYoPa5bYVAxxGjO9vsxFZ12BNADM+wG0cifN
tkmIDunzU2c5PJoKFJBMzQGY7eDPLSfbQKb1I8Ks7gOxLUcIyNJITv3mjuvRMbdiSjadcz6yR5Fp
1DSr8xf3CZGRjsQnOJW1pZIqW40IiAI5NyEp1R24Tyv3vel3d7LcwimOorU7EfenPnwVIp+naI73
kFwAl7uu44XbhXxPS+drCts7UrZ8Khg6thHP04QC0oRdrL75hc6J6b83OjAMt8gf0dfwx1xOCdwu
i9khxmQ+LuIhU+a/Bt3xLiqxlu8IFMWpG1YleaL5BqaZcrwskr5H7GPxiq2yuvn/lJ/2LdPI2Qwb
AwkJT0NcF6PxKbZK/R6rBSlvqJcrVueQkkJUBu+3XNA1Ja8UtadpIBeF583dh3omZ25nmYubJT2l
A//MsZ8eVIRljAG4RxM18uJ0rHVqMXM04W/VLf0rEqj5vgzwLsuBG2GHM4J7iTYNzKplPvovY+sj
+EQAiI3PXcPPbCvdDxR2/LetzQRxDdm3ioQ+yRrmJTOK50j2HWKEMRCvWTHeuZMYqSYnxJDM5ml5
bae1+IjGAbTLDBoXpUldiPZzNO32aTFM88sTqA6Empuv0rcGYDsP27ZRW6xT09aD/oi5eYY9QW1n
Gr2ToGyiS6HuXUVnvPT/lX3PILWaTCU4kO09KJx4R5pa4EPyKBjI9IY0pzGV6STaWryXWQyjcXSh
Wh5AYVRq637gN3IK/cy+S64g2Xs7RniEzJO3Vq+rzNq/sxKfM8ErqQ8SR0Seembsz682b6OnEN6w
vlSBRBy+lBE27iLCiCt9uRtgRlGY3Jy6wVBcSZqe78gXjJJaBFWAkMqYHojFnZGbF1bxXdKyhm7E
Hbu3UpQsmBvanh1UX40BWOGwNa1NPiGTCH/4tfMn18kQGE15Z9x5/Wi+yTkovzsUJwa2ujkK9wpa
GJoPVNpN8PfOpzIENmcaMEgAzsF2kROa3NqVcHml2c7NkyuocyeEFqfEQ8VaIdMNHTR9pcAbPFD/
mSa2cFbzwXFWehmsxrra/sZ9ybTHfW+RLEKWY9BUhPQJKId1pNLhbEyt9w+C3ni0cgIdvyGIgb//
+3OqjCBvMYQMCWqK7YK6K/ozl5P1bW5Y0hLguf65KOZIYpB3JCAKmqNTbZicGeXScMKI1uE2zlCJ
HpzMQW4zBgj6x2rg5dPxhkZz5PGfmbfnSeRthx7TXr2TbcLu61EBHqJ3RHc1sMzk2cLAXYw5YUYl
WAGqd4qikaJUVf0lEdUknlV5F3PwOXWVS6hRXACMndvBCJlaUWx9L6tyxv00e1SYNXgG/rJeZPcd
zuMkIKx2b+ZBnVREOOwYG6ACgw3IMV7MOsQNZCy3RZyZmWQ1tyVmM7IVHbSYc9sUX6b40i3bewKv
gJ9pzcZgb3V40dMI0PsfQmXbj53c8t81DzJHmSUGfWiJxut3LAoF0YXkpkLhOdTkgfXgEYm0qeyf
6b+LNU2Ep76Dpoh3HmAPMSKrSB4HYloAXzPMYO1mzbw7mZ99GbaYFAVXZLIAt/ifYXaPVpyQGx2W
uzaKlqs0y7Ui3ZoasGjHZyNmoG46HEdNlbfRmx/m+QGXuftidxCny7x474XvMFw2TF1mXLHRfbgW
5UatdkOUS/5UPBXjsj2gsLKf9ObnFJFP7U2xjnu0fPLRyWYx6ceDm0ZGzogk16J4CubIcs7O1Gz7
eZD9h4Azei+iAFtBKd/II4coDIf6x9oGUuBxFX+B8Pr3cABM7CW9CremQ2nzp32sugN+erFvyVQA
KzMVt0u7Cp6fjRpI8KUORjDutm5+tppVnnvplg+wnN8WyR/zzsytKExzRerGe2fXq59i2uALJYqW
90gtJ9s9mlFhyPT/b39aJtBaY8nk0SoRuCe9uy7XbaYraBdmkjtcgbOoi5tzl8bR4rFRBv/57aLb
q+a+HY3R2TfcKTImcQCY+b+/ACScJ6LDnYvkoOrG5eoPOSOXE902N3/2eElpu+PfuMvCg1/XEfcl
xvlbZYNPTNe0Q5dlftW3ewWVPRZHzzTX/f+IO7PltrG0yz4RKgAcjDd9QWIgKVGTbVnyDUKS5YN5
PBifvhdc1R2Z/rur+r/qjMyMzLDDFEng4Bv2Xls5W25eHcBnxVWt3pJEGwy/G3tUvoNVZuIDIo+W
PwTbJw+oWa1LcRJ92fkhBBEbWcY20hmbap6KU5su/P5/ngIsZRLn4kESkDRIRbcc0bAW+D1/H2DY
DNzVZhI1Zd4ROi+KuTG1EkYkZWbyYkhkEcTALh0ix7WLbeamY4UzEpY+NsTbouFET49eQVOI0GYm
a8Vlswt6iQl5nY4T0qlW64j7l+n+0ftdEA4cPvo38sqK9oYRgage0Kf5+VGNKBKP+GPNIpK2a/kn
P3VUHxMtix5y5kaNtwRgLCJK7guUzmXxrIGaG47Mfh2Wuah7uKrRaX76Pc/Tw4KWA0LIpBzSkhSF
1GHtALUBe6WvOmZOxje5Ek9c37brYuSnseS1D71W1GmgaU3/nWvIYbDZLLYk3xgw4blPelQo0CXR
npuWL7+ooU8oZpSSl5ZMKqwRzqDjs84K3Bydaa4lKyN00YDqa1uLUyPDi35AGGiqbzYdiBdSFmFe
HDsHpZSr7eV7Dgf++Z/fYc8gfojKQRbjaaoL3T50/O7mSL/qf7ClnETMJIidsC4GkDaZXY6cKp7y
jnqqk+GxjgvGoDJNbC8i9csOZh3/+iP9QuLGzpLpmBPmqvoQDkNOzvx1hce4rYxc7VnpX8lPsLov
C+qc5EJnz+Vn9Qt7GERRxfMgfC75jMlLHVRukaAaymfzHp1FUtInpoA5GC6WAxvCAh+/Py61fxoW
Q/ygyvdeCnJPck9DQ5Vhr9nVvJqUT1rLtTfL+llm5sIjpLybZgujh6DtYRRx8NdKPsmcLTZOM4Va
Sf0ye/8V+yAnom3zsI6Uvnz/bdv7FyjqXyCiP8hUf/zv//jaVPz9J3vqb8yq/zeWVfzZ7BSo4c8/
av9pPv6CyfrXT7fDqf5/YawME9/v/x1jdXlr3/6Gvfr9+//JsDJs8Q9GOML93+wqfvEf5HhwZ0AV
I2GSX/hf6Cr7H7aJJ9vFqyAIOPbgPiI339FVpv4PyzRdPMjE2cFzcP5b6CocpX93X/Ln4+L1QZXt
mWm68ye/rV6HCTlvUT/4AA9vEOglh7xgF+xgeIgYmWNTWqj8RzV/8/z5Ls8OyRrDnsiaoLSdczY3
t6P+5pQoJ93xs13Y6lNQYM64FFUWRUyk7hZR/9g9h0n26JvJaWY2z+QZuc+2aBU9R7UEWDASRsbQ
WpKKURM6yzcrB37nUg4iGO7xBe4ys7aqWLiRfHr0wGsfS1JAs/JlW9MtqHPzp9xv1sTrnYMn7wep
brK8+VBbr/PUounZWG6Esv1i6pyQHOowtHpfULaY371m/bAwFJz8wmWLXaaohSGFfEdRW13FYIyn
HNBB8ZA/OJ5/Ur683apbafWBV+ikit9MgGI0tHPggXBY1r1RBjpKm3CT8qWj1kYYBfCm+vAxhbjz
RZSxa55X9kPMYYnAYeJz8FasKEXdRlVqo3CAehEuYiVGu2Z3lIRSnudaA5Di5uhc0agssxOwwDk6
5kdO6NR0hF3H6HFb0FBkC8+zbmiMU22UAi2BEr9are/v5TYSF6gJ6wUdx1slLPhVboH+d8A5S6xS
HvuCsd+AQWmQiRmqHovril4oNvXFOFrJxJ5oajU4Qc3HNNJlbrLxww5F+mVY0fktTocPxrLnoPUc
Noe1nl2reZhDxgV14Bu9eUymoaM56vP70RvceFusJSi0Kb3Npp5WVRWYZeaB1WX5PpU6IcTMWyM1
JSkkkRxoUzKVL2jijLBWRnXX8Ei7gb34o8TZcajXOg+MTq2sihY3rJLm3YCviTzafa0RW/ExQpuw
Ox+2jdiHWGpMI7O0v/DlUWgOUl5Q++DK6xwAm777uNpDTTAtEu/OanDs7MbgpHBlvBT+NwJhisiq
gOUmuQnWZwQQ5s3zcNkwZDyQCOohJ1qtmxoBxauY2T0pRvRBVxsGIy8bB4Rejdnb6Eg3XKf9Ih8L
68bt2KjApYVFVOsIx+XaXHK8AOehAoNGDe/g1MNyODAOOY7zamEIrdDKLMihU1NvD1k78vXNBagX
DTWVJt0pzPKuttGwdRNuuWy6Vo7YxbXwyFG1JsBsBoQ/YD8yI4qmGe2iUYCmMs0lvdf4IsOs6LEW
aRpdNwvVY7E1eWD6jA8HDTuvayBIKmksSPasUqQ7kwB3u3ksM8FZGRhkXlhfAJDZ89FGXQ2xyRj1
xhhoCgn8ZmuINAEAlUrnXYtfRHwOTPpR1LGWXRQ8AUYFzPXGc2qaA0x/ZKHLmEiedg1ycZ9WDu2/
ASm1QuAgUQgVZL4Erpy+1QvK/mwSzzgMU3YB/nqhlc0YtDnfGcYZ8dLAs8rc7JdrSZ7M0wwhzubt
kLRzX/cM8SzIj6Hfk8ueutzJVi1n1hJzeew2Pw8pqPEaZI4Xr43mBUgSu2uJpurcA0UI7HHhbjSW
KjSnxAg9nxAJZIjZpW5q7hN3rg69lFu4Vqx5xo77F18FZg3kGWSkZW8zmBREDW5zkbzdQ4GLN/L0
vj6ZSTmdkXy/Ao2oEUP4MtAnvO3a0hd8o70MPIwtYd8O7mkySycCUpv+By7CH0iG348O3yAwxeHp
ZcAr4NHyFySDhgS4m2mjH1wfK7VPOg93AuPpwNeqb4kj1bExkn8SMnnS/59Zi3+yxPmp4SLwmoT9
GpgO/nzRYm4LvVsW48HCg7xh6Uqoa4v8p5r5ZAys18MXXLKe+yi4n0Tq/Pe4DKz6CTUBG+ugz9It
8LF/f89wPnwuClc89EX+Q8vyF9YYIzo2Ef+lbvhXffVX0OMfvNH9dTwfzMUe4sd/O398tolRo31z
O/8BpA7enQ89/Q88jf/y3P/7C/ymMvzly1srvzE7kxcYxDUf7nLrMa/+A6xyZ1T8hS6xvwefyQd4
B9AdxFL/gaqcTdPRVGZ5eKTcY0pjSbO0WI+69atNP/79x/Vf3w0prf7vlAHyonRr//W/vJuc72sb
5ZQ/er6KJm344mfraz977//+Zf4ggfCOiMWBP+twsgMO/ZOXAekzyyqRZo+mIpT8meXkwRg/Uhxg
//51/nw7ZBzZFinbBpsiMgD2ovOvb2e1tcEgFCh7cEu6j/JNy74U1n+6k/7gbni8iE9b5rigqfl+
fqfM/eUzmyAGYpy2JL7j6aCjh1v1BwwqWXmLJhvmCC0tGoc8ef737+03BuivlwUDJkLHdGDBJkQd
GNd/f3OQj4BLp3n+wF4EA880NddegH7qF5fJoQ7opFpr6zBMjR7OLQ3whOr3hzlynxFo+WLqs2BB
g4HGJC75scJVcF5153ORuPFoApF70cLHNTyh0JhsemwSBRCm7msizitJNDdlxub0+LcKT4SDbyf3
3oQIc7KGLaKxs09MM+a7f/+2/7x0eNc2Qds7Unuv+cUfN3Tb+RVMfH7EJr+mAnv5L4WVa1Xmf7h0
uCD3D/DvH7BrckyZ/GUI8Op/nFG5I3KSgzr33oWRDEMVHQRsqeykzHw5MbwfgpLH8ouZsxlU3Lvx
POQs1s0UroHrz+6hNmRxpTKWLF/CBZvJAdk2+vQs/bAH4Tz4iT9eUrgYScSY7BVDe3YcFwPt+Q7y
R6wyJbcu5SbdwWze6VkOBxXWF9OWGdcJ3f8N+3GkFuM4NGxH9ZJ4o9KY76ZGVV9TP2vjdV5KpCtC
/lq6pYq3GgjLxRVtGqLFpUrPvSXq55EJ0iwKRDr9t22B/MoYYZA1yiSCCY8QXudLsVllJDCn8gBm
P+R47Wu7IIafWhPsgk5UDSoh/w4BfRUUckduLvTp7PhArRazSr6LtMJ66q9dLBCGXAcW2QdHTM29
t2gdmhq9CZGTeD+cYkST4bZJeut4W/fN6pbumlqVc3EZLYbjgGC/qOcyAnZqvTNiNbEQ12PgMJ6K
7dJzfw5Mm9Bkuzpy8llH+Nnj+MBRGwqCOrHzUlNoUpDT6q0fVYa+fqinVzdFnGDtiESEKA6L6RQA
RDZ6ZJenT+DTX+DiFCzIF/R7Lc4jrH3LjRykFqiOKIBd9D+hBCn5pBILWe+gYXhysJsvHjATyiuH
ZQhbiKa0trsum+pI2V1+wHTMj9mv3amTbRuPmasoMQn3pVcbT81UpKHRihnfjEJR1WkNXaHS3Wtn
FeUZQx+tgFd6j3C+eQHWoeDwavVsKPynnZYX0bADP01NR+3VeepsVLl/Y5SjdWv0s35LzqpNnq69
XXi6II1N0ixCP8zcdEG73NW+lkfa0HrWZz7aV6rDFaMWcDjkA80T2QUWl8xofbrUnFaYev34OVTb
S+2VEFm9fr6sYMhutwR8ZDn521Mj/O5mxJjxS+IaRXrYH1laAQryOWxE2qJOYNF3r9S6oVIlgwb5
QXoyar8IvWYR956zGHynrrinQ3LOucsYNW2wIuRuR5knOxHU9h5dU8lnHx96tIKuRS25pKzd3OqX
7yHYbO2ZPKMRMmCaLM4NFZB33phAXQo9tY6yWttz3aR8wTmOREdZNm5QNls1l+8T0/AKqbs1iMd+
mpyjPmIqNjSb3WUyJUf6iBbVmq0i3/W0AyNt9zCskOINab71INhwm6mMWr4dcICv4GelZlLk5VVM
sy4/Gc6xbW7QJ9seziW3GJNgy7o3b1VeWNv6Y+MAfbYbqc6pHJs7bZm6c2GlUwgj2j6hifTPFJLr
LVp8CtXWEGcmnJLfDL7PaNQWbL2THZx1nPODta1lUAt3RxVapJd1bn9YsexEhuwZlu9z0aalBWmx
TTD3NmjxABJ1A5lbI1hH1lLYbirnG03PHdUJa70ka24dnra3GL3oNq0acg/fIDvY4ZjXX73ZDvzK
CeWS7yX6nIUQqn/y7PyihKPY8UMp+GHKpQ/cYfo2Oztmp06Ms4WzIkqBSd2Dtk1O2S41M4Z1uNiF
q4XOnKfnntHLiSVGG5drp64j/kkkpgLLELw8/aCZkjZEldMj2KQP9vZZMCcKf3kH8dCzemKHhXKJ
D3PEddWgq4p94m6JcR/caj7ID9kc9MRNmU335KE5NvvmJVva0Abb+7Q0yE6gV19XqTvnnjTHkO2o
/qY59nCzecsQthyzcY/mAzV/4uKFXblPJz89N4ifw7KECWlWsol0muSD1xbNA2oDMyT0qzzVTu1c
pwmaZ9p1P7e89W+JfQMekuk0CZlf4Axq/MvYJC+j7f/AKfI61xuy/6z1AMxkOBwmdrz1Un+Yk068
gGltx1l5HJZFWbwva4XBBt7PI3b16ZM0OQBQAnndUXfG6evUdoAwC+bTakjYeQJJv5cNc5UZAQpc
mOzJGLGVtxvRFggCvuBDmE41KSJRM9rZmZZPPw779GVMcx/v0LiEGtu+aBRrzrI3wyMNWpgZtea/
4sLtwyaX1Xkll+RkObB4cBXCiwUFgxN5zB9mR/PCrE26o2CufthsOd5hEIRl1FoY8Dsz1Y54iHZq
UOt+nVsHiXyTDKeBFTRXKOfd0fbIYS61Sr0Ya4FRKvO0meOe5wMglYVxNZ9YqffOSR9F8QVAEytA
u1wzOvpEv+B80e9U+YBst8gZyLjzB+A3/SuUDFax8FRi5jZPHRjTSJjrFBmpBYU5nT+BTs04ZWv/
0ucVnmWGTFeLnS3nWecj2nUZouXpZ+vnXOIOASV2UusnLa2xHWvVRDiolj0srnhv0Kn+NCdUQQJV
0b3n5s17PmxkwqWOlgWaubR3bi5Mjm+7jCtkRLv62DhqmOdv4Orw0Y3UEaTpfIyLhXqpHwyAYJUz
FI+p54C6qedcxsW0ZuaBJzk4NLg8cQWh72GFhDYRuq5vUUONcddQKoRuLTAcKq/DFdW7cTk0KLOr
9IN2fD1YSwd2TbO+wy0yWLjKd503EVTjwEBqZSCFHI6VGT7veuAJyZD9i2UxoeoyAOaIrfCE4DpR
j7XLRr5Xtn5nZKq88XSZhsAlV6RVG7IA3RpbY+dbWhctdWUwLK720CROdeCaHx6XckQmlXTtHaFj
XQxDcwjQjcsIFe1wFAIjuttM2ctMiXtGEMnV22N+R/2KG1jJG0Qt3rFjahhmSWNEBoX3YZrSOegm
0B7TkP/KraR/S23jc97/me0+4MJRuJUVGIUeQfl1D8NE+YdtK0XeW3pmeVr6rvxkPr0L7zxuVqF/
WHn61sxCe5vwNkWj5Y2hBmjgK75w7zhCQufs03YdAEDLoE6mOSh9IU+ThT3HVd58zHyQknPWDscM
xucRt3QDrwFgu9fXlBvDtD6MEFpl0+TzAbX6uyG2T8smo6Adjd0ApWHqZR2e3SwlWBunYlA5O9O7
KJF/TDr2PvCC+DpMNfLI1Kb5zimljdKAh+9qTji1NbBOMbqa+1mud4JRsNItNGHPvXzxpB9mhrfj
EFyJ49Va7q2V0QKhLL9YxX72mqYY0JCwooMOZ6ubzjdUHk1UkUBDa+VA7G3I1RrY8R5RWQ7sGiHF
Wr7qQlzTQCzpGIJu7eoTdXFxbTh57piI17jIGKngTijRpOkJltjV6V4ZC8II4FsDnAwsKp78JAto
CGRQoW6KRt+UZyHwkdiF/oPA0vK05kQFjJmDebMQY6y1lX/pUI/y5JR8bMQPYUNcPdyk9hZbbJ/B
4abY8ErnQ+RqPApQQTwPR+emIZcnNgAefCM6djq0ggK+UMV4LvqMwRyzbNxMvn+LsvCu90uyxkky
eJblaoUjk9jnDHYYtyorCTbeSGOARxMDNXoOe0JW2Pxoy3KRFfEqGPG9p9VjEmcKbbmW5SKPsOE+
6mkASThu1hUu2ZtjUH5lFdB6r9ooErIeOSSJ2Gxg3Zmwg9ZqAzW6BQ6m0T7heFfAqevkbo+KvU3X
dgaw1hpPLPVYuXH289BNz/nSPHLFWYE++N490oHigYUj4val+bagZuC6703EUDAg6158RzqJFyqt
Fgjf9U9YtCoEx8Vlyrgg9kjvgsA+pOzIK2u9L3dTBytMNFg4rENEx+vZgOqNKgn59/NgCWxolkEv
w5gW5RMLmZsUR8vCfTYOUSGmPpinPnlwymm+TtKWVw46XI9dqZ2IT0Jp2WE7pTJsIoNQCq7fEv0m
6ll1zbpeAr5snXOxdqZ/MPS6diEz+N3TMAj7o6qLPKxaK6VTacev1apbPDU73MluC/qIayX0jIkn
kmXDJIHQbp8bdrvHfbV5UfCK4mHgNuwMS10M7B61KZ2wQ95wbKSZ8ohJ02CZhIyoEuwQCKN2SGDe
Hi0r84N1w0O5AanMMoAkjBLbKyG43LGIz6cV9oPJKhzLGtP7jjCzbn0vGCMcdjTaSTby0yY44OoP
XPuqSf1zSgLa3brgtKVpqYDwUUsKayL6FDAlFl1Tos4bSIXfPIjtzO+3L0uWdfeAvHbBzOrPwQQ7
+TR2vvwQEK4jIVSLiTplJYMO61SuxvSe1WK7OliUQ7PQxxMsn/XBE+n6nNdEdnXbtAaWBirIl2sH
wE2zz/1qdTfohv2X0unyb5pmTOh2FNjNVNMK0sMdIAnA4UKIUE82K2PJTmWZ8WXYxZMw2lNPid4y
LkHMheCu15uY0i29kKxVPed6R4mHtvNlYpodcX7WsS2AOdZDAmAfFNJxF8IimSRuUaVrgvBx+0I7
hpS1R/XAJ7dmLGj89LQmLBs2fEJvNVK+cBRyuN9qzIooAfNzhqk/0A35ITv/CwuaHX2HfyfB7XEq
RW5fEW3nTw7X0tlJOhmDIetiCtX8zrKt5a7bbCsyxPKaDcz+a6rLMB3NNfadvg03vKrhZKTpsZpZ
1tBYo0wDEYBLfRyCzKEwxd4jrr0yfjlkvp3J4p1j/BleMGdGFfWcmQHN+mNmyPmcojPEvjz3Nw6a
4mgaMPFwtpm3Lhs91L0yvSMQu38kwvk3E8UOcTsAs2kcI4BcAz2EBK1Dly9oUVMSoNhKwCvaOhcv
59b4r22afcKk3qEDtn2qNA+EoOb/UFU3kcdifXfYPJ66FbqUXvj4pESG5GokIoIr/NBNVFKTSn2g
cdPuv+0M/AvYXrZEWKFJqm6ATNA+5yb+bIDqHBKe4CRAfHesQeEHiCFIl5GGHqSpw3YR4E1mUpfZ
PKvxec1XuAm7ygTSyVTZzjcrm6fYlsKOM4Juj4RZzKcESccxLwY/XvwdsrhpLX58zf4GLckM6gyW
xzwbP9kaFscWOPNtlZfva2L356lYp6NA2nevOrnEejF/ju7o360t7M2cXDnOyGY5o//HhN5z2Kda
Xt+gbfZPldnPoeR+Pg6rC30uyemnUsu7gBDHaLkKN1gy0341/dE7rwRkPvHBST7ypYAhgQTHKaof
1iQWzitxx33i3DYlMhld01FrK9sGbyDaw9g4ABEa+tOUzA9MTybx1g3OzNGjkevY69GXZiqcFJ59
OY0lax+OGHOmiV4AtBB8s5HllowTqE31mTQ9Y6IWsNWgcz1YnvTCYcRUn8yjPPlGjbhGOvmlwbUT
ESyMfRK9V2MMZ72rzRM3xjGbrTNrPvte4N/5qnmbc2xV+4zgMQmhe0vc96BT/ZRU4s6EAjca5J7q
djMjhRmsc5sbL8iJmRhQwkUErwAhbHHMl1XqIGfU52trWQ5PKvOl6GF76nk1sDESc8wI2IwYnuIi
dBtziRmHIbpskP4gD2yxo+rFfsBqdSyMAuCKYv07mZx2xp6mwpABkmlFwSI2HFnGrNt32aA4wBs0
attUU/mjQD+7zfhLDDZWvn4sSJRxh3AwCKYuPMjSxWQVT01ODeV2Qx2nkBTO2rwO8dDM9akaG3ly
umkXm6JRq/xJXXkLddgtVnm14MWQiLeotzw3Xln2KYwJ4JDJtF4DOVd6lFsjVUPqWnEOEZPBtVxP
TLHo3rOUJdwmq1t/SNuvUNeae90wfoGmwE7ekRXvTEgW1MxK2rfyGgwwm/mKuFAs8AWfwtz0dyZG
N/SvCPwzfOg3szW+u/zF8cYEpTSz4p4+ZmU57sm7DAAaBZGGa7Irigb08eyfinZobkirw+GlEEOQ
1QlQfOjyi2tW7osP7v9NbWIN4TyOMJpXZKcdLoA258bM09blwHY7DTwgmsd2sZmqcTAfrHYCbJfj
jO7yKRgQ/Z3ksFZnl08JLBCImdLL+1jPO+OxVR7L7m3QKTCTLJ4dQkw0Q3cimYx+NClvOJA5xrvZ
idj5No4nR5ZT1GXeK+4dFdfMxR66NVuQiHYCowDX7sIC/T4nyzxuksWIpbE/qujtIjfrjZCNKOEj
tgNMo3NewDU0J5MVOsBiXqaq1/RRWkZzFqyYryzJB6TFZMpsi+mw7Z1K8qAWlAfpDgNrs+KcADU5
5rlXBCMpDixhM+ckETEemmps4V0wWahVZUTtuoeIeG3/E0Vk+kUDO0nwBEo2tmo8SLN9iEy7OBP8
K6ItZcQxx4ArAh5mQF0GHh9jRYQHUrxTI0rzFjonwCPXYAjQyoRqTtb1TWXrZiRH4wUAqQ7dOfEQ
0ymcMjuKitFKgv8IwFdKStjBYWV7ayIov7ipqOKEVihs3aYlB0lh3y+tOiY2Asaq5TTXDQJYoFzg
mZ1TGA8pioXTjEr3sGn15yaL6sxBO0YN4JZoq3BY5VbBTFcl1BFSlTFfJGBLufeKAM6wmNnaiygn
D0maRlGKmfmCRqG5ZINmfu1SzuZNk+gYvFSP5mpAPc/sySg37SDdmRahajcwk2ZuRx6zseOIpD4e
LTwDiPvZo5tly2C4f9ZLpBcr/VS4LhCzNd1yz1L4xtO8QyKwgxxg88yHggoKex12pMrzgUzqCBLR
HZNuRlf8vdrMBViA9tVxGQ8OKCaRMs46zwfkAXBCEDd7A4OprfuwSmYHrPrccNY7AyvO1j/sM35M
Nh6PadNdP+dUVTuciP2WaFYCh+FtnopqLIOOFBaQcZtzCxG+DrICTg/lNTDOZbfEMqt7yosHvb4p
ckt79yrIOJoF9xsVI5+t0Tp3DDLhMRh8uZbQ1mtKgE+E6yqPB390z0vljl/tNEFdlOnjDbJCK0aN
qaKE7Dq0uV3POy/35QN+CSLo28AXZnecBperwwFLNTfYbacKyXRuOf1LViAjQW7Yfxm7GnbuOHgL
7sdivDYo4XG8F+KIQNN8Zg0zEVZCIXiom06yXqhtxqU4R5MKEYGP4UGV8Ka04XtP8lyg5q074ngE
cGLO/a3rMzipvbn/WbQQlxIj7zC80M66lTnH3pYRL5yoG8Q4yJNLonQ4xxaUh1BroVIzxA1rk1LH
GmXzzSLb45eV6J7iSsHMALAQaYXH2E3ZjQ513H9bjQ0gWT4bDKZKykK9H2Avrt6NMW9bYHLgxbmZ
T9GOjDwydgWgAF4jEiQE3y65+ZE6JeDNwRYrkThphcxlK+VycHzZ3uPBla9j0Wh3o02VpZZNHPUE
Gwg3TvKAC2+hUy6NxyF3WhiuLvMyhggg0FI4xZ612Dcqc+Y7lA9kbQB1+D5w6d4rjMcpTaIHjmZu
v3dTjdLC6NuvFvBSi2Uwnk+HfQUPG2Fn5ZuX6+bZSNL53qHggqpUTKckRdlOfKLxw/Mr/Rdt4iuB
fvMd+zf9hw9+/Dl3mnFPcZ38iyM9olQQ3D91zOJibda/WkYmD5h3Xc4QLzL8Qdxx4T0LzDtzAJWw
+qrvwUgkLpXxAPmUmKCW4JuyY0UZNGQmeOHWtiStj1wrVQ7Icuxd+54u8ycHIvw5kQEBX9QTO0TM
9zwJGO5SNkwma9mpYTzmCCUOq52TVaR6ML65BQhlgMnQbQ7w4cH8qc8gKGgv2e7gcALFnNGTdqTl
pgNjxARFNbav+R2WiROmhNvEozCm9tCWhna7snwIPBRzwcCV8pDPjBGmwZ7opZkBAO+lpsLTelvh
I3wzNp7LhSXtd9dJdLYP1bTcZ72jha1ITQCHOHb1UkPdhimVZW+TE9iGvzwyVl//tVWk66S+WT6Z
GDghLqTdN8ey1VUUFdEDmH0CY/DVq2JRTDxfWP7QjGU7aTgNz6neiepAaiR8/jxJeTpl47syAE8y
Y4ZyqXtclt4swHINHmEsbp9+97OivYhtVCB7ewMe3NYAqfC0K47nB9TZ6oSTJQs89l0hzVjPcErD
9WA3NbSsFgZnO7VDjCFfHVuhl9T/hRtXdZ8fR2muC8iFmfBvw8sJvOoY0JIA3J5RfyJAhE0YE3Dq
EXAkMMo1vfepQfCOcI7vz2h6LnP/FzpqLfbh6YWmYG/WFu2PRCjjZJj5z4UUqwsbwhcyBp6BAvx0
NZ1RNX5mMR6XrsS0x3Sk+eaN/pemWXQVc6nupFrEhfMCFumoMy547vDC/8w7c80CJU3vNilSQfnA
/KrJQJoBwZS3Q9mA1i63iv1W517wWq4zhjPPbGO93bQrP9MG6jZHSWnuSaGa62HZwWBzGjZMngda
nomFP3nM6rAVyxorvqLYSeT0muYiv127trsDBIf7wkCJlVUEgAh2hHdMObY2JMJd1qHHFjIoAA2x
s/O1740DwYiBs3VkHtcdTdlgy2OFHE0GMJw01TeItioFK5OmNwlCoYueSnlKEyYo4+h1dDQuROwd
rsOkhSuSfcijtaXTqe1WGhmrKp5oyNCtddYULb4zn2yDKtpKTD/MLcuNEJLLqKmmjdU8Z8BYbm1g
6Vhk1Npsp2oSCfpDk6pf4vaapFcc3UIICKuJE0yEvUQLcI2j+zMhGFB7nbp25UmOTeYggNQcK7//
lWn+1h5yaZlMuE2dnf1er4maNC2+jTer6/WfDLl1xZ+39l+mvvbCcZTLEWG6ijA1EBGh8Nssetpf
kb2zgFqJJ9G8uY7cwbVv3IXEK8tRJvUfU/JlyH7Sa5vBvOUI1/YibfCrPsgkowvBjgZBGVsnXa1v
npHSZlcwDtgF+jLD8Lh7uNS4vs+GOSBu1B2GPfILzz3rOdm1wMxfi+986sYH8DjFtKRDsVCIjH4t
L1hoMoDiaP8oHbd4EGyZQshCDrFJRvm0jr79UqhqedYGW3XBtDCD9SU242GC11O1eKk6xQjZLZwX
e4A/+TuiwAdSCA97Mm828NxwmjTCZDwido40REBilEuVDquAxEEWOm/a2nRplDeaawZK3yMAi4Xs
FW7ww5Y36uwPzlRRquKXWihC7sbdk1ZQOLT4sZg2O31kerM6aQkGJbcep1MlZ3lBHWtBUHLNl7U0
bNxPKUyLxnfn+7FrQc44a3rjSKH/0EqLiskekiay6wU0tjOLAGjTeHbpX766tE/HFA7szYqXBj6H
0Xz38TfR3K+kujgWMtZEB6ius80m+Ti/VHprsnhEPQuLfz4qjZwOZQkjJD9Vxfw0S4xPyIscwmq+
9zX+LF1PyBhZrfZL6RnWV1mRWAqQGiqWlGDHZvUOkQScklNXBCzrbYDScLpJ26GOckNVCGSz9AK9
mu8jNymacO+MGOlHTGeB267lV20t859sBr33NAE5oCfL9AuOWxPRyM9xtRjFlxz29MnQu+x9KWCq
6z39DAO3mSYSS8WWtBA/2JQ+sWRkpTppaIHhHhvQOopJvx/NhOeAjk/5ILaM8ERVsKrVB8CtYwJp
vmU6wIXZo18f3YoqcfUwZhB+449CDz1mH2MI02IlxYCA0il1WdqN1hrZorwTeT3dL1pro1UXP4m9
ItJVML+eRa1uxFblZ/LdMS1TGyC+0ewPfYTOsrTu/yTtvHrjVrpt+4sIkMUqhtdudlZqK1jSC2Er
MOfMX38G/eHiWLJh4Tv3ZWNvwN5spuKqteYcU6ctqH5OmBtJ1xzmGu08XBXqfgAj2pJcVdhbG1jn
DLok7IHdRAosYEboWg7DDqUsKGqvCPz4NuTB+ZakQ/xKZ67rtqqcoxuGiihteV12fYdrV6/SwIPZ
04Vg48VE1lIdXqUM9WjDz/ohTWmTG0Xq7rnazTmvekFCbId9UDcZUJbWdU/Zc1Zs3CoUOGm/8zte
1VkgFKEI1jdCN6tDAaR1Y9R7oakTdAY++8PEixJm5QQzTm82c9pihi5tAx6zzsziIsoFK3YVZkez
84tXiW2RkYpmnqxCWE/4OUl6CVJAQFhVV5IiZcsggIGdHejQ/Wz32Br4XXtGTaFVk5wtuwnYW81y
UrqkSccASfPOf4sCXnVZmOKa2YR4yth2KdL6KN6bkQYKcw6kA6mKZL3GlD09lGXb7AW28CWmKPKX
hG5a9jWpxAnmIbYuhKtqRLcwwUIqj9eMa+GbU7tTdZu+94b0H/1GzOc4jqwHN/HpWsWBRt+RUCQr
tb8NZkymCKVn85W47E/NIFpeA8KBaUgGF/aniL9Kl4HeqqC6iWxxaTMV7si6UB0snmq6lmZ+3wb+
s44KoSj7zb8FdJ8VsRKXimBqQFKYQDmoPqlJ0zHXB9gI/rU+ppeJ23ut1n8VRrYo435XzindQkxl
G0C/+Acn+FGaCK5kUoFVEwplkOlkC81a+nHtcErrFu25lRE4Nct5E0gbmARj8yssfQlhtWw4NaD8
uLudmT1fH+rHPugImR3HaD9KsPNCD7qbAq3HM19U2uh2QQnwxe1ZNIR//HzXRvNkETRmLq6h32Wj
qdDrcrSzaoHmkXJy3Qy7yMbN7jzoPOmEN69IMvlCEP2fi/LxqIuQlJ08omzdNtVy437TkeqY1BaW
dXsVWE2Nxt+m45gYFCRoFObhp27QukgltmHIwwxd4nC5Qqi3Vny16VvNlMBz6S4G/0ztI3rbywdo
ePBNsI5didy/E0sjNs1YiuhAbDV839CTlWIsELcZgQmRtTUiIqondkxr1VIAMWDs4AQaDGjc5pCy
zfRy2FBrRrcPvehyDydU6XGuGvIF4jcK8Ht0BugjaAG98rzO7/3RJphiwHVUBGSxAl5GwEMlxQqC
P2bnk4e9tcrc32C6b0921BbbyM6Sq9Y0jNup6+ore+ApzefqLhn99poQ1uZEYhoMh4NREoNKTnuF
1TwmerwcyREYyhc+x/BERNU82MD+DznMUa9G++DFWLoPwqmPVJkUvjBqBzBg6RvPqnMOe7AVErLR
pe1k1cE23OExoqFPE7e37O00GSTrBGynJngAxN/EGCzIBHyfUpWC2dQ1bxAm5NucVkylmuYWnvC4
Hds+voJf0p8BBCRqO2bJfJhqNmk59oaNOVrZEVZGUDJRNKI7TEJqIzttBAdkvQirssCAs+OacLMd
M9+wWjBaNk4nH9x2wp+5DNOJBYptAF/RaFRc2zQ9aFDMvjVF2XkDPOaNWWAIRtPvvzlWGhK/dG3g
x3YggZlBeJoiweQiAlM46kNxM9GiexOAI9mMMJsqV4lFF9WfUWw2DSHWaF2mi0AAnkuJ+1iVmksX
Bh4nQSpLD8Ohyj25VveKxNs8u7FdHhp7pjY2tPjKIMXjMJvC9jJCgnZse/mcT0mDDcfXNQzpTXqO
m2La6ERkrxkuT0tgjvLldgIDFUERyTrojagfYL3hbcFfZKWrzploxFvzC1wM/C48fwlIhYTRgi1K
ue3mxU8eliAWlQi7R3Ow+PzYc7Jrk6k4gfJ6ZvoQ3QdFT6MEii3jChGQv6CPMGXq6BKGAO1zrYeZ
SZjJcQgLgIEqNvWVk+rFudSepuY7PDAhZuLZHcwwIB/uYRfeaHVxEbF/6Elcu8QWjLYuTD2kcMVD
Hjbmcx0HyW1QNdVuBrV7KA24qJ3RhVfuUDrEHet0x/gFYNv8VBFkXtjWiXwHwFQMlL8XiPruc5MC
Anp1bQwwTIuYtLEIRTjTFns86zbzsCD3n+ppfPEbs/yp1RDtYmOZxtHrc640VBnoMJXJ2Cyg88Cw
dY3oOz3QbB2Ouh1OTH4AkAOg6Oadjq1jV1edb6zEkr60SQl0jHvx3ekRZ2aSD+uK7zyq8tpdgMyk
szPlc31zy1xEAKGagmNgaa+lK5gvNPlbgEKHPCmUIfwE/x0lSrkdtaBHGFZ3a1zOEVnt1fvUs3ez
QpsOcbCIOlPd3kMRdr1eieEo+MJwqyMLdZkh7hzBTnawxh8W5c+rUUO7CBLCUhgsyUstdOuTZk35
ZjZldeEXQ78pm8G9KJqU3bELm2tQuIgmASzRiTA1ZbKk4drOcXDx332KlY7ZwnIMtfxTWeanTzEA
BYtKthCXcu6da6g5E5CaxH/+r47iCocQVD5jBsJ5rPRiUdT/9l0ZI7NKyzpsbvFw42uqIKk5p38f
4pPPgp6qsBDPEkvJ52L594+HwMxPQOrY1me7nxgCbXr04Kw6/z7IJ+U/B+EwBl9HahaTy/XpICPs
kEiHDXPW1bBpmTr2Ovq2B+iBX3z+fzknfvsSc6RliIcNxsaigprz05c4J42uSebEPFsEfPBWG8da
IbNXLSqIosuul8E2G9dT06A2n8crIrIe0OEe/32+y/l8+BWIknkmlO4YKHpsZ7En/H7foHNZTHLZ
z5WVp7XJiW6Ehz5zjRnx0CTFJtDoXfx3x1xuHjUbrixuJMXpp8oncn3s8o5p3KjZP7UhxnfZHYlr
XqY5OWFQPqKz8f9wzCXsWrgCOxBWlo/nOdcDeYRWa9yIMLTHDRK9+Vr38+g2kKX9s3Ws5p7YzARl
BbPmL479sRimPHUd/FTSxk8OIVHon84Xvdg8SYi1fKqjbhuMwLviqQ++MKF9fHId8CGGkJZtSrxi
FHf2YvD67U42idHArqzmG2a8JBHPU0L2Up1vddQJR02kyRdn9bF+XY5n2o6NF/3XfaSI/Xg8YwgW
MESYnYvwOyLweYD3ROvvRjSP/oJUQEv578fG+Lif+eOIn11wKHficCBkEGN67a8bGV8sdPxqCl+T
oUECUNI1YnB8BON1Avd9/uLwy23631fl/x0eM5TD0iBsfVmffrvAE8GSCBECunFVffTH6rGD62Iy
7+qjiAiY3rco4RCUT6V1tLr4TqPB88VP+Ns1p2zHT2naJI3LT9c8gr1otDSTzkIzryBZXBLHx6xG
zO9OMT+yzq8tN/wxjvUl0A9P1aApaIMylYp/xJq1r+NFLELqDVlBhqhPCHO+WD7/+gMNNhbC5HmH
ifDxGnU95E7wG+k5zVjYgOmh1wWoJZlskr5lWsXk1Vb7gm7yi4/DXx8OGmXG8okwlhXt45GbsjES
GacELCKjbuCW1Lm7YkO3ydR9qR7N/tlpLrTxi+Xz0yr+n4fi98N+WlcmeixQKnkofAm/WNtX/c9x
eJ6CswpdLxoffcAgKSlsboofJFz/+3lwP67efx790+XWC1BVDgCUs5bQ08SmckrtinRdAk6Ulf3s
LcwzLURkOGNLrpeZv9BkfUt761alNqhsfVvN9kWJmFqV6iB1mrWjUaJbrF6GkOwIMIA3iiJ/a3T5
phw4Rj1nN84ySmFTtIPrAKZMONup796LDMEyVFlscngi2NEZORJdzdpAbAk3i544HGEXzPMj4tOT
kzD6c4YSbwUpTUW4hVjnmSYPTMDHh0T1feeXbDjN9B5m+p2V6zd+Aiaw4a8hAGaMCBS0zI9OZWzI
a7kdLHfrFkx3xhxg2pBZyabsYSVh4NoCObPXvsrYAxixVxViV1vira/kDzTXWFCGdlNnRC9QpUfo
QxhAIX4Kgrsqgl8ZN+K70QQn23lLaLaz53uw5CKq6fpdOfO6Dwgg1sEAPJlQyqmQd6MG3jMGPI/s
AdReS+EXfPv3jTf+XOzRXeFupd5ySYX//J6xDrDFYVNyJqz9hlYudAB3LJknascxELtwQqucoTO2
5p0JW80Y/fswGtbGAu/xxQ+yfc8oTb9aIcUfKySSE8zDBGFhJvjjk2AWNIYjWZTnpHpVfAm4T5I5
kmbcV/HWZayhTT/a/s7sKHzrLz5/xp/vAuNHmlyKz6y1/NvHBUBnqt1bU0Ll1mv5aWYouzU1UW+i
Vs4IRkb9vWYk+XN2W0SYdl1et+n8kyFHeJwNXd9oqWkdu8Ftr+tqiRaIgvYoaWFs9SHpXv99+8w/
v2T8VikdiVvYlkylP/5WB10kSglVnGv3EPWvUfHdmTFxuiRMujeSiVHckYzzjIZkVVRXpq3/rAGJ
qJk86/HaxxaL8NUznR853M8+fx9HHkyNWFQDO9NCgsbiGZgXox6xt05u3PgLe+yyln78EtLfMyj5
l3uNffXTWhvFQUlnbirPs2xP/pTcJFEFoJLG6hcL3F9WdelQjsPUcWlkis9NMtApQEiY3Z/zFLEU
PZ/wlQlaum81+3XMx+waiOB4GVv045GGIfeLRrn99836y3PlsIbh77dxBBvi072y7Cgb/K4pz1H1
MA3qW57NTMOqFXIvN32RevrFR/7PTyinzPeTCk7Rn3M+feM1PSh0lXBxg9y1XuQwp8y+YGsEdhvu
4eKL+yypSRweDZSHLSOG/8PpmnRtXRuGkPiFIPqtytH0jul9BWSLERuOqgU/GRT5t6jNslU/6QdJ
UEXnWl+8vZ9LZOx/DsAxxa6AN8IUn0660UOfdstykUM4QQ1bSHv87yuED8f49VL+dmYRmFlt7tvy
DNudOIpVC9mtVA/IiRC2jx7hurkRHaYu/+IB+svb4nBO1OQSRBnC+o8ve2nCizd8hytquHe9YzD1
7e9nZuH/vnHGn8dhF2dJU9FrZZPzeQNQRaicCGquz42hrhs/v9fIaByxAAVsy9Hberj87/C9HlpJ
BjZpGo2soRbhlHGz8htA/C+epGXB/bhKfPw9y4v12/UmfiObZsepqciuFRjCkScH2RP485qggbt/
n/2fH8TlYDadUD496MU/XeQRCuGMPh1peBQd9AKdWdce4Iju0b19sQ/5y6EMjPa0UpbGiv4LmfDb
eUUT69/ERPncRfGtpQr3nBiluw1i8R74k/3FVfzLXeVofOwhEZgLN+vjVQS/1Rlx3y5Ho9gqm61u
55tMfLHo/LnIKQOoxLJV1RnYyE9HCV3k+m04NueSsGnwfj9sjHzKdFgFkk3cNhdIRb94Lf585ZdD
AjxYXno2rZ9eecCadjoaHBIso8DRamgnvSLR/N/PxV+PAtGETZOuO39s2kwXahnWneZslvk57+Wt
aYZfXLtf/YpPDzpbb2Ey7zKlQq7/8RYh7pLIsefm7GTvtSjW1TAh6HkdHbaAJeOS0ZP5GYYkZILw
i6fjb6f3+6E/vWMmktnAcZb7RlhxRUgCYRioeP99Df/yCKI6WngYWOkFnaKP55eX6JmRmqkbu++X
LHUTRCpu+hMI4/mLyuLPd4vKTVdsHHkWrT9ulxYDZZ9IaTt3yp558JBXhSb0goluuFcSofbFovlp
jWISLV3uGqW0LsSfy0YCMpdo5X469wZkJi3Pyt3c6WC20qncuEwB2VQ05hcd2T8OispHsFIpE6/e
wlf5eD39VABL7zr77PgNOWiGy4YnnJJTrwZ7O3J9j8mgJV89pcv/9benFAASOSFLH9jCok9P/9MK
aVa0TtJRXwIO/eGg10aybVssmWQyYPBvAuNas6PhOxtK+AWUykcyfJNsXfdJ8jjbCfYIEc7xmsSJ
9ByVGFbJBBE3cxBRqYxFeCyYSPz7ufv0MPCLDZ42lzqZlvJSGXy8TrJSc+KOuXYeXOdWL8vi1grR
NA9BqF3oOhEa/z7cH7eFYktwHJYK9lXOr1r0t3VdT/o+tYugPjN33MSLHqQD4O9818QyRfuq//vH
yS1HcyQmhGVOjlb848mVlGCgHJr6PGbNDt8EjJ11Xzw2/nT+92l9ensF838ORC9GGew3AB5/PBAq
lCkmSrw+61ni2aR+W9V1Zl/+/x1kWad+u3aoYkYLCkR9tqJgi4j9NultDyPVF+2Wv52LBF7GnsDV
KY2XW/jbYfy09ec+oISzugstfRxr8g2/KBM/fQl/XS4pADpBLHNoJH16TRw3dYKe2Ogzjsc74VYX
mu5cMb4GOBMc0yiEKbfsa/99+f56UMtiPkMVzHP/aUWYM1owQo68SY5ajXO9cwzIns64UpgMk70y
b/99vE+fjf+c5P8eTy3709+uY1PWVjolHC/tZi+bSTk1vti5/e3xli4YeVc5DsXvp2+GUjXNRbBo
Zw17wkhCYvVaKXtlH/59In+9cL8d5tMS0VcBEVGAI88+UHKyB4N6V4ndZBIg3AB158D/Pt7f1gi+
TrpUCwKWRuzHC1dlpGDmaViem/wm8V8zf5PYF7jS069avX+7Q6DRJOu1CeTG/XSgkaySOlAZTwSY
Eyvc9eKLR+BvN+h/D0CH4+OZSAyQTm+xzwssAg0zJFFkGPmyhhYkv7hotGD/et0Q6fBiMXBSnze1
tj5ak5+ZxVk3sgKhpOtcpXHWeWM1uKsGN8Bh4Pt0leBoPTVS/Ejxu2wMG6GBgs7vlcBy6GLzF+Be
OYe6MtAGZs0i5Uu1NNqTXRPgrpLaCpuZBLIR5M57ZOTWnny1J2zblReV81uiafY5RjTkLTltyutC
m9laZCqSexn97vMs7W7AMSYkWdDVJLOIFPBkXtS0ocFjbJCUrQbg8vg68ArdpwyPJ3hcHla5cofC
8MVp6xDDl1Gsgyp6RhDwOiAK3sRj1W6yqIFd0wC3iObBekN6Q3dHJFiGmRHusgQilaIHAnIjDs/z
OB3JQ90PTauvHZzFBPTomH6tRjjrIszleqi68q7TEble4iOOgM/UyBLQleOfjmS7igQ2fpFY7so1
KsIlFXZqCjwXjgN4iUSM/t5ScXkjivTFzAK5QbtrP9k4yXYmdJhdXoXddaDpSPgEUhDpG3hc9Hbw
GicTmyaiTNETEm3CyIo3mtWqb43ZNye9xHmVd2wZQFyUB5KneLyiSu4Nwy+ebAKMdmroqo0tsDu5
BXpXJzTtY250ZGQTLrupcZB5tomn1K/7ZwKprHWuOuPdl7jFRa2G+6myBA7Gaewg38B+mWRNmT0v
YtC69FG/O2ayifou8uD6EyNIvHu1QuyidkTVxi+um5O711rSS7Lch4IFZeciHUJxIYLsHUg9tvu5
cA59R/gkMkmLqK4Y/lmOCRXROYj1iVdmiJzxOepJpwhwMG50x7c2EwT1fSkx8aAYrS+jxHGO2VC3
e+VOCDdDnXym0DJOYVD95Lmwt+RRmE/BTARYIhoUnV1gHypUdQSyT+kmrqdXMZwGWKJ9Pt1VpIJ6
NYzzVRmG/ZVPFPdOxX4MXnlW+7GbXtF+aljfHO6Hk1eehcE6JVAbPFKJjGpnG0a8IUyoPTQW4o6h
9K+N6KJPjlG1gsiK+rsjDAkbm9ihfwz2eTPIvV90gHhwoyONTU2ME4NM1mbSvdeD9lxNih5Rbfs7
367FVSMJi2QnskRNT/YjEIjJWjUpiWJWBBg5Get516Q1CYtmY2B4C/BTR6F2kw+FcxJl0W5bFY+r
XCA87rpoPA1L5pVVQrdqwyq4bGz5RooiOlWnVWujwljRp7gmZWI/Q8BnqMXmeJ0j29ySXUk0SGuM
ByPKRuprM7qsk5D0GN/wv/nBHB3I4wS6O1bFtUsCLsIUsHb4jSCp5cBcNYEvVkrQCQlGow1xwAbG
ONO5ishwW0XI4XdOqF4skHeYaxDfJJXzE+jZAm+Vksg1gfg882lIFGV9widKlawHlwPe9EPuOwxo
sHDRMw1vHL0fvZCgoocgs4g65D+3puyUN0Kb2vbxbOP4KMip7TVMNrGPAUIj8Yb8HdTqZV56pAfC
5HXxUkZi8RmN6PqzdAFQZXSyUfcFFxb/uY4aYCZhV0QwkuryhQgqsFXGABdN2hrdzK6a1q2ykc8S
fBE0C/jXcULIzUG6Ntsl5iRORnS7Sw6t48Aq7oPCC1vdQjTfNifLj0Dd11BThqDqbgM66tt2scx1
5VwcQ4eyps/xa1vFXGGXnRkFAtFf8Sf8G2MGwaGH5VPcEfqcTAHO7yaS/GQCfjRCejxM5i30J4PP
fAgDInbBbIPvdTdFhHZoBg20zbSEsHC4zj8zf9TXFcaHdVTZzzXurbWMktchb95KlPkMI+PXXmnf
zbIDnDaaL7mf+fCiONEeFcaK+/OiFE1eW5BNZXQkMdtmHHszSFE0ZWV4SxsqWfk2OIicfK06IQ5O
qyySjo0QeVOmz8jkYO4EbcZ7k9UYsJzc3FnYv1dDxdeWzLKAIS2wkryf0B3gP27u+YO8iWk0YsqL
ahoJrBj3kd0g+ldk2NhZdm+hEvvedVpG1qpeHae5CIhkd9wKPxtMmG7R19mLQRo/ifZCbr3rZTne
IzxCCM7cAF2Zq+FDoD/oGSHhHHlgv0mHANgZ+91FY7sgg4ZGW7FrJt9KNSPmUHpCQd0jUrHKeCcG
KTd9nGF05z3ZYnG2vsWdMeyQJjSXUIvaq7KU8bHOWHuXHfAFW+vEI0NhwI+m3lmESq+Hos1yB1G+
t1qElQlJu2XvTjuYDKSCs5vh0R46us1YPHB84MOS5kRqTzwfRd8N3tw04raMQxLf4Yx38FDhze0i
BKGI+934QfoNX3VBtfZCfFSExFz5uDFkzcXUh+AcjwtPU/RYbVym4m7h/HDjnEDR0sC8T0rZFXaY
BB4JoOyVwAQF008mFxCAH+1GPamue5gUOIfaTKNvQOkSSBQUTqqnZLAsEpKAY9QnIi6CGxVhFnZx
5q3bxqSHN5LeihxlXFgadYaHIDKkuffTmJswBao+5qVkWIvgCudGEFwL7hrDSTfcEgoLZ566cNum
eAbyBbuRp7z8NGZ88u4DcKp2B7ogzNNVCr78ONpy3IrajA8NppqrPpFoEwIJStKXb1nFeLzBTXTU
27bdDEbqPPogYwBjZcU+VYxP0SebWwertIecRzw2UJBAlqBCQSw/q7t5cjAsEt+E8D0w+m8ZYBGe
eT2/NCSC6UFL33H/QjqPEdU0ulUDStSi67lA6pkpol4Ypc7XRDvyljRmE1xIa0AkinfrNC1zFsAx
gccXz79t2lTuAtXIXavD7klxlmIj6MqHvKLD3WWVg3XANLYaEpldm2N9WhdaW0NV7d1rTKQ8x1Pl
vjg1Emun1gwPwJJ7AwDT2Uh9QKg5trytKcUTtNUQh1r5IAjb/GFhG8JUkUwZsLQ5Y3dGLk2yFkmH
9VgO+tmoKv/O7wIgAV1FQmtOJnzg5tPGCpjCuwQnbSPfAaSutKzbze0U3OkACL7VI26HwSxpMbgM
ncPMtw9l0Psb+k/lnVy8VQBvnU2rsQJBVEFGMJrxFhmks4scPfbiqseo5zIQizvn1sobcDE+NWQ4
OENBFkP1ZiL/B5+XDmcebx4Iw3rTJTPzKqekbWpkATrf4GCV9knxE7yi2jL61pe4ObmN4pm0h2mu
r/WW0CDWW04YVWmRneLIaO8qd/pBVExDCdS9Qu4JLqfRrC/7WuheohuvI0FHXjjSkLdKge9lcODL
403HiT+F+3FkC80EGwW3w9pOEptxFTLBXWk5K6rTRvO2rBUjRQxuWzkZ460/TuVaC3kjwzS9H9De
4pWPW4+AWWsj8l2UbV9KPbzTEXXBKKWZhw5+2g0VAP4BA/lKH4duhwIUhX88kfJD428LYWncwHBK
ESf76cbGvL22mgCUhEPxe5oUOVkEZbbHKEqrb6rK4n01WuYagsxwCXS2/cHFnnaiT/ChDICSN7H9
q61WNZz2mJ6ILoixJyb+HZ5QLKp4i3a5o/CTBQ5ESWoPAyVzWJ9EbHTf28KBx4jr1CPDyblEQxts
1UzNZJZWewPahk2ADhT5uYnZcBBEOw3nEtc5CU9TXz0B6b8YR/VsxsNgvsbSHIw7VbWRiRDILNJ9
BFvJ3yoi856xxy0PIx0v5NqmiSlV9ZvKaheYfa7cddqNUAalM/bjQwPP5NIa+Cz3lrRXGZ7cg2px
e2W2G94kubQ2rlMW5KNG1koZ2lPatMkqqyJ3O1eZ+SMhHFkB/AqXiErsb+uA4FWMPTHhO7mrRyts
AS0xr5CeSRQ2kwPNxWnTZ3F4Y5QEAyBKru3bMHKh0tXyth/Qzwcho3LWeufGihD++zZwv6qucHyA
/LXbJ4Mwv2nFcNQ5llR+B7Mn+Y5kzPkQp+h0NEpqLzWbcokVfIUioNZT2KAjbhJIPBJqIH3JDE4r
NY9uEb1tl6V5iEv7u4v2das7NWc/1BjjWM1Weeg/pX6br2UiBZRHEXvJsKyDGMFWpRWH7Jho67Cj
Cy+z1gadJ2w/u8qAy8SeCymKqt7R+KWEtgGhYzkPYxVPl7Ab4C0ZsZovHaO8Sar0qQO+tCemKgM1
Y2KP0lK3xvgMNsMe9doLMRBvoExnW/hzfBpAZOJk4unE/xY+UAbQaYYo+ErO1fhi635/MyHu2fM/
GMFctOEVUDW0tcFMGOPatXufBcEgvzPDYiZyxwRUMtp7surNleaD6aHk6A8i6uzrxK95yfOFlNYD
64bJU2Ve3UyQMxzfvabRDfRINU+Bbb9pKRMKwQ7kOBKS8h1psbariS774ZJWRh4l7GUpzXIdtvjW
SZRs8S75GjoJE8cXC8JaaZW2x5hDsxx1wEqHIu1VflBfWAOSbN0kbsOh+0RifC8EKWfUeHDHtJ0c
BiIxLFhMN3ozOiv6lGJj+ABBSMedV1kCqoyQE/ripj3T+aWSc8P8zQ0gAJQFzF8jD+Qqp3LzIolO
Pg6jyQuxGHiV0qRXuARlkqwmDnMEqQ3O1nQZmInFHsMt6bXX9U6qMrioG4VbNlMOxK6ou04y1RHk
IrpnCMfOyRpjjZi7nPgSCFbbDD73Y8gyc8JXTHzgmEB35HESNxS12OaLEGCVW3S3IJre+qGuD2Hb
E2zYpPOFCEm93BKxQ8Z5gkutFInxRPHas75Q85SaatdD1yAqaYmtCjmeJwKhVkZbsuXD4ZZ4URgm
nj457iPBeHhKFabon7Nv/8DNMdwHIi8OrdKgeOvZVEQHZqAARlRlgJl2wtZ6DxM1HpJ6ND1/jNNN
qiNJKUsfgZWBNW2TTU1x1bTi1TJN7Qgfa1ylcy8QAuMk4r2KMBn3vPdziQk+Ga3n3LLbvUnO+3m2
pUHpV+MMLUwkCXnMNB9L4YOrT99tTBDUVROUrqakutNSbWd35OckGS3BIadaRbgJyyQp8BCAGOe9
g4qAY6/B2zyfaV30KKHRlqFNsa7NHqdPZKMMiCtg31Gmh/tIkt3rVHn9LRSOfctJmSvL5rGMHGSG
zfAMSwifkMRfqVNAET2Z4vBv+24zJJn83kVEoE9taj63oRBXbpyIaFU1gfM+E6XqtaymJ2ImbZbE
BuaH7n/HtIKcimBaAEagI0i+gRWS1mLfuH3gYRz+OddJv4FZgQ3TMVk3UYxvY9f2ceKUP0eAPve0
lmBQkFeyZaIHZklyi6dpkt9yO7yf44FsJ00HrmKSkVsEU+ZlCPtxK3VvAxkwaxLSy33Y1ZKFh7un
g4E7FJNqvqk+107ABOwTANTwypYp2auJk2xmsKU0OUtOw1h2/NqTW5jFdWKPVKltTtaxlLQtAp/X
Ur3wVXkD8A+2BtXUWk64XVttxOgyKNezFm1hEEU2H09w0JU1FNd2pGGhyrFT5xj/+X1WCPiehPlA
d3+gNKm2WpePbAxV82Pu6T4iuqesaoatkEV2RUXYfx9zkDdm7ZPui80GCJmqd37WJQtXgA3BXFrJ
E9ElwTbPe8MTk8o2bGWgjesTXtSyTeN9S7brMbDFOx595LjlPK/LSkGgks57WeoVwNQ0ObLWqkvE
hrkn2wEFZRCY9bcq60b27mmLc6iWwCqHAJISdsS1Bnl3SyC4vzLj7CdTq5DXtn4NRzAReJMJtiRY
sMB2ZLwsftxVqJf05iDAUkoDbn9LfPwxBYmi1xl+3A3sWxpxsje9rl0ogLFzYc/QPE3E/kfXYVGg
o9WRYUFqNVoouUYuA4lHC7WHdGr0c28a4bluzPzSTRz7EXsWnSl2pESXKnDNMw5lWA9qL+1m8vDq
mRtgztlGWiDZdEGlpgUdOYJJ0WRPbWv5JzBi9T4kaGjvG014A2Wt8Qi5B2zHbVl38SBOZs+tCayA
RVyv1KYYIOJkfjzvitgVJ4FvGQCXgafNhN3sEtO++xUCUAfNds7nH1rY2TRcy9E6tIMMt4jVwcZQ
sW2NBmt1U2rDnrE9QBwn5HakA5EDkbQOwyj3ThndVRYu67Bouk0qWzZjehgf0NFUVy4c46OgNXua
IRbySakN+c7wsHyynPbRL9PwZIDx2SUNKJMxil+DZhz4+TR85bzkBvmkxG7HqPGBP1ijh0qCFlVV
Qpm1E/0aYjTvt8KmPAWuvskKs93zcppbUgok5iNS0bV6zG+FH9uP4+z8tPOR50VnvcG91m4LG37L
qOXOQaqqYC2p8rtGcxpPSAoKPSelw0i06KkXdntBGBhZw5EG3ZSib63NZF7FZYoPKtPK+zlqYaXT
kYD6bLW+f8vNIPO1S0uXAC5s1bZRQlK10AobjaWepln1R4adHbCxUQByrfXhnk+dXDq64oACTL8O
S5oSlED9furthb/GJxIoLPIICbohK6n7Fb321xgpnFjRj6O4DgO4CXmXZu+0XFGQOjUrMumQ1qVD
Bsg3KvDaM1ViPYxS9d9i+AMkLPnECxARt9VYE7nxPNnXxD+mXmCPBX2LtiZJdRph7be9uuwsunCz
gEVGSNkjbjhkRGP1hslr2BPQAR5hHFr0VDqmli2DCbgdQ5lvTcMML0VdDIAebZCmLozkuhLyuzXJ
R6btOoVa+axI+8YKXbHnBz7RHmSFMlwjNE74fvdqZq4R0MXFfYfkoWyPjgtRJl9IbK3e1o8iEyAt
atLaezygIn9cWFxDQ3iu5NOwJCw7LPoXdjY8IfEuj4RwwM+mx0Tr8ila0mfHgFwOWgbtmuANdpJk
PGyAmbL+Uvc+xTaIG5HhquxaO77tjaJmNFDRVqhze+vHebgfSkMwdkA8RrLC/3B0XsuNKlEU/SKq
aEIDr0Ioy7ac7RfK40DO0ISvv4v7OjXjkSXRfcLeexWnTqLI4JGzY9TSK5nUMAbvXHui/rCXug2J
TO6M3WwlL4MX056Y40dcr/G9Fu+fzw1gPblMCQg/HfJki6tpIba2KCxyWwsz3Ohp+FjH43iN4Yal
AXPopntJsF4Mu7Rv+xesVRB1u8QjCqUjtryJTf1E+KB7nMhwfAtbvdvy2CJZkF14jGaGxYYXv7JB
gJ7qRlAMBAbDEKfygcYmPGK1Els7jaAmVmA9gBP1vhZ1+T4dRiZ3nqrWvEp727j1v0Iv/2VVIXyy
AzEC2w6TtbOikWyDPBwecpcYucElsBYAQ0q3FBtBQ14LY93s3yA4FlVd5CshkSWKPjjhW6ODsDeS
yWsO5NIHXvrJ3KwKL2U5OOaV8NmV76b6JNm3aEbuFlyFKCStZI8GF7QieRlgyFoGXAWI5lxq8mfJ
SO8sR7PHdVx9h3m0TiNf27ciPctmJ57WXwCLxLaqdlKeLXKPCO0mHsea8Gdzi2xSFvhNg3W+CuE3
CLMReykItexZIpEdQ9puUdZ4qcFgB3M99CcH78sSKYCtafaC0WwdtLVil+au/Qhv5t9siPOcZc8L
D/xeR/0MnoBZfE4uNAygqzXOAqZIR4y/nvySsIrzzTk76gEc9MYmmY4hp1FISvYiD98XqrGrUbDf
8Z1Zi/9qaxyeU+l2n4Ikqa03Y+rGdSoW7nc3tYK06NXN0c3l5BrJp2t2r1GtE/AMuXbTC8X0y9GI
bZ6qlg+4THyPmMZns8L1vrEImrofan08WxVxS4yExw1MYXJINQbRZcI4YiiriKlv34KGpCklQ4X1
iEkIn6kIssaMPsJfBgSSCyb6zIlyNhucwjPvlm+NhMOo2lDkmQ/JjmQdTA0d8HTIiDG5i0xoQAZw
q1nO8NxN7FGaJHbOeTp/cJ4be4dVh8+xp9+Tp5xuQ9R0oHW7QfLgY0qlv2bHFNOTf1nYM1kQGuvc
h7tnkxeq+y0cmiQzc6ug6qjVsH0DkRmj38mZ4gCUzlIGrDfeG84fn8UKUTTh9EWyOvFhTIZYwuiU
JCS67gzNoiVM6kn/EVrXneseI34KOmMDtB4/sYK6x+CJkGYGBTdzrvrHNImxhyhdmI+OUZSUxkvd
+HM5fpocU9ucqGCfUJMvGKfsWw3ZzMxoB4vE3NT6MiJXXNnXVFebo4QXYv+raIXPaSRnIiJti4WJ
h4ejEzFWQsFGtggzOvP8A7xyQ/p26p0YOf/r44Fhr+uuG0rIyHyMyG+2ea/6p4a0VqJtspaAImLo
EpD2vu1E8bOqo+G+LNovEqyNwGo8tMopVzV1HGg74igVgZtOO7N8Gd6sgpRzUvSKqza0RX0ujKy4
6myQHKwoK1x9VukuU6B4NFzSXO1xeVHhFN5qZvikcJXUivrQv4yioypPtYmg6XqNfzdeK4uR3mzg
Kx5sOz0tjpedpL6W2y2fBYtUemcjanZNlMXbFsLzrlVOe2BRAwanKeMdNQcO/sozOPlKfQNvftiG
qf0uypWRPro81F0cLEloHMDz2AdvMqjfwn5yd6wo50dlIgntndE8YtyfgrHriks1teT2de6yRXU3
Ey9IDFNmRh6UI4li3pLTVVs89+xE/AsYhZ9VR2DalAn2ALoB77Vr4TpATYXyjSfdJPryFos2BhAd
ytbbtHoWXVuykdnJOMaGNTphul34wGFigbcJxUmKPDuo3koOa3gnzQ0kMZF6NAggBIIMdDdzM4YL
48wEixQYdN82AgOsPS0bQIg2dtx8WEKUm2SFw0xMcXd9xExcpYQ8e9QpG5XVxcmgMGK7EWX+JJru
PGGJO+t2YnxlYGz4K/hbxpY4IhIVq4NrqfwmqM/2UTrcMtB3+1Q2xNZbubj26erysEy1JSBxOeO3
sE5S2vXR0rBGVW4IiahN2s84SeqA6VzuW1SiQGgLg+uFe4AM+wyqha6eTMVChiCL7kw8OSKisO8C
u1xWaYzAByJs+E310vObzkBfvGxZDp4XyUApK96P+ciKeXlbGtUeAAxUAa7+4ZHDemZdhNE6bYb8
YIowudRGW58JqiAIzlTNrbZTl60WkHoHU/7GaqL0vmvHJ4vC86BNJkOxXrPggq3baUv/sr22u84W
XqzS6eWxm435qVYD0yYKDN+hqCmJMzLjtLhvY8lj4Y0/CYEJ79FYgqmdV1u9zDgX6jH6KdQsd5mb
hHTPY8ZSW+cfqDXFrBytGw1F9NXbZrmHTAUupc9Y6kaAKDMo5XeYDUjl1hud+yxsEH1G3gkWjXfi
SjaOUZaCF7cL8kHqjBRzruWly+Y9/Kh2S43fgJWsx2spiuzAITKsZaLmg/igVB60+SC0ukTSIKmP
54oo3HGONzK1X/J68PaseNpTLbsVCdXodL8K15bsCfwLPZIsqtDXknG6q6eoIrF3jQw2vQrGiPen
5eK7pSdhP/1tm5BXpKvlb6NpZTc1z6Ovt9EQYLq27kEFWkGmWO0adlSeUi+zTyRFJfu0yF5Sy8lp
RIV+7mxj4g3oycAoM8Is2NiwbkIEK0c0uGyv5qNhh9FbFs0/Zd984MGLfUEF4BdVx8RMUQqwE6T1
01p7s2aNo2hx9PsoxOPgOVm3q+zF2MCxMLYJJ9G1zLt4k80zC3I5vagqRwC5Yqgrdqd3owwLYnSF
9gqE5oh0+26uRLJjE3AHFs/dLcr+VEYfb+2Zm9YVfMXJqoovHp/qnj5N3HlEkN0Qu2e+NZFeAwfS
24VD7v5QsAkCCZ2KfVFGdIvmtse5I+XDnO1PslnqA4J05CReSDrsMJmbkt54F0MC5FEwP92UBV9t
tw0ZlGtv1ujvizUmF68MAezVLhYoluHJBv/ZiGyL6UCCSccXVsnXpU7NG5yn7CpqEgCXGEfhEsdN
IJIa2FvVintjXR14Jd2hhZx2Y0sQabmyipuMpIuLe3xrKNm35Mm1iAJWioro7MMSeqzfpWb9hcQM
rA8CQhMnfSVKUfmLo/3YUnfIw6s/vIlkjXgchmvGyX1INX6byGQAVHfWKzqCeDUxLocFxKMvl+Lm
jkv/JnllW4ZTfOC6EZ416G3brI8/UPCQ4mqhkFSJsxVRPD67lePwSxA9amfMlgjB6Y917yy7jsgU
t1evVcguMR3huoh2SAjw8Lwta4/Qd1tVBF4s+qMx5P3DoIf9vsuS8ploJnMLFsPwRWSDSyPvq/TD
ZpSftqF3B+XO5nsk5v5Fq92IjL4KFhpbExf/aG5T2yKV6mitAjdmVjg3a0XUSkKlazncWrNcHpVS
GBKZRZGYvsZhiuxqyqb7AmtUXhhLWaz4nfCZrBoe3WYk7y4q/ZGWgd0mWzCaz1b/zjqXjger5b+l
D2EnC3c5THHq7MzYZLrI5rHSLL/yEGc1Jal66W9fjW+xFj3DDiJcf9XnTDnjQDJTXDRocnx1I/4H
ktWqoOlYINIeDVsLCP29nY7tP71v1CsBRcpP6XY3eTWR7qYTbCN6btnO1fQ7msWIfO/B8YdsJNUy
K8at5wwiiDzEB1NYRgQlSeNZDOavbnspfiAwnJNhpr4QTXjzsEluOrsSgGbxUfeSBQYB8BA4DKoe
xOrksrKuOAizZpmvqfTeDEe+cCnVSVe06bBRRDW/I4MydolyXtxOGo+mVRsHOi/UOTJrOOBrbhbX
DkFiN8tuHosU2EP4lBA3eGZVWLz0NrKKcnbzi5AnVFEAUTItfSPY3/HryoFLWNH9WC5iMhYU+qOZ
fSKtZ5xzI8KJcsAHoe3rDJ8TUmEylv7ja1rsBHIi9ofXpvxWIr0LF1jE/QMkVaJFdOPMmAZiKXVL
9EOKNFclo9+chK51p++CfXtByLizZXuw5DNoCjBDPJT2Uy3Otn1xyvsoPrnJgfTXhBWSTjqm5x7s
hirvQvZ9CI3AK2BAx9amSN4tCC6mxtt7WPKDLH4850bbtUl0OofuwiBSLLRC+rln9FkOQdJyqZAt
w6f1VTq3Sn8x6anK+zjZdw5FrH2cK7ge+W8xHnKGUJ3mGx0LquoyM1VKjmJ66BkyDWwYcwWoG8lX
xtXW9n+EF1Ej/HbalpzfdrhMxc+AadoI75boWxQtPBtIGB5qlbjdRdVzBJO+uYg6PdosqqV1cxpv
x613qcJVXVMFNe880a5baIJnfdhN3c/M/MLOkDHSV+nj68xkqouCUSEvoDEiaqtksp2PB5GerPns
xuxarXxrWwc9v5X1c8mj09JoX92eQT/JfqrPt7UJ/tb13d7dVupn/dRk/EeTCTaQKISF6PzAdu+r
9k3nvIzq7JQZ+1GcwXkci5yMQ5poToZB/05jIHGIUAWBqzPJY+NTGOF1HEj2nH44gTYFCXMDszir
PrUj9w652RnBKHr5WsmjZBIB8m6ThOOmMU8xSiO+MdwjW151Fu8a8aABwrQ+ouohF8c+/llDoXEj
+qPNG3jVDIgwV69Yt18fzFhG5+aBOOpswL7flniep1c8kxvWHJ11Dd19zRoLP4yGGKffp+hnCjvo
xU+OSrHgViWhOFk0kETXKrxLLOA3aLWyq8s9LoHPWJ3e7CraXYKz0X4VldaywVXWS6zs8sh098vI
jOyObL/AWeiususI6NWFqkXx1bcTUijrwbU1vzDBruawNzl0iEGWl9BozjHpeiI/5IDmR4hK5GER
wQ6QgxgSxLksl1YXwnQ14cRYHHnei2o4eT32ajmD1HBjqRcihrdkmfgN1WCa7eG100PxU6km5yjB
9/w0Ae4prhImxkSDb3fvKYG/8allv+ua14xsFS8jS6q/t6cX3Xtswn2KAHOp/5hP7rX2VV8eDe8F
sfiS/41Ex7PAqhqx5lQcdJWiRtuvUALDJm56/kialwQ8m9IPYTQd5aj7GdKNpsJi75GuzdCeYoEN
wnFGdWMhf/MIHW/Lp068diblpXagtj1WxpqET+p/8msNHhv7gnRvbLxA/mpVbgr5byJ1rUgvC5/W
kKAFYaQzhz5yc+ZJ2gOioi1BexNOBM/7gbLF9fvgyB/Ef34UE5vtkFvGwH0x9oPF+8ZxO7OTP64q
SHaTRXz1ZkFFwoHId4CmaavlZZB02qtCfkb+5sYNb5n9MMXZITM/DZTgc0l+KMPXqP6sFLYO9Uyk
23oVTusIwEL1rqEEqDceBIk0pyItBNKUZ6CSOp0i8fPlfLUAwpl4qabwzfZQZsThKSQV1Qk3fUIi
NSQEM9DScwP3x10zAtWDIBlNtWzCWRhRsnLuN9uxWs4tCJwZpllsbyPztawgGfOOTDQ8CAIqSWb0
jqUnH9izjDrs0Xeki1p4/SP3szdWGep0l839ttDCf52qt1nMkqG8yvmoFW/D+G3rh7nYi5S8OyIF
va/KfiA5wE8IA81MYhnlqaVPLO19CeJlBLOTCeICbtyrCQlvtp+Pmj853wtn7th8t2TQ2hfai41d
f0TDB1KywEY1gIIByeXdkqJhP4za1Z0ORFH0Ls/DwwBUp3jXqg+mVtvaosd1vrTuKeJJ6ZNdUeyN
9LVT305Z72cktogN0Lc9WVAyGvSFpTYAK005solQKr4ghTsdKY7Vkf0M8R9PXf02u+eCTPb/4w3A
ctD+8YNRMap/tf2w4s887WDLx3z6Y/lRdT/oaw+EDdM/Fxvd+ClmWG/efm4uacPlySnek2XrIFM0
0/1SPA/MUZLlXtoP3G476mmfMJTwr2Fk8kcSKbDQ317bl9Frqm76/F6gEhH9WaPIihyvP6zCYuQZ
CSeSJEI1RbgUgKrpTznIlT2ffk+qYwXA2ZTxuTHzhxE7JR98vKN+8eV4UyPKwYEZYXEnPCaQKebV
12SE5Gd/O9NvhwAlJRDYnshwXaIV9hLwZfDn9Fdj7+BCZOnRVo+xtUVBOtvanuEigIE3JGWBDJc7
oCH7ZZL3IXhd9tqByAi1QOWUy+FjFuaui46F+86+gFY63xX2Wxz+yrveg6BaHLov99j097LmD870
yhtV7Hs2ctiZjmN8lAqBIUms8XJZ9TxqfjE5VbOCM2M9IKyfgnsqnKAYxg9OgZkUTlT16JK3X2d8
yB8cYh6oMCBTZZZvJdxVzhZXYNdbPiL7qRsuqfdLPnquTtF0gTm2kf11fdLYSPMQHT0qbuMuqR9D
g4W87QSwk/hpv1UezFR5zErG7p/HRIwlCldP67cREbbJV5pda7QH5KQsMhjwytl3hnE/i2Pb0crq
B2tydoprw3RPQmMf0e2s9E6yIxmXG+JUdOl3c/s4j1+O4BvzkSefWgwt2kVQD+mj1q5Ds2X7H5Bg
6OvqY3TOS/VAsl/FYrCOL2MCMe+L2Y9WAkvPj0XzrJuoLr905yytx3B8gT1SRcfF3rXxuSge4QQQ
ReBbxZ3HYLYa7/P0wUJpm/SfedLzJTjb7ouy9xO3WBJhVHmxjecofRjURY9ATaOS6t9TeSJDZlhc
6pUgwdHON5T4ykfPgFR4q5mqK5vn8X0R994Q0Mht7f6b+4hd99bkMpPh7yQBY5QXF7SpnZOQrudB
S1Alfb7V3+KMcEWD3NXU2gh9JxssMuiiQi5nfSUJXQsoOlF1HJzHVB8vyviMhnCfGx6janBD7R0d
jS+dlr4HvDobjEnf40IGsVYHlOkUzMyu6QA0qQNRpS2J74ASbBwuYLd8JCIB8ekL7FxOu/Q0kXKd
d98JqukCJPlcHgvxGytn0xhvKQeAoacYxlOfmXRBAT+xTYzG32GOt1oy4/mf79OuIDaIKS5DtYJf
X3SvoKC6ejwO3sNK+gbAsVsALM1UHJMTOCRw1vLJkODXx+5xiEj7XixOmWjbhh+TjWh/fAnrax7a
vtaA72FUtdh/qiu2S/w01l9Q3WvS6uuU86BihNlq20S/7zz7YfGyS1+DNLS4saJiE2oIpXnTRwii
noEuUXLiDcYL5O9gqHKCqKNvy2Rjlf42CjS7jWQfOQ03IgDp4aRwwbLa5swlo5uBc8mPLNG2hAA8
HYZHafuk1Dt8Jtnfk2iN+IITO9y15Y/Jgp3sSlaef5UbyMHaizAkxTalE2+OsTPslPhpmpbIWbBi
a7DXULTHmhGoji+HNGP0vNq7lk7HqhyOSE2Yrk7RXxvuXfcgULdpgEjmiYssfp4NckyrNmDwd+nJ
K9g7i42c/q92YfC1r700X42s+Vp0CXO98y3zpyn+Yts520TcR2T1FPn72CZ06Ojd2AKya14U7K+H
WuPijV8T7yU2RDC0aHqXfxO6kPC5nP+8Bn4QbhvxMRDROfCK44O1HEt8LjNdYi4/I2iM7TZd9INy
1GWQz2Ozkwm1CnlVqbYRrITpePT2Bw7d0HzZ5q0B5cu6LZ7OTbXLxf3gEMh6tB1BJv0WF0aAesLv
qRFlmewHYHojqj5Dv/XtebDOLWtxGf8Upu1PjJB77WiwKa0Z5KbixXGuShN7hJ8bnV6KSBrCavnk
caugDPCTtSNjcDO8TiZp9wNoxfw2uT+wgv4tBONbhUWE511lPiNU3STVxNznlzPeCu9a7SycY5Hu
hwzYH6+Ntbm9PHr23wCtlS1A3u6K+G10Qn8ZOY2wIZ00vkVsDOAVXNg/m/ZvGdUoRZ9ZlyTo3DCu
kOyU5n/6dNWbZxutankRKV/OlC+0fidrZF+HdqUeuOe6o/exL6r4M6XcRtAJWuZVybMc2DYRDF83
D6F8yUbbV/Nd34Ss+ynL3gTKr5kgIYdBO00fX4AuvDqk21blU6FetebJbR/Hea8wTJeuz/SXGfrJ
zvkL9UPbfRh0MJZ37hL9WDHNyGYqIKg+Rf4KWfN+Su5q7YwjELbyY+6cC/meEnu9zL3vSLiNMHhi
gmEBYS2CvTz2O5PhakFLHVPX6emfIhe/Hg5RfU0h3iUVbS63d1n+eOTjQz7eJ2IPD8004DyTCBzN
2yaFyhbVhyF5VaTg42xjef2djF9ez2+I6kAz30vjX9OqfWzOW1M/EvWOpovv8eIOt0EDGUp+o6wQ
bBBv3LeYtkk1X2CAyAb/hQXpJhv/WQj7Zj0jkm244Oo6MW4IN1j5XmEF+AsnNVrq7BR6zPY19w7D
oL9k5SWvZvbluByZ90BxSObAUN2pI+uP98NB3OBmKzmnfTBJhxqEhh2uCYqQKJDG8rNI/3NbJEnG
FJBN/OFFmIeYxZZwoVVR7hFWnJx+PvSAJfRV1wQZCG18TzJ2ZuiIpJdvERr3LTp08phpwby92fVQ
lFcEgNo2pXVoZh52Zx6PbhW9D1P1blnawVtU4Er9UlUAFOvFZxy2kXP+wDwzMNV0Ysb/YVMgSk+d
RjO9gT7bjuO8S2rIw4ZTkQQnAzfUj72rXYosOsemtivZ/m/YZvy2mtwNxfQYzTqLfBZWo+Evdnfs
eGoSD918YX6gfKGWAFHBbdxukkzzifd6shwUYLE8lmbzOWUuAvGKiBEv906CCxe9tw93fdNoZrAQ
Ke0TxIu9728ubn33JC1FibyUG8Nbu7n8nfXQw5hkOzFhFXDm07JEB9RwD7mn+Ynp7csW7jn64050
17JgvVeypB/awxSGD0aiCGkionFYurthKc6lpsD1lttQB6LCcBne6dnlgN5ES/iAovA6kfxVRvab
UfcbxaXZZwZOP3Q5RnTGnrQd5vRFkKM3GctLt3SBx9/RUUcOc+R7UxpYHBwNILZlXhDoANiIPPQV
y16zxaWrioPZ8ZwiqRwhULauE7C6/Gg095BV47UVk1/hr+wAW7HVhL0KWPcVNf9BttMj48i3UQ0n
Kwu35kK6p4DwSaASbc/a144VtV3HWB6ehztXSHite334GUJ77xnaIeE+iXUbgra5UqyYFek7FO03
zeYKljy9/byc45zqPcMD10vxYOoqkP8DWMj4tLot6jI/jttD0/UAZ/r9oE8AR6BQseEDTnl0jGor
sf+Z2fr88Nq5mNEz/3rQq0bhnDqxbIl2u5MVFZsyxifFEKl36l2kMZPTmfxM9rTNGcIzmvrVZ+8R
uHnt2woOMjXcb1vxebtFUNtcUUhsGwPRmUkJCYIVGK8VzoE9ISLN0X6MfXrMxnzrtflR10vcnem+
mcoPtso5EOM44rfRdm3LKmbVHBolUefANrbOOBEdGu5YG4PgJqYjTiOixitwRyG3gaQvNWRyztwR
kki0D9UEstjTEBU1QT7V5yriLHeXFwvlq+opiBti0wFUsf5SK6jUYxqo6+0ZfdExm0nex8oXejEN
CZzqajmiHBpo6wBoSvMJBNYWzsw9jJecePBlX7TRW8OXl4x6orKGW2k65HpaRU3Kf/pk9q+Zosvr
8JELiTOQt5Mjo6mf7D77SGeJFhDctF0epiIiq5/Kaqgp6zCEIoAsEZ0V24mlUijyS8s2rO45kql+
+Hqk3B/NUN/PqCa7mIdClL6LCgIBK6ZtJOALp3yYQCniSagbCgwaHLuNT2XYb9Kw3pYVu23cDSCl
kETWfltxEZGFiOya4XwdxK17MBiwku8apGoKst7ZGJm5J6J/a9jlHWXmCZcvnRZFca/5EUF7roF1
vZV4hXBaOpggk5J5mAUdkAUBYoO0gjyFIatvTh5Mw2rt2WIYpoXoDhZVbzsUf+T3g5cyl3cxsm5T
81XRGS6MZWsH1bNLzDVKY7cnzrfkxJR4h8ohY7Jn4PIjyPhqeC4624bpSnXuaAi7KveFNu44GY6r
8nzu2q2BNs8b89d6SE/DlOo+etn7JQ6BMVnFY2UjU0RFQWeIcy21yvdOWKhCMNCEJprYVOjXRjEs
d3mhMCv4Kz3rWUqylY4b77FlBWPK5nfhU2QwijVpG4aTT1bhzgydzSBd1AQA1XKJhQxq54g03GEk
n9UmMxP8qHyeMxKnZEzHDUIvPpyVwbyEQU2eX76MhS81m7lGWmwlzuS61bl2MQ3F7hbFlh9Na7/e
+GZZXnQXl7HgZKm6ErGSAZlX/phYS/w5s/zYQgCguyinuUp1kF65xKzfdb8VhXjN69WWkQ+0Pk+y
DcJFD0zGe7Uwr4LRfwP9eBMpYoaj1jiX1vJspuYBdfce6MUTAcA3tsLgfHEkT3I/aMHkVcxE0/EQ
A5aNernHKLXFRxaEXnrTe0pV9pAuzkBSe25OoX3UIxpRl82f0BcaDmwYMmZz7G1haPoWNVw8aI+e
Sfs2lseeih2QHRA5eyI7G/R012J1Npy9N/2zuL0UmMQOc2SHRhfsryq2vcTswJ8KWDxJTylsRQva
d+t7JtUPwf0X3z0OWLzDFurj3unfc5SOZp7ejwzo+gns4lzi7YrOSdvs8fGz4ul9OWX3llUdxYAd
rlJ7Q6aPeL+Zh7KdZXF/1KVxFJb318gEYGeG+SYunyrCiNcVu6l7zGR4KCavPw6sy4vQeqhEv8U+
z6vsCkiDqA1NDiTbeZ81BvF959xRe3yMSAlhAyqGPIiysvUHlgaLJe8tq8PLMuBMG3tUlXH07JXT
tc8HnIOI/+2ajPFh5i0yVbVnxMxaI8EmCHkySVkxcDlYGBMRXq8LFS2AIg7HdKwAQc4fRgrT1lWI
emyHvE2c24af5AMldK+fQC2wCghrkhhs9NwtG9Yg7idgQAjXQppUw1sOq3RzdrorpNk9aWdnZ5iH
Ayu2H3cyd3aSXiamjIVlBHUk3/RI7Yawte7GsWJ86BJiUXn0NO7WYaccSpgrighdp3G30do6FjO9
PJ5UnXZCtt1dk4d04OJi1slfZbq/nrtcWyKBa3BWltVRF5ansSXtwjUJCgRLD6tlVcNQ825nF0Ha
OgRipiQZxAijZWYyLRvTjqANMoCvNG5sCOo9A8povQw13DYJ7arVzoiPYOU2WUwpB08rlSRlFE0U
IGrYTQbg3hpiHGv7ncpZvHaYycuprY5WbPkGaQrNZFN0W4xXiEtYTGbivdo7eYnGckBynpZWEQzE
pjxqM978FDfdXVVL4ofTjIPZ1G8eD2idFy3wSnddEynjJtyqdndACvt9kcTYOVXufqed+09vde9O
txt2EILMwtfFZI1l2JeuS532pUL38UZkT74fZ26D0R6QRkvUQiYxyIfQgQOyaaoM0LWZ31cSGRj5
BcRT78M4Ki/WQHYoTgaNbsd+H5TVnKF2fC9ZN+yxGCYYxkuJG67NgJLF4b0rBNbOaIknnqDYQJDH
IM8gqUJ3X+u6Nd7FHLkPhjUXmT9MrbG3mGn7cOzjvSiZOGQqTE/KsE+1RxqG1WKmXoxR/I+2O+Bz
Ka4NOSD7brHwuGG7PLCJ7YMmc9AsdYj2JomluMcSiXgIDxPmtO5aGL9QalDZpvA5TNcxvuAFotpS
aOKjumfXl0bhqUto6otsmLChegarJ0zUjyjT4mPa4jFgRpI0TGOb9HnIhvZWdDZifuS1033iMT8W
nkmEi4Fd55YSw+ESXxKND2OdON+ysEkpmQfGni6cSZKl7HthWyEomE5Diz3OT6z+d1EELM+ZHSIe
OlgxvWGyzE7VWHy7Yll2Q8qnp+fEd+BO+hombYzQRnUMdxRhA9gotynsE9aK0wypW83xzVn66i9b
enrcpCrpQi1DegixHYJG8Asb83OGWCIYB/2pmMafWm/TU2mLa2HnBHPEDvVgWmaPalzv297FZGwT
rvLgJbWzt0WPPbIdxTvrZ+8ZhfL0SsoL+AfQHDwUszq3Xat2EWSZs+7J4aXvDFbBXrEc6SPx9SDL
uvFdsR5KUgiCSjeaHx3B5L5ZJnUoWZ2SoyoTnpU0ZL3TRiYl+mhqP44s86PIMOEOCX0FtoL/v/Yl
eRQca1naYFpudP6/evzOdLJQ1gS2gzmbT4nbGGS3oCChdqkz7YRYRWc43TGwtqOCQ0owFGYemL/i
oV3Fn0tp75DMJRdkMcYWfspwqkvCU1iL9tNRGQWyDzkML2pSODM8lxmg7lUvIMkoT5XGGZ1hbdE3
eWrhnUsxvaNk7CwkIXa/r9Y1Tz16zj8vafNgNYCRBaAaHIkZYcmyoyzLa3tikBFRUSex6wuIiQxs
OX5KYu6e+C84ngw24JVeDHcGYTocoNO6i5YRLjsGC/tOJb+k1SfIm0fGQmXmYVZo2H/FZEGx7qih
wOUVr0aYnUtgNMjDvJi5cjuSHuYY1a3LODRNh/leAzKVMEA/DckIYAq2vJUQ0J86VBaOVx/qKvs2
w+W5yCZ8LFeVyAc3JjUSSyZxHN40o/RDWnOI2oqj3KifUuookDExR2nhWuO9HdrlLZtMlwsJvAgd
qRUe4R2umRLCftGmgakmFMKdveLss9DDG9LJ+aF3CuhJlXIR7TJi2E4GuFGPFnag/n3PZlFhtDTU
cXwhPSBWO156e0y6peHxZ/5KRThU2wIEE2zJPPoxveiT+mS5iqms3nMGQ9b8EuU1A28w64RqhOQZ
4CyPfCynHHBFGP61MAkf9cENf/tZioileJgcndC9D//j60x2I0eyJfpFBNzpTie5jVmK0JyackMo
lUrO8+Tk178T/ZYN9KZRKBSqsyTSed2u2TG+gS/zrLuzdrAVlg5NThAhQ86T63lRrHJvPXrgI6Bf
jLQ6IIFadP10A9+NzX5M1/COqSfztiKZQwmgfTTjvu8KOAaEXZuTIlC0BZ6NxLrECxuSrBUdCVyk
1sy6eB0Rrug9i5MDv9b4xqF1mMIePswqkzyAqyO98wzOAdsTN4VL0X2U3ceB/Mhuhkl212q8xC7z
2RpQ+Y7bHJnJWEGxt8PQbNr1w1lZd+vZUTwT3u/F8rQMbrqfQCjhjOXSAt09Qsp30NBmy6AHvp91
cd1v205Hx97pNMJP1h7GpQcc0gYR48YsS8ZuPFdDKkmulAVjHfkJBnSyfVQRCHhVSWTI4eL24a0X
+QF/LO/PWJIkYs+96dyUDxGVmLiiaXwdY8EdpmRCjh3/ayX1sCvESAlwTl0NExxjah5q1MIh6rdN
usAnEsQropDwLT67dtsnXYxxwTzFpEbibdLglxi7gahIXmX1XhRR1O2mtblr5uFHwPGeng0TGRaE
KHvsZlXc9J1mSURSSaOiJ/cY3DT3Cced/5V8xiF9KfcPVXJ/kbDCfTOXXK2Y9PNtGLH1C+PpdvL/
eIHBW1C2IB2F4zo4a2GW8zUv36vWc5/IN4wfJI7EdoaUgOvA/T0Mdab2aTFLhr4B4FgMy+yGhcFw
E6y4bTQ058f2anrMXAQqn3vN3h/y8lDEfIEJZhFQ1n342BYuBsZenovc9g+kBBqslWmLYGMcMjZN
8RGsBUyeoPni1jriSYrzhteeqcSHG6K3YdFzGgdZkt/BKWD+EAUWB08vD81q/kVjep1rPfuNt/dv
s2B+sq3/EBrH3kVJRKBXhtySfNFOwx74m47BMZieZ+PaDBNmiPrWmuu2PHTESdWZ/MKHThWdiSHN
L2H5SIbSu5QjvIbNHM4J+0/Xem8lHti9J68CGO2lzp2b4HsMZipzIQmxHiYtsc0EuIJLbUwWPqVx
yK5a0zy3xAaBn27wFwOPJbbhZztg14RNgQnbSx9iVO12lNvY/YgGrhGILFGdsBqwoftDI+EzKLDn
Vo+Ig830qGbnUnV5+xZFXobloUUQGCf1S+G4ZgPST39LtxfsjPXrPFBaW/nlG3UkyZ1O4vHV4/7B
Hd4i1CrC6RTMPi1N/Uy06lcRkJ/SZCb5fHOKbta2fR+gXd6XGZOfNg4YoxSiTq7r+bNVuFK/ieP8
WokIlg+iKd7a+BoTW3zWWdXsSB/fO/XNIJLKbTuuLAYCvhQBysSmnIZ/RVUC6cgqxCjsQcZjBd0C
oOJdyeJx2jbKgcEgeEyjo0yjcU9BpsbQrxi054H49MQ8um1bpzqadPztQSs5ws8Iz8sQX7tXQswL
OgPY1iUIhwu3oy2ULpBpvXJPo6qx76dTWMudzUol2bFqScdG1v+jGrjcF/kEo2HFcF2s/neKEneo
6vSzaSoSJQsXn6Zw1k0Gm2U7Ln6LeLCy6wggXuyrJSm/m1KUX/DRribuHFVyrzs2Zn7sY8M3uuG8
dik536jRb56pMJfc6kXSrsDVsl/IGdw4+XphR+hp+kzrZGpPzhx6y2Hsck3tYmDlDc10M29/JHEZ
dksESCfGIP7G3cPcdE0DWILSd4bX2lZ7aabkiJ9WAD6kKPRRxvP4XfBq53sncN7nxfwpcza9QOOq
A/h9UFH+5P1MqhjrbeXOD/PUT2+eDHE9mx5/1JUOWuYgmbke9r9Y3/4SZCR3ReT4BJLc4dAWrPEZ
uRNCDuJNJXQXnTCOaIoXg58p4OPARcffTyU350MLjOlGeSsJ4CJYyod+QXtr/bDnH/K4OSn24jRo
ZXdJ3j+tHfE+ZjiXgSxv9VMJIpB16yLYkzIzbfJqBABAIIP1E78TKvLKXdoPPvpJ+7qYOXhy6Cs6
TMlUniMzunsGmhadk66JwKNVY+PrJDy0Udj95FcoG7YTBsXJdx5HeFJ/AWPZy6D1dFZu393Y0UcN
joLqj9Gr3jmlGLiCiPHC21VvC81jBg5rPhn8SHdTaNqbNEiDm6Kj7DLQGcHVeahRy6Rmv2Grh27m
VCkndDUUSnXViokbdZBIUPEcfJ3XMwO80/QBv4ZKcH/07uvKbT9z0fe3bRfmT73NojtXTdm78OkM
dWdn3M55uhymJWfdBMrq1meNwTxIxzrpk2651Z74XjGnOVDfNqKmaaHMQudmImp+0rE77j1EsW3m
q+aEMoJPwRWc5AF/tChR7u1cpeZrFJBVFy+ddy6Yg51wstf8/x1dOAMJLZDbox1n3NvUQVoLZXSQ
k/xZx+HDLATuRSaW3wGKzVlZktss4Otb2jDyl1VgpROFtRcc3GbYkkRh3dyXv1YvHThNkCa1g3vM
MdmfRlO8rpm1Nn046H/+4PE6Mj1vKTJenglwuVvLfmpDyExu2OEjrZa3abhciUFOs7U5ja0Z3krO
/XVO9v3IkUuVT0dDJrmhPm7kIbCh3AnBRnXslwY2AtKVh52l9IY9Lz6Qj6jxz50v3X+zS7i5tyPX
oSF11kPK2P03h8H0uID83dVJy9QPtecyWvlYCP0DpIy6+GRgMcVoGzIv5AbE2pVlY/1Ys31onZfG
z71dbizpmEhVlPXNrgm+zNgkb8wY4Qfhwt8pBRr4q2c1v3elzo41ARpSfsSI0X/a+j1ph54FXZ5v
ezikh3GS5l9qnnWdnyLjzU9tASjyUMYsBZsw5ivhLt1tq5wMKIBwCFwyY0NSKz703AKJqMlKICsu
6Tt1XgvXDoKQtOqOVFGvqDfQmt2zcSo0lARXE1M2V2x0ktvKqT4B6+U7akp/Fb3zLkPKlzBRTxf4
VN0rnuf+ngW0InoYo1jJPDqHRPkIDLbxN5INTdSgnkmwR913u8AQcSnC3YxcFj/rehUIVjO6ytp5
Fx6vBqSF+inaztsyq5WnpNSre/bcuB7+Wt8x6b7Ogv4y+rFEXXfTc4dh6xYKyHwsJzPjYcqqX+VA
iNQvqAPtsgV9SSzuxIxLbCnahlyt1akCNkvAu8xxb6CqTMWhKzlf9562wX3cZzNCtFTnVhN5XMpo
Oa044F80G1KM9n1xoBCNVidiBheZrywxM1Pv3NCRFKKEUE7hMu+LtXF2q+/PPnqSwOTeLY3a+IGB
ypQLD3vtErwPKcp77qo431VqfVOrYmEEM0ohj0YxPs8F+1FDhfxpkPIrT/gwLc3CpqFvl5VFZ9Z0
Hyu939jn3RqrQGkTd+s2I8gmX6rHQHYTIrur7xN6W58iAXzJTlhi7MjuDYDXui+Tvjtmc3z9fwhf
/aEY/rgSfa3viQG4eMx2LAjK7TDqcF+uefGXXtPukjcZxeFVVMxm2yv2fp1v5MOqm4Awd+cdmiEL
9gXXtduySQY2fSygelMxGSTSu6dSK3xqhTfuQjNQi+Ggz82Y85YU6Kldi/UVym59WutZPkrlmG0Y
ZMMj2ezq0LhruV16aU8o/vm2MTr6U0xMG+iSzAqrEkeyr5g1eo74lIrz7Vzhj4sgFx6LoJaUIaCk
kxnHnxUEklYvj4Gtn7/mrG8esqr0vgEHAGvzkO5LoI4rf2Q2e6ttnWPS+8nWMC7syO1PO2Nlebc2
C0YFlfM4wS+kNngCKZPTa3GoFpkSXo+j3eCb+FVlbN/4aDjqTXROSXB9cC4UNTLW82k4ItHVR9uL
8pDaSj7yFly3TaiYZYICCuiMwpKpDCEFjb+ptw82DkmzI/JtsZciTd6tv4jbUozdr3LkCcFhUWKn
NNQZOw470UILB7dm0gA8hW4cgDWBKssCLK+63zJJ27/zUtoXtPeRGm16N9u4bO6ryX4LY+J7poiS
5woHc9i1LaGotTqFppkf16YyZ5LAAPJYOe7M4IGWUXFFWpBA3BRwrDcd+416aunajdnFhSkaVzrQ
ulvUPWmcFuAvFr51xn8MGxnuMK2z1bJZQDkc4p6XTSLR72QnGCnz+PoAc5AtC9rFQKhm/cjjUb/2
CYMaHXH+tpoGA90xCA+Fp8uTQKjaZOnyztiJ/s1FGBaHEegUlCjtfO02r9bmfJkYU1j+QH4hQG+P
GkjivwTbGHGWOTqJkuSoV+K5m+B6IPpzn5EpvRra5DNid5ge2ISp4zgnDJj8Kh+u59bGJ2O5qfjc
7iv6VAge16Cpxu73InDipl50Hxli7NFSZbsOsBROleRfyqi6MdJ+LBNm4q6L1CmZi1empGEbCOel
UAxsm3LW7ftoCiw+cpaXMe9+NFU8MBKI19/5LgHZYHHKe1cR+hxS6z34VFl8tE2BKq0VprhGstpK
0p9yDVgI0yX51vAF2bn05NyIRTs3caS5OrNt3XdCA8rz/fIWPh+mkWSN3et3jQ+WZwPxh6sr6pFy
cKbYQbl7h+djmxgGtlZLcwxqLsCzktNbnFXRfdCP3aVOq2nPhQgX31ymLywySI53uIFTIMXJZiUF
tVm79E9YpvV5qrvijA2DPzroJK78MbboehzkpcgbZJVggBylYnCFjAS6eIE4pk7jWsknNj/4ufsK
99lEMAGHzvX3EMuM6WMdvB55tVW/vVlU9zxzoBaS5Ad2Bka1VIHziRRWiLSmzzJNB7XrFVIpIgdw
vYEgjdc47oZSeSZz2NFRUKq9JYB9nFpK5uK2Y6/q14jpbtWyGbr2CY69gsPouudV4KhRCV5j/JpY
v4aaiAV2pI0FnnV01+G5QD5BDSlf7KgfizFu9qKO5yNQT/HlXw3k4L3C69vD3Ki9DkOuJ+7M5PyR
xdwd0l7bFqhr0+2zTE63YEdmqjKyLwLW0bYsBc5dNyC1G7fiEIbtck5WjawwwSqCLTcd2tEV3LZA
4fpj8gXVpjzE2CmAm+X2Ulc1F4shxMDkMPrvEt0wxwucE6Fxy2O69v4+XopuOGBDYxm9hnarjMOl
0cWvFXSW1aUdziGJ2OUSLBUgr0iHyfXozx8TNP4/YPRfEaiIe/VMTuemrl2aNIsBbDnrUsz8EAH7
kwvE7Ef2Q/KUmiB4jBKcwx2Naw/UJl6RVGTo+R7lGap4ttQ1NnU8uqSNSNEkVyP5gLfjL1ti7z6q
bPIgAxKAFfoxEBMQXG5T/IiEjSpiNRE+9tisxGNCleWq31raH08JxJIjQVhS/SYW8EZogJ4b0Kcm
XrlDMZkfHZf0Ty+RavHKmp1W8dfMHf2kp2Z+SsAj7bKOHIQztul25lTe5jY056miNs631XtMF/Mh
Don10tk+kwxKgv0gF/Wrq1dicDPDlXSG4uAu89V6ya+11PVnFgeYgAOH53nilVKy/8ttliXq6pKh
yVbipBBKXtxpCHm3xTWEgO+e9wNO0dxPZDYYezyNWFxEwE3LQQ2gPLw+vPHQ0HGJlj4sp5g9yC9F
Jn7a92u6fJDj6LdhT6wZjuK0icyVUi4XZr0uwEOhGoacuciZHYc5uw2VXba6Gl+qFsFpLJhY/dlh
8wsn6uT6U3CZNRmAja5bdm9t3fPQZLFrWWh3wiznMnVBxE42+xU15V8OYOjllbmugerseVwi++KV
Y82pRHPKNvBxhJvE/VgArl20XXIGe7w9IdM6jMkkfa3aDP7+incj8m1ySATivTaRwNOxqvqI94DJ
Pgh/Yr/8Grhd8kOR6XFtZX1ubEur6ewz5zUdINkE6h2fvhQzABqjeI0BUWBVw9IrAGUjla7xTlkj
g03GTmEXt2uKhuyoAQG1LeVWKH5kw+q7LwQ55bMqM4wein9Plv5GKwi5RZfTrqBAmj5Z0j4oQ9Fp
JUKAxxfHnG1Q7JyI/UY2scIVEQd2kTqncuyS34Vj2BKgjp1cx3a3IQUzO/wV+KYrII63RSkHPqvO
YPnVMNICLMwv9PriSJl678APiWJUL/yhoxvjdxuH50J13LF5ZyCGNytX7tRBtA2Ljs9+BAs8jgim
olxPy7mYWtD5aR0fJRevw7JMyJU2vjJALG1wkclaWNxxv9eqr49ZkHkvszLFy5LGwBT8JrsyKtTG
6wlWxjObnZEJxXe52Sed+zlRnfmwgI8Fmy1JGEea75bSh1nfRO7PjEq9E9NooO2ZWL7ENunfZJDj
wCTAg1beD0hGPf9VvYPlQQxjd9tpJ/ulA2Zkd1AGhWQc912FncxRWfETOVn+VA8xqE6+319BSkA1
n7gaQge3W5RxYlm6d8HnLrCsA2x91WTUEe2fwbiDGgnUx7Lry+wTqGh56xhv+Ipaz7sixWz3OElY
IE6Q91tZNH+RFtTPNEqOc7Zte+Nm3JkDQA2rk2PXICtA8kWbTdRyOZZjUn6ZIlf7cbbDRzVyqQBA
wow9B98SsiM9upE6MELgaAm8Dlm+t+NT0vrpuR5RSSXWNKuma4RFzQmnjsw/Axb4XNjxJgxL6zy2
SVA+FIFpn1wELBTUqwIsNYkes+K6tIvBDJ+nlC1Ayif2MfvVIVBc/li1jRRVzP4uEe56H3qMEqQD
0Xdi8Ca15rQaW9gMAK5GF3Uvsz+4yatT4Az+gfDwcgQ82J2mlu4AgRvrq3DnecVorftTzYmx02vP
eaptfllmPB+LkHRzZ3Doo5YavqJAu1S4Oe64LUOpn0ncQKTi9KvlD6MPQ5pXXD/DXXfbOwwUK22T
ezCRFOpKKBTPWRVzt/Ob5FESK4fBD6btZlRZcBz9uSSubtpj1K4DuA1/+epogTiQiee8gAPI8U90
le3A8FYkC+gsXRrU/2uWhPHgJFkr/bIDVnExi/XOtgN9wRQkH4G8ggAWfH5n6Tr31DhNB65e7mnu
huRPE639yZNjuV1r+2fy6OEc6jL9V8HZw99o+4PM5uYw00d98FC44FfF6iBXzLmlZsAtAf8fNN0b
uFDxoCW17PWxWJAXs9Q9Wgjcm0WRxp5iD8RCFg37VfU+flLKMephMh9dMyPNXQ/bhQzfzaSc6Daw
aN6b1Ha/c0cHv/XSsTmsTVPfwPrtdsb1+H1ACojjz3K8wpNbU+1ZO0QnPyNjE1GHsq9EnUGD8J1T
nsTZPo1Hh8M1rvZqwYbcusG/QTsAoK7oL9QdcD1JDrVEZnzZ1xaNELoGf4m0wGazd55jUevztQ78
2W3LZA9xPd8QNMGXMHryJsrZ183GDZ7Y5FA7E5hPJgv3AvffORtQggwpMKW2CpDyjmDwD9u4q12K
qrBtKnxYS31NS0eejzAf8zC7KTzc2gXMNBOeMVoSbCuy4sOvHNCLddTQ/kfSJgHycnbypnn3RjAz
hoDZfuRxelCMQLcZmf9tZ3CgFFkW3/lsoC4zjz4fqWHG54D7v8ppTJpqUIGJ94d9kHokZP6NuQ89
jr7z4zSbYdfGyhxDrn+3tE3Ic+Au/YHvb3MsVg6/rKtC8p3ljElZp4c078NPtm92wz1SbGgFwzhq
KKiguKvfph2SCQ/gFloZekmJd7KBD7Jh5ZL9QWyFgYTp/44RMd9yGydl5rAatHWNx9KZEPKDSl8n
Of8XIACSEHCCQM1BPCTEklxD6EtyTMxMuWtGt1pmnG8+8qkGJ8bBNGerPmSRH19wteL7W9FGOY0x
0spaH1xRviN4xfsWIXG7TK7DwOmkZ5S7ZL84PgNT2Yh/axK+dkRcXk3h8EpFAKaf/NGKO7LE3SEs
UmYqom0E5xU13UCKN6uPf482wmDXrZhoktJ6p9jFShIDTuggefjsW+8VuIR3GcOJ5lYynV3B07HW
a7NLshWKV0I6sBLxM9yR00qNJgmtlv0cpcHMYEuB+EVe0XWq4piXJKkZDcgE9I7Y9wX038QX87YW
lbhB4AVCUaTNWficQ9vw2quj5sV/cAQOoAFFCPAXgZ289o+z7eU9YMtgE5fJT9kUcH/Y213gba/b
VKIThCatTyErjBP+WoAGkrnmULoQAmxavfUV+3FO3uRGwU/0cfYvTM8NRMuNDQZ/N9NJs1dVm77r
aqH5A9UQoyYa/m3geOodX5N36K/jxTRNzXFwUZ+RxPR5JT9+ygBxHUqLeTZNJzgbM45hq8v6LU/9
6tnxCNpyd14waqF+50XzK1yse+C4gAHH5uU05MJ/KhKnPmDf8N9wcgLwKAI2UTgSWHXWkrwqCxpb
jFDkwS4f6NRDLbXsSXfBdStk1lCtQFxzPMuVbLF29CGiczDwkcBBei04Fc6rzksgFUXSvTqlBY3F
jvAeQDQ/66Epn8C3A+PQ4CP7tel3kTc3AMAF+nveFZeoaNZfNZPYhYL6xxlIxS6rxh9OF+7KYTwy
GIKFj2gyASTCuOth79kYJkYaMpCZYa8hTtCUMRTTTQMh8BKVyDddizjJDxOnsVUS+/AgjiC1P5KA
78OmGhNAxxi/omJqxM738n8AP+tL2gQj81DeHfse1y44Dvlk4/mLNMnvHqzFzbwmy9uAWL5jHzsd
lhhwXVoNIaNBYu7YqNXHPpq4oxCPhqRAP05M69F/nFjEogGyhYgXW1gy4SbPWSqWjam3qjctjGG+
RZ0tg+8c9OOlDVJ2hxODrRBrcsflruWagtntuQny8hhMod5FCzrRLGF8NJPKXrD3zduZ842pGZfP
VAcWLCd6Zl+lWMDryL9YtyEgm1/W9qkXYE4g9otPrxm9P6l7ZWf5ZIEMnJVtBur0TkazvzVjvhyq
NTKHQITdezb3aAo+V2Sa2+HBe4m94DCX35wChEx7YdkRVvYTaLq+A9zIB9WNe6I5rJ+LKiwv+EVL
pquaCaRtnG+OYqYu0COkMkR4TACgn1nw5XvXKmhJXQwvKkJRyfIoPcg2nehpvYIu8wkHNGY3aNYK
SWtqxrcUO9e7YHDDd0u41J9QrTZhRPlQ1ozJK7vgiNG8yJ9nWkSeQhD0OOuX4QNbt3sAt8bFxGhs
NvxP9jb7Sp88HBE37Yhouc1RbLC+FwX+17To2kubVy26SVvecGStr65qnFuXvf2xaEfOGSYWOTI+
YYThipj5BO0i8QWb5h1PwNMIux2EPyJTEb4282vtI+5JlJyH1vrBOcZgvh0HzHNsXRMelbr+zqQt
9nmc13Sn+9fEOE2gz+Faixu3HOlOQLA9KjdPf7nXCJjwZXJBNMt/SsUSWmAauxc15tJOjnYfDrY4
c+GoH1db6oNDu9kBIAt9BCZ/Sx3V1tv+lNUUucCJC9FqAyR2WlB2Xgw5+VQGe4XBUd8k5R15VUAk
Y8RqpBlcMh0ZYkQA4eeKRBne0umK1QhAm3ZziZsEbyerAKx7VqUrVP2u3nOSpPuhwj5JTsM78CxQ
HksN76HqVIe3vo7W76guNI/A1dBRpe1t3McZ1lYHMrvg70FG1k/euiqWsrbehXoIj4Hi12U6CAQi
AuUF1+cNjVl80WLknUxWP0d27Q6Oluo/fjnC2StQVGlDSo1y+xnMQXNHrin55hNn77CCYNQBBlqi
VRKhGmkG2NFiUz4iDC/vU81ZwPa1Ps2F/9q2ttt0Pv+SSUbfapVuS8MNdzx405gH9PK+cBffeMqm
Tw57meOqXLAFxcDTwot2zkZ+DODgaVgheDLyemgghtdKFaSo5hzjn9+khjkrHJL9CJG4IivL0J5c
/waEnTCZt4P/OOVJ+1pr8DuweJP4HNpc32Lea3ZmWVh7CrXctVkZ8AEfgntZoZXR11cc4zHkgZn8
EBcQe3d2gfRsLGF3aVGeH1lqpOBgqz/kVOI9rOj40SStPNkJXlzG9hArkVveBnFM3rZ06+OkoMlF
Yxc/2NZ8Q6SvbmU9EeZVcwBYP1o3C1e3e+qkOJbxj3NecGOXto6ejcESGfsNykoFzDFnjYkW0rE9
4t7zaH3yBKlEf1Az0KEha4L7bur5fIb6OqeR88isyFEO+a0tgsBSnlOdwMPu7KlRTE9pgJuK65t7
RTxXp5HXEbwth9U8hJQYpyRPYGX0z94S0DTFx/LOielawrvoEL2BksnFNeVLGjR/4usEXbXt9BO4
0/hdmjE+FNR7AZODvpI40XREwKxexLTEtL/ogQUXrNksw5rjK7EgWYMajDCXnAefjDUNw/RIuMAE
9MJ/pNsN594nG+CFennr/dZFYIz0LTYcsuBGfgbwI7IMyQnA4eCBaxsSGN1JePSwStyD7EoJYeHh
oMtu3lHaNeK6aJDTCrzDDulpGREoC4qGIoUqsnCeoPYMYSGoQZT6tsGBfzBqCm/acm2OjsQ8M65O
d+LFY6ruEduHzE93sVsG5wID7I7xjtNoGD8aXISnHsPMcxuslH2OdCNCTcgO6NHzDYxPXle/Z25f
RPAaSfHsF968y+pFX1bf+3AnD4J8wVd1qFhSYLAMnkcCdJd8KPFuDzwfrYcbu3DG5MR2JQPSQDPG
Emrir20D361seUlQTZm5HAWylr3THe1WyW7OFWkbGNvcbUhg90u/cN739VmGJAPUSD4UkOYI7qGq
TjC0BE7vMWMt6rVfDK5MOZhP4b/kxcgRqMVwA1OLBxcekINViTts+Ufrjp3qVE6HJuyae54rdUMh
2wo4avUJDiY9XXx19ZcRiESsPzSffj6RFJ6c0d9Ibqg4FF2iJR3WD3Q9bum+kpyVWIxs3pE/ygnK
OPjNnxUvF0eg1DuzklKZdEesKo36967r+ifR0+EYt0F+jBcrd8DVvB2G3C82/6wF4Wxear47ezPE
gNabHtoCiewtfh7/VGSAA9QYctgv7u/R+u2lZ3VPqIgVUC9xKhc4uDcT5US7Wc5f9KOJI+n64BCU
evyhmMjcyjBjexSKb39S5aEDtfoczuFX4geY2ToUBBZof/Hzyj3bGy6qadGjJcF0C5oZL4geqcya
DNqfqI+ehhwlyX0DpvGig7+QANQ0de107JCTD2nfqq1b88Y3qjyNjoofXW8onzX3Rkzig0W4R6K+
5aH6bgf2FE1Zc4EIEj5E0ST2sytwkPZSbHzfqXaW0O5GLxU8Qsa3rV0JYeIErPdjzJdviNg40caX
EIdL7dE6iUvoB0EGNWcZqMYCehh6/nCbUXOx41fBVTwRyz4oqn8udYk7mE7Fn2FB6Pb80flqKfRC
bFADiUP93DJY3rNggzklIvubae8Td5lBdCUCQ7Op3XUjwtE84VXIsvov/3G80rUl1nHtGKkztlFB
k/S3ttB603dt95Rw7JySBigmPj82FOxV3YrIOhYcWlRYZLjE33Ivu/doit/JksCsTrlB+ZamlI0b
LdGNS6EJA5a/4CLmmyZWUDMjTR+YpHAy9X633obhBN84CfL3IUK5DlyWDn3Op8ETMy2sABO3RZrh
bEYGhqDb9fhy5k+6JZGW88IHJiJA95MasbY+saZxtnlO3HGSatljnQ6IjxCcEDP9QmtFUjKk4Wk3
TIM6unlPGr1bKERg13gma/KQ5Xnwig0o27ZV6x/xtoByguKxRe5PiAmMfPrx1ROQEfiLfae/eINp
WTpgsGFNoLlfjEsT74PJ/xeH4xSzIbX2et13wFaRjiIx4+3qedGIvxHOZDC4MOYys4y3Bl96zADo
jUNHn1XMKbc1AfMk61H5jt3ovb1QE4kupSjt6cGBY1sIvYlVqwdz0bkqfmnY55/zOIAENQ58c4CF
eNVi77ZvYhQVDBt/zWzHf7GBUqhh+zpF8xMgzB7x3jRH+t6W65+u/NfLUu8mxTI/cXm7gUJADrxy
SgUH8DYNgHaXCYwf8asFlLmpOzaUQaHnXWtEfuyw4d5ohiraEJnaNj2fWzJufn7qqHYCYQrQLA3I
qIyhCxA4N92FJdb6ZuhCeOGfpaxgSJx9OabOXo/JQmwPAxIORPHXGXFeIsi1f3OjUm4JOR0CtuVH
o66sAz2R2jcq4Duv2QaSnc/fe3ppMz7r8dUt3BNeueFmOpEtyPqbfETvASUf7F32d8BClA8ZJPNu
XZmndIHag2rJIDesSuHVT5PjvrHPJhOpXRRK45tbHTFZ8rkg0MR4uG/KpbuDHu7tu7VsIUNQD+B3
KXk2zrzSKpBAHv+SqOtbKj6v4A/UajxoabrV3Qizxnj4OGPPOQZySo9YadgokHFn86Omz17r8ZcL
nwuaKjLTU6twmNWUDW3XJgK5rHgWu3TBLpB2bwFb8YMfPYSEGJjxrpUkYsXi2jrYaeAgs7uj8GUf
EwvD9Xldm1aj/h0zK3y0FduxdSrEZU4q7zEpUWYdvPbPomlIp9kwJFqPpRUzZIc477HgZQlO5grD
t+9JeTYzUUkg5Z/reLVLunBoRUqMnIvkuB+G9FPzWdwUE2IFGrs+8vCjzOlZQ6DBsJbCAT8CssMt
IWCxXXmsjsMMkomQvaskb8QsF955VJDgjbHdG7dgeZzIhJOCDqLotpWS9yajbS6SmT25fMBwwjr2
3kfmFifb4kGmYiz3m6faEt+N8FRxHiGWuS7qTlAUUB+agF9bSXFPGnoA8L2qfMdP/uYPhiNnKqkx
TqkQNiFmASC9OJ+4/fbQY02+W8sFlBgFxJuwJRG7JJzmjoVPNvAH3Wat4z2vGKQw5aXdO9Uw7jFo
ivklTzzDV4XHrndZqLJJW9kpg5AJUlefXRc3O99uiWtFjaxWkbT0FYaQ9lV9XAcVfNfZQLUmzN5N
HOGc+t/t6P9dWv5/pJ1Xj9zacoX/inGfTYA5PPil0+TQ3TPSSC+EdCQx58xf748yfE83SZPQsSQI
AgZQcafatatWraUpsmLJmkKZRpPFkeh7xYniSdwlR/qT35w+3SZS93XZxFS2HBOaRTCtyLqmiiNd
dBJhRuVndXKU+sfO/ETzmh7QPExP4rKdqWA5g5AMS1YlfDVq0//6j/SvbyePiP2//iX9p+fmvdZF
VnxM/RcSC2rq7DS8aOV9yej9W7Y1fHMC6WIS3/34r3+Zsqhd2xpE7i9s5XQceYNu4bFrv8TOLws6
b4vytER+PIwAhj0A4Vq2KClTk6poGLrCKbBA/A4reWHSQVBSHUKSY9LAHACQveqPdISCzfsJ5HVb
CWRRyd03Pyzr3AYkDYuVMc+sI4faVAyVRzElktE6hi2JEArN8fF7mHyt6SCLLW633fIwZxaRphuZ
5IoEnBJdxetRUhFXIrhp4qMBJTbovyC19g6v4zA529bDsi1tOqNXtkZ737ctuVdQrjia5JMaut9U
6CWk7mPZijxrxlIsXWPuLI7A9ZBAWxqNWGKGKxwliCM0Ygf9l4ZiwvYtU980xd7X1bur3SFrRTmI
dKZK88qLlTzhsDybB9VLCCVXe4fW3fKnTQ6/IYuGyDzLiqQNf66/rA2zUhBcSz5pdfGRy+/AcH8t
W5Amm2YwASpE1rkPdG7paxO1BIofuSLlxOsFNAFUErINSUgNvrRq/hJk8DlOcZTb8KtEQr7VsjPZ
i1fHD2/QZSLFgm7bhqDqZvmzJsfXILiQVF0yDFECcjJ89cVZyhLX55uz4hxQTT+0MVkHk04ydB56
8dUKqnNRaLAt0VVOzBsRPP+5eQ6RiMOVdNUc7wjyUC6APznn1U9mM+9hs9ORxnxOZaN88VPEBcXe
8yk5iNpdwXl4XDY/zPmV82L0Kr8MLkwR7z9ado1W7Y56fX5upU95f86gcUOHhgY8y6z2gnO3bG2y
/QdrkOnTWCpzB/z2axdzbVIxId1q5ggb0v1HyibTfipptDKlE78xWDE1Q0S5TycKHTunMgarmmj5
GeStXXsIsf9sGkQ0qz0R6vKApqdGtzSNlKfJfWYpxuieIf+YZWbT5meAjKdcd+4bTXlaNjE3ZxrS
rIooA0mQxnOWx17bm36OkglNcCfoXuTXQCohjfEhCl82NbcZDFlmOJxTSVRHTtDhJSX6SlKeqUmj
Qax8gIu5bXQaqkvqlqEhvUA9vl+2Kc1NoYFLwCeoqjUJCQC/VtSlMRqRdiRq1w8uWYLwF6QwBwf7
dVV/bvzqtQEoVVtwYHi3qD0estI4LX/J3ERffIg0um7KrMld4uTyXMJTodfHLqFlMvu8bGTO21wa
GU0xNDgFYPC8PFdIYgovQXevGSTRaDoRz8j5FcLHsr3Z2VWG82bhdyV1GPTFiUPiSAvSjkGJ5N7z
8ujb9vb/Z2HkPxF3rSUVdPaZKptDFE1DaWuvHLPfcz92U+x+EvWmaaBfODpnlmGJjap1xbkQXsmK
J6TyPenVyr5ISnyr2rfQF4BhT1YcyexiXVgdzsvF5NlGEcUIPxfnsAXrUN/F6icbVrsecihe6VW4
yUgQL8+mNGyAyUg1xRDxkpqujO9hG9QDNE9ueUZmYydKdxHaa/Zrat9AvxG5d7VHBUv4CXZiZayz
G+XC7vDzi7E6HrRQqeNh11VfSJ18tpGXWxnbJGzFMXPLQj1uiKoJJ8S1DRrKwDhx3CFKrsk5QB5j
HfXiVa4eJcvYSsWvxPguOS9C/e6mz5F7WDY/591MUaKmq+KqcXHX1kmmBmEAlPlcdUTNNlwju0x1
oP8wpHIbDfVBN+zcs9Dzcl22PDe3l5ZH+0h14c0ITY5IAmdzj+ZDlKxcrNPQSrcYGD1qiiXC2Te6
8qQOyGYEfdYZLQJL/2QW3N8Qxv5YHsf0PBgifEasHmUX7vGRM0FThWgh1TgP2QdPLJw1mhNUisPH
qLjtsmdTWrsdhjW5Pg0EZSLNMKqkiiYvx+s1831KyOB52JXwpPiQlVcG7wxN3siQx+f5WjA2c/qu
7OmjO6AF0e0A5y3PrnOyWShPuBdTByqGXWkiSZVDxfCQtfettHLJT9fv2q58Pc5aq3JKHLhp/Fvr
f3H8Rzc/sUGX12+6D7EyvIplaJsURR9dPkmiJiINsuUZysitmzz3xcoGmR0GZQhTMkVeE+MAghqJ
0lHnzM8GnY5x/yknmiU62lfAHZeHMrsxgL2ZFgGLPLnXKlPMBNBFxVlqyPjozkHS6YvJZRhhy4ra
Wtj/+RXE5FkMiwSXzCEbbcWgpNvO11U4gUOEOtQGyuQa8qkbxbgPDDQWBq4pQNnCit3ZKeWNT2ik
ixpH4HpnGKSjoXHgfdAE8LSAglbr5zj6Ymp3yxM6jX441TzLLAUFVKKFkXd0oKno6DjjGRQQmaj2
HtGVu6BVV8zMbUHZkEn9mMhTWPJoCwqmVlERU8qzTpsDjDrNTej11j/YHJdGRqcpBeZYCohJnTMe
MRXYaYqSRfYlofSWr0Q/01QMF9qlrdGdlhsZ9WzfwFb86tpvIKepWR0G7WtBPIvGI+Eq9P9dKNL9
bu+8aMVxzM+nRZpreIHo2mjZaJcgG5hL5VkjadoX1RPIqi/LO2NuB4IBl0VTU1V8//Dzi8jARS9J
LdSoOhuKuw1h9xWyZ6OCyP9m2c7cDiRTZ8oqN4w5eRyGmWFSckqqM0RNCCY7AI3hGKyaw7KZaRgA
XN6ycBw4QZr7RwtWN63iOPQonhM13ergQnvprkGG3HuWURBN75et/Y5MRzeYxKh0Swaop4riaC/S
YmiEQt1jDsY5xXn3warF2kkIjqrxLDsHLXGHDvNN6htbqNB3IJ+2KslpmoShmydXvfw9M4spKao6
PCi5BQiprxcTnJZi+F7QnT3tQXcF+FGpTlv36tpTcmYxSdrx+iZ5p7CWo30ptjxa61Luz5oOy/1f
HX0jvr+Ssxv+j/HUagazS6ORxvN4NJaOcm/ceql4VotBLfPsoJTo+7eGce/V7cqumXmBGJIOclzV
easCtxy5/xx0cOJwNZwdlc4oZi8OJBH8oQKFAA3oqJoLcvEdtM597/srm2huMolYNW5WFo109vWi
Ad9WSkAFHVSs/p4mWtsXEEn884uGiPxvI6PZDDsZ6pU4784W51tKgQvKx1KDMFdZWbYZl4Uh06Jf
2NJMdVxmUBDNzpqg7lCxp7dbLlDR3v3xJie8MTSyJYTCk6sarsrWAMvTnEUZ4udEfFLgTwpbbU+u
ZsX/zvl/mQOlKuTiSQON7+cIknGQ61lzbu0C1XILaFiSUOZVY5PGaTnytrAXIksl0N6Xqal1rIo2
e5N1WNlaAllw12Jb//khv/qm0VJ2GkKyiKI03Enetox+1MIpk59N8dvyNM+diSs7o0OOrHyUiVLe
nBUKYW1wFH26t7xNm75m5rEW9k35rkLmsGJ18JijYy9zTRDGmjzkNHE4LRf3kSYRveaosJ4DuO+g
MA7lnObUHXWytL0xnHDT+9Sg4zcoYXIlXbE+43NkBZCCTKu5yEeMjqJghY0lmEZ1lqxvPgRIJIrB
IMTJg62tHPphkSbDpLTDcw7/hpu7HmYBkJksfVyfe/lXCDJpSBKloGv8dCUFPONdZNKlNBeQhJ7e
u4YCgXjSts25guWTy+OmlxCIUdaeqLMnhe4O7h1Sswbp7usBUYftQWt11TnMz5K2d+o7xX+30pta
fqR6vS/lGweJG9hNGgpavvFpedvMXPvDIWW7UNgkszLy36mjxAmkaNlZpqXbqkFhQvyatefWBfZD
72Ef7JcNzuwU7liWjjZUusTGKSudYjU/sNKzFIGQsG9V90nIQVlDOwG0YWVbDl8/2ixXxobRX5yJ
zFRscMJmip4UgIH4vq4OQnF0wh+B+24ENNa0ynZ5eHPzeTm80XyGHMMKWGR6tuPwA93sTeXKh7Lo
7pGJBoIAE2PfnJdNzpwIFadOkQSeARHauutBKqAzUESX0nMNwvVTZ8CDeWPF78tG5lIAV1bG566x
6M5TsNJ1tw3dG6r3uUCSpLJ+5aSmaYcX2hsbbQe4qZYtz8wohTf2C5pzksyeuR5eX9a9UPZhdg6B
KW1yQb1PUET26cOA+XCXgy4LhLU67sxdfGVz+PnFvglMzbLoxM/OWUSLprAbCB2WR7VmYeStIwl8
utwwqrSDLDBC4jZesTB3DYEq0IciDIdNHteJ4RbJIIZjK+bFXVnQhSK8h8DBLP1VtV+iGnKQV01e
2/+z4yKg5zLQTcrwo9UKZCELK1NlM9blR6Ykj3bq3/6DqbswMbpeqwRSgdhhJ6Zq1lK+chD2LP1i
xTFKM/4fAMPfIxmd5EQj7a5EEJJaMKd4cBI1PewdSDPvZMVDgdq0032P8qYtBnemUG1g+f0ceuIt
nWp019GPCqPtl+WRS8NRHvmzi2+SxjFin0WeGAbMrg3OnpZruBLs1Kl2QeE1GzcNe3rqtFPA9Oxh
bYPK26O/pbLo+3Qo3t6sfM2wltOvMVTcjgrPojbyrlaaSr0Z6VC2KvnJALTiqeC3gO1nhbRXZXDk
qnWoW+2+4StkiNa4QW/yTDwuf8eM/2NS/v6M0UL1YtDz5mGfJ9WjUdOJCkFSW4IgAq6wbGn+SP1t
auxqAztoYjvmPskS+qukdz15zqJnT3xSU9osbhrne+d2Kxfm/D789/D0kS9yZLNMw3q4w6xHpXiO
TK6S1+VxrczguNiOmIMOmSsmgH/vkbE+aroziO4e8sY4LJv6P7bw38MZvuXCtfbo3rRtpqVn130u
kV9U3w3j08BCIKKcaKV/1fK71X0NtRvVWlu+2ZmEloZysUmxbOybUjnyW2Dv6VnJb+26pjn3xgFL
tjzA2bm8MDIaX9EEsJENR1QqjrBJG+4X2bkxYFFaNjMTRmmKZpAWIptA3mLwFBfTCGS8pHhP3GYi
jtT8CuIbDeID2fgKSn3F1PyI/jY1cuk1TTBeoznZ2fFvO/VzWX9UlNkKYyWwXxvRsHoXI5Khug5i
ncCwKensgxIfyQY6jQsToaV/4jF0mtFViV+TpG7UpAJSacMxhnPDUR7N+CnJnvRqBTcw6y7IymkE
ZbznqS9cDwmueCv07SblCfEYRN+r5CZEAcWrT6Vx1Aqg/iFclCtG51br0uZoGqNS9/MiLLgdLfsc
lTQHZPkhlGiKDuLuH/gNlaQheTzqUAT11+OTMrFFWFlhfLr+qKXpCX7SG6ik92Bd1h7vc4HFhS1r
NJeV40HR6nPro6+wEbNvBcjZ5SM1P3P/Ho01mrkqgtpYd4bRiLdC9UkPXvP0u+e+LFuZjSsuBzK6
NaFSCWrLZiBVEKDeRktQ8MklPRCnD0L0qrbRgWzUxjS+qy2aB0+u9VOBZUP7J86Qh59i8LiFLnBc
9BJBotHMlOPzo5oMxSBjnX+3U3nFecwu24WZ0bIlniR3usJ2LPLX3Ptsa2t5jzUDI+/kdZCEuyHj
aECrG+VPPflYXrDZbQHAQgTtLFHUGH5+6Zdof0KwsyeMhv6rlfaN9iXBN4XGWui8ZmgU11p17EFB
yFTRvQgB6Zsav9Xg6rrm0/KAZmeM46oC0OWPNTq1XVMGRu+zz3sIfOlR4vmxhpqY3+T836alkkBh
g11PGkzNXRQGGa9FOuczwBl68+Dpz40L/4lnbaBwQbzzZJTfe+0+sGkmoiHbeiRDsbL9Jle+yXVP
XU02NMquxvjKR7NCbuquSN6DVPBu3cTRH9zGMO7STrdW3Ic0jOkqHP5tS7O4jw1gDeMT1QagBMKk
T96jQt76PlnPFk2pYgf/aFU8VvDBJADZ6SfbJmVwAq/q0fcnecipBClUHPK28AJS2eLKFEzuVT5L
54TzZlWGEtLogORh1XdCWmfvTkGXml4iTP6WkFWS6IUxV3Jmky08sjVsvYuzEta5mRkR3Mum+dmF
hJaWza3ro59DD8TyJp5b2MtRjZx1J+pBlmVN9q47NmS8NDU20b5ZzarOTp5J9p8bC3TAGEBitm2k
VUmWvYvxTxERmEh68Rxn0/UC6mtrwO7JwWT24Fdim+r8a5IJzAwbqhylS9+B3H7SSu+B9uSVTbpm
YuSOATnqqmA06btdJt8DGlor9ByXV2Ya4ZsAd+mWAIagUCAdZ/igwg+9wAgYRv+i0WJPsyjUXXjM
vNj1yR3KWAcklndK6N5UdGcF+UrtYWbNhgyiCTaGfCYI0etNiOyHpEEUNDBy2je1L8Ng0fT0iwo8
DQsIS5MiWAldZ2bV0kU6KlQTCIQyTr3TsqmpPpxb71X5FXWUfW2twRAGnzzyLViwJINMsT5FkMBB
ShtdIibvHu0aKgyZuvdXrBUPZYgkL+y5krlv11D5M4f5yuZorwRtqYSAL/Cd9EyW6omuN4/GJa29
Wd4ws3YQ6SW/pxtcGcPPL5xGBC8FNdEqeVfIpDRQDuwdP3X3TWrUEEWtPmdmPIdFPUpXFcABKln3
a3NuUYVh1oXBew9Zt26F+4YsSgbP7/Ko5vYE2ANNAlHHyo0faDLt7hVAbP89DXOo3jU1vUekaO1t
Nh2MxkVOXxKvWZ306Kh4QNOzLFCYcd/LxoWOMYbTTd3nUr3iNqZXm86FRmlJBcsN2mc0Z7nSJrpB
d/V7CNstCoFd8NVAWE1DxOkQh9+XZ256fnUuT6D/VLBJ+o6zEbUBx06D/Ch5AJhRmk9J+AjpAjzD
X43my7Kp6SJhiskDekmD1yQj4CjQ2xVkK9/9yEYaSdBhN4BW/o+NgI8aLmARBBGQh+sNV5CIg+S3
d99tu5Gf8zaO9prppSvviulOMHmBcVPRsSDp2jjb6wWNSA+hGb3HHbLZcJIpHdzP8pqZaR2AecKS
ircbwuHxmy+2VNnWzUY+Qw277xrtIaqzLZQwr9D773XwX4JgH9QOBXhyzaKg7pYncxpZ/ravEc1Q
ltPUMbInznrHN7NIPrfQP6SatIOHPew62nDRRYeHwX2qu0eIoelSurEBkLTerV6ekFld/o6J0/r9
GQDCYIegaj/2ImHm4o39Wj4bCZozQN4KN9wZVU1X7u2ypfkZH9r1TKQCjEm2QsuEwjTR8TlrMNyj
mbhJBqZbb49KbEKntbRLdTRYDBQy/viNOAzywvIoird7CCDCXpXPhXif90+N82B6K6mYybYdUJdc
1YyLRJasD87gwvnTRqy4nhKrZyFv7lBBevQUqGSy/rA8iZP7czBDR48p0mAGXH50BoPcFUtJzNWz
lnyp1DtN+VWSKbatlwJ1TSTdkTb/U/9POxtPH0O0cP8oKY4smkjhhIniOW9CE5+0sr0PQFz8/2yM
z3xM2c8pGmx0pPobKJiNZGXeJo6f95tssPWQD6EUoo3uZkX2Yhd/Y57RuW9k+JcjcatUz+XAaQdl
mJOvxAIT34+9AbXEA8pQdHFc4LD7tnB6ZEvPco9qdwdVHHKyKJPbz/Rd//HWI07lWU9cTzs1I7ze
emhIhXA5lfY51MQfMJ3dwjN324Xhz+WtN93hw/3MrQlOCmzx+FlYJyB+HBQGzqETPwdq+CgrFUQj
1koMOnVI12ZGUa+muXD9ypZ6jnukkjxoEyGCdBA3KNcq+LMDogjCOpmEHOP7uaQO6yc+vLqO338X
A+up6FGi9dcaEGfMsA8UoPvAh6QpMiEJU1ksPf3s2O2dYNh0RmQbuV7Z4NMcLS8EmUZHdQBdUR0b
QdsTyQj7HvTtmcbGvQjFfvwgZs8wlXhSsDWUncgdYiZ/vliMSeJ1NCBYGOb11usUUXB7cB9nIwCa
WuVPUJ7sizqCct9ciT6m08hRIpkNqJN0D/iva1NmIDlQ85fpW2Kl31BgQ95oyDSoX5d3+dRR0FQo
EeIM0SGK1SN3V1mR6fSi77+1yZuJPkMJ7SF0hJvcNPZdG28a4Y/HZRGG6Jxd0L0y+ZbrceUp/MGa
nohvjSgJ94kI0wV70eQyLvNyrVNlfLgkAKqGyXsSRBsP9DEGQZe6pvfTrH8zkVt5Kd2WVLcQFjd6
JgJuD+GDWBnd1KDE5UHGBtzDkBMYbRBonAuzQ93qVNbt1ywt0IMVoHc3DtFqn/545agiX5oaHwBw
CF5O0qY6tXmDSoGwIVtLN04Bb+8vKbsrPWfl1hr7+MHg0OvK8OhfmbxZOj0t+srJ/VPqGPZXyWxB
b7npQJUX2t1D62fdfSg14SoeYnwSsDtkJME6/U+9YrRFhdQ3LaQX/BN6XOqLlHe6vekt9ID1psmp
Z1m/0NCroETWs8e0TqACi4US+YQWls2DkFfQsds+guqBSS90Dr/MSkg5wUTzgbzt6WZQeVaDpBtt
aSvMotCHQO4EZXOGMHQIN5deSjrysg28ffIgxWLC2hVmbXWbmWQCQkmixcOwvyggg37WYQ/yR0B2
J7ZNceOHKIQ1kH39XD7qM/N49Zny9cmTeGRAgs1nFp37XKnxT0GFJr427v7YjEnrq8gDl8QKz85r
M+jtpMmQuz2pRXEXViDjLLqwe+N22czMSaPjQqT5lNwNraAj/+9neVcmopafYu2291BCzE+elm8t
//uynd/FvssUDqtLAA/A3CIOAMY0OtKxYkOZJJXxia9BKK5EnVyKdYQ8k1A+uIJnbVMD7buQ7fEA
4wLs1mELkQsZCv8H4Wt+Ntz2i2LDUtR3nv8CvqJ5Q6wJdr3aMV8yZHMPhc+xFSGFkTdtrhhrJ2hm
4UENDxkNHiM4xNFV0giohjhmHJ7qqrlTQUbfZnSp7NCW+VieqzlDPGM13O4Akx/3IkDeGxkWAlmn
Io3r1z6OxQf4t7pjL6VrD4Pp8lMagGcA0PXgHcYJFIizVL0rUErRxGd0VW5NeFdaA0L2vDosD2rq
Z2l1oBeFuosI1HNcikAPBXRFHdQnX/2ZdF8K90eafw/Fr1H7S5PWLqw5Y+SQua10vDtP9evD06Yi
kppkWU+GgRC6d5tb+V3d53DF0yXuHRLzy/Lgpis2tMcPQa72+4U1OkWimUFIJ1kF3YHaSy7Yuzbt
3mtIuZfNTK8OmSQU94ZosQ/ZGtfDUnsSCoJj5ycxfyxcfdd0r5X5qKcvZVauLNfciOguI3FHbDHF
GcepaleOLBcnErrKvlcTeeMODbIDO+LKqGb2oCkCNB7QmwMEeHSuELhOgOY31akhH/URo6S7l9zP
id0oOzlz1uqZM3NIRCjSHUh2jbkcWdMbWmoinfteyAg7vU0l3JvyrYv4wVqTzzi7JnGJDX0G5Axx
rTQ/Xq+W6xuuCsM2kYWzD0skV6DIXd4Pw3pf+1QZrw3Tjy7xPp3emD48gokQN6fSiWgmCzaG3z6L
tX9bd9ZLYCRPugJHpeiIf745fnf74jh4VCnjnmkZSfUeiFl9guRoY1QfDWRxTietjG46fzwNZB7d
vLG0gVLoev6GN7mZxpZ3quvgwTOcB9QWV9Ai011+bWJ0l1dJYdoFHoHkPljvBIJTwXgCtrJSF5SH
83+9UMMrB4cuy2R5WK7roVRZq3ZKWHinEPpQUET0dvQ2YjhGXz0bVnKnSh9OVuwKGRJB+EIeEUbq
vjmeH383wSgcrGAgOm8k9SbXVWdI+8FBkcTqropNB7J99U+b4gfiGUrkJBk5mLDfDPN2kZZCTqZR
u97xTp4f3ThqvjWlm7jv7mqzvdPlvUUtaXknT/Kavy3yGARmwH6avKqrOgstKi7+CWZvaavSQ5HI
j5tdObDRi2mzR5GtgdjfUna+qXebxFH+yjO1RQklqPcN3BwrTmmSdvz9QSb5CkOlwWqSMuuLjHCV
JMLJ9987GCd5oWbBQ4IoR/PkoqATSuK+zL9b+p/2MA+GCTKgROAtqU8yZ24vN31mBMFJo1jXp+3n
gDh84zZmjr68coyVVXKJ6W2pEAOqBGb/w/AyWm1ZTtPIjyX/ZNIT0BUPfRrAZ3dbu9pObT9X5kEV
npwCzl/5PqTEHEsfiJ0hYz3we6MsIEcfy5th5lRymQKrtWjnoSoxcpxZ7KMaC0fjqcyOATQzRZWh
HrtWO5pxL1dWRpdpGmhWQPowODmetk+zb9Iq9GBSCmYph1cedI+MZspr12gIgOiCGpy87r5B1hKp
Raia+NtQb+Mo2AWQsldHtf9o7T8PFRSKR0OKCn9jsLLXJzjW5FaDdjo4ydajFhw8BD8Nrjnxxbac
P74NMMUzncAOzDvw0mtTFJcSHhaaf0KGCdG2Twb6cc3d8paYxgik/5E5pGrJA5Gm92sbcU7veC8V
8am33jUIFT3iVKftNoPmxLKlSUMSi2YR3WugummchwLs2lQaRbZnmE5y8kO32BiN+iV0TRAdsKCm
8VtWJbc6WYJAcW/itNyUGby5ir8vDHuljj9zCiD+JXSglWBgrRp9RxC0EEwjDXOSw/Q5te2/Aqu8
i1pv5QqcmVnCO5M9ykmDB2JsplZQZcxIR1jZbdHuy/oJEaNdnugr8zrjZCzAdvyebbDOkSpAk9D3
T3r56LfuXQwbYQP2FHUkKTqZq71Ps/YoqVN8JgITx4WyoqbkjIKAf0KlCNo+9d4IPsvtK3I7dnon
I8i1vG3mVgvSiQG3Qq52cggcSayjtg79Uxelu9h8KOJjL5+XbcwtFZxGw/0okiIZJ0iKIlVzN8FG
asChDwDUrt9IlcF2K6yUGaejoSedfnASAwTkVPCvzwDc4BbukSMto3Mix++VLNEE9Gt5OFMHfG1k
lBHodPQpkDhjR+jtNlTeVAQ/li2sDWN0kditLRRqi4WwbgASvlgW2njpSqQwa0Snf3CoOmvE+ddz
JXVOXyCv6J8M4dD30qYhY27JH8sjmZ2rCyPytZEW9UreThhpfPSAfuT2SoQ6PwhuDLCCA0Xz6DLs
fVUDzUy0I8jBNqfT0gTjzvqsLMik3ACbG9Daf9vRRpOlyXXvQQLuw8kKL+kgDJzd1dGjQG+uY9wk
0iGkwBuUKwdnbvZ00vLU8MBB4lSvZ6/LS8MpE8E/lQ3cmfaz5P71x8szvFDMIYDl6rBG7/8oIl+L
kLNzciSUnNwHo9dvli1MF4jWeChYRJgTLECWowXKAJv7WZSEZ9/8BsfNRkPryPLW4AVTD4MVAyQN
qUDubHM0Dr8O28QI3fAcmEb9owMde1Iz0AVakdp76khr9DlTJz00/CtQQUAyQwlcuV6YVtUEoSdP
e9bQdsFZIwJ9k2g/C9jiYuUj79f6tKcbgReNCFQIY+yD8eM/gKrTB2IcnnPhm1fQYVG+Li/TNLtg
aSQwh3cTGTz+dT2gPk1zNQ7geU4Qc4Bi/adl+PdUpXZ4IRSZ/N2yuWHVr9+VQyv4UJSBvYTk6jDe
i3ea5g97MdTrU5wcFdHJ71ovf4Ye/ieV2F9ozNxXauneW+6fnicyk0NVRqIlVoOybeRXXRlefKnN
ihMQShTQql3nWt12ZWiDS7sa25A/AXQFWQg5UG2Mi6PEanoobPYnpMn7O0FM04NcyOHOLmoHrVE0
K9zCvFHN6kMOheZHJvc+CunNIBgXBLJ0gk083qpqIKl7KDpcqgomHVZF4d/5LtznqZzHz27hej9S
IbLaTaCKjXCQG6vfVUaj35u9UR9qV45vONtU/rsk/NrmcvjixQ00GG7Xl89GaxVo9hkIz5gNjYeK
XJT3CPoiWJLtSqXLtC0i6Wa0M2K0Au0CXQe/c4QjahMKar2SewNqMtylYkO7OUrgwcF1POe73LrN
0W61r0KBgLfG03fji3XV79EIJE8lo3SJ0tNtb+W9j5qLLz3Sqi5syrxH65IOYeOzi7rDXnU99yEP
/BKF8rA4pknX/3BUpX5I3Ia3B4KdW9OT3K0pFOIht/N0SxYkO0cmJDs5svIA46X64EcqWvKRjHwX
yPFDlOjqqVXSvtlIjmZvuy7RX3T0F/9Ccrz1t0ijZ0f2jOjsDGQKtI1g29Zr47f+ITOc7wiw0Eaw
vFMmTmtwHWRWQGsapEfHTx0H2EGqBFp/gqVlK+WHQHjW5GPcrkEaJ0zFgPKIJwE7DR1Nw2V/fdpa
hCzdQPftUyv1zjc0lu1jZBpopwrK56h2g22gJDJdGARNm6gS+sOQ/ttYvvxguyh6yuK2zoSfuQa8
ozPf/nQScAC8NYfiysBjNInYWsGRWk099drP0FQ2gyIn+mOb0tj/A0MwwlB7xl9PHpa1KhVZaGfq
KTDPTXuj2O9d92HK/sqiTu67oTLKnW1KlCcGLNH1XOv1oEjLBXRKCBTc/N4n5eLn78tjmXjrwYgB
ZI+GRYro452TBcBe8rxVTn2r7HoUeZL2OVPvpOodVbRlU78rKdfuDM55UA80RwxY1XEMgjqYJ0mQ
op6qkK7t7leQNTcqRHhucG+ZP+Ti3s8eG9HZCsi+p0g4lu+kwzeZnu/7+CTFKAM9xxlSYTfZakvW
5BZhGn6TJ7C7raGOcT3XoljBiMOX48DErTGoPsohigNvkn8bhsVW7sJdJjwZ5gFVkF3dHMLUpI3l
p03Nzkm+JhB257erpNDTUy0zVeBuqeKQWRh/lDsEww6sezDYJ/Tqd+cyTWHkKr/m9CEsr82cKfO3
seGFypa7Hn/FRWd7VaJTLW6eUTi6KXLFRWUFbWHZWdly030Nq8qFreHWu7ix88RBNCvEViV8Vlhg
QIXZWrg7ZwNYD6Eui0bBf3R2YtePQjQ5taOrtvQVQxBjN3sWbHnWZq0MBwdQF+wK41BH99XC1soe
K1UIeEfcBX7xVgntyuJME7EwsxJU/dvOaHUMuTZJ/4ja0TMHlWnyWJG0V7IzgmV5uK/raoty26aI
PhTz0x+PEJUBUN8DSTKMeaMwR3D0DG29WjxaCpiyeu/DT49mzLKRSQgsUUm+MDIK7GmPFUoRIZKj
10MOaH9HaWNr6K9SdvC922KNaHpm0S6tjRctz41aEpNWPDZe9mLE+jezQWU2d1cGNXWsV4OyRmvW
5WQvmo5B9eja2zdecRK9JxntXhMZ4+X5mzU1QK4kkxcYjDrXB6qXBclRELE96sGvLvrcy9Guaesb
zzmha367bGvGUQDL5JFMFoaC2zglR0K8APQRi0dKz7sYrc7BR+IppG//xA6XuAZcnphmtPGMyIxT
US/FY+jcSAZCTP7eVc+K/2PZzOxmgCH4f82Mtl6ndnIll4V4RKlsGwlegXKlsGkkZ2U40/IXe5zM
La9jspk0nYxeRWqo55lcZdKxLOKHDD3csiKIVYzmw8jqW92kmNDHN3Zbfo4qY+ejXYd724seClx6
sA/UEmHG2KKVrt25CpF14Q3ygSspkLnFhUQIKnETZN2kiwkV47DLY0ceTvtdDw11p99UDY04Tb3y
aps78lRbKNtSWwdPN5oOuSo0xSlEtlHn3xlWtJfigTvW3DYSRCpdSy3CXOMwnh3dhc3RMdEi2nhR
4xWPiqRvBOuujx9kJdsY+c8/31OXYxvdb76tR12I0taxiz9RrtW0r46zRv6wNpbR/VZLRZl1NjaI
W56qpnuqJBvaEx6DtreyVNNqwLB1L+ZNvXYvUVAZdld34lFsPRg6X5LgEUo5T7d2ZgcBDkqMjp5D
z/mRtJ9SEYd9Xp7Pub2i0fdGhPYbzTJyBWqCzIjgYb9xnwL/JS+fhPqtcN8o/O/F4vOysSkEj9Fe
Wht5BD9TbCjfsEYZ5l7rrb0HkKBVsy1uby+J6V2m1beJl+7MPN+KZv+1bcNdmTm3oiLR6Nt/cXJz
W6LLtvJdw4m4Dp6vvmvsQBDXK13k6MWjESQbC0oA+y4wjl1Gi0146wbWRpT8vd2sUFLO7bOL2Rhf
La4pe56dcWZktdulrvpJbwQkMwsa9NZgyrMu8tLWaE83CApkikmsYQvBE0LOB5tmLIQnH6Xc3nQO
iCyHRL/XnbQ4PJRh/Fq0+n2XBYDeooPv5Lc5ks6+G+wUqA59v823WeTcrizD4CQmy0CmDjcJ1nny
yGy81Cp8a9iM4X2S3BooN0rqXZU/drm/iSP7EXm5bYTY/UCft2x79hwM6KfhCQ6z8sh/6WRHBC5f
zmH4y+JKjCKYRKBtaMuvSvvNpet02d70TUR3IiyLvD0pWIGCuj73bhjQ1OhG4jHXu1+52aPWiJyV
6Z1MW6SvrI52pCsPrdAdlu0O/mQ0xdjl2uckkhgd900SZsP6rmKXvpmtlH2u7P8m7cp6I9W57S9C
MgYMvAI1JdVJKnPyYiU9MBqMMRj49XfR0v1up1JKKd/VkfqldXoXHrb3sPZa5xh6zlk4Omk5GZRf
igJ3CTgK9NmBJPkuWQnySaBz8OdCPbB0Fj8uHk3TtBJFhZisoMkwr/LiHGf9idAFrzSwIvhzGZpd
/v6fNEoPXtaXoTMf6tZ9LU2VWAP5XZ8tdJ40szDkIGND+n6cSRUqK7QAXcTBCqGLvYGGYjSjQfH1
lp96Y0KAsxHqgcEUkP6jjymI0+G6TdOhoHTLCQQ9y/66R2lxKPwV9CnuMIayEV3/RzvdpV+48aBE
rKGD+fXvOOHu8DNQ1EEQjYEQ5+ipy2x3QIXanw4uStbVSrrvHfjJhToz/HEqoQPyHf0FdNidpSPz
ce8C1mnKQmuCqxviyi+2rSPixr8sHWuNTk002VeMg7XfuyH+z+9/Isr+Nh50CLigsPTRNK2gnDv1
jnsIzPXM31h/XdkonBbnqlefkR84NAyNWlR6kLqCIeijodxkAPE0xD00tCKbzushiwGJ7QideLF3
0iFbcSCMNi1r3mhn7AgBgIw7VEKiMBv6MwfsxCmGtByO8DKHhZHso43ttU5R0JAeVFXkW+Wm+yBs
AIn1zpyfE45lCZTQc8dr/5lWihUDZ0OeYXEDk0CsfE/9aff9/fvXxJFX9g2oDy0ohx6arAkuMdjc
QRYNg7Yd0ASRdOtz/N6nrsTfEUZ0IHBeyZGvRL2rYz2pYU+7CeYeIgdK05hLSbrizPTDqT1CW5/g
ACAjAIr444GxAPRI0dJ3Dw5EcydQxdg2SnGbr5fvxCOKChfmP5b8dUFGfDQClImra6dwD2BaGaCu
KtBITL136jzK4Kbsz5EfnVw9TLHbSxoLvrqjS9AUgQqBmXEPQLmgJ/PIBivJTYGJkjMnb/mHjh5N
fNf/GTpaPKg0elVLYWhC/+2iK8ZrCCgDo5NVjwJvexK0zrkbfuqw/xVFBHYe//yxglY/pwBqUkoP
JcAzUW47cxzq9tyE66kPW+A/i74CoJHH/VGSS8cZu5wegLta5TPbhVWYOJMF95+pteN/e+4K13ZR
08JugUUbyenHA0KVCufJLunBn1L+CCobZ6UatYjMT64Vh57xtl+fyFPHHkB9ANQg/bqArj4aVCSU
tRaEHipbJG12w7PfdnEOenTqHKKSvLh8giG2416C8nsKkDTDV0kPauQscThZu+W1053JU04ZQuCG
8BiCdcBSHX1NN7BwCnKUEPrBrmJorD1QQ7uI2igcOpDni7+/eAs+Egy3S1/qGExhw6uXTmjZh6F/
9s0rn9fqHDrsRBiM4ifibnClAdxyfCCktCADaeFAiFZPO8Iq764gnZ94XNg7bwwR67etYQmCpIJA
hnP0k6+/8eSSAoywTHEAXHUc6LVBUPIsEPRgp/2PVpXvYwd181FjPG3g/9WC4uFeMoxFhmD5Mf9E
lVUJoRFBCnpA0BJ19Jeqt1N4//UHnTrx4E34j42jKyamYu5C0PIcOkx7x6M3P7V0BEVUMzz9/wwd
OcUBxMCFzXA6UJjbsAzatdaQ5OeQYsuRPna9/37O0ZPSZmMxQlnHPuCG55Hq/C0IYs9cq5NLBsgG
umfLf8fo+SqsU7AHwAatLmr+0rh5RMw5RupzRo4KV1LTytYOx2XyrokKQdm0cnN25sZ+Ps1IJjFr
jzEyiKx8wte00D9RekRY6Mgp3afGfgDtFkqMVXMbqvyMb/28NajSgEUAvtwDpOsY0wXdsFC2wMEc
bDHa9zIPzas1Zu4ZKyeyF0R7aKECVIM/URb4eGnCGoM2Wk/2wRohvo5AFwCct3H0cT8fW88FsaLY
qPyiG68n0KDN8lfVn4mdTqwqyDPQ1/jLc/dJEXpu5hSVwMw+TPa0TrtuNYLuniprxfmZitDnJQWf
FsJbwJn/6pkdXd4049UgIdx3qIoHnhVxp/98fWk/fwoMILH1kdQCKXvMq+L3Hnp2vjUcnKpZ40jE
bZN01roKznzIOTvL3//j6aQntF2CIv2QwtMpCywycs29rTjbvvt8rZYPwvAOahmIX47fXm1DNX5s
6ICWSZ0oTX4O/ULDdw6Ad87MsnH/fA8tx3LyCns41NpdO6rcVbJ5D5zq7fvbs8C7FqYhcKkcT93b
NV7iWfb9oSgOPviFmkZEhTclnfp+j2CRG1iQeMB/u5Cl+vhBaKxqpqGIBi7qTe3dDOGWpToKynuT
vk3F89efdWr1PATQSzABaMsxSQIEjmjVt2V/yAo3kuR2SYoDufq+kYUzHoyYeDA+KfqSzBoyjEoP
h0rea+RsNbl2z2VRp451gCrKAh2BnPqxyytUD1Ek3zeolpcXvnSvwsZby0El0gt2X3/OsgEfHz4k
1L6H/5Zg4VOoDIo/iaipGg/B3Ee+2Jl8BfqrxDH3xVl5rlP786+to6ecq1AbFCPHg2swiPAIEAFI
Re+//p7TS7ecgIXrDBMdRwfOTjEBpLF0LpQs7HT422nz6RXpbr42dMqHImVCTWTpq3xCm5i0DzPl
dOMB+RKm4NqoOsfMf3K5/rFwtFzeKMOyCNV4UM7PsbngBdoW5yQyTjx7GGUHeQlIHgFpRon443rV
XKugmmoYGZ+y6VHQi7lkIKWqUK0vol48a/GcNnVs0QtF96pvN18v44kyGn7AX73VhQcEKMyPPyBI
g6wYfGoOHZPPg+9cYITrrpTt9Rw4K2dm8dQ6l94SljO0E2amXv6rHxAszFJwUp/SDwlMyGAoTkwA
9gD6xx6GRIl1a+1I/xQUq15utb13nTPB4KlzirGm/1g9itOg+Dp1gsHq5MmoHQ5Wm0z5e3qOcfKc
maPKD5R5e6+YmDm0wTOrX2SzluXFWTmAU04E06DAuaF+gabGkZdXYm7SYjLYQ1XImIxdks7VxgqD
VU7SFwBLn77es+XkHzstlAL/OmBAd4+zKYe3/pSB1+zAgZKl7W4RIerHnW3AYIEuWtWc8fmfv2+Z
3l24SH0wzX9Sfp2FN5vMMfUh86dI5HZUDi/Qk7HDpEHQ8d1vA6kl8iqMTqKiAKTBx/ugBs8vs8E0
B5KXid1fdPOz50s8mf0qr9cWOccNdurb/rHnHJWxC9aPcqy65tDSIbKrMGq8/M4VoR0RKbYpqI+/
XcZFjE0BF8ALhmzomH8CzPahV7ukPhQkxyhTAQdaxFMVrr9ex8/eE2bwRuNlQ+IPoPfHdbSGSQTC
WPUhoEEUGv+3XQNYPXJzrhF1woUulhAb2gyHEl/10ZIz0iqbs6LB6a8iLXdWu8OQcUTYuHKsLWO7
TtzPvY0f0UR0vK6+KyNto+fyr/3jd8LN+76eYZ+V8k259l7wQkeoVq1TVd+49TmOshMr6+MSLH29
xexxn4dz2097UchD2GdrRtSqZNfDuWP5+XkFDwVWFA8TKlCgD/u4qJWRXYvAXh6K9E2DQEWPZ+YS
zxlY/v6fUJsMnTfQAAYoe2rdP6F99/X5++x5P37Asor//PtFN2TG00YeJsGjwduMPAnBtCqfvzZz
4vqCmxllR3QQF3WKo3VqjBgaoBebgyAKNJnKBbtanR3AXPPEh+DZSvXt1wZP7n6AIjUm6nDgj/0T
2lFNpQO7OXgD1HPCEeDsNvUvrVB9l3sR53qBW6GbsMxPICn/uIIhLyuBIXl5SKUtL8ZJjLdNn53j
wTt1Dv61suzjP/tUZ9MALD/OQUOsi9K4P2R/ThzwswkGFusAgHa0RUDXcfQhrlP5pkX19hCCI8iB
cjjQVGdqB593ZWlDYvx1GR8ABc6RD5ryTBPRG/sQaLB0sFXhk3XNzsE7Pp9pWGHQAcBhQ7ntuFvQ
Qqkr4FZLD61vosbfWdNKTgdyjoXupBl4bSCnoT/9iacN9P7+FEKp/tDY9ZZ48KVzWl0hikEbN/h+
uxjZHAijkNi7IDpxjjZnCDuQhzWpfaiByTGNRrsFWgdSxNY52OWJPQJmPlj4g5ZiwjEUvC16D8LP
xXwAl0rPbtzydSwev3s5l6YHohR0IWws4NHH/FUIsBqF6l8RgAutjf3pwh3PhK4nvwM3n4ALC332
4xm+zIVUF6sKwCBpGpXjYYTsgz/c/xdfAhQBDjQmdD9Rd0gn6K1CcXKQ4hqzIHwAZfm5gtvJD0Hy
gdYXsh8A5D5e/b7o8Gp6KLgxepGWOvLma0PPjdt8jlXhnMGtSpc5vSWi+2gkqwpMEVUA22Lq1S0e
rW4Xip0zgQTOa6P6XKPjhKuBpwTdEXqvJ7Ipk5YhyCgBWeGDt/JN+DT157b/RMaGNujSRwGcZMHB
HkVWfMAwYCsUOVAyvStDV73wMqTAclshl8m8dhuM7oo1bEXRnVJQA/52BAll3KV0udCYAX16lDK2
GKgBg1Q4H5T14E0/nGxXDbuvj9+pdUTpBbHjgqTF3n3cNQ3tTwsg2hnQH3/vDPqKh8PT1yZOeLll
HmB53eBUMXvw0YTNbZaqajHRvlOB6YYQ/JqTF/0X1SQsF3riKCSBjP0TBavGLniyBYq9JM0cydp3
IzKNCcudPJZy/L4LAgDoL808Gh0AfHz8rCCv8RS2jBy6Jo+9oYiq/I7nWfL14n0OexaY0f9ZOUqf
gya3PJBpkIOwvB+i6SNd97D2ZuV6w8jD18Y++4m/rxAK2hhJQ1R35Ce0UqnKx2w+FD3IT5Qd265Y
UetMJHfSCkWtfHn3oAZwfK0yVgeiAm7J5lYK/Mx8M5saIOcmPeO/P0+vY8YeYdX/WjpGLjUknyQ6
nbBk00iIO+4/heKPl993gIaQHr3QzIln+e3AEf0iEIYuThBd5WNCEk7ZiJ7kiPOeKxTLpkipm7D4
+fVWfb63H40c3VuvbzupxASkW08uZmX23lmeoc8mUDJHnWiJSG3oeBwdcGfIjWyIVigv7+V02c7n
mJNOGcAg6AIEWeahj18MmqE0lM1ee5tNZQKOtyjrzkSLn10P1BKA9liUm9GfOc75WS+blshR3E7O
hQzesvwe/WI0vbZfb8bnE40UcWH1XdwONA6Xn/FPaF0VBkTgblvfLvX4IM+BvGigX/79PAFmEFXj
1vwFbC0v8D9mVDX4cxuQ+paHBJPT1aoqzqkXn7gyi42Fxnchgf80LkooZMS7wq5vA2JFdr/1Ap6k
8ndRFCsBOegMoamRJJJnh/o+O7qF9gXYGQzsosJwDN3E8HOfCgNqGSbC2G6cVz8tN7NX/wpaGoXp
96EDC7gOuA8guAA0OT4Zri66puu4uB1cFjmyiawWU2rfpkq0YQUD/yCZwVg8AsmPOzamlVVgZKa+
7cWlx6E424qoM1cgwd98fQJPrB7ePBx2CAmBFtQ9Km4Z6tYoDU3ZrRbj81DbCbpUIBK0QMg7rEbj
P31t7kRohMcc48TIxAFl+jRanTYzDKpQ3hbsPfVjMYItQYu4HNaabNIQs/PFqqmvONSMvrZ84kZ/
MHx01RTzu9l3uLwdLfNDM5P4o7NvBN8BChB/beoEKHT5SDDqLO1j4PyOIlqCofzW9Ym8dQAFSour
gP5whx+FfBF9uGLBGwvvHcxWcKbj/lzn+nM0vURLYKVAegMfeUymiK5Yaitoft5K95dWl6GzhyjE
yodISLtNzXzuU0+4YhRjEZ2hiogs5DjVUW04ynQ08raab3zwB0pIIBNIv6UlWJu93yzdui04s6AH
nwG42d6EzqoJX86s94lDjFAHGkdLvOtgjPPjbcklaPRcatQtJNSvbfCZRki/Ep7la5o69xC3Xved
8wzBavTwRCQcshqsbp1O/EZMWiAyqhM7B/hNOc3b1z/t024A6L2Qq4bIb5B4Hr9UXk0ne1ZsuIMS
R1nfgW6fqI2xQB/Loto9c7k+7QUFQH5BZiwq0S45rqJYnakGRLdQkK9fdN3Fve2uv/s5SwsMzM6I
yVGbPt7txpOzZeeZusvCH+MIz872xv3l+JfTvLW6c8/WpysLdwQ3gXoKitMYzD26RhZIi03QFOrO
ZCyyhcbEydrzH7h1ptD56fgsdkBGtIDrAFg/TmWkG4IohPfqjuggGZv0um1FbNsCg081qB7OMTh8
evQhKgSpSACEME+9iIB8PK1V2IGlaB7NHUpekW1+pz7mjc6QveG2fz4NmD9H4xKFQXDTfgJTtaqf
ueHMuetGDbWMFANUY+6CLcLn9Bb17+aaFxg9odx3Ngripc3OoJochbMYRRyOZIK4Y8jazeiJat9q
/d4FPmQwfA5a0irUK1uk/ttsZ/nDDJ48FfmZqFTsOpzvXOP8ZO5Y34yidXZgp/DBlBWORVIoS65M
X1ubULHxNhv78daaQva2UA62UV+BWkvb0ga0KP0j22zd+0Ue5TmSpLaFqCTKlCoeUh9BUjjau5wX
74VVZmupMbQTumW1duys/V2Odr8f1ZRd1uAfj1pF89eszlQPNhfQy68yjb2uUnc9KzSu4jbzXpXQ
kGzN/PxZtZqVkZU2d3ZgHivTNWCMmMsnAdWZpM/BlILPd9ZSgCxmsPm8zTFCFAW9Xa4kt3APdPmA
rnS67yaLrJzeep8x8qmiQc80i/w0EH+sacyiHhj6FSQx2ZWc7AcMhpcPCjDMrS0VjQOv96s4rWYG
PjaGFv2qj4plSqjU4bNByNutAoz2bGzZv5Xt8GSHkFyzm4leBiEWPapDMEwoLceXQjY+Nqfx5jbi
QjxMsllU6q2Q7ybH6WJBC/fGz43bRIGqRZXUtRMc3J6aSFuZiHkrkO+UtkpvfKeZfmKs6Dfw690a
ag2vNWhLUdBwQEkSuSTzwJY6BI9GVo9jFzzReQbxF8rS5KChkxihIgawrDWlCZkhLh+JIQWSjIVj
o+LesupfLEB2X6U8jYeO17c5IqStG6p7FG9fPXs8pHWR0cSAvTDvyG9tGxXxho3XYTcbnXRB7zU/
OqvpN0bVf8Bs6/N1q22Fwe3Bu2f50PYxl2geJgAAAleYDgFUt6HLkN8ZOj3XTNeJ11hsjCZqbkuV
v9othg8LLbvIKupnY8ufY9Za4FvJ3JiHI9oJdW9i7uZ+lMssWHeSqV1o9Qwg7lzWq0pC5yAhqJ9f
6jnL20g67YO7iC9HJOfDirEi3zTFnKL/oWVioz/1R5aj3JWleKimMY1IU7orSHA+9Z3lPLKaNrtp
6n61THdDxGRaX4CIx4p77b32qTP7ieVD6W0r8tn+NXg5j8oO8qy9yPWKAhuqDpCfB9isBS5HGMj7
ggK2WTV5jkHrFG/mpNmjgJIK3YLmNM12E4hT3GtOQNM7d2qOWk83Ccigy3gcQpb4Vf6HFW2d+F0B
WbQm8KrIg8RhtQ7GYcZR8mhEDdkXk0PqCOSMbbvrJuFGwL/ZMSugTFinLWBVVePufbsqtySVaYy+
ik7IVB5ohva1dsf3XDjthlUijQ13vTikrUPXUNm1SdxNwS9ntjqxN5DYLIFi/1GbGmKsvFEPVIj9
VFiHym+ktZkHWQtM35ABmMX8no/Vix0UcDwmB+to4uXmWQKAYy4ggVzsvUHBrfXgHbYjSzqP3Uix
dAgh3WvpEOPEZViah5qI1Oy0Z6Vb48n0bkIH3EqU3Us8JV4dlVbqbIKZp7tWizpfFZbf8w1O6nWp
yEZzKGL3tHz2CdquGIGDHAJ+QNz5cmGMsfo+SlMKSoVgzG4U2GMTMwwDBOk8c2lIi8tX55KAiHIc
g59UB8F6zDj5yRVYp9aD4uUKlBM4//mYXo8FJO1QU2BpVGsSXKmcijwpG089BcqZ7nXWvgNJTC6F
Hm7qCpthQQ39GeWOABxQeZfFYem3YKV20XDMMvD1zgaynJAeZvvUC6o19KXGt14rvnEGCPQRa3yY
6+LFLga5C2jr7WnFQATa4njgNlvx4A08Qp0HsqkWyRPkKTzKx3pag3t+2lslt+pLhw2gxqrE/A4Y
SmFtHOR69Ffb+QGQhhqCHKUZTdLD2UdV5rKEojiV9KwFmR3qxzOJK9aEkTEuxJiD6ufQOiaurAG+
tUYLZTfKzBY/SsRuZN8LBRXqUPhdoirLbbZN7WXhqhEZ2JUohkFzCnZuS4+Hds6hZMy7rdNPL81U
BQkT6MBKOovLdAZlv8lAGAuSUJBHV+9hkMFHyuxa+zNNukE5K6hYBQ/EwLF6ZgCvrCutF7wbfyY3
z0msm6ZPAgqSgmgegByM6p5IiU/nub3x8fyVyVxVY7mZplrgmGZpE7mzdqBE1OdVlNXhYWJQaSVT
K2XkL6wfjuZjMpJ2W/hWPFfo49l1HeUpfiJxQFBsKuNsGsuhqzyDNFPeB8UPZyxFVPXVRoKfmtvY
Fz3gh+Gl7u/QGCA3VKV1jAYk7qg7tIBgFED2R22l68fas6u1nAhdeXnJcWh5d8fGEchQLtuDATpt
6wBRvkflNd1U4wzCEG3+TFjKGA+ujAMUQW7YBAWxJdlJROiYVToUHPfR0i+tBAV+Trl5aSs7X2Mm
/KaxW76qrUK/wB+al6qcpgSuurlogqy7DTBgDSfhY8Cd+6a80pTbK6D3+i4GgrTWDTTRoGL3w+pt
89oLl0IeRTkxKrW4hdrmL0qJn3bHvDWDp4AAU07jYaQ8llZf7hikVjeh3/9yHX1LjP1IpdsmXWgF
d4EsnHXQZ0zF+Vi1sdNy8Gq7jG9tBzLBXGYNxMtIHruYbdpPGStAM1B3O/jmOqqLoFmVufLv8cC1
V8Yp+wuvBHtMSXFnetpA+UwgztyY0u03nJbmMoR8XBRkY0BXJdEzBpnr9gfjtvviDMWTpkH2aHTR
RN4YtJcVPEtEiwKN0A7RlPRb3KcRId5NMLehXFnD6ERp4dS/Ok18DMaDtxUiNZWIJk5+pZUu62SQ
5N7VYzduLTaU+npwwbnZgdguGhx1oUJ60K7I9+08VWLn9kVZRrY7Dwok/GpPcv8WjPfggAScM2Ke
ekkDfSOLttlaochjWmYbBHGBNwJRPK6LjG9U1w+7ElzbiW2NbAdgno7R62gjRQaIpuUNMHHKngvA
NPGOO5MArVWN5njviat0dtIVdzO1Gi0Q6yvSJWH6hlEGEfeg2lzhvABCxJwklxLDa2Ewb/AG/3Em
+91IA/2htEZrCkWLMty4RZC03PuVOjWJ5pKjN4YmNmg28kWcQSDfyzMwwhl8BJMaAmtLuxlY74Xx
Hi7UZL+VKqr1KEtM/9LuySnbPK4oe5knL78otXdtHJolfiD/iKYOroqU9L+gqU72YEfq7+eA841d
gQ3Ss0zxUIP1dCU4mbapZCZcTW5Fih+YC2kjcB6ml6QNZ2DLJ3YZ+KYJE6p6T0cY3URUVgLKsArN
hMJ2gJfOq/vmFZU6SAR5rhDPcsIzGJHWye5coscptvLWeeuNr15o2b0Cwv5mUrYQNoFEWwzFSxaY
ez41422rNALCDK5nTzo9SFC5sIpAMd6AtCDAY/VrDOZgMwbF8IZoQiVI97xIuDlqP4VW7SpLrXbl
8WpahSUtLkOaqWsqDLnpNMvXLZMetoKVZVyk0HaIZD7xh1JLAIk47Sp/r3u/oVEKcr45SX2Lri1K
/vBMD9cVqI4VY2IFl4xcguTtFhpFvIrrxg4goS1SsIbWGsGrYgqr04XZpoGrio1d+a+upZpL5BMY
dpytbDT72hUtva8kq+stENa5XDMEvXE18GJdVi04GPPsvtXOr6ZE+Nd4Rex4/QRf2CPRCOc/YTho
uHcPHsfHry+x/StRBuVTBaH7/SxpsRoLdFfA66LvNJsR2jcgSMupp+8t17pu1QAutxBk0UM69THx
elyFgiP1kZC1vMduBnpjT0VeQBW8HlLrkk6izjB6PWCoFlErCiC6b1vEktD9Sg1ZxD4s9jJgg154
FXrpD0+jYuF3qdmSfGzcnRzsK9QUB4BeB6eJhduTbVV4Tr/KAoW8Np1Q80FbyL1qWR4kRVb9pIWH
OBe4zis7zA2AzSa7GFIU2iMbCfij1TfpLnd4ahJJAZyxagaoHVqMzUUIwTARwelnTyNLg8jyK6wD
CvTrCv8/epu206zQjn9j3lwSdLkQG7tjcCN1J6FwlLUx7eY8LtPintgT6DNUfSeIfmjQWrhwQ4nQ
L5013n6MGfNMiOuGiDoeZ66ealbfzHKRjyG9H2NGGLcapJs7mwLNnNvgokmpprjMTpCgsVJfACtL
1C0I/2gUuLytf6Qma8UVcDm3mpFXTCV2/Z6n2g0OnBDg4WbSVxFvq5/C6++JUz3QVnk4r+7wlBFP
PgQQHJKRRaf5Sbr9eDW0ah+IlCV4RAHllGHwOuTzkxu811kNrgxpkW3KPOu1qAsSgWM/xFvptzRb
574RtxzQtCeW4te7TeO/D3OPZ9B1Dphy8VbTJB+bos/jusC9AJXQ726A1KAomyfXjOCpgD5QlI1t
E/lQJcRUe1XHnYNGej+G5B4x8UMWuPkTZnT8N8fLsosZkk94Rju/iqqRN1e8oWMfNxWS2wrt3VU1
VNO+BzyQrEG1yW+boA7rBLNTtdzObn/bQTnM7PNygTxXDPleFgJS0Rv+2x6m36XuL4cWnBMdE2+T
P981jIoSuZSExGSfBT8dXruRaDEDuALDGx4liCj2TcQCtFgCv24RdgCciIqzbrDhmC+iu1A3Plry
brvzGvJORu/dDfsibmo4SE+Qd9oBBUPhiqI5x2KAlF6gdD1mWLOW68cZbZZ4CsBT5PfV8Kd1Z+gm
QkMvnpQ/g+ZRZele10N/AZms3olKI/d8Tq047zx0Sgo6QOm5TNnTKNECtPPpZqyYnyDrRxZoQETC
MKeoCH+yZG5Fvle5mzmHIvQ0O+CJNUG2bgre46fl7YGZGsLyVC4tTF6oV+CvoKcwI/quSwmHnU3N
1Rg4+AYDLEw5VyCZN3P1VmJU9xlYnHrYokykrgt/KRjg6Rli47t3My+ChxbTt1vfqLyIaUbKPdCp
3oMsQWobDQwCgm2HEdIIsaTzIpnj7mYK3aeEN5bfrutGsM3Qt2tP1uQJubJJBHpgVwOg2KtONF24
EY79VjVQ8dwOackj5FUY8k7hKfAKhlGoCYiKgnDeyDF4xtLzCFEJmrIBgthpJvdN5ZptmaMw4A9b
JInrMNfhBVG+iYsKDJBXWpfK3YcNqHZ7L6cXeReoGNVxlbhGP/ooZGyZRV/CDGIkYxM+ZAM+DNSz
Ecu8PS/IneGgTJ/L9KffyRcEZv5qzpxwZxRywxDNhdEvzZ1MM61XSpEqVsSoKrYIqRNQL+WJCpDr
6Im/+/3AY8+qROy41VZUdEtbtm2sSSjQHVIQd7F51SK8Clm1ddRz4Gw1Axfx5P2mY6rWXSvtSycD
gU3Ue/y3h6LIW+ZrpOY1SXto6y1zClV9jTT0kXYpSNYGUNpw2RVrE/pdVPZdtXeNe5dPLXmZrFxe
CuH74Nbj8i2stXNhV0O3UtnMrrjrmoNRKUe62bOE+MW90PPPIm28zYBRoinqnAx5M0GZZ8gkBvOr
zhvvgyp8qC1SZWgLMlTjqnyAoMxsxaW2w11bWSIpAJVsIo6H5SfHK/KA7tFgb+ei+CkRIlymo0N+
5ClrkxGUfxGBk7mcA0mvtS1c1HGERaLB5RiACKznkJobF/z8G1W7ZtUUOt8bikkNDnBHlPf1nyBb
uHkbMHAEBYRpQbosETAnQU7eOa8BjufDmPA593epB1aBixFj+4/ujFqY3Vvh89grViYDCLCC2Ett
fe2qYgb+zpOIAyCYhIqq8KPeHuTW6Qr5kNfpQvbhPw0hHZKhCuxbYxz5O+/bQUQcnnOOEKE8SzwH
G+0g3V2PSA/BR0QXWUQm5c/OKWlkuvZW2ZpiwgPTIBCdzYyObVrf1yUbL/DKouI/hdW4H6rcX4+D
fB/TEs6IDaY/9B1tn1tA6wCTV2KVKiu8yuoWXJ5pXyUF4Ep+pLgYUT4MX1EcgKSyFt3TjAboNRvB
8xMHAZ/xWQhVLhhtcwKiPu6vDZ9MTPoCs3g0eJw6lf8OUQm9AWT0iYHhaTvTyYlRGZ7hPLLJXc2c
Pdko5VUznCrD6BtQ31n5s1cUopdh0YELyx2KPEm73nm1G84epwlFpJwbOMAwdV41ktBL6384O48l
OZFAXT8REZjEbaF8m6q2MhtCGqnxHhLz9OdD98Y56uqKrpjZzKZnJgtIkszfzk79K+iXJ66KE7+7
XY1NMHV+DXC20t1ergNytp4DSiU9TbqPuowCX4rS9nSj5EUs8sHLRCz8kQVn04ky/JEEav2Y23X3
qLXtvNHn7k5ag3GC8E16b9Dj5XihpIKZZIwjSyyn41o29GXFM1hIMpjkHVYAVYfZsMatUPPphAjH
uRMDZuwpNwkYZ6F47JolejxRC8fLXEXSNxUG4CvdTMYWNJbl15qRXuFtPjIp+Ano3qPoBoL8gyWv
LtmzRVFp85abd+m4MvOtAP5u2El+ThB95DZQ1qLMcQw6EnQUAe+5jc7SDJlXLgukmOPbySyeAFzM
Y9VLcWWkC5dk4MhbTIzYQT6QQ2EEAK+njvqkab8B5vxhDMAkY8QG1xrCLowEq7YQugth/cEAOMSI
9VA8EEw86axp9dDIG1gTnTiqmKNU5ARXjHPGos16597R0XMuDXK4NBEpnsv3GsNmKSwL40lzOQmE
ipn5eZw5UKlNezfnczgiSqoI0gBZClfKqFFTCtrtdbNW38yak+7BOeNHDSrDC/lIb9nJ2ve8H9Ot
kU+qsp0sEpE0oOB7Y/w+lbex7KxdqpndJlNDusEbpCixWtGsGphJe1RnO1yPpqoQFJVqj0nC/P58
3ly4x/gEUagQRgKRfO5XcnErqdbcGE8OYJKbPU861a7zlrPC5+N8pOa5tUtME7AixCzP9f0EHVOC
nPpYGE+A454xnHqUZGydp5ZdMHB7ON72/VbP93xrOMxe0SB8pOTQHkPJE2+BphGm8f3g9qQOmRVU
8XNdDveFlh8M7QqV+XEEql3JT1i63tG6W8vM+kvpQ49UMLZJUTxDQFLmOR2CrL/yqM6VPshaQQQQ
kSFaWibnOc0sNUGzBt71584mDFBf0+t7UPpXG3ts3+9nd1oB/vFliq6Ipf5IF/56LRbClHeQh4cy
i7f+PJafpmRDC4PReJ5G8AUUBanwQg7BL+48Gdu4ANdqgvI17szhd5Dr/e+htNybohqCt9y1ciIl
VPKPRLnJ9cD1FIMIYc+UwJOGwqPv6jaI2CtFzmNE0qXv9np0dNp2yL3Y7SDKDtLw7WE11CFn0fFF
cYhxLqp27caNu+UkXG213gCgBJXetwAW+EzSEfoyd9PsFvohehxc8xlFgrr6fFIbZ2/PcmOg/lEZ
CILIcI2diXiMIY6NiuyjZ8xoiJqDNL0Pba160boyPKlmnR4Uc8bBUwbJKrCJMzDTyrxjTxyanhxs
WteN3jxUemo95m3ZbVlQ9DdrGO4CULudqg8OS6uSrOpEqfbu3GrbhD6XnWb3cPJaC5jntNVGduA6
EiJ0q4lo9KcY9t7nvNF6Vdqrv+qae9EHS3nSNBo3gCPXdNdnH5/lNgAGI5yk2IjegnPRVNUFjps7
gfEMjesJjibjeIBE+vxm/+k8OZuFxK0v0izCAQirOXuJ89nuxtQNxbM92asy2wbtV3crWXzFdwA7
GCOjXKW/F3KMtJzpl6U9WPZ3SSWJIq/JVBcV2IefgscI5RZ+M17592+77rYBMtFSPOt9edfU2XoQ
0YnuaGAgjFTRfE/+kW9SmWmU2lovr2UzXph2i8Lzf4c/W2xAH/o+iRletsCtKWToSaluQnEtBvhc
NIbBn1QshD24B8mYRG/0/jrntncpD9bEPZ/iI0XWEJ+860OVboysTtZDkh5rJ/46KmutTU+quBYO
fB7auiQM/D913JKmJhBWvf8B6UBcLpBqeNR7toVl72q+rqigimX1nNdqdof6stxHSSqWr7G+Z+50
oLm8IimBAaa6650s9EPpvs1dYq4SIuAAFUfEYI0cdtBi10p1zi2Xf34xRcFITBZZJtTZ+1+sNjId
0a9Hx7ZTzHU8avVj3IzTSuKX30g+//dTpRXkWRS2l0SWswqMYVMBjauV/BUXfXpljTqfK0vQCft9
7p2hGfSdnr01RqJmTZZn8cMQ6sW+GtLuztZi0896CAuqwq5ZMM8+hLwQjIfhjxHZQwnnbG4mejXN
ZV8mKLh/uWB77rWEn/PF5nyAsxvc0KDVFjEDNAGspf2iycdGrq+sNecv+DKIgRB52Q2qFGSc3bWy
1aIGZUf4EA/TTRqX90IxtrYCIE82yXGEA9fMYBXEwcnWoBEL5+XzH3DpIjH+2DqVassac3aRXefE
oARq+JBF/SqMjW1rH6vp6+eDXJoafw+yPMq/9iw2Ch5DQ3TwoE9UwMYJIh0QS+WB/OvPB7p4NXiM
cBmRJ0tO4fuBenNwwbfd6AGA+mcUl78sCx2DK698Ic40f3+mHu/7kuaH0fCDOl0rxqGMCyN6SOI4
9/pI7toeBCzWnqps4PRlvNXatRXq0pgoMtg4k1GybHHfXxqPp8QCm0QPrvXTNXdJ/JzHB8odvZp0
2cH+l5bQ5RIdtKV4FXBUYj0+e2Qh0pdiCCXzIiu20Eg/7Cb9dzvZ/z8E4j9L0MBER/X7K5JqIHMs
m+GDNU1b0LKbBp3I5/OBMrPlh/79BSUfk0vhVIwnlJHOTdSyAp6AUp1PytzFm5Y2bjj43A45mmsN
6Fja+AG1Xjnk7f2cFvVKSbJsVZpu56dsytCZ9tIfq3b0Oiugt0u6qDhCsKW5gMAFBKKTNMOovZPw
2F5mFP1T2BvAH33W7OJcd9bh0Ip7MQ3Et429seoQUN2VoyN3mRa+GlU7fMmFMf5KzdzdmWGsvKaT
+KXYiPh12SSPVpTm63asxcqWLQC9SfEhrRI/YcGAOAx1rvJVX/YFxQpjHlAlVuUbLM/lvo5HaxeK
Rnpdb80rFNH5jRtP07pWkQ7YLVIXUScCPYBBSFU+mhSQ5QZM/mTsyqiq7vq5dLcz3+xNm/X2IZCA
lFpZVBDfpvDRVKpoNlUKvevlTCc7+Dc9UPhwauH0aMdJ/DhgyD66AmBdiPCtdFTQTrPJjtlodlRh
RJYfqAQxh2nJIQNG5S43EENhzHFXo2EOqxosc9033Y/EgFITZq6Bq07ainjD0isjYsrt0FLvc71Q
H9tcEMNm7CsQ36kYYX2CfB3Tt45cogn3ZC5NwKvpHdsQbYO9lhU2cX6ZZj6v4gTfOBFB4SpLYnWd
qCa3dEiUtdu36VdowPJ2NAuV9ZFDuies0dZuuzh+xLdvID8ZA0Kk3J9GmQ67KZWV5NYTDEg+ZeHu
FNFH6FSib+7UQKsjpP6qzbEzoAERYe83zfyNyHWz9Qlfy4+KoxC4S+bOT1xCrVgNju5+j51Q/aZ3
XbtWhkZJfGWy7Rd90oufAQU6z3Ba5S3OZ0zouvu7UYvuy2ygt+DWPDExpnWQd7+JA1OegjSYb/Nw
Sr87eSmcvRHDF5h2P1orYcZwie2gI5Qok7dIztbj0II/xqELeu9M4a4oLOmjsbO2fDGix0JNHMSk
0AivLnnuP+Mqlr6qRCzxjT78CFo3f+DooayCoY5CP7Ej9EBjZt8Z9fBkE19308RyLo5QXuEWTmvm
5rQxAk0Z7sc8b+7jqhNrrUsmP1omyWSizqTR4FSJUnKf439SY0q+F6HTHyODfsmCm/GSsL+09kGZ
5RsgWOtpCrj3nqVH4YONSuNe0YrwOaur77pd5V/aSv+WBpZJoyyKdilm4MwB4TikzddZGc0ND2k8
cm/dL8bU6X7hpNoKUqhbgbKUm7TOnVWZqt/MWTFNpHWt7pVxT/yzWfGPhoMlGgr3VUCHAo3nxUoN
jXZtj2pLl4agps+18/BO1F3PhTokZxC3PE4/7eSn1CM/DAo0Fr/DzJwhSFKiUAai8mu94l80oRSt
1k5oXE5a3xlcuZqtoFyZnZtsOtQBfgEY7edqrG0M2dR7o3QFWHBkv7QiUQ8yRoOZhVPoF60h/Ik5
5w0zWd1o/VV/rtuakBcbfUc/KFAqFnQavCY0R4xBRaRG/aWVQvkJviu9WQDn5nYlfT3OlBsrioft
nDm5nwPQI6WUqh+bSe7rbV/QvhSL9snOEKbqQexskRSXftPb4xtyEvWmIUvtZ1/G2R5xhAkRVCKm
0FOk4VMTTjsWHtXHrzysMlVqryhX2tJ3s6G/zeM6+mkqiMy9uAld30iaedEgy4OR1Oa2GhSbcEZN
ftH7lEPt6FQaSfOw8uE0OLuKsL5VXSbI+FFGeUnapM963sXbJua8Jy0Z3Uhwkocx6CuWcQW2xqXl
JdF69b5PE3OTKUr7CJdA8nvW9qu+cwDmCgJqeyctT1LprIOiOe6uo0xwjYQj/QrTnu+SadJAqFER
dpmKyD4uy4PVgnoHaQfb0tdz+btFVOKhQUtWikqInAZLmwTuQ6howUpP2l9ZgLEhHijXE1n2he0k
5XehAoCI+2QlUVtsVAUdkeIW8306UMCjOMh80rrmwwBpftfWkOJozKWnZ2Q9lh1i50YExRrNJu6n
CN7y0NT6kgmbdrcy6fpN3KX93azD46ml06yNys7XqMImX0xKuYrMSezCUNU2QRG669Fwc78Otf47
X99sPUVJvJ7HPPNspQKej5VkXaXMaVkKa98IEyjCEqAwChKwaNTcu1r2mW811Aa1rnjLXGt+apyw
eaySKt+2BsPafWNuqHMosIOl42vRZfaqHlBHLbK/ewQhaAP7RN2nbtBtK6Wt1hGr3sHt4mGd5dLa
NPA49G+o5r5JUdMqTWrtBdjOU0+iBEV+NO2wSa5XdsXcaVNbX9uRtFZzDhaiTPRL+EMFfDIabbgK
OzTP6IXEbTY5yg4IW9mZgQ1pHEHvuiUG03xg0ZiUtDmgjdbW6GvTR+o4wq0B2/fYlFm1z5u5f6lp
NFxpkyMeGiQCaz5k1KQpsvuR9ovu2plqz9UAMROzG7YFTUzNKuFmebobFmszg7RIsVTvMz0wVmi7
65tqYcSNyaVwjUnMKx13T2IU8T9kICUr6iTkTiddFHmNQhzi3P8qMY96wICJp2tMszEttRte2YBU
BU3fLFLrrQ116E2dM+9AfHjJAidcJfCKPjL12TPmTOy7QpEUCHHwP3AQnAYvShDOGK31lCYhuSZw
xTD0KnPWmqNVFpTluupV61CFhtzUuWl7jtTzO2iX0LfaCg10aebgfuyuIhsExBgR0wZh8S0t1NkL
xEzzo75ow0nw2QyOoFxGzRxvKqwWzxIO5qky3XU1oj8pausfZ5b/NPZof5MSq1hATY+f9Lq6bWSZ
eOiDKDKIq2DXNZW4oek6RIIexVvEeuVrOiuBr5t9t02zwvDzFpVTHVJ/rOaRvTHVstkWYGy37AqY
g5MsvbFHCtGU0l2D7ix9Xa7pabaONgxVyDYOSuBKmlnJQls+NklH5GGyuAnApMTjKEpU1qmiNr7m
QrAKGWc+qVUDVrN0XAdtG++KNupPMzT4rmz79j6fgauUprPueY8mZEZheCzbVL1vipJ2Lqkrm0RT
hm05AB5MAIC2l6MtW+m6Vm2StAu6Vd/b/dOkh78zs6Te3TzWixqN5uDhi0VuzOSXs9J8N+ypPWl1
n/4SVZd+dWcrXJsJTNigRv+kWopoSxmwBwSzgZLCNfxWspXVaR7ZlaZ0N8iK1TVtJBGk25JLPTvj
Grnr6Ad506wlouRNolidN9eD2LkaavRMocY6E4RbabL8NpUEdkWjmx8dMScro4hAcQXJKaFVOd6o
6sY6FKWyjhAIrS0zjFTEXpVubgWNPXLTDFjqCjkGnojCL+EsIi/sugbuv4rMtcixR0QikbcmMGd2
SNxkUd6aQkGb2fWrRDTGwWzc9t4N7V9Dkw5eVTLpBQLQDSYYNqVD6OwCd+CzQ6+OH9McuZ4S2e1t
Ve+fhlKLNjYpg98MHWEb8H/3bHdKdmjbcj5ZShhbCP2pp79pwtkk0roIaj+BxtR8rIjJsR1ZECKd
HOqeCFA+KaBm2ZSi2M/M9NQCu2OlLlDCBVW2iUjCvC1G6bygygwqPxmq/jBCJideF6gD5hJaNH9n
suhPQrHzpwxB8k1XS6zFiQxjb3DSkdh6q6JKcbC3QdkpJNxOLA8mOcv1jFJq1rVhl5V1tCvdoV2J
1P7eMRfugqrq7pIhyF/H2kpuZYQqIM0D058nGb9EST9tRsPChkP0oWfUtfrs6FV80kMFdZcZRxyH
6n5rTIWz1kNZvsisptN8RtvjVumy6UHDFUrTPUTdXNAWXX1R2qZdF4mV3xZkF9zosdXdceIJ+eYb
9dHMmvHJtupwrzYJUwUinojJ5I3/KllFg0G4qc67aRKRtHVRLu05btWnuqrZ2TeaA0YphmAdpaE8
UfeoeMpgJ2tD7zJkjhwx8igcXozA1DdWY6pHlxf7uVOtch1FQb4qkiFaxWouaaut5Q2ZMsVmsuT0
GIu8exQpIcvGLFCHD327adLAdxJnj5L3NQ2EsuoTQMpQH1BH5oW810fOSi3Loa+Kot3oeiY2C7vo
G606bCNTaiskLb+DtEGmY8n6UDaxdl/qKAEydLKjpSLnmwcJnOx0t7isuh9ZAVuPdNK4Q0cHmW3j
Hk6H2uJTPaaHCOcKIoKoWqWzuo2WoFm3QMc26/NhEJaz7oKkPiA/DDeGia47nAnicg2p+5CEyJC7
Jr8xnMClhJaaagdt061WJemqSlwXADPms96U7bPQil9J3DlH1WCZs9yKbcuARSdWjGw/hbHzQ2+0
HOws6Fd613RHKy/EjVa43cHu1d+WXbJA9412SEZj9Fo8Eh5Ie7aZzUBuIrAHHxGM8MymnNZWjzKO
kHprrYyjtkW3jdwuc5I3ofe6PxghSkwrTQ5x2eebFBkldn4zWrcDsguWcGWNFDHexmaLEkDt2ISS
dnVwXKdBvW5iHMMm5kVp5awINkQd40bZHpbSvBkXAwH9oZShx2H1rauTaU0ueoCqSub+rGbzwdWn
9AeIv7VxGm28JdfhbUrS7EUYCvfSTF8Hl3Tpsg/+6YmweGqMpDp1WQCJNur6qdRt6bEdDdeSLJot
G/GleVyj0qnSB7SbpeHhCQr3fYzQWrdq5dCHBIJ5ICfqveoaAf4jDFgZ7cWRNmj7gIqGdehOylFQ
BInPR5Q3RVCVd1Ikw0MeYwxBqPQ0dzkMYqXm7lPgiiMFrMqL4hIeybtaxl6duNEpSgdkWNF4Vxpu
6ScieHOLtL8h83I86LIu9oJPlh+jwvVKwHRSOZwheyh0dN8lN0dh+F6199YiK02TBMlGQQBnEasO
gpom9IPYrG6MWlO3slAdv64cucmjIPVrw3zFMO/s0NcVb6nEmTZPiL6kQeN6apKbO05NfUTAgkNJ
d2fTKyttfrQgKvZWryU+O151i5LqrclSdyd1ZMBjSJvBGLfGDSX2VKwr2m1UDbnvhJV6qgnR4RZS
pdO5iruKjfRHnqfxNuPwtUmarAdUwHeFo2Tx6CFlBnVuzAPw6fhSjhZFcrPKiXJM8q+pojRfgjG2
DvjLum1X4f0ra1ceFfZTlE4F4cqpa+AtmWu7cgjmez6ptSfj3HqoY0gMTq7BDT3v+jqvRmUnOht5
HQ0XEbsLO9qoYYM6NMs61Ka5uy5aNplhX/920DR5Ga848v0KcTUqI88eyWefq6p6YMM8ewq0hFer
zKjQNQfC20ftzunH7DbKm/j1c3zvArhHwjptKjYJRQhfzlDKoBk6pZGWelIa/bvO6RuA4UpOyIUh
/mDz5F1QqM0o71HKkk1KWrWVeQrU/EgOa+JhWnn7/DI+4uOuqxo6uhqynHB4L3//Cx/vRSkSSy3N
U8/60Or2k5lJ8Mnsu019t/f5WB9xZMYiho8BLYQK5zjyBMhSzxU55F027tJcHuagf8Bl/Ix28B91
6oFirrG2H/QEYLCIFgRIMmkriDLO7qFZuW5WIP84FdJGp6sHJmBqczADoKQywgCDDG4qnkdDWQ8F
wtXPr/gjU4a7HDc7eolFsuSep9Uks96oHRbh0wyeG/bbvDgVzeDZ1WGu0KiiglNIeFYDsSUHb0sH
ti/G35//hg+ziJ+gQW46S9niYth+/4QbZQwaZWrFqWqiFW3bbFmuzNNLV0l4tG4Qa7nUyJzHH5oy
BB4OqvkUZf0q58CWRFvODJ4SH4p6wgRyH09Pg/otNNdNsAvqK2j+RwoXvgC3OywqBaemfv6iSOzH
DUag+aSZiOP1VbRs6sabmQMn4olj06zgRsP9v76vBgwMH2wNtkc/T10OioFvk1DHU6b/0owYy9CV
B3cuJ+JtVBlhqX6D2OT9Xiinv95NPUR7GdbDyJOjHKob0Gn5sI1Dd1TmEyb4b2Zirc0RaLe9VtL5
gc1ahl4SRpwlbQda6/3QpM6WKg2t48no3Vc5FV/TyXoCJFv9+3uoc/h2LEJboJbOSLN80qKUlKfp
1NaqXAV93OyzNLsmUFz+L+94GC6GeSGQRzEQGqz3FxO7lH7KRJlOf/ToXXkj1N8q2K6pAg5Nj59f
0scVZxmNnveFVbXpvzobTWtg71zFnE6q++RkKPetbNvX3yptAJym2HSCQ2k3anuli+PiRcJo2fS+
Ldl8ZwudxESWol+ZTlHf8qGQ1vOIDiy1ACfMfksH45WX7sKyguoW0ZQKg0y+1NkMSdXa5OjmTicb
UDCN8tvZaP/LEETc0l5DECkKnPfPreL8wfnZmE5DW72pTXCg0nz7+dP68PlbHtZfQ5xNQBV/W5gR
UHFKux9aoXl5cRwLXK7m5vNxLt0tNnTEDBpkjkALvr+UiIUkwUswnf6AU6HIvRHg8Mr39dLUowtz
yXdjUWJrcvZMsOTigc+RqDctdkJvMlDt1CMesyJxW3rZKbjFR1VmN9Ooxy8l3qkNseo/P7/UCxMR
idRSRIpijBfh7EfkCkEK2FNYOjiV21biOaQ96CibDa31ZXpNv3NxOEbRyJkiJv5cc5m0oG2LzeNE
HM7aKFHQt14Gqtz2X0R5pXR0UeKcLSR44viYm6Rvf/ya241h2Vo5DqdxVF91M9xg82vIJMDCzmEu
wW9drGIr+0ebr0X/XhyZBC0+4LDi6vmiMgijagJNQ1KKFGrobTI2iDgo9oFxq8mHlqgVgoHXnz/I
D9s1FC5oe2zmLBkv7KDO5qykolNqDoYHvSRuYcrvrbzyo7JelU5neRM7mHWu69cU0ZeGNem1ouAJ
lSnT6P2wom0xQjTueDJp6MLMQ30mFn6dk5ZGHN+2rK481AufOkq0eDdh61kNzucrDAeuVMK0TwWn
MMeNyC8AaeyubQUvrAACDeUSXIi4AU33+8tihsLP6+14moW9GmfzqKXN/vMHdnkIlhdk8ha7oPNF
hvxhO23keEqrsn+YHKBHqx3Dp89HufR8bM47Nqp/k8/b2Si5GzSmqZTjiRkDZ7YzsXzU2aHqe783
d6P89vlwF1ZoYhj/b7jl5/y1CcKmJSf608eTFsH5j78d/ZlMn818Lbpyuf/n77at6+iROJhoHyqm
erVyo9AsxhNYyKMZVKyRE/k24tVuNY8Kd9+V9n2OLMX//PouLtpMdyS2BFEtOtv3F1jiUkQWnEyn
uMTEFChABxiTzRZo51ftvpQcUELjpzCuTJZL0558bwOQm7Pfhz2zorhm18baeLLmF/ymgFBvlfLr
yrUta/3ZTTWRjhIQxWQhye3s2iw1hvAihvIUqkeTBVJvY4K9j31gYUbGaEYaabHDfhXpb8qwR0Hx
+fgXXgiCspf1kvg2rnH5+19zRwxlkxmxqp/qguIQUMIwvqYbv3AbaVXVeRV45zjrnS2SsRRg7bE2
n9yGo0099dpLjZSBKHvNvLJQXTrmoIxfNl06Ikf9z9//upypbItZK9X51EEqavE3WnFmJd5E5auI
fpGqALBP+DPqG3HlgHfhlX83sP7+PiZmaoSj2c+nJgmfFMteR9QbDKdOb1dzvOuzK/u+S68E41Fm
gx6X1LRzZSLZzwZbl3Y+VXr400rVn5VerYHbwUcjes2TYku4wz+0PpENDSn/rycN1RcsBRTDkxPv
nundZZHGU0S29oldPsDWunPe/sMAbNMABjiVgAq8v5thG7eJM/TTKQ+V134k+4XcLvPKXnD5n5y9
eSgq/3eQ8yTRTqqJ6g41x4GAATjMPRYpXgbF/TVGgKaq+o1sABwWzjWzzaUXYkEaBHEsCHLPv3Ol
NXVpF/3ZUXOky5zoe6a391pzrSf8yjjm2WNyyAgSM0E8J5O92Kh39yHsiGdG/7JobDmEUxvBvgsB
H9mEfxT7f710btjYYU0u9Akvo7fYs81k+/l8uPCF45sDQCPYUy7emvfzQYHrKtvE4gzCB6AY8Cbh
fw2qw6A3/2FqL1AfiJAgvPv8U2NLhcT9dpyJYIFvVTtCdRzz5d9fDScqdJVL3e6H7YGTBUEcaqF6
Igxk7SbNLglwxrra2kn+/ZlqEezzgeHE4/Llfn/fUAKxdVUmokEbR261TM8JNrDVKz6IS0+Hm6WZ
KgjaR225lcPEBLM5nyYDlUpY+5ltr/tyZ3VXlvdLE/qPucRhC/Ix119vC1NEQzCe4A88mf4ooBOL
fPf507kyyPlbg9ipNfpqGaQM/ar+gmvVc65tdS8Owid3Aa6IhzzfIabuTAwIuTqc2xs/V94Yy6u7
p8+v5MK33eZGAfgtp+oPCJXOUSwBERxPDoqkQztX+jYI+ytL9YXD5btBzqYYRWckd1J8d8pJ0snq
bwUMR2V848m45X8ZCjZhsf9wsDrfSAxC5u5sozFM8J95utrc/OnkLue7KrFeGgRX/+H+0ePAmQdM
mFrV929PlTWiSWsBTGVSb6bth8q4stpoF+cBlIImVPw1fEvfD0FpCIy74JJo+Wn5FNwNFkFqWfuF
4oXuJuhrCDUwJI7rOVVJPT4VOtwNLydubtuTIVhGEvd4fs1jeGk3g7+PfnX2ayy4xvufJctMI/sO
LKbKm5+5Ft+ZVR/5it3FfofGynNzVW7rIr+Ci1yasH8PezaXprAa2G1E06kxBx91wvo69HhxiAUr
5omCMv7ZV/31rbLdmFZM5LZcGa7vooOvLiYiREbZWjfqpLU3iozdewRwKC5jaLKxUPJ1kqf1vnbr
irSZsvaVXiTfPp9rlyYCriSQZKydOHTO7jjxZ5L8eSaChlIkJa40UF7Kdrgy3y6t1FhGaWPDuE1G
9dkotYPcS7qsbdmorYq5O3DAbjtEkfaVvdW1gc6eZOgURUdcHEfFCfpPLUmqrI9jPmIwccWXz2/d
pcmKJ42dBzt+2O6zbc4QhzPrHBhooSh3+jARcK1sRUxfoAaUlg3JF1WNv38+5iXigQ/lUrZMySMW
ibNBVXdK9GZin5ASqlci423hc92RpK701c5ujJKtP+9JcpCZuq86ffX5+JemMSs7ZeN8QECzzx5k
nI51bPU6HEejk0FEHJ0zIY74fJBLN5bvLMI/A25Vd87WPyeJ7ZKWKwROJHZuDUWZb406DPzA6Dhr
pJm9TsSQPrUk2Vy5vIsj83VkP4HjzznH8owM3Tj3nNNUu1uSKRqAjVl/jgnUdq2TZl/ZwFx4+bAK
8RWGGBAcac4epugsYijI4Tshr/Pn5hd6uy56/fxmXjhtQC+y6xOsPITPL7/hr4WnU2XWBkLqJ5Gl
9qqnYikg8EkZ+htjNHeN2aX+EkyBIDv9+vnIF95FjEJYOG2XZogPLJyRBlpij5F6ytQ+9jCs7gnu
CPzInV8sI//3O3VwXzLgAU7EckvfX6YYXIyZsMmnvrUesac+LUpjT8mT4+Rc45EuzJJ3Yy1//+uW
Ki3Kd31M2UfL71n2XWsoblmB2sPH5diuPr+LH/c5SwXxErFvAoB+SEjQdIJxoiaxj2aM/iM8hO7X
GH0+KZqrMTl9PtYFthigHjJkcWFxvD+/i241WYjhCSFE9RQ12GrmYx+Su0WRrLmvCOS0ul/aIilX
bjT0ttr4/PkP+PhCvB//7M66mJpRFRIcorgvNZLvJj70uXbljl4cBFx5QRIA0c8JVOkORT2nXKQW
P9Y9qtXcS+2Hzy/kj3rg/SF/Id6QrEEKkLtyri4oZyDFhHX0yPm13jQyJ9x3DA3zKerj5At3GVVw
mT+6U9u99pVusJpVceQpmRaQ01rhT+jc9mbU7eZ+SEDQkGgm8Zde6Z0tucj9jYij8ES1U76nOS/f
mmGTbisDnkWdwNXQz+sdFbV9SyhDMY2HETx/F7Lx8lpQv/0ku+yHrOPwIdeNkWhGR/uSzqPyJZxM
dUMoR3WSEabFviG7LLCyiAy9mbjOREt9O8f/PqS9Vmx530hULufqPkECimpDGC9j4j51ZfcWD4ru
KZGaISSc427esGOP9s00hSTnOvNNMzn9ngzZGERf1tbbCKHxO9PJUP78SVx6fziCOHD0rkurz9nC
UJb8jrEPraOqDuT47Ob6d5VTAhscQqSNn4/18eu47O/+b6yz6TvWncjChrEmST4gTLalX/k0flxT
DQtLPGLdBfj42KjrCKWKQtc6aqR9PxDTiNvFrJXnOTOGe1Oq2RXqWtdZy97PY4GTetFvQG7BNZ19
i4O+D+WcNQUYcV0/DNW01xwExWvyTmfMfg7xY1rxzVGrdD3MaXtvd1gOCSKJPPrTVRSNZXtondZ9
Kpm6ztqxsnozNaIAYHZs3yB74ocJnfGwOAX8kgz3f72iCIvzDazgYsq1zh8/sYGKQJuYHG219mcg
/NYiZfR/ODuvHbmRpVs/EQF6c0uWa1vVLfXI3BCy9N7z6f+POjhbVSyiiBYw2LMBDRSVycjIyIgV
a2krTnb94Scr5GVcPwtBOi39TA7RLDgK7YNk+U43rrnxddDCgmWgO0Sd6xqg5Xve0CMNHR0VGN80
Aww7INSu//1eB4ZRiXY+MErSu6vd4n0LV00/Jkc5jZ8MsL3gFG5buL47Geq1uGMo/KMbPvenALWA
wFLgFpLkKnxqRdP/KAqtfx9pevmoum13pwiiYfd+twZxu/5Gk2UQC7ouU97VZocTWnnGG8KyOsJH
4uj1XWt57z7+PCJFquI8dBgzn18siiepSPxl1XEonwXIb5XVJUwJ4eVp1GSdxFhEAh1h1nkyJ0FN
E3mmBwEetrZe2mmOWzJt5ohxYlgHb2yCj51Bk1S3UhWSamaVHatuCxkE/xDAJddrwrfMtUqnFt3S
yQbtjS2XUG/wgPGnvt7sBEo3L1ErmxvoTs1dYcUCYPcBsriYcbFekT94Xa09m64mHELIcD2bsffx
rYcoC7GWTPYOFSiDnElZ+GVENA4eOrno3hJIUO1Oh/vVTisBMvKqFIdNWubGWodiwcPoLDHpT6Sk
hDCHZoVJzZhyWkrHUoySezFUAfM1bfvC3Ju0bfVYYYCuSlDa0/pMPADk1O9DiDt3VebJJDaD9qiN
Vr0rQ0nhOT6UWwYLvY+ebgS7vKiRJ719IK4jOnkCyHYeG6JC0XT2okrDofBaaD6PmtIOm1oplGdZ
DYY9JyN9RCilUFYMLpwDepqAg0hKVBAvswdBRCbgeSONqNxXXqShfh2FdOWWWmiH8aaZHnASz8SF
If5Rr90CFuijnzOlGotq/wOiVW3fhYhRTgnmgwaJ2gHQC5O2KsIcGpI1GwqTxdovub6/KGyoTAvh
CAxez+NNEXdDmUtGe/Th7d+Vilu8KXENBbKV5dGrEvnyxzHXfwyDm+3aBHS/n6NpylxIItiZ5a6p
py7tDDcppXGDTIGPMNt9sTYEmshCdwzVqNkwzhZvU7Ol7lIy/E96xKGQLdCgpm81H8Dw0HOuK832
XC7W9zsCvRM4vRRuRqL97GoP0VIcGEnqj0P6PAGChPb7bde+vrMmVOv/DBjTtzl7J+kDP12O0v5o
il+T4KT7+zR7vW3i+nU74a8B/hjW9IXnIdd369GSGKo4lrD/q8w1JrAfJI2Y/ix0y/uhV/C3lrk1
Oj2U4CPkUMP7XxMThQSnF1DVBC2c7aIydr4f1AqsLB14G4sxOmni3Btprdxe6oLrAORFAmXK/aZC
2uwCo1lfZ6MS1EdL/k8at5r/UPVvMtJY/t6Mqk2h74P6Pk6SFbvX8eLS7GyBwqA3SaVhNlS08S7x
de1+SCB8u7266zCoS3DKkREDWoT8cPrzM19JvLIfS2akj0MkFE6UC60TtGnyJiRRt4tcBj5v21tY
FQkbXw3wOQQ3f/LeM3tBmXdVpU836fAhUT+p2rfbf//1s2NKCP/+/bOwXrdSmCaqIB27OBBPXVlX
TxLNMLhBxFZhpsKXA5gAxWIlvbo+clNFElS9SbOCsDcza8apkClFOh4jEZ6INI7uUhmucSQW3m6v
b9EQfIOUC1RApnPUZCTHghVGw3g0y5x5JPmh9RgEDodVSeuFjeQZwcsN8BS57/x+bDTSCbesWFHQ
b83xraKEJAfpk8psFERat1d1nTvQ7oUsgFYvLwbSxUsv9F2/6qaBo5MOUt5TfmvuS19/1pu7gHEx
CE3efbQuzGnypbkevl+An252ErS7zoRGuf9+ez3XXn5pYOYOoS4VtSzxmh/acF/VO2bh331uyVnI
XgBw00m68gMm0ZjySrIArHEnwsbhM+KvdLaXGztXhbz/3eu5sDYLgSpqNhW0FcEp0CGYMcNnX1vN
4q89G+TV9PhREJaFV3FWMGhSUI4FTIIn0RAByd6XOdJ5a7Roi0amNxBBD5jznOVIhK8O0dw2OPFq
BQ44PEuZ8Ex1tFjZsAWHnpALE0gbUeOrCnMaDBWgWCkAorfvwwcvvkMdAG0qyi+bcq2cvWZshpbw
i1ZpjErkple/UMMTocBHFIPSkeio2i8XIanb3rC8iX8XNzs+OTPEqLaxuAjSBRc+OTqSMNOsFOkX
zhBbyL2rcPvyqJv5QwKdikesD06xXkZviNSU9wZ6QW+317JkBcI6i6a8iAbwHFA/Ku6kEhaEp0QW
X+TkSx3L/922cB1IAW2B/JkI0GAznF8NRhsUfdKyW2X9sU4fIAtlGFm2dSStAPb+g9+dG5s+3dn1
Cg2b0UHRGpxc4UOPqkXYIwSZ2kkeblCOZEp3pU615Aok1OANaBhd3xIGkl2Q1cT+aYQjQKEvhPSE
PSpreKClPSRPIf/SATjQKLpcVjd4vL5b3z+F5t6y7iXxVZG6vSDDahH+vP25Fg4Tj1cm0yj2LXBf
ZmHf+a4yeKc012zf7XYwDd2LffUm5YjNKOJdEpVrPMXXuzihrCcV+gm6gYT75fLkPjAFXRWaUy7p
KGH2Bezv7UdPTla+1nWyhx36GUBEJFG+GoZAXkjvqGy3pwwRome6s+2GJxM6lX1moEnadiv2FlCL
k0EegrQVQb7NWSG1UWzFsmcaP6Co5SJ94QN6qn8EaAXlx9Lrt0I9OrX07hyTFAKovEg9ArTdvAcQ
N4y7qgi9nVJjPJRZekSuYXvbSxYeBZMNJqi4ghmgmiMWUYszgiHo4RlIW9tj/h3mIyk/ZBAooG/m
NJA7BCjn9ChVqomwEoD/VE8v61ETuTz/8MimQzWfQ7BMtS4QYq9PTB089YG/iUpzI+npDuXWex1y
QttiYrhQlO2QwuPilU1t64mA/CnIyjz/lQfoeenipijaleOz5MrQjvI6nIpBV+NrAmqT2agVNfBm
RXASLdQefN+k/eGW79RspzjOJhANGOQkc7wq+4WmElf006pTqGwyP7IbJLekTbtGl3l9Q0xmJtDW
VFVhjOfycPpmE0OKJFenRO/vAMq8SkK8ctVN6e38c1KG4oIQCdBXgsgQSUmUzuTm5GrQovu/erQ7
xuBbphr7QnyR4hMESysXxdKqzk3OMjpYlS0UZqTmpOQSeAnpY6I0/3AMz0zosy577jaqq4esykt/
JcqPXP6Xvx/IJp4GXotU4fLD1DhgpYpRe2rh7wvjaJOu8cFe3wUgwaYmDPghuKfn145UlYbqF0rD
syQ4JKpo12VDRtc+JrH75ivht0hSNiuB5brUjE1grzpDw3CZzisrgafqPupq2Iz2Vv859p/B+yHG
owJP8rZB/SUqyoNa7m+bXTq2TBapQGF573E9zPZy4k9TRtxBLv9DswVtm97OhxU45+J1cG5lljia
ptJIgyTi5+YQf0PzU71LXE/7WBSl8JyNEihs6BvtYPS/BFblH2X0BFd+w9IVOIUlRnlpEDPpcblQ
Q4sCSbCG5gQHJHx728SM9rp8p5QrgKEl1zEVXYQYeqKHnYOUFPgm/p/riGZy33TxvpKtox7RJ86H
Z0+Tj36zFg+nnz6LIvQm6E8CU2J45qrEOWZuGcPIcooMuJTal7C8a9D/FRsXdtS18vmCw0yc7FQh
SCSIsrN9rHKYGREZLU5Wpm67vN2Lcv+Y5ur7wxS1WqDzlAcorswTiMIsGzdvhuLUQveAZmXYH247
/pJPkihAvmBNbARXOI/K9yaNo7w4SeFrDJ6Z7gSanM/IlaNb+1T4MQIEX9B9XTnn8lQCmH8t9OgJ
9mBBpyzi0hHdyByU2CqrU9BS8ZZTWwcsV7jh1u8/le7D6O0l93Orf3WRxhTROoYYSAo/mO3biEyi
xIMrrgynU3/3cY96aWnnxZParuBSlj7y2W+cM0X4sZLkOkjJUxN/otSgFKFdiW+3P8CajVlMMGhK
+6VSVwyrvsjZ10Sp0SxcuSkWDiOFBQb3yXxVBkymPz97FQkMorZNEVYnaOC6Z6QihSOiewrqSjCg
obynbJBbeBtg0vsX7zq3PPvKMqJcml4H1clIYKhRD2r+DL/R1o9le5KBr3dRfhr9z7e3dCHGTcwe
NBjAzGvU1S6X26Fpx7Ur5yfIL52g+Foput0Luzb4edvO0rbynJCMCSXFAMXs0wmgfMrKJeDAp29r
0quJxjY0PeV/fnYXrH3Dpeh2bmy2KHUIULtrMCblL1byZSgOXvWzgj1A1Vayselvmp1MgifPPwIC
oMM5GAtyK9GA9YoJveBTAT06QpC3901ayPcUiHJI9gAXmGQYlx/IlGApTiqddxjKBrtALT8UbvVJ
8YvnvjUcI2jtqikf3UGASS94QLnq58D7CVkkm5bvIYwsBwmD+yApf+aqfgIC9HL7By7tAOTd0y3C
o5SX2+Xvg34I7WiEaE8G9IMTOLmOVrZg4WvC48FMB+AghkvnSTWKwygul0LLqCWceYNWfDCb5FCg
n2TAyLUZqn5ze0kLZ2IiDqHCCKBv0iq4XFIlg6yw2qA7uSWjRFUzfu/MwnCCMrrrq+73+40xLAfi
GmK1CTN0aUxR8tpM0PE7wSd7NPzkpQlBoY3xa5+tPUSX1kWuaEBtwCAAvnRpKqwEs9LHpD2FavgZ
nfRNHcYfzd6E2lb5h2CGOgJdXYb9yRHnGhcWw6PQE3UdU1nQ4IlN99SLxZOkeIcCaNIdN+eulaJn
LUQVMk5WfHLhnmB4biKnJ9tgNmPyqLMYDghCLJNu6E4VFMCZ/01Uj264gmFY2kzuB9A+sMDxupwF
tHxkCsUCFkMWHN7BlgY1RfSti9qPFnW02y6yVEAgQOMlE1XWNUkD3LQiAK9CPI1GkXzurMTdxKrh
7T0I/mykxNMtr7Lhvh4jfdMxNrJJ0rJ4KXtLWjkZC4d90siiRQ+Ahi7gbGNT2ERAwAItlwbyb6u2
k3K7staFi+LCxCze+ZCnGaCfx1PrVU49fBITZWeAZZmkRv0dE6wgYl5hhN9NRHiFAgd+5aBxbYva
3mv7fRqfMlFf+VEL3xowPREeQQUTpOhs2YaZZiqSaxwcOXtMjOxQ658LKL6rPv7v9vIXVk+rGlwG
9APgPozpA5x5LgAAPexjgdDjwZlbMy1VOkrwZGYP6NJson6lFblwudA4ZnwJxkBLo7R9aa6GV48Z
BdgBvF4S4PVRjEPkoywsj/A7A0wRQLsOiffgjVCejlHhrxyi64MKXJHLgyECQFNgPy7tC6pWd0mb
tSe4rh/7lvEWPB05BHOVyOzacwEfQDZFUx5gljTvELSwXZaNpdSnENqyQXvJtY9x9VvrPifDQYRl
2KsLmJAjJ4c3sxnKzeCW2/j9VQh6pNQGaFNwfK5qqqT3qTDxShyForNNs3B0bWXUfGFDmfpmUEH/
80nn7zq4XKq+aWrjKOeQsDblNs3kVy1O3x0HeKZyEzOgzMP4quErdo2l5nFhHBNNc6SEqc6+Xgl6
1ycBWiRwurwcGfRgGPvSNeDKRzLH9a0jwPqnQRUiRMlRZtAF/UdgNofSEu6A8q0YXfCSC6Oz40cp
WMyqMrKOfQEkWhDR2t7fPuDXoYRpQQqx8tTlAfI0u+7NQBDdFNrFo5+mpZ162ibJ0lNVKxMF8Epy
umgLjsU/0k5T0L7cQkkPYlWpOuGoWd+r5oumfGjlL0KwUrhf2LOJMun/W5kP/MvMxXRVgpURMRYd
rmwxv7u9Z0sWGBihlUOxiyx4cvqzoFjFdV4pbe4eYz9Dilx88jLp420TUwS/zOOBIQL3MoHX09rT
Zx8e4uZCTn3LOhYR/QYkNZ1El7YaKiqG7MGQXCUrZfmlb2OApbFwKQSW5pEXOghoSiXWJAmqU3VI
nsMfqqSnwl/5PIsr+2voT03jbPPGpI+btseQELzK3YufVRtGtGA7to6CuwYqXDBG/xpoEHGBBtX8
omxctMQE6LGPivkWFocCgJ7vfw7RANGy9x+kCWRPGEKXFFDX3CkKU/DCPzM3CsIeyY8kze4hW7Kg
vr3tGgtVnwkLTUvK+sPnN09lZaNWYjPv9GMPzRFUvOFD5Kf3ja5v/Kj/3nedyNCU8iajetPp6fYf
rE/FRx7pE8nSnGFU6yAgM11mi0o53Ub9XkPPTzyJw31W5Khr53bbHNw1xMjCd2R88K/RKTifOQ1P
3l6ATNc49s3giFHj1NzKfo7ktaTy/1cO38L5BmjO6xbWKsiXrh54eun6EpR7uOhRF74WwRrCYmk5
gAOmOR8YPOnOXC4nTXszo7smgMrT7dx907zO1rR+J8XpLoqK3e1PNv1ts1iCQ/61Nh39s82LQteE
WdkUjp4sMZ3tIb3jRQ+l9f6xCSopMvQ5tLpl6FBmV0mSwk0SA/E+5uV41+TVY0BPPYrXMvKFrwMI
Zupv05+9xlaIY4EQUmaaR5CNd2WWb5PEX8lartNQCChABTDTMLUz5idslGAebv3aPVqq4FjqW66/
ZPpOsU5u/NWtnqtxraO14BDIVRLrEY6m9zt/CXPtItRcS96pL5F+aGrTLvz+gLqioORTQ2Nc8fAF
l5jQKdPMxvTvOcp2cBOor9ATgFoMzQV9yDeB227FWq1WrpWF2WMq7LgFtKfgR64yenlE1sGoQD9k
vberjPyR6fRDgxZJYsqPcWog1pJoG6r1SAWQDfsSCi8A6FeBsFN6NjsE579jfu0gVdEoY+t6J7j0
qyPc/BrCIIr8YlmQvecoG2zJYvMHteeyMGvtc+zp9cMIGNnOy0H+KRbmSiBd8rGzjfnzxj47lcU0
HGcgtH4CErMTobat449AvD0PhQKwT8gudePK1btQu5vaHTzaYFAGeTdvfGSFioSnnvgny6wFkBNf
6THZhlR86GkU22reVnujy3JHMgtv10RWbstZwJRx07R2USb9RqzyYhN4TbAhZVE3YRjED7xUyp2l
vr8QPP1WpmKQJIWjcZ5v1+igDTk46VNmdi9a3L0yEXj0tGhjWflKXrp4Gs5MTRHn7FNIradHQh36
p8JQiI3ffF74sLrfjsILCRbzN0z+TwQ3EwfjpREdSSAxMSX32OkPVTwwkek6UfgSq2sN+aVYQv8V
uBRFETgxZqtJXbSMZNN1j5r7JFh3nRRu0FlmVvvoqmvkjou2WBDFUB4R4IcvFxUovZi2pSqwKP/J
8qn95i95PTAogYbw2pTO4g5OiMSp7AHme7aDeRGLFidVOIJz2uZhss1V95OfCT87r9j/w8fi6jdB
RoPbmmf4QVuggqiK7jGB4U7xHuVqQCTkMabvctvQkutNpPAAqChYX6UauVp3qtV27nEU/Ls8CZ8Y
pj1Ug7dS11io2MFFeGZn9qG6htqkazXu0eitj34UfOsCSuONbG2VZHwSAtnJGL3KKmVXi+K+VpLP
t9e55Cjsp8FwJ7t6xX3vaUKcMqDAjRpBYpJ3tpBDfCq8xWhXph9u2zKvYQgs9szYbLGZ3teZPOju
0UsZTosRjCTCGz8RaWzuFbcN9kVe645SBKIjKBLiO6g6IsNWJiFykNVgy22NGgsFoq0xyNnPwDc+
CeiCmK5OoB6rR1dHDN4aYvlRk+p4U/LK2NWxgD66SG8zo97tCFwftjbW1ibhWmHGJPVe9Shy7/Kq
tB4S5KMcC6kVm66f5aRR5R5K0W24C1X32Yfe13EHyXqwvORbHvXlw9jU9Wasx3Df9YjFRX3U3RWp
mj2j8VJt3RRBQTPR3acyin/3TbBrgqZBr75LSkcM9fZZqKvcKaPBsGnluzDkV/Wd3PA0poSpDohl
xQ/haLXwLAyKk7nwJXt66CGk6SWHqA0+D0Ltbxhl5Qfr43du0BJNPyQ7XMitduOoWnZbdf5eHZNc
cpS++43yS7e5/VmvjgpNJypzYAwJn9cFGMVl05oao6Zw6tqvIMGSZsVzptB4kSRMJpg+mzoF0wU2
izB1yCifYrnCUQz8xh5RmBTMcsWGdBXG/hiZZn8gJyWUTUfl7LYZ3UqmgBCSifTMHTHgnu54Lrv3
JkQ9u9Hr/G/sXWybdZ07WRIOu1SUyz1jqKGjSXnwQ8xraaMEaGloYxQNtlBYazzuV6d19hPnz602
ldOyir1TaxU/6D3X26IZXgxBehqL0kHxe+UCXt73v1sy23dd7N1RigLvZAT+VjV9J+h+3HaexRVp
PM15NWvXHDRyjt5X7gvCUdc/DZbo1MmDJnmbMX8Fp3Tb1OJiIBSZGvbTYNJsMV6nBgnCMt7JDYe3
OFE/MLm3u21i8Sj8NTEvU0MFqWiNznNB8x+t9D9Bd+LgXzbszMTsMQdFbxl2mYgLmGC+q58Not4G
iNHgc6Aa770EJ3cjfYDWhrzl6rll1DokL3XlIW0EUCS9l4fftfv79pYtOsCZjemrnZ26nPaIpmQN
/Be9sEmG1pa671mZ21X7gD7wvyxo6jLy4CGQzF/CshEHpsEIwInJ4I0nf+0SeVeI7j9YkXhY8XIE
iSObyuWSRthv1SlkHcsE0StR/V4F/Tex9+9u79ySs+HFTJxMc0EkRJdmWrJjOe8pVrR5GzqD0Byk
Hg2fXFvbtaXACEEs5E2EYICRs8CYd0jyBQ1ntB2sZ7RBDojI30PeuhE71fmHNTGmw4UyMRzNH/hE
CaBBrk6gl77o/k/XOKAa9Q8mqK1P/VFZZWjnctuKQlJ7wEHCscpD/25gVnGvIwm4T6ti7WkxhePZ
tSUDJeWW4HbkyTZzhNhkjLTOaNdLzfAhshLNbjLv85gGH4gTv8qRvLw3pbW5qkWroOPpIIECuXrZ
I2YnjlpUS0fo9raeuA/T3taK/0J3W4wPI5jm2/u5cIAZjoR6mpI4TfT521UzXU9oM0s8utlvLzXs
MnDtDlZBxXgowF3eNjb59NWOAu6Y+kkMgM993hUHJljDVDpGaec+GAqvgCFo410pASNTkZkdUmNS
ctQDWw0R+75tfeHEUVyd3lPs63UpGQR12UVeKB1bqXZE+XNZvrq+sLLE6zIy7wGycW5dXthUuWYO
6oW5bwWVJB1N+cUfZbvp7uVMtL12Fxobz0VJ92BF32+v7I/XzzYWlCcdZTIf5mGUaelnYbh2yf3j
uNCOahYVWwasmRlRBH8bFLV4SMRK2cDd9BaNSdnaRjlW+7auU2cc6+qXWZr9Rg8y6dnK/dK2cqOx
I1Gv93Lpl19apao/pGig20oxRE9dUXt2pAryq1wghSh55HPikOCoRR+8lIP+pR+K5NAbveyIYtPu
yNoTxwA3FG+yOMi2ein6O2FECbUqBgUqMguq+J5Xx9EdBdTQS4gtCilf6/ssOB69l0nuA7wPDF6z
a6ou/JHx/tY8xgjH83qQlF8oVPfFMc+hPC++AFO7/UWuC3RQC5xbnH2RWBaErMoQRXRjCzki0zFC
Gk1usK2tzHaTB3nYKbzZZOl7n2wb/f2XC/CNaTqKXPiaW7YvDC+Xhdg8FpN2YaE/uEH1sTODlRO1
5Owq5F1A0wE1A8WZObtfDojRCXS6owKVb+RtiwqiKQKWkNm6/02O7lNVs4E03N7dhZN8YXYWmYMx
EIJmLMxj4mU/lCH63vbBtk/+IYHiTUTAZYGwJM/DlRHQnM4H2TiC2bFz+bUNPsbmGpx54Xqm2wnc
BNzbAo2jyCkz/J4ejNoq23RAknKUnTz5VgXb25umLlpiOgjwKRfxFaOclilNGoqecaSPW+/6ENKn
fBzbNyWxwEroQfnZUANh50qQcdV90O00BjkPIUrA+wGCR89mAUBzBEG574K0uIPmN3caBTnVXPOj
e/QR03sdkXcKEKrsjCD1v2h61jt6kSOUWHPgmr7Sd2FhaiFv+i717EwLy9e6HfVfIVK0D70Wm6jL
atGuQkz4RK6ngctzzUc/EGBPM4NyF2ZG/yyNYXA3WKhO9lUTPNcoH/OckzI7r3ThKSwbc8XhFi5l
gurfrZv+/Cy+qmMpjILARyq6NwYt1Oqx1MEKV/f5+NIlu9sfavE7wV2G0wE5pXxzaSyL+k4n7OrH
NmRiLDkk2TcWaHfS6207U9CbXRqAE6j4cRdTI5un03QwyjCsVP04IhrtS1+t9/NVEAQntTuqpvxz
RfjWyQFHC13LY8Gcnx49e8IazdtC+sIgIaO6MM+j5zVPbtsS5XOqte6R6Ugnb9ufBMO7rDJtxed2
KfN65dus2Zs5Qt0mYlMhKHwU4uZZKdV96jUHT6aABL12VtdrrYUpks2/0fn6Zq+E0rU8RSgH9+jW
eemMvI1fXN/4hUo2GrFDae2CMoYoWPKyjWiUv1sh/cIEhncYjQHmSJgp3277zFLkNYj2RA+CIm5z
6ZuhGFZa39PC06xjJ/xqG+Bc78/wweD9NTG57dlZ81GhMxIRE7X1pEivcf2amSsTP0ueP1VMp1oC
PZu516hhYOpWEbjHoC++hgIEE6YRHG7v1FJBCt4lQBJM/LNX84FMBr+rMdUt99hCDcjEJ4OuB4fx
eB9OvhBt6uy+ivHVINy7UDnmg3WnC/W2MdxPcazub/+YxQVTp/nzpgUxO3OjLlXEVsliKou+BOtX
GH+qUOW9bWPJNSZkMyOwdMGuaFyEuiw8NZU5GtoEx0W4s2jU3h6R4PoHQwCFeKRT8eZ5NnOQus9N
1IZxECN5aiRlJ0Xxsz76K0cd5u2Fw8fs5f8MzbIbQxUlr6tGquutEjwUMMzvZDOI93HnfuLtPu5E
yrKhUCpPCKMWu3FQ3Lu6afPt6Gr6LvWrcguNFuovUlvYTR5JNjPIPxQqz/sYqrH7dDSaTe1S9RZk
N9mCg2FuKumzPUoniKUBhsdWrltftC4zmCq2ko1fZZStySf2sSEG23xAHq+s43JTyEHlxIXEYH9M
KTy12vYhDvrgzqqtPrNLUy1sw830jTGMpdMGg7ZL8yy9rz3F2qnBiKp70cdgCbXUFvoYDjawh/so
I2J7YdUdRD80bJpw45s5GFzciO7u+zLQDqEETSrS5IbdVbX4qhpUM0bKq3oVMVcsDs+i6zFMp41v
Cf/Vc9Va6XY0xnFfJeoXQ4+/j5Fq7ORe0KHECB9VMUFuOWq3QqEkxyA1i33X9bGjFF1q97nCwOXo
tY/BEArAVePBiU3mIM3GG17Fgtwjh/XTKfPQ3ejGyB9QEdlC7NJs4OvL3rTULzcN6kCbRs/ifdlk
qgNLT+8AKamfhUDR98zc69vGZL4K8Hq/CUrNQicy/2hFJux8I46/zfoyQWy8btBncgvaEFVO9cYL
vCcjyoNNEfSj3QMcsWNl/FUMxuiUjSRuu0wugKaUtZ1GpE80GpvnNs3ErdrD6TdMotZyorYPVRdI
4NKalh/pfkVZQX5zw1a6t0qjsxxImdpvdepJ2iZFYH2jMXdq1REsniSYO6ZEfydt29ug9ZPfXiN8
k7syfRpj0rfaSoPXZhCY2Gq6zqGXaTiZWosO+OToMwrXvnTfuR/61LROvoCI3KjVLr91MB6QI242
HgovjmfRNNlkzag9RmmQPCW+ODptk1vIq+b1Rk6T/M2XjeI0mmiRT66U3vWcGlvsepGHT0CSJoW5
bSAITdcDueGdGIhAFcroixrXv42yTJ7NplEc6lnyb7XwzJ2aeN4e6azu0QoVc9OUar7r1SzfxDWK
VUDkq2Nc1CGnyMt3aVG19wF0Swy7j1W61RHK2xikBg+VBr8gRUQW2ifBJhbjX13pNvu284MXIUS8
DL4Z703WO2mibW+pZ3twMd4ZWTTsk7wsbGgl/XspFKyDLNaaY4y+z7SqZO6zSuo3mdS12yIvVRrQ
CAiPaeffBUqV79vxd4s6vY/fVpQdNwqg2pWyw1JeQhURKjuyHYY/ZgFe7Fqj07PMPWZ6NnF7NIVd
pT5M6eLvzK0fkWX/eTsIL8XGqQ0OoJwZjKuJqB7cR+kx6nUseuugFABOsr46ZKVLVJDXYCZL1xc6
V8BqgFOrpHmXEb8pQzkNA5r8idps5VJ6qZi+XNnBBRt/aKZAbNNJRBnw0oYgSmOemGN4CpLK7gwq
IcPH21u28I3gx9OAQMHsQXd/ljvlXon6dcDQZK5Z94H1H6jCcOyd2qAmU//4B1s8KqEsmRgv5p32
3hRMUx+y8NTGBnSbO/4XOYQdefgmzVcuysV1ndmaXOUsYQtSRc87YvdJATIGs3b4eWxFuhu1Hjtw
Dmp2Hqqfbi9vIdeYmOwpOUyJxlWhWRAHT6mHMDz5abAX3cchyO4D98ttIwsuzrwPmA+O1URZMrv+
ZStQQhLIkPkwWHAJ/rX4Q3K7rWutDIavGZq5ntkGphnnuJ4i/TTNz6mg2m75UctW2oEL3+liPTP/
Y1hISoNUxMPHrxkt7BxenoRZDM17qeRv/7B3lM2B1NKCugJgaEOipz4jkyc0IgZA70nof4QdwX8t
qgCOESVfE1pe8AgEDHUS7T8UI8rsY4kNzMXw6IanTnaBTYXPoSneIb218nJYMzNFkTNfl1QWBRs8
e8igUl7QUlUfK2vlQC0VD1kM8RyA38RLNstwM4ixa5hLw9OQSzH3GtOeckAxLdbG4anJlNbhGowA
rCdq4oRNIm7U3go3iRdlK7n2os8g6kYkoZ5pztXDui4S5LBjvX31kkRPcvPqRicluIP0eMXSQvwF
GPrX0iyKlImgj15Zh0hEMjHhqmrkRNzzt91yuihmz2mM0AOYGJUsCnuXn29ohcat4IM8JTFZV+/4
wvexcbcTkKvyWrtJflZr+msLHjN1BNi+6XvSabk0CdduLXWx4J90V72HaflD3/He1Mq1L7VoB757
RtcmFlZjtn+yEjNJo8LtKlblpjJ/1STJaxMaazYmbznz/iRsjXSMucHqvrTVFoKCIOdJu1L0mH7p
7CNRqp8Ch0a1BrWSSyue4ate7CrBSdNGOia/o7rYoXJRgrW57Q1LhlCegDWJPt/Urrk0JJcGFVFo
XIm739P4Pgt+lO3GqNfAugue/afjxU3FVXV174tN6SXqCNtbJw8b1/LtLFlLkBZXAuvuNENlUtGY
3SCjFJeiHg3+KQARZetifjDD9E0xhIOQv5vmgyEg1ML/Z2t2jchDEUQl98YpbtEdsiY1oHwQ3I2s
ueP29gdaCoSMz0361uSZMGtNDnnmcEIcerXmtz6ygubGIqENsvGXWQn3cpptNN//LVfitqe2abuG
tW1d8Vekuu+vR138htnBSmtKv9BC+qdWanWnTM1tFaQvvETWcvhFPzlb7Ox0jdUYmm4mEilM/TGu
eX6MlSmsbOmiESrZFBW5nlFIuNxRyWpKUfZK/5Qw4w5QLXjsPGuNjGzRHc+MTD/i7LM1jCVLXdf4
J7E4Kco3X1f2spw4kvzhtn8sxSM6MxMVJCMlV/VlHoNy7g0wNeZ6aCeaxGjnNsk+3zaycGegwvPX
yCxKZGLMqD4ktNMVqFUnMbgXhEchP0Txt6b4XrcrncO1Nc3eOnVUVF7oYS4TP7rwMxrSXlNWspiV
Jc0jbCKMqYliNkvSpM0g9Ado6w6F2GzNuHmq1OS1/D/SzqPHcWXJwr+IAL3ZkrJlVVXtqjdEW3rv
+evnYw/mXYniiOj7NrVpoEOZjIyMjDhxTqfuKKmsxNtpp+aB/Wwn50TPeQFao+ojzApfPaWxQ/dk
yacw7fZ9VdhgEG5/uJWd/EO3c+aFVjc0uoim18kbhH0mjD5QfNmFZKVZubDWDM3cvWvcntiEIT37
6fovuknVZI2UaNHGNALHUDH34ryDXRqpV4e6wCWiqnbQvxTD59T9+wfCJE72HxvTbzjbMA/C8ro3
XRhqrcxJ21+j9qFqduJ4H3u/b3+ahbTywtIspipG5XVa5pFGd9t6hKkIlK8stU5ICanyx91ta0vh
6HxdsxMMrkGLJcEMTr30ELrfzfATZJeIx/74F2aYySaxhMZf1GehtWgaszBGlMDkxDp1fnafIfNR
CKMTRuq326YW948ZdzqSk7LDvFiRtckQ140VnMouGbl+5fqhrSm0I2SQ37elR7kNqNzK8V26Oigt
GbJC5f26ChNltRqKlN5Ppj9CCTEIna2mxspZWjTCvDSpH8NiqJtf+iDUVWk5RFpwUovvIdwLafv9
9tYtHqQzAzNnAAmd6WEJHW7gGYdp3i2y9DdkRba3zSz63KQLxbgIIIw5EcGotUbGsAPPmfGnrA1O
jxZTqX9OR3HF0OJ6ID0A5wFVH253uWFWpXg5d2N4ou+PKCzl1UhytG4NJr60HvoP4ODotwKGmF1L
edN3bpR0wamCdohCSAKMf9Q2TSXbtzdOWlqQwuiLiFY1cJ25FoYS5ujZ95Nv++3ed9MPQgVOrBXC
hD4nlfWMmf0IzdvU33fxiIziYBeJ8Ri5/Z5JrL2xNjG1dFlSaQKNB7MdAtfT7z2Lipav61Hgmt5p
FJVnpemGje8OEMQr3V1eqxuryU+e27w3bXe4vRNLh/wP3z6weRlipJnhThARAJKYn+Ko7JKu3yiZ
vOtl4yDL9VvZrRHur5mbOdIoJ72Zp5jzARvkXb+LdGGjK7KjJcMzDbfN7dUtORQcGdD2TJxSzDFe
bmvU5sxGjoHPqyh8L5SIRnJEfVKwteavaSzYIOibeRoBUeJlOfPdOtISuOl5tg7FfVR98a1Pt5ey
5LGUpUlBp/kJHpOXS4FsN/FMLYhOacE1pvb3qvSam2v91aXIOHGSQ98GqII366UVvg9ZrhlFJ839
nnpf+mF/exVL2dn5/z/7/l4ThQkV3AiWioeOUf4i/BUzCO819zwlc2FtNnfp+5+bm8Vh6EAGya2n
5aiVHVbvPoKII63PaOXjrG3b7OPrRuOXQcWyzPx3OaaAW99v75u0YmE+A5uKU88niyNINq1D3d5H
1r3gHgX3Yxb8DMXeadPXuvyhWMdG2imScNeufblr/5uou6cBDOoYyLvOlpgNIS9UY4xPef7eDq+l
cidrf/0I5s6HA2vqXXDRzGHXoRd0ViEI8SmIK7sWUgaT0G1K157A1z6I7jWQeAR8wFtfPeh0r9DH
SPNjysYvibulW/gSBy89OPKkulPr0+0vt7BvwIaICnDOgZCffzjDEMYgV8P8ZDR3pW/ZTePbwbCS
VC8aAUYOnxXPVGLd5bHNjCAQkCTMTgZa0YcoiNt3NQibj2pXWJvb67k+UtRKKAHCE0zbgjHVS1OR
BHEKtP75KfOg6tWPw3DK6Piu8c0srEglBeBqEpE+uqJHBcJrGEWPvHUr0P8tqARrUllurFGqj7cX
tGhJgwyNLGoyNcuoNTFMNAUyzpNMhSdiShTuQ6cDW3rbzLQvl+9S1NfOzEwH/OyGd42AEXYFM1H+
qSh7WliWLWvPrngvCCdFqJ1uWHkqXIcMLEKRifDbNLaszhYGzYaYJaOanoLyp6eMm9r8dXtJC64w
6YgZpCtT2XmOIWR+sTfkuhWeZetNDZm91L/XRmGP3fa2nYWFXNiZeTeAEytpKuyoemdn8XuRrxi4
zkp44TCrT8yBzvCqRpt6yKZ0CB9TKSj4MKaTIw1YVZJDBdBWyrWS8AKiGXt0OqBLm14580BXZ5Uq
FvIk6CsxSVuCbEl2EgPedf6xN74YMexs6Qc3X+P+W9xH6rbT+SXM/rljzlxwlJvEKqyIubAIflZ5
wrH8/VnigqD3QYMMZop5H4IgFIVxwFhTnIjw1Vv+kfmW6iilwxqrzMKp5bCCCGcxNLHmTx+E7DJf
jUKe2177XtfZNlKse3Z8JbAubdm5mVkCUSedWo8tZgpBfm8D9W1o1r7KkvPJpI6MgYHlZzGXgaFq
lDDLFM1HNWKaT5E3ZWhtwuwu84OjpLzdPkqL2/aPsSsFejHLrTQzKJqO0db3tM9MWNttp/76ezMQ
+/CCo6rOQMTsxMp9nYpZT5VZrV8to9wDhXTAia2E1KWdY5YMsh9yfFo5s50LxKBtq4yPY8jgX0rG
Qt3ktRb7Y2gJW18I1xKHpc2bhDe4Kji+V4hOrRljtZELfM5MQltv/IMs5I+mtjYTthRXKR5MfZYp
eM/xr2NghsZg9nhEKWzCzrUb9aXp/A1IoJUdXLZE0DOYrLhmUh7VGHlZA9EZryOFFC27oL6dVdXe
7D/d9ohrFgNcAX4cw4R4l+f9vA+WudlQA6DyTgOxNeV5rZQ7nRktO9jBklhtAmpY2b/IIjDKdAUg
Tp2kb/qiZxFPygWG/DLmeS3rMUBuNS3ufXONEWrJLc6NzJy9FQc9jGuMjMWH1kBl1z0aw1r6sGgE
nQ60YyWinTJ7mEE3KWcWk/ynRgmem344Nml3ahmkX/lM0/8zS1MQtYSiDO4sbsS5LqMwyIUJChw7
uVDBZIlseuHuFCE6jVrvDMP00lCdrG0g3mYww+02ehxub/+IpXN9/htmQddXtcAqFX4DwkBh9i6o
6c4Y9Q1j9DZaGLdtLe0rNyGkLkD9rgtBsEYiwxGOyC5JyUvX648CxHYVHYrbZpbuEW5dYiLzUtAP
Tj/jzBGLkXtDolRHU3uodhE8h7/lUoPk+7aZhSRTA1U+8V/p0wt+2tkzM4zF98DpuEtKlYCbSfs0
P1qIungAwn045bTsrdHWJpiWgsi50dnnEmo5qWWUZE7mhDROfYpm74XvOr74bz4WL9BpgcqEMpoF
/CpxUy/zK8o5ZvboC7wSrSxwAqv5+8yZjPY/duY0lAAHxkZpaS1CCLCBznbjr9EWLYZDS5uAFPAj
8bGuvpTQu3I1+qde1O/zMX9zE/M5bQRbbL0TyMAPTFhQYdVPEbLBQlisHLElt6dmTJ0dIjFZmr/m
RbMdXDFyp2/mP/HcPkGvtXdNZY3wcNGOARMbVVZewPNwAuasp3LcwZSVD07d/+7rX0a+Jj63YASv
ZpKJSUTQm/M8IAu9VkX1lJaSDJuRJhzHCpG2qD/ePlwLfo4ZHSo0LmbI3mafzAMwnCgyexb0BqMH
PbAs3fGEF6/5edvQ4nrA8gAbAcB9NUjR5n4XZDUom4kO3GuVfS1pjlzpKw3aRTMAv9AYhpn+asRB
9vuwlgfSJ3TjbWOomU/50cp/rZdMgsZS/mNlBrRJu67wgiigpq9VXI2WLejg0NO1S3jpTQXvPXNg
jJhTnZpPiQol+PCel9wpbD5bQrwrWteJ1XwD/bfdMisiRW+SXKAI/XL7Yy1cVhd2ZxezhyilptU+
QCLay37mg6f/6GbHdASe76/F94VrhGI4udqERbguMg9tPwpFCz8uFYuvcZI6VdB9/Pv1MExH/5e/
YFJmXt7USPXp6ig8S/WXEtJnsXoerO+0SzZCvMIYvnCgUGLmizEiBWv3/EAVRpmZbVh4p9AjDTRh
dXG3YxMcinF0bi9qwdWnKKdbdAGAb6qzRameyvs+UwGkDNU2GqVDQ/3SKrTtbTN/iO1m2dOFndlV
mOp1k2ee4p8AKz26gubAvLfrxWofFK8gv/eKFDuq2zgt7WeqM4fKzJ0+W+tuLWQBF79idk3WIYQp
DDdwfUEFrdaZk0TUHPv7aPxsuR2D9wARx9fbS59WdmPl2gxNGlZSMkohmYehV3bQPHnoBvVN/diU
8l7LupNer7xkF46CQRoggj7XJkTnbJFdGhZ1mps+QV/ZRHm1qdaeLCsW5ktCuEdpldoi2wge6SLa
ev3r9p4teiWFYeb3mGmjRneZreWdBTGUAk+PO2w95d6I39Q1rvqF6DQ9wtkpSuqUfGbRtxBKAT6R
hPRWN7yDObif8l79GLRqbXdDrR5DwVt7qSyZJM9VSUAZlb2qAXXIxuRGTxZjaan3ZA6Wt/E5F9Og
WOGE7WjtrC7Kfv/9VhKzLFGihHJNdFNWqlzBv4BRKHXy8juFt++utxKvlr4XhPgwmEwIWP5cfq9K
gmuBMSoP9Ov32hIQBfvIIMJKCr/kdXwqqNIAZfOqm/m1kdHvz8KUzEx8D8s7v1ibZl5axURYOJEB
TCMHMwM1wNAmhfH6udBBFw453VDw5g9N565NuyzF9zNL82JTNvpK7WVQsk299bF6aZPagaXNjrWV
HsvSngFUQYsTsAognPmSBtHV24GDZHpZhCrqYN77qPqt3PRLIe7MyjweJFpsNcn0VDTM+F1W2qes
0Q4oOb15kXngNnWs6Odtr17aQDCBPMShEkTXZ+Zw+phFdEaoE8vNaEviUyIRvY3KNqXt3xuayj/q
BPO5ZiFqhbgL+wxDrpbfuZnn2r4q7JkP2HjZuFZGW1gVNVt6OxPXAWCP6d/PHqke1Iq12aKFnvlD
bNf4RiajPuW1v8rq2+11LWWFNKmmJAMmUGqRM89IxjBqXL1Cl7p1H8wy+6UVjeMzAgvGAuX68dSW
4Z2Vq9s6a9cy3+n/nl2J57bn7q/HfaB6GbZHSltK/5DQ9enE+1rotqn2XpSwk3YrLrpwtpmRgmWV
ThMrnk9/VWln9ZZbAkIwNIfIa6udtomttQLlohkawROdEyF3Xs1gYK8PxGjkwaXod1IjIRvtHnzV
Wim+Lxw4QtSkaDA9USh9XTpKUrR5xTel9BQljlbs3fYAwLfVTTvLcqC4a9izhZvL5PlIokhiIaEW
cmlPSYpKrFIlIm/KnCGMKPECUZQPhu8dSmPlyC26pq5OCjIGBcqr8bKsdssitIroJGYelKq548eW
7beSgzCkLTPCajWwE/xKtLWc4A/ydu6YlHunrBuyVf5crpPnq+FXchqd6AYZ91D3x7Zflup9Hfc9
uH4R6Q0lNyn8ZZnj8hJlPryJ7FbrhjtTT/4IPj+4QRmiz+Yb4SvIwAqEkm5ti8z85RtDftd0KjS/
9KD+/slqTo1nSLCBCVxxe6Wy2WhmlUcExOhDpg60ZVS4orK1nsxSIn9uaB7r9SjLUfDh4xS61duZ
GByrIngwokcxgxSuPUhq/lB26QbK8Q28GDtBi48VBDG3w9fSOcPzuUOh3eUozJ4tSlkoMc6anJpk
vCvRVwOs5skrxa6lUwYRjKzS36ZTMw/HQaEqfh65yansi10TN1vEzjpEePrflK/uulJM7CER1pBZ
C1MXEE+ThjETA6mKpc4OW0/3uDBDK2bwMXMUWHM9Hcxx9EsLUrs27qCis1oYP+OdUfwM+nrFkRY/
MEO4zDHzymVgZtr6s0uI1iFqiKGXnBSrstUmPUBmdXT9AvxfLB87ktZoqm2r5t0ot5/TQb43+/AR
Espftz/x0mVomlPjGX+beEcvf0cNgVqTRCmfuACipFplvhW8Ot8GYIps31Oyv3cpZLKmaUl6WMTV
WUwVUoROKwuZoLpPHXp3TmC8Su2Hv17UVPUxrYkujoAxq4lYYpr0Q0/grkKaV/QB7XpSwIGVD82l
lcr6gvtiBsjk9Ai8ZhZXGogntR40T6i8BpK2dfOHOv5dxI9N8hVuJ+f2yq5p+CdmwX/Mze8ItynL
0nMxZ8ovyJyVxVGCd82PHzURSrv+MRgYDP2Wm409DG+19zr0/SaFf6371rq/U30nWL9v/6KV9f85
Z+eOrMCBUApRDIATvYvxpTbhqHhps1fP/RSLX28bW8DNXi5/5j5GKlWtbgVYYyhvGL+U3n0+fBWF
X7l5X7m1Lbj3cVbZLqTWWfgc10cKPHaqrqQ5C4eGjwBcg2IOJV9j2pOzNQ+GDqdYFcenSGtgUhZ2
mhgfIkt+ps95uL3ihRB8YWp2VzYwcmhigikxvk/CCirJY12/37axkHeQ3WtTFIQgGzGDy+XQosyD
VCMW5ahe+fpXqzM3w0PsVN6KoaXF0Oki5KKNw+Nytm+xVY15lskRiC11E3uP2XTzrxJyLVrhhqbn
Ss52Bd1SmyrUCrHjkvYSBohFJ24fVH3FBZbuj0kAD24exgSYrJxtmijJ7ZB6RgQe0XxopOCYiS29
eAYVGKTnQePIhQCHmifZYZG+lXrqwJ6+Mvyz5IcgFVFBnbjNrxBWhYrgRtclMQwBjbiD50PbMs8P
7XoCmUett2vs+NLSYafySxed5GdSW7/0lAnYoVh9kpzCznjoEt02veQpjvxtqhr3E7hV9KNNyiPD
N8Y7JZePbcrEotp+0+rwvZbjpybIt7miP+qFuRLzlzpaeBQARDBNTIzMh/6mh5YsDm58QlPkh17U
NTcpaLoGMoo7LxJbZmFUhPfEIdinUvigV8Weubo1CeH/52fgEBPojW2aHVifKJQrhRaflCF8FGAw
E2Npr/jEpjDNYVXyn/RefS2N4TlK0o/60B5vH+Yl76edzElGxxks2SxnC7KkKGo1SrFfOEr9lIIq
FIPdf2dkdpArFZYcMQ7SU6t9T+uD0P4Y5ZV7dSkoTfM3TJRTmb8q4xXVYBmepycnmeqkWDwMguWI
en8Q4rui1FfWs/jVzq3NMoa6rXq1SI3kZPhfqeUASUJg2xDtVgHzGfqOVzK/ldyp6iOYw5U7felQ
ndue3Wl5oeZiImM7bKARVd9ay3cYDrJ13LUKP1YQFd/+ektPP5rz/+ztVM86u78MEmzRL83kBCnb
rq8YpxHfpD7dNs2LibzSUGwldbSZbV3Z5iXf1HT4wDka4rXCeFtmnhFP+sJxrzumcjfE36RmDQ6w
5DgUWvAZXi1cuLPFdblR5YNHjCrG8m3UUMxIpbsasl/b641j4Kqb27u5tKipw/jnBUNBYmYv1mur
HgMajK322mZHoXp1w5U4v+QhhPcpnvwhzJgl6W4fyJnfYiL1fMa5tE3eCC8k82BfxpNStttkTF5v
r+oPoGf2SGd4+h+bsxMRxq0B1IwmMDOZuzhF0FE39t5EKlZF24gxLI+XeJPEGwBcu6yAM1UPNjxb
eaySOZioP8ajw3zezqzRGa79B0Dbx1TLN6zG8Wv/Z6hG20Bu7ms3d4SkQGiohtTSuldc41io+lZM
xpUvtXjKJ0UeuLHxjCsxdBkQmNfSDD7pmmlrynEoB1ur450uvMTGtqpeauFHGde2aK6ZXvyCZ5Zn
X1CBUAA8Cb3uRmAWtLBL44PXn/Lq5Ga18/eStjwSztc5+3aJ2+myJwNISOr2rUZJr42iteL6Yip+
bmQWtvSeFhg6NJQ29eiQVrrdlpod6aUdBOpRT1REZsYvlKU/qnKxCxPzJdYAbWmK4/eMiHT6p9sO
Ox2zK3892+HZMWwjCkJmzM8xggetrikcrXFCrH1D/TJq6jVSR0bDroZZ67jqhwH1Hy8+DlG7i7If
aPH8dwuaXeRVVGs5UmLBSWjulcQjjVx5TC3V4XAT6n+M1UyDXdOCz64BD4pOf4Qv7+TBztiWX9zw
A7m56D710kvaPpnaqzBWiH99bPPPSVzYcbZV4XxT0fKO230Wf5Gy73UPGd1K3XWBVXTy339+2CyH
CgYj8YqBHxbpT22GBhnACa88icNRroZNrgBtyE6N/H3Mf4rpt7bY+e7vsDqm7cp75f/x8f/7IVcc
RQCUUymI8+AUj5JTCPpTTwPODqR0p6FBNdYiE5LQt6jlRujrPUzzjsrPHaLwILninSZUP2/7xORi
V05u0gME4U7pe57ctQP0GfkAMrcaUC+ojwBODh20JNVfa29PEeTM0Mw1RkS/RqkHN6XKw11KUbhK
y/sG5onb61k6UnQzwTNDqIpG/HS3nnlgHwqu78dcbMMf7e2XSu+cXIPcBfagLvD2sbuGOF70rXOT
s1M8Dr5XjiWROK5aJ2h2lvm1p5ZQWy8Rml69CFon8jd99aUPdoC6HFnot3r3VGVkLNaahNtiJgb5
6kQ0TP+LaZnLDZAs2C3zCTqWjp+HfA/BlZ10hyZ/1hCpbfNvav2lj1a6lYubfmZzFljSrHKlMcKm
1uUoJplOmr9bumCPVb2R1LfG29/+yEsJGanLJJVCwfNqcq+umrA3Bj5ymQf7tug3natRpOoe9Qnb
E8mH2+aW8jF0SU2OB50oJlUvtzSNBF7gImdWDitba/caWOEg3d02suxGZ1Zmtx+uoDYNNflT3uZ2
PLyq+n2aRHsGQfryLW1f1fDZlR+g1oMf9kOe8RitXvt6lyQrz73FEHW+3JkHVY0ow7XFD/H9b0L8
0mo/iQlB8CUacvg9PxXaqR72evgVjtnWyO0J8wvP1MpuTOnLPC4hNsLvoAkO1GO2G2OdjkLG5M1J
SV/E+qM4VE5YH8JQsyHzdCwXhhdDtXX9JfRXvvZSIZ1cf4JwgWOFEmxm2hzzMfDGCVoVd8W2ViXz
tW6Hr6GWJzay3r90vYi3oi+5O02HPlWOw9/BIJdvTZB+78Jq7W21eLhwPfA0EyXlfLTK6HojqSY4
XqmW28ITT35gbgRS5qCMdnEZbZp2LVVfmM1FG/TM5szjiSwliiZADw1Re6Jztm0jeRunEDOLw06o
242ahM9VUn3rQ/cgZsFGat1NXgcPrSKvpNhry599Dd1s5bSbMk8VrmTJABytHyN4RvUg3nbmQcw/
3/a8xcN+tvRZ1icJbSq0MrFFrIJDDrRdN/3fgxF/u21mbVmzQ2a2fieGzZSLlYdUsTZx8ymvCStu
4XgiKuL42m2DU4ZzdaDO1jW7pbS0qIdkGi8LvPTNLdKfSd8ffTez06GGkSRXnSZtt9QGV47Tol2q
VqIC0JgrefZOMQWli2umeU+13zxKcfWQivk7w/rbJI7uRSE9BtGIltu/QGJaIIBlNIt4muHMlzE7
M/RMkFKgzbIVHYIxOxY0gWuaYLm2phS26DFnpqZPfZZyZL6UuarPYVHiYdtKwqs0Nps2TFYafEuZ
GrNG03AqGFYozy/NJH0dqIWImSit7Sq4/18NnHKtfTf595WfnJmZ+Uk6NHIuWJiR3fpbJKi/kQ5Z
WcmyS/yzkvm3UTw36UYiGoOpj77iP8g5gs+o06HYKwJ9jMvPYzRsswEer9uHYGlx9AmQcoGID8L9
WTCpOyGU2hEACwjup8ArX/CQlXt8aXHnJmafydMzZOO0hmu8du8t15pItKHZG56ToXEkNfpFCH8W
YFu/vbIl74DeaqqkM616pX+WebCApj4AFjegAjHWW0VpPqmx9wRSY2WF16ZkFBKhe6YyP7EozU50
Cv2ExusfwiZATkoYfJ1IxCvXeMkyU1+J/gsFFowxyQwMHo4Ded4UEVCvtMKJzQUeAJS3fsI4b48D
5K7Zvuo+i1JuuwVvZz3YhsJaZr+4UGT5dJIQa2JBuTxxRlOPsjrp0vt6lzs5oAxH7HJlT3ZQSrae
G/maxetQwmpphfBSosssz2doeiSAvFzmkVSgRgxbAKxrEQ/nleLf4rom7gboTkFLzvkB3G50C7gv
mMYcYCxrtHIbS+pd3FgP8rCmbXh9HFjRma3ZdarrwmhpJXE4MsK7UBPuo0TeIKm4y0t3EyTJVqyL
lzJpV4Cti0sk7k8eMzFez07hGOm5zvwEeu2NuinTHoSu19lWUN9FBWRPt8/e0ldD7UKHSH4qBM7f
0KPb51qWMi4m5z8tmKFrTjocoreNXIcueHd5zv0ZDRavgHBy6UqFX/FQ14axp0hQRBApr7HLLBmR
JzDSRFqCD84isyE3Q6fWXNaZ+QZszNaSNST/0l6dW5hdll2nRa6hEPtHpsHSjIYSmUfgKtvbu7UY
N2BJAhKiQ0jAPNrl2ZUDzROhRaYOkIV2b22q8lNSDhsd2Zimszv5xa2fhr6yJfXDbcvTAi7vTxkE
zj+GZ1vIRLUUjwr5aqiU2zxRbV9890Ek5yPc7lwFOlKAty0ub+k/FmdbKtSSV7YaFvNA+9Ak5b5A
NjBk7HXFzsIL9XJp01k/S3R8owLZM2AoSfaF90EMU8fKDpL82/e/l3G0KeL7Tv3EgKCtKncJzBZq
A+V2czT8t9srXjrdZ3s8n2bMjJKJWolOgoEOnC122qucNndRGe+aQj7etrXyPa3ZJRCgpGF1ylTS
tJ6k4YFapgVLv0uBRx/fjTV89JrfWvLlHgdV66mZxrtgtJ6j4Jcol0AXcdj8RwOXlJsy9pJOaK4f
0hrSdtX0LDkKkHKT5W7a1WIjZp/7dhfkvzrr1Jpct+67Mj5C12PrXbxyVlf8d95ekwAlRr7Aki1o
aNuXXDr2zcvtjzgduhuHcl4UK4L/O5SkLJ8iVT5C5XsIfcnum3jTGMLKSVkOo/85kdYs+IxWr7iq
yU620m/YQuyh/XJ7PUu36vkBmAUZ0xe00CqhZhMU3UZIHNyqKW3aoGYqxr+vBPOpUetT1/wLjMoU
AnhZUZthfXNIRF9moZBMtOyK6e8jRLFGKdlXbet0aeaM+S6S72Iv2NTJLlTuzW6ljL/4GZkkQeGP
RPeK4nyUJGTUEgKQJT71SBW5kZMNb7rwYQAUc3uHF489ZAFMTU9o7XmIUY1A7MOAmp/LGJP0Kc9a
exQzNDkfZPW3kb3etrZQtWVfz8zNokyhJWGkpRPXnvUWp8AT4DpXAXPkd6LyszIek/DQFSvPsMUo
emZzFmq8DBqSjCoHHEHGvjAf5EKzq/pRs1ZysbWtnE7L2bWhhjzGChk7ZV9um1xGE9fYGq21GSzh
iOrNxi/pe/2XGzo7gmmhNmKQUMTUxvE5RcLVS7WXSgnuGNbeJDxeclHc08M6SP2wuW178XAyAUcL
jFz+ahA+BWQuMuPO4Uwrx0gfPDrW6Sny35Cj2pnu9+zvudJwHmr+k/o1GoDzWimoKdmnrw7DrCft
ssT61iXhhqLEr9vrWoxqFEYntDpsaeLsfsilDMVRjzhdC8lnxDbtRPe+3zax6CpnJmauYgohIqsp
JjRtsJXg1RzNvYcKXFa/SOEntV9LaRaPwJm96Wo6c80wMkavQmH5VMiUAj74nWB31m6dnXXpiuMN
O90I0yiLOTtqqIc1fjSYRBOGdazGpOOZ76np3969pfAI7nvSazatCbB1uZqxyY2wTgXIrsXUlstm
O3TvglfZo6o4UbWSFy15w7mx2RWU8UIJ5QpjzE/syuBZMJvt7eUsWuDJM+ms0uSZU2/VRW6Vsalz
i4aWnTSM2ZcrUWLJ3ZjSRsKQUgbY+ZlHj2qrl/3AZGKQ/MqT3OkQM2Pa2Y5wBQQhlHClT7b4gSa9
HV4kYFbnBQVEH7rA6LA38FXc4msuqU5ofskkdY8G+O3dW3Jt5gCmKhckXBA8XTpD4SpCHEe8F/VO
2wp1vxlVA3abwCm6n7ctLe0izA4kBMhb8EKdW6L3ITcioVZuNafqQrQdH9PsPi+7qZT95PvRymeT
Fy3yEv5D8gQ1/mzSwspi102yMDqFQyMCLotpTniohXL+KGH33bjJA8ZYqbB/liAo/NqmjHz4mlts
47HjGea1o9NptbRHoqfbCgyo2sDAc2aWhu45QJbLHr2YbNuSfqrZkAH5zfMN9BuVXQlWT0dAETex
0Jjvbe6OKz6y5PWUv9GiQ9ca7r5ZSMrDutF0+CVOgg8blwhdHx/w7+ugkHGQ3NAhJ8G5qmwpqdX0
yNZHjOHo1Z1YaLkND0O40sRbckHVZCxyIs4zrpTA1KFUPfAEjByJ4Z0YC3bSplvAl/aYr8mBLwVY
ZOCAYBkQp8F7eOnthjkx4/taeBLVfDj0epxBUOAatmjkawq1f94j88cE/X74WaDl0CGUuLSlxIYe
xYIKRroG2qiNeE/SG8qzpqZwSflmZ9qmkva03d1miw4qRYa+Mr+w1e/iUKeO2KrZpmIW8GgIrWp3
SjuiKJIj9yVa5ZOlmuVGEQUG0Oqy+xIHWXQflOVwB6i+tKmaRzs1BRBnmZm/dwexdRmJLNXnIq7f
xXbw762+TTY8A1RkKQLw02pjPprUFJ3RN41TQtB2kLj7wjxN/1qK6YhORvOF58q3QRyiV8kDex3S
k70fTD3a1oAbGUskbRqi7+JQePt6DKdhMXrU6TDyHJT7t9Yvw0OrNPJDb2guNOeBZkMs9wRPin5A
g1Wz6y6LbSNOArtu43fRGr76zGg5tKLGnR99SvoP5viSndAMrY09g7TDLiobyNPS0fbdsNt0tHqh
Mq1axgkHJ/M0x81g+YMOfZ+jv70pKrDXSqYwA6DyRM6UOHMquTbvzLog4lFS3YV5VqwdoyWvg6We
uju5HiNtM6+r+kxs4ha0fKy7J8/wHvXB3zbxWoNp6RxRQqWVBdSBO3d21TZh5kmNVQMAn4AsKfho
deNn2k5oDrcj+Z/63ty1zy1NgfcsH9JhjnW1rsGS7j2HTSfajSAfXQg9tSFwVDncRBOBMcK2ijFu
O6t+8mXls+73jjLkhzpONkInb7puLZIsXZxMRUxgVQbHmeu7/F2pIg3oCA8xbCff6urNs57lfOdG
rx4Dpre3YPGTnlma7UDsqYEvF1180tTBtpJj3U9waee2keUPymqmsAhYbhZBqhE9pjitGMHhgef2
rWPknh0YRwpbK5YmD7z+oP9Ymm6bsw8q6GIZuBmWgF+JDtMypRMGI0zXbhjsXKVM4FSDNtXLOTDi
QLnu9kKXdtPi9YzTogR5Ne7ZZPHYRC2vrZFBORlro/o5a1duzCXnODcy+2RZE8tV7PkI1siiA1/1
Jzm2tmMCN2Ln7QiJKx6ygI+ZaE2hcZaBIGmMVV/uaVyz1jpGci+U69ZOA7c7Wb6QHTNUy+8z4r8j
+UO/NQTZupca0X+rCqKHk4t998gAib5TijC+63md7msvXhMpWtxyZlAhKKNQcnUT6goiEINVhKfe
Gp1YzDaBCMo6+nj7wy75FXotBD0uQZTzpl9x5ldx6qJOWvKggTEsnpRzuw9ktz9ic0Q0u1b1Zy9p
2r1EIvOg66m24lYLXxxszqTZy1AWA1mz85O4bg5jysS5D2WjLbf6w+iGRzfVDkWIWIi6pv61MCPJ
iCkvesYxmUhiBPRyua5iBaPVej09Y6g+o/5e9z8LaDCH1RMdNAEV8sr/UlilbRS/O7VzAvEuL3+Y
yhsZns3pRF0keJbMtaHuydMuTzfZB+Rtf+TrJqrvy5+FfIrge547PKXS5zbKt3rxZQgUus2/xkq9
y63X2x/9etvZbnXKe3CtiZzk0lxf6JEgqKiR58Frl3wvkvfY4ttL0UaUvt02de1fF6a0WYYP00uZ
6cM4PEWJS9tuZ4XbCEiMaXxsvFMxbBjsvm1wofpNMxtqdmo+vJauGuhxphU83YXhqemf1Rr6OPko
DJ//h7Rva24bV7b+RawieOcrSV1tyZYcx0leWEkmIXgnQAIk+OvPos/+zliUSix/u2Yepso1bOHW
aHSvXot7x7xbt9Zzaf0p+pOyuwVvcn0VgAxlEgacqGTNK9ZnmdoFbTKgqfKOhxZ7SNMJDr3R+NeF
8b0HI7PNcmFp5rYcRwkEjxlQhJAKCkyk3dd2r/8yE+69lqDtDfKxdr5xz812ZdFYu9xymkigm/tH
FY/8F8jr0WRg4+fpg9uuu0narVOmWpd6+xXBt31E/XIMxzR3VoAZua9JnPyTC9cWYTra8e/R1xV4
SoZ27RVMfDNT90smaiNsWqfaJLYlv5RkyIZVkvnpE68N42/aJ7LdOrg2HgAGZK+a5CxswMqw9vrY
e0zLZjizsuR4tmndiXraV+rm/mkwtHLlF7W+KdSAV1xS5fTYJw7fIKNr5wGYlcyVW6LJMoSCsNzJ
NgdXi0M1RO0CFf3CSJJAAjuyMWUOrJnQQCqVWOa6aWPxUNKh2WXE5kHC5LgHf3uyg4pFHWZjRzeQ
jbRABoRekxb9PWtZMCNKOiN+JvD+SC0BrGlYCt6xa9vQMFMw5gtb9771Vak90YwrFti9LX/1Xl/s
9XHtcfE39vlPC0iYPtW2Y2ZG0MIuzzRz+EOryxPVOmtTDUzsMqceVlAysMBhMYkFt0yFsrG60EUX
51MsG34UyFd+t41U+6cGrHCdDpl8sXxNexh9NobK7NwfzMlEqKVd+WRzxTe5ozKsMBlVSJRNf3BB
vFONqOKIfrJ/RtuO1+1Y6KHnWOm6bFi7MnzqrsfUrkPfjft9LDuQtJplvO2p3+A1kLorVJlQi6+N
ISQkz3YAUDr4Si9DPhi/RO1V6NhRYzTaHo0Qa3ahVqFIE77qKQlzbcjPeueWr2PNvXNu1NmBom02
qEFK/1C5CXmSceFt0piXKL+A7q8hSfPGSiE2yivcsAAH0cYtYvtAzARoQsDSQESE55oyoJQqwCKO
7hm3C4hduFAOrsyfujK1v6RD9Oln6CCC+rC142UuVrLWq00qdEx2X4I8y+uzlfB0beWpulu7GpGR
Ybdi58Q12Wum4Bs3KWpg/PCs0RRhIWtjGRpZZmwciyEUKz17wa0tuZeZy7ZirXE5z7MnwGzXhv+N
pRs/GSCn+vu+e3FvOGzkswgQF6BGnZiQLu8Gl6fJkFdD+jSY1PnJbBe6U+lgt/vYdATOAF7+woq9
lat34xaxogNRBcOPGofxvUtyPxjKXIta+QMpj9AGF9lh4FkZGuJ7Y+lg13a7lUjRgNOP3fhMS73/
5bXYMYaTrtuuN0LQpRkherStp4o6xcbrEIFlPcD/0HluI8aL+tDFnXlGPpFtNGOM1zK2WDQYY/+c
Ck2LmrZ4U37Lt6mNJ6ZmZW4kIU4VOeCB2WRlI36JrqjWpeP/VhUIXxOGooU7pn5Y+7F5UAzvfO57
a8MW7VlXkIzwfI8B35A78gVCTcUWzc/Oiufd37IFs7/F0bhkKl1spFNyXHIap2FZYEMMtmejTqLj
cRWbELlv0+5vlxIr0DPZb+IWMrU0B0U1K9r0qSSiCauWslNfKX0hzrrMRUEPGV2PyEKBknBCQrvO
7PWQN3ojSBzrEJsENC/I0qUA5nJ7wgAQoUhXoyXARX4Iz/XLXcOKMnN1Bva0im+IklG/a4YiQuLr
/u68GgcCRWtiI3GQHkLEalyaiUmFQDgl/jMz93219o2FRNf194mONICHsAiG0CZ6+X0jBilmmzHt
WSNBNUb2UnbrMvCapgmovkkeEcLOwC7OyT4bUJwRbczrk0mislv7dK3TjYl89RJr2tyQBeKmCR6J
MSCfC/m0y4EkZjzWPYeno82hKJ6kWLtwjHHYLnGczGcMJMBgZMXi21gPKLnMDNGqb4bcsbJnhpz0
n2oRujf9//8GOwB3YrNiPYA0AofBJEJ3OZA8VprXMBdAJn3rs71fH8lS08uNIUxECQ78PfKbyKJe
mihqMLr3DsQ4q0dbC52lp/P155HNBEgV5H9I1ILi/PLzbZkN1O+ZeO7rMfC+uPXnQArTFF0amG1a
JFu0gkwGBj1AQAgJ0c8dOtB+4DzgRgB20pma7y4HIH2mo48CIgLIPPKNvyTzdz0/aCgD4RK6NCZA
9LyWQlPCNN+W8RNACMizqiUu6blrslG/nWCY4DBB5gJO4/Ln591IiVKVceCcrliGrGakp5EyPif6
jJfzzM7shhZeUWuJDjtNVQUUIj2/NT3QxFLWYjYcLALeFw5EepBHRCBuz1wgOCRik+pF/IKWWdBV
g4BAuZtuSedgduzQMmOgRwXXhY7OOwQCsz1VWVSLddS/z50RFXFku5H6pIuCCRM8L6irg/VYh1Of
bSuD4cDTeGDnuAO7lonub7rnwzbDf/X2Uuf/bJNNxtBjBuptkPKg82auUWEyUVheI+qz8QMMYvz1
Uydk+vpUMwNPLjheETLNnu9aDy7eMdbLc6nvtFWlf+7Ww+dBHqUjGINGCZysNw3uQ47GtgdLQwim
nWXvB+mpquKFt+v1ak8sGsi0IFxDYnael2ZpX0grJvZ5rfKvOjV3qDsvQJWvFgC0hVCwR/cTjOCk
z1abZaVlySJtTx46zlZZvvrkCsw+P9uvrQ/de236vCnX7oYuIeWvf72Ltx6ASqgTATcxr2DnjWWX
LRvkOdnG2qb6HCQYaWNkDeCmwRaEhAXc+eySIxqjXc9teTb08afd2N8o+1wA+G4B6BxEBSiTI7KZ
7dCCtCyRoCg85+6w/a6BLOVz848cJcrGmBkkPuA45ocZ9MOQLc0Q2DR1AFCQF3/y98+/P1tfy2jA
/5Di+0VxQqIubjb3f//lCUD9eYLqQz4SEmQE7BjzLiNdi3NvHAb/yPAQ7Fd6se6Wtuil455MgAUa
hfUprHznlr88xZUoY6I66R9HvJH+4WMUtysh1/fHsWRk5irGsqgtvDX8o6XCgkUpicw0tLPov7My
O8xQLSoyiCH7R/SNjP0xNkLDCPIlWfnZWJDyJgbwL9ZULUI5eN6e0uiFIUB3qp1G+jNXkcjRP/uc
q0+F/B7IzfB9aBBiSabO3HknUa5rJkMOi51wU+dTjLzgWy9dx/X3ZyvC2qIkTPfZif3omtBa6lJa
+vxsKZphrN1Sw8+31MotNnW8sNTzJtqr+ZlW6cPlY9iaqycqZid/fPa++uSUyMc+RaEcWbZQWpus
Xrd+YL2N2vn+Jlsa2Sxu62xrqBthsZNm78gQNWJhZEvfn4X9TVP2FM8aLMy4gh6btdQCtPT9WTyI
nPeo6SNWphqPlnXWl7oFFr4/z6y7vujcusP3E1Gj++HYaJ/zif9Z+SmqgYId6DJnA2iTbkCSVmMn
z3th9WawNqT9fX+NZ253buI9l/9hc3lWSzuFnOVpBJqu3kKPkX+Sg+nKxCxeBoLAR3IGJmI3hDyY
QR7FEoPP7ZX4v4ma40hIxhNS+TDhJJAfQwLo/8uF/Pv9yf6HWYoJuEbyDt/v8y0vV+Llv1uEmQsh
mpWSHF2Hp7EA60VUyqBfKo4szdDMifR5WaDN20OD2BdjgL+I7o/g5ucntk0gydGjNk+reK0GmS+H
85PvPmlOBdDXQngz+Zp/sxD/ceLIPCGzBS0ntBFergA4jqWldBNHYePRsHdCUOjtxiWtgKsLb7qK
oOmGWBZkx2gAvbRiS+D9KwezZBGQDD+Yf8cucr59fqom3D3ki5GGAn3NpY3SAPshAgR+0tyD9NZN
sYTpu7UWHw3M3Kpjdh0fHRjw21CwHylbwnremiUQySOhgqTENYimtHmCGRybU/mz7Vf1sCEQe64X
GhRujWKiSgTGFxw0aK68nCbaCMkSrW5Otvs7MPxf9xfh5hA+fH22CKCgM/tSFs1JeZGT7OI08u2o
EwtPrptWALFB2wPITlFevxxDBZ0bhAcJO6kVTZ88+tvKv43GgvO4OVEQfkIGzQa6d/4yAuFHJ5qG
NCcn3zdr01mIzm5dEIAm/N/nZ9579FqIZ2h6c6oSEWTGCf4JdKb3V2Pes/F+RVh4uE+J8enkzRyg
25Wj0Ym4PnF32zUb6u9sb92mQSoDlJ3KX2Qpo3ZzVB8MznZXiuLeVCqoT50RyOyJ6mFZL3isW+uC
dJo+CUei/dic1d1dR/bQT6XNyfub1o+mtdAKcmsEto7QHDQ6Ey55dsp1uywJyOXxeXPtOVuAuhNz
YQQ3TQBhj3OCvAcKGJfbt7U4lR4j9akeQ5b9RohWLsr03joi6Cn9fzbmz+KpYlzh/Nen0Qwt601Z
EbNWsbnE5XRzMUwP8Fy8NPCUmZ13jxeF4qlfn8oeeL/Iebu/ga9HYUO/00XnMlJFEBSZzH+IDywg
s3KWDtWJQCwkhV7IEc1k49IgpiW9vAPBxIVnGC6nKQ88x+oI0nBlp1p1Qk+oXQZDumq/KX9bGNtF
IPr1fMHUxNIENBjBlT47H0mM3hcBMaBTuXf1VV8t7Kwb83Xx+dly+GbTclMhmaA3jylDNW6jJfvG
WUCzXe/fy0HMjgiKhkh6Q07qxMp9AoVkayesBXDNnGkanstGnQf9DuDswtfmQJ4ssZXVmnF1yn+6
wR/pAnv47BX7NgPcc2+J4wCkhv/1/m6bZme2DyaLIJDxwcCrz8sl1eha4B/EPjD8r20ZjX2kSR/k
A0bojQv35NU+cA0d7BQ4oCb8DFA7lxt7EmXWNOobZ7M+Vf7z3/sDWfr6tIAfjo3kqNLRDF/npFv1
eaT5/uq+hauNNvv9098/WOCxQyAxAAsueQReIEkBKXnIo/tGrocxKSPpSEvibE7lgUsjeR0PQEE1
9EX4b47zmi00Fy59fraNrTHv8t7A57mzcsr1EinWjc9DZRZnHGxsBkqjs8ia5Wlj0sGOz864FcMG
uKFPz86kYusj3p0aCuap7bTiiYw1Ep9TN4DEg/fZp5kLUSpgNFEeA2sywvfLyTcqRhpXb90zbw8c
mNGF8OfW7KAdEClz7KQpXr/8fG6ZWULUEJ9FsldrPnx+bREbwM0iuQ2+i/kVS5rabjKtSF4cswb9
WR18+oQh9gBlFJDe0MRB/eXy55vUaodCc7VzqiVhUn9hn6s+412G6f9g4EqpRThEVdzTzokKsmRT
1Z8Nc/B9lOxRn0TlZaLkuRzAkCBtaHZ18uIDdGRCbCZQS8Kct5YYNQWQxKC8g7ma/v7BRwCZkYG4
s9XObfKPfzAWSSWufRDiM2gATP07yKfOEa+21nWaauwUZL+RStY5C8xx+0ngxPtCXFiZnQOiKd5x
00xf0mrVqZBVnz9nF9+fvWUKBbxVK/H9ju+6dKf1/+X3Z6uAX454ILXSF/XVpWsQIt73QjcWATws
oLFByAw9IW/mRFPbi7txMIuXuooAIi4eQMmipeF9I1cXM7YoINQmNHDxNIahy53UAhulIJxbvOgC
nJLea1w9ppCBSdbNkhDk5HYuQgA0OxDo46FLC937iAEuLZUpGlTdTLQvpXdEW06uBZa/8HidDcZE
cOFMmHyMZGJQnyf/2xIvP3R9p0+F6R7qmFZgrjC+KhcQkKrYJDQ+3Z+8W7BhoGVwDU2lbwgDzS6i
fGBlVekufYJDrx+dtBseGW7bVW8LYzVWdrZPACzHi7A2/Cezc/wHMVJtj47N+JPT+79j//BTZocp
F/bYEenQp4l9ti7bPSLW82gOC5fLbFP+xwywI2g0duF9Zs6NCDtzZW7TJ7wsQrxHg9Z5ZQotk/35
/tzOXNyVodnuZznTVEks+oQIJQPDeQHKh/sWpi982JDvFlA7BcPDexl77qf90a/bTMduGTUAPr0R
WglVwDUtQPdfBKWu0FhSqrtlEYoiYGYHWRTAb/MjoJBeS9sGk1d47gPYSNzH0dbHFamYf6SN4+WB
XrT0ZewMe2Gwt6Zz8riQEwUc7gppTtK60GxJsFNHVUNWBUSelfpkdeF9RsHLCwgsfjoK9tOP+HAt
xWmmjcDu0idDPsVWGlTl0ttlOlDzNYOmoY2cEW4+/MelhQqonJq2Gn1i5nikir4WopdbmvV/x7Q/
xdRGC6ZxAMneY0v7Pw0bXu/vmffgYPYDwLOAASL4eWf9uvwBEALOLJGl8dEda5UG1Cn9TQt67Vfb
KM2AQXM0crq22MrMVlErXPbIy6Jd9U3fPsuBZd9BUE0OrmnHqwJi9eHoNMlrTdwy8iUWhpNkWANz
6W957I1rwJP/ArDHDswv2l3SJQ0HlQUp1rnN5LkqRudEwTQYkrZQjz01+AviTmze1B0i9Kii43L0
8+G7wqqcYiXdExSZkr8x9+oviQ4c//3JueUO319372CZqTfncnIKJXPdi0fzaBCmNllvGq+laetn
1xjLnc9iwDjQqgUtW6dZJxm2H2WpvzZGkvy9/0uMKVM1Wybfh2oProGJIXpO+aNwpxJVps6xcYs8
Bl2s5oJ5PoVQMBhke5etXEjR4THqeWrD0q6O0HLb7LUYbBMtT84eSQIgkcx1Lt36lGlEX0k0cP3M
WaW+sxQnIDDY1BNJ7CVSitlBRdoVaD/kXoHdQcL6CjjnVeiaji1BjiIfojprHwHHf7s/O9Mh+TA5
kwkbDyfAFtDogjh+tkzKrInyVekePWqIwO80CvxO3ANOLcWCqRujmSCx8HiolONRPjMFdlatxzaV
aBhI/DIoqCV+pRraJD49Imw8EG/aAAUCSzW7laSBPmAgveVRgBivrNNQyDdKlgDRs7tvmrfJcyJd
9i44No9gUoYWArtSwC4M5qqAEIWgK0d/7FBKvT+cm4Ygkwk4PWKKK1kswru418euPxIiql3TKG1F
OVQxWo9+J9i40X1zU4w32w8+PCoa+qZHHTzr5bE1ROUKgCr6o+xZYKXOxlMoPvdBlv1skaT1LQ5G
h3zBWdzYhIiY8HrHpjCRhJrd7y64pIeKDzA68GAwnh3OAOj7XDrtfcXcqSkBFCIgCJgLxCWuK9qe
5vJIW39tKhUoxISW8+f+/N0ayiQ4CjyigTf9vBTAwVKdDHYqjjR7NRInKuSPsvj2WRtTVxoidfwD
kPac5aeReu5l3BFHv6v3TdcenPaM7v37RqaFvtwISKm8qxzBZVqAvV5uBNKrXAjwGBwtEHpL569A
kw8d97ElV4VVLOQRbhrDGxYQYUDLrlJQHgU+UU/K4eiTaleqgw9aA6Wngd7Zgd4ujGxersFOAJkG
MkWTKiFynlc5l9GsipxrwxEdV8+mgcdO6zUhEF5nUO5BDIX7r1aev2gy2Xdm/3p/Xq83CNLRSOxO
zwRsx3lqmgHqGWul6OGe0rDSj9z6YY1LaL3rU4wcOzCxgBuCGQW5q8vF88BQL4qsVseMa80zOpGG
UHGdg3nBNfo9BSbqLbes5Gw6JXuwINC8xLp1Y5S4E9HPgaaOqWoxe0oOkieWMIU4CmJ8LRr9CwiJ
/phtvOA4rq8U9KT8a2ZepLIcPoJPqRfHvnT/6gps0Xhg3V+va/8LE8iTTzV83JNX2VHCZAfNR3FM
xh+d6a0V88Fa20Yg6F1wvTct4dWKxhFUxgA1vly0pAUMgQBjfMxN9eAymYTSZiHllhkVQ7tQn353
5LPzPfWGAwiO6hse/tMKfozP/bhhpju0x6bu6zUs9aFeMn7qSeI++L0xrISjh1b+BHqSLOBelewz
x27QtcjzFwW99xU1Uj9oGmdc1cKxgljKbnd/7m+4hYvfOM3Yh99ojTUpKinbIy/0VU6hzVP01X4E
D7NFqjdVNqv79m6tAJCCeHmBY3rSE7m0h1ezJ9Hs2B4TZiCfmWhbg8kVCM4OXbHIZz050PkCoDaB
lwOy14hPZw6WC7sCQL5pj8T4M/Z/Uu2ba75K9UwghlOhFWyv59rO5ngHsH8GcyEveWtmPxqfOQhu
aJpPBWuPbdWi+czofzK3fx1y3Q/Hytmacokybl5pmpwucZG4QooEHTL6vM4/5JOWr9m2x0Kv2qmN
j2wBm7QjvHw4CrMie2gKM3sSBshNU24noc/RYW9zIkLchUtJ01v+CU+CCW6PrqCrMKdDv1kh6dgd
eQ+a5rbRnnJZ/BnoEuvGrR310c4sshnSicRERwNfxQ5EZJFWaGFW0LCrqgXvccsVTnlmUA1Oz+H5
a9hLisaLY94dBdWSX+A6boM8z+g/90/IzXlDQg30K2iruqq2OLIdB0eR7gg02bOq1NZthlXa0oXk
3U0z6Hay8FAAx8L8+oAbbr24TzAYp9oKV71w3w17L16Swri5PDa4+NDuhuhj7gQ1tHW6vhLdkfm0
QWaufgCDw7rCey7QubugOnrjUp4CQqi3GBNGZF7/9rPcL8ch645uaUfoxjjwvnpOBlKGsYdsD1rL
1nrl/WPUS41FtwIedG0CB4GYB0HjfDpzEtudMvz2aPkvurZF7z6OWBXFWh6pKqLaG+8TeJyFgHuW
4Xo/8QjmQaqHyhPeSTNvKnJWuEh5tseSNBHazyXIZSB6VWl2gjKmvwHumG6GeIkS+tZBmHJqCI6B
PL3KLed+NvYag1kJx0Jz5wUh0q/7p2BO/PK/Q5vE3xEagwlkHl+1vDNpYZiY0FGOK7+vxhW6X5A0
7zQzqJzOixL0vIeJ2RRfZFWUK2W5I8rcnIB7q7EDZhCQtldNty+F/klOoenHoVaAPns8FtHeNY9Y
CLWGTqV5e6xcI0DmOzCTvWbspf12fxZuTDTKBd70aENnAhIUl7dla6PTOZWwI/W3ofxD+FLN5ta+
vbBgXFpQ4ADN+qIEtcqwbsDF59YikGkJ2qkXTsCw1n/F0xHEY2N4f2Q3bscLu7OruSzRiA2AFW7H
5iuzktBrwTC8bfNzFn/9vKUJiIj3KPzPdcQRV5XfTvewnf+E/ikdjrL60/ZHfTzfN3RrsT4YmgOV
fL2lmRXD0IB2fMuX6ElfylTcXK6PNmbLhWx2WZraFFQ0R4XY0K3jECz/67L7OhpVhKUMc5Ktlbsw
thu3BW6KqQCNm+9aD8ewY02AIaKFPlWpVqK2utXEMvyIJuZmYWfcMgWua3vy4UCUzWP0FE3pfk3g
XHw/f3SptaXxI7cXgrMlI7N5rMoesICkb4+o+UEK9611f6Zg/Lu/IW7t8Y8jme1xx219XXqIram3
S6YygLO1jFfb/GJ9Elz97o8+WpqG+yGKl+aoGVQfcQ/E6kFP7LObm7/uD+bGPQ7FjX+XZfr7BxND
YZdgOcVgHDzkk+pXapLQAGfJEr/yrVME7jKkdiawyVXlxOiYS1mBHZ5nyt4n6NaOBm2sV/dHc2tp
0OWPlkrQlE7Z6cvRlDkCHSedniFF6Z8lR3KZ53oNsgrTi7q0YvtOjnzBm9+awo9GZ5uO9hkd4go7
mxSPKKFQE1WBR616/fTQ0AvsIgpB0QRYhVlMwGnuJR4YwY6pqseTMbJhqxe1t/PAYh9JT3WnzBdL
JGG33h4TCwDqwSA5xZzO9rpE/1GtCLbHqJ2c9id3nQeOJj0oTIcgbtswR0Y2PcQ0O8TxEPFxd3/Q
N84z1AORvwU6A05+XiethQ/epKzjx9asgj6xIBb+1TAXjNzYNDCCf3GbAHU+r7dAd1NnJSv5kRJ/
nyZgEGn4o0BHvyz2jVy8mmfFt+lQg5LgnSILLGAof1zuUSvtuzJPMn7kZXayi1gPjIxvJM1/2m1S
RHWep0EirddS8oA7NBxKlq3vT+uNwzilliaqDQTwV/x2sqAxV6XPjk2R/fDZ97QXS7SeN0LYjybm
LVJ4d4Ibv3XZMSfbxusOmXKglfxijFnQON3ZshYW8dZOQZPItISA45E5GYZZgLk0sSx2TKvmpyOG
VwmMhDYg7Lk/dTcOO84evo/wFW2r89UTg23wsXPYkWQWHt+HUnwR3clJv983c2M4ABRPoLlJc/lK
ewnkwo2uUPI8loW9b7U2HAWUjPMliN6NVUIcDpAYqhY44/NZA0lTXrEi0VE+GP401Poed/4/nfAe
y1KLA4VMV0Dwp4VQ4NrqVDIDcyceVu413iN1O18NjdKPNlTIolGMXsQMLXASC0qgeRKqGGy1oLJZ
WLr30VzmjSa7aCxEmgqwuKtIrq9wNzWFfoQATxFAVasJFY27SAzFMamRJyutjei730Zaf0OU+5Pz
cd1oyCuRsQq1oo2jkdjrQXnHUWiBTw2IIVjPWWxuM284NdLHPjDaQzEyGemmeIXQ2ZchSUIjaTa1
J1fEYC951egg4AWPaDKsYqQOO1B4mcL5yiERiPQA2jvr7mvFnW3e26GjmSHpyEMu5Qa3wkLtYF7f
hSuaaCzw0kM2E17g6l2NjqfMyXv92DQ0fxpzT+z7ujUO1UDkNqEGOacAIMiAD0b9BHDVb03r+ItK
ct8JHLGJncP4o6eiKSIt9fKDHztV5DTeb95wpHk7oVb3TwV4euAcL5fQ0SftBMQH8KFXzeIuyxVV
dWsfKs8pQ5Z6KztT31oxhibpV5C7TQPCkojFztqpzDUILvc2NyGmwqodpF1+goYsaIcui6Cnhj4s
bzdY2baq+A6fi2oIs+p5HYLzGXGD6owQ3BKvlZeLSA14NXEvedK7Lt+DyRIauoX1x1DeQ1IbbjAa
/Fk0yWNZ+CdW8+RhqPlB0BqZ6JStnBqcblm6yUwl/iYmA9tUnLURF2kdNG7lBFXcb4bGe6uyLkNp
fTjSoeqDnLQrjRQPxnTzpeiVDnpq5YHwx3bHUmiNl72FLhav6FeDn5pRmueR4Wp/vSYLB1DneWkF
Sr06pJ3GAleCvx2E+mmQq7Rbx8hBsyCmxffBcx5l1b2lth/1lbezGvZkk/ZgZ1lkmvTcdXQ3xPrO
6vyHOLXDNGv30O56A6XzjlrOFtx+UK0S0diOUd4XayCmD+XQbrOafXFjjl695HGkxbpGvmvsvtc1
ifrWXklXO0CFF56t91d23zxXidrWyv1CnPhcUCm3vc/1KB+dx4Sjgzdl/U+Qdr/VZh8hB3t0SmPF
eh/kc8Wxynu6KzUZmdIbVgbFTvAMdF7Zv6CpvdeTToSVnyVhNfpJMKiCrmsCRLivpcfRzJDF7LNz
OrSR2Vm/tMp21xZ0miMknGjQ99UPM3H5nqXZxhEQdUcSwmnAzGeqKAe1ycZOyp2FRvCohbhNCApF
pIe8+GeWUr4vuE8il+kBelP6CNxaVgBKSBqKpPkxdBB9cGJ7AVrmzUAbONQOQYgBZNnEi4KE32V8
AYhSEwM+ZR8c7lZAfIE4COwTL1XLVoSaoQ+2NdMXeTTqY7/2SWqsjQbdjlzXfhutWjWmiOKclqtE
gIFcSlS+fGc6/Dup5We0eH4TA4/Av9fvxqEosEET+ph1ObgPh46tmhbEjfnIXoe6N3eOloU81r7r
rDn1mg761v5cjuZJUxX0G6zHtO/zw2DIEnrc6uz41UoKa2Pg/IjG+hbnxQ+/pG9FUtoB6ONISDiH
U/SHn1Umf9ikezT05qAsEqWyObhFs0v6McypbwYe+M9Vl/5AlhSu2rYfU9Rb1ipJapBTGo8dJUHe
Wl90ZcMVsNCSZqhzvraoxNsR5XoqyUNsGds0G19IYdpBn/mPSEa83Pdo17EnFgslYohzA/d1lXGi
hYdUZiqdg93JBL6ANUEj1FkY6bnWtSB2nIVL8D1jOfOgaNRFahEKJ8jAvaciPjz48AYqunYQ9kH3
W/2IISaQu+mNN6XVlQpB/gnPb5sR0dcxKhoqepLc2Olppq94+Rc0G5sKal8a1NuGP4xFHTzCoRYt
qukmc46lzkGM6ESVqeSqLtkYQZZy/JpnpH3MIZ28uT9714HEhDlEDchGGQjcvbOXVw7gcCnzkRz8
sQKDMqVevFfV0L30uc/Q85HGILunqjtUraoXYmhn+vjlROK8OugQwEvzBlrGM5B/dEXcHyi0Lx6Z
ydmrW3blTnQM7Ax45m7AfUhfUTPTniFF6vwqgKPYEyogk5Po5h6CjXxva633FTyr9iNPu3ztdU1h
BbZLAYcbWNoEYE4EMLoqhlWe2L9qbiQvQtVNHhpNmzwPmS7PU6PSyi4SUJAjh6p/NRpT/93GkGKx
ZAeXjEP9TOwRWBvonHyPdRvkd7Xrv3qxgfBVaRXe+6x/dMc2frTaRj4wj6YHTUtZhBRUt1UErDJS
xB2okUn6INoBQhdG7j63MlZf4tjpX2XVYAMgaPlDjBa8tjhmYQpe0zhg1NFK8AugPT+LJV+hY8bc
QKVrKSdzHRcAjWCDQg5dpBNr9+xR1cs075hOMCC/LwOWW1pARPKmO9B/vb/nrh8AsITaPJj33tFY
sz2Hxzlp+mnqXDMNICG/Kczv3ZQFsl8/bQigWnsqAUy0PnNhhIYMYuxqIg+57cp/0lIfNzk0ep/S
zDRWBNnlpZLOtS/yAOuYOoHw3kbn1zTyD55Bt0dLlTg9B9k6xm4U6bipmob9U1J/eDE7PQvdoQda
8/4wr9+iU8kB/EgTZTRUTqZf9cGqGQ+5YFohD7bF2YorXV9LV32SUAOXIqwA7uq9F3GAo7u0Yptc
QCymkQcCasZnNqgcAX1CVkqYS+XE9+rMzDEgy4ks1JQ2AQJidgHnOkkAiMzlgY4yO8rSAkcIWL+f
hMNakEKO5u9cdePBde3kyMdR+5nRPN1CR6kHRKKsvnejl+5jeIJVE9MxbA1gtsvWS86+9BHu1STG
SwL6mWY1joFT2oYIk64sVgUkB4OhoOBHHjoocLGarQdZeFHPx+QRTkSEjf8/pH1pb6Q41/YvQmKz
ga9AbUklpHpJuvPF6ukFMJvZjOHXPxfR+zyTUKhQzzu3Rppbo+lTNvaxfc61dLqPzTgcE9X+7IQt
ARTSkGb6qt6NCkojusJtRgroYlolPFSw9/2Rql2TwA9gcLMUmU3FPjAqgeAk3tuKoDCTO94ptTps
vCkxQ7OGbExfwlWUcjt/AaL3t6E68ttTEw1a0XW7zjb6O9MY2C5NuvrAyzqL9LJHk7JHIej3xGLt
IXc7M/ctg0NjmjbtcOk4G8qNl+hK2oAVG3yp8RiF3OVyWYgiNicdWMQHu9PZw1BV7WsGae+z0VXj
xmNr/urLVTGjKy3o7kFybAmunBoGtp3MhodW68v9BEGvKGOQXqw12LRDhN7asa7Kz46Zs984KZP/
MNJZh3ZWPoVe2LLIlbWZBtBaMzy4xviz6YGyphx2vnG+pb2zkh/xwp7NxvG6ROlwPrPf7eeUJTrg
gsjElIqgVY9tCgyM+OzGye524liZUFxwUZNEpFmwapE4Mm4PqNC48sFqu2+NCYFJIgO3tsISt9yC
1PtpAPWwsMLbYVfuHOBhgxkI/s2MX5+X1Lvxua2juamZDg8V4IN9+qdKvybdKU+ATADhoSI/bodb
m86Z64+V46FIuRwl9MhrT8st+TBMF1Re4e1zX9ovhvbrdpi1UZF5caKyDFf6peDQCCqiqxwmH2jl
BCy2C78Yi2+Oyn7qmd3NquvPE7SnN3L/2uBmgVOXQsICYLHFJ0zyAchmLqeHLkG/K44m8hobWTAV
W8ooV4EAp8P10MHyR50L9+yPHw1oT4/WQ80j2zvDEpR130o015zvtydxLQoEM4ANQ9UOs7hYGgYD
GjyjJI2k/KayAUAIA2QwBz3rLb7ZaiQbzwWMBjDB5efimbBRrWNpxIl1Z+TJwZaV3+fVXU7d4+1B
XaVITJ0HfAcuPMDmAmL3cepGU5isAOQparRyXzvZlxEPb9pOG7iVt8Lph/w4x5lV4GbcA9Dai8lT
no6no4IJomcVoSVg0IVKyec0e2D9J4CpefdZQGBeK3Ofq0/Qvd9YileXn7fwQO3OGMJrTJnbVVnR
6V0a1YMzl2g+C6W99nobcibuJmC4/8OsIjv9b7j5VvQuiwDMIvKEQHs8Mwm08rPAgPLkFhD56mq1
GNNiSnVbDQUZZRqVQ+s71p3Xbiz4lbWBXGFB2hL6fRRf7uMo4gS9IXvAKEDmCLzCCAr7uahOt6dq
5cugZ2wDUQ38OdCWiySBhaHXuN7wSOh4iGioKt+XsS1/eILSkOcO/+TBy2Ijy6+ODIqRkATF+xwA
+48jGwo3ngYDGwwcmMB062D0TkmSbxzKK9vY0YE1mUGkSO3LnjgltSZUPOEDWYnf25dSPfN29hXZ
mMKr7I7jA1FmVAv+vuKy20Vi5ilxsqh7QxG4St93gnmhPthfXWRGf4CDaGBzQQ63v92SywRoCyID
TAR9bx3P5eW1Q6trAEIkzyOrTnaQOzugG7GHWeSrMtuTrMTvhpCHjE6hXZdns/9zO/z1BkAVzMYI
UOwn+N9cKnu3y0pTL2xB0ypCbZ586uq6/KEyU259xrUw+N1vzyYAx5c9Idl7eT01pYhsDuUtPthN
qIthC2K7MpezzjUMdigq4CACLd4wljJ51hiNiPQ8f2S6CeOFZFd5zxb/WnL77E5GmBgUuDTUcbti
Y0NcjRHirGiS4y+g4K5JaeNA3anmxhS1rfROLdfavVfC9/L2B5sTxodDYBFl/hXvPpg2u/QV7uw2
zQ7piC7QxMNidHd1carygz11Pk6G2yGv9iBC4iEPRAoqSbPQ+seQNcyLSWGWeuRIxc4lHlVRoRgP
zXyAfaTV8Mt/iAc9CRTfQPJE3e9jPM8r24k3bIpUU6TBIMjOKYuzJ/jPHuDG27Gustg8tnexFtPp
VaVlMS/RI3jqRK7VHmSjoPaxJSe+Hgb5H5JXYK0u4WyaiNFiwSaO8no0/anpgly5pV83w8apufKt
QH8DAhSCx+haLhVLbFWDdwtbgsgyz5N4yZpHq/vR8mRj2q5RD+Af6cjJUKwHkAQAqY/fyKq7rEYj
UIv0CgIylvKnDFjF6b4kcJQvYP8njTJsGkXO0GpvjxLtj50rta2i1lXann8GsjbQORCSuyLia2qs
wD6Fq9HUG74e7+JqJ1MGNv7nMpO+2LLvWvmMCIdjFmhzaOovKSFenWrEZr2Gg/ZRy76Z9ND+dZf+
bUT/hlgUz9y0woJvMLEyq3zgVUCbzH1zeL697NfmDacpoA14cKMUskiUtl4VWqG5LOqsn4mbB4b3
NHQnQ7v3RthAxFvWovMuWiStubAEHXqcNJB0WVxQSp6YVuyZLBqm7ym86upmy8fCWFv470PMI36X
F0dNit7kCCFQtzvTwnrOQOcYOBQEtFwUx3ZUnp91VdP4xJqeTC/OfNWPPyxFQrgXBYxZn6qUwsbc
7cXGbllbNigWQsnNnY1hlrSsxuLCjhljUT7dV6DiKzRzvK2qAsrqK7OMdDmnaGhoQv3q4xTIBBoh
LfoPkalcIxpzVPBKCTs0MaCn17qoFRVK/BTc8fbStYZvFa2rXass5yRRiQhxFf9u8B5Gajz+1eKu
EBotqK06UCoBqT0eyoLIuwoh7ky0mo61bvanuJQaCl4SpazOdORB09vqYBTYHzE42r3v6j31bZCx
T/B04yF6AKk/zridDG4IsHIVdWDaqe4zkr46kho71csSRTVCwxZNwZyil9n2rhbaqQ3STFAbQB3r
nwZ0fdxRVkHcqMQXkxcUeg63MB5r/hhXjt81sLTmcjAfLXhH+plptL4wLAGHd9WcB24UZ3NwhqMO
FsWBe7Q6p51XBIBTaQ9amX6rS6d1/MpVxbdWKpQEVZpXIeqhIwh9Y6Md6kl0O2lxsuuyRDxBCck6
gnLivBRxYh3QibHCsU+7u6Fh6V1Z0RwUDa2701yN+3qRjvctlJmiJHHQspMCiA4IXhzAHn9OUph1
ssFhu9F0yjt7avkx80hz6Atd7LwEAMEEz+awteDxCf2NPAIclgUpI3mA6xvms6BdWGo4Y1gmrV1D
rXI/gA+07xwN/uwuzMWUiodz1SX2XWqhBhX3RnZUJhM7VJpR14bytA+ysQeHPmWGo2fDxkMoFSrw
ivxEOeNZjE2PD9QPZ+ZmkNuzB3rQJ73/4mpzrZQ7LGoczvYDHvxR6zipT1LocucoloP4i26krWvu
3ibs0WJdvmtZBiQXYATwNNX1r7dz3VpmQO0L94hZJ+kKVpvD1U52jLoRnCwCJwF6ZjCKEKCdZ96b
L7djreVVOMDhIo93+jWGM3WJwBEcs8hTpetjk97befagmQqddbcCZjQLjdzboNvN2XOZXVHHm22O
wEuHMOzHfY9GZu5NRMGjpsjvYis55DUPS488QaaigpIPPd4e5FqewSUbbzKUSQF5XNzPXGfgk0Qt
OvKm4je8DHcNTzfoLGtDQl8H7LW53gY84MchjXjD9tIaWATf26Cz9bNTwSvT+FWTbpdo3t9ionHm
ggUPQyqch3g+L44nQFMZLyrDg30diBQgbmWE7/NpC5uzdgy8D7M4ojgfJJQrJi+anCg1a18bTjgz
N6o0ayvwXZA37MO7c1D0fFLSRRCrPwzOZag+0QK2hYnlT+JPSzZqUhtDWj64JtppTdqOiCa9r5bG
Dx0d7xkyzO0Vt7aFYV5sz4qFKNAvw4CEK2x3mqWNYhZInUFS+c6teAD41e1AK68rdMGggopaMnwd
lkQ3BrWTUjgw/tYAgBj+pDiZrPSuYTsvxekJ/BsgCP9/Eeehv/teMHXjPUsQ0WvrvahAFRcXRV5h
xO4P1TEx4TcECenbMVfXyLtRLtY7HXD6NyNi1nYRZGWBA+mZeoBNiWLf5nUwKPtvyzjzDsPLGNzB
WdpiSfgf0ebS4yRhEc6sCU6+MQFuiH3n6c/bI1tdKB7KGHM1Ay55iy02yi7OUIqFcXtLQwUIWi1e
Y6/ds24DQ3RdasCIAAxFewX5FWWwZdIldm41UtEIFOqorO1D4dIv9aAwieRTy8cd2s+5P1smQg4m
OXjc+nV7qCtbD3U9NIRnVyTcJxYpUsuGmBhpQSNjhORMIeMqGCcOCFWtTbvboVayMUIBOQzcFCBT
y/pilrV6X+H5GlHtZVLHeMDNKKPHFDaqf0+PAlZlHtVMskNxdnmY5dSr29RtKOTFSJAwN4TJ3kFz
2FkywBbybJOrsjqPmEX09NEAQX394wY0jC5W3dTRiKeun2vTF1vTH5RH/tyew9Uwc5sAjSq02Zcp
TBcjR4GM0ci0a83XDPNbb1rdoTKJOP6HSJDARcMP4HUI8H4c0KDXWVuNJo1a3vkOs/be6OyHTaX7
tQFBi2RuLUJoAq2pj2Hg09WKyk0AfOvbqNVN6VuAl++lncSH2wMy3qQ4FzccbDUL3lOAC1z7wM9g
PD0lA4kaF7rko+b0AVr+hp/GDSCnj0TKAC7NGsqWSd3sapqiCO5Vua814nehy+oFuE9V+2bXGEdw
4qCfRYoGuDvDvtRZPNzjoqb2Wl2lIeXFEMT5ICYfNf0uIHZFQvyq32NmoDFtNPJzLCsVAmRbnoa6
F6c0yanfeg09UDv2zknNUAGBW0IA/AP4kdCkrh9jzbOeTJYAZBkXYwDZLCgssokcmNklEatg5zQO
XbyDkm0Tkr6SuximDkEM4NInSLHTUw3kkN/otgwFlL98SqoymOx+eoj58E8J/wqg+Zz4bgCKLmhx
HgMep8ML2VbZHUgdTiCM2dQ2bryDqHXroZMtnK1r+SUedHVQFVrAMeHuvQtIwiGBwnUAYJq6j/Os
E34ZA/vG4+Nk7zk6dpVR3xO8plMfmMlyl4IaheeK69wJVM6PaI7KAwdg4N4Qkx6Njj1eimbwvkCP
3bxvY6LvNE0voZaf6b6tLP2uoMr5XTIMKGus6S4B0iHMYZN7B7fjN7Sd9yVr4JQOUGp7yEsm9i4g
IIEjhXHCP02+lfVx0AuI7+dWVwKzaMU+EkbsW24LUG8MuXHezS7V9mwX6OAK7jA4umDzlIFR8S40
gEb/0ysH3mkspYFupe5dASbtg6yJfQfhyuGRKsANYmhanOsGNGNmc+2YycF4zhK9w8KylIIgv2t8
LfOGbRw1a9kXVUNI8SAzXrfTB876PKU5QVG7+k4HNgWsUqPPUv2ZNC0uKDzeuG6t3A/QDIEkFIAD
AN8tu7QDcYVdtBR23sm0K/OvWv9bKlggZuAVD/+IdpPwcwXIRdJ/H3BxCbISYmsaoFdAUkZN8V1Z
/5TsMU2OxLqgIOa3+hTILbTJyisGIlTYhHNVGxCkxSUo5T1oXYTBk8XsQomc/Le2bWCrAnaJ1wT+
HBQsrnr3WQwjEIXVHUnrl8HgBj9BoZdu0W3exA6XyZFQA/2OGe9Pll9LmT1uKcC0RFlJtD0c2Ktj
IyA8ofXVP6rv7XsYR1svuU15MELDLiCD3oR5wwGxyRwRYgTthRed+/dPA1zEwBFHRQoNmWVXXGQk
L1U2/6za+QOIQ3yGdw3fWVCy3bhc2mvrFbdLNFpBBULXYNGgiFHRypJpciOYitRhMgC1DYeUF73P
zUBPnV+AthYhMwtY/0EiCQgYnh26ks98b0ixTJ4dP9IergGohEIoMa3SfWNM2jnF9Q5FZajVyDHz
9kWRwUDT5Zbv1A0KeZxWKKR4KqjSwjhVAtQc1EzofUxbevBSFe8APi2fU5Dyd1TT+r0dH/WiI6Dd
otYU9mWF/49XDIozmQJ2C7AylHQUSiPK3iGTAeWng9hvAy+P1COR/1somLkNeH63z9eN6VsS0agy
rTFnhhs5AwGRmr0MEuZ81Ix9lzqHZpSBUULr9XbQtevDrJMF02nciq5QO5VV0Q6kDQSV43kU1TOt
6ZeYQ4rjdpzVbf4uzjz4d+8rL9ZrVU6Akg14Bo9p6ttwOLwdYuXRARPff4eyWH6ml4NGgstdBEa/
md+3BKvc/pzgCnA7zsaUvXGV3g3FAWi4tBsMJa6foS2OE/FrJZ9ux3i7tl1lk38Hs3xW1JCzzHHf
cSNRgQKUll9yqvmm3T72bforK+lnjLYGT9E+Zlb6wLnuk6oLRyI2Tr31wSL5oEEHHtryfaW15Yg3
XOtGUssDDcSGAnQgSKDsNsa7dvQA1jVDlaE1jJLdx/VBVFJmuTa4kZ6xkIH+nFfEl4Z9tEfre0Ps
Xx0H6WYaTs6Unm7HXhsiFNxtLB6wd6/Uv8ymmorKE25Ey0d9KDDCT2X7ejvGtZoIDiGcP6BF4yAC
6nux/onmicbtRlSc6keufS/cHuyuI3HOevbosl2PwtDgHYce2tHkoRcPKuv8fth4q16rNyx+xWKL
1AXA8mpC3UsvHnXFfZ64gWbvsgpEVDcok98GA79348m1tvXfDX2pv58pE1gA5NDIKapoyOlzm7sb
W3J9YECz4YTFC+UK2FAXiS3NhDsRV1lU1+O9K7IssCsRgT73jaT5DzyUoAvPfnLT3ZjVt8b7cq/O
70lI4c112OUeSRydtcSocIXprVoPOkjQBs7E2pPb2/2R1iINqBuXX/N0ZBHMDLMd8PIlpERBoTNZ
DNVyof1sZYwvkEkZpjFLjoY0nT3cZocwH51iJzzzxzg2FL0gGJD0HuXQ0tX1Z0kJuq3ARO6z0VU+
K62m8AcTwLfb69da3SQopwOlgj4zyP0f92fptmipJ44TmRnSTP+Htlp5lgM1j44pjH3FiyzoKxDG
6qnC9aprYBtXmBVeR6OH9awVF8iIa4ci6eVlAOkRTYjJAd0qS8mOtz14wyMrPB/lZnaMcbkIoEuq
3ynFmoOB92EAfKEWoGNY3+FZZZ89aP36HEoAT4z11U5otXWuCZohOR3rZ6/Z2L6rSxhlM8jtzER4
czF68OvaqcGhGKUQgrBIv6N/aWT1dklFOeL/Isy/4N2hknZ2ORID12C9T8Mia0OtAJ+t3GhRrI4D
Cipwd4YkHVbrxygkSaA+CKfbyBX1F7Oo7ibH3AixvhX/jbFsf4rBMJuyJ05UwV4o7ymqb3T67ULD
1FeZjGyD75TS7kpZ7qZki42+dgeA7cD/DtBbVOPszvYKjq0TKYh8xtY3h14qVBggbHh7P6xN5KwP
A6QfrtVXOl/Q6gaCN6vcyGgY2K0exNK0bOPoXY0BzXOst7n3ssRvayKJEyotBwUk06cVqIeaNLdI
LWuv2vk8mqt98819sSL0WgfPrkq8KNaPnvkPIDrwXb+zm+mYxRsrYy2FvAu15PMlYDRnKAx70Rg/
GE7pt73fWZ//w3dBYRsoqXlLLathtadXLrSLvcjRxyd0KZ7GzrncDrE6YzDyAWAPmMurNh8TxmDQ
goEUUYNolOUelteQ66FRVHrQNL15cExISdwOujp3MDtDkRk1bkA3Pm5cSbq4tPKZiQGxAUnuK3mv
3I1z+u1OuTzHkBnQIcD8oWC5WAtx1xHwhFv0QEqUyWrvn2Y0vk0ESNmu+uR0GUqz7KK7XYSK3MXQ
GgDDLKj5TjFsgSZU56xvhZ6dOotLv7brc+L+SWQKJLS1ddyv7QzAq2a1dPSIcB59nA3co8ZGWJ0X
8Wqq//HqLt/X3DVPt+d87T32Psr8Td6l5MJ2K+AKMB0ksf1+csDTe/KmY5lDUYNCVGFj6a4mToCZ
AMc35svE8hox4IZSA4mGeygzaxycgKZQCCeGCXFAes4A0Xfztr0vQao/GGbtnjDbzZfbY15b3O9/
w5xf340ZBa7WTWXvRqSTgcmnBF/Smz0WwFQ0Lzmpw9vx1tY1On2A40DUEtWZ5bquoO6nidyN7Lrd
lRyS4IyFDYyabodZn1vUrXH/hXcuHrsfx9XpKJBIhjgqLh9jAgN3vanuO8/KfWklT33l/Kgq9dox
EthtsTGp83Jc7iv3XfBFJ0DvQJysvBTIh8l94A0/ebzYOI/WgIDoPoE3B6kJdByWCSKrba3MIHoU
Ef3JK6twYneDgvhSlFWoOBc7sx92zPQCg8aHzoiD2/O7duzi5mvOdAhkxOX0em7X4n2P6IAU7a2p
+ON4zX4iYAPm9dbLeO2l+D7WYjYzCqB7JcH0bybUlVE+PXSx/cUspy9dB4WEWFUnIfq9o/TD1Fnt
xkq6XrBQZsH+hA8axnlV40LFCZUZNeB2I36V3QDNoyPRfv/tbCIGrpkOcNozXmbxVqSjWUG4RNLI
SrTvpdlBqrg6a2Z7X1OxkeOu9/ssNKNbwEGho3jFadXaARRnu0dLsYBfEnb79KqE5Utxb7lbe/16
G3yMtRhWXU0plzE6fGY5M/nbkGxZKV5n7I8RFgdYAs1OlVCMhreXxAnLrgtavD5QhKX9782axdp4
UKyARBYOIqA3Fzllyp0ucRSnkeTGuWbeYRo2Egck/69SBwiDkFJGfkKH+6osEmt41XX2GD/RCpyS
feZa5bEwRR92OC7aQJGenGLLnXaFOTRfBkcmIQfw6SRaYIGlF09PSqvJSYcW8lNZimQfu5n9wlOu
4DLWjQdsoeEFuD7yCdeL7CgNlh+FRaU/TQCz1XrLwyYFsA76DibZgTBc7zIUwD5DUhrfkCX2gSnI
I9ZdLaH1mstjXpp56FLQk6w2cXdl6/C9BTKpP+lZcpdBkz8BObvP7mAr9b1p6B8H0e9bI9efOtqA
6mZm3g7YrO9TrXeHJucyTJpMnLXenvaKZfY9CMBE+qyWlt/JaoxyReOIFC3YeECHBLVnW3uS8H/U
2AKrVCVGEAsohdg10x69sRzOmZdmOxRjJHpjmdh7g26HcBOC5S7EyD9bYAL7dQ6BlEr1zDfTJNl5
jFuQtDTFJ9YnRQByrPPMNFrtGe8K8KGJdqigiHYvak6hY6PMU+3Y3wSKWmhcurYPHbz4giqBDLQY
zUyjBYrFbYziHhq2/8SDkYRlq6FS2U+/vS2V/uvUjBUEWNXMe4LewLK/0kvgNJMGEgycdX6lo5/q
xgHcy/zs7yk0kExEFc2ZVQ1RCFmixTxIJozK6uInkxtHj6OjmbB74YoQTSdf43rYFsOlofaPrCse
WK7/dafjY/jFwdDHfZ8q1Puf6Oh+n4j5TJLuMEhz4wRYS5nguM6IOLB6r/wwnY6mtg0F/Scmyd7L
s3uA8wFsBT9pbA+lIf/61QS4x0xsBE8ZpcPlwd45rUEGg8RPTpLsCzAbWRvf584WFmntXJulqoDd
B7LrCsEfdzqFfieNn2xl9H5VJmfspmjo6f722baWNOFwCFgm3rTgni6SpuRJYUEzlkWVW/20CZj4
ncE2LkNrMWZuJHBHuFZecU6bziz03mu1yBxRM7fA6s43nuYr90mgmv4N8fbv392Tjb6wm5GAgSCp
oNC89qRfFdkx7ryvZt1faOOEfTueqEL20baEk9a2NAx85uMaosxXxc6MTy5JHcEi5eR7nv8QqCjm
4w8+bczjahwUOGAdMVOSl5dzuBtavV5MYP6XI/r5X+HY4vfOJ7v8dntNrIC4gF3RISPhwMwbpeLF
KwAGUZ6Lnr8WYW+ZmFJIHJUaFK1BVYsfeiuDSB28HiGQ07VHYOqNsByUe0SnPg1v/xJz5QYBsSEU
DmaHGuCfFr+kspvBUqAiRWOHdqGZ0imoiCcDUkIOkudG/m0cIOsP7V54m1FHBI1k/CBSnSDJs+RX
h1Nur7IY+MG25sB79PnBEtN3t4kBoUL3eU+ybIRynhbvctH/ST1yn0ryu896+2FqzT6UPC1Q7YTF
4u2hrWxwjGzurBhw5wLZ6uMLyK7RPORwa4s0JwdowdrFuXPRy+p4O8y1Uh8eAThwZhtTkEUh7vUx
zhCLfMi1RIsYtBFLOMkqG2XgynKeiokEbldCl0fzG2hFQw7pYDv9kyTu/YjmR0zLEyV9oCXNwVXD
g+G2EDpMjwbYZ7d/5EoKh3cOTCrepKWg/vDxN+YNGUahG1o09p+YDrBIHpp6jQ402Rfjp9ux1lYU
XJbQ/AFzFrf6+be8yxQ0swH6T/P4KRXMr+qfmkvDJDv06WHUzIBu2amszj9eDhSaprPpxfIQxvMd
HrjmoEWDIgasDmDwkhALZE/BAfeZgH0oOs+8TCiLnpnjduAqOnkYd+wbnggxNC4ttitmg1jKcvZT
5SBGiMKW/uBo3d6qpXMP9Zv48+1JWlucYObMZwL0OCC6/XGSapwz5pB7SADu1xgKTBZIMlBj292O
spLPDDzcoCoyk1OvKL6dS2qqyhKkvBYKgrhaF1BaBiGbNYUBSAK03G7HW1tmeJAgl+CtOJ+tH0c1
5fGA21+lRRraNQK1lMH7k2ePXQ0Ktb6xzNZj4ek/y8zjYFgsM8gfFl5bYWzafEHtYWdY9GEFGRth
aD4UFf3bQ1tb1QCB/1+4+d+/W9W5XZmC5BjaxIkfGwcPfBzHe+7MS9qYoJD8/YZFWgHCd356z2/v
j+EI5MkaMCpZBCOooxanr5JZh0FLd02bHkQ+bdy5jPnP+1ixAZgYOB7cT3CVdZZYHqfTrdaYqRVj
a/8ynRBafNOBSCT6HfZtkvnQIQ60ge70wvts8vpVL6RPjByJ23lWw3CuhTgyPd2ofazM+gxyhogB
cjioj/PF592s01GZelrhdJrYXsLENq/vNNn7WZIcVVwEgOtufOaVVfUh4Lxv3wU0Ri4zABdZ5GqQ
vcq8u7LEuD2cUuMYTpqx8ZlXUA8IhxLSm2Ml/uDFdwYUkJUZ1HCiUZIR7a/+wZrKvd6+Urhi+3Vg
jcPBYvIoJvuQmQXHzYtuJInVOQab1oIBDi4Cy400al3i2rC1hVIE823tsVcHKfa0izzvJS838t7q
OgOfAlVOYCuubnKNgEAcwF9Y13oZ2jnZucY5Vr8qeOkyQPMLN2B041Jnr37T2UEIpKGZrLvIFIaE
E2NfNSxK6KdKAUpIIUrZgZdiG77TXRz1DR6pmp34+G+hpuf5EkBDAX361qgCrWyD7I3Ighvh9JA5
eujFg48O7SN36aFSx65pAghnBi0xfcWO2mAG3IbV2X2qj0iAwMN1UZWD68AOLnnkuKHHw2Oa/iDs
SLITNX9o3stITlN9StD8vp21jLWPi+UFJSZUKjEBi/UMj2Bc3MBMjmL12spdMUYl5MmcZPKN6Scd
S783jiaVTxp5LAcOdH2CN+u4Mz0FxCVcSHQOWaMt3Rpz7YvMPwlaz2+awYtzgtn5SI0CvCcaQ2K0
C1X/4rnMB8YeTEJrN04gUxp7AaybeLVMJFoI6tr1dw1wTEKmnc3/iVsIgwIbNqmLhDGNXUK+bFYV
/cP42avskNVbr+AVQAB+L8GlBqt2RtIvtmrHaqfnnHjoSPV+ycUuwZKp4z/lMIWmcacNz6Xd4fL8
0omHCpC/zNpJvPbM5GDp+8LmeDpbflu8Elr6jN0bWn4Ac3Ryvgh5kHbUVpfWex7s46ReZZefaPmr
qEGbTN2jSE4by8K8Tvfzw9cDuBelC+gKfkxzrjuVXdIyG10Pw5fJo9beFdn92FyA6sDF6bmrf9vp
CVXLbFOkcV5xi5MGiHrc1WY/VjjtLFak3WYSstQ1iTi1HzyVHAhF0QLyEbeHuPIknoH7gHHN1Zkr
dwQH6A1P1A2JXJNDCvXcGX/tY4zz8n2Exdmk4n6SbdsDHm1fYtL63Hq5PYSVvYs6ljkjbOEEAGuO
jx/J60dLxmVNIZFiP9iqB9TH/cqV+AK2eTg68VGRttg4kNa+Dt4xUKGjAClfPQedwRwMyfF1JG+R
llun+VxJIEpLaW8RBq9CYekBfT0/PnH2oDbycXic4s2U1n1+geBqUz5TuZ/6DTbnVoh5G7w7zU1a
aVKKOr8k5ShP4L2gDNoneVSZ7lab5CqlYTRADM5PHvD3rmAFU1yVPIaNykUfoHE+dAedc8cHvxv8
dFCw+rg83F4dV3f7OeCMy0dVBhWs5Y3NGGoCARGRXbL0JaEQr/3RtDmkuI+3w6yNC+SNWX8OEtjA
8n2cwhgyjEXfe9kFXagGdu3FXrgtwGbDT9yGj6Rz/tyOt/bJwO4BbBvXg+uecD1ZQ8w8ml3akXa+
nmRf2tiOhGn/be0U0wcQCB6MSIHohS5WXw5QtuFNU3bJwT9sIL8iftbdy+2xXG3gRYzF8uNxmtic
6dkFd/xfcKZ9mSx6hz4XWjVwMoirR/CctxQv1mNCWwN8VZQDl6fUhDrdWCk7QyZP/Tb5TAcRdtYr
Cne2vHfbrWL76ueC5MP/C7fEPmngFYOwYmWXQcZhMUFrV9ZBvLUo1tY6Wo9wdQXqDfo8i+NqcEdm
QMtCXLLWST7Z8UReeJ1AxPlLypALb3+11WAAM6GtO8veLYuAIynjHC8v0L2aJqxs1Dir9DRLF0OP
eeOQWgsFu2TU3aBbaaJN/3Fz5bawUri6i0vfIk0Mz2MFzsn0E7fI20NaWxTo4FrYUUi5V2/lglR9
ZlladYGhiLHXMj0OtInsXW78oib/jAvNWe/s7u8nEpkDTD3I7eKc9xYHZN8oq+x5U15gCQsURxdr
ZydrRt+rTC2MR25uxHtTQf5wtZihinPzkM6Sd1eVJzIaKdVkUl5gc8fRcFJcCwb0NAJ09lxHPDWJ
tuPVAHlh72tXaDtYRkZ5NhKoTLTZUD+ZBJVOkRocXnJm/6WaQEXrXQg3+KaMxWfsdmPyRze3Toij
fCqgkiNkoZ+FRdJQ1FTfiTJtfIr/5MRKGMzTtk/v44SzQDVD9tTWFH+W0HgZCA0m1iB51By+sU0C
7GgVwGUlzPG+pxPYT3ipSD/PVY7rbuwdE12fzo2MtRPa1SzEHPIITlqlsbcG8M4MxmMfZSYGm5a6
eB3c3oj02nh1K/ZdpNrY7sG0QV89zfTdoDmgWDhuCzWUwvkf0s6rR24kida/iAC9eS3bvosttUaj
F0Ijtei956+/H3Vxd6pYiSI0F1gsFmisopKZGRnmxDl6xiCX/UtBHfeLJsnqxhl86FAIsD+bBeqA
CfMlrqwETrKLTMYYvCmo7iNFGzeB4isPsNh7351YVcFxM0WxleJQ3SZ6ZjykCboKZs3crAIa9iUd
Rm3X53GPuFJq8Xn6amX/Bb4IuAsNKsjQKNSY8y04e+2RFUtm2Y7MjauPtPjm9S9e8ece/cLEwhHZ
sQKfsomJIvxuauF94hxtuPgHh3a0f2iDNZiJ4OKCMYFPixbBTEKweEGCdLIzVQozl2GETTMBEq4B
Rabdrupei+CHFK0kBqJPSMwJ+yWvPVW1xatY+YiloX4TuX1f7u22d5W2BMBvHW/7I5EZA3wnJVtS
cmoPlzsVtI46OEHP49tNxdHO65riRuTtGaGU/8OhODe12LHSSyJjKMfYZcUnqw+YqLyfurfb65k9
2dLxGDR0qNbNX+13BeLs5BUDhHLQTMUuc24/JwmeSE/pV76Z4K1AC5KOJQTHMDktgb5GY2dpbOip
60NaHk7flPg57B86ru/ttQj2hnIUmwJojILbMuuI+qmtPPT43GQcNuhBMsVBZ2+lUCwwwnwegEZI
/ZDPXsb+XdBoqTWmqZtOPqRL2SvjRXfeoH7747Vghh4bAHamOJetCN43+M71MHUDrXUpn236Xr0r
jPFw28x8hhbbT5o2R/4zxdhVx9oHn5hqsl8xIN5vVAewfB/tdQWS+VeTUXiv6zdespLaCI7DjPqV
OXUkiFeEE6XeKkmUeIXrJOOnrtiPYUTzWrLhw9vfXp3gcFMZxBfM5Bbwoy+CFL0tU92EDdWtw+qX
VvMuqtlKiU6wGN7OWWyFOEFnJunSH8D21QYNs+9uH9T3sdS/E+uhvxPeEaav7JVgNeRNugaNHs2p
K3yRFFZpACQ7d3Uzp9xJv0ByxrUZQ+F6ZtYn2Osh7V4G4anVSrnp5axHL/dTXX+rdf3QNuneK9I/
PwfQPyNRY3D45tbL5adTESOIg5z1lFkXvgy1+iGFXnhqYh9ZKA1m8tuHQfAgEWPh6PiINJSWhyGv
x26AbSF3+yRTnqfGCrZq3DlQkrfWVmmbgGHt0P6WaKG61oER+AxME9ghjYjnWGZsFdU/x/HCwpXq
r9LQ7Kz8rWHY/vb6RMfj3MjisAfSBB7ZwIipMYXYvcWrHQbhMlRrDlGcWblzYcFCPRseuil32858
MsbiAX5rwHRrhXbhRp2ZmRd69iTFHZE53BM51RXUMrvjRBg8DC0kdS+68ncY/P0fvhsUf4xLwHRG
CHZpLoMeOpcVVtWHzRYUx0atP922IFzQmYXFd/NygyyilnNXyew7B+I9BaIRYAeDddLtaBOmX2/b
E+4ToB1QNZTPYTW5XBGMEZEvoybmTmrEyNf0a+xLQOqetBJyzRd08Xjw1P5rZxFyhUOZF0bZ5q6l
5iMCWJ25V+qx3GZDCyzVaiRUufr0z99fXsW5UDULJF21BYwBxElTkRBG4CC7D+RGwzVOZOG6zkzM
PvLsABbplEpwtBVunqP7ZbghXIam+TOIfyrR7vZWiUzNpSKydWjw+R+XpjIPKSjoLzK3DZytmifP
XprvENyoGblDkCE19BUvITobhMlUJGDvwfMu9kzLJDnRRytz1VxBJyUkq0SpLl6b+lgzs7hUA75I
CSzWJak/yVs3WvnDWAuRhN/ubCmLa0XJZiwr3cYGbF81rF9G4oZduWkgtTXX9NpF7+L5d1s4Jcln
7thPWJDD3ujVFxjwd52a8yyuBBQiN47kLDMIzA8x4LeI+mU1hdcEAlFXzYxHgFVPWhCsmBBtDqAK
DRYPRO6vajeWb44U+DgDsZNvtPF1kr60zkqwsmZj/vvZHTJGU88CxWBzQqbHJkivu26zyvwr2pV5
uEtFwBrapiUErKM0VZrmkLrKoNIHfa2aYqelP/K1kVqRBzdnYYw5TAaXOx/Fs9XoweAPVpHnroRm
a1DctdM3rXzogm5naf5Or9fe8t+xz9K1skGzfhCtDGu5MCBYCYDrJHeHyJgeLcmYtpFUaTt5UKRj
ZEMlYHbduyfDRluoxriHsSfad30rb6ocdWKlNMftqGkVmGgp34aqkz94DC+ueC/RJsP9CPhizoev
AKKQz/b92Dg4k+xLrBabyfyqtiv+Xvjpz2wsbvkEDNxPHe5D7RQPltrDnD2956r2UEbFTgUmtNGj
eAVTIlwXBBsEbDqihsviJiRhjIyWRKbMR2/L7j7o/qEL8x888Uxq9v+MLDzKACO9NY4Ua6FP3OpS
uCmNalNHn28/MMKlOIZMwsUgzhUax5KUWSrB5PPlj7C8HCeVYBcGqNtWRK6YB5l2/VzFIjm5vB9R
UWptP1q563SMM4WfvfyYOtVmLD8Hyc/bpkQL4r4DWYe81aEDfGnKyozEij0tdxs/efJt9aD0/r0U
2CvwnfnrLy8gKeOcaMFZ6Cx7VJaHTqLZTZkr6wXgAlk6Sbb9z+2lCJLvOctiKpKOLv9ZeBUnjyT0
JSQaVMWv3rtrTGfrSFDtZvdhEezAGJTjysEW+MsLi/NlO/NjcUy8GPPh3AHyrVh7Ln2AKySSJniP
22sTbBPDezMvqAOK7+oKwR+cymFM862R4DqODhW6wKm98pAJlwNt8NxwmxFui2OnpWkwWYjIuar/
1UiLIwSLUQ05Wd7v/8NqQHFDGAHCGjWhy+/WVqSoeWvFri79ZZkgUOyvTfnttg3RYuaAncmPmbNv
mV2ZObrTdqXPTWWwt1CKIDy5k+Ni044r584UHG66ohDEUPuhNfWbO/DsGEhR001VWyWuo4f1qTTb
b2XqZTmcDRE4LYSZTtD7voZJeJDcCIJCKTEOOY/V1gsK6a6ZFES8FDneO81Ub8qCQZrYmLKvqTeG
d/2kxr8SLSgPDuyzqLBU2kPX+ePRnqRqbxRGvbOgD7uDp29wvbrINlXfD8dY0qMdu9y5zBH1zx2A
QcSDe/VnnjTSowkyElhfrTk/5KLVh62a2e1Oa1t1N01l/6vRo2qrFWP/UU1y+O6nRvTDz3PnLvdC
5cGAuX9nt0l3BGv9HnUZAwD+5N+Fkjkd5TzQDw38HttOQhdRzdG8Ujx6Z0kcZh8IOc7EiAy7+qYZ
H+j+rmlIXm87E2P8/6jC0aJm6y+Plkl9KtNrjpY35h+ToeybKvmrD5SnFAHw2yfsevAUmB71lhm8
S+58dcQQyZ7KRGljN501wuug5tGhbb2tchAMffPg58PjUMnfRs9+SuLpyCjsVzmKV9JG0YrnIu1c
8pnFDRYpiBxnlZwyd++C6XSHMLqTO2JqI6/vbBDlt5d8HT3MK/7Xlnr5dY0h92hw0eRtpwp57mZn
Tvfx1ByK6s2uGPBdcxTXNwt7JFfUBFX4WJcuvW8rS28L+uZp5x0KX3nqVPN4e0lCEyRwHBuwBlcF
aCWunMY2OtATMvfA/6jR5L1tQbRB4IMYv2aUhABl4VZ9qVJzo6OVAgPMa4JEpxLF3ia0os+Vba28
s0JblACp14P14xJcblAvqw6qyl7kRgzr3qcVpKKVVQ+7zhqyXeCUxUoVUPT1ZlJscgWioatGq9mW
ZpTDjO7qg28dfOYE963q9StB63U8hMYXbzcUZ8xoERtfripPFD0O24wuUaaCO/5ilP/Y00GhIucD
Dbm9W0JbFmxwtHG418bCVt1UZmM0QUxBJO0+myTFW4OgOWeayvOOsI1Z/0yw2q9c4nlfLuMjVnhm
dXGxHN4LxUsj3vdguJsd/9bUWmUr21q+sj6hJWZTQN6KiGx9NDniOvKBheR/ZwNgtf5NNVdK0QIb
HHPoHGwGGphrWpxCecxlJnzKyC161Mcb+a9iTJ5Vv10Jv0QOmB4bZ4KWKJWdpbMfxrSeVPQzXFBl
41OiSp8cxUgPFQ8W8FHee2vI/6kkw3g2u76jk95kkLYn5lPB3PKafKXgKnBoQDhQw6NKuMwxM2ks
7X7QQ3cA1NANKAv33vvtsylwv6CyqUHOOeJ1eWvsK6UcJSd0E+2LaQa7RNaPQf1URs5OQdO3WKOU
Ee0j4bQzk0eALVvW+IPCTLrMSvEmXvWWGtUL8kN3cCZ+vb0sgdNillzmfaJAIyiiMTvbNgBg3Mqr
7vxO/hbk3r0DoDds9b9vmxJuEgxQCCcBNaRKeOlJysSCpqzgC8Kcm+9GSSNYjxJn5Y6tWZkXfBYQ
pk1X5bVthe5kIZMpDycj91ccvcjEzBlI9Erh8SoRJXmMmgHdF7ebpEMHMRpzSyvAuOvZRA2oEAgA
HC9jCSD1L5dRFfWYIH8ZuIFS7vLU2ca1spUgls+T4dUMJIb52uEDxvtnXx/ei2ItoRPdbzo8jAeA
QRBMs3JVk2ZsS9/1Y/XV6E5F808mtTBc9vGmYeA90oxj1ih7BKgPpq98ipX/sJPnv2A57DoYslfq
Gb+gNvWTnHvvXeisuH7xKmftTGJJBgeXY4NmCPUQ0wq+K6VO9rdqQX06jEp3J9mN9AR3o3/UDaLo
3PIAMTkE7gHENCDhQQDFWlXtb98QwZ0nmqUmOvf1UD9ZvH99kauVPBiB2yinJP1qlB9+vpJnXo8Q
azbz6mTooAXpJC/Z/HMI0XmEstDljvykBPcjQKo8bj6asj1AMPWILvm7FqvtJmjgL7+9PsHFgbuM
CWLE5knel2+GHbdZU0td6MJb7m1jbUBrPUnX+gJrVua/n3mAJtK1rOixAiPbRqeK3q6OIQgeAxYy
D1dScjZJPC9NwNqZOxbyhCS4ZQ339yiFn1DFqR6nKYjvxkIZXx2og3eaNaxlPgKHDdAA7TYqOgR+
y/ptqU+RA7N76Epl+2AOzUNiT5/Vvnv3R/1PhXHmo3Jmav4KZx/SG2j1ZjWmaIB5m64NihcVLtSt
LUfBn8fpnAqGEWiGzWPCiw/qhcwuO+0UuqN2TPLhxdaelKTdlvUaEYDo850bWgR7mjzpVW5jqEre
PdixpfqtyQYgZGt1b9FdBthMOfn/ioIuPh5VkUKJxiJwW0Pxd9bkF++Db/RPZgWA7Pa1EnoxYLnO
DEGgD7Is8hZjUUcFYqfuWEvofmU04IYY8UfLa4YCYKGyCRAhGcxwRyjf7YwIxbEils0PrW/X5KiE
655fLcRCaK0vr0acRR2EkrbvmoP9qCQQbnbeLkhWMkfhNlqMe6uEE6QKzuXRDNIiC1ChClw5b37Y
UX4cJ+cjLqnoNPVKpCtcEOR0DGKA8wHnf2lqpgozejsKXAXQ+L4vx+K1NUrEBRkfXvGPIrcyp6oz
VHdGWi8e/VGCt3wM2UfYhIbXOqErYJQnozbHnT8o6nPll/pOq8pxLdqYT/0iBWICEnzRXBScCziX
a3RQCYNVcAjo0WSnInAgiDc2TTJuxgLgOnWuxEJdw4IEdotmBaqz1cEbUVa4fY5Fm0qXCCI64OUw
Dy2a/YVXWZ5qJ6k7tMe8Z7LVRExuvNf6aOXCCA3BpUL3AwcKEdXlckkkxwpRotRNgu5Yl1/hxt0o
zRcor24vSHR0EEiZCYIV7qex8AG+GktjhwaeqzHq51GXo78v0Uy4bUW0Gvg4uP/ov83DPIvVDHmF
jG2fuqg6bSoDdv/hewSpVib9vG1IuBwb1dDZqc1awJeGPCq6lVnWidsqLcqkVfqSa8231ohXYhSR
HWwwZUB+SZC1uAZROGjOYDGTlE01sZfmlxvNyY9TWr/fXpDQcZ5bWmwQ5d+ucpQhcRWtPKBXsIGq
4qmXkApNjPswNHemLx+QFvg0mcamSMJ3PVc+3f4Nomhlzr44jVTB7GXVyK+jmiHEKXEhRfgGOO8E
K+rhtonf6e/yeoNdVn/3tOaa3uXGKVBCZWOYpa5TGp/1coIDI9z1JcuL8y2+DbiBXm+sfnjS6DnE
g/OQ5tE9MLbd7R8i3FjipZmCh1rS0mvb0aSmDtg/N1fLZldLJbwPNrOuwX8otFCzpDo8d9Z4EhcX
PE7jMGxbLng/xNHnzAj9A7wbfrrxWiZcby9qPo1XHxeQ7gyIo2K6xL1UUWt2meoDCS6mn1bx4ABm
TLMHbTL2fd3sbxsTfkGbahWhGWwny4Kz4vjNwMRUxml5BW6zQUQ0sdaml65Z43//67ytPETwOiwZ
WRmXQLA9rTO30eHecfLp1fDsox1GiFh0Bx0es2IzbhDK1dWdOknPsJ0hYxTc1WhCr7jq2acsv64B
OHnuv1HiWZISwqtX9GA2QRUlwIlQ3my2gTYVB8XO7J1ldSkkyyX8QJnzDnZ2jZ5KtLfzhDSDSBCF
XhXTUshk/EwpM9dOmjtnVP4uczg1RmK7/YCuCVOMa2Qhog2m2kPCT7NWv0qRIrnvYq8G+D1KT2lR
ozz4VVe///khAiftOIQzaN+Y84NyFtcjcCgFCeJ/LnQux7JJj72svEzJGquRKJphTBtRNTjEbOpm
l2ZCTyFichzg5crfDhTtnv8h190msL62ZrpplbU+rciTwr9MUkupn5HWxfOUpjb0nLodu1bJzA9i
40U5rZzGFRPLkgS1jin2bdrcWdCk9+NQJi9q4PcrVoQ5Oqz+lMgowHDJFw8gt2is5Iq2khGm1t+j
N4R3UiilsPp1/d0Qe/GxSwPlHgJij4ZGqB+ydkzWWieik2iRU3DnFGCqy1fY75gKbsyOV1ia4E7M
vsaI/2XJsLJY0QWnzDnDVancXukXJVrOkDOCX26nP9ng9IE7bzsq77iUQHpyIhSLlJX3UBQwnZtc
nH+fCCfMHXrGDS+CnQ/btLpXc2ejdXe3L5rw4T23tNjISW9onKUNjfDQusuq+C7TzX2bRoc2NB56
Rpg2CbptNqMqjtT8lWXmLrOlz60XrQT4onNL8ZpQB+5AKgfa5VW0fAuByJ6ISh/gU0t6BM6mlbWK
TAAxoYbGeytQUikhpixSGrKgvYLPtpd6j7aFyvLtLyryKWjJz68t0G0AW5cL6XLow0ebgeEBqaTA
f9cj6gTPufHUQM5pSW+3rYnc/yzNosNTS4djiWPw5cmvh5QOm2Yik1p0zl2aOPdBnDz7sfboJN1a
KC8q+4ID+tfi/JXPXLMj1YZhRnTbxqh+7oo02GZy9YBsMMiTtH2EY/UgdeZmZAZxY1s6AnfNGluJ
cCMZg7UZaKE8uAwxjE5jmE4pcaP+m5r8mBiQvP1VRY4FrND/DCzeBaOJGymq+KphCiE2Wob3rZz8
0PQ18L3omgMEpJ2IMNA8rnX5LZOBQmAg0dfzZUnZGFP7piApqMXJdz00dv9hTbRPoLnjil2lLHYW
WK0MFbZLGvhsjfrnUE93lpb9vG1GeCDPzMzX4+x4xIM9pmbNpzNMbxP4KhqRoPp8aR/HGXIQh9vW
hBt1Zm3xoCpyJg2GzqJmrp6gCTZFAFO6uQIWum0F2cHLNbV4wDSBxdKVGI0nTq9ec2ulJyr0Gv9b
iLEc4CyqtGpQAcI3ae3TECjoIJW7KjVcTfFeLb//VKtriG7h4YP3kMlbJr2vSGlR5mmdPIAYoitU
igted+/Lxt3QAh6qsvvb+yQ8FWe2Ft69DGx6vCm2LM+JNmUw7JpKf+om+z7GC3fjtBZpCRdn0Dah
uGHw3wsvnNpNMcoV2Luge0gAiBTjtrIk6g7/oRAwD+fMgELmnZbEY1ZsAvIJiOgq57ssvWnFjy76
cvvbCb0dg+qg++B3oW55efpyX0s6f15Kk/ofSGnsc8n4cduE4PSR2kPcDt8+Zd9lgghuwpMl3vR5
jPee36GiU9RUm7I33urBfrYy6csYoWZx26ogrrqwOu/hmavI6d+Zlg/WgAbWC9ixB87qVjdaOLSn
X+ogfZdgq8+DNbiI4DZD0EVnlKlIZB2X3zMrjL5L7JhJX/uxKuINrMEmHcPbaxOcP530/veENBiw
5XQsUFk0BSLa/fDaEMD5jEwEd2PIG1muwYGFpsA5KFTxzHki9/IzhulQlCrib64180xl/q5Wf8mD
vxnUNSYj0TGZmTNt6q/E/UuyQS+OKjkL2pCGQe5qiXknN4zsjA4zGoW0V6PwGPX1yukX7Rb7ztIo
PV0Xn6ZE6ygBFKGrRslpcNTHvq7e+3HNX4jCGrCgoDNJBFF4WSKdU7svLYTJB1cy7mPDOBT6y6Bu
68qGL/Khcz771dcJulVNX3mWBZ4RWhnSaPqpZLvLuDfNnKKPYq0Hw5ZsjP5Hoj2m0n2f3RX+ig8W
7J6lwu+JGyHJvCKyttJOy2Tf78HZu1L7OEYw3E3f1OpUjn/Jebm9fQEE+4Y1mhLMueOClwUaLUXT
rZO0zk2d4FmKzFOdGe9h0+1vmxE4R04F8FViKFiJ1UWkNpTGZEhd07lJ0m3G4IuzhiISfLULA/M6
z5xU5Nmpb009SNn8s9zD3pE0nPQXU072dvZYZGs8BILzcGFv4RQbrwl6wxw615GszaiSfvE28gsO
cXNiwv721xNsElivGT0Hwh86lMXifAd1ALvMO1frX5Qm3ZXTF19dq0gI/BNs4/SLYI7WrtttasqM
j16preuZuy5n+kI3NnONc7TXqA8EgzyQK9MPhq+O4srVgP0YJ6mipGrj2noHdA3Zv/Jr5v3jqV/6
5D2uNl+CO1IT6xR8SPY2MA8AVgz/7vY3vV4ubzU8NjNJJvVJZbGBRe0ElD+DxtX5DYl+HwX7qUFD
ZyVgvNo6nk5ojlgqzWjIh+Zze3YuTbr7qeo0yPxVuXxAxiDfwG+nPxWk1yuO4+qOYWomyANeyYQc
1PGXpkY/CXS/LKRTaLXBvlW6/DHJpDWeMtGCiEOheQAaSPV98Yx1aRy3Pdmja7eDC6zl0eq1o1In
f3rkWYzNZAFz/TMDw9JMiNpo2oeqdyJ0Ozld/0I9c+Nkxor7uzoFsxl4240Zkade9UwKtbCkVJO8
kzZUOIp+azThC8D07RRlKwdOtD1MG/1mdyOCu6KzqRLd62LHd7Mskz8lsq+/G56zNmMqtAIcZx5z
puS3fPt1uspmqVS+G42DvXc6y9xNfubt//Dy8NkcdGOQjTFp9y5fQ0cJx7ixDN911F/1+H0svhXy
tyH754+tQIcBZhxsDCwpSyxmgj5B1NhJAMBoHj/YNg0oHCPfNdFabHb1esyR5pml+aue3dI2nOJB
Bovi1mjBAMdxO3WMNkYHUs0ID5FqfUoL9eft1V23DGejFJ+Axc2U88uebmFPSq1Wlu82QwzAxzFn
KJxZ7GtdMj6Fktpv6rGItqGSMecoI4yczxTcSQKjapuEVfKnofD8c5jlZBACYrEr6IcTxVkayLXv
5g642+yNqc6Npv+tOb9ur1vgQIDN0GYGKwd+eZnyKc2oKgNygK5iehClh6lyhGPF32ZF2Bxum7rK
XOYlnZlaON8msU2nK0bfnUYocccx2+ZTAqMWGKSkmrYTeq3ThEBtV62064XnyabwzoMKG8Dy5KZR
Maq9Lkmn2IBreAqLXyQ6c47xCuj8C/TF32x64CsbKPywFPqpU6G7RaZ7eYiHMsrSXi98N9TKY9oX
YOzLnYf27u2PKnCZs/aADpoUPsIraEmRa6lemoHvJiC3t9NYKy/xiKxSW44j1MqhfbxtT7SJc+mD
NBBII/XTy2XlM5OZOeFrUJeE1hbCClCiY/7Stc/SsI/KfaYwjFiWw1rNXfQ9YeL8TXcHM8ASpJAx
6KgGieK7WuYdgzGMN6UJWbHu/4cPOvewZyAzGgJLyAyBADWF2A/cEunj0v9RW8+OgcjT59vfUfAy
sJh/zSxKLQ0xnzQUEt8xkFCyTeLvqFqtPKfCTzYXnefPRfl+AQ9IbLnXOhvIVmM3+8l6rmhdp+0a
xE+4kjMri2SiLJO2HWlgu1pejad4qpL7zKaFfft7ra1lce5qT5mKbvRYiw+l6IiubJcTKjbk07cN
iZdDWxPXSwVsmYLpDAKSHs37PzhuLxtHJahX/JFoLcyC0rUBDQxP9GItZWxFUw1S9mQT8WyUOkv3
QT++WoMqr5wA0WLomdrm77WQUV7eVhRl7AAWBe+U+MEniKZOo6+uOAThYpjPmCe96OMvFxO0OAOp
yb1TWo3OrtbHn702+o8MgK2JUopcHUGuNWPzZ3brxZWJZ9S4WgTeqa4TuPvVyjjmSE+OONetmdj2
ynMlWhjPPB1u+s68wotdqoak09oKz1oNhyZFGtK868j+b582kRFwO4wNIaED1cniTRyJtkHO+b7b
xpm6Tb263OuDOWyMNrP3/3+mFg+SNUqx4eWh78o4GisBAP8h5/e3bYjOG6/sLIaCRAkor8vzVnSa
kU6FyXCuI2+jNtzma6rPokNwbmFxCEy/UlR/4C2f4sPQK9twKvaoPGy1YcUPiHaG+wkvwZwrXj2s
fWt0yFYb5CKFtPMm9SVp3vNwDZIjCk2YmwHRROpLtDf/ivNQlyU0YZgRmmQFmh+o2JlH30JfZxyl
mgUG4zEJux7MQ2+nK81j4QrJGiCCBi559aLGEdKvfRVLp8IywWbmsveQRLl2l9ZesnKXRLs2E/rM
/FWEDktGfPQbi6wrJulkDMaul7/qZrcL4785Ln9+n0iDbSp2JJIMGy6ePHVSBmZCoFoYmbuWpnHr
Tdpr3v+8fcznQ3YBXoIw/tzK4snrAc/Loy5ZYPq0L6mTHnJkAkMnT7Z+2sPt36+sSmgP2gp6JRBK
XCFgShnAd2Xm9skzvIPTwgzexZtsRusjmX2vNtSGbi9QcI+J7yDggZUQ4O5yGMGwJC0Lgso+WVH/
fXTSnTyWf902ITh9eDYGT+cZHboKC/dacr8ae8qtk+U9q8EnOH66cgUPJfpsDNHOzxLF26saf+31
0xhlkXMypTzaZInyIgVMdbR6+pdheR351BrD6+861fJknJucP+zZfa5VrYSWI3ROfdsfpaQ++ka+
D1L7pacRpAR0+SP7GETNl7arX+Vp2PdF8maOwVOkJvcG3L9MFqzEANeoI04r440KCBH4/ThAi980
BJMGOw2erPc/FVLo9mm8j7r0ofGm3dAVHwpMA/RA+p0WaCs3ReDfVIPMC/9m8cIto/YBUx7jps5J
A3R01E2v2TZqUhyDymeqOUWIuEBblWnBNeqa69bEvGr+ZTBjWEdX5HLVURLbtulJzgnhJf1pIke/
G+pUfg4hLX3qSiNCXSYOnuDRLt5SGAX2Df2Ue0A9H7fP+XV5df4hKE1wDim24/0uf8hgWmETVrF3
MkNYM6q41jf+VKAbG43KXWjF3be0TOKN2Xvta1UH1VNWMXuawRv22avVHLEoCK29YiiPCts4bIJK
Kp8Zn4u/3v6hwq06+52LC9kqBWDz0HNO1KMDGKSKcZPzlr83IzNdRWMGx76WjZ0T5Gt7JXIF519o
cWmUEnr7sg29UwOJtR08JMxFSPHu9vLmf+TqZrLlxCYw8IJevNyG2EJesw9851Rp+sFBV3wI13Jx
8Tr+Z2IJTOkLv82IFuxTP8VfUtq/CkoLfb8aNIjswJVEXA/TKvXs+e9nTibrbck0m8A5df4bOPNN
OegHv/348++FZ2bwmu7otZZUpLZ6Mil4sgyhPy2eabjfblsQHTgIxLgVJFsI5SzeasvJMqNKHJsZ
UAt+j2ITOd+U9idY8j2HbGuF+9v2hJ+NDAWcCNIDV1OYkaN7XtTLzimxdWPPGHZBhFCB+7KiZM3n
zpdledpAzP3P1uLSo03pF5XSO6dBtz+MwHli4u1Zd0a0iwqaG4bb13Cce+qmz+W7WT5w7NTTYKl/
HnfNkxb4HwUFR9KYy5PSBTXk9OPIJsISU230RDN+IBIACrOI0x+TEq0JwP9+tq8WzuA5AZI5z+As
UD+ZHzZxBKvSqW6t/h5kxJepUJUtWNfkuYuTfC/X8birStN4RxFSu09gsmSKDpRrx5z/KQy6bFZl
6u6CKW2POiJDh1prZ8VUp986jaEf+jjwdnlXqk84y3xDCy24u31QRHHD3HaD23AenVpGP1EjjU01
Wd4p1qKjZt4Zxp0hl3s0Bhh6W3FLgsiYd/lfW/MlObvLSo9ID90v7+TnVvFmK4l3145+8NMO8mZb
dOXaVIOozq1a0JjYMz5gFpq/NGjXgwL+UPdOUuiPn8y8iZ9GC4rXnsd0q1XB927yzGdpNKyTbWX2
P6Mky/4mlZXOhbVgbepV5AMIz8ACQShJu3Px6Ex2HjVGGUinQMq/lR4qX0W2b3LIMmHf2VRp8Sv0
1sADQpsUu00gTvOzs3gJrE7NmqLhk/fSU1DtWv2voky3Ukck/72U/5jJkuefiV6ZMjA5FlSJl9+7
oLLjWx6HSZtOk/oj6qKNrf6Xx82mB2iid4yUs714QZnbKnhrIu8UDNovO7ReqcKtHFSR9zw3Mf/9
7KCWfR95qY+JUXl1jAe/P+rt6fa9WzMx38szE36rhZFl+d6J7s+DX3vfpkx+sWR7Je8Vhob2LLfO
/MnsHBcHoGXzoRwovFOVZS+BXmxKeOa6YfjES9VsSpvHrp3Sj3Yadn5bb5NCWXn5RA7m7AeYCyc5
FIYEUowfkGbkJX75OGTGU59pnxJ/2CGCvFY8FcU+8wAoXIRgxa8YOmIHwEKO8BMaLdYhAVE9mmsK
XaJLBcKJBGNm3CFTvdy7CRJPpFNsTIRmQkQbae9U1tSDbDXKg9/GzR3ZZrTrSiBkt0/NvFvLF4eB
MG4YoQTY5oVlLbGiNLCJHrMu+kp5yNUjbVcMIHTifO+MqbqVrGmT1WvYe5HnpqxKWYM5NOdqqrVu
tEmz2onaajx2d4mk4bR4xxjHluRt5dXVf3jLicMY2aCQYlIwvPzCSoPnjkLSuFD77Ie/Aucl8T9X
xfvtryk6mg6qKGCd6HQgIHFpxeqUKEl61T7RFNwrOOI+f+3z96hMN4qyQkElvIgMohAlMIJNGWyx
ddVgaTy1cwQo+/d5rOzUsHkArvde59Kb7fSPip6+KXFn7vJG/Spna2NgoqNzbn8RpVW1ljScK/vU
NcUmsd/T6ehU1qbrXgpElYPe7ceftz/vb6qP5WllEnseKSQjJLS+/L4eGxg2WWKfJLkMUQCuwPf4
+RS+oQui/3TU1HtVoo58sAi94LmxxulYV15EiSRukacNvnZjH8NCp5WvJqnrviui6TUNPKYmkuCv
HJamI+oIFXFmP6yAZ4RHA5DfDEoCzLCsv3elg1K35dsnoy0PVMCOvYfMa37UGeADFr+5/aVEPoun
DNw9tOMQKC/emyDXSqVLMvtUOtq9V9XvzC/8uG1CdIPPTcx/P3tvahUNstIK7ZPuIRaV/CAc3Ore
YzN8vm1H9K45xFrIpJjmXMG7tOO3EJjDLIAdyYq2iWlIxyrKhn3hSMn9bVPCPQLDAEMDGwS85dJU
pHWNRPnAPqlF/Vy06YEA66FLgrdpTO67YY3o73oQiuiGOUCGt+D4gGpqYc+QKtkImwq3347xx0hV
bZtbSEVtBrmXjkrjqA8TOfFEJ5VJhrJBVzOLKQRvyog5waAu0OvVEnnFsQg/OG1PcGQGP81YuMpE
ymuzMyn8Tap+gCvjYBa7am2ISOS9wMkztEvdhWHSZYOoyDO1ViaHOFkZXo0o+KkxG2ImcISGEqTC
tECttN7DPfRWZtpTPq2BLEWFPVoH8GSQpMP6vdSTUrt4KIvcpAxt2htLe9aSaFs3n5iSpkHaHUqD
mdrM2srWyosruDcXdhduc1L/D2lf1iMn0kX5i5AgCCB4BXKrzWQttssvyHbbQQABwb78+jl4NF9X
kiiRe9QvLZXkm8R2t3PPGbjSMvAsFs74wy3Gr8pgxwHCgV5jJlvcQit7icoZQBuY0gWOYjkzOVX2
iKkEVPQVVy8WlJ1HS6+9WpfH2zdn9aOQt0LYcWZ2WMZkgEoMxeigpg+pPvsUJ2PlTfEUBdTpP7tD
Ym9cVLISMAF1o2OOaearuOJr4iVpndaReBSAe3y1rJh/ykhrPDvSNH6LyW2CmU7+S1OCEn0qCKk8
UGWJRxQZsb1dbVQn1Qr2yITZB4lw+KmM9dZXWt17qqKtz0t98Joqdfy4rvqH2JqM80Ar7nWyqX3H
jdyvZY5QEJldhuUUxu72eq7t2yySif4ByJWvULKuOXFpNykLRQeFqxK/fpc6f/+wQgcIk8FopqPZ
s7yBBRxtVGJgPGTQx+HusJflJ6tmG55o5U2d1YaA1ZgL2VdsppUetRAnSRgyuMrrY3qMOH0CVHIf
p0LzDEfbOImrD8uMs5vlFdBGXTraiQlag9lxLoxp3zphvthC3Q+pPI8TgeqGjPGyR55eaTuR0OfM
zTcc/YrrhSrBv/bno/vBL6Z5lOoC3Djh0LR3XcrvG8vZmABau20AEc70O4C6X5Er9LyZKgOnPIzq
nNxpLqlehqLF1LqdspMZD3RjTVc/CShMEzBJDMcvXxFBuo4aMfoQhv5kpUDw8S3B5ZVYEpE5cCPA
jKzwSBI2kaYoEUtm+pOMPhMQcoBgroTm6Fh87acf7dYSrj0gaNFh3h8d3BUiSc0t9EHCyeWJ3CMx
fyCavCskGzyzghJAk0bWTkO/5fa1XlvIj1bnv384G26Vx7LWUEYfpPEKXaqvrUIR7raN1aUE8TfY
iYE1tZZ0eXlEEyGBAQnp1Ppp1EN+KPG06V0255Y+t3USjMNGKLj2WhFQM4AOYpYsXpbuy6bugSnV
WciT5IfbGi+V7k5eHG1xCa+9JXDVmLqHUgvorea/f1g+SwqqUjTjw16on6alTnmXxr5j2r+MBD2w
SFH9cHsxV4/JzMk3z6jNRa9LiwppCM5mh96xEw2AIDdj4EZM7Mw4kb4OItkdRxQRjDQqNzzAyh0H
NQeU1TG+MOc6i+wOEHETZAPcCbtuOICC1BsMa5cPANhuPCYrmweQvoNIDMVuRGOL96pCj7WfEmKF
1OrD0kxfe616bbKt4YFr+hRguFE+wWQaOhbX7kaD1IZSvKehMUn9aYgm953lWe01tOxmYvI4cHq7
emA5vJ4pcx1gYcM9QKFJHFjL8BhUZn4oXXt4cPvNEZi1RUDYDyQH8Eozsv1yn9HSKPXJaWjIe/ai
lfrRArs8eOyjLZD+yhGGyMwMXMNQ1DzRfmlIZnqiIjunoQkJXRjxLKCxKnh5QxwcsqU+tXaIwB+B
5j1qLGhiLA7RlEE/UI6ShkQLSZUHJqYCGX2byMtfXxMkCigmgm1rhj4sLiZjeU2hMG+FxH2JHekR
/XHS31L6UGj3rfZ+29jaXiExgUYYaCavgZkqTgu7dDMrtHjf+dqMDLZEC9qm0vkPCEDkZv+aWsTq
LNJtgiFsK0yGF6qeIa+78VivHoeZMHou/F2/aKjJdayvXBr2GQN4jY0iyJQ+nhLHgNxPZzkPM5Bk
41FbNerOwRhmKvG2LM6gLbOWgUwMN14nQZTxXUp3grKHJn+Okw3XsPKAgiwBPh0YbpMCRH553i1k
0nlaMyvMSf6bxsrPnfzUVcZnyprvY5+/RiXZUiZeOyAI/TBjBpJJWF+cRohPjL0rcRoxyOuXMjTI
0XTy4PYpXHHlqKWhAA4XgPB2CQ7NI5nzvrQohgyfVCc8e0snbMWPwwDGGVFpx8D8FYGdISpnQv00
bME1MUrN04QTdPXvznnqcvSZ+MEdvt7+JjKXzhf1NeQbSBZnPN086XW5W0q0dStBpBpCGrn5NA1d
fCfi1D5QAxSLlkJB07YBopiSSfenzq7vK9bWT1UxEj9Ok1/KUUOYYhrYjvcFetIIFCPnoPoacHMJ
DkMPeGrMeN/+0asbMXOszIU146rURbskR1MTbxwvEy+RKKVRKHlsGFm7MnMPeK6nIXZaDgkRHbrw
TtnScNK/jAQ31XG9rvxBKvTdjW7jfq59ETr6oPcC7ApzXIvzW2ex5BoRVqgp8VZBlTzTt0Aja47h
o4mF04/jQW+0OqJhWpHJczttH9t4ABAI7HgnN67KWqkFGAWMvWNe3ASAZOGGTFPLIo4kPuQ1t/1i
zAJTa+7jJN/1rflNy8xHIcsdycXndso3+lWrX4qnAIEaXC5u6uJIT1Iz+kqH7aKpgqoa6p2Gca+w
oEa/t7Kx3Hjw1h4fZLn6XHGB4AVbbJ6yaNNkanJQojYgO28e+pEAmzFsnJE1qABcBqY9UQEB7SRZ
2DEmSMrQBGuaSSuzoFiYyLCcRvsTlKVpMhfAzUOp6S1Ef3T6tY70JHBtGXm9E2t+qcvsAAHjeO+k
Tu+nwH0GFCRrX+2qSs5jO6D2VUTpXTFCYoeXwNaaYHd+L7I4Ot2+vWvbA2QbQiLEWGBuXjTzEiD6
YiOrWeiW2jmO7JfIUkcO2GlCtroHW6YWp9AxIy1OpQIsUxYYPbOCiSmolSNBGn/8h49CaIKHAkHK
VfVmzLsSSEZUVtrEuisx8Kc7u7axHgeubQTva+4VSd7/LM3f/CEjAnmxqQ/QSgrr5nueG17n/mR0
CDCD4Zn1P0m2u/1hay/TR3OLQ8eiuBA5Rf8lswlIuuYH/njbwur1+feDlmy3wEB2ThzDgnLfBuub
LqjnZFvdkTUYB8gi/7dsy9qvLCtW1SMgwWY9wFOpN0qnrwmrHjowmeqseaGs/KUi7QBtoR3Emx4L
ssUisP6heOPhZgEyWlbfMlAoNowMDiqz7lNSOgfu8nfV/7UyNbIuzGD8z8y8ox8OCE9jkwLGhMIs
aApSl/ykhrtHc3/jHK5+DQRx/lT5zKtRXcMdFGFa64SCfynEN8V/Z2KjLbF6fVG0/SObiq7J4uwl
sZPbcYcGWqw9WgUmSixgQZJXkr3ePoFrBUSMEvxraOExUtU2GD1ELTsaq6CsB5+xyK+7TyUkHMn4
BZymTet4NRi6xi1h59X7hRDDmvtcOBWLJ8rMMKrNuYNljJx3lXRfIPGzcYXXPw8tgdmKhYK9eXki
rDpWhpkRO+T6O+fx4GmqbHxoH2SeLWoAecGh5YyfZKGdOghpDUBj3l7gtcAWuQcGrsEgBzzG4iMj
pecOxOCcsCc6ZBD1Tv1oNJp/KRqnf9Zcvf2eT7zfJWPdeCKJpo2AYLUQgQsxAxkhR3VVzcxQ1SeJ
VE5oDPZdXKQHtO2DJmp9g1SvruMcxnj8qXjyjznUJ+CPz0nW3THZYZC6u5Mt+317OeZzu4y5gaRx
/xRXZ0jV5X70PZ/arojscNJa7iVx0z3wQshQT+rxuY5deuBE/Yfe/R8ZT0wZ4em5Qo5hPjrPgHOz
QwLSI7CXKQBbaOslefc8dZO+G0mx50Z7jIf/gN6ByAZgNAAHggB8OVbJXSb0akJdq8m/NfQnGq02
GuK2exytjTdpbZwApkDvjOxpHgdfZDN6lE1T1hp26GRKKk9qggXGWAGLKGr1fYrLz3ABqUdKvd71
sZ7dgVkwe+itWp3bvutOTRKPx1KYyh+10d6VmX2+vfVrr+aHH7gMfuw40WzSYhdGM7lrCoRqee0p
++8HJrHBxtw7t5GsLpO6rKZ6FJt4m0Es862m0V1kF18jUK/c/pi1c4w3Bd1zF0SXVxIHGbpItmbD
obmgNZC1Agh+fKrs6KeR91/NSm1hptbeyo/2yOW9cRrXarTBQGA/6QFU1Z+icqv6u7o/QHrC5wCM
i37YpYluNMVoQcI9VCnz7OK7bZQ+oYfb67bm18A8geMJPkboJS6eQ5qCFZSLGgmDOhUQlxny6lgm
GnhXt+ANq5+DWQ58D4Zar4bq5dT0o7R6dJ7N4acaUQ6cnBeUhDc+aMPMkmYcXG/JUFYwY9AxLKk4
IsndmfaWn17dfwyE/GkZzUICl5sj8nSoBCa0QyMafvGseCAZ3WjlrR7pma9jJgO7nvHjSBQ4MiLE
8a7008n0wI6rYsAzGL+jGDO5fRBW1g1e0UTBCkJ/aEzNv+ZDqAaWGMNQcywvs5cs7z3SIa3bwt1t
GVkENzpP2y5LUGInsTzQ6TB26Pu6G0H8ytYA7IqkFDVGROzLh1faOSO1ArbD1bs3cLWBST/eYvLb
sLF8OyOOYcVqAoxiyKMX3owPLJ3ebm/ISqCCSWkHETTCJYAjFy9MCZlhZcjcDjtV7KE6d9/V/fOQ
y6AzgfFm03dAkd8x77Pht1ZOHV6CGZNi492+wjYIA7PaNTR3Q9nrJ2R+1MMk1qMxtnszbo7mpDaA
w2t+cn56wAk3SySi5XR58Mo41VuNFXYYSfJMyRcV/+QPdjYFpWPHz5HO47smi4FWc1vMJUsjlDLd
R5DZ3MU007+3qS5PQKFt7fDaUUWzFLcBlxxitosLTqq2VATNmpDY91r0PkA524y3IPSriw2lRgtK
ITMCfBEjxIkJRpwGs/0G0DEzmuow6dnblDufsQt3VmNuXI21MwXUK6ruczURI0KXaz2WlpYgwLLC
OpONV9ssEFP9DtjgLv+jB6n9MlhqAU+/FQWsuBnEvP8aXqym27vIdcmIQjx4ePq09TsLvGjkZ8+i
4Pa1WbuZGFTGzcdRwpDV4hPtmjTd2PZmSJ2K+TW6mAcLFEsbAkRr34PM1kHfGX3Sq4U0WNsbWVeQ
UCFhGUznxCQBAaVWB3jdto7i/CouYnSUcoA3neWkZo9zuWsJur0DsLYkrEeTA5IAqnDT+VK2xTvY
PE0vsyGUVSFruL2Qa2dlpvVGuRkI32vmnZTygaaDiba6ui/1fscUsApm8h0sh70PheevpquZXpuB
3/a25bUtRC9vhnM5qJYvXwRAt1KA3LkZ6m37Gkv3Pp3kxquzdruRZUOqdybZhFr55ZLmAjIBMYvN
MK+PoDPyIi1o4/fbn7G2bTNTLmqks17A0g9hTAEVWregqLEgpfKMXv6U0CL2SG7nvwmoqo4ZhhqD
qAAhym3Lq1+HZwvnBfjsK1+eF7VlKl0zQ6Meum+KVcNnBu3SQJF+i+tw1dSfThFaBZgFX7xg2WSP
xNFKGkZp8SiYPKZGfBcVyUb5Zd0M9gkoHejyLK+AkTh1MdgVOiDVYznetdF3Zrz9h0UDkyGibcAt
gBW4PBJMy0VdJK4ZdkX12aL90RXRP2XL/v/M/OlWfIizJlRmo76yzVBCejUoCJSFRmhJIzWMt2SH
17wLWmX/74v+1CE/mKqNtBX6yIF5EHZJPKQT2lE6Bd2NdZv6ukQzojeHreR+bauA0gKRCKpYiD/m
v3+wqtpR0EHq6PpP2dc+Kp/MTO4ssEv9/XZ9NLPIjmyDy9gqTBqOmixfU0FFYEmpvfeT0W6ZmpOg
5QMMpCfyVzwVEAJdJEmDoUvTjLkVoqpBvU7Qbl8novZLx8paT/CkeJDTOO6LvCwCVke2r5Q2+DVY
ChHVjIAJpE16bECQuBu4YbVer+vZoW6HwieFXt8xsH55id303uS04s4uynMCcPAnPalS8NdY0ZED
IrTXMdMYjEXryVTBD9gGnq3K/mkL1nO0ERr9Gd4P2kB93/p9DO12TRLiiUL/Zmm69hUBH9lp8Vg/
1OOARiWK3UBYU6BHURAzvNTSzRcr4oaXiFgENO+aU2UVYq930Va2vuY+cZdRF0EH27pqXxelGGra
AHjg6m5gmphPgTSMNgJQnm4p1q5dAiTq6FT90SRcvsJZ4k5J5uDlKLrmASCkUBURBwGV9SnvGFRa
rK0RtTXvhQQX9U0AzKHEvTj/LW143WrUDJFrfXeccY/s4+8rNzMx1P9MLM6+K3jUdZkJ72UYwWhY
z+5gHCtIZt6+YmsObJ5UR7YOelKAsy5v8lSkg5a3jhmCCuJzY6i7qZoOtqSAG8SQIMRkmJelW8CD
leUDoy16irCMyGNZkARVJeR/bWWGo838ngmvisRGfLFy+hBczOVnkANBcnBxnYsharViYGZoM/cn
J43+0ppS7aTS6I72hr0RK65+Eaq9aFAghrti2eqbuhvaDugux0x2EbGCstuIZlY/6IOF+Rd8eHJ7
aNW5fQYLbRw955Z7bLX4vmohEdTmf60UAs+ImAkoSECucCoWLdPUHhHCE8QWYxJ95zaav0OvvrAB
F/j26ZvvyeLRRRMbZw+kv9CVWYIeQLrUV1kUmWHfqF9aZMQem8zYk6T6T5aw17isuLOYgLxcPnCi
thRisDSkdfOZJumOyRyNc7aRfP2RRlh+0Uxpg+4KqIWvwOiUTFUj7J6EzQAJt1GX4z1mr6wdY3Ub
isaygrxodc+tJ/PZFHX7aunD6Jnw1pBgqhKQO9tOiUS40dgDNFTEMREz+YiIuj2xmuFrxgbbH5Ka
PZiqQvOAaWDwNknqGzxSL1jP9F5OeDGoqC1/NMv42HQRJgighin3JKL5fZSihOo5CpMnTkztIzQ6
qk8YFMruXR7FwZgep6Y9VcBNMh6wLADA98CHLBhA5qX5A4+C3Gb3CS/pI7wGMlmpqkDHVMZzDLo2
v9D06t5gnXUG0p//hqNkO8tN6n2V9NO+GpnY511RA/6o977q4R5buxQ+kELO77FwBGTvEuIR1WoB
pfWwMyOW7VFDEs9OqvFjZjTZrun0LRmlteuFCt88BQ76MiB8L8+H5NQUChlnCAJZrzKeGXuU+bc0
fb194LfMLALQaCynwRxhpjMqzyLPpvM04Ik1eLxxs1Zcogs45kwiAEwc0p/L78E8Zu7EQpEwAT3a
WMpD0RpHxTB3UkylpyLrcPvD1h5A6ASCHRz6edCtX3hEqPiK0spNgpHpJhgs8VQnyUatdK2tNut1
gtQdkq7w9AsbGBSrm7asjXAUtvUaDS7fOUWhv2VD1QeFstPPEPizA11R9dppIz/liox+QtookBIh
UBWL6i0vdfcR0z3i7fYCrC04xnJdlNcRZMHzXC54NXUm75PJCGMzPQhXskAn7SOJqsFLlLxvqs2S
wdqSg0gNzE0A1M1TzpcWmQSuT6uQ39o5msXOjzgl/t9/E0booMAI7XhALBdOVDpuQwW0gUNtCJPi
m8GZr9Aynehd22+Roa5BuKA486+xRSRS9fkwom1LIAgA1S1tBLm8VpIIX2YR4OJHfW81eX4sklGh
qgU0l2FCx+32B68tKfpY8/ScAejl0h91NlWSk8IE2KX83Zrdp7bY4mlYOycAIYHLGfOPYPRf7NpU
SmOARDlBnhEdRxYo3TkW+dtYnTV9C5qxvqboxyGbRnUTDB6XR6ToRhDqZNIMFWl2CJJfMbqzx+Dl
AT3Do9F2nxLw81Jbch+d6o2nbm32FGbRhAfXJFJ6a7GhQ1OntigQwZplWkF0hN43MTsQOPkEdMtT
nVqekSogT5n2TgbL9mKXH5BoDZ6cpxFu7+z6UgDPhs4HxpWvZBVJ3LbxBNca2uldhW53ZOEZ5D+A
Qg0i8KwRIw1i9Sj0H7ftrj34FCVkzOBigB7UC5c7YBSpSzVgmUI7aW2vF5IemtEAX46uYciWNVtU
EvPxWcYfyBlA5EhRkMJ1urRXSmeq8okQFL2sIIbKhuS636W721+1ZgWodbB0oeN7PQE3ciXJEEkr
bOIf0FPyQXcVGNOGS5ld1PJToGM6XxICYPdy6RxV8RgwRyuMk7dY7eJ6By7RNOl9MYCVVzUBA5rh
9net7Ra6hzomGvCEX3lNeDAxDG6H79KRfYsSNfPYPE598q7RbMOdrb01H2wtm5jAJCQjMnUrTHUD
bEpiB6j67a/5c8OWKwgGjLnOCi4PZHmXh6EenDKTbEJxqM/tT03u9N4AXK7lEW1qFYR52p+8U/lx
ivTJk6PNfdEnd6n12JsU3AE9NBh8u5TWE5RrMdlIuoj6yEOq0itGIwmtTpqfatQhd5gNRD1EjPUu
7cyq8SIDkTZcrv1z1J34NMUdTuI4pmI/Drb9VemYhObSHX2LjsWuM0vyrLqk8zhRVe85RfTk4nVQ
rfI5P2jNIXP09lcMfv8zmcQ/xKr45zg38p3VDWCpV5AtZdmY3SNoSL1+Kvo9GabOc+G7jnqUZBt3
eu30Y3Ad0HwEIyicL+6YTFq3L8mAstTELS8jQwYU0RjoZrxxA9aOI5yQjRL2LDO/9BWaQrBmoUIf
uhg8ezYzqCt0fZR8nzjnr2U1/YeJA3RV4CrwH0bSlkkzRpet0aCQEAHFBfSmG1bt+r4qNnKkta8C
5+Pc7sCM0lXJATEUaOkB8Qg1joFdjcaPmAI46Lx9QLU+uH0FVm2hQonQHq4I7+/lDTCHEWwzqGGG
WscqH8UIeSeMqDpMWYdKHAGh5vm2wbWzAegXKLANfMJVISDpjH7I6WAB2seCqtYAS7BPCQiDb5uZ
b+7lzTZQ9AekC1HwTHi/+C5DG5o+yzCSkJncObktmjQx2rfjBPx11rDhXgx9G1Sqt3a3Da+A+2AZ
bQdUVvADrp5Iy85KoOATCwXn7lDo1O9LzYsqB96sbh4k5G1wM3QPnBKub3T5D236e9I8WMYJQdnA
mYt+S5eqm1qb9DYN9UqdTHhXDxJ0+yqXL1H517rvmFufWZEJWjzA6Cz5UTGSHFMZo78zmL0/S58n
3Ni705bm87WruzDjLgouQuqYYJoUBfI0a5xDaUUSbLBG/nmIcxJyQVLUgrNGnKZCjb+dfIjfNrb1
+tziFyCSRqSCebTryFcm5f8deYvIa9t8xmgTYIEYAfJsLn05jj7Ufz2BwkEC59sZ+9aOvadki9d4
5VgDrYzJBosBtWktRxuK0gJdlAPOJgHPk5k/pqP2DRyOUJwCQ0m3lSOvfDNmMQEjwSECYdPyudOq
3MpIWrqY64kCFR1ypvZ9pG1c1fk4Lq4qnAXE6ebcGAOgi6vKmhxTqayVZya6EyaWfWqEIjsjuvL1
ab+xjfM/dsvYIuY2+p5qRtPIc1v8xEp7NSAHZvkoRn5no3HHM1TXulHNFSSv7tytYcO11wHYLywm
yHRQ312q9Aw0kYVqIAmkl3sreiPswSqBpT7OlDNNfFJ0Z4lHukU6v7rEc/GaoPAGvzxv9IfaKASW
zJZAz+WcaI+dPflR/gpy+6MOWpmBb2BnVg4NrgcQVKBlp9fIo6pCuVkMDBsIYLPRQLSjgQ97v72P
a0ZQDp2jNtDCoYV9+UFKWNWYYOrmDChVkPRvDHNwCNtuG1lbtY9GZt/5YdVKJiFpP9IMLFqtX6T/
1IOLAOynSA422/ie1XPx0dbizdZHF1JrArbYVKLRpe801Cgxe+6N4LeO23HfsPY74WXA3THUMjSo
/v++dREJO8DdujSxs/NYCz+FTETVPKjqwMsjTTbu4HXIAVp2SpkDTRdcg6XLyARQB6Q3M7C5oIRq
PlWO3xt7y94wc50+XJhZugyZGYUBt48jEhPPTUqvIRsJyuohhNQbqPrRlL9KJQXRYhmXBGs2fGtM
cBaxH0Tf6Jus2MBIJSYR5z7hbObyDJp1WWAaMMvOXa58B+xb+fTqxn8NLJhlNP81srhNwKvqOqAY
2bkonlLxz0Duiq3uzNoBhw2UOkBHB5muJei8ysDfm5YK24H0x2q/FtFdw+9zZCat/cN23hv9qOmB
Hu9un+sVhwl3iUAM/ROEt0tWgYYpUUcjaKyRe5Dx5NBT3X+vXBUI4HvraSPxWQlTYG0OpGclGehL
Xe4WKqm1zBwsJFjdj0b+jSafXYwOq+4fK/+SJXd59F+OxweDi50bRtahSZ5kZ1BQ75T6XtenHMqG
t9dw7QyiummhkzsHAvbiHUxdNbcju/RsDV+6+F0rfrFmo3m3ZWLx/Ng1JjbB+Jeep3rHXQN83adG
/IdwZuYRQWI1E1eh9Xm5O6Y9GhJZSXnOWb03Rj1Q7L4kzcZqrTxveNpAiQVep3m0ZnEGOi1SABHX
FaRcu8CkxxT9mEr8AyGU27uyascF9zJqiBhTXkb5sdaXQ5GjLErdymtG12OiDXI+erX29ballc3B
sBAeOCD9ME+5BOGaViOTqNWrc5mngUq+C5Qim5xsrNtKARIyXx/MLBauHHLC4qbHBxkqiJMERbMC
aMLO5+YuHdsjSFK9vjS98e+VPC4NLy7RWGnQ2QCT+jmbUr+3nyQlXk5O/2ERKbR4QDc4R2Hz0/Eh
mHBKi9vFhO2quuGuE/1hGt6iauMhX/F50FrEFC8qdLPCyyKKgGSy6Q4Ozl6fjifXygI0ODfCuy0T
i5uK19RshQsTUNz9CXTkPwSVq79eKlQ+5sopATTmajxuEqSVTMXleUyyY1XLJzKWe8q2guI/ydIi
F7iws9j3LCOo1cGDQ0U6He/QKvyn6hwHDC3SfEgdYZwm0JD7ZiOc3Wj1kZdGDntsqPPL7HTrXHLd
OoIdu3ubeFp4iZaD2KWkya63nV+aSloMbI9WUOmqu6eTzE4V5b+SFrnFRLVXuyypX5tQxqgH9ll0
HV4jh75MemIetNJxj+DWjF6nQiePjMfZZ2rkwrdrF4T71oiK/EigSt6Wue+UUeQZlS78xGhdP3en
4hjbebUvY+jP1pzR4yjLCT1la/BR2+RHAmBJ0OZWgVFlEb8WSVqfJgnptrg36GeXQuoaaDLnNWud
+gCBnfZLV+atH9l2u+Nx5eKvrv4pxsziPTMU5jKZwb+4OrfRjwa3q0fRF0KDb/5fntBsV4hdXNyB
diK9A8rfAkrXhVBIQfO7NCuB48Ksvjc4ie5ZA9EOrW7VO7PSWn/MCeDgWQlYYEu3xMRWYvuLvZ/f
vA/X0eZ5Mrk59r5MfuV8B/UaT8dokepPsbvld1ZiEORCf/hlcDOvKkLcqQ29TCJ1JjXx7fFcal/M
KfGAXTol7oOxBRNduaEorKFxBialFaS0cin0BygtzknlBIkhnpJmC3e4bgIlSkBfHCCUF6snpwwk
JE6qzn05dXtBE23f5AkLbr8DKx4OtNSgrgF3JqpLy8JALAyt1VuMAvK6sQLhFNCzbKACUUTaA1KI
DWtrJwJkH8ClACUHJvDFN1HcWAGBFViD1tJEjimoJhv9HMnEhzzgxhO3bgy4axRxMHC2BOhTkZt1
VmXqnJenLHuzEIVwF03dsvJqtjlrPwc2y4cOtcD/WZu388Nh19jAobgCaz2AJHE0eVwLGvbOyjO3
X0r5zkFI2snvt3dv7dSjwQbECHDzoIpblHWMuAdkp3eLM81BwtCdqlZ6EdX8ZjiK4SDtyr9tbyVK
QW0OGvCz/5upvy8/coyIMxljlJ/rie+08WEADT/Zak5vGFkCvxpeNa02wEhc6/eUJ6deMx7LaPp7
dB5AEv9+zJIdwSiboQCFd3F2ivcu/VRPg1ciO9piDaRzTLU8GchYENujTj4TBy4WLeZcg3spzpJO
zjGiUFYsUfP38xLE/pY5aIfJElpAwLSK7lYpPPAlSG8QtnHX2FVzThopjmbTigcJ9ja/jfXpfgBr
6m4C/8ZzI83EH5RJfTHqqLZDjjIgvMn8Aioeb0NjuYdc9JNHyhIuoFTfVSN+dW2eHPrBbXeazmTA
S8b9yrXKQLdAeaRGlHZR/GSgESW5byAX8wzSn2nUjF6eV8yrZRdvzKuvkDLNID+QOQJ4j6rF8r1T
KZfcyJz8DAQeMF9SxAc1ClBFCxt43SEa+ycjLdiubPX3pEslWLjtsx4nWTAL2HpGnmsn4HLiQObs
Rac0DcyWJ4GGedD7jrdvTlZsFXRWCDYuf/MiazOIrC1DWvkZaJ9D3mpf3Ca+j0rji6uJfWV2fl6N
nkuHI3AyD0kEmNm0FfOuuYmPy7Y8XW6U1lDEyM/69K5pdyYEuv/+ziMpATcj8q1rcK7tMtkohEbn
oswDa3pU8rm1/n4+Df/0ByOLhSzakTGgRPKz7L8l7QlEXLu2fKBxsQe6aOODVjAhl8YWS8ZcqRMX
NItnOn6rtXtQ8fip9jkf5jjprXA/6Vaxr+nvDuy9GD5K+P72gq7uGDDZ8LlgYMTk0+V7ME0Foy2z
8b45b2n37jobCcqa30PnAh1UTByjP7xwCm6ccfCX4N9X7FM33UcgnkuKz9CBGDq5sZRr/gfIefSn
ELmDeWqxkrQlZk5T+B9nLtsWPBj0V97f1ePPojlK69vGwq00FjDhBI5HUJRiVnD5kpaTSIGexcZl
UdN5dq9I5yfQBzvit0GbYQCAILYwcTLlebwfTFYHCBV7CKsPNiYYtOzoaszwQEcg9qyX8Z0NwcF9
arHMBy4987VY0dhr9VK91srqXwwbXi5JXOepBjP/s16XrxgvScGU0/ywxqx9lZlwXnMbkiVIq4fT
YAjHF1adl6D0ZUXQcrf/WYmk8XO9jA6jHUHEu+kKr1JT/ipJX/89dAQxAOaRocuBsBRVssujhR60
3RCtLc8w5WN6d8zfavctosXGvl8fYZxdQHswbIa9AAXhpZ1CwH8VdibONPvNpfRc/teZ/KWBxRke
nNGuXJ6L8yi+2Op3V1W+vgUsXBkIno2AxgHTwIBHLZENYzLGSiu1GAFAh8wEDan0WNqPSX5qozeJ
tLSBbqr7rY1/tfY/mvsrF8e43adVvfEgzFHTZYAwY8Eh1oLLyhBBLm5Rz7J8asD6c+7jfF82updC
8YBZ31u6a52zrYdZ8Xz7Js3P6ZVFdB3RcQQLLKq2l/vXFgBh170Ji/odm9B38boeRFBf/9oKuo1U
x3+YGsKA4qUVnUZ6irwDMWJvAtJ97yYvTn+UbbkR6F+/QtDv/GBnEXobpsa6fFYry7RvKM/4mnsm
bhHYrkDA840UG5HK9ft6aW6RxBDGB+JymNPNrzIJo/gwyneQwP4f0s5rx3Vz29JPRIA53JIKlYur
tKJviBV8mHPm05+P1d22RBEiyr0BbxgoWJN/nmHMMSJl3Dhm157w3FdMvK6DR7nGM0tNFQpZNoA1
9vVDG2tvsNzeCfkWEeP1gDBDZZhOZtDaXOOX61REmjhNcSMhEZHdeWlzFKrijwTVcw/PXlm3G9t9
dVTQPlJfBzR8FdhOxTCmIzpFbip0D1ro2WYm2qL4+/bmu94UxN8wwdA3zQV1dbg1pYRUI+DwVMHw
GJX9W21UCS/D9Lv3tMdsmk5msPXyXh8rbEIvPa/VDEBfbPgg6CwaDBLRFdMisKc4RRbZ+KOU/V2l
xFvhy/UdjLGZeZEsBDQay9OFKtHoj1Urutnw1Ut/pKDAbs/g2jqdG1gcqzyUzGIKMWCOx37W4hag
At8SpVs3gndpqHB1Ua2/3HuyGaWT3liiO6rZrpwaZxLe1Hr3H0ZCvQCFBjK3V7gSzZBLBXJe0Q3C
ULeh99OPoAZoioXhYmNzr67K7H2BGUVtZdnCQc1C9qfSZNuJxSmI8pMmJVuv/LuK1+X1zdIDxiMr
BKrjqvyhiH0fw+7JePTIhzyFSy4Qn8qy/iLAX2FIk+r4Vf03TRaFHQThXafnd1RM7Jp6nF4W+9uz
uzbkGcsMUoCrnkW8XEJxHI2u9TTJjZQgvTMHLd2VhbHFg7QSa83c7VyFpDqoyCxzD4GgRX6ghKIb
oswtnTI9PgbAcuUXOcyfZgCE1ni7LhmcfHrt+o0y9NoVCSQJGV1YUuB7WVyRJJ/zIpGmyY0HBFZs
qtWVowlx+3Xgej50spjda8rYbbw0a/cJjLLS3MclwiG3SLdkZJvrVuIE9hnMC7QBTM9ajc+bN1r7
gIvfblBordmDh0EkagAbic97uZLhCI1i5deiW0v6MW3Muzq7T/RD5N19fMec21kc+pGONC0fy3lc
3vcpru6gVv5628TaggEi5WirMzvB0rcrY0+fLGmcgEDmRy2InjXRgzK5G54TWXukKzreeKtX5+7M
4Pz3s/xfEkhRYIoYzOrvWvcAd/uuGD936scLxVxUpPoosc7g2GWbcViEoa9N857oC4emxYLu7Cj+
dXv2Vm7lcyNL1iFQfpURBRjJe2mgf1vdF6nR0iu2BaNcNzQrFhoAmQDBXc5apA9enM6PmNXc1cIf
r3ms+s+3x7KyMLhPUKjgRkFVvNzUuYSKjCDIE81Dz1X9HZqWONBAE77dNrMyEgCac4oPON98G16O
pEZgYqx1dXIVBPfCtH9uBm9fVlsC7Gtm0PLiGXuX9l6yZ+mCFfuBGRETFMFBqDo3hUEW6PzGCV01
w6WjQ2/FvC0798beIKHd9kxaJx9HoTvERfMdjvQNaMXapa6rNN+CfIC9hIzI5azBnBNXeuZzaizL
sz1ZGB0lCe+JsA9xrTQ23IR3mS/d68WE5H3+u5Kt2m4j/3R78VZuCz6D1aNwRO/l8qId9GAknRJN
bgJPWJ8EL4KWfm0j/ZviBcRg4/fb5laAOjTVwxLOMw57xRX3VQc42QP8PblaH8mHqZCiP21ldXch
Vb9dUA7dfrSmxEElNPletbQT5p7aU5QxaJK6/SlrpwPPn3o5FwpkrIsF8GEIFoX5S2aK1AqCmtGz
6IqIHSNyb1tawR4waLTi33HTc8vO5VqPGmXgOtEmV9bz9jnw42+xMCANMsVtcEx0cFHoo+oPYqXW
TkPH7q4VjC0BphVfhdIFzhnYSeh/l711qIkXRtpKkzvUwV4xi0+NsiW5tDqjZybmTzh7CLI+yrJa
QcgZ59LWBwTdhV3lx3BIbyUyV0KcGftOoxAwmJkA6NKSFeF1dXI4ulJSkAL7K0zEfSmdUt+nQ/pN
6j7dXsAVcywgC0dzssjzMP/9fGBKTX921uBzlfWxkisaeLudZX6WtQ62kdLpZH932+LKauFKgwSX
Zg4KnKpLi3FXIL6gwRmZTX9i0gahspV3XrUwsyvivRIpLoFEUgbloZnlhjslP2rhb6v4uEc1a3P8
8/uLzVCUraQHVgbJstk5vbiv4WhBwrUYP4wYIaCe1R2BQ0kzAuZypkqvlTPVhMJTbMxvQSrfGV77
8/ZirDwJFyYWuy0aZREZQQGeOsv4UXbxwc+6kbrMcPdhO1xGUGbwDyXGZU5ZpzU6qzuNbVaQ3Y1K
J6ielO7zR41AzAuaVKcWzfW7vPYmHU0iSOUltwbuSYpqn8vx0Q/0jWW5flcwAy0S8p9A1cArXi6L
STI4ryTaiccBZSfhoBufUumpiY+y+OX2gK5vnUtLi40WNLoY5xWWhOFklQ+pTF9r+ClPPp5ru7Sz
uMQLPRLSPLFkV9J7R1Ve2zKxi4bOlAzRCZQ19h8fFu7OfL2BwLuCdZgWgJ4EImsXyXf0OwK0pJ47
Q7LlacN9u74IqJb8a2iJW8zHIjHF2ZBnyvuh/asiDXt7KGt7gXTK3H47c1AuXZ0ewBDdVPS0FCg5
TWoc2XLU/yqa+BB28S956r/ftrcyohn38A5TUWipWbzsQgl3TysNg2v0xp9ET+9bY4sM4fpKmIkQ
8NwJ/3nZlyY8daylVslJQfm/zCAj27rr4uPtYay4DZCYEO7DBDO7vcurLUkUL2k7AquieB618RBT
RREzHS3me7999vOHpEvvi/zDF/dMnQKXHp05cHOai31ONdQMBpmooY4tJ5i6332p7sVM/Yt2wg3H
aG0WYeij5Yg02DWjBAo4qYSACb62dZd1f/fSixB8vT2JK3uBFfrXxHx7nD3dETReJCtK3OxG2MX9
+FzX8UbFZtUEqSjyn9QTrgjPSyGVylgIcWmjDv3YvHmRxX7DxvzeX+a9WBRYetBGIFxg010OA7Cd
Mg01wxB6Czrf5DUtTUdPu78SeqcgmOnssC43Lob5Nxc2yYjPfIAUSmTEVi9tFpSK5UoTGhd1bpQz
EeqIpNzOmvGljOQX0y91O5ZUG7KNjTLuyoTSeAOKmoiSDt+rYucQVHnQZi1XHxjDwHPgK7i9K1bC
EGg+FUqqdIoACl56w7kokNQSgtZVwOS1+UGs9WdRuKsa+rSmO6kJdhDoH31zOljDVi13bVq5CHUS
hsR+S7zzqIDxtIykdScd/MqM7UzKj8c2LBsDhCwPxoUrynGUktGgjomRy9Q8NOxKqdXvFd/cTcnG
Jlm52ylwEUVBrktBfxk/+sBU+zTNOrev32ZRh7j46Qt4/55/CIsft1dt5bqAxoJMJPnsGS6+uNdV
NdXVrGHR5MC404cmd9Io/wNvx8bFu2aHJjoAORy4Wc7ycuP3cZh2WV23bjsm7uCHn7yyejPMrRrX
2vmCRV/WIDyUCL2Xw8nDROpDr3XFzM2j/1G7b75yL7VPheaY0V9Gdrg9e/NxXR5n1ogMCh4/iMel
RyYoVQYUuUVTOLKzAGLb3+lESmHLH1sBmcyk1v8amo/32ZVr9TMdYT0bSl8U1GjVbHiaJu9O0Ysv
pdLaot+8qnF+SMHuOGryJwLbyyI4t4e7kmDhM2DnmVXuZlzAvHPPPqMWC3NqRG6RTKYHsmme+zAj
vhedStMp5zS7Jk2/iWL8VHcZWm9ifReayufbH7E65xxCIjlQpleeT9FLVpW3ETu2Ve00uTO7T4ZB
c9IWlvV9618tLjRBnA7o7K/8kQ6SuEHwOBpab9B0mT3m4/C5QD2zjmF0EEd9l0bqLsy+mY3/a4Ds
LNdSA18ycyrR/E1HwU7Oh5fW9F8MKT4WSvJqpNK+FrfgE2tHa+bqnUt3tDov37E280nGhExIot/l
5VMMgsKMtxLFK+8HdAOklzS2Oo/y/BFnKz9BzOlpWTy6eRw6JQ47JYTb67pydGdZdR4QGlZmcvFL
C/SL+4VY9gO9kopjAKkdy0/N+FvRPgfiL298NMvTbYOrQzozuHiL/SK3kJHApS2FJ6GWbXNLmGjl
HsdLotkVLBqO35Ka15cbMzdKsXOVKvouTNahmRrI4MD8x3lN07IWbAS7K0fj3OC783u2SKoaxk1Y
SR3aLTSYDwfgn1CYnMSP937N7t8/A3v3BM7sDHlMx0qCndi0nsXRfKgCGK+t6nB7gbaGI1/uiErq
5Szrpw594dhu5Re9+px1PwZjf9vMyvmhiquDX5kT+gDkL83kcOEA3G0HV0XDvJYHOyHjVW+8s2ub
jfS3NguiaDp0E5dGdHX8v5stA3lcx295/vHkAE2a1Exh+l2B3mdmowlmkPeurkETo4aOr492bLyJ
E9Ib7cZo1qYMsi/8E7BzMK3OZ/lsA/QwIqo6fBxuO/0oYjganyB6uL0qa9fBmYllMzAlUZq3za53
pzo8AmwcGjAXTpU/JsWTrof0lW1sg7Xddm5w4TpUmSrV8YRBvfuZJo99+JSXPxJpww9fnznqAhBZ
kVhbypQiKqdmEyV3V6B5YMwoIgZzV+tWS+Pq7FHiJcYAG3rVrZAWIUIfftW7ZSX2jzQrlc8c6cTx
ELR+NAaIGtJW7O6MerTugnjUNi6itVHiJ6DYjZAeAMt5rs/2R52DC6IEI7pS/mNE21ayThYlzNs7
ZC2Wn+kK4C6Y0T9XTDim149eMbUSceidr5U2NKhZ+zQmv0dU7nL9p2pmthFuJXnXxkYbvAjXD/9/
FUnlSjDqiTyJbgMg0+FgJy+DrnavUyEIGyN8j1sWLsiMzKDlBLg0YL75W87nUaDqIw6kRMxuPNT1
ayh+IvQ+5HAMa9WukSaHlhRb6Wu7ogVGEA+G+KALsHvtM1hzVOlX0SNQ/VtsKbvH92W5pccore0z
On6Yj1lN8yrmMwtrzCqFGv+kHr3GcHJPelUgzsI/Ba3+pIZHvd5R5QQw+1NT7+PyU+wljjpwwyqf
UAvTy2BXJFvM5ys6rxZccRwvItIVatzayLzYTERxdpfV9MkKTZtudVHoP6X5LyGLPtEYV9JOlxpP
A1Qi+a8pSKmudHYxVUdPsR5auMSEyt+b0WvfRp/MWnL8ut+4C9aXl+mbE7o0MS2DrzrOvC6TWN6S
rnMzsMfpRWzeprI8SHiRhUkw5u0r9d6rf6vZU6o8FJkbDJAJJxnsftW+SnRHMwYA2Z49CYwq+nT7
iK3sdcpB+GNzioSCxvyqne0/rzJ7OPFMqk81unpjLvtPfqaUez0bt3KzK9kYAgtq/kTqpBCWoUXk
d4JW1SxZIdTFU1yn42GIuvFBG7vagUio/mzGbfFWCZZwf3uQq5bfEeeEv6RS5z1+NkhNjjUpokTl
9qa8a3URTYOXenzJKv/QA/+cqo1TffXQzM1OUDCxM+ldZ/Nf2hsnQe3FWCIHlGu0f7ZxYFMIax1t
8sI7APBbXbNXi7iwt7yMYbOqe6tv3H4mO6YNz87E4DkhUN0Y2JW/Oxuas1sEZhy/JV48MWVwn/3Q
ulLZ6U6t++YjiWTFNoXwi9zRTg+0d6smsjI4hVAQ0RwCE+Z0sXi1riQ070+Va0wBQthl8pYVk+Qo
lid9v71NVpZtZs1ClgQ3EX3ihZtopjrVsDDDkqf/zGr9labae69P9l3SbpG2roxKBS5BwYqHkvro
YlRZOEmGX2qlm6qf8pZu53vR+Hx7OBsmlrECCCMDYiNMSMJD7ft2Kb30WwiwVRsQXcKrSQ6XZ+xy
p6ekMoOw9Aq3DuFp7LS02xdSkryk3mR8fO+RKwZpRicos7ZcndQrCB71qHKtLtVSO2+kATr5UqbR
Gh8ub4LkTm+ncCOvf50Qeb8W5/4I0rnWlSQoFORtqPhFBdTjoRndwnssjFdD+lLnryq5ruZ7HL56
5X26xT6kMnMXjsFsV8YtALLFblzGLFOb9KMg55VL5158HwnG5EBxIWyE5NcelibR0PAu+MoJu+rI
KY10GHp9yl2/bT4nkvytkyUHVuidl8Q7qh0QzLbFTiq10bECcSMCuN498junMDlXqvUcvMvdI3md
EQ9in6Lk1O1i0QeFKtpNu7FxrmfywsryHKhKmsMLgFKTlYlfeqJMb9rqXJ8/9HKxLk0sjkGg6bRh
9FLq6il88G8tPPTghY9q+9z6fxWBa3y4QMNSARLAPSU2g6BtkZasolzVFSFO3UHaVbJhT8FWfHF9
1V9amGf17M1M5a6jVJemLprIhyFhU6TBXREZR0n3nsYxfbt9Wa0sEpSFc18BVW983sXdG4StjjjU
mLpNDqOIEjuxtJXanOdksUhAgfF1EMqhGWn5eIlebvbRMDCi2HscrPC7P6VPntbu4lR8FBq6oPXk
qErtQyAJe2kanKFEOUpvNjyuK2eEpTv/jMXEKkZWWznagO6kdbEThsOrn4/7Om+OBo0oIA3+Dqvp
x+3ZvW5dejeq8bwZMC5dIXXzQK1Noe5S6G+RhrSSu6AOn2jCO1Ry9AgB517rYDQNRluChkmpJyce
IjK7EZQSoiNW8b4EX7Zx96ycfgmaJGiX4DmluWhx+tvWqvVJFhMX8WFbLV2a3HYoEm9YWTmaWJn5
eGAFg+ZvsbEaIxf60TASNwufRpPuxtcgegsymH+r2G76t+rDOt7zVOMcwek348aWBQpAL8KUdlHq
Vtmr0dVQnB7gDrHD4LmauQ0LkbAjvru9vqtTybkRabkFL7eEXwpCPnVRw3WglHdtsh8lmDe9jVhm
w8YS8eDnSZs2OuMKZoV5hEvH8K9w2uLlWLFCgXSWlQX6MEd3l9eOOZHw0FMjc/3s21B+i9Mvsfzl
w5N1YWL+hLObrZn5ZsUKE4H8BK38nar9FKJ247a59iUBSZ6NY+GS550cSbQUZW4jfWvE9KikkDwH
o+PHG50G71f94lq7sDTfN2fDUUNdmeJMy1x9ap04/mMkqV1oge0FB/Ql90byyygJ0jPVMfvymOno
2afHrPecKX+Fg9dJePPFJzGdbF14KieoG/MfkBo6fWfYlhXfjTEKi3JpD/XfSXYvI8gSNp9hdThM
1p42V9uS/0Yfxc7ib0k90tiaETvuSkPa+bB5odh1NLU/Yvc1hoonjt5G8ddAfNLkMjWGL1bwLEpb
L9fKU8JR4AzOaXlqDYv1DbtB9pI0K+asvy7n+1qLNo7buoW5+03Gh78qqeYaUkO6FheuLA1IQYFq
s/a39+jKIzGH5f9YWIxB1LV2UGUswNr3SNhl+96R59FGkV4Q+r3V/voP9ujNRW2BgARBqMtNJMVi
IoiynIPGSJ3CT6Azd0X9UPTeThYe/Q8DNWGv5uoHn0M2Hn3Zhb+kEZioTe/l7jApj2r9I0m3WMhX
l4g0PB1ckMgDoLocUDOKDfwaOZtA+64mv/J4w19ZOd8a3WdzMAKv11X+U0naCTVvmQWiBy1v30L5
a1KSTNrqmN+ys1gYtcdnCT0JOxys0GiPZfvomS9TtBHnzBtqcYswHojhWQ5e43eJqLNbREpDxfJz
xgMF+KFIpx3cgvddbW68xltmFvs6m4rUDCG7cgXvaBZIdGW7Jpr+gxHGMHuSPIXsgcu1n/uyxFq1
CtfMql1n0U7fNMcqCg+3z8w89cspo0JO456MDhjUMJdmIHn0TDUOS9fTCztuX80A2r+HaoQseSuU
X9sFGlbo3yN7dtXLZuieEntaUrqjidCuDBNjRlEh6qx7yBs2/NO1k0NPCo6yBmvCFeR91KOyU/24
dM3mi8j9rin/Yd7ODcwfcLbVpgCVtsmLSjD1ws7sHqXoh4pOTvl3oRw/vkIaXcMzHnRu1lhshNLr
xtQfg9L1FZLoTS/ehYm3g2eMZLb8aE3B59v2VpfJQP6DlB/+yzLbK+hBIuZdViKn9DsTf0tiTjT7
S/J/3zZz9TjQMDRLEcgSSVRgz4tDVDZAizRoW91JMp+MTLIRFqu95NR77TFIhMdIMTe8Gep+y82O
TXwyEhIw+FINWPhlidmOU8H4XDmigVGqdMnJa5g0c91Ij2Xn63shyXwnaL3s3hsN6ITGKv9mpl73
2Ec9tDrtZD2gtRYe1NSfdh1ui5PFdG4oVhId4CtswFR0/NXqHH3IjJ1aJ99iv0cBKNAFmiHMDvlP
QUGwIpJPXWH4+3qqG5pzq35P11z5kOjR5AyN1NntMEqwZ3S6PTVB9kQ6VtjLYdi+NFFq/Eh46vYR
Mptj08hOwAYs4kMNnUdtNnaVnPLhSerjtyo37r8F+ynQ702jdJI34V5I+k+6IN+HnZzs0Vyf9sXU
AcWQxMI2wHM5raylTigWiT1xk+zigO8dBkiFQhBLjpmgkDrULXT0xSjaskxQHaR5bdM7pRwjmtyd
buq/KILQ7IRSAXxi1cWh7qaWEfmyEzaV5pRg845y5H+Os0k/hMJk0t1Zo8jUer0jSv7fRpMMu3LM
kr2QN5ldpIpAJTDw7Cb0qoPQwa0uD/xBa4VoVwdjbo9KpdhFAc3ZoIO2yUXrbziUMrtMR/VAdxpq
VqYa3PcRzkfle+pOiRXZpoUAhdlEGo9Fn1QHUR0DO5BD2Rm0IHTEDnUMoQw1mvWn5K5oJ89WNEYY
6Xh+sZ4ku4xP/q4ZWvDQph1qmq3VHkJFEV6BfRFdeOYEziiMAlsI9eFYW021Fwe9e7TqoOBo6Yod
RZN6F41VvSc3CVolT6LQrUvl9zho4g/K5c19GSG9E/SITQ5EiRtu4DVmi0PBRWmQ5ue8X+XouhIt
JHnQY9cYy3uzeZSpJ/hPYR46UH+IeXaoq+9a9aWPntL2UR+2kq9XN/WM6FMo0IOGQ+ZhWVAhnZEN
XS2nrme4rRLaHc3ct2+aqwvt0sI7B9fZVT2YeZM0CrkKX34I4Lksg8AORWWXI0B129KVY7CwtLiq
61HpBiVkLIEw0Vyh71UtJzTZAjmtDoiGLpi7SeVeKayKhLAIMpINiAAYyPnPanjLxT/tVnPn6spQ
nuSSNvUZSXP5xKmeX9cT/O1u65+i7IWxbyzMO8fLhfPBfyPBRENzHJcyCI1LCxONaV6HVIkb1NWT
NpQ2et2fiu5HrelPmqbZUS58KnTl0YheCuMIpeqx8Zq3sTyKIrph1DRw+OxUj7h8vOe0snZRDc0c
YWMWIPZchPY0xrsetoBYF21z+NGmf3pJtHt1cCZetuyh6Px9ayY2XHt+/OL3Gm9rYqveZ58atFe+
yoFmq/UxhMSzULU3aag3Tt+V+zXPwIy0MUE7I7oqX85ANibkyaIhc+vij9I0DujTvTf98mnG3JTY
W9ud57YW62k0fsmt1JOVaJ/kVrRHbuMx2lrT6yf2YkCLZz0QVFSfcozU2jcjOdXGRhJwbVOeD2I+
G2eHWWykkBeW36ev0m7Dn9bw+eNn+NzAwiFOskGv2pE92RqeUzQFVUhxVwu/blu5VtS8XPh3xMLZ
OEorbWnQB/4bVaK6j1UBvl6OA6+qqexNve5s8gLo8RliShpT0NB55YHOgfHuwSf/LOP0txSY3yFl
3lrB1W0y0z2ASIDlcAnBT9XCLAyLCfC9lyn9VCg/KvmjWbh58FxdJBnha7vyztN8CloVpiv6+Eko
eYWtWo0t5VtQzdW9AmEArwrhM8X6y73SlGobG0KUuaEZ7IvhXtGzDZdSXruKyXD8Y2JxfuvWJwRp
w8wlnNF3daWP92atqnYlUwGCwjk4KtCR9ZkQOc1U9M8oAKd32tjXOzmq0FweI9OepOAvIwaIPGk0
/5V1ABll4kPbE8LONZZDuMdt1fdGDyJzML1xZ/Rqa1sm95onGfF/OcBnI1r4yAOySyHWwaWTWu7r
17beyvWt3RB02JPlfU/kLw6Y0cXJEAOcdSPtZzOisJzfi3KysTDrS/+PkWW5rIMztKZCRn1CiiVy
gij++Gq3YeS6rDrvY3jRAUrOyoXLboEszvtyrIXUjb38MUy9XaxO+0mJ3tJS2mlDskfB9SH2RMOR
p2Ef6MQBar6/fZOsHtezb1hsckNpm9YrUK1Kylc9iEiZf+mpLN82sjqdFm05s164Quvb5UnyfOAl
o55lruYR3fAaKtqHZcLnuTwzsbjY1SSWhbirMlfEuR+gpfSMBw7vxkBWZ+vMyiITBb9H1xQdA0FH
0EG4zOlCC43tw+3pWr0Vzqwstrg1VQ3q23kGS9W32AJ6oT5Y+ec42HgLN8wsixmZmXKlICfuwo7x
MuSyPfmRrcq/BmUjr7ax/EuABDtfKHuV8VSKx2yFZNiF37enbGNhtMVFGnrgMuqCsVRSse9i7S6q
QhoXzA3ujXUzCMKCaiIxveyESTEzU1BmID6fp8lHQvIzHcO3h7K+LP/amGfz7GnX475RvKnM3E7W
7ah5FgTD8ZNxr/Zbdab1dfnX0uJYho3uF2PAaLzpRyQK35qJmPP2YLZMzIM9G4xvWNUotJjIx6mn
6Fe8Nbmx4QTPx+EqDLD+HcYiDMik0UpUHRto6H7xK1cx+v2g/iDr0YWqY0WBo/QbMPS1NYJOSKWP
w1hpsfYyODhimR0dS0cvT2w5fLGyvZ9s0cmt26EaQZccRb9ldFtYvW/pmYk7TJqnbVPK8x0Srk9F
uIFCWVunmbnm/xlazGGpCk2rFTo3tPhUGbWTjVuNhWtH58zCMoz2KpE+BxkLjfFblL8p5WPVbWyE
+SOXG+HcxOItk0MpLchusZ/zQ5fiApfWU02M2wo/4DNwyvbPxzf3jHAn2zmDd8zF5p6ISDuDZJ/b
dd80RKLVbKPhcy28w9Gh3ZMGSXrBFs+N1TUC7DZp7mYSRDbasQt+Bl28a61fGZoDtwezOnmQhswB
NcQLy4QqoWo5Wbmeuqiz7zzFd5LCzbJfI420Qn+32V29uh3QbwThRX2CbsnLi0FtEVoLNSt183C0
c/9NFDI73+JH3zKy2NVyaFoCna7AEMbqS9fVL8moORIi3renbu0CwoeHFVel5eWKN82TcyQ6lDRz
kzE6xGQJ8z9ArUA85Cijp06tZfsx9jaMrl4NZ0YXmw8Ww6qSu5iSt+UGY7ob/V0BoYSmbOFdVycR
DkaaA2kcuer+rCyr87p5YzTSi1aTWDiG7cbtszoWmANIRlkQZy2vuUFt8qYQgY5lxKye9VSVjR2m
r6b5+fZCrd5ygHEBYJORMpZVcdEfPRoV29QtSulpUMfPgjlu+DqrswW0m4IY7A5XdKbwRYRqLgAy
6qxfYvS1R3Gm+XZ7FGvbDSAmRK2gFmG1W/g6QiAmuunz3o2NeK/XPYB6a2dJX0ftf/L+S1C+aG30
HzbbuUnl8rSSxxOaiKYaN/TLpw5CU31CodOUHqoh+nJ7dGsTyMNKmYXNQC/mPPpzjwHuuQ4lWVzs
kLR8+VOpFVv4MBySaAE0FNV8hMM4tQsjplKPep0zhaaXfxIL/d43aVK6PZArxlGEC3myuUnB+gOF
X+YPBsEaLaUPm+eyl17lwj+Mnv9ZUrJjEv9Mfah0Izex5khcehCEr5rygyoHVOrwiG18yLwhzt/F
+UPAgZAugS4b4rJ5ys+mNAnrXBoMs332SutTKlo/m8xr7Tj0VLuNoyNsPPeDqt6lkX80SvGXEoDV
1ya93XBsl/v2/TMoQCq8i+hsLrGHZm2VpA/5DMnvDqCMj12tBrtm7L8MRUDaNCaTZUJ4ZiuTuQW2
eI8xLueAlkQVxl+onqxZSOByDnwIUVCra6vniXL2EZaX9MGoM0Rgac43Qu8o6MJXVNvN52KsH7xI
+6tSur9Vv/ojDe2XziebGlreSTRDxGLkVHzxIJo+VJQG9ohsvIHOl3f05GcUqKYdDNT3gQav/jAc
cmN6UKzphZvCMWpvl7QheZchO7Z6M/9LY9Mz+VhOeW6HhfE3gnpPWidFO7TMIsf0w8NUaMeQ+mIX
w4Zcl/5BjMR7S+aUi+0plY3AEYA3+VIb725vm8Vl+a4Fx1xQXCG3DpPH4oHJkEwR0SSuTody+B5/
ULvv/dchsuAMUr0F9Lo4gQEFu14ovPqkjIdKfwb70mzxZK4NAFYVeBLp3qREtNj2fipYU6lkzWkc
dmLrNFu0Tlu/v5ggMxr70IdW4qQoTgIfQbsRZFz/PjhVcvvkS971shbeS9QwqjFS65N0EJRuRyFo
d3uFF1ctazAbmLv8YOi9dvkmw0cnr+wwMHxrPPi1Krvbygeu2gBTgwPBPQh34+W5U3uydXLg16c+
OyIDkcjHfgvUvPAe/s8wkI+GjIr+5iv3y/IHr1MFTOTmTm92or+bhH28hTFcXY0zK4vVTuVBqVpV
qE6p+j1SXq10//HFQJUKMANKpivNxnGeTlRa69PYFztBOVBMt+stT3VtNc6MLNuNpU4Z6jEx6lNQ
vE7a0ep2tfR2exyLOOJ9NWgbhdrgnVNvGbN4sM8NXcSpCPud0Oy1ygGDoEa7PtiFxcYJWR/Ov7YW
J0QczCCpqrQ5VQDHZQjCDh/VelsOZ/luRF458L+cQy49IXgFXaNqHTfbMzYGoi/8q6KRwxboWXMK
hAfL2oFdAYdxe13W9u/ZuuiLgzjoJd0YkBSfTPVASbnekqnb+v15iGdORtUOzeTVJUMYvg2eQ4vj
f/j+uW2ScBjOt2UvkBAF9JOXSn1Ko2/BISq+/oefp/SIuAcEcFet5NUgRm3XS/VJHWyldOSNU7E6
O2c/v5h9VZ4Ucxr4eVEW9uG90KaHj38/RTG67ee+vaseagUXL1bqtD1NZmS7HkXs27+/dsniMUMd
Ad7iuolXHNECQEq0PXEF2yhrWKMjy3Ydtht2ViaKahsUD7AugCy1Fn6BEA3wVKTNeNL9P8Chsp8f
HgYYF6BpFMt5W5c+aBXpI4QkxnASk13XH6b0vpmOnbAxiJXJmqHXhLKIEvN+i5dnIVdFqMybcDy1
6TGf9tDUeN5DtJEcWp2pMyMLj1aM1U7qxWg8lYQuX/LpP7zcF4OQLwcRdl4Ua342nqL6vvcdmlKU
5PgfVuNsCItrbyz8RuuUlCFEv2d390nQnLD7YA56vsIvBrI4e9EgjFOpsxpBfTcAWqg34pqt1V7c
fGozSD5tU0wUbVPkzrrnyXqytvhb1pebXTuH/XC/L6zkcueNYpCPJ4BuEhXBLSTv1u/Pozy7v+kb
kkLAVONJmpABu4uSjft75YljFf79/kXCz0vMVDGkajz5096TDiUsBMXh9nZaNYEkFBhuGKKAPl8O
QTH9NAF8OZzghFGKfR/aurS/bWJ1ls5MLGapVKohrcHTntLqBTLXqXz7//v9xSwFlRJrQc8QrNYx
uh3n4eO/PzMxGGDCrVm+9nKKpLoAbdk34knqH2tRcGroiG9bWPH/gGIBzCCyY6Mu92mjaQCFgkg6
WfW+z+7M6EH2HxL1YHl72duwtbYaBJG8e9CkQfi4WPA07Ec0q3351KoiYP29XkW726NZO9vnFhbr
DWVN54GzlU99v/NfosOAdNvGkqztWgOeTPgJYW++epJ66HEmPVelk5juwAxl8V3k390exdo8QQVL
fASTC/D5xTwZnqcOkxZMp1wW7DTObDhM/oMFttO7xA4921fPtlAEE8CcE+QBdvC/pF3XktvKrv0i
VjGHV4oKExxEajy2X1gO22Qzx2b4+rt6zrnHYoulLs5+mgfVAOyERgMLC13i/t4uH294RoGAGxWZ
t+W+RfUHnk5dNQXA0IYacMPvONfX8rkZ6rJpTmoHbocWHTsZ+F3BPlpZATAJymiYgDcqOLq5+Umy
du4NpafBAPxx7saz4PvZ912Ft9gdB24IPOYRR0IdBn/qZG1CgbdejwHJPXS+bXVf0YL7SyBSwR2F
piGpFfVQgbaVBIwhCvAVgvMsUsFZP6Da0eNshgpNOkzkaWxdpRKoWFsIhpdEQhWGA++I5UaK87mc
HGgJ9GMie7a0/RzAt/yfeB44FKtWUckaxA9fbP1jl26/RBfiOZ9PN7t8DHuIN7p9Ij0V1q4YBLZi
xeItVKjLCZLLiMoyXr1B9KXp3LlE2hl1je84DtfTpC2VzGjdCAh7Mwa9BYAt2pon/9zfrIJl5il9
iBK31GLnQR+/Sz+z4s87xFsKjh3iyayR+PL7YzT3tdtyHAJkLbO+dZPwHU4rAO1/NbABXrljqg66
hraABlLt1Act3b9nAOyKBpkMe2otxeeTCoK2uB2Caq53Msl3ovcoO6o3Bgmk1v9VYHHnrLYzauuo
Swls62OGriwIYIJqwJNGt7QFHb9W1hq+HgtRI8uBG5Q7FAR5BWeUlSooVHf6XQrMnkg6txBGM4IT
Z4T0qt/18FvfYTEWX89s4tVCS21b53MN+fW863I3Ej2oV2wqOvSgUw2sEhaD95HCOKcdVUI01bO/
kfpZBY1l+nPzZoIKUPMCfAGifr7zVYaEHZrbZlWQPUszgIvbbepCPLe+spVoBGQbVSBPLqVfaS96
6a4tMY4AUsK4D1h3oeUS9IOs6JKklcGkf3Taz2FjCi6dlcOAyhhkt5HOBM0uX4NXTK1GjUxtAlKW
TyNJDl3SuqlRuVFr79VKxLi2YsLBj4mjZ4F+AeeBu0bx0EKxZzw2AbV9qQx3aD7h9XJgbQPDMZ8D
hDXw+BjPF+NOW05bRqQqqtC4OSB/osZtf2midVmZNmBRUL3OSJWAFOHWJR9sMCDXeR2kDSgkyKFH
x+Hm2JauZb7e38Erh4QRxoN7GgR/qJLkrBV4QaxxCKM6MMbARsI2dHvjeF/FyiZDyQ38P5RqoBqO
T3ihJtJMZ0utAt32QvsoLB4SyOdD+6RTcURQjB1k9gdd89rxn/vfv7Kprr/f4U5hTEG5a0Y6GnR2
7P2u2l6aPudU4OCItHD3UhTTcoiIBi3AzcQPuuqF3S4U0amJ5or9fmVzERGq/zOWKgYzAnK2Aosl
GgV3MohktnqpYRRz+0joXqofI8mdRZtWNArueIRh2Mm1DC1WdMyznVp591d89fj93bF8eVXTVrNJ
c8hP0adKflYln8iHJEHLUsHRuD9diO5zy1EqYZgUuALLfB8Xu659Tr91orfF+mwh9AGOUfAR8nkp
JTadeqidKkAFKCjkhZCS9dn6n3yTG0QRa4NpNCHWXP8yx0+guyziUxk9CdPOq7YKw/jvQHh3x7HC
pu+pWQVU9VLQwRIXdbH3V359Qf6qYGO9Oh9WG9EMndiqoFWO6CooOy9FuE839rR+uz+QlkcsE3U8
6DTM7V8QoIPtCGUtgQ7AKTknfb8T7GBmtjknFFGVvxq4cdihoSZ5BJtoNA9Of9LLnVFdUulQx/tI
eZpEpSmrW+xKHZeO1Gjj9KY14MCY7lS5dDvggAWJ/g6Hu6WqDNzxBMiroE6Pr90kOIWCyeK9OATT
UnlSMFmx4umm2wDr9Q/a9lrlc7R7T+Tueigad5tkFqHACWEohhq7I7o9x+f7W3j1lPydK427SOpM
0Vuzn6pAyg4oQDXkTyN9uK9CsNx8LilF38s46TFhZTO5Pk1Ggde4Ll/X0B0JBTqwWctTaIylg4bl
7BZpTlPyGdWl7/n+v/K5W4oqedsXJeRPxsEgD7kIl7G+BH/lc6fPcvDos1P2/dE+McC65EYbqVT+
a0JAlAWIEiPg5KaosJR4sMCKGbTRV7PcSeZTmh7uz9L6KP6q4KzUVBeo33pzDR0X7DZDDjj0OxYa
tJ4G3q4M681TZoxWXlZ9MuIwoHHqeJQtAUxizZxfy9eWG6kGS8dIbFoFpnEoCjdMD6q1z5vX+xPF
lpM3ttdauLVAM7Y4VXpYP1V6radjkiMTdiCKN4twXcyM3lPErYhl9UZedlAEaus43YXpI6rj1NEb
5M+2iCdNNHXcHlbGCAFJ2lYB8H0TQcrnNI8f0vEdL6nrqeMujqKXW23KsAFakE6Be3DCC+cdVzog
tW/QR+Tw+edB2YfRqDCD2zxEJxmQWpT6Ccpy1+zVtQrOpkvFNKvoE1sFdn5Uuo+2/g57dS2f28bz
2I19EkO+FWizq3y7v31FX89t3x7JS8TbcGHkJdjc94XImq/Zkeuv53atEZt9Apr7KojKz3n6RSa+
JOKpFw2B26wEFI9FM2EbjdMh0nZD8O9miHM/yhbYNSvCFurBgNEBiNoIFKwftv/fowjOL+1UVFW9
FrE7W1XOo47Gzocx/qQkX/7NMJByW2oJcV/MZQ4tYAuxtJO2sa3s2530d6FB4LiUr5gEXDAV3AK1
Rnr1AY083vH9msZ6szNmDf7Om+1u6OgIk5SPnjKjuOk9loKRSaAUg9G63LgFCciPAEIMlHyXNG5m
HkEFC9af+6NYPQ4wRGhRjLQeAm/LWQL5a0bCGcdBduBwunP42mwE+f9nIa5UcAudWzTMEGHHPfFr
zt3un/sDWD1sV9K5ZQ5Zs/dxQjyki/zaTVLBWRCJ15bz00iNXqsFnCfJOhbaSeiAr561q8/nzF3Y
aWpDLBzmwjzah/LbWRM9uEUrzO2jqKJ5bbKAlJHtpuQj4jilyGCsTxKgy+iBB6Yx/skiTx3C0QYG
gZhUOuxS0Tt4dQgGCwmyHrQIny8XQRu6OmtpBQ85RLHNwWy/Tu+AMAADDwwU63jNSv2WKook7AqD
DjlitcrJQccLvRVs1LVBXGvgNmoZzvno9DQPZu1PVH7U6wdNFjH53ywEgIGI0IIM0tCAxnijK7kK
GKClVG1IoBt96VKwT7zaRbvVKHEKuNtTzRNVkZKyelGT0E2HRwzhMA4gX9187gA8BBkDuteClBOh
YG7J0S7FomU8lC/aXDyAMSztZYE3vjJXoI5DSgG+GLImfOWjLdlRnIRx9VJIYAFDub3ItN4cbbR8
RmUFYIcocEJSjDMdXUq7EoiP8sXABSqfXU8hW69QaMCBY7WbQDPgbbrctFKfFpITOslLbDxMXlk+
bDStyFWBhxVABsCUgAXl/JjWzPvZjNryZUIVMnhQIiLYTbdLgJ5NKHjALWojucAnfMaBVF1TWdVL
brpoUFWLcm63KwCKShBfA2Bg4zzwRIFSXCSozev6F3SDlauD2ZzQCshuNo8C3ThZTB6nTnZkPuJo
wDTNTViDbarpDM/ZK02re1tXYqmCW2hbjqVBAaTuYsR+PgYi+qrbdViK50xTKKVT3UUQXz0neu5m
qYhefUUB6mccNKBBiFFH25vlRtULNOMYu9q+hLTeTx+jVt9vnqCFAs4uoQ9vT9GBzL7MoAFr7cgd
BfWkt1sJJ+xqBNxZaDSAEc0UIxjL1kNAy/3l5KiRncvNK82MBQBWIAsGfxXP0TGNQzmhADh/UY91
PHq6vBkBZSPCi0QhXEpQkeJCXS6FNqny3AxO+gI0hWufqCyKotzcc28K4Ezi4YDyTr4bm2mEYar1
UvpiZJ+QJk6U76QP7q/27WIwFmXcdKbJkni83StapcxTm6YvxdR5hrEr9V0HaihHVLF5u22Xerhz
kShhNjkR9ISG41Y/SOK49wciUsAtho3OllU7QUE1hvtp1HcK2RoMQI0A2m/AOCkWY8/iDkYa1dqk
UHO4AIjbl7VnzyIo7s16QwPIurFdmI1FbedyQ+W2U452NowXvfe6yIus/dAcN07TUgXPkANnICnM
BCqUg2Z8ckRorpvtxInnrGvShVZkDxAfKo/9HxDfuXb1WIrSeDdrzbTA9OHKllHvx6MBMiMFxeEE
LeRRkjN3AFzp/iytDYN5Snj0woTc4ABGcGW1RJvpZTpT84GGL+H02seb95MKoBX8GhSFI3nOB9vr
WWnkuJ7UwHhFR0fZELCK3U7SUjz7/cqBnQcFlYoVxGvDuG/kY9zVm/cSNADKoMlAXAF5zRlywBjq
voxVNSCtS61dOntbVwHwGywBrBNiDnDQliMAai+MKnglwZTvu/qUPbX1CcXB95WsTBNiiKyxG5Ay
yKPyg+jmonAKzQhKEu8a9TzWn+8ruN1L+HpdRfABHhrgSlwkdG6sZqzD2Aza+DzQ2S2/Nwi3V8bl
vpqVceCCYHVAOoDqyhuz6NVyG9psWWUmGQF1Dqq00wSjEInnRpGqTo3XCsS38tmQOzedt8aAQDgD
4hKWQkOV1E0rm6Z2SCOHoRGYTen+ttJccKRvbSvAhwjKsDa76HDKr3PqhKBS6zMzSMeXBrTNvaJ4
jrX9SBsozsauRTdCthLLHevkc1pJ5WgGIEp2HTDdRr83rzLoHeCEI87BWHrYMl2t8qQW6A871Fag
K4c+9nRR+dLKMuP1gNmXQfgB8Bh35ApVHrR4qKwgR3ocj/t9st86ANTBgfgJyS0ouWlpY/ZOnY0o
sgi00GuLXZ1ttnoL+Tf3WwiLl1mmE8jKU/dPVh7uf/7tYdYcFkVk51hFfzNu/gtnaK3OVMJgyImL
5kkfnbH9aNHvlr55uy4VcTtJb+yYmioUJdG+fJTGvYj3b20k6BGnqaoJpqcbeP0ImgUa1Vl00Z1i
B65+U3+JqKu08mb7CpAgdMBzAkrwhu+rAyxJSfQqusz6rgifYl3gwN7uWCaf9YxF90rwdXMTlVWj
Wrd9F13wpE7pKRGBx2/lI5cIBx8tTnEe4IsvT5yTJ45UOIoddB4yc51onVfF24yEiMEp0fh2Kb6L
SFVTlThBVNgHs3MOAovE/n+RWcSzBFfn/+SzbXBlMEz092oLdLQIphlFwF7Yf5C3W+6lCu4GNaYs
15QUKtBRTurcSt0aO8EQQESF0BKw6SAWVZdDGEmaNeOUSoHd+og+OAURnLWVNUCUEsUmqMRm3RA4
pzW0qOVUkhEG9pcEpZpyvLlCAxBcBQ4AwMR4+aJxxXIEjGjVMqwuDNrHUnfAh7qxBy+arC0VsBFe
rXKTj3XbhG0YKEl6jHrrsaQHI/ca1TPV7hRqtsAMrs2YDiguyHdQgA+c8VJfP9ZFQ3LoS7KzVj6b
ggjBqngHhw4xMw1lQNwthC5CBLHRKkR567fCOQBS9Y4VR+MVxm6moNMGv+IDUdratIswaCii1Ida
3ezM6KiTlpFyYtRzNw85ovdTb7aOEWjoVKPs0Bbh/jW0NkHoD8/iGiBJR7+q5fyPcVMOPQingqb1
5F+yCIOyKt5kdF86wuw30Upadb1VD6kZKLTbteVhyCzBAFbMEuwdyvdYHAtt4LkNVFUKqQBPxgTN
s1dXNUpm9uhQ9I5ZulLCGSZdzjN9oFACMh1Ess452VqmgWN3PQrOKa6Swk6jCAr6Cf1CwDu+/bW+
VMAdBLkt64SwaQKi3HM+WM52d4zh0FUcMoSl8Zbmrh8ZvTX0OLS0QCvnB7SZ3s+V4OGwstILDdxK
qzrtQ8aOEITS69Si8/lJsJVWNisqZXU8HtBWEGhCbpXVlqBCQQ7NoIqf9U863W6LDLzRUY4LhDui
M1xWNzfbcKRqYQZD8sX+JGmvm/conmugElLxkmZWfHmS41Ipi6HHCoPiWftOpp/3xbPZ5a5/C61R
8Ta34LPe3DyR5uTZXElSYH43DbpT0He+Qs/f0hFF7leWGb0+Geu7A/5YRESX45jVRpbqdHaCIXqt
TWOvV9Upizb7evpCCTdZkSbPScSUFMan8pCJqJDZTuEmCzUmKABh5HYmuJ2WY0iHJp1JHzoBoy6z
nJ+m6YfZg/YlUTZnYcF9i9UGZhuNlzQwtS41ySaa/sAqwqWh07GB16c02iFv1eP91b89Gnjy4naA
ewrWsJvXHJokGHNJ8+5SaL/zo1H92i4e1cssBgemKlQNLkfRl5E1joXdXpzxsx3vlPJfyuesX1jN
pda0kB/ZO+tlMz2OY6JGHcQy7Pvh9XGGaXDmcR5DJ3qZ5IfGOLSb7wbULGPq8XZAL244f8vJcfIQ
6TiLNBd6ssx8D9Lo/dbZf/Nf4MboCqINfOReUqcQYaC8vlgqenjv5XDzS3opn/MxOjkyQx3N6YAu
Tz/kLilqgYJb24TENGLd4BXF9MDNWM5QDNILuaBZe2mHb6mu7SYJ3U0RuM9rUSDx9hxAE2tmrwCL
iuQl+/3KPXaaJh6MqusuMT3WjluLimNE8rlblLRUIloH+WiwPlou+b11pZefz+3U0bB7Kxva7iJ1
0c74PhkiIN/K9yM3zcgkAdxgXZWX82MObVWHttxd8iJ2mwcFPG2bR4AiQbwYkLPEVuUhIWWBxnDz
1GaXJP/a7Qv6bbN4C8fAYWE3LLDGzf9s2pOZV1Vy6W2vRRm5wIze3m1gPb0Sz80/iSTcrCXEe5nx
vX4o+n/5+dxtkOWtFkoD5KuAev+o7Phwf3rWvt9wcDebjCgD0ZLl8k6Tos6zlCaXLN7r01EJ96Oo
f83KDrI1PKFNtDEBJQRfOKnTMgPvaJxc5EFGr6mHhl7uj+FWARpyImiIoBvSlXDzlmMY2hC4O8ko
LjQ9h67ebfZSl+KZ+isLMZE0AaAJ4tF66mCM4O9WwNeMVrn/bhTcRsUBbEuEsIpL7ZaJN4u6rbGN
uHRglqPgNuocpgP8VYjP9Mk19C/Sfuq/otft5tOMOIkNWjb4eShh5Wt/kRIHaJlk46Up0SExQ5O/
rTxgoLJAjBj4N4QWbtNvZWZaRq+O/cUEBek5U4PNqwCmDITQwWMGd5V/9LQSmOtoLg9odPFc5s4u
jort68w8VSTG0NAHaQDuRJMibqapdaYLIY/RMXY2hxdAcHAlnnO84mSM4ohCvGq+9vnF3G+bH8Tl
VYACgMIAmT08Ys510TP42XmtzZdaeficKaet0iEZlMlvGQzkDzknvretGeTOZPDjr6W9j2oBFo0/
A7jiF+I5YxcDpZSgU8rgaxNIXbqvqu4p5SHeGpTk1XD2KJXjRokMqKH6rkLHKlGncN7e8fI5gwTX
NXJaAvmFg0TD9NRmAv+UvxSgAJgP7E7AV1b6fShhGst0HKiv1BfF8WwZx+C8eaWvVfC5mEiLpbRB
BMZXVLepdxt7gaNNBUYAS4QmwOC4REZmabMTR+vrVMup38tHu3h2tobmmXxkihAfZKkYwAGW8nup
UcqOxNRHEAZ1Uom7fXqQA3tDTIK/EZ7pUr4akczWwAPgJ2gRQJzUzX/dn39mZa6vAwwAEVQ8+xhR
MVLc3AR1hLboRzG2vlE9SCEApui++oDbIJUu9xWtbFa0K2bFXnC/bmnQgSjJcKLRiJKYbhh5iuBy
FonnzgJao4HfqIL4IXuVhu/6Vsz12zxdfT53K6cTocUwQL4sf1MaP/Hvz87KSQO+A8EpBOkQiHnr
wXzlW+RariEImaOZfH1Q6G/0Kyx7EbfOitVb6OD2UmmgnQX6K/e+Ensh2jJne6dGh12BI7yyEOBC
wZY1ATVFWok7EUnSjc6kYorUs6XsN/PGYB3QwMJmCFxklBz+lTCTzjDHRm387iCFF6cSrMPa19us
6BQRcxRJ8D5qrCp5rbd142d0Z2SeMezur/OafES0YU5hMeAWcZd+PlBLrmna+jp5Sk59/vDvxHOX
fpi0Rqm1ED8ZFyN/rQWJwpWvZ5B6Fv5CQgR2b2mNppxIHZHk1m80z072kSV47Qvk8wHCupUKEoeQ
P6SeHrqDwJiuHAAkEpCmBVAcXMF8HFWzx4zklVT46Xjq04eoQqes8yRi514ZBEtXMNIbvEUsHug+
20UVDWjH5FfkWbEPqQg9vGIqFvK5Na6pBH+4hPykPqvOhzr5aKeCiRINgVtnrUYbdY1AhYxm6p/M
xru/S2/vHPA14zYDhh4m76aBFJq4qnFnaqNPdFfVvyG0Kav7KP45/76v53YY0IOrDXZC09izcLld
u5nklgFmZb9MTmSfNpudVJRfg5EWgHeQP8FBWopv1Zqga2k7+2P/Jz41W2E84IcArFCBiQN4AXuJ
MxUjNWgqRw71W/AEaK/F5pT2fxSgcgUZc3jxN5aaUsBYjWzwh/a3av3e2EyUdQjDGmNqgIYF2IkX
34CjNK+lCT58FO7SI+rYBbb09iBAAWYfz0A0iUP+Yjn/g5VGyMrXo2+khhs1vi0HYb4VMoxRgDaW
ZadAKwWLx+UsMuALEwvN7P0ODGLocdIJnrG3Ngm0S4xZHAeB0WRye3TusxiAvNz0jedW/mJX2T51
yr2hvN4/Cm8MjEs/D3rQfgZBVHgZuHuWkzWHetjFNbH8JvaVXyhVlvRD84dOv1GKc4pKwcNh5eRB
G6vzQc7tNqkwFDFenxO09TGKuv0SbXrvj2dFAQaDwDwCkhbi2tzaz5Fjl/JYdH6mmO4HdNh5l3yE
qxANQ89l/p6m4Odo4rjrfMBBduoe7DOCzcuMA7ceLJ2KiJsKRD3wC8v1GEvZIoBBd74Zo/k6+dSR
T235ZL+gHU8qYkldnawrXdweK3IpdvoQuqQSbyyyk+qtYACcEtRrAGaAahMw7vKUZWOT5XD5GjyD
fnTmMbKO21cb7iTMiQPIISo2lpMVDV0sRUnKPFe3t/Zmu9mvwedfyecmqFTi2ejDpPeL+Qk9pzNL
kB9+y3Lxqw30DuLb8AxuW84YVBpmsAj3vgMW2ULfy8mpPU+oR+zkVzPbOdlDkT1WP+t6V027IfSS
PGjmD3BBgTe+P5UKO+j3PoUZpKuXRlk6Tq9KWu9PVuXW0kcqfZ/I90T6mGaMJcPo/Dn+pJLLfbUr
tho7HeUjABHA/7K4uzLSKq3J0xjn9Wv7HekPJCnuK1jb48gv4uUBzD/b68thDWNS1Go1Nz5ai0nV
UdoKgsAOR49IeFYId8F34TF4rRKSPJ6szg/L0B0tL262Isyggd3zeDgBR8BQTcsRNGMXUq3Cy4Z8
UX7OP7ZOD8sggzsLpgxwGh4AkeaAPc8hTX0rPbTRKRLZ49v1XcjnWz+M+WRGxtSm/mTvmvJhVI+W
KHB9u8JQgQIhhvFDNpb33iNttJS8mVKf/k7sg6MIbMDqCK7EczamRc2Nk80DZkhxaeEOqEDaSuyI
wkiUiWBpEXJB3pJPQekq1dVErzGCyotCD4SeYXhKQ7eim99RS0XcGe9Voy70Cop05WxXH9qH7ZsJ
DWOARUWFDaLAnE80Dg2t1S5720x9ehDxeLKjurRQ+HoTvb+QhULkkd+rzdABEWY0qS+hwZhxlD5q
P0DbUoioYdYWHOYIDirohhHr51wIk+h1lelW4qNPmuV4KjoM08P9iVodyV8VPC12Uiq5Sk0z8aNi
j9Uu1bNNdjTcZ0LjcetGYs6uNHHuXRJO4QCqv8R3FLdLDhk9TCBV6gX32NoRvNbCnZGmamu7oHbi
d8QdBhfdAe/P1+ooUIaOsl7EbNELcWkCU9keJNmMUz+cd5ritqNb5A9G6d/XsjYK1Asxklg04rtp
nKYraa9NRlX4loYCwAPdHpbH/mTUXDgbgHjyFZkk01PbTPB6VsN9Yx1sUVfSle9nOXgLt5AGyDMf
01bzFomFpM19Nf71w0h+bp6dhXSm/co/IHPTAPLS5H6sfk4tf3veCN989fHcLaeNCCE18AV8Z351
9mb2cv/rVw416kZQuQMCXQTOeQL0Adwe0dS1iW/0sOIXybhshQTBiC80cAOYkXpX25pp0Pe5vh9e
7w9gbXGxd1QDMXkAX/gcdjKluTHOceI3ySF0ERe5L/52flh5E56ADM+EICp3wsy2LcwigtHTmlNc
PczlkywqvFzxMKEDSX44SUAHg99tuYNw+fQoeoYt6r4mPfqbekV9HLuDfRisXftKiKtuj2wvNXJ2
SRuHuRtGaKSsesGrppOFxqoi4s7bpdGRDEYi6Y0QGJi85bgkvSn7mEgZ7qXYVcLPYezdX5xVBWio
rgHNjp5mfDH6HA6OrYP52Zeqx9CRPLvoj/c13F5IGAKgrthZCICiTe9yCKM1qWiIYmZ+33mZnu3s
5LnqHueE7ByyfTAAFuKFzvJLgN1yqpxoRtc9aYj88mOj7StLcLWuzBVwKuhYh+gCAgG8tywldTJV
VI79on0od1W62cVBdwAUPSG1x2pu+CK9Qp+JIoPb3a+HHxkqVgRGduUYLsSzi/DKyIKGqIrbCuJT
sgsTZ5eYg2duJY8BFhlFW8CeGwhiIBbDNsOVEqSaaGi3tAxk3SuLypuK2DOSU6du9gqWeri3nT6m
VS710GM1wVC50/D7/qa9XWobiG120YFpByEAbhyOmWeIGKck6H6Z5tPcCdyBW6cDLyMWRsJWZRhP
bqP2iTXIFDlQRIntb6Y8HZLPUtwcTa3+dn8ct4sORXA3UIWGHQu+t+V6RHVqTyTvQ7+VPhf9IZoP
5nbXAA8MVLhZiOYivs6PRS01B02lpSiIxn31sxThJlZWYiGes7N6odel6kC8VL/aP6tOEDW8tU4o
oEO80AaMHm94PrdXNG2hNmqbBaDY0TRwoX91ssAkXrjdeADrDDgAi97jbOjcOAykyazB6PKgQlMi
w5Rca2vbOpw9FALAD4E5R9TH4A441TVi9rpdBJ9Qb+2OIPS5v5dWVmIhnzsTlYPWv1kVFoE+7/Xh
VAyCpRDJ58400ogDkOn4fnU8pePBFrghK+KR+oEXogFcBdgh5yKAcbJocqXKAslxy19bGeIx+Qvp
3IlO9dYuc7PIAkA9wZHa6psvB8gH+J+VJanIE3OTT+sBM++QLJgBu0m8SQRFXjEUC/nc5GtK2KWZ
EWeBpe8bepjnXS6iWhGp4PzAcZaGDq3Ws0BFizq0KLaPyla2KZSHgy6B+X+sOTUM39Lc9X2caWpV
Y5aas1k/1MNmD2Apnw3x6nozjDEqp7HMgnA+gbRMGHS+naKlfO4Il1FSz72DPRrlXqV51PmYbaVq
xBTBOLDLB+3LAHHnNlIRGoM2ARbi47GL2Gsp6rF3e8wgH29pFKyA3wiOzHKKrDgq8yiPTF9tPlYn
UwQPu7054QsDgYn6cBQw4CQvxWd11o9KH05+5sU/q/hAi93keFsNHYBbCPyBKh8PXuABlzpyFPY6
rUFlP60+j+NeczYb0qV87lKuwQapZhLkx5pfdZ9VTSD/Zo4AlERVlYp0KNBPaBG5/P5YoWjDGqu9
L6M7YKm7RhO7svUlor/vz9OqHsS9AQ8GD5TJN5xvtH6UbBngHgJQT0u9vPYqvRLB0W7OBEaBkluV
+RcoCOTd4nDsrTpPyt5PiyOCmLHlaaJupjd7FirAtYK4DOMDQC30csISamemPejIFITHvDt9uT9N
K9KB6gEBHri+AM3gq4btFhUA0pRP/vSIGFlU7/+VeJ6ZU6KUttkM8YP9rBz7ZOutzOCGf7+eT+Im
RaiZDYX4TjpEe0M/vOfrEeBDRTVDNnBTn2UVsoSmOvn0WSlPNHq4L35l8+Dr/4rnruVMNUMaWhA/
pXsb3XqSD0RE4ruyvHjpsKJquNfMbCw3jymRiSRlLfukDd38cXJE6bOVMUAByv5w0tAohA/PdOWo
VsMUy35hhG4kae6Yo0vMIHq6rY0DWuBgsLctYuDLcRgO3lM4a7Kfm141erYovb02jGv5TP/V3TlS
2aniEfJb+VNOPhflYSanzavN4CssW6vBJvHwdlWtolpOwxmx4j0ZHiLNrXNBmmN1FCiMRa0QgPo2
/zCMjSLWlXqefVIc1WhH09PmvuzI1TJ6L1aPZMGK83xuTWiiw3hqzr7SeObvWcQhtrLOqGnTUA0B
qCRi0tyRICV6vBGpAUKi3s2ZZ26tqcLnL+Rzt2c92h0WurX8NN+jySxajuiC++12DZA9gRpEGLBb
QUm33EnNnOldRYnua3rsFuFBJ/vQ/HV/K93O0lIHv1uHvm4a5Gt8hXjOx7jebPYgnj2Y8WBDiSdf
Y2gjN12Wo6X55ig9truyTgWpxdXvRwQMjgwq2/A0Wc6RpJdN0UWm7ke4kW3V75N3jABpUSALkNtF
9Jgz3G0pD53cD4qv1ZdR+kyP9+d/bY1BO4OSKoTCGDvJ8vvntre1yIF4knyuZ3fK0aP7fF/F2hQx
sBAAUDB4AIovVWTmmOTJ0KhAHJ7k6Wn+vFU8UFwoQIapYLSxfOjFMmfbbBEvOctJs3NTISetic9b
pCzBg3Etn9uhlUJJ0iaQP9V/Bs3a62q3n7IHu6OC43Y7T0tF/DzVoaZXAxRpaDhNQaRMZnf7VMHQ
2Sj5YokU3sVLnWHQQxIa59oCPVnXufJ7FCDFx2hVkLPkeWEkaZzmFHV0Z6eJd7IrgXdj8wgglRGG
gGEfYArOJDlKEhsKNeVzHeGKdh1FcNpujwP83yv53GLHUTea9Qj5Ur/THE9Pd+T1/ghWttNCA7fK
FkkdEnXQgLbZCvqXUjf6lYgADytbCVcP/GwVLxMV1VbLI0dxtcl2P8hny/qUxZ/kd8wSSzaYrNIK
UXRulqAxMaOaKGfLPkWqV82uc7k/S2vrcK2BmyUQ3+rodxwr584irlOc2hCZnx/3daxN0rUOtlJX
jhJoH2f0qYeOVHetyctFyLPVMeD6BDQTkcIbyx1NcMNAe6ucZ/2Hnj07wIJRgSO2OgRUHDAPA/cb
z8CQR0Pp0LhQzlVGXXqy9e1ODPLcVwq4J65ayKmRd61yHozX/tC1AoTs6vfjbkBbaHhIIKdfLsE0
zKQxKkc503hvR14ev8NcICP6//J5hG9UzPUUpqZyJsoxIQ/1dl8e04M4oYYLAlhr/smJR0IW0RC9
Xaj5YneXl/sbdM1UgHCG8c8h1gzI7XJ2OrmYtbjW5PNkuHkPsl4XTE9UVN2+qkVBvFxFZIF1bOC0
IGJuZuksn7vpUAyfq8Er65OwdcbaSqM4H1hxtH5D5orzM+y0J+YwyfK5affpYyLt708Vmwrukmbl
yKgIQAoUj0PuLKcpdVrJSeQzQVfH8iD/qcbjpB0M5RKJYpMrxxphPahBTA8+Mc+7YVZD3IR5LJ9p
dDQTz4h3m1uZM0aMaxVsMq8sU1ZIw6BOGE2YBi36rYr46FaWnHExwjBZ+KPxfBhSUYOr0dHms21V
rlR2LpoijspzSgSrsjZV13rY74txDEXipPp8lvR93O6c/FiKKLPZvuEXHhWa4PRAMBqPas4hGOHl
lJ3uzOdIeZjGR9Sz0C+DiEp5dRzIRcO9ZC+hm8do05mxReX5PCnHpjk2xbHaHhpjBW9gUUbRO6oe
+LeW7FDJ1kEwfjZ3SZbu9Lnc7l2imAX4WRMgBIBdubUI26ii8P+m89zt4Pyl3v0DuLKlgFd6o721
2Qnk1qEP1RRXhaydW/PQ2b+sKkZM4CBiIV5ZbUS90RkH5HpIevPwQYog01yninZOsue8a7xmIkCS
/SlKZzdEgpfd2ogQKMP7EW+vFdveqHqcZaN+tpN2rxuPaNKt9W62mRkfhx1FDv/Tw8cVW8ZXixbR
+nmwP1qkdvvNFV+cAs4ZrKQOr1QNCuT0EZiNLBEs/crpwKZSsKlYdStcwuUpz41QK9FUwziX3XOt
nuriWek2Eh68zREic28PF4BnuM07pFE8d3JlnIne7hV78MZ3ODoYxF8N3AWSE7sjplka5yy5jPtR
RDmxcj8hFwGsA6hwGbyWE0+UOSZFpehnE10WwiedPDrmIUmfUHYvfLCurseVLu6qndpRp8hI6eei
V91M3dmV11vveEouBsQtet83U9K+Kel2/8jbY70wsmCGQkkIvBJwUSy3lDVVo+RUlX6W6lOVnE73
bdWKL4KiMmQ7AJQCdxYfkEg1M8tzJcKByFzpRy5Cuq7N/7V4bq2LsjcnUhP9THU0c9p1zbOtC5IF
zC/mbr3FCLgltqM8HGiOEUTFEQHksvBi7VRIewA3Snc0t3vRONiA/f0fade1YzeubL9IgCgqvko7
dLJbu3c7vgi2x1amApW//i72wbnTooQtyGd6HAADLDFUsVi1ahU2QvxItr1weF+mQ6pfBsHzdozb
DUu7uh+gPhSQLGQm5NdqkQ7AGhqTfjGic5m5zhY77tqGAHmMEwVmduS4JOuBJgaVnZWldqH9qWUn
WrnpFu342mXxXoS051nU9xlyLNolQmHPdBi0hyLy0t2lWLDkcDkFxBNwpgWtbB+EilmQULsYuRd9
6bbu8LV9gAdNKVLXNkp5pHXqJ6UgOuUaHqxPVvnR2KIcX7u94TXjCQCkFwLL0viNYZhJ3uLzW+Nb
ZH/K8lOAuqTuE3W+3lbwtd0QlTDC0xFWV3rSVBpi4VOnID5R38fOsZzudX5PttgQ1pTwvRRJLQjj
dpIXmE7seNNwCh/BG91b5zhw6Z8g+ItLVkBSEEXFg3BRVx1WSFiNSoatr4/1Pyy52wTor+2+SDKj
ERBeBY5MdJ4b2VQ44nB1xkuMvsBbLdBWNwXAxDfOJSihZLPybqRlhzg3ZnAIPyiqV38YtkAXa5ou
eDb+K0O6lSxwLiqKY4j3+PdoODXkru3+3D5bq8sE3AsCOuLHlHY9aas4p0ZALpriW8kDWm3sHR/N
nhAshzMNVwpV9POrL+Aq2q73BhzpInPrH726pYXLCQC0C6Y8GFxAL9C2ai5gUjW89xX40MPjVJou
a3YDFUUJFKp8BARdIGyloE5AxqFWUgPmPFGP9pB60bRx/S0NCWryASIEGBKe4aL4PwzATZ22uX6p
msOUfkPtNrLNavid0sP+zRCpFw3lJGColC0ir8cIbUka/RJ8GMyHgN3/zfCIDqK6EdhIOZo9NBrv
jAQXn5o+dqDY5Ne/GB8+M/Kcoq2uDKSuGXhnlBgZBT56WXdutMvt8ZfqhnXB01uwFwmspeSmRVY2
2IkTGcgn4NV6B/afdMuZWjmtgmlDvCxR07DoAQSITRkauqJeToGunot4L0UunnbCCwTvP0jAkSeU
1Nkop1opGCyGzsfjx7YajreXaOX7BYsdDBIa26CFpXQVEZ0lRdyn9KLY37pLW+3fYbgvFnYBoFS4
hJKuAUaQi66c9AL+3bL/rO+PwyMe8e/4i8dpmDHLrG166aM/Y/GUDIXrDOf9SwSDJEhggaoF6Gxu
kGoDxDAG6eklxQGKv3N9y39dHlOEChBbgfMEJcBZnQtQmwHkrGXSXZTslKNUL3bjcMNQrIkAKQxu
TVA90EV0hRtNivpWpblU011kXbL0jm4RCq+KsNDnBLzCKImR0XK8jdFhWtebC8k8He0MiWvYG7NY
XtGwcW81xIBdLCE2dZRqQ1BZ/SUcvqN6bkgeysmz9ycJQeuAhAjsNxLmgKrMt0MbCyNSR7O/OGDM
j8rYjXZnFSBAsMya8PjhaUo65+Q0QVI7HC7l1yT4pG9BFpZ+33x46byiybdmdwWGV0tg/aODFQIs
p7m9qblN7eZOd1CVDTTMcmNE/B8GROTpl1aE1lFMTCUsLmiB6/SaqyfHOKReubcLLnxy3EUojhGE
w3gJSFsDZBJrO52wS+GawLU7m9j25c2NweH6a4AYon5MfuoBLcmGZBrZJUKV99H844yuRo5bXayW
qiKkvGXdwNm/aDKFrEw0xR2kpEBkurSK3K33nliI+QN8JkGugyvSLjPA3c4uYIEChU+yxX+zOj44
RABbAcoKpARzHYk45W2J/OQF1YK5R8PdFzesFNodA8UloiuyXzOgoQc1opRdlP5qJReLHTdhaGsz
EHf2G+OdKBicz0BHb4y8Bc/UpZiYez9GW47B2h6L3kZos4ZCMSJH1NA0O7H5GPJLlHnMqu8aMt5V
+8E3MOrvhEhvlqlNWx4PEMLUg1K5wcvem894a1+JxAV2A27UfI34SNsuaPL6YrjxcNSVw18MDzYF
xFUQ5Vp4r5EDTuaAjSXiXCFww1+Kb38xvqj3heeKrIJMkFkrQTIkNcYPys/5WU0+7R8ebyHkEgBM
RU5EegmNRVklDN29LnF7GF9Z7+4eHlFQ+GYwQ2gEICOfdDMg6ICmNRf1+8AfBrYbliQqMf8dXvr6
qcJ6RTGGb81D5E/qbqcJw8M1A5gXDFOLVxwK4JPGAlPDJfyut98oqPNvr86KeoG9CNkoQMEB15b3
NiltpYrGrL2oSu2qeIRmxcHaiqCs2AgIAYwHcRpEnWQ8uBWrCgpu8vaSG6WXHoN4Kz+/cm++0bcC
4YZmhajsmStYUYDYpTWC5jKaj0P5EA+Po+jhtqFna2sFjARcM3Dp2ghizqU4Da/CRMFajVPuhuw3
135ryhbByNpavRNiS15Hh7hGYXZYK258rbyWbejyyhwEBFa8I4B+BonrfA4DUjh1qxJ+UYJzonn1
tP/GmY0v5L9LBZNStfPCwPioSVac15560xa/54pvAacPNVsIkom2WNI2aFHukMFOmwvHDtdkPOja
V85eBvYStl9ua8fKZog6BnCg4fqBYZXuBZXXpB1YWV++EueSjRtrtRxdlD8L5BAqGdHBXHqvtGgc
1mixql/qE+V3QbPBkL0yPG4bhPqQ2aSiPFbaikkzyogN9BKWoVvXibubB0K8HYA9A6ceSpSWuWBV
sYbEGBGeCX8/dNE/e9feBM0EBncAJ1lihrKuaghJOuMyfsj4x6DceFEvTQZKaxEFRR0JhCx6SyfM
4LHOiHbhtRsZXu0cgvrOaDcc+pU9ACWgANDBd8EFKhkm2w5BDRhw5WK5rP4SBZ9vr9FSm5FkxBtI
BUcpyKsX2PM+sitSlfYl7ppPLWiIWE0BllQ+3RazNov3YiQfL84MfcytCp3VtMIlk9sNu19y2AiR
eQJUH6dJ7gDdmg1KMQn2Wq9/aWiPsfH9YpXnXryAbSP4IzxtPEokoxTQRDNZoRmXPPsVNqfyq1o8
DdpJnU7x8Gf3UmG/BdwGvDQAgEqiiI2G4mlFESo7quHD7i6laI0BXQNlAsoxTXROkFDik0GjqVMV
88I0Nynvmq0X1cpOz8aXTJIdq8mokti6kGsdpK4dthv+xooABPfgzACpjReuJk0gSZWcj2WlXvhD
0vnBuBtAYM6Gl76/09BHT0m5ekldK3ABFN+9u7PhJUUoKXpX5wOGj41DEnnxFpR0xSihOawNq4rn
LJZIOj0oRAqSIAUgTGV/Cu0piO4D5eTUG+qwsgczKeIr3t3R6miBBqUCso0avwvVT4PT7VVazsLC
UxbxSMwEzSVkdWtTRdUzANsufQaUy7FqAUNyp62ns1iLuVJDCkKeaDgsIiWyzYj7pJ3QBGW8WM45
n56V8bndKppYLpTIhIOREKESUL3Jb88p1TLCE168PNu17sKu7FYG1Onh20XgXhgLyb0AlBGJcicq
XoyAuTZJ3f0pGkSTwH0KviN4rGBwme+0VhtJntsxe2kzUIecot0HaTa87NenQYXL1cLwkfZJUGFE
r7cP0tr6G8gWI8iHByJa280/Px7qmCQ2yV9ADeRqLXGL3YgE9Es0jbcUFhwwmUpJC/OsHsM8f0ld
Hnwtit3XGmI6wBOiQRzaAuMBN//+SWWlZQ9q9aIxMNByF7W9h9srtLzZIEHwz8KPwdUpO6hMH0hD
ClKBK8uLVLdwHhPiqvkTS9Dlc3c2DpF75HOR40C0FS7TfDZto7BJzafq5cCdj45zaFvPdMmwWycg
BeogKnxwjcrEDDk4dXnYoymAnquHYHI8vr+gbi5B8skGO8OjeoCErGVeH6uHvjrf3pWlAYQEJDgE
nBBuvSbO9TsD64CyPC0ctXyp0oe8QAj3jrcPzRbcZakdcJew+W9MbEjQSWY8HLlZTtCRF96UKDFx
Uc66YcjXJCAr9Ab4e6u1ns/DipJocEK7eqHxJ1b4uzkowbAHdiNkbJAFx6tRMn9KUEwki+P8ZQz8
IfHYfu3G+Aj5WDhQcL9lPFCJbJDlZEGGbuLgFDOo2yh3uzca7cThzaDwQ+yE9FgnRjyZYyO4uPRT
qXww6wcAbrNqw+tYOU4i8olaYhRoCrb9+TYEJskyu+/Yi+Km9e/fqfOr3lC6FTOCCBDaugjcPoyt
dGBTBI8Ho4EhV4z0KemNg9Lrhwqk/oPqJoNb8a+3123lYM3kSTPKoiro6gTyumg8mnpzVLeST0vv
AGFvaCAcTbjKi1aQnZpMQzqAwDGoTnYQubrtVvqGmq/NQqTzLfBQCiiK5A2G4JxmLCDFSzt+17Tf
0xaCY20OCLiikyV8QhGwme87ySyrzWwNJJdX2rhO/Rhnl9v7sHayhI0CFgwXNVZsLqFKgfetQTT7
UuRHnflKckW6kWwc39VlAsE77AiC38inzIWg6ru08yZlL5XzO7+2ycZZWlslkXjH+V1Ds9lZBNKp
ychfyuk3dT6R6rM2/rm9TGsiEG36T8kgWZSCFEnUZWMV5C9V92Rb5244aMGGJyJs3dybRYYGoSaY
EoGqkct/naqhoF5m2YuTX1RMIflUatQd8UsNXm/PZmU/gGtCHyTsCApQFso+5LjIOwNGy/piogB1
Yz9Wh0ejBVQYIWyD+NZ8u4NxCuomBgNi9hq33mYHpMVCaajFQQIeQXH8DbGh+fBhbnfRFKjVtR+e
EUByR3Kq66MendVwt3sOAZZgPsJtLoKNYqbvrnE6lH1b1215pXnunctwi8BpbSq4m8RTD1xyC7Zw
c1RGLbIbjE/AKzweQKh14L949SMqfu7ccrFUyB/gRQlNwaTmM8nSpKED0+urCQTjMd9qPLrYclQE
oKcs0vyiOntRrqG1Sl9Ts6ivrL5T1AeyN8UiOHKRRwYuWfTvkJPJPE+DTs+i+lrTP+GRsg3tXvt6
1EoDhmfAr8V7cr44U89MOzW1+upoh1/NbnIifPz70cUheHeIyjY3Wyum9bXKf3gm3XhhLCyTNLq4
2N+NridN2KFhQX39nowvyve+/bz34ACCgvgoKhNRCofszXx8hIKcogvb+kriYxEft2jCl0s/H17S
sEFVM84yDN/yp7j8lG0RmKyMD4QlclsousItLfff6acwTYc8Ga691R+Moj5oX3avD/qxwQdALTmI
oWRcVhjwLDLjtr9GjsujD5Gyf3yk+ET/Rlw7S95Mk5jVaKPg6tqcuFMi9roVjxOHe3bvgKAJthTJ
dYQ4AAeWNnjK02zUrMi4Oul3I7nGqOVST1uQ4OUpRcgS5CtQ4lV6TiMYUecV61f+QulwaHh+jLao
4Fe2eiZD8jK6xmrgokNGHGuHuP9c0a13o9AleamQQdYREhJvIvn9qxdtm8cEEsrokNOPsCanjP1W
x3tUPaZqd3/7ZK2sGbwA0B8gry9AqeLf32m2CjLWjIHG62pP6l2qHsBTiLbg5/1CQGcCikvRZRZy
5kLKUidB2I/0anVfJuvY0btiNxk28rF4U+DSRuXxEh+Cpo6BFeYphQoeSHIXNu7tKazsO3JQyMYC
74f/5EeegTA1jTij11w5csMju1k6RdIASSjxoEfvUVnD81QNnJQ79rUxfvY/Ip5tfP/KPr8fX47o
m9xC3xOEUq9Z2YleEjpoEM0tcu2VRZoJkZwmUoejHTEIQSfkyrxTNo7R2vC4N0EsA78P4Ubx7+/O
qpbwCdhL08Lr4eF3aG9ownJ0wNfxygLdLqh9kLuej46moFShcUuvTf2o3Nv53e0DtLSA8+GltSn0
VNd4hOHV8smx7rvpvh/PVro7r49yxvezkOxTlk99mSkNvbLp1zS8xj9vz2JrkSQ7rpW8DHE70GvZ
3OUfGN3Y4dVFgj1CuB22D/HS+R4AkMDMuDTw9erJTt2xdPXfhbM3YY0lwvsQ0F20N8eDWjJ5QUmi
tExw2eWD7jpj4bJqQ9nWVgkYYTTARGgRz0UxzXcHFQQ/LI8Tx7iig4sbg/x/d9M0MYV3Aqy5ADMp
pqREXv/a0s7t7UOgNntf06IsFrQBeLMjswJZcwlK1VHEFzX9+rlEx2gz2Ao6rC0RshICiY/A9SLK
C/r6NKZla177IvPqxrV6ZWMTxBrM71H4AWjniAciYu9ozTafQZvqEe7pxrp2/ccpPDj5fX+uXxy2
XyNmYiTXWMmTNHRsiCnjg34Id7dGhMuEBBdQ2ohoAGwu7YM9BSPKgBv9GvEj747NVqHy2907XyYE
fVDXBo0A9w5O1XyZqM0cxmw1uJJnbhmuxkI3MH6V+icnLjyl9EjrlnsbzuOGRm0E0kUAdALKKUec
gtYsbGsog2sUhudAUU6XvVZK4EVEjQTSFgBFSPpX5I3DgUqJX9vRbZqjYm5EUZaHF+PDxxS+JhA1
MvtIaphR3tI0fk3QbAh0fPuVA+OjdwR4I8WfcijLactWzYCzuBKtdq38DFzeXyzQOwHSqeLBoJdj
BQGleuKvqrbbeMCPwfscUdG3ykxpeLVrUMNfhsoV8b60BB5yI0W0XH+Mjx0A0k94lHJwJiWh0hR9
oFxz65GRc79VGLt0ltAq9E0pBIRtYTo0pUEUjRjpqz3dM+c1MU9s3H0JzUVIZoMNlaG2DUQYygHR
tzzci1CAuy0ixiBCwlW34GYLgbdMDWanr7p6nz8UW2wWKzsAiIiOaA/KCPCokryZro+yPp+U5JX9
ihov381dh6/H5YzbByU2oFuSVietci2vRid9RfsU1CcUX/Ye//nwUsRb62qzsToMn7NHu/1QWxvn
f3n1zMa3JTcGlH522ukYn7ReaeVgTXDTwk3j2ovtbMOvXDmreFAhaIIsIK5sOXQyJKYZZU7OXi3z
U9F27jCcybQxn6VbJsBx/8oQp+GdP1PlHMn9EjKUY9mDTPBIwsQNjrs3ZSZEcstssPAHWQAhBSrq
p+RxYvtVAsFcXDxoZoOMr1xq2/PAZEGQsdfPfPwwJHsheAjgYkzEggl6UiyAfmnW1UPIIuuapz+b
wqO7W6dgfKBDUXWGvUA6SNqDrOgylMsF5nVQD/H9ZrenFYWeDS+tfqqgmSW6L5vXLh5OWXwt0nHj
EK1KADwO6XZc+brsj2VabE7d1GOBasuNwTJh9BsSVlQB2QZcOqg2EqQAklFKArTeVCvbuoILsauO
ZnoKttr0rWgCSh/gF+Op/qZyc00oYkPXCt7ZV+AlPT35WCiPZVh72e5qAg2pB8RlwK8NUn8kx+dy
yjzOYmq39jVMysfgId90YVZM1EyAZGEjLYrqsRvsa/qn5ofIORmxZ2UHa6saU1owQKcFIBVPamQg
kCKXyT5CzelykF3R19h4/Hou2FP6dZfZ+I8A1LogcYIkyuImyjhvQHPf0le1Cw8WuhZ32uF/k6DN
94LnDaAXEaaAygjlHPzFBDQUFOBBB1cG/ox0GUUMD62CEwyvK+c4ie72OatigRCcFhyqeGhhiWTN
TpBKicxBf6XaH+dHSD/fXh15g9G7G6FpkJnBYRKaJymdo/I2r8MiuUTRoSRubV5oeujpRnBGUm1U
feGliMIaEUQEDk9GLPKCcjvsqwiFw/ekfk3qzwPduU5vIsTtgBWzQT4mqVxK+gpemR1egvpkkytL
/NsLJdk/MQULxg9sGCjrFbo9P0YMnaNHZwoDv0pCl+iv2s6Wm28C4HIDZY4kGQgFpQlkjLWKxnXH
z/ujerK64/7vh8+Kgl7gywUB9vz7iV1aIwkNx8+6j0+dsa8z2NvHIy+N0JXo5boAcw4qZUQtLAcN
tXAzfOnzjRfPyjEFvTwCuOKIQtHo/OsTU0noGPXhhRtukPyipqc5bh1uePXrUtC9Gk4r4hryaz0P
gZGaBjW8hNoDRVc+w4vYudl6Pq8og4B7If6D9DcSx7LK0a6sOqRJ/aw23JECe3K/kwhAbAcecIDv
wirhLMlk9sQOmqlGKtZvGk+v7zbbaq0sFKpREGaF0wEXXw625mpsp2Oj4qwWoPvqXdV5KMFR3e/E
52Ae2HXAjQDwM7FQtnRoh8w2Qq0OHX/61aTP2ee2231uIUDQ8VIw5gAqIFnX0LBZbYS27bPwCYyw
5j6v8u37AZrBUonmfPjb/NgShSOMkWm2bymn8YORbJjVpU0SG42ieZQfIfojR/nqoTeNybEnvyX3
pvY0Fae9NgMbAKZZ0WwdzR2odLcxHnLTYcPkN+3HIbmPtnjw1r7/3fhyL/E+sBSbxBjfec4Cb9jp
UGL18YOsJQjbRRWB7LIOlo1Y9BBMPoKULlUfkLMcky321LU5vBciHVFu5EZvgojST0Hxpbg7Y0mL
OUhb4EyxydEvfvIt3dML1FB927/FyFehptZGvQUyvPMTOlrVaKalMvk5/+5z+uP26EtTh6ojASIS
VKkIN0tfj6eEQ2PWGj5xngn3a/Y4xq+3Raysv+AoQH0ZkocolJNUTC0VsM7oleGjjZebPUThP7fH
F5/4LsAqNgAVtcjjwgThdSIDlTItnYC7DyxfY/9MzTmPRxccFS7akbkqOcA73oh7r81HHFkbs4Lx
lrNkY9A0Au9v+rCv3tg/JOZWZ+AtCdKWd3WWRj1qnfwQl3Vuu9x6vb1ky9sBUHwEl2A5QFG2aEZW
2A6zS0TH/CI3jqZz6vXYRcrGDdud9FgUlxAaz2G5gNwAVYUlvuRdZGNE/zzWWy31OXO8aHQVvhXA
X5xgIQHIfNSF4Sm0SOwOhmIHWVxpfls86r+1/pHs7JD4NgegEvE/7lOB4pzPQTE7G02+ie7nmdvl
97m914gjB4SVQXDprduTHG3tiYJnaqANvsmOTHlMm+vt3V5ZIYq4DMDNqA9fpu7bLFH0vC1HX83Q
kvmDzh+UaK/vjSmgbAHRdAgQGIH5EplhkemsDCcfrXTvaH5Auv0vFgmeq0DZWWh7pkpWXI1T2y4C
bfRZDqKTMvYSfa9eC38JyUSYEsFMLScVM2cozNqig0/D3M1Z4f7FOQK0CChE2EL045ZZPOymIk5j
TJpv5xzNqs7KFr+XFHMQB3UmQNqFWqdZC64ezUe1jUvoKWrv+zL0kuRbq+3Lyv1HFGDZABuLqIDc
b1CdEC9IMkZ9y/xlBj/S/bstNO2/w2tSgHdInckeWYbh3VJL3CnbfWsDx4TAiSA1QoEHuLjmBxbN
JA3wnaijj2KwoHTTjUt7ReVEbgCdW0R9+6KPUV0PMWJlyeQT/tXsXbM5053kT2IHZiLEJfLOsurc
NIeO55MfWwf9R02OeX3Ht5jUFzfRmxDQIKNyHk9qmTGOk1yjfIIQOh2M0WN7o1f/mcS/40uhn2BU
wBIdlnAAy1PnnENy6ps7bdgITK/vxr9SJAPOG3tsWQcpFNW81I2/0q15rEpAFSNgZWA6XAAUA8ZB
INxao28UH1jnDdyPt+65ta3AaUV0GiFLmEFJudPGjsdR0eHGGm7jFlt4hLUZvB9eDm7YjenkHYaP
Wuug/e4uHUpHbt9D4gtnjhoOE9qTQiEQIBAF0PMTO3LAf8YElaoo44lLL7yfBs/c2fbxTS101GyD
IRDc+YtaQ9VS0EQ6VnGi+Ek5DtNx/xwQ/RGZM+CjFgjsFM4ORxBn9B3rnCiHKfsQ2nfBltqtbYZw
B8CNCtcJgLX5ShlTUERMj0c/6R+jr211UKO/mIfodIe6FMSNAVufSwirLgrsepr8LHgu9IudqW6f
eMoW6k7cyvKWvxMjU2PkqLYIFA27wcgBpJb19KXgD8Q45Bo6r97d3pqV2w+uICLgNrJP4oTNp1Tb
ce+0AR5ihnKBLcnHU1k/IghlbsU8VjRRhLoQpUPLcsS7JE3kKhnT0WpVv5heg+lk9Pe3J7I6PnIS
4hRD4WU/oSzCnHRDRXzueMPoVlvZ963xpe9X6ylkLc2IrzmJl6Lys9r95EZeWWBeEQ9Hwg4HeL4V
ahNpeTZS1Vej1NUOk7MTCCm0HKAawcIK4Dwac0rHt7R5n+fIhvj2hzGhLhqZbTiDK7ZK8LAiBQU3
ZMlj2rJUZYp41U+F2/ee+Vlxjqjcu73RK2qOsh3E3BHoE9kb6V6iFrOt2sLTvqvg02rgI9RVt4u2
GqWu7Tc8ToQPQP4KblbJmdLSQLeCiUMJaeM5DvfY3iAadgMPPBEBRIE3ADXz7a5D3WBqacIVAema
8ZgMW+j29Rn8K0A6sdScEEhq6OTr1cnsH5rf+/dBoPPRHBVZeASv598/1L3VjAGZ/OTbqD7Y1A+2
iK1WJyAai6MCEwEX2Y9yrD6aEqed4Pr/UzLXAMHb7SksBVBU2APWKbioAbmUNK4AbZxB4tF8LshD
/BgHu3d4Prz0+gIjrkkmhuHZk114zlZ/+qUioGwRy/KWmEByWVJniyV6oeaG8Uwq9L87WfFdvTu7
As6ydyJk5CvlQc2iEiKcU5ue9pZOwSAJHCSqL+FlgilOfsOTImS0gq4/k+5UHo1w425bmiPYUVFc
DREwGDJFqhUCjEpCYj+T4driQqsMjiKSO33LLVg5RoKGA64NcBwiPTHXBJ7EYaWQzn6O1e/dI7O/
3j6ly30WMRp0txXlQiILOB8+zEjTKfmUP3eFqxqda3Hq1hspouUUwCQiqKAAzRLXhKzMxWjoKS2y
5zH2issYH25PQXzi3KOZDy/Ev3t2JaTpo97A8IHxbYqPSvN07INL1ZyT5kx24pxxqpDksgRVA+Ir
8GYllwZUf1ZiNwV/LrUDV85FsXGslmslwMHiMYGScaTIJasR6aXGs6biz80/XebuJIR8+3o4SCLZ
CJTlIuXopFlVJVPKnwdX6Uc3QXnk7b1YenwogwRdC95da8HrCPXuGejGyfNY1F4TubXTHorwyNEI
VD3eFrWyUhAlwKL4Xcxsvu0csRU+UZ08U/M+My9kJx5FjAhXSQQYReuqBbX85MTKVKF24llD62lV
QyfTrZZ7S93DOXrzyuAeI8Il6V7AR07rgNJn3ThN5cM4ncb4tHuRIAI+K3QcVlxO50wxFjDjJn1O
unMRHcatyPvKFMTdiT2AKV9m+I00zDU0Mh+ep/pecU4hfaJbMbqloX3jKwHhHnwlBIgkXymdkpCo
DCJQSRfAH7uzJs/p96udIEX5fyGSWmsGCm0HVDQ+Kw64rdxkq0ZluU7IpZnouYsCa0B45XKwcZom
Iw209lkhB1Iexuw0bJXpLVUPpxAJWQH1WwH/GzpqO3qQNz5DsbvUY7mHCA4aL7Q768KgGGi2htyg
oKFGYFb2LVUSxXpHqvY50AugFr/kW1TwS4OOKwmeMd6NQJoDZTPXbNtWSJqmDQR8Cj6R3LPHM/r5
MY+yc93vdqNQgQtiDrjiYHNcdOwRREjKZKXaM1qvJdU5cjYup+XpFRW+CPaDywS0dTJWtezTvLBg
1J97/pQkJ0DoCD+NP/dquRCCw4UlEz2apAXTlC4yWR5pz5F2qKjb7tdywe4LPi0UHIJtQuYFRVOj
cGLQ/+dRBUP0Y64drC2o0IqCvBchazkP1YIbIBR+TpEjDL1YA15o427aEiGt0ghUG3NyiKDDY/q9
S+7rrfZPSwm4igw4/MgawbDLHm3XxlORV07ht9N3M7svim6bxWlLhjQLML8PmaEphc+UDxm701Eg
Tb/cPk7CpZw7VDiwgNALsgy4hPK91LVdHIexFfljfihsv+PoQ+O1cHH5ZQw/3Za1vMUtJAiRf4FJ
gWMih4j0Lmq5Xnex39D7qxHsNuto4i14aoCHBNJKLmGNy1aLdCOIfQNO+uA51tfbX7+yGbPxJW9N
LeiAkAfGD/N7Nbkr1XNc7DZQYgroJYbIjaiFFwv4zru1DQW3X6zGvmr2h7GwvfHX7Tms7QCgWwYy
Owjb4OqYC9CCkTDcTJEfPIzfsv3+sqh3+3d0YR/ffb6mNkUMoHjkU0V3P5bVllIvb735+NIONFM+
9sTB18etSJYfteJ7qv7owuf9N/hckFCadxOZdJbbpRD03Cu/7JOS/fjftkFyBhOFWXGiY3xG3arz
thiFV06q6GKD0ka4rIifSbtMAqZWleOEvhIelJ82P28+iFfOEWqTYDnwKhbqLBmmNLcbJZ7qzCdG
+Cmn9wQx5t1LJOLvqPbFuwsVB9JZolTplVgvQj+IH8IHZ9jQtOUSwRdHOhuhamQgkdKZ7zAg27WK
KrfGV4wjQWOVjqfgbD/uncNciLRKdmTVuIWyxneyp0770Hp/Mbx4QSIhj6ZMMi1lk+ZBAfBc66vT
B2I8sJ00rfD98PkYF44AdHqBKc0y1ahMRNr9pL44XrCzyPdteEFFA2iEJX6kSEFvWhFRE7X1jew5
+jHspAVfDC/Z0mg0SNI6U+sH2SFpfqR8LzISq4NUB7CFMNWIEEg6rDPQBjaT2fqp3rnZyQDK8/b2
rh3RdwIc6YjanVVYYaa3fmEeEu2g2We9Pt8WsVTj2RxkpK1ihbE6DLT19SY+alw5lL//NwHaXM1w
18dRWmEOjfXT+BnQvxkevQoEiADpGhn3Au67RpmMofXDO6KlbmtvkZWsLhAicoj+iDiHXLxg9kCs
VC1UQA0+xg9qua/Q8+2MChJqC32EgAZTpS12gGmvCXNa37mLQdDZTvvj0nDrMDgANSjAgLWbr79a
RVo7NmMFJ/XeSl7taiPat3JGwaUtcqQEnjB8u/n43C66xmwb7pf8WCqHwrpr0uPuIyT61aBOSBjq
hcsSZVXNwBDJfZ0hxPRIyn9uj798tCGVJcDmgKHAhsqNPBuEdfuQ0NLX9ZNqurn5FDtnEm9UX6wt
FG5kUAPZgl5PfrWV6IGZV1Vf+nXrNeV9Nh2D/al3TAQwNpTSi8y7nEYJEjVTJ9vBREa3JF66VfW8
tlB40+oA+gH5j+t/vtdOjZdtgHoYn0Y/wC7rMTwUEuNA690+KqoXDZB9IYQszq1kuLVyGOx+4NwP
GsUF8/VWUnxFp5FaxE6ApQyvHrnSMM1VHa1bk9HvvmrkMd5iaVodHtgpzRR4S7CGzZdJcEGCCq0Y
/ewpMr9b+pfbx3V1eBgjwTuIym2ZaWpA+sMmE9CK4HLzFEAs+JaXvSoBbyi8QnA3o5P1fAJRqBLE
GGjn6xRpgrJ0t8IkawJQCouMJYg3RAn3XEColVHamkoLdFk9PjnFbrgRMITou41WVILRSD4/NDDK
ROd260/lkSWnXjno7Wn/JgBACHwZIjDC9kkz4GMejOrU+RwNuI8lfts/PhJNCEkbeJTjlM7HT4us
x0OxHXxdu5jGy04+c3HtoKAQsR3BkA89k26FruZsrGql88PGPPxU6i1s3NoGIw8qEkCoB0OQcv75
Rdlm4TQlPaAgP7r0Tos23JYVY4r2XyIlhyOKlJ90gOKADKrNnc4f2yetfqTxc8sv+3fgnQhZCZSo
rp0xhQjmJK4e5a694byvWFMqKI9FuTMwu3KYrRgVogyNCchacLLzj6P2sW/v1I2QyNpCoSIZsUjE
RZZF1WFqtsPQtKPfahd0BuPxud4fdUHqFWQGSDyA5hNPwflek3qsUDXMR1+JPyleO1xv74PYynl4
CtAGES9yRL9ZxHXmww8t721z0Ca/qk+89sC5EZCnFDapdfP0qVcPt8WtnFwdjD2Ig8E+gdNPijBQ
jsRprgfwV2t0pgebb7yFpVjZEh1WD6ATMFcsoamRQ5Ezs2CdQsX2Ku1DpnxU62L/NIBfE+UqogvM
otazpxzmkacd+MB/ZG7Rfd29SrPhpU1JBmYlVhaj8QgQa/xcZH9hoEB8As5m2CnAQuSim3roBiMu
nMYHaC05kZ2l+sL+zYYXuvkuvGMlI42rEsOHKIlQnztjJ+XtQoB0jLLSjK0yCxo/nmx3/DZtdlBZ
OUUIPeNBgkAqLKxczKvq8In7Iep9M/IG203YYzPsd+3fqNLxuEW2wZCDSCN6nPVjanZ+XcZnhkzD
1B+Lv3jAGXg8QMUBAFq+H8Y4tmIjDge/Qimpy9iGkV1R59nw0kUXNno2To7S+yQ8FMz7GzVDEAmo
EMG7scBTZB1QiL2W4ppuygPBr41LaG2XRWke6G2EqZA9bisqJoQhjcEHprlBT8rcm+h+TwNPT1F5
DuAMPG7xCe9UoYuGILX6afCRx3ePeEfuHx+EFbgYAAiGMyw/Sjo71NvObAZfG7wW1X/RxilduUZF
4aJ42lrog2BJ348X4zTwIOihad5P9Qfv3HKrH/bKIUKyFc0PBLUxKnqlQwTik04FJLj3m+w05eed
3V9gK/BOgCuGQKSASMnuauooNBiEu93Hv1Xyf6RdyXLcuLL9IkZwHrZkTZIsFUu25WHDcLfdJMEJ
nAl+/TvQjXe7iGIUgroL2QuFkEQCSCQyT570J2t7VH4pQFBR0XedBRQw/PkL05+S6WHrZYDhUdjO
38+cvVJQT6lpk9FmcPacMfJn85tuSZb49hQsBQjeZD+ggDQCujg0m8M07Btynja2tf/PGiB8xF/n
PJIk2OsxTWq3a9whzOqXWDlbkut4ZQag0EAYCYh1ThomqKhpQBdnNW0fFmq1d4r0qOJnYsV+80qA
yhAVVPCKcSTEYj+PtWlpJloXdmd78va6uv3ZA4aeKwGCmjqiq6WZGxAAFtrRjfzEkKz17VmDm4rC
fARKULKKt+HSHJmR2yaRR9xzYVO/KowgVyWBmDUJQNdhr4LADWlbQYKReqOqgI+bIyd4rnCQJBZk
4wu71VGqyPIG4p1NFnT5rv22eY3hD/37+cZSQanqDCPrMPxIg6koQbg1b7bYIG93gKTk8AK0yOMT
vLoR6rgDwyqq5s8N6PrR9srvZb2oV1V0JUEwSE3DqrHWISEpL/ObI6PaWDltaIfD89m4Ofn7fDmB
LtMb5lmZd57zQ0zQXe4h3X6rgXeTp8t5YS24MIRNNCUka1uEFM8A2fuWWvne2/Zl5sAeQDU13ota
8FA9o8Jd0UfOeQyq6UsXS15Vt7cm9HM1vHCQqTXOlj5g+JKl6ExzSqwDrR8yd/tWQj0WcD2g94Se
RNhsGhtGPppFdFarQE9frPLXZi0txhcOA1qlq1oPlMd5NgKvPhjb3Uc4PLzm9R0wewO1MctZqce5
ic7O9Er8glzuf/7KRl0ML5gKEuORUw4YHlC3vvfdeSejFVo5aQsJgoJytCcx5x4S6sDt97l2uD+B
1eEdJBjQfIbHYYR34ICHNCmdLjoXluo/mNn2Sh/UeIFhA91VkGW7MUWTWSip0Y/ReWcXfeCCq2X7
91+PL1gKRhNLTdwhOhPwMMZPxvwBS2da3DVCpRe2ktgYDzkZJRvAEHMulV9u8ksGhl7bQFfD3/Aw
tmYbjRnMkDY95dZfsfWXrkgu5BVLwakWwFr0DvIVZ6DbSsVMDSoyur29H075/MSc39uXAdcx4pzg
8EIVpxBCqqO4BzwW9wHqjOFh+3SWEfSvbFQLSXLwv78z5Yh5wqrP3LgpB/vcP7v6Z6v/cX8CK0oC
nQMwhWCPQjpMzLLFJZo/pF3inIepfEzMU/LiVYe42Ejszb1UlAritcnN6e1zEJlIs+kriOm1Y7zv
++P9WazspsXwwqUwt3ZFogbDK2fbe3N9d3y7L4APsIzl4aEJeBM/yuC9EGF/tWegk0jjKmc9zf0o
dLszvK+x85F83n7xIJeHwDweJHADxMouxR6zvDVBs8DM2o+7IPMkK76iK04Hw481HCVgJJY+Ru/l
TlqZhXeO853l+SXba0yyHCt7diGCb7orP8wpa91KaQlH8pLYx5Ec7i/GyvAIXODJDzA38pGim5dW
8wTjC9vdfW/B6o3dKlmDFRV5SMnzrDMKo27iRzFcDKp2ZRKCUchUTuhdqxgSN2ZtDoheoOAHAQAQ
wvHg8ZWKhpGM5WgYwAg9zs6hL0/bVfTerwfJf6CQxGdbrU3tNHpFEo7u0xQQffvDGRkwVLwhP8+h
3IITiehROpl9k4SO82fqiO99uf/5awtwPb5w+VclMFp1gfGpiZdIUORBu5HHmFskZBuhePioiNKK
7GAOm9V4bOfo3JZ6YOWnqpTtorUlvpYgnAIlmqyIIvpyHvpwYHviSmySbHzB6HVNRpLcxvjqn4Ls
rOEDW+j68wUPiak2cMgNhi8jePGBSbdfz1gDeF4I8yN+IbISjBbAu8asRqhbeUz10s+7h8rqgsmR
vJq5mgXTjYQFaKo4ax58eUFNda+WhIDp5zwMvjlfDsGg/7y/W28WAhln3osBBgNIm5uUquLi2dZq
s3LO86CafZptXQlhfMFimwwuZGphfOXz9FSF9z/+5qhxyDFy8sDLI5qN987SEBksdQs3M5WzqynH
eHqwsiMKjSQXgkwI1+CVtVPSYaZqbSln6n5lGarfXwq61STxeaBzIi5PHo4X8y6mgSeJYzZwAI6T
9VZqkjVenQEKlFAViHzkTVoqgS+J0vQmDs3sGKGdhL6P6f7+StxsVHRdQOk+yMhwI8ApE+xF3Blq
0pqddSaasWu1Q1IFdkECTdaPbmUqePRw0BBaTXIgxnIx8t70qqlBRajlnirtqSoPrqwd4MpUFiIE
20GBeivyCiIUzTcAEp4eEzTJ+r1ZX8gjgbbhnZ4Ka7KcB5lplo0pKk7dDG2HTqQOqsz36OaiEl44
xunBwB/O43rCASlQ2NVkY+OenerL0BxJEniJJPC2pq5rEcLx6Iu2crSYuqj4+Fblp7r3fFU9joZk
g63YKRPwJ8RYgWsA6Zk4E6snhPWxe06CBrU3HhgW7q/I2s4C1zCYpFDKgKc1//3VMS+ivjPBP+Ke
69w3sx3JTqqM8WxNVdcihENieCA0NLmIVrtkse+oQUQ+xd/vz2NVUcj4gEkD/EU3tsTKCTNnojrn
xnpVopB8YB08GygxpB1w2kUcVMUMt0LMKTon6H2jBpRuRRGBMA8hUJSJ8Rq7m2oSp8zcxmtTGzVK
RxUJULJXZEQjKyu9ECEsw1D3oKVnENFXB7fUfT1W/HKzB4LDjR4WQDNw1mfAuZbbKXeiSjOSlIQe
MmOPDZE4BiurzBlWNRxs1MaDsWM5/KBTBpyMRcLCDeydvdn946kf0MOjeR9KlG5eKYWmJHbCtDRs
46BJEMQ6bN6ki/GFwzZptGvRiy0NnW/EPEzK9vsUb10LDy0AJrmPvNSOXoCZw5vbNJwOzPysqq/b
vx4gNwMVv9ikELIcPnIMpg6TR0LTe7HQhkPm9a1sUMALwPKCOhL4Zq7w+YoLoF6m6STsaWhEx4GG
6bjdqYGJAEE8zjHYqUTWbTNJOlOnmEKWfu/MPUEfc/XbZi0hsY23Op67KNUTw0vO7ESNPrckbMz9
7I+mxBDxHb5wjZGsuh5euBCiZGi7Me5I2M6+G/2k6SGhhyiSWFOZFOGeThko9L2oJuGsPFoUvTK/
VC1UFXxEVWjFBUWtlPV4TaXEVaKR0Il2Btsrm1kk33X17/iCrrokwSPCUUmoY513rNl94PMBMzCR
rueuk3CaEa/X2rkecB6UP2zw5835Bv75OA7IBOC9jjOxPG9UT6zYK4oMFPG+YV1KU/KMWDGm3J1E
Vy+ElPDaEr6/qOaknDMvC80jKq7nTFKxsraHeJCV9/bA8oqlnrRNam+K9TxsrF9mFYwHTz/Ysrbo
Gg9biOcBjjdvXoVoKLICSyXl2RjpNYMUHntrPk9kZ5OnPN6p7U6BJzt2s8+UoDNk5TKrygOcGzI9
np0TwimAuKCj1ThDbvsp+jI220056OiBaUXIgxMdC2uDvjo2GouPeUhioOoOafrX5r0LJmhAHLHw
+FZxb7HY6mbXSNMw6l/NH3W9tdIEaPfr4QXtZBkrR+Jh+IT6xEx3ydRvP3ycYxhIKNxFOH3C2aaN
nY6aRtKwrmFllS/qZrYUTAEFAbhNAXwDVZSwsco2L7q5MxNeQtEGnQyQu7J/FsPz31/53Y7NphgN
glBc6u40uBqS9eX7QzgWuKVRX8KzQSgaE4avElZY7YiSTzRHZd1x6HXfI46/fRMB8wnlIG+GB5cg
xEnBLN3VGS+w/icZd7EqsSBrk0AjGh5vxXV6U9swgre1zYkLHZX7Kt951R6FLB+YwpUIYZWTspjz
LocIr97H6Hiz+8jwnAUMJoL7ZctVLqsJ3MgNIWFuP2TOUZEMv2JiPWQ2/ju8YCWcWNeaRkvga8T7
ND3V9NmrwSB4+MAkkNhF8S2gGjeVOCROU9uZKhIqwBFFGdl1soAW3yjibgX04L8S+DyvDoOmGGVB
e/SIcSrqjz+aYnNhGg7ztQAhfmKzBoTSSkZCtK0oT4MM4LD+/cBvc5ZCHDpheI90thG3ShoqzskG
qE7GmLY6PvjMUFwNyBsu1aV+0jxvWhbj88l4UD2fldtvGxyyf8fn8q/036SzWbEI2zR7AzLW2Yz6
5NoHeMV+byl1A0hrE6dLm7YgIcu+md2RdR85xFfjC3fBBJ876xSKz5+DeLhgHh84AFfjC+rXp5ba
bgJv2B3R+Hb/kasAlWf8OsPLE9fZUvtxTMe4dOFHsvH0o9tMPwTlX48uKMco62YYoglb/7vBdoas
L/Cajb4eXtCNyRTaxBkjKNM7lO2OlUjd/7iv/jUrBycbTYcReuGs8Ev9gBu8GMca6DkvM336xXnq
i2BqmOQy4/FN0QYBFo7Dy9mmbnIOWaVOXQeehDCKUdprvXTOKclOY/VKPQ+U5JtLffmyXIkTwq2N
3UwMySASaulXm/ha93pfaWvrglAGR1OA2Q9B16XSUqUZrW5okzCzd0N9nMmxl90+EhFiLY5KQaDW
OTzjV/7Qqrc2/nvyft+fxZrh4wwrqJQF7O2mA1RJFWIVDE8ggHHx4M2a7VFcFMb8O75g+HIgyCPD
wvit95lEIF7+R1X/tjNJcE82C67IK/OK0L0bd0mZgaX6zD5Z3f84CeH2URgdHL3DJKY+GDO/il4t
dpR6AWun8EpV7w+xq0loTjp3OcmzMKIBm3ZxcorngxZ/4CZCahHhbgSBeDfzpaqS3NGVUa+y0LCO
5rkwJcNzVYiH/Hp4wdQWrdfUuoPhi+oXsQ7ZnybbR9oxTX5s3begN3pnZkUsFLkt4fQlzMuLYUZk
I6sAOPE9dZBYq9vVAAsKQPzAbKIqETf3Uk/YtZOTuF0epjo8pvR72+0b9XHKZYRst2ccLgc4p2we
g4DzJxwQ06HdqHIOJfAj+xWqczfTcoCE91qAcDZGk5VGVUIA2oz7do5q9c0IYzwSLd4bDUFdNF8T
VUU0d+jmpCjCJ0a/NuOXzSsNrwyZJuSpQTclVgwqpd1YjZvkYXayXlJZIuvWciA1g7pcvENRmAgW
s+UyT7pXTHWc0lBBj4/p1e22hzGWAoRrqBpGZ7Q7CHDJrm12U7+/r56VfbqYgHAQSmVy1Jli/JJ+
n6zHsQhQOUasz9ulAArH+0Ei34fY91JNKZk6UKOROoQVp6fBeGjiU0ZP94WsrQWcM6TceSH8Deky
bbRI81BoF1p/196bqX+9Pzz/xqVpQl3d1fDCSvRjqlaTZtOQ5kNQtUHR79xI1np6bQ4cII3aEMDJ
gaJdKqqgtWWRNKNhlT2FuiLJzqxN4Xp0vhmurojCnnPbyjB6Zz02KUWPN+o3owSDsjIFhBrw8XhN
8zpg4YawFBY5DrKvoaleaBnKePZkwws3hIJKVHStwvARFpqGsvO2oiJ4y+8E8BzDJOZz67YsuxiE
X2E2Ff5kgHXtrBTbTwN3LDVA4HmbQ7GOz1XsMsuBfQx1+mmeX5WyP6Z9dVLHVnIJrenqWpCw3k5B
XAWFSABYBGnW+eUku+VWtAXEGsr6AThClNoQFmMA4S+62DEAXfQfqnMAj58pC5StGCjkXREGRYAa
dlws7q+Q/c5KGinnLPvWWM9etG+TYylrhrKiKVyfsOAcwYFaEeG6zkhMWgPdmcLeDoofk6y/EbcN
gu1YDC8c69ZSM89rgHRBkgaMwtVRSb+pid/TfRTct1KrE0HdIE4ff4yJYVfDqZQpbzj0qDkYWZBT
iQlZHR+LjV576NCOxMTShBiTq/XWiKB387c6HVO62/75HAqM/gsImgG0sxw+cqy26csOpIrVE2tO
ssZAa1+PrDTQ6ygORZdOYXiAE7Uqd8BuOXSPf4gqcV7XRwf8B4zRCDWJ+Ro3pkarTYhIM3vXDs+K
LKS+dtp4NeL/jy/ovkT31Rq0SwnaGn05KMk3e3u8mCdowH6HmjJERD1hm46lRw0ngvZhvvyXPpGl
72+9ez4+irGwc3jpo+BsqIWam2nN89/doz08u9rOMP3I26W/t+8iCEIJLaI1sLJ8oa7uOcVIjGaq
MQ/6KRtcP+031wBjhcGBhx8eNANV11JAhS7vjGoT6gWbZO+iEIKYknO8ZvZ4A1B4Mty0iumruNXc
1u1YHHpaYDiFP/gZgNNS4miucdEwgbYRQQg44SjzEyZCQRGuT3MHMWh3Ypys8WBqn3IS2j3gIUHU
fMB6XIsTN4BdJyRx2jg08oDmO2VzpxusC/w/xMEBZEfyTBgfHRumMXNw4VX2j254ZeZp+8ZCyAHO
JdhmEOoV1GXrqUUqq05C8J276hMbtsfB8ZBA1Qvavr/3PhEu1H6iDkWbX5jX7jRnD87D5u/HaQCX
CUDm4IYXKSILzQTABfCfUHFPcXKUvRVXrjlcObgcAOlELFmkcGSZQUdcS3Golee8BuP8PtZ2Xval
Ho+jrCnXii2BLFhxJF8BixPL8CddSbLEs+JwRo9RcsizZ5WezLPzAc9gIUfwDJRei82I+1CGd5lp
QIu/7i+JbB6CrcpTo+KULVjxdO/op8YO2jIY/njbsUfYU9i1nDmHQ6qFeVgl2IXQdABUvwTtLi3q
y6rz1iYC94xDRVAcga57S5uI5kmtMrR5Ela+Mz2l3pNZ70j1TfK6WNtiIHsCLhxvbk5qu5RCR88c
ZxVFGIP9O3X2cREY2c4rfT0PJlmd/sp9DouIZwAqXxBgEeFaPYqGvL6LkWFWHpW960oO48p1jlbz
nO4UtC04kMKK1HpXN8w249BBm+Sk82M9MLZDSLijw+lI0FgEDUqEGz327CHOCw/RG00PYj9zNMk9
taKjhQDhieEh6GgNqpuGo6UG8bSrhg+sAiSAAABMg44KNPpyxWcaR0oVm2nYkNJX1NL/ff8Ars0A
2xbuGjLAt8jOHAbTi/MSQIU09it2nNTN9EUe4vwcRg+HBFghcRGA7bUrhaMKDefUgnlGxiG1NgO4
yrj5eJIfodmlhuyyjgeqWAXyU91xTJRTsh1dy0GX/0rQlxKcifZz70BCXvmt+tSbx+1rAMwuntuA
1ICIWdimFGytheFGBfgXdL9WdrnMI1w5a7grELQGtdo7/+lyAn0+lJYVOQjH0k9R4+0LIz647Xbv
BkWAeNPzigPwAQgHes4mq4giNwu14mB6vpRxc2WdMTQnAABaCwFfYZ2N3pgHhJTzcBoO80Ubttuj
xfBc/JXXXGsoWa3UNA+V9nNPfTRFmzfzGPBOG5z7BKkiuGpiJjWbUOPWuV4eorKX+tLW4CtO82J4
YZsmZtc1OvpFhzU5pflOdZ9b1LrJHpErewm8J7xBHYpWcAfxi/BKT7xGvTM6PQtpslPzh7FBccEH
dhKvjcAjEl2XwaS7FKGCZ9scNScDSjt1PsW5JCG1tpHgp6Eck9NV42pYDq+4pEeQEUVDNe396SUD
WPj+eV5bCI6547X6gAaJRQuD6ZVmQ/MiTIdPJtuX1nFIvsO1+YAUXJ+weiA9Q3/L5TQ0NZp1SiLs
JoaqhbcZxBuz0vqt+fUjcnBXoxUbQE4iq3GeMOSkYisPvemzMb3Ghq82gZ5JZrOClMTVgLJVJHN4
DYN4TbS5plQjgDZh3xzS2gdWYkbNkntMM5S/+YN+ye1T94EQITLqSL7wPmqgwRO2Ano59qMxV4CI
KUF2rPT9fdWt7TQEU4HnxnMcDYMEk+XlZtzqNh7KIOfwC/pct9tfZLzBM7CYPLeDhPZyD3RVNxHX
AMRNL5+K4ZuzmagZFguagXOAu/uWecUd2BxPHg+JDA892JqqY7Ed3AMRuPNgN7DsCFgspzAoObHc
lCLm1e9wbSib2z/wKfw7vgiDrqZoUJ25SEOtHX0Wnebu1dhMKgYZAAHyEnserPCEZbD1JAcrBJbB
8tIT9ZM5+cA64/ABkQG6AzSjF7xAQx9Ib+qAkyodintO5iDxQFbeFbzq2oUX8l7yKNgSxL10Jerq
NBzmT8UbOvEOra8a+8b9ZDuH7WcCrzAQTqNzpA3Hf7neMaL/w9gCkWM1WTAhJRnVksmsnTqwyGMr
wa0FAFRwREbaE20weRlL+dC9UPI/Di/oymsUkqZ8eKX4ydJfkcxfXrtgcbPybDCqQ2Galgoa1TI3
eq3BmXN3qRUUQ5DIpnArArrnjMEgbUB7LjEFE+uRNbIeZm+OHmvlobT9aZTYc+4GLENrEIG0NuCG
gPeAh3s5izImdBhoj5eR/UT1oKvQDPGY2DtrO3pvIUh82TMjUROgyHC+rf3ovtXT7/v7dVVX/05E
vJdi5rklaH1wtu1TAnwjuAOM3X0RfEVvdIW6NJQGgnLvhhlqIp05uGWewi+kwej9orLSpVUBOBLg
VQR/6U20KIkG5NAnoBhIHyiVH7mSI7Gqo6vxBYdNUTvCACJJw94N4vEVmcntkUEUjcEbxJbFUxjP
gOV2apMCumMOZpDa+yraURRQbF8EHjMHVTcvNxVTRzTNu6IGB1X4xZu/Euft/uj8BhCXGLYbaBjY
WBCxC8chcgaaxN2M0j2/Uk5sDBwrmGRPmLVlRiku3vGg3rHQRXCppAq+jDWVUxLW2vfuqWe/789h
bXgkCZHyhEsON02YQ8/coa4jhAqqcocmL7Jyq7VNBCAdCjMBcIS3IVyi1ZQrNTiPUMuvnOqM+C5a
do6bOcBQL3EthJutq9cLc5o0iwoIQXGpe5hkj6M1FQGgCaQ4kI28vdtyeJqD96DrbHSCYt/gUUZf
76/A7TWto371v8OLbkCuJaY1JxiepY/19BhZB8c6DHRvpH+XqSTUuLYcyHMCjMGB11j25VQSXQWd
VoQSn8b52zR/ev0fa3M/HKw097txJPCGwU29FKHlip4QKwF1g3Egw07Ghnu7GBge6CTwK+EOuvED
aM4Mxqx8fmnAS1Rp/xjR5/vLsSoABZu8HxTv2il4ZRSwdItmZH6ppsD2XhNlO74KtWlItCBMysvU
RKvHao/aldunZ9DK+gpo5RJZe4vbaxrDovcdYk/IiICTYLkEehTTrGJzctbHHVh3M2s/g/gF/ZFl
2dsVXXECJN4kDaAPdLpaCtJcZoxxz4wXmoOcpage+80uMjhZ4KcC14jIBHbsUoBel1kWs9h5KT9p
1rnMJcU+a99/PbxwHIpRmdLWUOyXbnjM81M5Sfyl2+O2/HzR+qGBiebM+HydHsrht+L9025uiQMJ
nAEUIV1ccOC5XmoosgfgY+fMfnGc1+yhaSQaEmYAIhMEhBCmRmQLbyCU4iyHryunm3W7G1/QaNsH
y9ZumuO9af3edObepaDVKFwAzpIOnpmlFBNtFY3WpuOLmTr+/Ba1uiR4szaNawHCibBZ3ZuDDgHq
WwIkjImUsKyhiXDobuYgbFUEYlmezxARn1QwaSq/gzlC8P2v+5oSXI7/SEHixsODFM9TMdtZqp0b
VT2kzIOveMfJ7+yDLdPWu427cmzepSDDguADGGwQgRBW3e7cps60Yngp21PrHlJUsg6nMUl8J3/K
rOPkvbGN/IU3IvkteXWHpwotqBFXwwt7Nqr9uJHo7GZ44Q4fzZ7UupsNL2186eZzttGov4+PCCoP
OyFZj9Kj5edTMHVoSV/0L9Tt/ITuemNjVOs/Evi9yj0drL6whefMYUAJZP1L6+euA54tZZux+o8A
nufE1YrrT4T6dGPUFrqjDi+F/hgND5l36Mrj/d0r2NsbEYKx6htAjEivDS9d+ziw00ayUwwPNB0i
frgp4FDdoGWnUkm1spumF9o9kvTgzoetnw/cOIwgwO9INhuWuMiAMng44ewl/kWNk7ux5pF/PtqO
Aa8H4uiV+uheR04+Z3370uifovRTKvn6WwOF6AOgSrwgDjFZWzBQNbOGjuZj+zInu9QJsH9aK4jb
Z9JtK8Tm80DUleMOUSUNky6s8uA1KeAeTf0SXTrr2ZVF+vmfL40TWlK+h0cxB9QHCAeBlf2oz6Su
X1JlP9ZPw/CrdXxr3G9dazgdOGioxYbbccPkmU/zWCtlrr5QbWd+HbTNJ4HnYIEIhMnAeROdQMXs
0UY9L+xn5n5v3O+ylvO3B433tAfbCLItCIOLoKGirLQRzXGsZ1PxfmpV9S0ZJPq5XQXUeeEMoIQQ
9Cw30aZUb93B7Rl7LmbwtJ6H4oEYT2YncT9u5wEpSA7iEoIIVXyv1M5Q09gt2TOpLyjzk110a5MA
2Aa+JRLZQC0Ib2uD6IUzxcb0rE2fXf1QNj5oBcfthhVP9yspwoZV6iRjlapPz2r1DwHPUvWkyghg
bv2bpQjhbE+6O1mZDhGZB8QCTxEqoyTBdms+uAjUsiAy9+4XLG+4LjMjrSsgwmmpb2e7PvlVd0Hb
+CjQvn/0VlYFTzuOWUZCEhgG/iVXrkBeVY3ZU4ApY3BqtOiuZkJKmTRBNMk47lYmhSMOjxM7QEfJ
lCCq1/LEsMCC+pxEfoToRLxzhwsj56E83J/TygItBAn+B3i8LKcz5gnH5VQpf1CblWxsCgCzy5lV
/n8ucNeXagOEeQCXOOaSsmAmX2h9qGXH8f4sEIxaiqBggZ4o8MDPWbGfh2Ol/FRl1v3mxGsmMrgg
MUI8Ci9YcfH7wZpHu7bJmRVPzoHOkl28MjxGRh8dFKIg9yJivZXMSXpDcfH4zn9E9puMDf1GQRzJ
gEAgCoJAnoNbdqkglRm526tpdVYv7RSgMi6WkRqvSsCxQMwOrzKEBZcSGhJHRqLF1XmaDuXvqf9j
u5eNWxV+P+AYIJMBTuw2fZpZtoIXWqec0/yRuI969LWXVfjdrMJShFhjkcNRtsxm5Eyoh7E8ZLK8
840FwfiAY8NOIQAFUyIoKWtyk7VMRfOK+Dw/fImeDNm7eG0GHDyEncpLqkXUB83TPhtycEvrP13q
l/v7SyAbXXA0G8ObK6XC6HaVBzpB8KaXnIMbwwcNcYQp96AQjhJ5pbvCGHF7g5BeK87V+FCgcGr6
RMedLgMQ3exXLgjRZc5FAn9BjEWBeLvTnXzyzmwOQOeBNIuyEQYKlxntJYGYRXYN8VlcT8sjgVau
mWKokXemjerr7j7t661PIyDcTGS8UESDOaCb1VKC0ucKidvBOsf1P0O8i7udV//ZvOQLEaJppXln
TB5EWJ9aN/fTaSPpJtcSoAS4FlB6hGizWNYZFXPs9oplnXEDxcOusXzL3nrJcSCgjd7JaHUAf030
zK0x0/MpQs8Vy/UrdQhqB52gZb2NVzYUJyuHYw6KAUSYhbPdqaUxINzoYi0CRQ3M1Ddfty8FDDh8
c0Q0Oc3XcrXVqFMHJ5pB64n2T8Ohk9Wbr1gnAJY5oyegjTh+wn6daxYxLbecc+0GA2Iq3UtV73TZ
a3LlhPOGoujFzIMGN+SkTpsoyL2U7rl/q2a6s+3AqUHpVu7IR9R1JYhP98pdI9Syh34s3PNsBoh6
TO52Y7iYiLAcSWO3Q9ph/O89q3wWV/795V7bUADhgqERvHEwhsLJ00y0posz3imo3anFa/y9Kz+g
If4WQ8qFd/0W3aa27lvcIppzbofyNBvdwbN39+ewcmFw2nJQTHKvCUZ9uQZ6lqR6kXnumcbVwWh/
RbEr0dKqhPfqUbxX0Z9DkOC1Nos1CyzKyMz7SuPPQBZ/YA5XEvTlHJBycfImHjGHImhTv/6AccJ5
5lcEnMubTpYJQGFZEc3uOVMfpuFPk570jRiVdxPLyxRhZxE3R+Ps5Qxsu+uJZeGuU9hBNUMm88ze
0x2L0AcMLKcbBgIDUJgbTiaVgsxVT1rvXBZBowUj6JPNh5oFmfkZofn6h1odqOF3aaDq+3lzWAfC
IR0FkjpiYPhvObskiaJOJ4p9Tqan9qvRbSMseVfe9fDC8qtR3swkwfBmnfkHC/9s3V7vWSROaa3i
JIpWvWFWxxwHDXIyn1gP+sYyKnw+hkf/JigIbdNv0BjEmHW9jpl9nr3OJ3niZ7+3fz9iIUBJoH0z
59dZqp9E8ECYheo5x0dHUx+Asg8o6L0d3nuLAqRulwIoy2mLjsrROcr3RvacbayD5RriIIP3oCCM
oMgDAARLOqD+JTr3xavrl8XrZv0AGMZ7HsKQA/wpbM9xntu+1DPlPLQ759mSpfJu7R++Hi8J3soU
QXIRX4wiCH0GYEg5A9Pv83bQtSTVeXsNQQAedrBM7yhmwa9B66OaxBpaBw302XaR2o79mm0+Y0DY
IzAI/SCschM6JX1ZtyglUM4TeyHkVEu26K1jg+Fx+yCShjAErOxyB1lMARFDivYNqnZmfUB+9uOT
lBhNgEu8byNQVgAzBP+Jo4qXQoxR80hLW7RYKo918qy5fub5R9NKfHVj82MuCnsWNzcC2kCviPNp
RqS0E3eK8Hbx5+6lL75v3rKL8YWp5E5bOMzG+HPlI7lWyEr0V/YsStoB6uHIoVtMfNuwsRli1zzb
Efitn+ll8+cjgoIYDarbUTgsIuJb0y6nqcOLQh8K33daWUZ17fM59z2omrGrHLGYzCjRq6WFSTwX
rd+dir8/8PVXo3PpV25r07Se0XcYndZfSv3FBf36fQE3Bxq4BTj3SM7DZNyGmgYli7M+b/JLDlx9
OTkXi6HcctzI04gwB2o5kREG+zeSOqAKWc4jUUirOkSpLp3+SVM+eeH9WdwsgjC84N3TLO3LtI7p
pfZHsnO63f3h15R0/fWiy0SqVtER67i4P6taD8gA0M3WdJQwAyGzTKwm720+gzndK+3B+B8VJNjt
kZhNAfJQeunVk/Kiyfo28z9fuHz4esDQ4Vsg3gePT1CQOmrJgNopeumU+VgVj9N4oMV3Ur2W08nS
j6ChPt5fkRsjjhsUGRHsJMS30CxHmM/UzFVU91N5Kb0D+YyL+k8pe9GtLDpaCYJqDUYDRlYEMbRF
VhJwTJUXZhYIkp6aHJXbheT4rWxcg8ebkKsFKvomBcZA4WLYQ0IvzPLh2ewcVu3va2pVAsoQ8G7U
wTYuOsRK5I62kdTVxYoOsfJndCRgPdn4gkNGqJl15VRVFzMzfH36k82Sw7cmAN0DAahDkQycSsF0
9Oh2XfWqQi6OESAelMtc7rV15puIt1gGSlm8P9NM1ZSynckFWSkgChRlXxtbvSbsVvRgBVMZwCo4
HcLxSKmdqg6aX166eO8hmIyy4420FdzAwtlAfogjlUHFJVjAenC9uRnU7NKWe2KcZttHqVT01/a9
hNwa2pqjDI/b8qUVB2GFVloayS+6hSwU6gMkp3ptqWEmcFPwOATaUy7HJ84w5QauaFxC/ac/Ratt
9SwNjkDniWwuAlNYjp9oRjSqtCkuRfIQfXbY9qMACjT+bMc6c8DhcviKWXOr1Up+ceKvYxb5Bt3Y
9IivMuAzIGEFAGPFV/IoVVMlKctLWgdW/2azrc+T5fgiySQtUlZEA8Y3vb0HfpXt63v9+WK77tjL
IktlGN55QgyuIxJLwY+RcAvxhCwqiTh6+IZTpWV53CQZzS+zDWZ62j8YxhknorHSB1XZ/NSCqq6F
CXvVHXOwo3pVfmHak1v6hv75/llbueEAWeBTAf80XozC+GZWTDaIjXJuM6qs9XtS+YW2qw73xawc
OS6A00ACvXCDrCdmCY1pVXMBtUpR7pvqA/cP8uQItgMNhm0rNpYpHNK4TlXVF4OeVdO3SomeVhYd
cCFeIQ8oCYyg8DxJK8/Isk6nF0vfFa+v01sz7WR1UWtKgtVAgBoeDsKXwsF2Ss2syQQZU0GDHj9b
3yh4mqDOEYxJqEW8LZJhLRRXqqS5sCQP2G5iH5kA737EK1lccNAIm0lVYDWsKWkuz5lT73L8bN9F
yNrg5sGRuC3/yLXKc8aigYLApNJ3ycHQHu5LWDkOeL39K0Ew3Z1Ta40LtoXLHOd+7Og7pJf3yvBX
tTmEjLXgbbYBW7UBShcjWEk6s4ZNZn2Jf9XJyaMfOG9wKnF3gjAMXAV8O1896BxliFVm2/Wlrd5Y
HeiOzJ1Z26vXAoSlJmNG+8SAALM4auox2op1gveCEJCFGnkYWeQal9/v5nTWR2WkF6MPqONPsqqA
lc9fjC8cNWNqWaQlGJ81vjr62tf722jF2VsMz8Vfqb/qZ71qFGwjpzkprh8h3rAZk8c1hH7LAKSj
HAoJtKUIDfTDdqq79EKyT/Opl1Fmr87ganhhfW21TvTetjF8C5oqdd9q+7HJJKdtdRWuhAjPK80u
hgllRvRSFgcXDuvp/ipIhheZSv+PtC9bstNoun0iIqCYb4E99KA2aLLsG0KSbSiKeYan/1fphI83
tYldQX9WW77ocCU1ZeWwciVsmKnJM7uOrNJnlbzwem98OFVIj0Jhm3dB4rlNHUQpszpy+1NTeeQw
Vg5bjKERxoD7CeSAsMW0KMaiSJwqKtBD6Y+685jE0N7bZPgJFnpPIYgIaoLtGTJH1oyJNVfRNBVe
cxni52SQGKsyEcI5ok2l1UoPES5VPOs5+ZzVB8n6uLWKVAAnfsEfPJvCZWu1SYn10SyjYg7q1ks0
7/gxwi3j7d9RKQamg+0qdTGl4KdgRRQrH6n5FMv4sXfeHDwCCGggPoZMviPsgl5MnUs7q4jU9dLn
tTekldfml78ez2JvI4BtIejjAL8Bj/R2FtZQq4qmKmWkkkhp0KUTF0L26shkCDtRaGTMJ/Qkitpv
hf3WFsHYHHet0CuLW3qcAxrZh+0sMlAAadaAENk8f53GN/34IsFBx8DwfeDdivWlbZWUsaLbLGL9
zzw7NdqZ2e8QgZ53wN1xZ/2urVVCrDpZ0ySP0AF0VQI9/U2d/n681fzACA4K0NQod+MtwO7TMzkp
ys5lhEXL8jkbgTrxSlSbPpaxc2hhu3B2Y6R2HRA2bDeiywyW07RHrKG5qIr3NiveUR4CfrGRZEXA
hDeoBiGtcDGqNbf1JoeMou5Ob2rZnh7PgR/H7TohN/OrsRUAWZzDZDsHs0LB+IiGyFF8iQdEZA6/
bpxKEpQZ0K28Xadgw4ypUtJ+0rNoBcbhuZWFAe4vG9Kr0EjAYiEjc5f/ZuMSu+6UscggF+bASD1Z
shqPHREYmPMbIAoDYcImT7OjL23q0oiSs7aO4OEjgSFr4b2zCxsh/Pc3tlLCA4cZetVFxXfDAaVg
djjXCr5nFAWCBwJgWkROBCsDcY6hozmBgK+k+6LQT4dPEdJigANwDAJcW+EUOWTsLYTrKZ4H5ltX
ggzcYwF7u8DhUZxhDvstXjWno6VZUYdG8KdsNbCrt6nzH4vY24NbEfwTbvagndtETRobG82uRH8z
j1tisF948QVChyZoW4Ut6Ex9jJsixhaUp6INMolje6/wHIDt8IbyiMw9FUeidwRMI44C8pgrsV6I
88kF//b8YuuH3SoI4i8Et7qBnBDWCUCM3uV6L0o/V6Du+nF8F25HFx633EVzaPR6S2FP+lX5CpP7
8fg7BwlxWxgA3GXgLTm2u5xYRjNNLUki1X2dlQ8FAgGuZCf2RfCOhChYwOsmXObUsRo7160koua5
K55X/VmJJbPYOasAbCK+zQNJuBTCq9A7acZ05qSRM1J//n2lqeQy7M7hRoBwoZV2WQ30OEijen3V
2CutYSwddm8R40GEBLE9pARg9W13YlCnWFO7GjpjbU5Tr3lF8/nxXu+uEqqhgY1CJPcuUL+ala5k
pQGlMVzKT6y/Hh8e4AmeauUIEDGCi3ZmfVZWShrF+aUl1+UYPx5efqS54fnghsG3xQO0XZ8lyVmx
1hi+c9+mL3HzjlMKNmybJzGAzRArE7K0cuoV9HXQqLXH9NRL/mjeoVJ5A2qVew0IrooYGeIMk8ZK
kkcqu9qGbx9sMvFriThBIa9GBymi+CqAUbhEoHssonY5r8SnzhO444yDRH//TwovnwMBG4h1xPs8
qkZZFomaR5ke2K3fu15cfV/6WfLE7Z1WlKhyLnfYGnddB9jaJr3Vl0WkdRf3rc/fcZxuhxdudBHb
sTnM2O9Rs7wJcNDh98fX4d4aBvIDuUO0vgFP3R3eqrbWpB/noox050LYSUvPxL3oB9lvfm0G77gL
hcHVq5j4MfQxS8Gki1XK/dz8ByVu79gG/riBoRW5q/vM0ohgTGOyPBq0J5q8mIfRATwobCElhtAw
DG7hVttrSrW1MPOIxrG/1Ik/ydKTe+foVgL//Y0dA0ZnqhgUEmrdR+HAzN6h9hC3BTINGQBU1Qjj
m3HngEMVqbfV+ZAHw/yOZwHQBqSfUagDCLPwLJBiWVe6FsiuovhSD9LicDAGfJ0o1TZ1KD1APwWP
BMxcSZFXGB9hSTJdur/Ie/QFb7GCt5nXkYq4RivNaydzZ2TDXK9OL6w6p5bXHU/wYR6IAHCmJnD+
iwcJkMdJcRrk3FzlGwud6h23mXuc0HscJC3W0Mxl7xTW0mGZdJ/MV2PyJvPUrIdDGZgE6LKwVrx1
mWgDJHrVW6Qp8siZnzR6zSVWzJ5KgtJGfT5WCh1FhMsW13U35BTD94W/mk9Z7o3FdS3fI4XT2CIb
jVMlRpWUmLqU2UjVs8WvUEG/emi/m8r00o5FBp5AdH1ApTsg5RbZXutkxp0uHAQ0Gv2yrm+K+0Zl
dbY7msNQoTo4J6+GUm5huep+yEv0NGdRnqPb+LhI1kk2vKA4QLBXMxJj+JWiauO5OQ6PQVAPtXd4
HhwULIr5nn5Ml7w0iizqgV5Z/FJSIbf3+bfDCw/oAIhpN1sYPilOefZltg829uBPGzA3IIDXcN9Q
DyQsv0aq2jFoRqMVGbH1TT++/JyKROduCSCaYjppXNGlsRzIHJH27PxBD/Y/5l+Pawa/CoEGHjoU
vt51e7I04zBGbeUN1dmQYZN2zv9mfOH0dAiCmQYf3yl+JEowqyc7+euxBbOzw7DiEapCLQNiYiLx
GnWHKUeoHs2b20/mRRs/Px6eHxAh1LYZXnh5hkE14sLG8EvuFeySoWgQ5C2mj15fzWEkMXYDLK+8
QQlihncUdYrDMqLWyRClaelR4+f69fFc9pbqZnxxqepSGY05yYeoDzstYDKg9d5m3w4vLNWk1wVL
eny+bj7R7GWdn7tGYgfsvA0AM8J3Q0dO2PRiYLXrZrW3UYwaUe25oH6uXytQ1B33gEA9AxQ/ygZh
7935iK6Ogl0lcTvsue01VePRw6XTyJvfShCWClCJym24hLT2sh4s2sHRneaEaDyoRMBjhId6++4o
pd1Uaka6iH4FT8FcfX88/P1OY3iOA0AZC8/SC59PmrwdazXrI5JdDeqjvPk41A1hKpQhwKUChx9e
NSFYMmb9AtenUULr4o7UK1Bi+XgOd5eBCwB/IucogB8qGnx1nKho+sXiMH+tEp8c5hAQhucn+cag
b5qyWEYTw4PgEGFcL1P+SsyjcXpBhrBG3UBN1sdZHMaD7oGz2ZvI0ecHEhCIQQUqzFZOI7adhat3
iaIngxtWy/fYORWprDrg7iRBAA/F8BA3T0YLJ6nUlRmUXpUbGtoHTa38Bh7idDgoAyHgSkcfcNR/
ILAh3AZ91dAHfkzTKDC6n3r38/FButNJeHgQuuVAaF4bJSa7J5pZBBmNJFpI4lOYq+BWU5cP1JbV
COysFSaAmiuw1AJHJNLooH/HhDsBQcQ8m+NbO/zoR4mbuCdCx1LBEyKIBogZ6dVQen1p0iTK0SXE
ekPXdDaeHy/XngiATAEO4MQgSFZuj5Q+V8xaNIpZxCfre8zO5t/vEIAKLEQBQOV2x45aTKVJqkZR
wlR7Y/kLlGAnu3j8wGyMAmw5UgL/X4RgVa7O+qtOMIkK16/Ycz2+uflzp3sGWvqh6l/mEe2oKojj
LiNvfgi20e2SlbozE0xICQuvalD6PedHnwvMBxXm/GrAgIIXvxVAYqVFPXsHAdVfWv1zOa5qEe7m
RwpOKUiiBSvTZGrea1auhAZvHaFVnplJzu3eCsGGhRrnmCLQCmwn0PXV6jQZJqCnJxt0tQdbPeGR
wwLdjC/sQDeuKapDeiV0k1e78+zmy+MzK/t+8VLUptJXaFMWFlPgjiCedP54LOBXN3HxyN7OQDiy
bdy5fcclUMfXCk+jXvZV+alHyk/t17+jEiiG1/6j195CvVi/yhh5+RbcfQDQG+iRBjP9DqGgUNDM
0nhU8FidgOIECZQmo2fa0cTAzyIEhegHQrHikz6nU2zlM43DIvdsckqdczX6qy0Jf+xJQcJU59XT
PJXD9/LmZbfWTiVoKIE3cb3WzrWxfhQ/dRl1/q4QIP2xZcBB4OJshWRZa6yuuULIl1XPvcr4TlVP
Vqy6c+p4XSFHK/KOtmKkX6lGLQPjQByiHEn7s2ZHg9fIaHIvBpceT68pGqGmUudl1cE8cdiLFWrs
aFCWD49Ol0ilITMI5pjtEvVJXK5NNsW484Fq+kwJHl+Z3dX51fISOVg0GRNiN2plKbQznThUe+ZV
aeEdRqLyjK+K2KULvcvtn+0Eymzq9YHiuC4nTX9yKomvtPf9t8MLOst2WbrWGobv3tTxU5tKln/n
Pm++XlAoaVx2qGNP4pCWl1gP4sGXNqfeFcHb64HAG/gv0VRwu1Ivk9F2wcEQOMp1dILOOG5CI6jy
nwhhFmXft33XQUSaXibdpzII3t49hpmD24VKBfBMCfZtwaxsnscxDidAjRPYCOd2/bOR0a3tSkH6
BqlZXrgtwtf1rHBLW23iUBn89LfC8LpPhYyWdXczOKesBZomiOK/v1F7GetmBiygG/bUG5aLsvq6
IrETuFITngg0wOaGJ2CJ9610kLPTMiXTHTwRP3KUCBGvjv0aNdVTI3kO9+7GrSRhW0iiTtY4QdJI
As3x2+Nu02YigupgU2spPUDQYeZ8n5pvh4OCUBzuL8cVFwOwIOHQKizHOxtbTjgxL0EDrsMIbWF8
bv7ebPXYK+DBUDC+Vn6Ly8Kjmcye2jtM/80ACZetBDAkJNNUO05oVW+6dTHjkxq/42b/onBxUAsG
+40fgZtJtF2FaNGaOaE5PE/Apsbn488D6iB4zxDE6xCe3Y5PYwNW88ickBXPGXtisgDC7hEFDg/J
a/AEAkC1HT9RFD1PgWAIZ/upzY6zLPM9Rg0H7zzD4x/CDVDsJOuyLndD2xm8t74+2PqTW8zYVm6M
W4BP3TUZKox+bNQWN0z9E+WWhSywvKPx8NkoROGMsgheC6tfOINhLbFhh87kt1Xxdqrwly3rlLSz
BwjH8vgEEmogIhQWSV0yXRtTzQ4nX02+Ofmfh48Q8pm8CR0PUIAeYbvFeT0aSoNtCvX5TKyTetz+
QlMhrBCgCQDriF0I03me3TJFbGUsQDO/DN4/jz//V25D0NdIbPGiLDTO5L2bt9+/KEpbTc7shlN5
sZLn4R+7fNGME3W8djlNP+LlVFd+bgeKRHvvaA/0WkMCEk4raPBEXORk09FuUtMJnfLFYBerfcrz
0+O57TxFyKUhJAWcEwJHYoQzzpt4IbMBmND61BJ/ToPevKCMBNT5jwXtHTEQoOC9Q+sHJIQFQ38d
ezUe6zaNiONP4F42Jd7K7vioMjCgp3TgzgU1Ujpm1+YLoHlG9aLkgSurYdi5iOBhBRQMNVXwuETi
CrwVrdaMkxXGaCxVadmTOq9Pg/GavyNGgYg2TEGsEZBJ4kSo2RhqpfZmOGSWV/eeCzqXw1uBOCRK
n7Hr0C1iEGE22NCvqNgIs+ml1Z/IYS4D5Gl5uSpCdwhr4+/tdaGNBnj7TM1w1AO2XKr+0+Pv5+pC
uI6b8YWtzhJWE3PF+Op0qv4sOnbq2uzkOCB3dgfvaFNhruGB9ID3BRcVDLMijqsnFlsBmTBCA5bt
tWSXx7PZueTwG3nTNU50fwcTG4CC0+fENsKaBGBEa4hHXckTvnPJwSSHwC363qA0U7x7hjnqrT1N
RujMQKF7vX51bT+1vdEIHs9l5xJyKl5cDxBGAicjvCMktwdbnVYjVNffHPtplsEM9sbn7WYBbARB
KNoYCyerKnUNrF92aDVhrHzIo+OfzymCQM4AEg7Y59vh50a30xzcRKGxXJqglDFp7p1bjigBAh1x
gru0J0k64tK0ccJuOhVloD4V3xTw1HQ+wFbvmMh/kkR+A60ks1JlrRMuZkBrT5FFbfbOLGBKKP3k
JenIu20XylTjYnEX2IQVuy7WmUy/57LF2t3qGxGCbZ5kS9aiKYCDSOFHu/9hyBqe706B06D8art7
15nLSjU21JQ6YRl/WIsnavjZ4RJWKA7eS/FfEcJpJUyzaNVDBMBi5nhJGwkYbe9JApYEhhvgaPcQ
XxRMODC7MjscGq8xA+tbDiukkhylPd0BFjlUo+MHQF9hEsoCXpRZZTBA0TNLf0H9B0t9w7iu+fX4
mYUJB+gkciVIewuvRrbGjdUsigU/46LHCGcG7xkfJvqvPsKAQm3PbMo0pqBgFw94gScp0GVRrr3b
zUsc0CEDUdm73AIMyB7Vg44FY83P4qBrzpN1QlEraV+kUdO9TUE1C04tCKSRaOCH+8bna/oSgQVQ
vYTa6BHTd9hJUV7b2a+J5KndO2KcLBdPH9Lf9wEXkqltlyxOWFdXA32UXig4X2SsODtCEL8DZpPH
CGHlCtrEomYyGC2uep5+IeXX3v7Ul18PFwHBtUSnHeRHedoElKTbJVOsdsiQc7LDGUsG1KDkLu6o
KwfEcrjxwJ3aKHvYDp8kjbo6Y2uFy+yVS1BZkiDn3hrBWnNwC3l1iMjpDfTYPLXOYIVWBnya4und
WUP5o6zROteqgmkF9J7G2ZU4X7wYr6gbp1qzGoc4Yc9OETjg0q+Zn9n+4mQeHf12PR69gE8AsgjO
KAzSPGHvC2wa7e0Zt94OQAVzmMsYS3Y7vPCKzD2zS1XF8ObwbX5W7Y+HdQoedN5yTIeFCC7x7a47
ZTW2YJSxwsJ+cas3Kbh/91TdjM/1wM09n2hXL12M8fMnop0bWY+lveGBYeYsTrwQQsyLsHIyrHxw
TKisr5kauZfjq3MzvFiCMjVFOZEGw2cq81sKJiqJz7d3KVA3CBgzyix4Dma7PH2atGtSK3pIiku+
nqfmSrrrcc4UnCGO0wVfNRCuuBRbKdVSzW2dtgZ/OBrwFMiQlTuWCIfDcapneOB3CcPUUoc1LR09
rHs/BTEotahnW5JnfE8IXnHocs79ButzO4m1i3PuM8EyL06KcU2TDxmTqMBdESCwQx0qPBmoka2I
NEmNxp1SM0xcP7c+tNUpJefjJwouDExwF9TnCMJvRaxKQthIZz20io/I3prDcQcADaJAic0bXWng
cd+O7yrgBUEjQz20R6+xlVNsapIZ8BEEBYtiMgdbwLvzAv+4lVDD81/Jgs1WvvXZyfjaZRDkD1lQ
l6dVVoC8c7/hh6EeEiodJGeaMB2WVIXm1jMJZ+IDvuMZzDweSriVQIS7UbSKja5aKgnN8dPcfzFl
Rex7M0AdJKD+cDXgiQszUArCFpiFmIH53Jz7gw1buWsPkwDoGRTj/yJT2+7GUthdbakJzlPqI893
zYvD9Si/JCBsBBkAlonKQ6mrZRy7TA8X8kzav5OyllzsvRXige1/BQiGRz4Ves9qCFCnIH62Fsl5
3bnUvLAZCQZcOq6ftiukVIWpNdpCwsJ5IetT0j93o8S02ZvBrQhBb9SjVq/mhFOqVl/6D2hBf1hn
bGYgvKHrUNaN7k4kTIdvuv3teFhzM7pgv5hNrY2I35CQfDXnPrASPfjfPl+4Abox5AvK+bAB8xWc
Px5U4DtOEBogcmpNkL8hUyJsMSMJS2yE02rttASJjD2Ab5+o8ZC7A44EdtJ9d6N2qvM0K2czbLpX
NY2q6qVrr7Rw3qGJoOM4hBO0jndUPKxucjtLdDPMdd+avVq9Pt6HvYtgIijEyVnAwia+bmPTZayZ
OjMs6je7/7KuaFwgsZd2V4r3cEH+HEEVQzhLRoM+kVaClapQGPexSYIyO0lO064IhM+AZ+YxZk24
a13cpgbQSWZoxSe7AOAbr2iR/Rzr7+9YrRs5wlRQ+KhXFaB+oTudqeGB9yJ5B74SxahIu6HcEqS8
IhyVaLRBCfUKEWviGdVHHjkA2uvxPPZ0E8x6zg4Pu+AOtkvUpSdrjeCsZZzr5lP8DrcOdsx/45Pt
3bOraWaGHRthurziR0F8mZxdKtl12SwE4y81VkPv+SwKyy8/DrZkkfauBsxjJFc50QxCEttJzHCw
VtXEJNbem63PffklbSQidmfgwJlAi1BshehKVJ0198XSmqEZfzY/6NMf79jmm+GFR1Q3e3V0Zgyv
aZ72QmT8ILtfj9gPdCw2GyCr7QIZ6+JWplGZAMc8Ge01k4We9sdHZAu0iA5SU8L+EqusYWpCcSzP
lZJ4bfL3O5YHec9/x+fyb9zQjiylCoowrD5aan9wK4kbt3t+bobnv78Zvld7MrUGhh9/dxbPVC/5
LNGsexJseIkqKsxQ+yqiDOnSdfG64oTWzlOtXfSaXYa6lgjZ24VbIcIuZ/FiJqYOIVb50vhsllga
u3NA2s7hcEzkUIXh69KOQd5Rm6Hu/Eaq1474i3E6vs/8AQUBDHq2Q9Z2I8B3gbzd5Jhh6zxZfl29
ZwZIRCGOBSgmepNsh4+1tWOLVVuhWgYL/UKrt/UwGS+HRQPHgAQzIrF3yTQ9H+y+qpkVZv2z4z4f
bwXJx0feFHWKsLgRtNpOAfymek9NPDpq4w9GMB7mZxPGF67CSlqWlATjm+R1HN9MEg2y1j/354gn
z/D2A3yGRJSIt8nN2dFYAXNvVb3YBIzcyk7d4bov5K9vhQjrtOYFwCA5hGTtpSj8RNYu7v6ubccX
1smhdaHHfHz1n7H9xLpPRy8CAGdgHoNbgiJ8hPe22zxRpufZ2uth3z1R53r8Pcbw8P9BvwMw8h1V
cVcoaZsViFvFTqCWs192S/COCdxIEJ7kURnTUU9sPUw/L6hcJ0//2/DCgxP3/04gWzNvrv28lGEU
+ApvvYbtEgkHqKq1zFZXS0foIvXz5qx1pxkpiO/2eNz9gSQe3UNcBvsteuj1UrG0HAsjNN0fzlOq
HcY+YXje/JGnSnGahKNUoAlW06YjrtvP0oBh9PH4TiBZxsEWoLxQxbxA4ja0iIfSDGc1VLLfNVlw
cu+i8UQy6E2B3kLaensT2NTZWQeNHk7JU+l11fGDhGE5eSoeBE4fsB1eXWpDcVYgnHRvbBqvno6j
C5F9hcOG94wTUovxtgZU//VQKWD6b77+XGQcTju6lMc7eeEpr/kR0Xk9RXtjVi5glYk9Mgal/qc7
fj68wRsRwqNZFUWWmBNEmGelCPVW0m5m554hIMxjqdhlmNeCouBVJBTNT4tISU/gEFQKX/lupx96
/bhGRWYUTzJ/mpFvEK/BvCxKkXQgdEILI88eJNPYOaYAAIJ7D0Ue8J1F+jqYfs5smUURpdNzfbIP
k5oi+WnB7UAjOBN+oEhn0lZaU6O9O07R7KuD6pnp4D/e5p2TxMvh4c/CtuAww+1FyNV2nEaq51E6
+pnmMxqssqt87/sDv3QjQngzWaOWRVNARJwHaHmLmLOJ/kIyKOmuFPCZmcjo8tiqEGHQC7dHra4G
9tQ0oLaf0TN6q2my/dZ4YFl4H1D6hNwbvxyQJEymhLdWGzWy0XV/sexX1fVwBTvtnFLfdl8c+48u
kxwxftHuJYI8Ctkg5Pvu8AloqmzHvA9D1+feSjwXZcizTxZvGk49OceGrHB7ZyXR+RHKhb/jOBjC
kWCmyzRAM1lE8qCjfjxdstW3DlMOIu8KqCGSaMi+omhY0MDo1tQ2VaYwsN3+o6lfNHBXygp0ds72
RoSgY8qpQv/gCiKq9jzQn1lxUuefh6+PrRp4h6Dske0QM4GKNoJs1ZnRhMN8KePLaKheKauH253G
jQzBJCnyrmP9sOJk535Ze30VlOpxLQAENmfJRjaWd2PbaoFSY9RJgbaJ5vRjXiL1/mmShc32ThVQ
NhyGzVvjiozi/bQQ4DPRgshV/IE+keZajb/F8+H2uDhWyKjALoEJzTvAbmeCbnIjgncji0w01h6v
hSqxe/Y243Z84T1BNd9kTtnCIssOsuGtoIEUlrIjAlARmCYcE4/Qr3AzCmuwktjsmkjrnxvtajRP
S3o48sGhhvCIOSAaiU1hv42+B6mO1bdR9VVV8SxGMWKyj2/GzsuImjsAeMBXxkE8wkJlLa0oGeMq
ap+y5DVzJTOQDS9EJZYuTeqZgu67Nb+/uuWPxx+/c1ixKGDf4IWVMLAEzTHX1KpZkVTR2p2KwkvZ
h3Txs8Otb4Br4yQlcOzhBeDh2p5Vc8SVSwvQ0w9fTfCgMMml3lsiG+AEpMW5ILGOts2cvKeqVkZZ
4S+Wn8p8vZ1z6t6OL1w1WtVVlxsY33D8bA2WwieytjF7+3ArQlihmVRGrsZ6GU2IAOrXPHvOWbBO
kkTgrhTUNKNiB2Dru5YioDeKG7DTl9Ga+xnxtfrCBs+0T4/P1O5yAcIPjBaoMlBSs91tK0YGbR6w
211xAqjGbc5VJwl07U3EwW1D2YahI8kiXGs0UurgeHRotUd/M+aL7q/zpc0kcIv7Y4XG1rwyCAkp
cJiKmVmV9OmotDSLKsdHXH8ZJcf2fp224/NJ3kRlkfXo07nE+MT0Vufszie3PKw8IAJOAZYKeRxd
zDzOZlYyxQXpdNrbQQfq0vR4yBG7DKcAiFIY7shgbydRWLUKVEpJo8Z5odmlLANWSJjX9tbpVoRw
N8ZEYfBJChqNg08qn5mn5LgTu52FcJ4WYNh6PcUsrO7cF6dCxr8umYIjqFmnqZF3yTH+0Pjqcsn1
Z+O4kuJTwGFF2avBW85vN8LVxy4utTiNVhIM5OykgSWzbPZmYaOKDFQFeDFQ5rAVocTjtNQ9GOqc
KUCt5Rh/arPLUd0Bq+lGBL+TN3fCbsfRZiylUYWFSp6G/qoc99K2Ivgsb0TEqdG1SgsR1P6mAatV
Xu3Gt0zJRPaUx+1EhO3gvRAS+ONYq/jUTddGPb9joUCdxcvBYZGLNTMIkS8o09GR7lefmuxUlxcp
V/ruFG5ECHuhZ04/djlJI7v3AMtzyuvjKeyOzwvK4FIAqSV65J2isaanVhollqeoficzC/gSb/1J
bPTN+ML3uzwuNaYYf3DfksLLyjcHyF4ZxHP3UtxIEY5TidAgbRHmj8z8TLIXBh3lRI8XSjYR4SxN
S2+1bQE2dvubAyy647vZczlJhMh2Q9Cy6FmnpUgPp9G8nGP7lMn0k2x8QcWOOuBf1szHBy8x8GBM
8kpIxhcT2AotXYfaGB8ElN3fuSxcLhte8FX0PrPbNsNhQmCi+WZJzHDZ6ML7QFivO9B8adT3z2Zz
HmW9x3dPEKfAQwwP+AHxle6nzrEXfUkj0CaZzaWgb3TwSv33x+d0dxY3UoQjNE+pPZEWOok5vllc
Yzd4PP7uVbsZXzhCHWjGqsQGxKlbn8YwK55mGV/BjgQ4QchRwFvhhpOwy03PgEafkyTqK69BtUd9
mXtJlGtnkVAXCop3lABA54lQhWXsqVGnA0jF4thz7b8adT4fXSYAqOD0Ak2NIIQjBpzipinWhcVq
aFpXK/Ht8q0fJDtxPwkuAha+gcrme/vbSlK9mvRSC0vi24lx6lOZISCRICaNVifPuuKXBPqHa/mT
zIPYGx9cu9wZQu9x2MZbK4DpemtmVaqFbvfUr7/VMgaS3fEtZKSAmNuBpZrWaGoIDGghMz5R+jOH
6/h4l3cFgFIUiXJUzt9dabQxATBSwQQMqwv6ePFNWQ3ivdLgVZSwJBEE5kla4TIQOozqMI+AHut+
81XRQPUaNrL+SnvTQOgHGSS8ofdMLcydklHtVC2kAO0kn0eQhBxfp1sBwiycOh5HAD600M5e6fxy
nJEOi3Tz/YLmbg0zYeiWooVr7E1pIONhly2PcEybdTTHSsXwin0d66dKlajs3T0GZwSg8gBpoxPI
9hoM9VyyYjC0sDZ8tDHr3N9c7ZUcN4axSDdShEVC3yPUJKKyOHSbDBymNPjn+B6DVQNdnIGgAjeB
YINV/Qreg8ZZQ8cpA5qUwWFLFVkQMGsBuotOMroq7gJR4mYCai4kJroSu766yhiP9/YZ9YbQSIjN
gKuF//7GKdHXpaaas6hhjmpis76kmizasCMBFwyOG6J94FgQY3AMiBRqK0wPC+Nb4v6dy0yM+6cT
sCBUdvNGO/w4CWuE5LJWgcdjDSmadPa/Wd8ApHq8y3sSQKICLcHZH8FGvF2jWmsNZ3GoGq7KB3Xt
fHvN/LaWRJZ2lokX8IMgiretB8x5K6Say1XvQcsZxtWburzlfz+ew97w/K4hBcGJNMRnLV3dOR60
fA1d3U9mL5flN/bG53XjePhRXnhXJcmmFVUG67KAZ2ZM3mxVYrzsqAuQdqGLOdJNnP/W3q4OWe3U
LeN2CV+I/fvZV5Lj6ggcdkAq8NcACCph9YfGWPuS9UvYXxNg/dO3lbzR9Hx4Dzi3GbYZbeUtMO1v
J4HAxmw34wJcM1jBPmftl/cMDyQnvwjg/hDXyEgGS2GgFymLP0vwl7vHIdO8Tg5mPIo5uUkvaNOU
OdOi0hwgQiAKkkshuQF8jbduMxqvo8zaArEI1N1dH4VpbMuu7e2wSjyKYxSVWfB4hWQSBDt+oAnp
IAJl9fFJ005qG3SSc7QvATk4ZODwRwSl6LFuVpyJKUy7ZxhgFXslMgaInauAZfpPBP+EG42tlI26
dMtih+XseoXCr7LB/iy/PF6qnfu8kcK/4kaKmTtkbVdMhKpXO78QWfSCH8a7zQZ/HNJWSJCBeHo7
vmtV5dyPuR2a6XerenbmS02/G3+0qywCui8IqgOuFVSQeLP7biZ0HCsQYGlIHl/jNDDYOf7hDqfH
C7a7LdBPvOUYJzsTLjdxTWWBW2SFivkjV/zO+Y2BeOIduwI1heQucFtwhIS3bq6S3OkWsAMolbc0
QRIfvyBgg0Ut+i/uwruivGZ1qTYvI6hO3YtZPA1/2clxiwZN0+CCIg/E2yGJy2R0Yz+hnXQ4gG76
J6WSXbg/tujPBd+Ed+gCWZQ4vDXh8TDmjITd7C+65x5uAwZQiolnFGAkxA7RF2d7bDW9MrosN+Yw
Mz+mZyP9+PgQ8f99eyt4RzlwqeKZgxLUheH7uqtJmmB4+3c2vLbph/x4QcFWgnDvTHso5iLW5zBm
zBv6T4tMPe3sgAZiFADyXfznruxfTR2b6qRcwowuft1b3pjoT8dX6VaEoMbRlh190xuI0KH7+jUA
z46dy9BOv/pNi3sBuAkmA8QzdlzYi6RadDIO8xyO3RNYS0rdKxtwxF0Sxbc1z1xOgxVYstDxzurB
k1BhxUIlgrZPeMOTsS1Y2/dq6JLJd7ohmGSLtycBARQLBgKSNnfTYkqGJ7as1lDvE8/0+/ivw5sD
IxYmFO/mBIUnxOIqC61BrTpewop+UBvmzVXmjfRwzBUANEQG8A6CMR0P7fYaTvHsMJCXLGGONt5Z
u/qFTJ3vLNNGgnDGlm5VslGDhMbxnT8GGZHa/WsBlxFqDtBMjgITbR09thZjWNIBXXMnz+xeF+Uy
T57unh5vxq4YvHy4LbzoQ1SHYPdEYb3OhrCkX5SV+fnwvAyI2OSd91jQ3nKBkQj/ILaIfReWC4R2
1M7qfAJv+e8K82xNsuF8Q4XLCOcC7waoWEAHIYJZ127UpsHIhpD+YyXdh/an/mc/VR+an/7xecAa
seEPA4J4R3/VV1mR6/Xch2wMes9oJPuxt0y8DyMuBrYdD/n23FrwhMkE+FG4sjT4O9EON81B/0Lg
sjC2yY+WGG4HJsw1S4stoaF+KLWL9v3w6qDOF7YtZ14FKFe4dlVKQOdTkzmkVefVv5vL8ZgZConB
AAjeSuTm7rgs4HIAX5yoc2gap9YNZhnlFdfZwjEyYDfxfjwEPrYtvH55Yxrz6lpjWM+x9+aQL00s
cWJ2dhjfDUQTZ6tEEFZ4NYgFeMjQtWOIjj+r+Rp3n49vAR4l5BcBwQN8VHgg3LRu1Xxqp3BIcfrR
wut/G17Y4dbRh6xauyls5mC1fSa7APfWOGfU+e/zBT2h0g5BjgnjO8Z56r24vGjac12fpuNm/0aQ
WD0xtZWlZQYE6V3Q5l7uRO6Cxq14ww9XgUAQR3QCCoI6UJG4vBlZnCNkBEFVsJq4c3R4erwne4cW
le94sxHeAohNOFLmwmAUzEirVPEnTX3W52A8njRwkQlHcIj/3MfQrLkpraIjalgCXh0M6lG9gacH
BWnwLHgfCPS32Ko9gF8zo86KHp07Xsjy8s/j9bl75DiAkINPQHmKt1TkwKzcfCgAVej/j7ova45b
x5L+Kx33nR4S3CemO+IDWYssyZK1WLZeEJItE9wAEiDA5dd/SdvdVyqrXeOe6If2XSLkUhEkiOUg
T57MS28604FHHRi3yVt9jOv808w+aOZgasRTPFgyoRlfhLkb1LDa/PTbD4K1KV45kdgbUPz+sptI
0c8pahwVYo7NkpyEy17b/dQ8/rqVn58DJlUYslgBAbLAyPVlK7zzIYzekPaS+xkUYKjj/TYxFcMI
WxCydCsjCJJEL1tY0q7XyYAW5Fd12vwuOe7g4ge3Xw2JSOoZF6/J6ezlll39unt+Hk0vb/5giwYZ
cqp16bWXTvK2v5mjfQuDuG7/60Z+mtLfHiJZKcgp/n8om11EqVOE2m8vq/htoc5mfhqFRyKmV17z
ugsB81gLEqFL9PIlaJEKODfw9tIFp4LaavPrJ3jl8muqF4VRwSqzc1guWy5BXHtjKC6Nu3+C4fav
r/7KS3hx9YNdrldKTXgycRkayv28cPYQrm6PqRO+8hZWpB30NagZr1Ttl11UTJhwMi67S+ndWLYr
p7vQ+f1uetHEwWgyA7w/EtV0l17ySMiZEvlvd9SL66+v6RlMZwfldm6N64/ueTPuiuRkhiDHMeOM
V142gm8cIpCwhl3AYfJgJn5R2aLrLs1wVsV0SI48xbp0vgjLVlvsCLg4DnRgJhymcJxK14HLou6y
jqiJMr3shUe76s6R2XIMgHqtLXQZBBtQp4448GBo4e95V/YCKsMh9bp8bDegaPmgvkDXuDyStfgp
2sFzAQGBKMuqxIed7+Xb6RmTLnPRVnhdj3lns0JumTlZpptfj4Kf3s96KkKhD3JH2D6gkfOyHVNP
nC12aaGQk+MwPPz2gn5w/YONaekkC8SM67uVzZfFoZ783Qn/rQXgjhBIR3nJYVhbuUkf2ggLotHb
3r4vwn3FaHNMKu/VfkKJItRaVw3MwwQG2LbjULdpc7l8dKrMHtOw/mk9wUPgDIzCLrBscAY+GFpu
MHoqZYO45OluTDazRobhSD+99gTAblBggzQSahYPmoh4qxkZJzSBmpKFdsf4NT8tvOsjPLv+wUgK
gzooYjuKy0nlib2S0B5WNzrc/3q8vtpRf7byrQTw2arViWWMWget1H2m+yvbf2DBkal35EG+oXvP
mvCHcIziBU30X72E1vLMMTk5plVwrJGDDSSJaxk2M95Gw2jpb73yolFZ5D7+33rrYA9ZILnP09GI
1RoprLJAUucY2Pn6C8GsgHbUNzrMywUECUvCBPfE5cizRGbORKWb//opXh25KOODlw2wwZ9w4Wlw
Z6e2FiO3zOuSFh79F67/TWoYJcFY1g9mhlBmIJPkAuu6pRcuYLVfX3/9/os9ap0Zz65/MDMqxoaq
07W47HDzYjclW5aP5q135Azwajc9a+ZgqXV9NkpT4DFM+8iqszD9+uvHePX6AE8BzmOrhanXyzdN
ijlkhHeIrJYcaqTjsXqiV0cSkA+sTTgPI759ef3ZLB3RBboJMmSoBijt7hiT4VgLB5OucJdSz54Q
l6jymb5wtR1+W2oGrxoBIWrGIOwIwfKDdzDN0WRGGYnLNHw7zdiGjhTHrH18OJRWE0nkJHEiRq3S
yz4aRw826SFmG4lPK52HJXUeip3/QMgR4sprL/t5Q+vnzxfBsurGiqAhGGhwyHksm98fTMggAFlG
7AEYZH1Vz64PMKT2pEjXoyTtitu4+fLr6782555ff11/n12/biMo2gmGuAZgmpOJNpvSbd1fdPW/
8iDgfiBjiJLKn85jaVQVzSzn9rJzsrv6GBb12ohdSasQ/4vQS4dHsbGMF6/nQ4uwg/DrEDF0dORF
H2vhYPFz7dyHS4cWahj6Qm3LnCW/DWyukwLzGtjman96WNEFNVLJHG9skUd/W7cPnf3d8yquD5r/
KvCIdBsKul6+66gwpm5QJXhZU7LsQn/766H02lQADAd14bU++ie106G1pBwQPkEL5iY0F78tEo+7
X1dUgDYrveoQo7MtWPQGWjOXuqHtROtjlNjXbv/59Q9mgjN1TdUUGKAo9kgEjX63Dg3Jjgjlhljr
YKYGaPlgURWe8jSPxuGcOzCeTR5Rv3Jkiq13+HzRO2zhYNHzK8iPecisnNfj3u3eRemtOoPN+O+9
ZXQ/AMB1IgegV2G8vhxEqWGLnyyNOtcf2uKtX3wvY/2vz9N/F0/y8vvt6r/9D37+LLtZlQUfDn78
23n5WUktvw7/s37tH7/28kt/u38SqhSHv/LiG7jwj4bzh+HhxQ8bMZTD/N48qfnqSZtm+HZ13OL6
m//bD//y9O0qN3P39Nc/PksjhvVqRSnFHz8+Ovny1z8INqf/en75H5+9e2jxNfokyp9+/elBD3/9
w3+zkrRRAIY0EERmoCD0x1/Gp/UT9w0SjqC3IdkE8Xak7NYcsJBq4H/9wyNvvpmzrwsJsMFozcBo
adaPojcAJJE1RuYHpQOg6iR//P2+XryZP9/UX4QBhliKQeN2DuyiYTaxJvG+KUB/09g4RKgIKhFs
4lR07Hg4lTsbqiQQ1PN7mDYvM4m2Grt8n1m+9FFNvRE2ahuL6OtpdJbGo9BHmj4HrTfOlI96hodB
pyQC8InVmmoooLEMuiGiyUfRpzzrl56EG5VgR6Si9SYnJyLxbiCtGL3jvoIGTz0WqH7umqQnp2pS
ETxBseQJzAeIeFI03MWZO+KS+4WzWWbh2PQVjcNmlKcylOVEA6MKcxLrkvDLqncQRaMosm4zGxW1
m8UOT7pMo0zlDhwSlIPptI2St3ocwRPrlDaSjoMKC+p0djt5nWryycPNUzYF8+lUaAtvdhJVdQZL
5fJrH5fVlanCOUIZ4RjozPTEhFnhTRXf9n7Q3wQCEuS0DxS7ZVyDPqzCKfVo34SBokQrfY3Zig11
Loa5oUGnHQaGsRwfSuB7KGZinvI3k+sKQftlAXRRBtr7Cra1MhubGOgth0vV9DvutIHcTJVTcHSB
mZKLVtgqyLyQJR0dWViZre7i/jGtSQyPjlpDukXVc9VkTme6D0Pvt3I3Gc+FnFlgUTUSLla+EwGp
kqxA5VkI33ALN9gCFeooK2lm2P4RpTXZkWSuy63vgMWGMmkW31e9Gc/Lipgn6wrSnIaq6oeLEjor
OpuIagxeA46EJ2lv42FvbGuGrb+MqswFc92KIu85E1oZHs/go6N0eicSw77OzJnIbkKPfpwJG8L3
peXtvQzDsexBYqpEAtnjPp5ux0nXDdVV7Je7gQxVkS1lPNTbutSsylpbKk2HAPtQOMVMbGCdWH3C
YNeWxjUCH2q4XQv99eDfy7mLH6o1tttNi99fgtJhXUqGCEYFVZosI2WmAzbWJ7Vs87a00Vliw67J
XW2LgTakbhRlSbAomva1jDPtQEiJ+ib22UVowuGz1kVz7RbMvRbooBjXthxC8qO5NtaX6XZOoE5N
ZVubljbTlHyprA7uqlGOS0ZUzGDi3s380fWM864vLHOz1BRTTX1rIXufWni72oX4H+u+gsNu0zuJ
e+50k78f4Bn9dSwafhrYpvgi+plcDdj9HgZUA0LcRwj2ODjC/1o2nfpEjO3f6lIFt4xF4pPrz7rf
+wA8gUEqXsxbGfakQj5awGck0s5cZJDlgJxH4MI/JwfE22BgYkKO2VTI8lMso9nZEjZ5kpYKh608
KdxWUokQYcLZvYW+UOxWUZcxcMk4TaCTNtMi6o3NPK/sZtqnVbeLi6ZHbQ2OujkOC81lqYRvwQfy
W553XsQfJU/sRz8ph9sRa8s1N2nZ5j1XBFM6mc1T9O1dD16vUYUKlXS8XoGx4w0nLbLIj6oKhzZH
Rks9OlWPh4LiwOhhbPg2pWp0nBQEpDh8KmZ/EDlXEjOcd1MKlr0tvfvBl8PpQHRf57wOtJvxpGAx
briIEaN7YV1mY2zMTekOLcsiR/vsTEyKJ1SjuCTNvaqKVIY1a0LnOcMwXyTD5LfLdsK60GyMF1S8
yKyOy/JS4Ci7cypZX2g3QgFh3OgZJkxcq0ccQWNU8YadDnIYo9VquxRFe54aJ4jOdIGLq6BTQTZG
wquuyj6V3jacPdvtIskdc+L3y0qjhSqhj9LTnvRVZhpZT5tAC9vnA8x0tsqSqt6wwotuW6+TKW6r
8qL+Nln61s2hCsxPnLLk03mvbcpBZE0SvmvZrLy7ziHe/HlOE/LJ74HVb0iD5W2fBoG8TGUnFK2T
VseZHBy2ZDVvzAXvooXTWlsUoLPRiWYqHNL7NEzt8FAUqGfZLGHvC3zISEGxgXN3U4x1d1sCJb4v
WMU+kCaCqTyrMVkY8dqvYzzzd9hzywaCFTZGpQ10C78n5v4NwdFF9ySuB/X0NJw/dP8BMdLKGf7n
MdL/E4UpmwYp8e8B1xpVrd/4HiY5EXkD6hV4UatVMVLfaxzyPU5yIv/N6kKOLB1UfAhESRF1/z1O
St7gxLjS5+AztxKFEMn+iJO85A04oqgKQniLek7ES78TJx3QHHFHEJbGNUAMwpnOw5+XIfPSWmF0
VAS59F2ox7nlXZH6zWbu5GeZDo9JmUA7Yvb2nNTdW21NQefAOVZZ8A3x/fN0sN4FDOYh2hIhiw+3
2sMMU9BYxINjEuQG6PqpSezbRLRPuqpuJkdD38OBDEAVN1QK6CMv7Xjk3PBNGuaw/bW0BJSvlVrj
Hpyv0ll1nkYVSN4GiVPmoDH4WResUEMb8okydxmQJXK8paYzpPi6vEx6B+opuh63YyMcOrRjGdKi
L1Is93UFEYzeNHCIk2rfNF33o2zr3zHZ7JMajHr6C+aa/svWiC8PA84A/wnTbi2Q+efzDoeCB/Hl
xaxbv/B92pHgDXRzVhI1qA4osl2POd9nnYdPIFMNHneCFwXjZxxEf0y6MHgD3TToBsHqDdkV2Ov8
Y9IF6RvgmSiahiE4DgKrj/ZvHE4OhjvkDVcfCAKJYH+1R4eSxstJ5wIQUi7qTzNn6ZZl4y+VO2wr
rxCMigJehhT2NWAtQe46vVx6Hm38uvanHTFEHcu9voSOvt3KSnQFtxLwxZrlfXkrNujHXmPSYduD
5XXRxMBtlbqak4IcQdCPtXSA8GhZOJ0oiJuJ1NO73rWKVoTzq0rFx2oO13P+n9P5+0MBC0DqFcsJ
aArrrTwDDpvYm2vdei7C+yjdLVYjNPOCLk/LsdkIbk0+WZCrY6yzp06Ssk/PBuKPw+jzw+drT/q8
+YM+XQKjq5XADideXl74fp/mbWHsVewPx3KO66V+elLsH1ANgPUHMisvn1ROGhogEiMpderkTMa+
9LIoqR2SC0wBB+EcV87214+3vqjDNkGzQugDtA5VowePF4JJHIQcj1fVteLUQeS7IY7DMy21886p
XUIZL5f9r1v9BrsfNgsBWAi2AEbFFFpf+rOXOoOtIWpTellLrLxLPGPOCm4WaJzDvJttpT8xP1Ox
IF4eJmCPBilr3BM1q8Tez4vbRvuwAKSxaV0IY+ZSCBy7QylQudtazt3zTtU4UjszlxY12w2O479+
gNdGRQpODvY3cOHgo/zy/psanoKoifGyOKhxQpU1q/fgB40T9X0jjwxBaFD//JZAw0dXYYhj0fIP
3tK8BOkkYE+XSWdZLNUgKCDQRTgNWTGBMNw3vGO5DRqnycaCxGcxjjmwkO5C2KCXC4tiWjiSjVk3
aQ6AhA/dmYeoOs7HeIh7CqE1f9hb0HlF3qsh4JCoG6abmStYbaDP5a2d4qm9hTVdybO0MG2Z4ciB
oyyEG6zdM9b1X0knkIWCNYK4FBwsxxxpEQt+HcCHOZ/9BDFw3CF42juWKZknVW+73DWlKC+VjINx
3/UJcpZC9R5O+6Je7oUEVrptKzDtzmGrqXgWD4VzrUIbPBps5t0WandLmOualVHmQ84gd1kHC7V0
cZLPXrHCEUHvKQcgT59ceVNidyo2YU8HQKQ9xX9QtYgcPpgNIaNT50AW6o+D26eXxm8ZbN1x4rhF
1OfG5yMqz96HdR+2u1kaiXW9WeLbdOiKKUMwTi5ipftP6CbAMslIzBeoX8Xz1gRFqfJ2Ycgr67gI
n8aApw0dPcvqzDaN/hwFc3xXtib6iHT+5FHZVdHbLhyWz5pUOE2udgYfw1os71Q1Fk/eTMb3VqqY
0KVn9X3tJzLJlVgWHMeKeXg/1FBjz3EMCj/MOmWSWhxiryslAHl1i3SvF8cpik3CpL1O6i65WmKL
jmosmUc6QbApoJo0y74LJdRNSdMaQ0c3WVI6J3pIqFBxn1InjQugUBCc+RyJiVW7pXbKr0MVeGVe
BU59FqBif6BjU6fgmcxubC/CQpO3fVWOHW2xSF1hp4ybTURKEhsqAfcvHyZWuHYXOVMQveVCBsHb
MrGEaYo40VY7xL/VLWqHSZwlRaAhP1ONtaVSxupWA6H0AY0Ap9qD4xuEJ4FpI7mNrQY+FyRcgaNc
VqFB8Y/seQpkJAD89m4U7WpN5OmC0UChZHaj2n56XwDMIpnGBgPB87XGK/OYH015O8nms8/rctos
qkJBjOJuZWgKTZb7bixNv3VQwI5aJhuH8x61JyGmShBXKa2GeLj1sYHNWerPJfQGBwuJmKVc6niD
AEc/ND0Opmd9EAZAOmsRULtUY5PZlDg49nMW7gnvIb6uoiIaz2sIFkS5IB0Zd4E1y7RNWhRp5b3P
MBQGCAG4HtCfOBWn4RiG1a3sEUTRwbHwxBDR0qe7uZ6S+ZzF8+icEwWPwLsJmVS7gRkbFIQ6MUzT
E9O8mk6KkeMfGsdjZLIZ2FzzSDDJgiwdG/1OBqI1H3TEuL0gA6n5havGcIISvZGnQTFznZesMO77
rnf8u9AdWEKXaJZq57iowZraUgieSQzWOBsqVfGMuKka3mEIpHduN3fRSTA7LKXM6VSVEY+ly4nm
XNVQUljKqyViU5PDFz64hucyDygZS58DMkzdc0sAZkGU1O0FzMBmWDnKPnUMVG0aFH5Zz8UKgkVT
hh4ogz6/jLtifPRCs9iPrO2AyNFaMNbfyyhSy5DJEUCve86J7YmmxFNhe8p81sd7GZWRjTNrh0hI
wE096TzqCmgdXLS1Y2Dynrq6KZqNKkrYQJ4wp3UtlCbK6KYxobE0nZYYOyAQko76PCLjOTF12+7G
oMMgNCR0ZM6qwiTZ6E3DTQ/wnYPS6k0dCocTO0ApGFemQTzVd3PoQkzEm7uVAjKYKNpa3xQ7CUZs
ex7oriZ7PQ9aXhtUfkjMIxF9qE1kbyIr0jPHQ70i0kuLoVPtsRjlD0FxKpWZtryOcCBCIVI2uRr9
utgO/GyfXQd8shKnJhvm4+JFBjBgKx4Yb9h2GnuPzqOYrzTv9C03szyz6Yzi/DGxH5gD7fGkQAEs
i6ONInrYjM503vB+eldVzYMMWNMAYo7URozdAglKBVs33ZQbcGnsNiAjiM+sIDkfnHikhWqbG406
YQjAAyc+nQu96WuYb7tdT5ex+lRUUZEHfpO4gFCHcC9bU24dlaYfa5M6dImL98oOYbkvu/CsTVN2
Xi4T25S+2EKEtoCeuBudOiopUA+32C0WoPptZBjg23m5ZsguJCKedCbKeeSAeqNNlbb1xg/sxsZ6
N6dx2dIAyj7UTQpg6dzqbVk3fDu43Z7F/V2/cImlqJuSB93qZBvLpt0jJWROasWaT+lEpv0oA7tr
Byxc0xQmu7QAioZSxmXedMH0WaTyrkYtw15Jvpn9HlsAgUF0nTBY4cThVJ1XE7Sxy9jXp7XufDev
PHYfjIG3a+UoU2qSmD0inDkRvsP2tSCfk7EL68xpvfu+Rvp+mIEgxjDb25lWuZzKanQhhCDv2DRG
d0wv3Y2PVS9DfJm8d+bF37QWdUZ+bL5WAMU2TspPte4/A9lWue2b9xIqB2khq51Dqju4i12OaTXt
mha7dL32Vd00w6aoA5IvaoZ6CnOVol4j7Anjyt2WIQfs692Qxg8yIb0uS0UPWBGuGPsqYOHbuSYc
+FrvZ6VjC2oQG7QUHCr3Iyv9QeVMFfPOE8R/VyUCtKx+XqpckRHatoAMG2rr/j4QPb8WKCQtaeIO
fZgr1C6STVx0l000R9uht+wEUewN7Im9d8AQsOOQXlygHOStKtN925EOOKx85CN5V6UMVqPgXw6V
p0+SQS5voUt2UQZyBDSuzzjpiozF0P9GFRiWlRHodZUj9D3rrOBfESkmjzH4m3mbLizjUQrPAydY
Tqsl0hGuQObMtbADB02zyALhtHSWI/ZjbKfwsLOMzk3ANoHiJ125LNfh6F+YKn5yDb4ziJnsQw1a
pXS/jiKCHrwYIG/lDpkVyc4SX2ed035mSaXyYEl6qvzggkOF6eMUauckWFaRuB6RZl8BZCKkdHK3
g/z04pKSemoSebQ0W1/HatuKODdrNi/WPcpwJ5T1mCWbRk1o6QwbRIPspAxHkssmsZtSzO9loIot
j9t7pLmSa8h7va2Tbswc1+xaHtc0Zck5Cxs6xN1DkFocYBx97djqZEDZkC74x8FnN7ORc2Z7ddpJ
l+QdLx7aCvsbUAiPDj171zbOJiq7fiMgEnzaeTgaMUQ9ZvA+r5g37UcI+sa95+6AmPMMNkdJ3lVg
2qVl4GSpJvhlpKfYrqgqf+37Mvoo53jI3Xn+6jZlmXMY0GvTLlmpHuGTFFLCiMh1VGay6xpMzvk+
cLnZ8MhsFicdzvxkxno7y/MAAfFIsdgntFmK8TaZyjLaDLOjdkL5dsrdaByzUfaRRbiiHIHhnoJZ
FcL0YUGOQ6qPRVj4uFjA50diephYTMOMZa9nSKMltSr3rXGW92XEiuu5nMQdHyPCkMAse/RaW7Qp
JT5PampH4j5BgthbaBWZss88jLk+a0qol1C2tAOytKFB14tmDHPEJ5E48bgmCQ2dcDEf0z5eyp1b
hn160i3x8K6CQ0Cw9Rgw9dpVHct6lvr71tX8LcEOHFAcZsAgQtJxOgFZPt07U8zrbFmQ3qRCizqm
Qcr9RwD8TZOFbqPLTQWdtq/oxibGFiHcXPM5/aLmxLNUMROMtO7jAqykIhj5Vo9DfJ+aKSBUizm0
Jx1oIu80EB50o+NC68VtbZE3PCZXyVw2MgOUWL1zh1nXuUI95AMSsR42AiBQBIM6hCkEeGM1p3jK
im065HSSHPpTw5gvCUPkC8dvuVAGGrLObdq5H3Dsve7aroBGJ6CbkrpjD+0AInhlqQtvC3R7YJGd
7SDd9rVjHkH1vw6KKUdaFkYbhezdnkbGKU8838r7wvfnzQiq4IchDeGBURlH340ppCjzaRbopZgo
gFVjWsdL1iVFdFY2/uDmC7Fq1SMTCiMdW1eMs51pP0TxXH4oixYD1SMivvGgddjQBKqHJeVRYZt8
YUzd605X6Ku5XWjJHEgWd6Bsw0CzT4NNYRjH3lDUExqPh+Y+rvoE6gLC6/YeaWZzMpCgf2IkLu/b
Udj3YECO94mEuH9jutnH2Ba9v4mbNLwbFBtKWFv1y67WnhwQbC8xVBdHAGWUVGk0ZOVivEfLy/Qu
YMg60iYsKqy7tVMsuT+r6FZ3ToRAHgPT0sZvxqsg7uWX2rYtlqWiZ01mpn4+MxKHggxJUovjignC
flOXPqwfXN+EEsfkObh3Wxbe+FHbaeTfkRjKSqRZGRJDqQJEZZwRK9c0Nx3mohi/REb4KlvACUam
N7LeVdDEw3vYGbTlW9SdmqtmRHRA25E5dheEQ439coyabODajGApJ8sja0P5fnaKrs36sGg+MEn6
z7Zxl4sazrJynWZdiMFQ9DdtRVBNAOJUOOb9kKZwlnHGhuSF0as/mIwQtAzLglx9ysLgPhLIPOLB
SfnZ0S6s7pnL2oDigTSSWXwovwp4vL83fodDUDDEWueIEZaPySJ7jX0mBh1BD3aGqDDpmttJMxSo
eaIVXxyD8m+sxAp08WbCAdVdhOxogqW22DSNcL/0rAuWjM3uiFQ0KaJgM5ZSLhv4EyEkXRao2WZL
OM9npW8dVGOEk/OpsYmCL+gCM+9MNYwt1CbIsG+n2pkkbWuorVCkJnGqCply6g0fzaSyoUn8LY6+
2C/4WBVx5pMmvELuskqogxD/tplj1CF6OgHnYhk67tHU9dthzyMUg2wcoroTa+xcbOeh8EYc8iLv
pA3nwtvWvBqm7RIN1bCrLUnn87ABe4bC5bz64Mi0jWlcBRDkRdyKSscQda5gM4y6y/s+UTWVfisK
IBAKRyNH1ctT4mvDd6lk0K8A6uJcJdydEurqNWlNmIrrbdip8TZyVCRhsIPHRIQt+vfeUhY1dJgA
pO5Xu/t2Bzf15r0apjRAElG7bKNqbksMLALg2NbDALbKqLGeI8Xe47xmt0ubTkU2dlFyx0qglFks
sUVti4YRUDY8Vj/8NsKGQzoiJZy4UeEYHiCEAll2IE5AmGfMZ5pgSaGQMHZ3jhBj/uumXsFdUTxJ
oPq3qvGgmOQlmGfBk1nM2tQEEcYtzJfq3K+Mn3tDBNFt0RSbX7f3Cni4PhRoyf7Krjqk2sZGN27Y
AeclscLqzvh0iiGASek4v2epCvAc3ijAmSBGByIdSmXWW3mGs/r+GCvOIa1CILSSxS42OBEiVPQX
LzxSLf8Nnn6B6YKKDlVAZB8BJa9g/cu2IjhJd2xlNDRicq+WsKtOZk2WFOciFuwc38woN8N9Ir5M
XHClgXjId93kFFsv6pwbouv+XBcL945A3D+93pUin0BtAPoiELE51LMo01DXdV1weM/Mn2wJhlEs
ZYkVvCg3iKDdI/zdV5oLoIWEDDCMRIANH3R5XfQqMlNU5mnY1jlha2Er4KI9OOpfkVL2j6Q71149
6HWkDFBlBbE+JDsJUtLP33BAkIYp3bDMB1DN9EMvmUpAmBRyE3DuzPfxCIn0h95OElSDIfoOTf87
cpf/aUQBF9KQ/zxjucOR5wlL2jOewPqFH0SB+A2QSLCToc8YwtMQmYC/pywdL3yDzRLp6bUQB3Kf
z3gC5A3WAnhKgdnsIoO3Cgb94AnEb2BOib/FHwxhfOL/VspyZQD/OWaQnV+vhLozjFHQDqLDVQHb
UgF4m587alQPU2NFkYHnYp8qaKBGuVuuNpueJjKvlcvMRrexlaelqKrHMDHtfFIPejxW/fpyHH+/
J+itraIC+Bec05fjGKFW75KpOYfuZHeN01f4qRvnJs2jABh3muKYA6Qx/RgC0/GOJHNeztgfTYNi
jL5wV2/RgxnbjJBmtXF1LrrK2RapCM/GFoQ1B/Pqcpg9/vhsoFx+7+fnGcXXmiPIecHtkoTApA9y
R347oWy2qc6ToAGRDiBm+7nqS3HPEtnnNm5jJMr/MTBfae/ldvP98Z63t46G53tA5UTKoD2PLHyT
1G53EvXa3SUVfvx1S+tacziuVlUX2AIhJeN/S5U/a4mXqpPzUp87jRjO4VbXnlSAGo5UA742UEgE
/2uU82CvPmzE0VVqIl2eS0Rkuxnsra+qL1F3X+nmBHzL/tH00QidkIgcebqXSbgf/QgGmhuiVSje
HfSjrhfkkwp+XuBkB0aJCPytD7Le1eqMeiUmY0+nJrVZW0fOFasAttN/oXfho4ghigwA4pWX7xEH
trkOXbRfSxfHyBIl4mOv/j9757EkN5Jl0X+ZPdqgxRZAiNSSzExuYGSSCQ04HMLh+Po5wS7rJrM4
pNV+rFZFFZEQ7s/vu/e8f/4usHWfiEP0hLHyvNvEay+kXO2LqzIsvdeZnN/BMrfqbmWeypUt5PSH
zfK9Zem0FBGygBmNe4MPfR93toF/kUnKESRlj5VaGM8MQitve8Jzd6FtrC+RbhFNfaeKzbk2xz0Q
g+Zkru70/veX9xevCa/j6T8eYdwh727v0i2smll+Nc2NlUyicdNsHjnzR9S6//iTMLPAf6HgZJyu
+W7Lnjl9dG0WXC72lD87a1mdyWjz92qoquPvP+mdOeX7M0vyjeqWmAwG/5N15sd3vx1YyYLKuSxN
xNGJS/kpEHX4RURUvOcqyP2PzKuv4FHTsP3MMZ3SUBM0+wNX5xdvDsOv+GlP0QJ2vneXdvVKrxM+
TkUx4x73xgCaYDG7V2KrBS38bbvSVt5+3HTTnrWN+ydM/y8WXNgZuMHYV05Ms9Od/2FZareiChbH
uezzOjzacFn2yO04cWst95nV5Wf//KJjIqfQPE04AgDI5v/j582RW7Dx2pfIPkMYt7L22mQOot49
CU3zs1qcFR5kOD+VRmgdDY5zT7Ka5j8sF7+66D9+i3dPGQs94pKAU7FO4sbWOr+OKkwVRmX7d6Y3
miB59UIrOxIHqvLiD0/eL7YCondAfCjoWUVsaqMfr4HfMX+JNtDltLbbeT3Z3tFaKFT/8DP+4p3l
GPXv2QVsqO67rXRSMjOFsC6NzJx2hIXtw1S0TAGyuukPU+++l+3v9jZOoyTDsHmCwXk/uzjIt8Xw
FovpiVvlkzTRgYyDopj2hrOEAYJILq+0Oaqz0tYnw85YX3qVMTDhtPWGx0D1/bXnDs712qiK0zoJ
Fv2Hi3F6l99/Q0yXnPWwpZzABT9fcuSTwnC99ZI4iL5UcnR3VgcfwS6Vf9B5sdLnl/k3WqziTw/8
6V/++ZNxWbpY88zT2JO/GZciTq/LYNAU02V9kzVllealO+/8xR8PJqEXvFPaJbUaGElFW+yO79Ce
db5Nc94/SY/CDNUfqoRfrHxMHMaZw0x3oMT2+5XPOcV+oSJfLLJv9pmu56u8LaOHkiYMJ88iv5dB
gHnb0rgTLGXty9lbPv5hITg9fu+uCwdwzmXUsyCa3rNQqgIIb98FF4ZTjle9tQWXdp5l1x6zw1Lp
Bd294Qr3sFaVfb66i0zaziFs3ZNk+sMX+ft78v1K0BPiYpANefc2VvPqLNbsXmTtWH3NfE+kubee
WXXnp2hXyJG6XRGOJ0lYYjDLNwH8+tmVETOhC2c7KxjLGXeLK6+hhrt/erN+8fTYbFCnkxIxMmx6
Pz+3FlNiTx7OC88u8QJEMxkenAjumT2v89XQfsaw2+wosrrUXZdsh62BqM+c9RdZP9Ee7J1Fc1D7
XcX8nZv17sadPNwMCOBrBXhLf/5KuTutRq3NC2cu54yuZStuSarLVEzUHsBzmnsdjTKZ5/FzAakg
DsM+OsuWXt8VkrE2f6hMfvUs83VOnCluI/XnO4FKqLEqi8C5yHWdHwjT+Jiy8EDGCJjTbusn8ei6
ur9fF4N2nOiuDdDG/3hxsVj2UHaY/cQK+F7cmScAhqOyL8xlCvZl2Uwxpj2zTqfBqV9m7cszZY0v
NTm+P2wk72SlUwnDJ/OZKBzIG5zRfr4XZefOJibQiwp5+Ei6hPhf3ge0sRvzrpGR9Qlbl/wW0foj
gGGW2dkaNWdBFWIC4fKkLaPO/7C2/H2hPU2pxIoHH4ay9f3SgkV8zeRWXZwk6c+mtHhUN40Zyq/x
JCXO5OsCH1LXHv0M1f/3j+bf91XPolhmNeFS4BF99ygYhXJrJ6ouyN9W95Mq9KEjvfXl9x/yfdjt
z88/n4KhmaHKIdf9fcXklZOwsSFcbIHur7U/LmeyNbCrSTRiZwrcPbnA4FA1WZkSTHHj1hNOooMC
nmEzO9tLP7luFXchev7vv9kvLj1bjcnoEQapoIi8exiaTDS4cIoLro59XHurvW7dqNxnq50zW5DE
oEYdT3hp/7CUny7rzxeEgSHUrzyJEL2j96SpenLComuN89CvQ7KWfSgnWkzY5nbF3IsybVSWn1xH
+fqnU9/3Y937j8bHfoJXsKv/7UeeTomPbS0uZOD1l85gmPSDygl6jPVx7OsloeEw7NoNx9oy+BdK
SW8Pvn7cGxwnYkHj4FYO2DUbL5seAndgNk+33SH/yqt2WE5jv/NXac6Ps6qcc11l1cn8FSVSjjTA
+d8/1Ap/r8UDky2Z/ZBqgYLtXVWK4N2wpgbn+CJ4PxqJBx7d0jlIOsD9zrG3/O73T8zfX5jTB+I1
ZuHk1PV+2giPS2tvuAnXIMppPIbDvq4ZRPn7D/nFT8VbeQooY7znhPPurTSBc8CY9s5bw8pul8Bt
M4Zd5lWiLavRsdoK4+H3H/j3Df0E12LkGC/oaT0+/f4PR5quVpKqQ55PekBoHtdl1xSWvzc8PIu/
/yRKlXfPPhoVJS9yIfeNH9B5987RAJnXqvF3NlbxaT/kHvNzR/wzT2bna7I8pxZn7Gft9oThzXfi
jYcOV4xylu7MHzP/ylYWJa9HbPBoqno7Oc9svLzbOmBvmH1d3Vj0mtqUaKx/aALCuWftqPuvc7+1
3wxsZsODdm2mDrqzyIhFD43zUcmmvlycKcKOMeoiDaxCfLZWF7veZPuT2mH49NROZWHzKsUctLiT
CpqmLijZa8HtmjnzTmO0t2e7rRO5tt4OA6qRJ4zpbl6n3N4uW2tQY9qFDn4zKMlmxoYLkAJvZlPf
BuaG/8EXzvzKyy/fhmZbL4jOLgt/VtUynpu5eRsFozHSwtH+tz6oqntOqObb2K32nUN8AQeGkIFK
cjBLX7rJavLUqDfcGAHy1eeq9/FwL3gOPpFd13CcaNY7aabM6qKr3fpuxj2MAztwjUdEALs44JMT
Iq7KblwvturkJJK4CkrsvGuLMY7md7waWcXF6/FQTIw2PavmqGMS+WB8kxx+Pky9W2TQUP2IJ1iQ
rdwFXTNZBwgLlb9vCvlkz7Ax0sia1LAn1TkMu8HNig0/SBUttOiqoExsX5ZF3M6Z9+YUpjw3l8Z/
lszkYeQvGyXm1Lbjr/TjRv/RLLUG3zflQsZG6KiLHhtTmc6ovfSjzWbZkmbJhjQwfHEyS3TYdPDO
4N/F7eFE6eiE6jgy56/FuEPLg/Bb2RK5H7zsppWLU8TweMshxZ5s37pZaxRM+V7UOT7TZcMhqYc8
wYPsQxYTku8znEyau8zPvT4p6lqsew9XTJCWjo93dB6LjhR7Hb56lV3iNesmnq3RKVf8m9jRPvIy
MNBjNT2NDd2TmBkd6eozB0LoC2WVLWLWn+zLTOiCG0NCaI7bUtdnM83AjyyN65rkenUe284qnotx
WOWuHlfnq9+x28ZeMbj3sgFHlGZTX84YyzVYIx7O7aRXdR5WkFV7D8p0jZewcPj4uS4Iwgq/URfw
ChrvQLA8M2M5LUN9ZEhBVJ6XRURDrKiroIqNcd5wo0yBEcRmUOtX4ZfjEA9t09mxlffWoVR1Y8Qi
2FqsFHhZozTvN2EmllF0Hi3/3p0v3Iq5hXifAgr0yGbAw0H1q8OgEwkKIclkS7nUYvFrExGEOBqa
Fpd5Ougp67gNYIDJTtXLF79aAhObXlB8CjbPmbhdzInYR3LJL11lbodo9U065d6UvWS4LENwXnlz
IygJi6TsW8uP87BwL50mUgN0By8fzqzec450ev0+zohIgufVRosXcO3kRS+wrSU9NxmrWWhmX1w/
rwSJLTOs01yOMPTU0BrT0e7F9JKFYTXdEElQ995q2w1epXKZsO7WVY4sEGYfO1Ez/YhE/eDGkzJF
mDZuyXKTqZmstcSpTemwhTTxSxGabTqVy1xTa5m9Ey+jH7Q7NszoVWhE1F2zZWGwi0TQhpe1FobD
2JgepEXVWJT8W8XK42Yi/JIPWHFjjTT+ugW1fd6aQ3hyY9ZRbPFEmqRVaqM9WNlmy53EJDYmtEex
1FuzGB986P8ybSQyQTxZYeUglnWs080wd5S14lRml6U9fyjnGkeohRUHWEFdUZfMVqevt9bYPji4
HFnWFrs95jDIMTLNyngLStfTiXL90op9LBt3VbZyvPI1hXZSaZbfuLbH5WrWhg1HQvT9ne+MtMiD
NVJPprWoF8+W9hVXyrNjvyALwA1Y7smqmw922RgMBQYnoRPan2a/69verTDWVxEhemcdoxikRdHt
7bwMHiLOtNiae3oJyehU9iWD77eXaKYAi6eoyWbIBJHVxrVnbWYcSmHmaV+qAZfSEm5tql12lkSp
zPnqhaq8cqqu8hLNTyiOmF6LB8hL4mksN/vLYvYrxh0CHjsf/sWHYM5YiCoZfTR8V13nThY6cd52
ho/Z0MQ4Xbn5VsZlu0xwSaBBif1UKvPOLCA2xFMTcWciYiZ+IoUbcTfyEfsdZblx24f2xAY4NepY
Rk71ZLuL9Q1BNrttaKbp2DdX/77PWNASMB0B3TUq7cum4s6lrgQ/caC4FyG2vo290g+9LMdyag5v
yqRGPLL2YvFWtjUzLDxs/Dktp7FuY1xrQZ+KWdb9+Qjo4jlSo+/tlhKcwhlmx+p5qCKmMPBezdOZ
9ixfXuiwMB61EXg7Y5id4gCUKodEsUUkJeyuaz7U1hL1cYHv+8Y0BmxqM5Y4JnCv5kQsrg3COWnD
FkscwzesS0oXZPsKuJJMlDZYuz2vkB5phwwrjbvCgllp3HSJ17PvJiSqJHwPSRD/TKx1d75VlBPA
rOqbUtFa+eb5y3zEl0D2pSMJMp+vk2PXSVE6DJXHWBXeSLcvGwyjOUu6Uwvnk2u09ZBSEm19MnSO
rtO68peXWvrlmbJBEMSD43Rdsi6Wcd817UD82rbrryHdMp2sxRrN+7BxgxDMgSVPU2ra+Z4zN0Zk
Ppw5VGL22tfRX1a1dxlyP14p7WnnLG8i/9gNzWjF9FddhwWt8V6LLcuvp80Xr6qU9YC5bq7v3DYw
vvROlC8IKp3bphgG8VFPc4QGZLmNOyW6GAYWnKh6cPxpvW5Z5elpUbWzKcwTEUGZ5SMu+aExz03O
JNt5luExeGp7b60PmFmi+SxTAvNX10mCOxgPDffKYv2hMtQcK25JuuF9cQzQDHlsRlmhgNfM1ZKM
IHicXS0mQoeYPSNe2KbqrbiYUc93RbTNH/0+o7JYhlIgpdGU2jW+J5/HwaqyNMfpXO1l4BdPpSn9
r36myi7pFoofXPKl/dWdA3Xn0SwM48JuLEI/nvTvliywWAHbvIZ6o1uTNF3HFUyykGo6xpDFdg7U
Q5jxEuQWZVHoeM+FURaXOvfDBwxz+kEjvD46VkHoyOhExC7KA09C7JRG28HCWIDtFIu4mMwKfEzg
oPi7utbfPKkmgSPX8R4J5q2PUZg7JX7pkPVvs7MA1IspspuC7o3aRwBosvvBkzmOVc/D9UhYNhsS
5WwjHMsxBErcETSy9qfy+sqgVhDJWnWnvaeXy12gdPGpNYYpnaLNvWL+wbgTVjMVByp61hSlxpNf
HET4tRGpZdtjeIZFVPMrn+y+l2tarGa47jDAelfkVZbHzTPb4awyyZMcB6Xbu4aJeQcWmbI7VBoL
3y7PfIQAKJUYvF2CHN+ywmzvRRMUBBW6YY6nPASnbKqNfZJQlKuSsTRaP3EBeOApNgIRYT2bDAZ0
NYo5f7ZZ1xuF7hy9WeMgwmTNRmw2bb9w+3TUTtZVREog34vIzf2kI82Go2HeOsL+W+Y9dM3SfBAF
f2tfs+W7yWKM08tSVIaM3TEY2oswy/WWSKJCVoI46n2tdF+RwyekhHDMPUkZejh+odyNSOqOKu/2
k54QfhbhnJyoOuznNJrc4Lk3SkQBw9/aR3PAEwg1hop95y3I0TsTb/WTKJV1Rft4+7SGa/3RnTrn
PGzmQiaEuvR91JK9THrizQd/rcm2WGIbKH/0og8+sml2dJbxcemr6OAYsrWSsqbYOjjSNnYdpZdz
tXJx7uagKqujKL3wkv2WwElcklrHgT5OM7VQtbSgVWhu9Pdik8tj5+bExDhOb2Maqnr6ArJpedEN
8Z2Wh6pJu2iquthY575Lo6Gb/CPLKwhuUJ4mVmw4Txe0YTIjjpCbuftaYMysVnf9KpuJx6Fwx/Vq
y/lhdmIclxcnX3IjJjJvf111DkdYrY7Yi0GfKEHOlD0Ymihiko+6Zpyq0bwxtNVUaRRs7nNvk8nZ
GaVV2fCsSJGcl9W6qtQQelVHLJGhxfFqGImoDDKSSSgGAoNGsw6IidFKXM4RK0wZY/b8FjOGqS8B
Dsw8UUvmMVywy8jYbE3Wpt5Q5d+QtAi4s/f6U9pMxvrsy2p2D4Eys7fGWuwzz9EZyhfr0cupKXFd
TFqXZ9wFtWN97/JdYdvrx0jyao/N2N4QAZrB9WxuoTD4G81DRmw/OgYDLJ2UKJ5/tdW42xJqP4Lv
y6BdDiVz/qWQWNITV0D5SqMCQ0eMA9wbmQIBtypUHZFE326N29lmGmo85JxqUg456m2rpTHvpbaI
CmMIIbE8dFHw0vErVxp8wP24NBYQZC5N3Nk1jt/Bz6LncWaR2ItxCqwYL1kL0AACowHTfTae8Svp
ga2ahvdeOWb7Vged8ThUYcW1m4OyoVyCz4qTtClPRSjM1CTChI0P0WkAqQUVtdquVWpe9kbrdeee
PAWipDdTMbc9oT3OSAGcMb9wKbMJZXrLlRTgp3Z+zxCgZJqL6JOLjX3cob2Imm3F6G9ymUd4gYew
xJdLmOB6Y4034nUuOVP2q6FfJumQCGqmNez3qq/CR8B3Uu4thiN9+C6j/L9R7n9o1/ynt3JiGv5l
ifs3dBCgDmiPH21y/PH/YD2YjYdPDijOaXDGyZf5F9bDwgiHEhJ5OBv5MyG/8xfWw3D/RSX3fRwT
wDkHd6X9H5OcAU0HiQ9rGxIx0jV6xT9xyX0HS/xXeA3p28P5ARTCd8S6AE3zZ42tL8zJcV06DZU9
mQdJacpT3wrO6M0h5Bh622aL96BHMsVptW7T2WowODQh+aO/5oYfzAnR/PbzoOlPohvU6zPKtboh
U2J8mkoXe51NpJbWfzC4yThV6trFnB9eYBKXbUJyibSL1UrjdXGNAjCbUUVrPLcd562BuhmwV3Vq
3TWkFh8qb53pRzMGbU1Ct9dkDRk/5BwyFeYkaEuj47BDB/Cx94jV7N26yN4ADeZtWuftqnesGoqR
5IQqP2pdDf2uNEo+IShF9cjsDmz4keF5PSGspjFjxk/PVbpIc6U09WpSwJ7DIf+0uJpLUnbW9NFV
Zb6eC0UbZDcC/sJGTsQ2mjjLKZVfGbVsDoHZLf2aKh2KrY0Vyb9y1wpOUm8/PHK3/75lPxrufpaA
uZE4iBgrbkKA9qGinKhNP4qlSojN1r5/VppdcFObgXrKsjUSfxBKf5Zk+dcxpAGTgRl7Ql+iN//8
KYg/07zY1o1aaseBX+YOLflLjjzHheNc+Qfj1L97tj88nhb5lZMETFeMXhS+4VPz+UcJuN3qLCvn
L1jlwD/ShmueWcjbz2UUjf1xK42+OKf7bA+7AF4EIp9fcBBe9SbVrlhLcdHnK+SxbSrUSwVPs0gL
btowfmumObT65zzXUXcQ1Mm3az33p1IN3/YhnHQWXjgaATD2xxFZ0vYznr18jaQTs5xyzCzlup47
xPysOGsbaNVdm4srDt/GdOtMFsAPl/x7TGTZIQTFiWdHFe1aQDiHNUrnTXltnCtm2T9myhEBKpPr
tLst2By5N0NBk3Muxy1exSTFsZGO0ucB2WvBrt86MOGqfv5q0hB81jxbdYLXotriTrtLcRxL0z/O
m9RUrKVnhAfPa7xvE2LxufKEKlISnzWFJ2rhEk27YVy3Vaf2IFaxzElv66pLqsLybmSgQWfJzV4Z
n1dv7ZeaE7VL/nki3juuvrGkKABrcIgol2/Xrhuj89InLxQ7G5cgrtAWv0xUPt0en0TJDm8HtQnG
xqKk99weJmFGXOGzRe5TJeTAKUcJdpTAGQoja/eNJpZ7v224vpIQOxPoBtHP18iMo3fpw0geE3NR
GefxLI/iopnr6ELajIJOEF3np8JBLkOOC0SX9CHf89wVoIsSZMvhclMFTqyKQuFRNl4JZjSPXHu/
NbXztC02ojONTUOjG4f+tGOORdBzTGiL009FejBex0FN55MRcilwZK0PIs/sMilywenGnCfTjbXT
MSeaJjakLcgO2ZgMIWY1Hh2dB+cOOb7LfmpaYIWOsxpnxXTicOWbKMWhGhj7kgSg8iArqMHsAAxW
8DiHvrQ+1nTBvika5d8KN+TMuhhEbngbN384F0TDz6iNQZ/W4YjTmaVvO0702y/DqFxUvDGPj4k1
3rVdIUGci1JW1j50qvp8G1YXX5HevCdSV7A7jVAgrKlpBwZZfVsDe34quYp2GrgSPx0ejLJPc+XU
NppGO6Nz0jgadw2ZuluYPpoMf7PRPsTHWKGrQkkr0sn2wpvJ2txXn2v81IDp8C5CEUWc9KRVh4lG
1DMOWy4LI/YGevJJhvhDCtQuEajNspccYe1OPWBEaue9cMIW8kWtyzkp865LM3NWMmmILdb7SQXh
2QQFgrrV5aBb9Z2yyIV58sMWGqu16xxbPlpFvX7zZuXYsUL/PvNWy8gP9GYlYhf7IQUxB5M007ka
46g2CrEL9dK7SLl+dtc3hVMdq00spJ7azRiTXjfrBh+zJHK92H34JbTn5srQerUuGDcQvq3YV24U
Kcdvxcb4NMQhB+OHKRskZ5IVHP4bGG1b4jtO/aHYZnkViG19m1sWPZobbfYs2uXE2u2KMkw5Y7BM
4e+xHyIOqfdaaP4YLxHhVxvGJlyaUgQ3uVnbRDpzJYN9g47W7UMt8tcud8UTaq4u4inYJrpEho0j
fQudSSWc4nj+trAtjyNQD2vfm310n4UEl+IuKJEw1LLOfF3tmsOJGDt8AJKDWG3UHIP9zSNxiJnL
9mPUblMnYPPCy8l2sDW/diu9ksQYhqolvMzJJO7ViOpb2H5/Z44rYyuAIwzyGDWtCc8kzzeXY1/f
1fZ2kdnbFCYIbT2BNdMzlvNhtsgnNpAnjZR5OminLA8BQdk2Ci7qRhNCRw4Td7YWqqMkR0qGYWCX
N1vgKZH4vZFfrVWZBzsBcf9TDQE1PBocCL+VgCC8vZ8X+oMcjMyPrdCgA1mEJIinbsQ+6/h11aV9
Xtkh6eTREdecXucg9ceuNBsEF20dmvoUX1RD74vzwqEWSLOi7vNUZSWHr7kIzY9qnKxvMhvCr17r
cVVJKxc3OGaM53UBPIbwDXymAm+KSuUjVZ8rZgN5CZlyFwRrONIAt8PZQzLsi/mts7EjMYmsnHuY
Ka7J0V+vnIHJsq3DrnEHyDJhyWQpACzZhoa1DmsFbYD0QrxkfqZRPCNW/1Jv3WMhcuNVVpH7Em3T
dLP5RfDUS2m+Qg3J6H4Uo6DqcTb8fo0ddgj+o6WmBGgcpAyRm4OOia93zL2WWfWER85wEz/KSfSQ
8VPEi82Kdo3dYyPclch7Xwq/te3Yg9ZDCachxOIJmG4ylt8uyZuJGsstKte88JDkPubmVD5MPO+S
OKVX38madmcsGI13s6Jzc4qeZhClRrkaFvDXRr2IfPEQW9Gw+1SrbCtStxXtubfydsVhVLh5yiZY
38JWQCNeddR76A7FdAtQkXqSTEzz2jod3TyMgubbAEv/uV7y7CuOVGYVM54hfA4XPD2EQQ3TT4vs
JPzakHa/NoU3UkWuQruxE02dvWvq1X/cTt3QKZ/zl3bipSPmPZ2Uw3ocpr1nVuAnbGJjK2QHw3Ti
MsR/mzKdZnluu8x/ngj1efuoqKPA2OKmHtbmolZKKIi+Zd5THiDQv9FgDSw2sdG+XnnLPkHwdl69
QE0bogDxkBgYSpGnVevQuGmbOlguBSkOyZ6uCnk7hlH1vHAI6GJR1tWxBcXRpK4a5uEsWIoOWsqw
NLjXMyYj7KI65AQ6ZhyTd0UGgynJvKGhuQmKwbr0HDgwB2LRxnQRbaMQT5oegZusBuiK+7XoCBnk
SnUP4Goy+EXGuA5HaWwTTyQg7FVy2ui3zF2TxXMna0mELz36yxncZVz0NmNjuoSooElh5sNh8+YD
1GWbEzw9yAj2jE2zY3si21w353QfWp2xo4c5EfYuV56CS7lwXCBSS8fgC+SNwj3qvHHWpO+zzLts
hAW7hprPDjj/U+Iw9AP0rRI6MSgj7MRp0OYBTjV1XSlMj9wYJyHVbxu3xHu3+jKEwwJPhc7/Vny1
pdcYYCLcKrgFUef5X7vp9POEWVeWdMU0K+MZ+BszgjVQrLU5J8yKiuwEA1Vf7kVmS5H2w8pP4ZWh
5ihTl4sODmMwD+WHMdoKr0mrIaxmDOgD00ZLzPD2vhkxUD/OVUvOhRkQW+nvKUVsecyjsUK49NDm
7LuycBj8HsOIlP59uXH4IEpVrNTejOMJ2EWJq7LVrTVDogUICb8fP2iJ3s6wrFOCOHZyYwt2lolz
7MoomHl02Q1yUVdIkQFwKGGENU1ZhFcnPMtcOZg3kE3pu7UkHdWdEEtmP9ijCP2rVuaNnWhHLx8j
AFS8fnXm+nGtW8qbUG0tACtE+CdFAP1ttOTYJmYtFwwE5WA3xy531PNoiTnbeWu0XAy+LgGK1Zmi
PHEku2EXjsYj5GbA111lbv6uzIAPUeBNds4YlGA0WSiB88FxqtWhtWyHlEyo7Odis8WQynF2reNQ
uM22C3vioWfg2iP73FJDYSYD4aF+Bwp9Lni+Mij+gkg5h1ZX0wvboG7NN8PUOMVuyqql3mlJSZ6W
LQ7acwAbRDmrSORvvcWJPi7CDg2+70Z5b5Kl38Bwea29czOT0l4jed+CueKb9Rdon7nL1h1k/CDG
UnJMAOHPATsrWpj1ZE3uFQCLV0ACzlcoQHP+bJhD+QxrPL/L+454dI70PMWnRuWabPRmvtomjOnb
rHdZsD27AK/HIz5rfvR+3rW+xe5NQHb8RuRaFLFlrOUxlCesXy1Dj8OESeyNuR2eXM+WIpg/rK4z
ffTYBSsk7KErIbWV9C77clR3Yd9jSnDpgtuHYnSaEOaV4IIps/NurAr5MzWjPH80pd++AMmQCLvs
EEa6VsJp9kNhFLxCRb59AT0F0UisRTNgJ8jQERZ0fKyNXhW+DhlQpMwv1yzFOlPTSJQ18fWG5C2b
UtUGIA4cmFT7/xfNJn2CSp+SCv+3apYUn7/+qJmd/vRfopnzL0QpAqUnCjWDA03MWH+JZs6/3AAH
tXnSHuzvUYi/NDOb3zlNy0Fh5XcBUf9XMgv+RbMNQyO/BqGa+Lb/TxQz/iqaw381CeQlvhb4af7R
U9Y6/P77P2gSnLJmeIv++WzUA7jH0MpadcbAjEichVlhgZZBkzbjJpza+tGJ+uKuzE6vN2VFEc/Z
QIOVpTJ6jKzcc4++zyFtX7a0Ui+2mXfmAq/BgIcKAESCMSOK9pWLzYcT1mZMmoqgLcV+lJ0tPxTW
HE0JJZ5lrzH7XsnkWZF7C6YGWE21TqDV9BdeJdXIqUbVZptUzoYvn1dpObplDo8laYYaVLRAFmFJ
6U/j7gRFLCU3Rw3XPIylQ+Ma3QpKYu4w7pTBmqlfDy2yXW/m1yvoHfMaOdPKVMy3Mi87sDjPDKyI
2mONrcp/Drum+JxPUM2MdcKOBKTOvsV+Pe7AWEe9vBZ0WAkzZh9wXwBzi4lzydGLjc2zjCeHfyKt
A0M79wqSkLwe6rY3nqX0M9+Bl5vfVwwcDGXCF6XLnaBQDc2lSfrCK5Isb52bThZhcW9CYKOIrghD
ia8rmJpvAzUlfoZwqV1GlJu0hB7yIpq8e8+QbkeNKHu91xtjp4XDkmedIAQbcWHYVkOg3yZOPbTv
8ALT35d4dm9c3ZjHMRMYAX0na8v9OHrzFXaNrbrhsIyIYoy2fTOMwGKO1NBGkVZ5Z+n/Ze9MmiM3
0mz7V8p6D5ljBpYPMQeH4JRkkhtYMpnEPLljcODX9wGl1y3Jurqt9lWLWkjiFBEAPv/uved+Cxox
/cots2jvy9iD+Bcl69F1ZyVJ+9RlULSkAXNNzIF3FM6Y3VNIWRwnrGuRi/YCgzBXmkeVldqP81Qp
gbsOg6bGxO4n6820xehNAUklq/AmhAu5yjf0OvA007WlmOBTQHZ9GSUpAaQrxHNUig0Gt6TZzL0F
Tj3iWSJb7F9LG2K8EYbdL/3Wr+OW1zepIIsMLpnFnXYaK7jCLZSaW0Irej4lRHnQYJvJM66GzKvK
g4694I4UqzecF3Ih6dnj0IjmHLNbhFvEZniPCWgojz6afn3CZeM+exMOtsxY9LYBIXwY+xD5rupa
f9yJ1muv56pKb7E4qT0mflxPQyir28FO5ppF7mLcxKkBh2ssbXRsOedy17izPNJ4QXdr2s4XHu3u
1ipmbdwGqhvucfyY/kYrq2YSpibk2TSMGjIl1RoY87gkdmqujANIytbhYCbLRwubDZcQaY1T21nO
vbZAc+HU8l5p1HUQ5ZjMAcKUU4tDjDigC88nMWZ0t8ZukdRqFN6AM4YBXTeEiZIBdDCu86HoX7zY
TZ/03Dm3BEk5T45WFys8Jlaqqu5bj6s5o1jQ0nkM7j2GbOtXRtRRGJKyVeO67PrxJ3cFxx528dx1
uH90buObS7ZtpQc+nzxKi7C0DqGsdWAeeOD12t+lJg1AbxSy48+4SpUj+kfGwpHgaIkaJzacCXNr
2cVaLk11KkJVD80nbBZ7zBkDi9hP8y0rmmy6RoTOW8TTtglGWe/QVvHCYnyAIABYMhg6k6iF12n2
gSv10dnLWgqsI9qeHERuJt1yAwKrAWDfi+IJfiq/5o09KXeanqs4DcAlOYH0TY6MLSSQA+5Qw2K/
2jpJt/GAq9pwaWvaXBoOj2B4aosTzQ8nTFT9zOGw9l6X0mmKp8AqJ70fzKGRSOx9Jm88OH8Zh5lU
mtD8aTUd7mRK7iqC4NngKimmaltLcyIdJ13vxwA6dz22gcqswswhdZhYoFtF9Zby5kbsCQ0GyNze
MpC3Z3ssjcdgrjUqSlllkVflxd7T3BdmPKDgsPhGN5RnyHNQeMFDWnecS0emUpnZ4NZ1EAzGAT9X
fURxUK+QUKxNJS38Uoa9DNtxKisyX2O48nNq86CpEn5OZ5dlEIygKRKNCHcWvsqt3Sc4OVLfOdUc
yS6DB2tuklZxpGCGYB2YrpMA/JqADNTu2zgPIEwnKCjVMC0MXwoVANfUdcjtHO2xW+anQtJDsAlL
t99VuYujd6zKCdcHtUFWrfDX0SsU7h1b5ofMSs1vblE9LIKTaJNUw7kdxKfnGOaT35I4iwi6cC6T
0j6FVIE+l/h0q6uZ1/oQ2/57bxadfEsRme0zFpux+4hLWzU3bdZwOMHwyRvu+b561hYeiA3tQDBS
MrqmGlqO6oa4OwcdJ77RsnSSD5qJ8h9o36xdqNUsEjrQi5ry1Dw34i0XiLW1Jz4yYIgtVPIwyaZg
42Sqvtf+3B4ytqt4IAavvvWKRYutUztmF5FEJ8udOXgnI85BwU2ZLaremgX30q6a+0NuwbbsZG9G
OglzY9OF1XzXuwv2ErseRLiF8pSHQA3K0iswPwF0MqqmigwzdVl2j92htNvgDaKr2HYTTVFA1Iz8
vlKdfx3nhfcAT9R3N6oIExnZTq3fcRJOoKWK9sekOUrBVaWWKTamuYWhMhePAByEtwFi1v8YIZNl
ybFOecxE+ZIVUJtTjsS3cZFM/n6u+i44xFk2X9kQCa6r1nX9KE/YY86UfH3iQ4M7qZZactGDoaYk
7d8j9B8jNKPvPx+hH361w3uZ/fxH8/mPPv31jw2f1eYvMzVf/vtMjWzsOWuSgv/x/2wN/2umNmme
oEKE/AiBK0roiEb8MVTbv/lMy4h+ZuhA+gHm8t86NIQXh0AjciBJXPap4b8yVPtfYcP/HqqRL1dO
PrM1S0mGdHyofxX6LMMzvVy2e8+b9dZOmjm5CS1E5WtuJl19PUqDrXJAfUm5m9hm6LNmB/Q9XTUy
1uSrLkuDEhrtghqWs1RdtdtkIT5HpLPxmu2Qz3O4KcKmepwrjh3s9FYFuFBz9mx96cLll0bcIFdX
W3uVjvGZoyLPq6BMSR0sdErQhhtqpOJmswh7sY/Dl/zsf0nRju59itJ8WJVbHSb6ucv8sDoNozLn
l8CX3Xw2557s4mg0CfzqzHSOltlg0xxdQEobsCzm2iQqCUL02dJup3QgO5G3FXrHshBmgK3YJGOk
3SrFxFO72U2IZ4huTWtgD7mY64p75FDyXuE7eBM89YB92e5MWEIG4fOS5dn3Tg7ch5Ax+9siqIH2
BWFpfjZ9z2pg9uWKZXUa7zTpqU84fDflXdqYAZmlFh1jY7ek23eLYzQUb0xmL0iBZDHMzSVon7Ak
ScmflM3O1iPCFcDLK5bHCWwnDRq1G++RPJtmN0n+mC2ZIazAcCGG4CAw1fLEtvs3iMZlhSur9qlj
9uRtPRBa2HZqYSuL9h/CgFZolxtHtI4RZV6Z/8DvJB8aL8nmSFGYumLxpnHe+otvX9M/tgwHscAo
3Qxmxq3bhEiAIacOpbmXAifcweqIlrE99wiuaJDI3sNSdRNc5FGM6jQPmPNOaoBds6mI56S7JDSH
ZQtS0hS7KsQnyiYRpuNG0bVNl7o0XLkZsWO2B9fLnHnnJv1iHAw3E/01KM+hv8683Kj2qeex28Ek
LIJtgGeXRreCR05X+kb+HqCXqV3K79FtByNs88gyvc7cdWaBvJvkdpcDPXWAZ4KIXJpd2TNBbSqi
dQOMGBZOGAxt4Kysgbmdd63U8mhUE8cZf8wLzE0tjWjQyfsuMZ4aRnN3j4pUlIhvoGfOssDrmlUM
gfs0A6ESSRba2XXWkiZ+gP6uhm9uaaFVIk7P02vFcqTdpOXYZ08l4c38Bpi4OuvJH6urLOut8TaB
GjNdJFuZ6dRNLFr37VIjcZAEsOPvvYWdEWYyfqZDyEbO3Co+QO5eIZzgJG0IIty7axBxk4jZyvYp
U0gGJ3Fyh5Vq28MAzYO2iiBB895U3tyVt67EPX0pa5ZOXCzasM/2kjTh1iAPYR7ScHY/8XwQ1nGK
rMap6FbIoqLIFWj8rCqbfTd6KdODy5hz1Dam1gM1U2mzwRiv5U0Sc2DcYKFvq1tLJ9y5oNr31keT
15DK8cQO/V1oZi7PVa3rdO92Ik9Y682Uv3WiRMVIVSn6U2Ngh9m19fpv0cVAqGHH6aob5lCVH3Gk
q+YWK3rqr2eVMj0pNZXYAfo6c1GmkQLPDF5jcKiXdsIarlxsNv6As5rOerNCCrNTTmKNcrSMSgJR
zqPDkWJd4DuaTgk9B89OWPDr8O7zRbWvgnOs1yY5lgH5a0Fg5xOPovs5F1Rwbmsiay9wafjplbL5
B0Y6ypkkEDI+l1iFyTAgnxFzfxP82xFPxsxnqC94J5wu3HUECsq9wx7gYrms7dfzpH+bjov4aB23
6Y7VTECJ+3eOGaiZ/OyXaXX+bYE7lV26NTQvqdfIz14sIj4qx5GfnNjcT47OdQh4pFn5uKZyuFjT
cq1cUVgBXNpxP0CG8vEp3ZaLtK4FR/EhhrKPTwFuS9Qu82vIOnGM0sZDp+T6JfCb6yQvtxlF1axd
7CEISOuLyYnKzJXZSRKMGfZLHetngkhpd21WWfHUwhUqDhOeZ+M0ykw3Gx4YRrtF26DfQriFbRwT
i3SOj0JrGqRKODRdD3PBRreHr0T+L+fDtkkB8H6rzMD+lRGGprSP5erDiNRHhaUWCbmTeBBPaeq6
Jy+26DFIGqoDjo6p4pvRcuwPaFhTyR6Y5GEkzR6Vkp0yLo/YGdBMG7vsr7GfI5KYwIfqfaqC5naY
BpJ/Ln77J85JMtuMttWHHJYc9kS0H0hGuzhrNnDV5ntpwcE59Fk4sMilo4N7EZEuf2tqAgBXEI0h
Y5daWE8dP54QYVW76X4ZZusqTjQ+hNoLoQYPSUFKTxjV8tSamboPSu295KTYUsQx6Z+TOKNgI7bH
9HtRmzY3M6mTN4t7Oe83AzvpX/IqYOHDbsGHYfflE7JAce2RB8r3hszlK7Hm5GYKJ2p07TIubru5
q19a+s9eauRiVt0aUYVNWHU3YDElJ9esmRjdDbG/G2OsFjsrk9U3s+9yvD9mYfOMCei72haxkZ5k
DgWLRcBsQCbfOGOO5mf5uDe4yVpzskPpdc1t4eWWt+nw4X1Ycd0I2gK88X70a/XU5nCDIgYg5D48
H6jheTAFF4aAXh5BQo94fuuOx1sboK9QgmDiGDatwb8dNEFG2rsz+dBbcfNeDAHVNqmnAx7MNhoe
laNf+Wia0HM+V77WEU2j5osz1fJnWa9vpSOd7M5zWNlBxmiQS0aKex982xHvaGjZN7ysYLzrYIXK
txiqyFSEVJge7NBsbpvS5pWFHa62LS5aFcUY99+CTITvy+CWTxZuuCvkKvsZ+R+7saPL5sP1rYp4
d0kej32Atjkc8Y27vReWnB1L6TovOAjyDnU+Wd9kzzSPjRTS2AyBpSgAXR8cm9wc1c+MQx0tGrrB
PCKIJOioxKzjHCE0dfOu95yyIVvQ60cjK9tVkiNJQ3VuPt511uiAjmGg+eW6QzKfy3lMX1H+aHY1
fGGhJzJJMQjOc5Bt3R4WWzSIIP1J6fCaIpSGc9fTkcBHH4FkwrfYFcV+sTXhAnN08n4jaCvIdyx6
FxwKPIzOTcsGKdKUOwRbUzTFzuza2DnGZZjfEbSzpn3ZccluxPo4pVLDbZFavHp6zdzSuxpyC1eV
RJDXGKnnPDjIqXPajeE3ud4X1ahBeMRJ5+9dCSthaxOjujEgZBZ7k4zsgxPW1NDMFCbcVWxvWL3W
uNGioPFUxxSS4VjnWYvwYyT2J2UHutpS/0uoxDJyfh2dkOli8JsuNWMBtu6in2/CdpbELmaiqJB5
bfaM5GpsGM3jUpd71WZsfNJqxvbOUqj+Qbymq07OYJNSRCYOpqijTfKtpc75mY6ZAXx+SjiGg2NT
03fGwnEX0o1Srvu3gsgEQWZSQ6aeQTgO022VDwPRMS+bHxqXhiHij3UPGkGP3/2GEjEQ6XaFVhhm
4PIZmplTMw/rAxayIW+2+AWrO/L/2c/AqdxXQoB6ihQzg7MtuMEyZyeCVKRm9abwSXSORTVIKO+T
qkJfmyoo8tHAEdnZlHbn3Scq9V+teaSKthNe+iFSJIRtl4/LN1OkzbdFJRPhVemyGxapEi5IXNmy
bGDPuWOI4iEUjg1VybpMSMrl82CTYMBD9YbwREMRah+FDbUJrX7nunX1kAw81qJEiBGznC+KW02Q
Hn+YSDviS15aLlFA6cnECjxxfrbaxdxI2nf83tOeRzFCbhKagisuo6krvISorAV7WvKAM6PFGKY+
Uh21sJtZt1VNmHXmjha4wnhpnD72HkC+p+8yrEaayqbkDsNksdy7nqrGiN305EVp3PCOsrkYGNdp
0boHSRY32zKrW5OnmyRXAoAkvpZ0P9r4lDxxVi6r+ENM6a7BS7uAFcH0mtyvbE/8c3iwc5KYU/4T
D5r4lVozRouQbCympiXR170xcF+h35KocDzb000PVKDce3ahHnN03p9YdjmUzHE5PXutHF60mXfv
1qgNYhk8nZ+bQVrdRgx98aiaknZb2jXwC9jdWLzkS82ByMj56GwGBtV7B/H9doaE/woKEaY4hDDT
PVh9ML6SEyjwjDQdSXey9hmxtI7BpesW1An2Wel72HBmwI5CMIUcdOjm0Wpi+FGpLHs3cJO9KxX2
35PVeoCjaQ0SDL6bX5uI30nEP64fKvwUbxxvStJQwTRcXOmo7yFFMpYgucKl8X0YMxwnJPmY82Gt
S1aCTlV8K3TofRN1Y7yLcLTXpo7M/b5YAVCiMrH42M86WPJ94qTDg2wKRKGacYfQRFV9LpPWLxqj
77uvVRnvONGrX5CMumnPB6s6+3WtiWGUY842N4+J0SWKUqjNpMT4vQR98QYp1vU3PpNfHmVmOgT7
wKyI9OJ+KJmaIR8luwVg0zc8YnKC5eZTOp23ZRich6rP1OrVcT8pzkmTHX5v8yOj/IeKYDtx8vsU
O7C/sZrRXW9g1bhP0V1cQhUe/6DGI87Rk0TcLeaSuWJg6JsXxx2Y1lualpKdIuX4UxWjKQ+OSosL
Q7Fl3ZJG4zWOh0zYu7igwOTRmThNRWHSdyS6vV7yCbFAQG8tbts1ndQLF24KJBqRu/HN4YqHqreL
uyVII6xYPm2rkEqKHcCOJr4J4eLbEQqcEzwgNar1P9KpeNVUpTNLkVM38LYkfVku7GODJt7ZuIit
l8zV2V3SBqyJefEQ8K7/vVH7faPmIuf+843ahgyObNSfd2jrF/y+Q3Oc35jLwdP4XM3U+65Erd91
aYdiZAv6xIq7RbcG8flfOzTDNH+zPbZX/GsYlY4dstr6g3hsmNZvjrWa6r8yGA5C4b+yRfviU/1p
iWaCmyFL4lK2ZfH70aL41yWa7JQlsgI6SZusJghhUM5GvH15GJZMPLDjd/eE8mmUZCU9/hQ1K7W4
aKtHFvKs6XMplhMtk6+0E/Dgd0gW4Wh1Bnxmoubgm6JY5hg+q+YuVrKiItFN/ZvajNd9GB5pHbkq
GZ5oYYufS3Ni+wu6pHxrZV1dNzUpAYCBRsRdWi7EWB19QzQmXPBaxO1NWYjl+4z+8DiUhUORo2rw
vaTfukQ0L8ZkN3IjytYd0I5NjwAuR7NNMwW7IphiLoam/okz3zM2f3rv/4dMxRfA8a8vKJkO9qIe
URsAOyus+s/xgzTEMVdWsxsxg5lPC0+Is+sEPIe6Ygrum1mZHwhA1Puxp1ebaZ0IcdWo7oETRPEy
FyFRNJgpxyXuWxNZu/JIiC7Zo7Qq4ntN7YznPC2JJxbTkvwfv/xfiTZI0StslsndtXyT/a31t41q
aSxJuRrfSPrqlqWpGx9qa9Y7zwAHQUGh2P7vL9YXletvL9ZffuD6C/3JF2HHIsWhX3LHBTNi5OJS
QQgyGVLswbmfnYLUMgwdRwdn7Lx7OBrXxOJuy9I6y3h+seJxt6r4upj+D7jamnz5++/FiBCABSRI
Evwd7WNJpSc+8C7n+TimWqdqzkah45v//c//H38K8NW19AC+rv+3j0prgOjxfWpIMsPtr6U05a6z
EdH/95/yxeD62x/jecCeiJL54NPtv13iGMKpJ6XwhVaNgKVo1jjGuD7Akis2RvFzOkBljTIU+xfB
avEZSXJtRvIEi1IbG3wqXEre+An2hiV7yH4Zov42ZKZl0VLyKHKW2NwtoP3T3ZAa3ZbNRjMeRcja
PbZvBlpR70xbV/kuL5P2kTG+/t61qXeeGTHUxo3LXZJZ6KJdPWCWXyACUBJnlieNXwwzLBGyE8Fw
Zsmv1+XfycP/MB2eMv/8gXWdvf+S2Y8/P7C+vuL3J5bh8+zxicnh2nBXhpoNa+73R9b6XIKVzAmF
/97iDrGKO3/oPsFv3HnXqJdY+ZBUOPFVfzyynN9s8FieQEhysUGBHv1XnliUnPzl4uQhhWeL78et
3uGO5X/9+z/dNAIK2gazJ4qubB9SqsFSaEOLDbfyuMuYJntrNSJZ9CPRf+jHFgp0bhV36FFcamzd
eo/sykTDmheTF4qRP2kExuZZACSLldjSH5pq1IACXxLmFvZQjT88pFaF+XIGJpvsKUui6w96qTyM
cZOl68HVw25lFGyLR/wKXhQngfGLm4cfshZIqqsmlXzEh3KZzoKCHcEZwWfFBVN7rf9VI3iOyjLC
q4n05gs1U4AjoDaZR6dN8qcgLqtflGf6J2IENGPhFSMV3OYsmUtCimHtBBuv74muz22cP0rR1k9T
RusVTrNgeu0LbphwADKYMvkAK6Uhrf+2omhJSmsQsAix5OwwetSSNa9qws9Y2eM37ZNtvGrQhvfk
Y2Z09oUqT/hBlpKMkDMVXL1QwSN9Jcj8bMxja2tUNsXqhbB/EOxCBgm9XJxpJGp+0L5rLBBxSuO6
RjEemHhD60WDvasPmSrp45wRGFCaqU5GOMvt8YpgS9Bt+8EaXnMrma7Q7Gtvg34drHVtPvBRkGN1
1FTLhLnZH/JD3vpo663CSZS700O89MFVQn/aa8fiptvkY4AlQ5FhoP0u6ANUnIyFSWS3rnXjFol5
23H2t0l7hWhgeLPkxbMxQm+BAPZXdkEJsm/VxApd4jDNmYYcQYiAoCjWGYojogHbAy63tOQEZTmt
wiM2KX0p+RYeR2Hl/PJ0+KOebfzBSZH39QYy98QttcYKNrUhKIUYB/KTZmP2MYpZ38d0ANLfR0QU
XSRp+/ZgAYTZeQEmFRvYvUlahVqyh9ill2NdtX8QJpziE/q7d2jjEWUS7mZ+MbwmGXZyXgFzKne0
dSyL0j7Gdcl2wV9pdPbSDvVp/oLUISMyEiKWzC8EwHgEB20G0k6YVf1C9RqgO6szrH5vrYFw9ZUN
T3jQPVX9mhhvXS3X1R9BcpMBaGGxtebLkUbbW3RXUueM1LzfdMA2F7Ys5NJZV1YQINIleCOjJUJ6
rn3QAOA8vBEI+miX9IauSfehMEm9czqmLA6zLWl4H1f7uZ5wn+2Dr7y834Vk59PWI0dPRx1H4QwT
By3NOeb/SHzl7rtCrVEJDLpPeg3mm4Jl2Z5JntO7WKP7fR+S4p++Ev3dV7ofJgRJ/9mYQuAKa/4/
ndEaI2FOJp9DAAGNnM0buUIDYqsfMYNTkbrqQytXgCJw/SmTDtpAtZSQB1wLCIGCKTxE8Yom6L8o
BW1dQyxojAb/Yr+YDHhmbxg/8nRt7+ws4lXid+oB+70bqrthIcQx5vpji/GrhlFT+m7UOcORQDVx
IYmtrd0b09I8hVQFuLvZQXMkgWrmn56S8SUP2H1uWEzFdC+HmKseQitJfwSxxd0HxovLKIbBeiGX
BHIVtsGI1eVh7Kmo3/fEI4c7mrEc1uPcp+9hgGZyE8qZejRm9TnYjY6K9z0ZrDwqkLNZtaQlOdEu
UPJ7VSXy7Klp5tphHXrBmiNuM4ljZxcYKRr1EgbZO2IZFBIdKq5Xdi3sapJmYjWuXS42bxI/gxFW
0o4FTtg9ZFCD5DZPxfJclqP4XuUlN9cxpqrgERm0y3outKLNL9PU2/MFXlk570tKBLMtxpxq2PY5
VbF7RTARfgqOtYuMDR+7p90krdrVCSmlexstvqHWWmXpdlF+zolejfl8vbjQS8iDyPamVbUHipmL
7E01vFZbo8/d5uwbon1uZxxZm4T4yLi3DRuTOhC0gO20PfaQd0ghm9XGcg10OOKjJKpMpX1x8pNp
wI8vS7VV/twXJ5oKmlcJres+LudMXNE5VxNUUlSNUAoWWE9zPnrVkZLN/maeqY+6q5dgkgdaG1jb
64SK+ryteeYJ4irJnr2NfvC0RuSqGbv0ejuHEXllElnRoNzIF52ErzMiNpQ/tBcXe8G0T1HoxHYI
CnWHCQg2kDdyS5vbHOpQmqlhOBi4JX+fzf89t/2Hy3nrn49tGyqV5I/yH//vU2Y/f9T/+P9Onj/P
cet3+MMQj4UdwxnZ/vUt4iTKqPaHId75DbxssJZeUMa1+nr+a4hjvsPrs4aZICQxWAlGrz+GOItt
BexgOjMc6kgw3/xLjniL3oe/THHYdtilW2t/HaOcG7ge648/H/0GBd6hB3aQNdwJGMAmV6Fz9i2o
EgP+29GR4s0jF4nVIxzenIU7Zzd5/aUNKHE2/VFfZLIqX4Xh1/skNsPnwsne6XRGkiZYS40aaZAD
DHNzW30Br7DZub98O5/PLvxD6nn5jpqBcWsM5Ts1yOZ2Xp9kkfQDJGOszdlpdur2JIZWPydu2193
rl08sMsjR27ORY4Sgh3DyFFkl07ml6ZdvG9xms7PZC8xOw7qw5lNvqMi7XJSbu4f2360byYPe3hm
8rU84OsdD4n6pqy5sOOyv6RgEC+ZO3zkee/f+mWltx5Yy1PeCnG0S/VRJTFGi7rqL01f+YhaPtsO
jbSXukl94AA2nqo5Q+nrW/WZGdn7CNnztH6lMfEdRQFTi139R8cJ+mpsw/IaEuT8PE38cKKM7mdn
ZP4xywr/yFb33U94ATHGFBcZLIu9+foz0tr3ji1q/8vXb0l4rLiIVXRnrvuYMr6qgJGU4P3YchdQ
2wYw0LEWoUm2tHc/nZwNTTgA1tuk1tRfMAGII+JAcXGhnp0s5L8twWLeHt/95F1FgDEJS5yEAZMK
jcEkGsty4BsJUF6AKhV7rx8nAhH82cn6i7MKLi5zLOPd0M3FZXI8GJ0EgvzbxbP4Swx+fddvxdUw
KMhMs1cW7EQxAR9HTO272uQLIrPzwbLGqfVRDXzPCdeJTagLnDF7aN48oJzQQhu/OKwvLgF/77jo
Cvpku3ofcr98hxDMT7Snj0rm7+hGRO86tzmtLyvOJf9IHrO41OQrt3ZXvS8J7pCRpvat3ybeZxDM
8pN2+exkUyh5LNl0HXNbfdhY4clOFPMtvcYOADKLVzEYb4vene7qWQBDwu8R8Z8+47C4M8uYnp6x
a6yTH2QGsWGed4+y6/1dnk7+xci64srs4+zgj1OIXjOYwbMoTIlULcXF7XmMt6BkKXwXYpd4PD+i
0J6aPSUBBg+2yb3tCH7gqNfxFZtGGyNPWG3J/cvXrNDkURydnULccYAH7XGb+r0m66385GOppHus
fY4NpK+b+OijRX/YYhWo+7lprUiS1d5VCGBbu1nUDSRcxIcm6H/lE0lcfwyTfMVr4H+QRkkyLFCX
iQ98AFEY5Bnek6gieXjwncK778Rkv7RDMD3kjt/sZGKlXYS1n5QJ2LGrZQG9GJSuecQuND3AWshv
+dQPLyAFiPxrpxs3xdCNBCYJsCjCamfmTrE3K6ZZTzWsQWhW7nZ4AaHEzV38EDZr//Lch3cDC1Zk
vcLd4DCwboo5XG4T4FrRRBcyXqKxRwKgQHfmtpECGB8btvfheEyFmIBdMHYcMrLnO3/KvVsSEPZF
1PH0KJo43TM6iM3i+sm5bCucDUagvZsJh9R7xY/dz7p0T0PV/Bx8Tz2Y3CqnaB61ey4xNHJuDG8h
bxjbOln9AZ16whJjA4cuarmzRWzvbFIW/Ia13NvjekyCPo9oYTknw0rjzVBX03k0nOcGoeYupYDu
Nvea7BsBUXm2asNBlMJNHxWW6MG9CTpiUYKLc6Usr92FiJYnszW/wfbMXkIm15eh9bBcYR5bIPg/
+RlljZ7RB3zgWCstZjUfswWvZjTVaX92ahU/k3QHaIuyfAT72+PGSIejrAIbhm3lorna8AKmvC2u
kI+MG4+OiAeyjhB94nbsNlIMtN56E24+lRvLvmXpja0yyMqPto1/yRUVkBr6aKemv509trCDoq9+
AKImNgHXfs/jJ4/3QvcqslLpvYBqtE5mXxPbl7o4Sp36OzUIecvrPxCEUmW4wVJwSecMmAJoj290
lS2Rp033nJKNuksSbWzSuA+2uBr0K+6Y7ApkpctVPYQ7xl8RuZpJWhdWuUutbooGOTLFNRbx5sRP
fiyQzSJX4vdkpUet+mJ8Lwjr25GWDedvRzdQOzCkkRFAbAQba52IkHlbmRHpkuBYWINAGN11lQ53
IAWOwB64vGPyIKMz3Mg8ALjd8/cGhntV4nkCs16OJwGt9tjGpe65RN3mCnAxrrhhljdYrHg7MAqw
9GhH27wC6Anm1KKQiNu6xQfKdLuHVLTpkaGE3LPQMxJ8TEBOjN6LHEW1M6Zg+mnMScAM0D6pscZL
1bTVN9WGyzOJkOBqRntfLwn7lg4bi5swWYFzb9bscL3E68lJTIZ7n2VqPrqL4Z403s7reG6WI1W7
486y4nILD7vGO4mHx1rM8jaGzhMFqeoOFb/IzggD7q2CLkIHV/RJjv5ZLZ199sY4xJkGFEdjjcS3
wJOK511+Au6Y3xtJ8lAOw3ybuFN4lfVL8TFMYG7gAs646+onQEDcn01r2rS2Vf1KzLm+8egUjtRM
6odkcrOXw9JgwVCPFfaaMGq82N9XBJB/ET+mcT7Al6xI6Sl1DOPKugpI092LipKCiE+qf/b4gagj
Y3cJ20J8YHfxrxQY+GfL0680IjhXYh4BZGPzqvehm4GrVF4DxZObmtd07EjiheJAN2sebHpWofKZ
HM/I5MeXvunuSfyZB6tNb4TndPeZ34AojlEhV3vA0V0bFzjN3A2GrrcZ8IHHGmQHBFhjOpAlvrSp
+1zMvr4D5z5ugW+XOIIgq6ZgQh0euM5iVzdcqzNnJj7EKnCoZ2NtXLVtdeFMeadsHgBZZT1hBNl6
1fLOBItlTbOVa0L3LYwp9C37wN61UhhctLgmzBJfd+uXj3bm4+mVKLlAWsW5go8bMaYZGxH26jme
Uv+KO029MyfoSTSbo2y3xfi+APp7I6KPqycOMnkhc6hP+Cqdi6pJ7HP2DR8y8DQHYmgDfoN0+cQG
cpaTGB9NV8WXzsqMW7cOxp3TgeQcE3veVh3POW8KbDg+uKfdDIyJ1RhyNxrAX9PJnvc5Z/h9y0Hw
53+ydx7LjiNZtv2Vtp4jDcKh3pAEqHl5tYgJ7EpoDTjE1/dCZLZ1RGRV1Kt5zcoy6yZBEHD3c87e
axuxU2BPtqfan4zRXGVd+2CxuZ3zZKxJIZ80ZS90ulErxvY6CcqDjmkxt2pvmgr1wRlz633SxmxT
cPBdm0iifDp1lTcFfbvtp67eAM4ZN0aJddkhxguJQ5l7Mh0PkWvi+et5pQ+G2Z2jeTDWsicFoWWe
ckiSIt+WZX7OUIiu6sbqtq5soXArrBNO3FoPRpc/JY0++DMqTR+qsrK3crpaJqTwVRxNuQ8/WayT
jAD4XOJhtZThZkSluTFQlSGLAt+ghXbqKTVLHGKxeVcWyrSZBZhPCW+UuJOGF43U7qOsgdzXYuh3
jtY5W1D98VYRtfoxRam1TVoXjWZrTBB0TSi5cT8fTT2br0cOBUUK7Te0clgAcfOtdY14JcSU3Myc
V7aGO4pTOQlOw9K5qszoghkGVeQIgT9pCxXMkHZBo4v/SKdNV/aTs2Vj6EjqtnUIdK7SvrvjLF4y
drf3IJrcfVFJnq5SnbU9Od6OtlGhg7KOp4px7hANxivibx18RLIfjvAbmr0tMuOaN7baA0Yyz9C/
EHsh6Y6fVXvJWENBdBXIAFQ2MQLjveyU+jUmjQPZXRntXDRm131LZCwFenLGZzUfHSefg1VDK9ur
wIhhiJRafWuKprjJXUV50YyoUdeqaQXbwWhl6bOr2OlaoNe9lmGt3Pa8otgMSiN4M8s02HEmbB9N
4AKoFNt52itxKx7Q7piX2LU67FFmvSVkIwHencCapCHhONeDW6k7WiU4v5qiq2/o3MHoM6wA0kxb
yH4/53b1ZgC6/mCjmPdmjHSeHmcYXVtSn7cdlIVVpDn9NqsH+xHj3EBfMYJqospSO4eggfZFgIAu
hsWCCE22WPpjYFbnKDXPmtJE0Gzb+RDlhCZQ7mAlA3S46Nbd7FbROtLPOVjh5waWXOWvaVKFdGpa
eXTGgtzsqGMeabmkSkja7VNoPo9tDNxd0R5ymI+AiOVHwz/ywxwmS1hC3+jZp099kAp/VKhO8ple
U207r12VzGhX4W2HCLZP0Gezkwy717TPNX7pXtmMktN4qHBYD3hoP2Qn0nWYy1t7rrYOPtgV1wq3
0G7W+pAeQhpmvoQItXaiWlmwydi1pQnCiNRYoc/DW0pH9SqLJvGluZV2M4Qo+MklJ3SisDmUTXHo
L93SHcefG8xp3yYtoV8fSzBIvK/enPSDj9zGOtiaGR4K7KR+agjdQ/9/GuGvrVSKUq8JgTJVSjRf
IalKd5MttccA/zSGu8kCVV5Al9a7k0ynD9bOdDWDi9zl9tL+ilDduzDeFPcxaPL7dJzu8s7MN4gt
03UST/dY8zwE8IuFZ3gYkebhakjECwC7+VjmkFLA0BYPyoh3WLeNx7mXLwS0FNe9aaNbs7RgzUx0
PlcVOsy6/4grE8NPrr2NOWaasXdhtTuYLMFG9OuB/uJmMcc/qEqZnxK+277kvLup5+SOFsPejnoQ
6+mQPoN6X0sGmRc6CIaH+vaNnt1bsZylYsW4b0Z2STcAjM7J9pDkoH7BR34jDjVZd5p5FxASgCPA
G+fyUqrjSzmUEs/ncJ2bJWQOu51OQWApB6tzsMxYhpctOvsZk+u6Legh9njiNYkwixPgaegRnKYy
hZSh1onv4iGB0o9Kt6ZRe4ATlzLVqUwG3g4NC1EB9QwT3BgKrGIVXHXCTNxXAQL7lRVW+1nPINh1
/ckAlPw+ljZd0LRnpJaQEOC5bHJgtcfxXglt5+jM0v2GsqVlSmaGvszCQ63qVPuu8a6ycx2GjMGJ
qcJ7L8/Eg5oXOMpym3AWXtMG+po6u98PEwLgTknQ7JWzTmsdHP7YF8fEcr+VQt7NjYA74urnOHaP
sPa/8Hy8G6G1Ker0wDQeOyVnirgzXTQmAWll7Jt0cq6wuG8z2kCKkRyTGuGdUPPcx3hSbuJuekT5
fVTc5KGNq+Esqkm5ZdbmIKsuv2B5behOfxBwsA9dJ/JSgn3WnZle9X01eFHPdG9asjM6TUOp7D7F
nG/XmOR3sjCPVco2B9oH95TTHpaIhTYjPCAeFOtOskmmPBBQQpWXFAIUet5U0MAdnvEeeOQqOStJ
WRhaA2q9JKS0Jv05EPalVEx8Rk6EmCOhtZ0BDcQ0NIx032PofO38xQM+8zcThPtS3Qb5+AgIIr8x
0O9sFbc4OKpBo7fLHlQt3JI8nvh5LDy27Uelc09Vn40HXe0/6c+hUKmmF5rBTByhrdyTG/6UG8p8
UyXqS9lCua6H9llT6pvS1D5zkT/Vrvs2TOFXIpyThJgSGj3VuPsVZtreqTh365muE/7QYeIW0e3c
d68Rg8jjMM88bZXRb6ys3Yed1TxXigJHTNPSS6caBmdFNTjZeZn4poIcLgvxVgQYZ7wUn+lKaWp3
x45HUkSbT1uRoWQwsDrXyC4yU9lKiF5jS+xWKQ55EVLVKdauDuePYh7HNZfTrtJ6PiZB/cLNvOuK
aMcs66pwotHHzbTpjYxttd/HYWNhKFHoCEB03TEArDdZUVqXol9UkzYjv0G7c3VUtOiqNmpcMfBQ
1WpTxu46tKtbRhwvzODW9DwpmzL7usuCLXyMgyOtPQLYlUVVsXJxGuF9aw5jFD9mMxb6Celx3oev
VmKwieCwcfJhS7MpeLA7lOIEWaHnwuYuGZ/uOMffKJAOeB+2/FduLaATGBdasKPmlSDjrBubYT05
2VMSMvZBXR4TL2mqHKTduvfKZH6owPyj4Y4VL0zpZrQiusnZt1ZxOj3qY3RQs+CCHgxJsaECtIuw
P6fuPgrTgICsfoejLbzHW4f43epfMM4fqYeXUIYc2FupRbuKpWxLih1hqK3N0xtFtITLisypec7s
16bRqcGxOa87W3HatZLq1W1byQeahNq2RQl7wOStriG0im1KUmLmB0XSPs5KAZW1j0oaGG6hUPw4
5GtUNqsi89OZEHXd2fel2m0kqWw0HGobKnFcjICpbBZN3dQOVtq5n4ArAVDZJoeAqB3fuhJTEaTT
8iBcEls4qRYfUyqypxkT9Z48kvjQ2XSG6RGMFliGMS/u7CaK3oM2115osYldVvT6tW457UPTJoSe
NLOyQtoJRIo23SEjeugQApLs3fb7JZWPnEwQyOJ28rAHUJRyUPWmsvucQZkfeW3NDaYRbvAUTkAy
rPHa6W0w9YjBb1uFgdwKPxmlXKQ1G0Z90tfsZr4gggjOEy4eH7RjdB3VVMqi0tzntO+RAGAVdVcy
qh8XiNs9Y730NZzSesv4t2MsxK5kDJ1+UPE03cgYZRe3tY+32NJIdzKqpAWtGwUeCkDCwrAFkZyG
2GfjCsow5NTDNmsgyVGt03BgpEZFWb8ULrNRB9wsgteiw2IRm8GdrVeu5w61trZzcG+Y2bINdChz
ByNS3DjT/DmFSXDmKwX7pGzlJihzThpqSMGrhWq8L2KQrOwo7bEgBmqL1ENPV3ZjaM9WMsgzRQcs
usWOR7JN5gG1oU1ihOktdsDpLirLcG/bdfbR9519G5ntM1oYvfXsXjmTXGN4RcwxHpPFfKgK/cZq
gmhd9FPJPDXk5a7paDRc0GsQO9NdZbbqpuryhZMzjVuOMf3LTN/gaJWMVAs9b3aiXkwtncPB1dba
YxMq2UNdt9TDGit2VVjRKSoz9dSz/51aSxGecG3jAA9xn7gJnZvebPe4ePt9SsTgGia0conU5Nsg
Gk6rVnw3Y/5b5VV96TI1PFVqxSDDKe5j0em30iVMAFcBELe+y1F6ZhQMG1Q/nRcQ8bgyRVLsMxgW
HuDf9NRYZcoy1wFlyWvNc4SJRyqPCrnnP1u+z6nsiaotJyqGXvH7cPlhmyJpDmED1EVJuA88mUtU
hoZjqEJcL4a7MDeI7krUmt0c/0qCM3tf2HnixW5S+mELXbBHhbrCoD6s4rz/Ho4bEn6Qaa+jRo3Y
6U3iQ+WjZ9FZ1XlcWKQUlUBPHECewHMTwg36bhu7OggN+HbrcDTNC2af+76aptvOQKVahuq4L6dC
clouk7WdBTfdZDobADEg6PA1HNAMlF6Cd9xP4oEqtAT0QJDg4Cd029ZVhBZ2TqL4lie3+8AZDMPf
gl6SJcxMGNgQq6bjN7az/o4RuLzrygXhwPBmnUVD8ZS6Se9bFnRifCm4Q6ahhHcEz6+xyaGQhl5v
6bUwNrEU80pDXr+GoVnfKKlinYMRXzXXcy6hxdBHtIxzQqTOSXfSb6IZok03iWzfB/AhKtWmgULN
BawH8BxzwwPvr34tNfwDMi2QzlfoBAgUTBENR9nGDPsXQCDoWmGPnIJCFLsYbvQ2nsY32aiBB+cW
iVFMnOWxI8HwqpOp/AiTFi9Rns/aYZIDMXKCbLxSbeozo6hkwwF1Q4/Lh9KB4gTtF+ftYvb0jIG3
lnfORgkV0y+A5KxRdKlb+EDFkaal6hM8E28SM/2UwLKOXRKNe2OsBh+bjvYGYMbxG6CSXoTnYF2Y
WrNuLPqzlRphMpjr8SArAJXWgPuqY23YjBiQV41Ss67jQzjTg7EfpCEynL2EZw9R2/rA49p1SK8d
uFO6rhE43qdD0vluVyvrwqp5AxOnOUwTWbW8Pn22T8zsdeEobQkOGs6S//faUDPFTxSbQMhUNe9x
9jvQubJgg/nyFOWCo/0MtWNNJEi6wqg+wnbNedNtpeVLLnh8t0FVzP5k3egolbHxVi1+dpzX8Z1M
s3YLNHVYkacRb4Gmaoguy6q4sVPBJMowrAdNMjXTQEDulNnt3tWur65qcx4+lZ5JpqbIBQcE63MX
MDE8T9Vcb9sRbkxHT4VAaFxdmm0rdH5hPSdaYeytcjaeNZRWXt9m+aNjypy+q8geLSofL1PpP3OZ
7vVEnDOiNpkdcvjuHpAS+SBr+RHHeXiVt5xl6Otbw2MllfGqihOkRXP74Ubfp7j8R3qrUDx8jmrs
lZYUzzOv+LU62QHLndY8C6yJ1wamFn0dqCYRawGrDEdzI1Wf6iHUmQcTTJUP5H2sKxBS5roXQ8gD
kZSEby2O6jACxcyhiH5rzJXDQRq9FpjyAaf5+Jg0XestGqRvI8E5T5Xsul3hhN2htzD5YBrNb7QO
W84qFMK6Ar7yRfTeErvCLP4lx8txtl0pLnalqQeNNJOYbjI3U3dV1jebNkfDFPLchNhQpMrdYzj3
5TZMfMEFB5SbDDjFyB0Iu2hmBKYw1cGAo30I+FaMZkakXqSLvNWOO9zURjHsC8jZfqTAbKv1iYmy
obaAalUXoCgaMmgs8ZIw0vRfIZmg8AMmCYYCCuZDjQwuW5H4XOCkoqMR8ejoDlN3E3NasK40CmuE
QMDWJ8ktGiMIG2re8tdJEe6g4tbXkenqF+mKYK/Z9FN71uS9oTbiudab1OfN487ORgXsZvm+rmTO
PWt981wEDEURTi7XVmYtZDpnZEI80BA+zzoBmt5kziRSyCZ7k92QeMyEghVRibDGM/lhYlZFvZxx
+aksqz1j9upQDoq6TtBD7kIb+huLqntdYJCilxbkcq03ANwmszK6j96CIKbc8DHdUTdhX63DWHUe
EThbXsnQmnw8A73hdrkrBd8V3wNrlwc0y6L9bdDZRXQ0X4vBYSZnvNX4c3Gt4/bot6gmW3M9aLHY
0eszViB1KzRGYKv8cpmVq0b2pv8JlKsN4HIBrV0MZ+QP0cshvfiFMXtj3sZqFY7nJivsiuO6+Jpy
2btrptX4zdOOxDwvyCI+NNCmoblyxyr5xKkG+M1M2iq7ZCawv8HBh3RMpngW5KgTbnSrZ7Z+qbDs
g1VXVA2pEYdc5PdFZrbsJnNGvcy6IOYNNM3xEcfcHNw1QyJRPznw9mJHt9k3MTqWXj4o7Ej61Hwg
Mq6YyPIGjZTwC6kPpxywCb1FIabmBBQtne/scabqYTcF6vGUh/NgPxXEZ+WbFF3CwFlXpscM4gPy
3LyyeBDdDltjReTX82CmenNmTPPQ6/ybeVCC6jUH4TVfEQFoOlsiq/uDEyPTAqwaqNoj/ntFWxMi
oNZ71IPh5A1Z0qxNfpaHuWTZXQHzMH0bW9+zarbmqzRld6UMUjF2eRzqFePYlGgxfQksWsWyjOhD
1MWNE4aEu5nfmYf4W3t9Z/NEHUNkOiBGWmZxjsPY01t6ehs363ZtrRxnFVnxkKlzs4l66iJGkARH
RSEZolOWO9c0t1kjzKnNqWUGSOwT5wznIEQ1Zk9DG4zpVnxnOLptlCT+wPgj67e0PgoGomVXn/S6
bmhWJrDB4zUK3bZhckfgnRd9R0M6qBYWtWYEaKwpenmOuAySPENRBCd6JQ5525FlfQao+mnfDyWF
HFlnabhWbTd7y8xCTIRD6PVHhK7buOjgy4u1pUfVl0nQ1UWp8XOubD7sFoEiNbLxnWFZLThL9TvZ
ErA0lEumpxAvEVHGl0qIUPj9oLjyUHDVlFsLH7NQOw6u0Oxo1C/8TCGJgo1wxJMrUdpQT/KQZD2/
1VmY0SEuXlJpzzbynnDIhn0OPAutYJHOPf+tSgGh2Y6MOr4wiifromFebZtD7PH+rV3UkjBBtHxv
zFO3cYF1X+iItFul7IqTVvbJpkOMs6Y5sJ2jqrvnlGxw07rkk/KkaBEJBj1OyMnnaGcRb5Blj5zR
zjN9g8ZIaRvH1rQX2th4Cgr9Naprws7qsbjhbi6BdtMzNB3HQx14Y5dEBsYZLXSOIKDxe+OdeSTH
37J7qtmJT5gyd9EUiU1iKd/AXy84PO2mo4Hx0fQsFhVLZ+cKYk+HFuECLmdyU4YjQkAD7bIVnCrL
uMMKmq9j4ewFeRVealIhmRAxcCvqCDsnbF50PcCijyUhjRyNPUT264lWWpNSZONzRuxcb9AXuy+T
XRDNo6HwnYEDbvj9DOLy2GRxAN1jL6/RqtBRL0OHzijLGPMp3x5l56tIFp9w6oDkqDUqwmRUgZf0
oHnLSffbJl306TkrYgHH4NyUc3EVx038VDECWYA7bXaq6qK+N6WZn6MpfMhrDof2VD26dGiHAGva
gBdUpNzfVZVgTrlyApsEEfqRVkWHKMCAyryanOIWmPWclqYvSm28pmkgD3PJKJLjT7ztOtOPwgBn
m5Yd7X64MfPcA9hwLeZqR8d4r6hksNYiIdtIRQLMuWQ9lJwv8ry5QczLOpDaZCW43Viu4x4aY9a4
xGIyzcX/vumQo8Outk8q0RxrJdIuvUo/1y2sapMKBMPFDI+jFunbnLT2poAkc6dKci6ratTXQzDp
W8Z9sKiV+YgNId0Wi1dfqBT+Kwv8wQqchcWAYOZETgmkeuEUoboOw+S6dml5Rk23DdUquckhDIS1
Fq1DfQF2Zr5Cd3BfxsmTID9zABO0ow1IRyuosuzgJg4dPhiJj8xKh1c9LmmidTCodCd+UqooPaJF
/YatJLodM/1lxPy37lpT8d0B28Q0qO3WakKf4LdNVc/6fnJMC/Y/u5Ma3DbaMPoq/jrwLnLeVonR
f7p28AEqj45UkU9enTMYhHb3mDJA3sOAdK5QJdKEm6PslBWpsgwcIa604R7G3bgh6g53rsmE0dX0
+YOVCXYQmqVXqy61U2426iaj/dLQ5CF9I14CbMfngI2qH6PyJJSMTkf4Sh31DHQT+7eGDMUUw4Np
ajXNcizZM4klq1aFNyRiBs6dmF6dkaLZKCwKgER8GnqOc4XsioujYTbBVw9fCCWTH7QIS+Q44rl3
klc7B3/NOJaZl96j0DEnMgM4362hEtwxNvrIFCJJcGE7NBkT8KvTfI70wtlXk/2gCBtzgomMEA0O
owgVb3qZ6vZWGEwxJnNH90NZl6P4lsg2AlSoUD58pYUO4NB9B4ulsJYDS2pZpVeECzf3ABbQemjx
ztUUH/P5plc7ut7KYcqta93lV291J9tPpYEVPgpucl2+JcldaSWXVOFwVLvCo812BCRxJYxOelOi
XOthpezybkJAY+RvZMBjcwnPbVsGz5Usn7Ay+1PccFDEBLCqVdtD2h68S1A7sMGm+8bUmUdOt9B3
aGs59kFrmqsIL7Vf9Bk0jPQbhbDnVNGX2iUaEcK0bfA6+UND+81JlU0cDIcpM0wOWwaJksLkhG6V
l2Q0kw3qFChtxHbTzgwDv02c51FUzwkAG+jCqcBwkAjYHGI8jY3KNUp3Yw2oZFpbxyrS6USGUpTk
/ThcdCu+WGb24IDOJKkiXmKb9thadMoQSa0l39wEMrqbR65fKsmVmcFW1O3moeyiQ9ekHs7cV4PD
X1or7Qp+z3tralsJvnSVwc9h3lNEl6CD36wnj6Fdb42wQkXY3bhqeWy14mLHww7mtEe3ZGfE3VVS
VtaxVduUXKKEYCmNsFwKuswDEHwQOUI9QAxruZA/7IYWRlGWD5HTbY1CBDdNNuR+OSmbuRWHrk8/
E6lfIXY/UuKQHOAUiZcolgRbwlOfRfT/HRVdTDK+aSMc6pJ2th8YpfnNAK5BrzGK1xB3kJUkBExD
0LEprwHkMK/TN40CiYNm63CLNcvYy0GjN451Yumu54iGJNwuD8Luyeo77aoFOIxcS5+DdWgG/TDh
sjDNKPYwOXX5xkZDCs+gr7WyPOK65ZEgmdOgy+IK34mLvRYFF4xIymXIUioeBCJuyoVlA3MtAn7v
Z2neZmb6CI4ECzRa3Z1DBaIQqsquhBKJ1VPM9amBu4WkimuEMaCstQgvAXRkeqhRv2d+KS+iwfdh
UEpf9322MtpiYLJHKobdm/WpyB2HiOq6JfhyuIETup0ZhVNL4IFQU8I3aeHAQGgL2FLteOyM5irW
zEe2tiOkGHulL6iIOFNBtWE32aVlx0MwiPymMwbjupY5KUoG2lEnDU5JCEiuj3cUJ4wm6QylQbWN
6mYJ13qjOc2sISF9WgX4J2ZHAYDV7Dt7OCldQxcoPKuzsSe26pGdCL0atMa8fKjAlXljT5LLQk/C
+hAEzodwavhSvdXpvY9UxvwchBGfE7dITkwn3XPIOPQQQRaCf8GZEESsKT4sg3NcXBOv6bJdojzJ
vbyIOblDJrvROB2vhykNPHS5rsem41wNjMxOuVPmf1pt/2NN+G8T+f5vrAmv1ed/PX42H58/mRH4
m788pbr+B35423ZxUGkWQTN4Dv7ylOomflPsCWzY+oLp54/+spRq9h+APSkUdEyjKIddLAJ/uRE0
8QfTxwUlSioTCAVT+3cspUtswA92b5O/d2wgDFyA7doYH7DP/uhFCHNLH0zRAo+Gf7BPRc7/DBBE
vZgVc0CZzsY3Wr8hC2dj6H61nG5jlzTDDdrc/LXUkkMU9Kh/FaW0SJBYaqE8U7OLVXXiVTilfuwd
NceYA/iXUdOsI/lENeM8B2yTF+B6VBbw6vInVI/9SUEQPZYUj7XUNWPXaK7y1NeLYS4pp23UC/ON
QbzyKvIJKk+lDb5A00q0Gvo4fE/THkLr4pHS44cfftR/xDZY7kOZTcCTlmwG7pODIx6ypCBi1CLP
cTG0/+C8LScijNPC+DJtU0d9T3O0zepx2Jo9sewizJisFBrsw9CEPoa/s3/HSEl5SXg7kkekkAtW
K9FUmKe6fFQtwvtWjRwbRB/RuczKKqPtqUp11TUNEz+t72O/4FT7J6nkffx/4Wf5//s9sPULoiLo
nQGP/fl7GLINqebKL/or0W0eBJ+RkU7brGK/R5LFPh+WH001gkXEFrwNZWTdupg8193EgHuyq2Qd
dKH2FmSBPARmR781V08yGfS9E0bNMS2kuDaKKOFcXMaH3/8IPzMavv8G+K4d2gK8NoxM8Fn/+Bs0
NIcNCpCvAjTEqVAdcaKzQLXVSf20gOa833/cL9EVy+e5mqVh0+HFWLgQv8R3zkOGWEG3P5lsPyup
+QAlSvPNKul2zDqzYzAMKudPAuXpv/Psj/nm9xdg/O3l5ALwfDPxJMdD6M4vP1aetGNDLfQZz3Ds
0CuYNIFxD9UfZVDoX0RQ1+o6aOUeLZ0Z+zWuWYK56TCs59icXgetRndBiAF75ahfzMJWIUXNWf1N
0rSAHDTZBHmpHXaDOVfQDDq6VfilZiuPZaz42GhTQKdGF3WrsDFuZ4Rw/S7PmvCpKIrwVgnIf6IZ
6VTH33/txS//87tG0tT3OBOLyJDFP//z7yzwWIRR1L0bspH1ijjr6YDTcXhuxpp50gzYd1MasQqe
AUQ5UtmRRgpQh/YqQ0B5F6E+jGiptdyydCgn7ECojYiVq/oni1i0q8gS87wZTeeGSbP5OEbjcMU/
ahiw07xiGSrRJEbNmYS8+B5o/I1Nj3r/++/4t0eZ4oknGDaeC4tWLGycHx9lXg7gxI35VtWoy+BA
zMSaKST/hBoudPhaq99/nPGPPo+P1FjAtOVx/sVyVieqrWPwfesRJD0T/4kfNsWaUWRdnuCScPVX
gzC0naQ0jrqAWK40aG91uUS26QS1cdQO5YnwRYXjLgX3jiNzGlIECmXL1NOmsndAHmq20/UEk1Ke
z5Pe3sROLe91W9eXfIVwuNfGCneT1R2BMtpHINFGg96BU3mjGNIA998ckJv2X7z9GhEg0lgrSQO9
4/c34++Pl+bYAlc/kCGE2c5iz/thKc8FMNcxn98H5ntkHTeqN3HHCHloomO1AozM7vIvPpI9/pcn
mo8EA2GyjVhgIoyfPzKKY7szq/FdzRpn76bdMsKzQ89MOZb9/stpf1szlpgdPI6sWxCUCPn5+aPY
qukENe375EqS6EsGq1XXZi9aEayT2SXbzgqHeZdiTGRITFzdNxJN0/MkqMz+xaXoy574057Js80D
p5q6ygWhrf/5UlIXEWKku28l0oYXmlSgSXtXNNd6AmAM/SWC8nU0UownwYAiVBGh8hwV7fCsJxat
SOzJl9HoQRpqaj/zlI7Fp+kEprMigFYifMLevKNl1rSIFpriqAexAfLaiBLmRogC+cic5ITf39/l
uPbLlzKAuy92UBdADs/uz19KjWenBsb9mqV6ibgXAOuH2jKiaHjVL6iwSWgrnGJJuoGS5Fe8PZ9j
47jgtoWgcRnq4JBIbkVxE6fD1YzM3NcYNjmeWWjFK8EB09dkMU1AfjWPnCRm/Q7rTHuVhhNDPQaE
j3UZ6BfWYglAXdulkD9umCpBA7WZOi2QG4cboBJRoa2aoCSGZepRqFWKLvxKUe6ydLYPyqybDIrL
/qRl9qK6QKLprmDrEQYTapg3NOCwDMTQoRf/4g7qf39CDUJsYKxwA4TNs/HzHcTt3Q7EQbw2eqS+
CNBb6McjAf8GDB3hnm0xNXBx3TFH/GGNzPbotVCVZqhDmzDx0IKrzLwYtWV59mTrnXlbI9y6BbKJ
armqDIySY2j1R3ckHxIdRVvefH8G/lPr/LfF0/zPax0vid/Kvot/rHSWv/iz0oHqhtUZV7UQeKth
tfC7/lnoCO0P29aIEoOp8ycK7v8KHf0PGx82mDeBY5uTNSvj/xY66h8uexXMHMckIZRF7d8qdH56
bW2D2ouz1AKcgu6FyfsXEhRBK2HPvFNHPT6EO+xOnZfYubv94X5c/7m2/fNY+b8+xTHYVTR2defX
xRdO2OwOOB3onYnpFNL+h+3W6P/iDeKo8Mu3EXwfFqFlL4dG5CyQvB+3sExGsaEP1oTcuBOgsCP4
Gx6+PQeBW++0zFNt8pZTh2isUej2GnpKIj1XyO6abKtWW3WyL+4LQKqWn1NilmcmJ7pxqFNVSGZc
zUj/nBHj4GNEjJExd4E7L2Owkb6Fqfd7kWhBvJvnsd9q9ixQ3tCemHr8NwxCuBTZVqjR+4AxC97i
mllfZQRrQyEOZbWMsW5YmMxip/bSpjEbF5bmY3Mw3kHctc6OdAhtawdGs3TGCojpSp8mF+ITES6W
bFTHwTbMW9OOnfiilqP6OGFiI/DCStIHKbHr+uFYlFcCh3W26cIacxdqB4Kw6i5A1zz0S8sf4RNj
08ZdNsKUZorjJTNHEoYhjlr5TRNpogYvyTK2G4MoeCyGTiIb09mAtlXqlJUfZySDbfvcashvDeJC
HgkuQL7cgRko4KZP4b7Rh7k7DWYuqIZLE3uwhTqqeCwaUR2bZBbEtKIbvw5ilQpSa0iDWmXuhGnP
1if8Wg10mFeYf+5rC7D5oSBV7EvmWED4N9ACQ5SD32K1N98RextfQrhm8QL4aUbEkY1S87VC1Z2d
G9EJx96FDnGnzdow+J0zwFCqdJDftxhSkLfi/yEKNgRQUh9BGTfkynFcg0KtWb3+rWsUQWYzeUQ4
lHWILb7QKCq2qlsjKqLSpRU/hz1RCqZKJbQnbk7GG07Aqg06LSGGagViaHh2eqfTUE2lRbWrwdRA
0+Bg+Z/l+U8ap25zrv/n6/Mdi3P0X3f9x2vx4xL9/a/+XKMN8w/aTa5rI31ESIHG8X/X6CURUtDj
oFPlsPqxfP+4RuuwMl2kDcAdMTlxEX+t0fyRa5iYTDVVI9+IZe/fWaOX8+D/nRdZPRF9Q+PkXKAu
dcp3mt8PB3MERtHIiOPFpE9yD5LK8IuRAVpZTJ2niwDBeCxpHP9wi/7Bkm2ry+H754+lscN5zhEo
SGzL+mUx5aUUxpTJR1CnReL3qROO23Iyg2dRYWX0ElUOWMfbPLtBiUNMdx719r1OG+DNsOZp26Sl
Ye550uNs9z/snUlz3Ep2hf+Kw3t0JIbEEOHwAjWxKFIkRYoiuUFoxDzP+PX+Uq9ts0rVrOBbt+1F
u9+TUAASOdx7znc0mxrPruo7aTxOdoLW3bDb6ccQz/Glg8RbbOlv8Vckep1I3NHdFG6rvjeqXUvN
4zos++EpoCctVto8N/KakGETfyFg65sw5DEQYmFLuu00V0lQy1L3e8HbTq9NiosuVq4pLUk047f0
dDmrSmq+PUgt+9XFog2enT4waYcmMa18ssV52gYJAeRuEbNbwJiK9wuvuM32Lkxp+ynyYB1xJPUI
qkeuHTUyWVeu0XvfWU0DgJyLgXSOfqb4No568lyShVnspqhCiYOsxLxG6TOGj/wjEnt8xfXStk0d
Ewo99nT4fUtP5H2pI5nR3MyIqFS3CzysaDArsrmtxm59vAmqaBHm7OR2edRMnypyN1zSeVtw51RH
2zWyDHFRM6hQHnsL/e5wnGS8o0FX6Yqwol0TtZPCnzMmdTooJFo30WJHKMdmzLf60lT6BcD2CG9Y
iYiArTBb/01OO6JzfPr9UAbaFjHcXRW7XfQQOfk3oxkrKPYjSwfiW3auY77YL1Vast4mSQhjMpQ9
4lQHE3mHn7fHhaIvnYuDQkM8uMJ3NZcqHreG5V3lKclMiO9Qx+eL3886AgeBJapYF51uVRuh9cCh
Z8MkirgjpBe2Q7wU4oNAp7y1cYV/jpvBfsbyNBNpZPPcdmVRdhyoeqjL2K2zyGada/MafWG87L3Q
Cj8Qosy1Iyf52Y9j/hPOx+L4XhaRsR21MvrZYoy21qGIjBWZmHSQYNyBji4r46IqTaydFbaw3A8w
Rfcr2UC0Whkku15h/Sd2dbYk7jXAhHSQzDiIf4h8ogdfm0HzRLa8JBmiHasfYRs2zdrGAnJJq7r+
bFWIcrbD4uDjh9mlALb5ODr7sUAam1PT7FYThV+2BjXjhR6wiuKcKxFSPQmUDLQP5ScahaBiPA+B
MZINThVTTvvHleWjhZe93ixaS3emSfia3DQlDUmi/1jBzO8uib0O893QVekWlFY7rvBGOTu96agy
Tvm0XHnQ7AOVqZCxTJslpgzXaZ1y5S1cz/cC2kekb3iULHIjpuGTztClSEUfOZPkI3ZgPzKnlBwU
wbqHfKNvHtAlVXcJbC8A9lqzXNdTPjxP9H9eytBbvphegAR2MpL+loJofJ+kffGRct1CtGEzer+G
pcQDxtNF6q6jI4Rjj4vkyWKXgm0is52PrNPzwzxPfMQwqrxPFmG3jyl1wK/WgMdwEwQd3j/SJAAZ
ukPGSj0TyndbIhWdVy6GXSxT2pQSNrHoCSi/qcVqSdJnqJN5gGt55elDZGywtKZim/ZuTU6gTQ/Q
Je9HUq3fYHOLq18WH8t9KkOn+RmbhFZDbFi6a8+e6RbTLDQ6QhjyoiTZC0OwP6ahoSgoDPeVsbiN
8FWaBSG3kVXE22WGlwiJHM1fv00LbvU6bIjR+5E7tiMv2xBfACaJasSZSRAwDlE0NNOI5tsgFYuh
KqaQPF+UzuQArVxJk3TaDn2rPfKSIdAvzUA4GvLwyN6gnkHZw/dkDKAQpY7010H+3nZbAAM8l602
tq79ze61JdrZNiAecgHV2Z69ZeWSO7YzQqnJ9YJfvE2uS1qPBV36EYon8HW9vYgKaAnZqme3G7Ep
BUJs8FebZkfL2HLTmCE/QJjYVTkyWfI7Fs1O0WtAIdnaRgk8ZfQwxlwEGpViGHRRaePfYokiZCs1
bYp6ddKX9mZxc485LiLiRDRXDqFp4/WMuzsjKS1pW/shRPzmArqNG12oWbVwdpVtpw5Us8zIh4dg
SCPjuRHoOdkdJ2aKHRiS0hc9Httfs6yDxxG0lg54YRA/2SlWxr5AYVb7TiZQls2Qa3ZDEFmsdTIS
T8x2wa+lHaMrDD75ryQN3H3SdXA7Qo29ppIT4OJNSsr0dFoDgoExEyXrqDEngzi1ovxkx3X0paID
cKkJYhdB3tuwVpy0/mbBniG8OZ+44aEOyZUJlgr3TZgARFnTc1V41EEKXONNJT4zeYCGnI2h/MiM
hSOKwSuYcbWo3TeOjouaRcjAmjWghPJdlFgfCj3SMYFMyHb82CmcrzgyEFBIp7L49icTlh5dFoIf
2QarimLf83mnufhhulHz0BdCSV1Y6LD4Iib/FNL0wtUwG5j+DBMY5mrxMvG9MS3sRF6VhfdeExvf
poUxjVdl5EYhHEyiW9UaEbG7yXax6VSIWyHtFClCmDxKJlLAXPdxSesODVkN92ZdcUgB8SGcuUH+
aaLvbdqaYNIsCcd2A4lreB4hy6ZoEeaIOltrETqV1XWOZVOPUM3kaLaR3LYKYqOlWMK9mJ65P5QO
QVWhysAyQWeCDfRC4weOKID7ydJDGqKtPfi5yoFYTSAxJ19g4kvWHtYVg1LYonKuyt8i7pQMYYFE
JVxhyyBXatJMdOJMwTAMa7MUH0hUxkLaN2hTKFClyGwLL67s6xzZM6sQrSzq1b+V7o672OzXNHXt
xhaVvU8GS/uSjib+DUmJOl4vDb1RIDSWXm8srM71BX0sJXnHq4deoZmzDsEbPRWfsE7UzO441zNy
AyamLaQmckznxWnWVkvW4r7FnIxOwrIcJM2/fQqdGaK0y4GGXcYiri+kJbVhTcKuR+gQjVPmJZcZ
txlBtq2iJAjQNhRYDNIOIjEwi4AauK1FjNRBOoGkvYiDeNUSBP1lHKuYydeICRGZcDL86DsNpsek
L4MKzonmmbQs4nt9cDbWLQlA7t1AfAcHQIHtwVNWGDusofkI5ZRpzah4QV6Dv7ezmbsTyoQfGZrT
i9RlZGwtQqgmMgozDRvm4NyIyYZspEC4P6tumW7HRWodNpFU+8Kd2w6RFuHwoJFDiaeX+nq30sEH
Y06eXetrCSmFJcozf9Iiqfg6LRSGq2Tqcma7KA9vCEDWXtzEbb7PTRImK2xSpPTWRRM+TewWbgMA
JRij5vQLb6vfVwMFYShYkAF8gyS1X0W8LMnaIBjroakXnbjjbHLq9ZThX9iVrbPsgrrt5bqXmjcR
4uQmz2NPL4R4ck69u4H4CzxhmjbgNMGnRTw98o0cJWohSfrROuc+S8ou3JWRHSDqbSeF8UsRHrts
VaSfAUMm1iKkjE2JluaLP8UkUyiVGT4E5sYE+c089IbvVGaITVnWePLicrKxqIfLJ5lFmKgD3aKc
ay6egUO+jNPb2G21X2S8aJfLwIbRH1vdeSoY8Ldtllh3Xte5+4Egd6yCCYYW+lkhRstp1Np2X3vO
KLFChVh+52YhZNIC8PaRMAzvJ7Af8yVnrhlWbaTZ2pYEbiYFyRYcP6AGCnCLsKTWEeaa6VUyTWrp
cbu62OYoflPfoyY+IB9lcvC7oRAxrWw9r9f8UXahdVcG9calSvJJj7MczW4QFkjM0B3xr9d9Fa9Q
LNbdrqfpfVvUiCk37GQYgzFp9zctDvN2VQHr2hIrw9TkUDi6cUb8mHnVDWSYkiECTmIuanQ2Y4Lc
N4Ths61zXftZOETaK3laD6QgSNto3XK9BQlWlmAGgJll37vQvoqNyzZx8qMkX27AB2MtJqCXTd7S
kKmAyG9oJUmUTUS2D4yaPfq4+jYLwdAhrQw79Kmpndqr1IBioELyvB96kMVPOR/BZzK7SOLkcEOB
vaJET41aC/JvIZSZ53jAqLh19dL85i4GMt7BMii7832LlyLy2LdWhqNAMJH1uTHIjlgFWlDeDgs/
iGTmkt+TJkAHU9q4THrgmD7p4EeQVwIUechqvEgouzJUje0gK/ZCIwL/qBIDWxAdVf26NZbGvkAi
hmfbRGsEoqsSnHvwbC1XIXvkfOOZPWo2jWm18AsNaQhM4d5E4UpnmLm1HmJ/NPH5r/gSnc/lWNvt
CqMM0xS1Q1bDyNJEeMlkz/P1vNnI1yzGXr7B46A99bk73yXIR7MNX1QKJsAJdB7yWGGZYE+FV4st
YgIAKGuBLRS5WSn/OJQwDldGuTP1gRVxcvSJIidbF1I6xbDQENJQpdIRIND+38Wlv4pLNvKGf11b
QuP2tSth52f/sQNL/vPr6wqT+qN/FZh0MPmUiUDouzZxZFSL/rfAJP9h6wgIPITTiGhoRdMW+qfa
ieBk9W/zj5Ai0SgV/KN/Fpg0/j7KQfwxGgvg9XXEAv/9Xwdyl/bo/39dn1eA14NajzCREyC2Mh3q
PXD0+eGvC+fx5FkgiueVhsnK3WBrHuwdTteKYZrHxZPWa8kL1tWS8+0sgDNMfV1Mu7zQu+Y6q0II
laBsHIkwflyY1R0yXTbBYKdPhLSTzyhHMYGI8rT+O2UR7Svzusg+WESYkUoM37Fd03fTgJFrlvsg
ijmwV54YrW6bxFFzE1ipZ1BycHvfCYql32iZXkXbwMK8aVWmUVz1CHRrX6uspt+/epsnymCHTXFe
lEXvhUoeXRoiORCjHT6Y0FomWdFaddBhXaKw6J90vc/3E/gGlJaavsNDLZkV8zL88vaVj3sZ6soe
rR+XHA0kcrqSLryq+kV6b5ncF8Ag1Pc4aLuPM/zKM3kj7vGLpy3FoJOMTNi/rpBH94etcW56usqE
E+shwlIE0368pPJOaABtzT0OMOr3dOnr9I4DzHAHjCcCMY93v0837QgkM0aySY0nZ/2sYCq1S9ig
d2+x4aR4sVtfy0ITMxJYhGqbzxazqE5iAbD0sbU68BO181knta5H4qXqMosGQRAooRzwbXcsh3Qq
zH7tDLN1nyK++0FWV12S8ic9c/xEeSb7BM1uem5qJ/qYRpHxq2HDgOEcbOcCc8EQX03B3h2w7Dwg
29BncmVLF6TQPNfVNxor2c+qGDCTC8J76sscK1Oy1kiETTZNtojkeqIIvKytkujjVdsMRYhXQ9TP
4N4syiat2/x0bTrchM4srrGhEsJRucRqAYA0zIJuVc69LfDpZ+18FzDab70QohKSa6gjG2o7+pPR
Dr/XsJ7DUxwOJXUnY5kuhrGe7nHiAarIK49YOchFEWm8iR571KCqIP2QBnZM4XDJBsII3UbHqGKV
IcolEfqkDnLmk2E2rwzCGtvN2wNU9SBfTRp08RBIqoae4TCvCXGsmdMWNl9wbkt8CJcSCsHdMKHm
gA6vTzjk2CTUVY0+X5TPY5ROlL3Mj+y8xZqoQCqOehRe/P5B/+4//6cuFExfqV3/9UrE6fjbf+zb
7Gvxo329CP3/n/1rKZKoaw2bpoKDwsrxbJcp769+NP9EB+UjUKUY7IAc1an+51Jk2P8w0A8wVzge
yWVUPP5vKVL/yLSUkFfyC9HyvAsDfjzf0oiWtMTRtxksSOZv7eGrWU838sWrZW+tHQ7xSNapIZfR
E1UV6LWRYtXrEwmnZ9Sf+vEsqK7q2CDJLXotVPmPZkH+i5jdFKEe+LZLv3NZySITYcUc55dQ+D5S
rsyJGgbEmGe3IYvbqs3z+EPaRJ+TwuvXCPeYPgo22f8e0X/tqpTS7l+P5Q1o2eZwL6X+wF8DGEGF
TsUMEbgLz54RzGblrwFs2v9AAaCWTFg8rNtKQfm/ynH3Hwwqtky00HTPZL37vwFMfJ5Jhw49K50u
fO/v6tUdr9qsonypLqpUmoLOH1lvMV2lPNJcAm1dzdiOEKA36aR1Z/QUau1/3ZozPFv9H9dhw2aJ
411J1KYUhtGno6fI6qfOy6YLpygHCIV9xIG/G/P1q8d/Yht0/IFwNWYGaTl0SXF7SnXbrz7LaXHq
nPgj6U81WzZvwl2Bj7a7JGUzOXOpP56guhRLC9tRHiDq8sNLzTPkx0Irpd8jLH9hU8oJCjvgw9s3
9FtJevQI+dzRD9NP9QyMA4eXIdE8jPSpp8iQetUtB2LQrcaoNfeGpmHIy8ryZ9DlA6XnnhiYSXf6
baaTU9aSa7K19CV7efsHnXjCjF3B//KALcNSTeBXT7g1lVW65/cklqQsx/EWm13btV/DHmnc37iW
tOgUOXCJ0XEfXiss0jwvEgoyLXXwm6oe+wcsqxKgBHSsc6KcE2MVaxzLDB5D4TLNHl5sjCFRlKM6
SbQJvZjGCx7wWbqbhkybazkM5W26yPoyEh37mEYPIOMI5ZQrVGVZS2CmCQSNVIeSAX8o8SwW/t0z
0uoTY85GkslvhFfOblitSq8ePsf5YdHT3KYmqBVYzELMsQZRk28/9lNXsXkKSuJnGpY4OmSJAm5Y
5Kak7tU2cSrogx5Sx8ao/fZljpdQPh1GELOZjeDKoMlzeDOxl9PATUPbx4jZbe2lD/cJKaTf8Wo0
exOiMZhS3fI2ykdz//alT31VYNPQKRBSxdj6vdC+epCGVYG2CSMsjk1U4sjubDINQk6M24ECxo3E
NbbAQQU9DP8kmv3Qa9qLgkSO1gdFWv4ciBd6/1Nn1DnsdXj2CMvVLvbVTyKhp4Y6hV/RzWVwl1ZA
RCqwMQ9v3/mJUe5iGbKQj0hhMLEcXoW85bGwvIR5X9fyC/reeB/hBFsOOZZy2SI2C76/fcUTo4nx
ysmfrZraHB5dMQAOREsxlJgQmoSMpTbEOijl+v1X8VDAYNFC3Mv+7/C+RiNGxxZ6+FlSW2yqJcN6
XWru9m9cBe0wO0y1sLlHX8aSY2ua8poYDUB9t3qZxRu3Xuqbt69yYoqlmEKD3Mar5LjO0VeuKYQ7
7XmqFLQidnpE4TeYtRKCm+a8/4YwEjkGX4KgfnA86TmFXmE+oTGbOxw30Z8E6yKAn/z2DanHcrSG
USFg68KAAwR4PG2JqcnzTnRcpQU+m4vRIUQmJaIB8Exj3JMoEFOHdW8BJp+ZME88Svb66KW4N8oi
x1OZK5us1iqEeNZI5b6Sbb7tlwHrbVOci89Vi9HxTRpUp3Ry4YWjCl0H36+Tp05HG8oCalpus95G
r2kWZL+HPf5Z45J+xTlXwokvC8InxRCyiCxWhaMJVHoEinRZZ/nmbKLZaHMqz8TzvX8RRm+L2AwJ
LqaL432OATVoMUZlcykG86KkmrUFodd8HPvePPMRnxonUjApKXsbLsmjjzi00FjYo0bPUNghOhfX
2BPQMu5UOfIqMUm1M7Q0e2jQHG5FRX7X28P01GChOke4k4my3bPV8341A5dlZxX0OZUnDq2ao4FH
s72mu870sDrzUE8NFilRRuNFVF64o81GMYJL9+TAq2vGmykoPs1xQG5Ns/yygwRbHA33t+/tz7Hi
UIVldTExcnByPnq0fcEM6Q6lRXJLTicmDYwPsH3k5v1Xcen5qf2Jqgeah09wSq22D2Dn+cg7cBq1
nbEts8A5cwz+8z1h7bOBUSI5pwrgHl2FuKViCcNKub9r+z4Rkfe9L8fuRxYsy+7tG5Lq7zr8qh3i
h01l2KWAZDhHY8KAccWtcoJhb+gIukpu1a9NQm3MdawP8sYbhx60qzsOqHjkYJIEyX/E8lKPoltr
1hC/LAF/i2/j3Slo+dHAhl05db9iMWTY2MbagchGrdYAv5Xnz+kYwQgTdtYN2xLVwPVMRSNdG92A
NilOtBpmXJGRwhWJgfhVPtnJ7+jTPwQkCKBYKvoUB0ts5Sin41h+A0HZ/TJZFG+kLJIvEKMhpVQV
v5rfa9jjB6kX1kNUSLb05AYW7TbkBz9H2tLnG6OI5RVUiZBbhPF4CVUmStcMa2qGIAM0OnEhhTvE
L3KK1yLLLfeMZ/TEuNWVywT3FRtFQ6XEvf4msylx4ijEXUQHz7jO++rFnfVgf+Yt//mSld6fXQct
DKbvo2U9rSJ6yjqqtgRy+4eESv2FW3kRlAaAg++/FDUt0uop+/IpHo2npI5FU8oYJP2UZzvVdSQn
aVYM3mEmTPzti53Y5lICMyEtcQLnwGAerRAFsswSRpQEtF4538deIqJJs8q7bWBJov4Dr4mQ1EMe
ojeClnfiGvMPkyhGMN1pclej2DvzqP8oYRlMQpLPCVcCPmBsuYcvtK9MqyvZ4mJrM7LLrrIhwAZm
LC802pcOSI3Mva4hc9V01RNEsViNpo/tYHtYB6qlg6wdSwfkmllwDsscQCz15Ir5zHT55/zMr1Q5
gxwJHUmp5vBXwlAu24IqMY8oN761NZVicmAlFPfE+DnOOtjyKOl/vv26Tsxr6Jep+0haUBb27sOL
wj+Nib6YeTSlNK/yhOpiLmL9YulS7ePblzp1fy4FBUFdylPq6cNLAXlPOF8VmAoiDrICnQ3wmOmu
icufs0w+OmifzjzRUzfnUng1cRLyJR9PpCahVnlC6InfE+N20ZJa/JjxX65A7mGTe/vuTl2LchMd
QjYTHnLpw7srip6ORdn+Trvr9zo0ejp7ZnWl1Uv/dy7FUMZMSHGOb+3wUi6r3TKUbFmWTh+hBQtG
R8bJDSrS37kSY9HC/0sxxDpa9QjFpY8+cI6yZmFuS9bVDlyRm2zRmaJbfvsJnpp2/3JIos9TU+Ph
bUUOjq8iYEIanQp36QQckQOz/e3dV8H+pLyYWKAc8/igoyNZREHJ9BTVen6TosS/INqSyIC/cRnu
w5MKyUEP6PBm6NAmsAAZDhNljX0RGeYVzShx8f6rKOMFB0MOuvgpDq/CREYFjP61L7t2uJs8Y16H
tWec+XDVxHO0HyHD1LCgCXAE/cNjQYO6JNdAU0paVDODlf8K9P5Wj50rHHLnnNYnviNmIUQAFKpZ
PZyj7wjl34ypi4uxwADBLR1364lo3DWR8f7KltIOKOcI1W3pHrMaJkvD/TXa0ndQ1F0hoIFjHME8
f/sdnXh6Jg4VDmjs5dSXdPiOZKuHkP85y7iZICRUow2PbMi6r8GSoz8ZjTPF0iMEBXV1HoxB9V+N
PO7vGIVA+jNSzYgjBbn2QQyUIzW+SN1C8kpB+g5R6/IDYpN+Tw+7tP0h7IeLkd+3e/9tg6+hlEAb
HV7M0dDEgzIFAVs8vyZGCT0xthEn0YzHrouS1Rx045lP4dRjZtkUrsHngFn4aNzAtiKTbuGuw0YU
+wZZydYbo+hzR5qfz4St3b19fyfGKR0RNAiwNhSP4WgSboaJYvjvOjHhbVvySKBrDyFoO8d++htX
onpmUCpxINkahwOIQB4RONnEVlk5K0a0lSsvGYoPWT+M7y5dQPMBTaHMTTQajsdqiElHx+lBrVdY
RMUVzqMGi//adqdzXRr1+o/mFBYuJdHBqCvk8WSPPBQ6fsCVGmNIb/HN37tI/9aZBYTPjxyb+DRS
gy7Ggf3Z24/zxDJDiYsal0mVHxHL0TYEOMpIVA9zJiA29zPPABFcFi1nhseJ4WipJhe/nI0H/+nw
pVHS8FzNZG5BspcR/rg8IR8hgU3HJhOM75+gqV8wWVJAIKX6uIZRA7kUg8GcaYdJxVoArRUvTYh+
XozgBOz8zDA59QjptKhOIi0v2nmHN4c9QlNHOumnTT19Ip8l240Adc980aeugvOOTxpulWMdL25s
trLKKBj36Ik+o+XoN2Ny9mxw8iK003Ex0r7DVn54K9CMyrYOOIeWyE6u7aqXHxtMjZu3x9ypyYKq
P9VV7sb5Y6UpSrMmzseVUNscd2fF2C2mGiUNLCztbwxvaiES96VDR1d57V8fXiOk2OzN2NCTSEJw
FYG/VwmayDPlYvWRHH++7OKp7dCNo8Z6NNsShkGuT88ImOIyJnCNdCoXU9N2MJdlP9alRMhbXTUC
Uu1c2mcrJCeuzu6N7QHrFvPH0T2GsT6HvRj4hPNUPCpa/9e4B49OHG/w7iOEy7bHpHrFVI9x/mi2
ECBzIddLtosDoSKtFg+kmPTZDqhGeGbF/HNK5FK033WqcGr+PVpRRvxpMJhADufaUGNtNBXar67l
V8i+TucPqljukqhAy/DMFuXElZWyke+MhZBnevQ9I3dfbOKATHwqMtgReZ7cw+t1P3MGdSPyRkzU
1Vg917gf6OK899PgQMgGjDYNXXR6RIfjFSA7QjhOF8QAGfFKHcwuujQJYZ46y5lL/fmto89hMwIa
z3RAOxx96wATG1lalLQcrXduU8z5e3J637++cLig5USnlJP1H8QxiqxVMmXckDWH3krOEuqrp58T
HZy4F4XgM9WmgG/9dxXmVd3YLaOZiZntOCzM7sKucYGSFSrePW8h7uR/bNqmHNuPmyjSLnNTr1wM
ivkiNmZHipE3NyHmVmvZvz0O1IJ4OKNwKVRGtGscVZA4mlHAJo/5SJ3cN/I2fgj73v00k5P3FZOR
uGOOjjY4BvV3L2RclKYkixmNGibnw8EXhGDXw2aiyBkG4Qu2HCJrBy389vatnXhXbDOQpJAihOvd
OZqu9FkDWmyAG7Q4Rm/bZbbWNIXm9d+5ClMyxyfOfMdXqYi80ZKOqxAKFGx4bUgY8mw5c5U/VzJP
6W05mqnOKr2ZwyeG4FWL0s6AXzwOy4ay5YJvy12IAzLHM1PvibIdsyEHQTgwFO/Qcx9ea6RrRhgr
Y7x2cNHgdRHFBq9ejxOJjeV+YgV4jkcLszs5pOtxNPIfHFU9z68nq9llhHVt7EaqwISCvBk5W++u
E6vZGs6MgmqynzueNm1CbSf2y7459vmFVTqCX4JT5O33+udOkqvwPVDwoV3Kwzx8CiFwZuiZfIPE
4NlfgCQVl2m7NOUqg320YoGMz7ziE8MV6AeVUnVRloWjVzy7nRdWNa+4Cm1xPeIP3kYymc80VE5d
hc2QKihwagMScXhbhtZ1xMfbJkT83PzMz3jqg/7cl3eiGK0mYpgV9LapYelH2/CJITPLTnUxiBol
7tm19/ZSVPdt05FL6sRh8SVPQQQ32IivUxFmP0gY6dM1yNv2mpDT/Mwsd+LzodKglGLUnijxHg2Z
uXElLiuHl8nh8pOVO/GutOvu3uqI5nx73Jy4FIsPtTs1HSBAPXqNFrA40RhoO5K8i27gQmZX9py1
W5JGmjMfwqlLUYZCioJKkCPV0aVIjCj+asGhHa+/EQsPTQif/XoYSHJ9/+cg1T6dYiCbMsoch+OG
JIs5QAhDdUMPmosaV+PHSHOAcA+4olpyYt//NdAzpdDKnKeOhUdvzLM4gbh6DuSxDuQmKeP4whZz
c2auO36CPDOMFLRLlfxY4WIP7wolf905DVeZexpBdRfZa+GG8UNCIOE7bwgBMWJ9pcaxeFXQUw4v
Zc+0/TCe0vCma0cCpCC7t+2qM68J0tbheq4uQylYsM1C9owG5/AyRdcuhJVxGZc8a6Jpd2mfwHXI
1vDoMOI6GzyKuAKqBMaQTpJh8FnJ8vFHrHOjfPfTVdprQ6GDJN/VcQXFII1uEdiskRNkJWwhC/b6
QMR56Zndu58uxSAGJhwRm6KQe/wi7aJL8xhFhkuu56VnRy0I/+xcK//Ph4veSJF4rd8ddutoR4H1
rc5jPn2/bu3pRYfZ/aW2iqe3J5ATF2FI2nip2JBJRubhG5zrPqr6Vlg+sM5iHaVGiyElfu+2hVKd
zryMhwv9PN/z0fJmV2NXTCMPLDXdemOzr/0gCy8991os9eBf7y/VdRRGk5MVky/93cO7wUWSjzS1
Td9G7Py9RNH4QpJu9rLYpZP7i+FUvzqFy0oVOMsc9fqrGZcJfbExgWgTIV8byIDKCyzFCr7FhCfr
CzFmzmU2TMJ5AM5cAcosKqfZxUGu7UPAJ+GFE1fdba8Di1jFLf2gPXvg4qooEuyi9jSY32cgrssG
hKN2UQwlcYbaMpv9quBTaSmOCaPdACNx+jVYsPoqkmNNvKcddc8mGYXBJs8mYriqcSAzmTXEvcjI
IPra9h4JhGDNiE2ZyEmQ20JkaQh9wAXMfeEGhPCsSjal2Ka9nhDz2ZkfB4swHmKYS3kT8eG224xA
bWMLpnqpfB3DULMnRY0o8KnM8y9l10f37hzDffXIWbrOm9p8EJC6vlajgTXBUahropn1PN9NbF2C
jSun7poNQfoyYgSetmE0Wfq28Sbdu66TgHkvio0y2SdplIF3ZWcX7siZtaqt6U6e5qeErpPArFdF
vu4mu3BVTkw07AzkVuHnqFYxEY1dqXhkb8g+5Di3E3A4BG8xd/clEVea1lQrG/zN10pU+iPYgXpY
pVHgge8oCu/BkpPd7qMWCENk2kjuWm8iToLprbmThLbeWgNBhT5BUfkT25Y49cekKYMV2CVMq11a
OfVKxs0o/NDN6mvsrtajURYtgdvSTh8F/5lx3g2wcEnebdCKuzVgFzh7zXrwoNH4CarmbA3TJ2Vj
sCDDhiIyji0u8KrW/Lg27G9BUhiPQxA35UXYF/wbRL1NM3tkWf8oQmJir1FWLeRqmkSlhyIV08bI
k+CLU89DcOHgDvzkDL17i0PK3Cdz7+1jwEmXsHualYlszidDwHwhDc9+pITf2ng7HAB1WHfHZhUs
ZkILKK6J/DOTQSt9ZGn5tGupbPwQk5PiLcuJT4Er5cYak2CjfVP+uKdUBF5FAFGd9SsXyce0Iqx+
/NTIYanWdcWO028doBGXVM+ISLZ1VR7j9JsKTH6D8zi0JayMhT//HSJBlu+WwJ2uCo/ILb/uvOQi
E1VG+JdhJbzupNE9kKr19KObMufb2KHs2SSTCJotabrRl4liQ7EORru8tRHauGQqlo3pz/rkBgXA
p8rCW5hUfbShXbFcNW6cTzfoKOyvURNLcm29QtbbLrWhZJSdjcLBqgvXvkoMNxlvZNuY5oPM9CVa
2e4c8jHUWUfWECFshM0TGEX4uKKk3KGTaJ8j1aLaYZ2IwdeYcgieE7MVRK4v0TisBq1JnxowbJUf
TqRKrmDFz1+wy9VlRgAX+Zgv9aItW90jiu2qsAEHXVQoD4ksppf13ERLBM7BIUh01XXFoK9SWUWt
304DWCUxDZ9CmNW4rHkW+8JM3BhRX+vGl5XEZrfuSAkBTlJl1ugLi+0zep0MwAZpA3Cs3CaMCaAv
mg4RxQIh/ApKS65fJHFfXJV1A55w6BJe3pJZL3lui3vm//al6sjfW7tmLS/Q91VKvlRVz9UAWmZr
anbtbcwIIxLHqiZtVqE3djfJnEAImURbhD7SUf6hxNjxGMVpeDsQxNv5c2csvR/Sos6oe7szWJex
kb8yr9yGlpN9JZAuvAV8K4Gv5IJkgABOHH+7wKTkzxwPslUFaWZa14sLRyT3pjrYdGFs3nR5bRjE
ji1YHPGiFxgIYbyP6w6xb3iROy2RAJupq3pjT100Az2xeMX4MDfBcBfqPSASJ2pc67G2htn1E9np
L2Aa9JemZyogIVZO5lfbLjgK74fApNVZuR5h0ny/42osGuNZ0wfM940RQ+VE8ZlCgZtleks9jbFZ
m00bb1Op2Txs3c0Dv/ay9i4m3hKOlZv27g4KUsEYyKC+bSCrzR8bbxmWtRzYjq5KXdTThrg066MW
BxXxqQ5wEYRwQJGIghx+IuECDSliExTTPKHW+NITJBft666xPquwrqqxL3th5r9mgEqzH0RyuUzT
YVz8wguwa6hGk7Hh02jhfHOeh1aua5xnYcS58Wow9fTSxLA6rerCcPeyIy9xTZygeBkXZgFSb2b3
G6g1NZj0CT+qFRjQ5eVkTNuWYjf0qtxC2RuXw/xVI8zuM5F6YDlG082sTcgHRS08y+JmtSwVMKou
zyCYIj12Pi0xXXOn10kRQ5IfXJqgR4ihJQ+CliEkA28D2LD6FoN373cuWpxibVs1Z48l7+N9DBAz
2pp13lKctSIIKjxXTKqT5oEtGKcg3dVjGt910I6WDUsYaNLOJSZq8GoPhESah7xI4EFwbaIFf13I
lLGxmPLuqinWycJJ+4rMm9Ikai/0nAVehtC1D+lUEYZFimyfXcgk8u6WYMAVLNK6/thDKwFe71jR
yoqWYCPQwZNmWbb2LQN9mSCMssB/14mtJoKCKv6AcxqV3zUpWWVwswRkg0GM6wPnl5VJTdv2U+WK
Gx1ZbAJeqeM7nrL/Ye9MluxEsm79LjUnjb6ZwumjD0mhCE0wtfSdg+PA098PlH+VFMorWc3LMtM0
yFBw4Djue6+9Gpf4XZa1N9zp0s7YOwxW6Y3ppjlpHwv+GI+Z3bP3Za4r50NKqqb73JsFjlq21GR3
NEUJpyrrFye/0UpzNh5JvXDMo1bEqXmm5WnkOUW73B6MNFPOIc77REVaUKqPoh3IUp5zaT22S0yy
IDY2qe2fms25NN5cTOmIcTSVq7np7wviX5o0FKBr+AmkPf74RRZlFUXPdj6jYyBAep+aRP4UdlLc
ea5K7n9/qbU7elWtrsOVtWlZzQ9e26BrlgFvxFrs0INlyrnkujtXWKx1GzP+A06p8pIlvXnu23nZ
972s97+//j/eKqQFAL6VCPmaQ0AIZlqkVU8bgzvxoRsc610Xk/3sl6L7w9jjlzaDp8o0npbe5aSl
oP25ME+LujExIbcxHWQArBn2fOzaYfovIQrKfx+0CZdlvO4dyG4/X0Vz9Tr2FCeX2TfFnkAV3B2l
PUCawuPu98/uH747+JwrXgCNiWnDKzRk0f1yGRbouyUWK8DZFuRYJ8PSy09d65aNjJDtpU1vZE6U
rnJi//Pvr/9PD3Qb5kB5MAGAXl2/Iwq7poSDUu7H3ZGo43avHMaov7/KP60QZC+gFkiHoCC96u9b
4mfppJQdagJbY3vS+j2hwT3hg/F/75ANOM8wgwkEVKpfWkQx2LIQtQ+1g9T6/cJU4MYlk/Dr72/o
18e2XmWNM1rJl/CCfl4h2JRTwYA4hbgwNqE5+gj1p3z4w2P7FRcxVkkIZHj+RQK7Snd/nM9mmQ/7
IOEyWl+qO/pvb09GyxjBgG61nejJ25r6SVJpjNMtaePavpkLnBQdyCZnvx9HgOYkY7wa1H8Yhrye
wFh8MlB2SBEM43hDXr0imGn2dkMBHdpYPX1MRgdTJw7gg8R7Z+ejUcOJC2/S//r156rQg1aqEEjt
Kp7/8XnEwSwbjtR1p8PEp68aivgptf6wn/3Tl8sIwmAkx6zffT3Iwj9TDeycdijJgTv0lXqv69Of
Bha/QgxoUwFm0FCjOuJ2fr4VDrTMT1zOB/j7QZgOhnyum14Pjb7wHhpMwr7f1P88Hf61ijh+o4Af
Uurx7OOPTg7r3/hbAu/9xXkCzxjkkZoZE+N/S+DNv2B9Eg7A0AG9LVPn/0jgSUhbmTqrwwMIDJKp
f0vgrb849RmIsJuDIALZW/+NmxBgP6vgx6N9nT9vG9mqhORY4oP/uODzElvVwZ3WkF/YjZcR7+V7
s3U6jXVjJuIiEIkSpFnWDY7thW6lJHSSqaa99ELQ7IrcNsVzlwpbRHXgJpja0s6b4gqBMk6KKhjT
SzpZxDN6FOvAyCVV3t5IW9c/D11eZhchGyyP0yo37CPERDyenTa+B/TArc4sCqMlR3nusCgxjerL
gOnRh6IqDGwdil4kx5y29g1ARDfvMgHQHOG92I471289wqwnlT1YnTXcE+edsmm51OlH3RFJE/FL
MANaOoVBfD604orc8cTBR4JKj8BNXThHrPJa4x1GLqo9c4xxZJZzUDJHKOoEX/xmCOLdaIskOUyV
ntA26F2g3xHzrIlj5XhdcijiOp1AkWk2ItcTdUAIsSaQULKpsOnf4cC3YLijVlOLqI+7WbWhm8MC
DdkfRL9v3UVP213t0T7tnUa0rsI8zljbwil3Whw0ZZEsb7y8Sfq3YwHqvJyzxkl7/5OpZ9Mkr2oc
DXT5MHp9StxIx7g0D26l0t1ePZpatfZSVQ+FBJ+kcXJ6EK1M2sjdHhc3xziafkjvwJiKvhY0/yPS
9yDqZZMYyBRE4B0wE+qx/cSybZXPdlZ71TpMeK4yWRYfIBk1uVw5x51/r+bUwDJoSkmC1QNRj2/w
+tX1vZ1TVIb0T0b92HSdVdwQf9IXR68clYos4tu1HejakiIokrRaPrJ0F0/vBVaPRQ9qnpfBB/WI
4gLLtQj3tiA7zWvCQ7+FPcgt+CHfQiBE7pgE7jFj9w64CoChoqPTrYs5p3pz02xhElOW1W+DuuqN
cCL59z4ZCSbYYRtoeOFSEErRa6XXH4dk8e9x6pmMXQ9EhQHnGgPAN5TfZVs2QLDlBBRWNj17Xq7o
YhEeret2yxVwt4wBYKTYpDGRpFP7xBYoOGUjIc+TM0BhsvPMon8rfRo95YjJ/MCYsiPsNqt7P2ys
URLHOplkHsw+hFOiSOOkFQ9GILzHwGhVdppGHc539701GYUujHfYRuvV0dw6GZpruppi63CwP6Lb
iYNyLCW439oMObPXK4Kkt45JhzdcYzu1tVX5YPvpMwMVmq55a8CGrRkbFqyOstDZerVsCDQvi4bv
rdzW1jlbi5d2VRJHzffWb2sDuySlI+xGzPustU+UY0HLCFNQ3BprH6l1hrIjmPL+A1pjGs1yazrt
pteu0q0VVVtbmhVri9pt7SrejPoDxsU0sbqWzs6OrDeaW+AEGl0PvO6NXLvfYGuE5dYUIz9KH5LJ
Ko5claa53xpouTXT9tZYu9Ie04O+9tve1noXBfPFXa7Wlhytf/vJ2Rp1jF1pXBc9yAsCwLTg4m9t
PaK98cFde30SnnBmZjfN4DzjKyoiG+9AFOIeE9l9tUEGXuMn7/IVR+hhqBcYUFa0XCrrMdbpNthB
FFn5lTIUMKJYcYlpgyiaFa1wN+CiM/Aktjc4Q63IRryBHLD/ADzGDfwY5qmTRPCl+GE1G0BSbmAJ
/bN+Yf4FhMIbUn3zNPICxQqyjBveoi9VnBLfHHTqjbthMjPWYF8pzUFqMqs3CryKVwAnne3bdkN1
3A3hYZghl920Aj/u5HMYmFIHEyd1rPeP6YYTMTwVDwuK6ZgmZQBJEhuqxEkGwlSw592T7ALuZC01
L1RirniUXQbGC0LuiX3ClvODcNpE2zNeiO2c8BhT+nezxpvckbIZYxph6rDsw8XtgwHH7kCfnGnn
FRZfgdi8gVclHyed76rgfZsnE7kwA5tX6JnaVIfGgJNWmEM+msaoU0FVhnYqiBmcNdd9yPLVU/hg
uyWqxwLDodWHONffCw121AX7oqwJXXMwkXYFPvndQW0bX0xdYGjBkL+vLySfoNVe/XFwvKxFV+7x
YgtKFIiW8aXu9UWAWgTSCwFfBonOv8ji4WBNJR6Y2GLEV22x1CRMVb7MdnVRWDedWacFNs5Yjo17
rXNjaCyZsOQ7FdjyTbzA62I6UmIJ6qTcKyRpIMtAaOO5ymJuGxpO834xWRvgvimxYUaP4T4wWhLI
K1fiL1zTVeIB+w3POc8/szbahfwVh2zzdirH9UPOAlcacPaatCzPLZ+8op/7cJSpTN5qqaO1t3o2
2N2nvNdznq7ZNFWzK747sA+LwE41/+7NDo8o1w9tOiTmvvfbqYowC9X0XZ+zTUcYOoCrlQp+P5qD
WICJU/zO0bJ6whc8POzsN6t4bbONdzYL+QJV9Ud+bn7yVod5gsvxdzdX33mlj96t6sm3BpXuumfH
UCZY4mZXvyjTb3BYxcVe63MM7YvV2x61TfYmmO3h3tys7+vVBT8YYvsDH3V8yVePfJBi7PK91Tm/
dPHTtnC1I/hhs9avbI7HUGYIr9clhmFsvVnxV7g6u6RQZBBI0qDH3LmnSaWU2Wz8HXJPe/y8Cfbe
q9XpP+7XEZSBNe6JE3VQ0eKOxQHLcQICUhcBRs2toH1cEwQ0Z1KSyHO9uSYNmzCNdE0b6H0lbslO
NLH8AKx89HNyCVTfO4/FFlZgMLZK9vMWYuBugQZDqsXHcos5GNfEg6Vaww9otBxykFRruMQR4ZF/
0K2yeeesqQmawBRjZ65ZCsMWq+Cmk3imQmPSVQep9ZkNlgiGaYtj6LZoBt2PxV3qtXVKasHYTRHr
hCAHI4i1NmI1qdOA0qSKFJ3O9Wy1JgWn3+qf3S6lcx0zJYJQOAH54sBnpP5UnVu/Zdxv1VdTleQe
FBWfmqfeEijklkYRbMkUqSCkQjcKJmiz1bj1dcoLSt5iQAwSZohrxkU1rHkXi14Y9Q5aWOLv+i0T
gwHm+CIZB2GQZpCZIauU/AxEhyC8OgVMD6QqydgYUTwMkfQW7YuQfkbYrr0O9iBP4IMsMpQqpGP3
kLzcYfbfrddX+55wpzIjzaEbdPSgW+pHS3pCwInRSStUyRoN0uKYaJwaskWqQwEuiuaeucZuMNdQ
EazWCwG1lqwR6TXCOGpUg9nR3eJIWubk/Q5vXP00YY3R75q+8vfNFmNSVZp6VDHxy8cZ7TdJJz7j
O5cAexiGZVTn0vnacEv6GzX1cocf5FQ/NaspUxDGtp0FR6bC9BEYPy3648o5896K3g4IYGiK/jpu
ylGLqmFoH7TBwFS+9JR4H3Ql+u9jFvhJf5gXTbAjZ16jOUHoYik+3XTKbMsmVHVM2tdc8MpjJy+z
xTkUfhc8iCXw7xJRs0ayVE6PMWHkhNdbrTERgQw2GOqUkcy+TQin7Oy6LWK2/4pqobOrcUfEdCAP
ydjOT35SZu1VXWhGusd6vC5Dt3L7Gdf/FhZ4Pcwsj5lsZIIq4/JoIvZwd0Vt4BvfEgX4N5zzvxb8
X9BIf9eDX32t558a8O3n/+7Ajb9WkS95UcgQYLOt4se/Tegs/k+wNsDQgzD2Xa0P/jahc/7idEWg
DrpOp43uA2Ds/wx97b+8DbnFSBPKKdzq4L9pwTee908dOJp7fTUXQR2H7mP9eD924HFKZ4k97yeH
l8swn6mM1rAhK2XLfg6msnUeA/Rp2lkbZf41mGfLY5JFX8fLsWYYSdtftOCok9QzJ4TeGsP88sOj
vP/+UX60HF6BotcfEEwVfrcHXPWLcYaZeA3TefllSunz9pYW2xA9q7IeI1zZWu+/QuBW4r2Ln5wF
BXND/1bPyx8fx0iWkwBhpe9IjIRUgqV8aiFmPfz+nn5G4L5fBdcKXHRBjaH8vHroaYpjbmrWxMXN
HU8NPuK5rL3xD0qo9bP+58n9fRX01xByYVsjO/z5Xnzov4lndnA9jCo/jK3Sb4MpldhoOclVkWrB
nvb+K5vn/Ifb+/kr+/vCnKpgSBSyTBp+vnDXBSNdKSSTWSXlkTwmdYaIUxyMWXTR75/kzzDj35eC
RWozL2FApL96kks9gRYtAuKckaMQGZaBxNfuo9KWb/QNf/Ko++XGsKXh3cY4goEGkNqr1cG0ojRy
nbFmMSfvKRb1vW/3X2fX+JNYf/3YP311eCxzCeRETL5A7tYP8oOiIWf0KuwuzWBZGdrOzLNqX9uK
KCC3VhG5K/VVIOL5DzqmX1YlcCDUSxicDsZXLMyfLxrjlYJYI8OhQgmv2i+qld84Kwii+v139o/X
QedINikjBgiCP19nhDQYuDnXIfeyIUzbIjI3a/NPv7/KNqN49QwZXCD94h+dlfLqMg4OC2uXgzFj
Psgwbc0yzIPRPmZJ8bYV9k2ZNOS22MdeAE114sRyIdZ5PBNieTNTDpEm2dySUHf/+8/1T3cPNRhl
LrNMculfraExc+omDcgqzxenPhuQycNijP+0gP5hpa6KsJVKiJ08S/XnZ6wvVJEY0mZIE4Ty4Qc3
4P1OT6WB0ddMpsjvb+qX15Clg2rEXb3bOU5e47g2aWsahXgaaqS3HZTtfzBG/6r3nUviNH/Shv3z
xfBTWbXdMCVfPUGHgFTgDy6m7Ko+IcYZHoxsTUooNIscLbPr/rSUfn0dUfojXMfJBRo5F/35acYO
2eaK+Xs40oTd5qn/3Bv+JYCNRvvjQvc5asNzFjCA780ds6tlZxUzUHTXReWg9fAn+LRznT+lWvPH
QG2u/fMyx5SUGcuqqEQY+trejwEPczUfqE5ifxDykXQSkKr5/Psv+Nf1xFUYTq0iYfx5XktDCatN
wUjIlOh63Z2vpjZNpt2Yl7E6JjGIwx/W06sUdtYsUwuW00qEZTfgwf/8xC1FZiJRg4Td6qLHW3l0
3TJqlrT4Zgtka6FjJclzDtyVRxqOhv6+s3ztvZ7m8NdErJo/2N//+tIiH8NDceUYo1TYCLU/7McD
3ELoe9x+VQSyR4m9yOlElF7yp2jiP13o1XkGYA2rFRwqrBlPnBrKhL1hkI7++29zXa+v1wyHs71S
DJCXvRacmwOTTXfk6db1mBo7UVs6Jlax5T4x5SXjdjAzNZ/tIRcTdNEm/dN28U+rCb8WUjWBYNic
Xn27DZnpczawBxaetuxm9sNDlRBkHEDmOf3+VmHxv77Z9RTgOyMFmmv+MsvWe0urc0Ltwxr5XHcq
jdUl1l7zHNkc60TfycwP3pqEV7khAmhvjMxpNqDfQ6Ffc2gM/11WxTVuqFh3jgORBi1s1ClstNFv
PlHfd/VnkSbSuw1EK2MA6JSQwpB6C9e6Il+6+GVoZ2lctLJvDBZ0oeKoV+ZEUIIyygoBQDnrj+mU
cfDUqusF0nicGuqjLlpsiuDPqkLbGbOzDLu40ZfbtCV+L5I5nynSllEMh8CU3bAfJ3cgZA8N37Hy
A02LWplnXxItCYZd3WNPcmU1ATgREg6iZ3o1FMWxD1prgAfGhC008TEcYbc1WOENOmlSRwGntLvw
njsfKIis6rogIsw8Vq6XyRC2l+PNoW2N5CQyKfBSGaUjwCzYBh5qpopvGOETbfCQauMsgiu9SWyR
v+RtDZOScMW0QEM5ptUY2Kc5MCYtjVJYg8R3+lqCNYjXxMNHe52gtfDUHrxtrNYzFh93+TZu6zK7
nXfFOoUrgqJLjnreEpgs1zndOFTVFyE0whAhKwFlkqKVV9EIJQMjYSZ92Tb0Y5zEAFBuw0BSyhgM
GtuQ0N8Ghtk2PLS3QSKoZfYyQp4RVwuRiUQJzsNsiWikDhTPOhkPfZgnJbNJq/QXD5ZAXjK1HLHb
4AGndneJVVIz2cSx2b5Pgqz2Lt3WhpdbSy7bKXd3+dqpL1vTnm8NPFPT5GNXVLT1xHwB9TZbu080
BK1/uqIAtgPSeog3cEBOsX1KAFdj4LwNPzA2MEEUFcBCu4EM0ncb4OMVe0g3GIIED/+OuMDgAXXD
5ByW75gFnHMADPEdzfA2aCP/jnPgebCiHvkGgWBituIh1YqNJHKFSeoNMdnAk9lyxTUKWSAV6iHg
ldpaJv1RbbBLZcmUXMbveAwD0LF+mjacZoNsCn9yxd43a8040om6XnKx7Uar/at6dBGfn3OOquxM
R1O7p4rJUhmpVMKGnnJfv/c0Pf8EwXNIb5oJMHNXo79ilKiV/m1qQDcJPZoEQM+m9vKIrb8roz5B
DkcmmyIACqF7+tWZy5i5c0r0FOF+9FjhxJhS3+VmzjTRcewlCEkqs8Bnas2Nd8XY1hiSmAw9D2m3
eEvo1jXuWm6CygBPRgLVwWZyHp3sjDVwypqYpuIENxUnAsFMGyjSX65zbQLk64LASRnxBo7YtUvQ
39HLNcEeXv2SRDlRuQZUZoMF0SPVu3aZpsbhUCd2u4vbkrlyX1vkq64CnDnCfGY2I3fKfI3w22H5
aASL876cDVvtJwQO5yyx4PWOdZsTS6lr7UuqlApeiqVb+vd2nJcpWF1cfO5K3+AtWIRrHt2EOMIr
Up8d6+ILDO72OBBXAkZeTwMtysr6MMZDaRw60GUwhWDqtF3s6vnn1GfSd6yYe55Muo563+Yiybmd
wnVCnhJJXz0JYd2BKsBzoxRgBTNsXug5oimZ09DP+8qKCDXrbnujsZ/LQObfGMPGq1+dXGSUdB3C
wrQyECcETIuYRpgtcVtWzS5hpVaf7qUaGV4WcTwxJRuaaiCNrnAe0RGUblS6VkEUJLgz9o4qb6xo
RIBQXhEI2M1vYLkXphH51dDZR9NM67blV6TCOPQFc04miIRxhUpN2Z22eOTlrHDfUjwpF0y2OFH0
U8Tuu0yKlm9ReJYchq9eHjvipUpbZ+gIURYGttcOM57+QMjXKO+nMTHPWr80H1SSG31Eakud71A6
FMUlbRzi5UmfhVdaow3OUHHiRqpNkbAq5TJ+tD2V2EdMsaDGfq8N/4f7/ctYC73/P/fm+mvfDGnz
I/Vm+xvfkT8z+AtDS1pPGKvwLIFh/g/5Mz0yJlazDoSodBRwbf6N/Gmm/xc9MdQpcBNoU+jK/wP9
WfpfWPVg/I9KH14alJ1X0V2/i/Lix183Uivqh9sQQA2KTvh3rzpkrLH8Dp0K24Ycx12Xs+JlLYh5
Vf6usKR+C0r8aNhib89jeV3q5rAfGnnRre5DV43n2B1PXd+jaNRTeVyDTU1B7GtjkmjdeVMalaQP
ySB4yIYhLIL3cfexiQlpmKqwS/IL8UzERbrvx4F5U2sPt6OevZ29bLjT+u7gDRZm5d4Xv7M+j5Wp
h0KVh7ga7kVWnhFSfEhsspaw0WXqZBOBXg9IF7A5QrdjiSfULLvUYyKSxQGo+qjurDq96gbL3qU2
ypCS6YLW36M7UZGbGiNCkuVcU3Y3I5twaxcplRa0iFT2Xx1r+QD/cF/kYAl9pg5Exn7rJlcdSrSM
DMU/5UV55xbcltaW5cUmgtfx8g+uS+CLa4mDl9bftCVvooZUMCGqewniSm5ZH8ZO8NnJrnFwRXf0
NJEF+CHXnS7yBp9AJGcBulOJGaFIU9E4zJxw2O5qb2uiAOoRD86hg6tjeI9kBWRR2+ekrnGCRSBi
z/jXItOYbKDZelfibLuzpvSKyXgfWrK/qzP1YI/mnWX70WIOEbvoTRF4jKOa+mURnG5BO12CIvGi
Qa9vnIaYTkOIbD9pMFz9wtTJbY7z4+JVD2nekh9eHkefdiFZHkiFu7FEdasF1qUXNA/Y37wRMn9M
sGKLtERrDu5QRMrWvM/aFN9rnnuZPJ9ZSccP+6UlQmuYu6NW2jhfUdLXaAzgWvCuhBKVLXPz5oSd
w22ZT5FhtYReCuuNhsbqTSGCJKzjBJ4hsqSjKZcnjbB2u2jedGLpihBsICsnLKEmy/imxa0Ji8lV
pxHcPuqtOX7KkFztaitNDqibrbM5q4vM82VfEtoZVWWXIXDrnSh3pm6H9y60i/5eiPhbZ1g3rmzf
10UtdluLOjnFHRbP5rWFY7c5et4hmPv5oIEmRHkX3JB3cZphT+ycwSOQReBpNstbA8HUQYOothsW
w74PfPXR5sA+dCURb0aT87m69LkARgCmQBxWZBxQzK+vC8ngsgze6Vp54+HfRAGik66ZmdOtXVfn
kjjd3SzXnFaj2MWiG/e61T4VEjlbZza3qsUUXqPA3FNYfrJyeQMhj6hIcif2TGZPQX5T2vAX4sxW
5wGUJ6pkB7xkK8MM7am50vKOSXjvzkdQvQpz5qAKsfvCwMwvPysjIxcJmV4IHuLshlxeGSJ7x3E4
7gihOVXkuQkc6nbYOvDX8ulzUBfX4yD7MI0dpu091uMCQdxEep82dRH6sE/1aCLnyRCpyLLeVRlc
NgbHJ7RfOHlj9j4k5T4t7zI0kXDZiAceHupYOwTBh9zoJpZC/jlR16O0Aqhc4h63KBmVOSId2xZE
BY4zGkR46ckbyxzbExSs7trVCOd0grbai0X1B1NP0rORlmfkTeOHEv3uAXNk41kF4g0Dkes5mVGW
TLIL7TpxbtshcKJ5curPDU5K0G+lu1OVlZ9tbVqiGROGCTtr5qZBDeuuuaNUvimW5NIZ/nSy+664
jEa9ZyG09yrQruZ2vOrL4MvijW/zXD0RUB0JxvS7atK+Zu4Y7BF3IXtJ4rvEbSN7MS/2OF/1pLEh
/J0l6s+czDnf4kKNduqHVV/oKHXsSba+MWcr8jSfuXySRVWjTvS796kvb4kZZS+g5jxJlcHcTNSV
dPxLX2jmrg2oxZdAv5aV9ty5KFvMjjTz3Cc11/fZv1rTJ221NquLTg5RaEzIKBYxXetlXR9lxUyy
92q1y3vaEKvzDvNYv8Hs+gWWQDNbp1pp9MPksbPpl/thTBSsuHJ+G5fnpVnxGdTFw9Psmv2NlpiX
Gq3RIutLOmOcE2LpQ8igAzVKObY6yIxwbdTJHqP6pf2sF2yfM4bQN4Wb3mm02NFYDsjGZJru23KY
DrqX3Knqo1nU+s4huBfywoxa2HY/jrL9kiVDf6RoIyt5cE4iME5pAxQ66LsmJoS87RVNoHtRyRJ5
Roa+LHtaHMRXdMwX+B/nzGHzdUTLEL7n+wEwRLf3dfag3ndJeUVpG59NF17NlCx5hFQwKsZ6X+uc
MZ28QX/1TsDPVDK+cgv1RTe6iDgOBI7ogGM/vSHl8Kvoy3cGsqB9YwvnQLla7xunrA6QHowwS2uJ
cURcHOYhPgQ1TLq+t+gxYGid0jTIDpaQYzRI9WiP+suULQesLiBBNOJjQaRzVBtsAAqn8wMcxeIm
CDiBxkW9ZF4MTcHrDePY9RDO9MFnocOiOJCj7BxyTVKz9gQf0uktz9OyvPddWQK2DFQWLbmQlmZO
e/h67WlyiFhO6ym/lE2af8pycgjsRUMHCXMJm7WJVr6LcXJI3Ux+0lOrOi+zKk7E/8r3mW3OTw6G
YS8zBMsHHQoXugJvJ5w7JznMjtOho5yidtTfWJr9vqqL/m2ujzBXvPc1RfmZGGb7kA7wNhNV1pzm
bLIaoRN7pxzowlT8AbdREkDbFnWGTrQWE5xDHzSXSdexhO++qt61rsGT1G7RHJi8s/Mxz+Eg1J5z
Rtygv+mS4b05u5xl3mNMBvqgRuu9nTQEowrtBrSxDhOzqy/KGOoIQsW4a3tOy7JohzOSnwPc33Aq
SL5ukruhzi9poJ/lBCpcGVFjQopz6u40sMebOqTSLI0Kr8HnmqY0S0I0bk9e1l3HEFxrs4yqDpKE
QoY6xwb69zGzIuhOp7kw3laB3UAiUcDBtNBtPKm7wTKPUKJ4H90EdgHksBmhZOfucwzk8b271qW2
n5I0ql1ehiC+81P5JjERV4OJBfPE2SrOKtMPmW2/68spsgzauCXXdsGcQ0uGrxJgT4aWf1+mBsRM
yTnPLKzUdrkroso2v5p9eWzM61r3dysWP8sxdIrkZDv3SZ19Ls32aundXetKUKCJeinhRfBISdCS
YxXLUwwfqOnMYwldmrLrIF33gjGPf4TSyldeM8DM5sTbxfbySJzZrdUgjSkq1eHVvrxrMFzgkxAV
Q5azPHVSPZGVY+7smQNtmN07WXPfjv4p8dwrQ+c86+fl2ziqmwya8oE4XDCEHnQyOcMrvmNRU/Jl
DTpNLXS74KAadw8p8DT28Q194yfRP2q6etPaMDr6eNdab3Ckfhnb5H3dGMd28A9jIM6LVl4TE332
Ov22I3qdrFKxa/LS3E1qjdPWs8PUQwiqxPytKfxnp+SoYm8o3O6l8cRX3FavHCVDGTfXfYazpSmP
WmYfMcCAcNceC0d9GUm3zlx1Ge3xZelOgU6se5dQzaMvr4Jrq7gNFvUBYvF1n1xj9JO4y0MzBVey
dCIbZwUfaFak4tpFfNbFY0HoFBtZM4krYVPb4G54I4vsI04FEA6h5YNJUjO19SezM08AQTsMsgcM
HiM96RyyEQruq+bXzLr7rS5Y2FTT9vXselRUmCt0zV1jiYdRcw7sHzfumjRS+PfOxMRTPFq9NoV6
Ba/SLO/KbFVOd+aNjtPHIEyLBCAOk05vMP/w0nMwv8BxPsRu+Z6w8xubQtXpjSs0hE+Znb5ra5sZ
Z5JBUiOnrDQ4tDJ5j8b4hTSmcoeWFQ0s8/hZWnfe/Hm00p2f55DU+3lXA9SIKTjLOngaXIqXbpCX
WeiHybTEUVpkqFrGu6599si8n9zgMysp21VD8WiCaIWjm8YhzUiyV6n6VKcLbKy2OJilbd8QlGcd
67Y6LZN5m+f6vXKXPfBiGgrY4WEsFRRF76ubOVko5PyUaTj3dUhYfY6xZF2WY/AyUSvlHGV6rV1D
XYiW6R02g8dWg3PqBBmCA3t8rKGuz3p/101GlJjyquAMTLXJD+2RI0BOzjkGs0LP+TKOd0HZ3iKa
vrE0/00gwdKE9WwjszLY9jgzhIik2b6Ty6fC/Zg72tfFuso0517HZbhLMJUo0gcM0k79Im8aeGcP
osm/TE120+jOE0xQJ3LseV8QJAyFOUpj7dZR2b7whwsI1B7rjm+B0TxMybhv2mcz976CEZ2qvL5K
Mn26xReAGOKYCDyvCPvRQqlyoVtbQnPI0l2R898UHzIDs/vMIxfZ/VJ3a5Jw35y1xsKouPTMCAt0
MrC1Y2Yu+6RLT0hYPhRMraDtR8WcTwdHH+BZo22PNI6GslJnTSW3jqAkXTQ2G4s2HamwMiKG8n4U
12qv6TgQFmrEAyBtv+F5F7ZmLPia9Ecmsv7eM9jNM1ilOw/nL6z4fbGS1VA2+G/jNn1pKwQo/Siv
E8O8bbtutSeoIsId1KWt3JjcK+fJrpY5kgUqecvKPw2t/abRrOaIuc/H1KSWtPymO1KZvhvH2QvN
uDtrFdRaqYnnMe5eqgJeGgU8TokpZFlP5Z+rVYogAIIvcdN4h0X6Eoqa+ylRzSO2Bsi/8eQQeQ4J
NiYCeG76O1OXN0vi3iIjBXjOwQMX0fFGoRXYx0yuUA0EfcgM4AXTBGen9XZ1IixFHYlJJOWqn5aj
7s/lAT0jUbFt1UFiRfQGEaG+lFB+eeRZ/N4wkrdp59X0Kmpaf5u8K9iJV+NW7WSK9MCXM4ZCc2L4
0XEb+ihgQsuWV2VMBQ+b9KHMyXdW5mONR0XqBvuYpLKwdNQ+aLqvlmfcl2I5xGVjRLMXl6vYp/h/
7J3JktxItp5fpe2upAXaAMdspruJQERk5MTkWGRtYCyShXmesb9Pphe7nyfrdmcgoYDY0kILmdVo
JNMBh/vx4+f8Q3msBz9/sCPBZaKKdc92KJSOOEUfQwvGuoU4zfsIVv2BKYXQM54nkXGHDMhWxmJ8
av2Emo3V+/cRfJhsp5eKuDO6PD+WGcbKsTvk+8gutbNAS3RnVlX6O3oh2dlSIqCP4zcAmntHjY+T
wdpI7M/Ytt1jdXZ0G3Frmdmf6Cbs9Cn7PQS+f1NMRUKcjge83UX/exYNnxBhOSuGxdU90G/nhqNt
diH8qvq9QLsV1Ka4IzUFm0is8uos2sOR2pWKcW+ZRDhbKz50Wqm6BwgQrPFBCc8cLZmCR1mg+Rx+
qFQ4U+Ec4R5FX7V01A4jYlonl7v1KWipwdACGOg8laF/juIU6Ar6G+m+dgADqew+ood/FwfISDQ6
ipDVbO1p0yCBYItPnR/+0aGwpI3aXW/njwYr0WnCr3ipP+a28iFCyRez3+Tgx+U+rfNjmNfBDjGG
gwneHgwOCkAtx3KcoYSQ+Eh0mH4HVqfbCaSILG24o5EVIIYwHUtNGb2uQHuhMPM7UBuPiPvsM5Hf
1kP0w0CPIjL6WzfSb/osvAOJnlr+x7HBlQ3lE/Akx84Rtza6CX1Hq6IzwKj1ze++G+2bNPujTobH
Kg3v0ulLYHfwW6a3uoGi0ZR8VvLyvkyqG5OkzSpM5DyiW9wg3zpFvNfhlTW1Enq5MtwD2XrSs4RK
Ugfx6DdYXu/iEoi5Mc8H0yk/U1UwzjYpsexiNByxikGJwNKDYxq02hHx2uheCUlPfcQXfLHL5nR6
8Mf+TSrct2xLL7SaD2AhpHf7D4O8b9a734awAp3dFHdRHr1LRuE+9vTBPlVdrR66YvYoeAe7KNU9
Xam/pAhLqD62R6LQ7pVYtXfYmmOSYbl3cRN/7EEC7GHVjbdNGGGhXoYHU60CTJmqx7YX0Q7yx/s5
td39gMEXhJzf2lx7E4y+vReFILucjXwP4+FzkMDdwAL+neI2NRlRinRRtWtnqcmTlqTvnXtMINIl
gYZSThD+2SR1cfbVwX3I3XKilBPrHS5fzk0dJU+WoKC4w+187I5N4XwygvmjcImcPUJZd/5sn/Ug
fKAw5O6VLLQ4GHQ14JYYRyehkuQIujLdwYT2h4ANF0TDfh/k4/s4Sj/3kJd+ggP+fzn/30DwSPGG
/3VB/70ERf/t4WvdRvnf/tux/pp/+/HfX5b3//oJPwv8igWHVlK1AayB5OTf1Op/YnsVC+9pyuoA
Dqjvw7G+dJiW9X28f6SlGXKf7j8q/Brm0yAZn3G4NjgbwGG/UOG/RFmA45PWqqhJIJaK1jqtiEsM
Dcly03L11L0Jk9GbosoMOmlSujhHp+TFND39hI68BOkK2Sr4J6Lk51ioitLVgE6MVgYz8RKwqJsz
/fvY1UkmZmx4mkNWN5imJaGx14txHwwABfIeOSDaUjlCE7twGtOjU/MkIG6Mk7RjC0zUrmeXXhWK
NSp5lSzD2TCYjtcf9hnesnhYuieWtFpQMbdfctOF09rkcLruNYX9KUig5Iy9k947lEkKd9jB7lN3
Vel8tGASejbKduqUn2J4DrusofxsKqAkyk72X3XnjySqPsCksfdlS02Uixb6ZhgzUueqvHhWvAQQ
z3GM+vYUhDbJpjXuDPoE6Dwh2hY/irYh5ATlIQBpsR9mfpCZFdFRE/EthzInJ9JfUfQ9dPx3euWO
J99UPjiVf2v6xV/ugb+089+UP/L3eKr/aB++lv9D/tFvRTnVURC2z0vxn//3pv9RQ+/6wX4pm78d
u/z71zYq8uWfufgRNKj+ehrva/v14n+o4ETt9Lb7UU/vfjRd+nO44Echf+f/7i/+7cfzT/kwlT/+
/d+oouat/GkBj/VyF+NGCiJO0t/ZnSDtUaB9sYLkeH/9nMevGT/nf/5H+jX//rdzI//VbP6gv7p/
2t+BnALjBQPtEh7kLv8ZGzT372A2YIML0NEOLhXslb9w/5b6d7YSppQucCUyABk1/sL9m+7fQXBr
9BFxgQC5BVvgF0LDZecP6gD4FOCa4KVx4wBitwBgGXVSaVEfzZ7gJk77D9ZS01q3VUylA4WicWPH
rQ1Hq5OZxgdPw6vgMjq0VmUQJsPZi12YKiXubrse49RdrWY+SkqcvC++z0o4Ym5fRKOfr4cZB/1V
uqXAMBbjJQ0qyJWZqtR2+MdAuQw6cdo9qfTHPSTd4Gv5xdSe3TANwE7N2gbo7BLF93N8KayDqCya
B/ZSpjqB7QPnK1M9C0TRuVIrBS6SmZ6uv+VlfH8eBZEWzhLL5tRgOV/OalIHpSZ6jY9YDrCAEfNh
k1Lox7NuOlwfamVCBWuGJYNUszyeLoeq6S06OvJKXmI47Q3UaioGJvVB8vL0hkKiRlPENQ8QRbgk
Ar/ceNNn96l/Ruyfrwr4FEka6DJsETnhL/CXBqWHvKJGhiBdhfRXbKXaO4tHQjG7Y7PtQjOrTxU9
xniHYkD8AA2RygLfmNZLrlThe9q1CIni7p18RLoO1yWI9SoFk04JnmZhTN8jv7O/qWXG9f361C2V
2+VeE7B5hPRikgYFiy577M5hl9Uqiz8r3YNFp4+GVRsc3NhRnrIR+b5RVR586DdeGMb1zupj88zi
zm+aQknfsG+iG+F0qaf4vnK+/nByiSznFUgk6looTqmAFS7nFTxQm5e+PyM1hVzRUNnlKeiado98
IRKtdu1VVO+9uhLjhgTVSkQQ4BgkZQMcN9H4cuDCiHJ/svUZrJLd0eyf5nPVD9S9+vG72jfvr7/m
q53CuwG2B0mM+rkB3+pyNBCD9MuS0fBmKaGWw15+ynzqsq7ot+SVX219ORRwJJlvkXstNyXllqbS
mtnwipISie/Mb7q+yjbe5xKPznZgEFRdENZSYfYAy758HxDmhoW4qeGNLSgyqovVITbq7yDFsDgr
gQvPs91thIBXX0yOic4yik0kpvZSlVvRuibukbCgbukPT3ANq4fe8EPPJQ55Tq41H65/M02+xMXa
lAOSu0q1GbS7rMWez5JuNCqLAaMM7ngKppPuJmpPyIxF6E0mX5o+GO86qRifsaluYKbqB2QJk41g
vv4gLB5Sfd2iaC9X14vgY1pDNo2OglEF2qI3XdxUD0Fq64chBeybYbR8q3RKewwaSJ8zuIAzd/Ec
DBiH6vUpef3ZSa+5HgCOh4fAnr18EKssS9QrEtMrqwyplkj1T4XRwkFCWdxFFRc5XbFFtnhmU1x+
Bga1WckkSpjz2nJdvHh7tDirKYGG6Amla/eJ4+/HtJgQYBHT3krj8KAPRn4KAGugsRYcqJ0TlLF2
PaKlQRmY4tBNP1QqcBz9Ua+q+g6dHkpcrtluLJiV2eG2ZUEFA87koKF1+aAdot+WYmBK3nXpO+gC
89sAf9N3aWl9KdoIWBPYxXBjzFfnogXhggj/PDkC4b7LMQ0LrxRH1ejxJlV11zcwkImykVcQVT+o
4fitUFgoLvk6wqtFtr++Hta+DZYORBrWBDSnpa68JWhBosbC5KqNzTQ71Uczo/sIDR+lmJQSRJQq
2gGZNdfzoRMDvDCK06RSKbWwLDuY8FWOHYVeUL4c5ElRoqYDfBXwD+3L6w+7OlU2jA42EGizJeeR
vmsZpUjPezHUM5D3Sv04F63AKLAvuSRF54raTdakP0gVkw01t1fHnPxM8A2khqS8Fi92sB25EWID
fKa2bbrHxAeGRCZY38qqNDZ0QXIMOAg/jGapb7z165PncuTF7mkA/ou2ojXYod97ACqIRkDexwfl
mVH8j0rFSs67tvw55ECVYRwFgXXxjtiMZVo1d6o3qkV7qOqSdAJU1SHQtPAEGS269cVsbKzAtY/6
ctDF6yGU7La5zaCRo2cnzSjtm9zPv804JlqlLf0OpsqjqWLfUbj61RSCjwrFVJXEZdNGae5y73Wd
3cSJz34vSq7yFaHl3lSxu0xyo0fiPTI3FtHapzQNgiFZCwObci5eBMKpGay0AkQJAZ+Gl02x9+Qn
1h8IKP4i+0me77yavB1CjhRs78X9RVEMiWYxVS/PstZDraP3YOpUXF2M7ORONMYrlPpPo4P0zKiY
4SFGjgUsSCg25lhKvS0OYZ4E+QNgrLDquL1dvjQFFACBCFB7tUMhFJ0Qk640ruB5nqQHmNnOG6UD
itJmnXGYc9WnlV/RbQA8/wapT/VoCNRLC27K5+vRZGlm8zxF8MP47sIgs5MM+ZdfAx0vA9oZFgG9
iaZ4iHpU7ZRvxTQLqvJSSGyifUZ7ClSI6UtV+qo+uDUhMNf04XD9Yda2nmVLMU5JtaS0dPksAhRr
qM295g221h9JtgPwZmV0E0+K/TbM3OCNj6LXxr1ibesRiy3DASmMVqT8ci+Wo9X1oW33muZlEv9Q
0VK9sbLpQWld9MzUNDrkJj2XrgZ2oVVtcrr+ygt27c8lChcQ1T6bhJBa5uXwSOFyJXHYDbSbrTOu
geW9pirW0RgccLB+SuUdL4h9Lu9oAdSQ21b3x0d+27xPMwTDoaKUcNJTPIgaowR/W8YbsWltv+Jy
xMPh14FwwGKCssSqR2hZmhfnuYaoSRwdYbShk2227gZzWu6CRY4Ev17SpxmMGLGIvZidWU2a6OxX
LTF/9G4qlVDSdl/1BYjA2rE2Ftzr8wxpYJwWcIfDMAqxxsvJH4j+INVszRuldHXaquVerfPx7Ndo
WYlKe3CtfJ9itvzp+ld/HQ0YV2YGzCjaFcvLDapfVjUXXFTNSUTvAhcgRA+0b2NtvV7ZjAKs19AN
aR64rFuLSoH25pua1xH3n5zSQqNKp18TpgYmhcmEI28RZjel6X93RsfZCPOvv6UcnVyfxI6cavkt
uz7OhkJlbuFou2StpsDuBSk0jBB0DMXjLY/S18EDHji6IC63K5J7sVimMADBk4bwhrOCZLqqQndn
ShA3vg6xF5nIxc1NZGzcJNY+JJVHeZmgIEcl/HIB6T5g2lgOqiIr8BCQtXnYIHW/vAMJDWj74rCE
pgD9kMtROki6DjKIwkMaOT9grWAfpmrqUDV3ftGKj+NADmVjKShtvqm5Xg6lx0ME8ZsXCst48rSs
7E8jxHD6rb9ezJRDSSI4rCPypqU0cBOgGWakE2wpdZ6PQ5r8EfZ+4EVWSwFs6oN/ZRKlRgxlWgrX
YnECz5Y/t72JaV9Fh3PfVFxBsYsOUCflH9e398pNFz6w/FzQTMghl2tRgJCv8QgAHZZ3yXHwUWsL
HaTNRs0BTwdNzZtRkMEttCi9AOz2ziqhlSG7pWYbp9vmoyxDqlJWbtYWAn1LIK69UzqQqIrsqLfq
tHeUfPRaevQ7jsfos0OiAOZwLPZQFMyNSVnbn2hwUIyXOrqQdS5XVs9RZjt5ooEuFfGNg7jbCDwv
lH0gDQBQH+Rb22YtAnGwgw7kvkJ4X7y6EmgtSHFcQUrDVKGdWOjM6U7sqWX4Hp2FaOMwWXtBXFpp
U3KSoKogf/1FIuFMyahFPkG9m6LoDBNcGin5Hfj+/K2ZKD0XCmDe11fa2gFGDk0xFC0jKalwOWYE
fy6nfiUPEvxClEIpb6HR9adCN+q3NCf6HY0C9WRVjrMx8urk4t7K6aKSqi0lXKpQ7wyzjIUXl8Ld
F109HUAj5V4XFriqBoiMXn9T+bEuUwMUzh1ZA9Cg20P4unzToR1jY1CYXd1v4oOedcAOzTw8ajZr
+/pQz7r9i7G4MJARoAlGtWYpXqT7qhjMPGLPgGJ8KNvq3KoKxMsaHlaGSrL0izqmU352U2ymJjA3
97VwPqq4eZAVgVHmjuO8tYIB9WWOQAnEBMtj4jmFs+DNIFL/pKaF5SHE+1H1A/1GNUPto1Dm8A5n
r+RoIom4A347nHyIKig6uvQKGopFyoQEUBSH9jkTcw2iFJPUCVgmHGWtO16fhZUJxz5BWFxWpF3D
8pqGGqdIZsy0vHAA22aVonlLlQNNwQq87/WhtJWt83Ks5TGawK8og1BwCUFk4D5Dvn0/a8lMxdKq
zmMMD8Wdm/ZYgic/AlIzjwBU0mMMX+xMFRFoVqV3p7TFrqyv+/yumsKO5+ytjSlZWfPSUYKGIpOC
Xcfi5uqnok7KkrvSwDq9xZHhA15CyaeW5hnxfcbo9/q8rI7nSIoiVzP0wxfj2XagoHFAAud2vf82
U4f2pvFd81h3Gbqk+MBsfIfVT05lEsAF2QwZ/+UeU4LccVtLQQu51oKHeAISplBUPvTNNG7ssefg
u9xjxC1XlkS5fpmLdE0x4kGJZZklq7P20xz6KSzBWVfejWYPTrBIwugpGW37yW2huSdj75lJEt3o
vuI+RimA3RKZv7ASP+Ku0R6A+DYpqALDAptRgu8++m3Y6LdlOYIF8gtwpUXZHtxErT1ldJHR5Io5
dvDhRro0vl+CNx+RdBa7VsnnfF9Vpf1JbUeciCuIU7e+Uo32XlMyB8jU3AxPoxvVt26aY5Ft9Xr3
HqwjfAYqpvZjQE5uHPM5Dd+kqUhVoInC+mqm+oiQl6lDNhjMIq1Omp3nsEdsAG7oqYLUhKUcZHAL
7KT94vpp8qfWFx29iS4oTxUii78poe785gzt8M6MRfdo59b0ORMZYFbCWH0sza4QnOmt+C3j1pMe
McCpOwIm5IZ9BKb19wEu+Ht1MrXjUAn+WKOlyPrmdvnFnSLtXduR6wHK8w/UgwC45No45fvW0lto
BUHYfA/MDu4/9XpfBXJusE0bLh+nMtAxJbm+9tdCAncjsD3cyvHPWNyLZ3IIu0MkR5Za6xt4Ap9x
eYsOeoeio2MlQLPpTm+Mubb+DWrz3Ac5wJ8lBl+e4IEAiJBJXQI9mwdorMLa6U04Ic2ZNBvrf3Uo
KX+GpCG1xqWuFOBR3xG9JDV1hJK8VJsTvKHi8zzzca7P5EqJAVwVMQvNNZpOvN/lthahmncdWByv
cRPb093WvFOzUNyUgXsPcqfDjAwebak6FczKQDvU+uTiChWZtxMJ4j6I0uFQ4dh8HmazPfmi2/Ji
WfvWKEobEmVAFcSVcfBF5jQ7zShUHAw8P0AreEIbZU/1GzPJtq13MYrw931sb+QTKxU5hDIw7yGQ
k1fQkrkcdOiQR7D7BlswPZFsAWLPITWm2gvhhH3L0tgqdqUeJx9NJ+gQP8vG4GMfO+Onacr890OV
mi0o36540sYWk5Hr30zIxG0RHgFUUeIy8eeWLqaXT5eJtq1KzVe9ZI46EN/92CI9r9UjPFB9dO66
QdM+wy1PDJCvOrgIZUwxLdZ1CKCU+aLPeVjWf5pWnt0HkVVCL2wM9RFVxmTHTQx/QFj1b8s5jFDE
JlH5o1Ia++NYRsb3Tp/Qn77+OisHmaD/qAKQoRSBTdDl25gOISjPENkHjWwf7Wj6vSk7XERxTAAd
jUvX9eFW1pOQhvWGQb8TI7hF7GCeNX9CQBqxHtWA5wnPFd/qgCZaaD0liR1hL8i2vj7oyo6mekpD
F/kVKgKu/PUXi7ienb7K7ZbbRhUF1GuLBqlm1z23nVFtDLVStOUSRZkDNBQpOI26y7Fsuyr6OeIF
gcSkXjABe/Mdjg57QFYJmp/v2UXjH9xh5qaZOXfjoOZHpZri3+0GFOH1F18pMz3f6KSNErfdZZYS
N7B0fQT62ThuRYxBjgrg9XxbRjkKulJjsQfDhzwAxBpsJdqN4V/jQizWFuKuzIRUdFhaCqMQboo2
pICr15b9PdO66P1szOZd4w/Jyc1M/W0ilZnDJKs/olTfvS/nkpZVWzJVIQypEq9gSFgWt5hGnTaC
79rKZ/s+w22AMyyX4jy6qR8X1L6UrIJOpsYPRj2ehOKEt5g6ThsH2NptH0QcWqW0PPgSy6CGhQBy
qRM1lbHxsUC1VKDVmPqdIjVrMKU1+ALUkXaIQuwUSiF5pRke1chg43ST+3kRvQDqSMAY9RbQB+Jy
fQropoFBC8EL5A6PhhRnvqEXG8W3lYWnc0PhVDNt2wYGczmKhbeIFCASnpla2ttiEpNXBviSpD0k
Y8BEuZeofX2GPRacu2pIN15ybXgk1+iH0tdxxLJpTKcoTLEX1b25pyrnz+OMw2Rhe7GfJUejT+HQ
2b29j9PqQxnaytP1Xbe27GVliauZTvcOSNnl2+McbKtRR6Uu8meE8qvUuuvU3vUmR8uObe9MN7Ir
QDlydA5OCkgYLY103/lcLePBCqFnpQmIWPOdUw7lxtSsBGCuEIJjleo2idQiAEduP2MopgtvsrHx
CTH9eapJT856Q1sp0REzmGbEl67PyNqg0mcMaJILjm8ZFMdOAIWyEEMPpkNX18mjDlX0GNl6dJN2
s303tVtNPRlml8ucNJeYx/1Mo8x9+Qliww17FBxlXVaH2+fm8VGoY4EWQY2rNl6Lsr0Ig0UPsRbG
t2LXx+74IXHrr6kLWVgxy3pj4lfCjW5qoDb4i+xhCQ5Is9zC+awUiJRE9XsEQaCZ9uXHBjvVk4AZ
vBFvVs48rsMuxx33YkrGi6IMrI3I19NcR6XCzA5xaXJH6sglUWxxNr7us8zscrLB61KWwbzSBq91
Odkm+y0NXPgrtI9xJjJRYO3DNt4PSG17Ux/OaHZKQZFaoVqdze25DK18I5qvLTEyMnCbTDDQi8UZ
D920aTA9Z8u7ecW+xy1Zne2POU5Iu1qLEQqMiz9+fVXTDyWcS/IDMOvL145RZB1HYyTI4VH4mGtD
ShpTgywJnMID1ALdtB3crevJanQhskigKNqhgFUvhy1qI0IYzWchJbp/rmDGH5Kxs+4qf5pPThVp
iO0WzgG5yDREVD92jjNAOvQWUW2xphxJ7NiwDoOOebkCAedfWOac9gQ+Tn5A6Mbl02GbjF50Fuqe
MWHSiwgaHEXY8/g19yaGS6O7tdPlD1wuPkBrzxQVDrUlPoml0Bi4ozx/BeeMaNm8t2ItOfpOUZ7g
R/2I0C26TYIseFMmRXP2MwJC2Tv5Qz6aA67EwY7scDhfXxtr248Wg42UNn0GOl+X02CWAxprXQQc
E9DijNn9CewcDGtbzzcmfG3hk98BMrXBxYAHvxwpcJsIZrYNPEQJ7HvbSBNqvLN9alH79HByVe8C
PdrC/KwNCpKHXo3EZiE6ejkoip9zFBit4SkGDN1pDE5zWydHV9MEMIriAxClD78+oeDeMAagwsfa
X6yrUevTOMcMjzzCRgWxMuh3N5L31kTzRuhcwZyRsdBrQ/yUlghd78u3wxQsMLV60KlrqfrvVtBH
NwgG33Uxql8ugqP7AX4hqiaxc6rtVMAlnvGmzyf16Jhde2fE6QxGWynPJYntIZ+1FNAvtWlUYDdC
71qiQ0IJAh8HBo3j/PJJ46AJcCluddREJS+5Cr7mnVbfIjFa7dEZSG5R2EKCpgg1RKOpQF3/Jist
DpoMAg13or+BLPbl6Hlh5F2A4Cm55NQf05aY2zVq/27smvJEdVF9ULP4g+WMvybVLJEZfCDuVixB
Gis0DS8HDgeKXaafMnBoUhRRneDOHhUs2kutPV9/x7WNjEkFR5uO1ia8r8uhjALeol+x0hs/r+EQ
99kuDcV0cKqsPVwf6rn3uAxllBNZeVSCJHHlcixUpGA7jNQVCz1uHrWy6wCnN/PBVbQ/QievHsbQ
jW9Rq/lGR02QwZjTHlbaeEpnAa6wO6iFop7cpkn2IofAFRN3kXpVd/iAqeCDUqi6HBcnBKjUXRGi
LaIolbHxFmuhActN7puwAaSN7+VLTHhwzUHcG7LvPqLAkwGfzVGGrewKfYOg6UkL6i3XgrUUBJCq
BElRIZSIuctRdQXTsrwZmLqqi+4SItcu88GMjHYReTUNVU9PjU9dZqHcUbTpXV9AT7/++VZWCsHJ
RIkcjK5qL51tQ7pdPlI5RChUEAAkZeWb0rG/RGMW3V8faf1tTZdASCNMtvku35bKrjvGPjJ+WtCD
vW1p0pfm+GeSD87RSor2ZHdYCqvZxM3bQiR5RLpxY1+sFTq42lNMYTPibrxcrKYB+lv1+c6QOZIz
QBy0tPzC2fXIa92w+px9aFfR0TIS5b6AmYwoq+mC9nP92wwp1o30b/1x5JpzTNQOQPRdTkmB0qoS
JdyZw2Io93qLxnWkFcpuEK3p5eQBO7Pv56NOxnYYqLmeEQys9yWSz/uJs3XjC60k+2AMVA5kzhCe
Z/E0kTb72IKqBroZTnc3awSoGX2FB1Pp60NcaBvgrLWlBwhFtqKgBkBgWLx8mJpQpzOOYzqnO0eg
tRWH2Nl11AA2Jnp1KNpsstsm2OSLN2sCe8oHURterfoEETMk9Jp9uUP4dmuJyadehMNniuB/DSUn
+UXZLh/Sif4QGyouXGnW56gH0QyVt7GZZEB6NYysyDyDXjBzuRzGdnwbHzZStSmf2q8WhaA9iB80
UIAEnpEAIEpqWn6W9mUnR0cV3VUoNUcdaMumTcMTAhnxVgYib+Gvnol1Y9NUpxK+BA/g0NZUozzg
MDW2AP6CHAz1kpKBqKujwLbzW+RPBmz9fH4YoOGcw7oJT/HQisP12VlbyNTzIWMQZthei2huTvC9
6kJuq7hE+Cqr4gdu1Ahd5KBEpJjwVjovA/WrN+faDq+b2pyxtNkoddM3qxFyUak+GToa1mY+/h4o
g3nqptih74Diwq4yE+cQBXH1MNQI60djk3wKEVfc2FarLw8zB8DIcztikQeWOP2mc9GwAOcu2uOK
O5+atKq8qrGLoxnaSLhdn+2Vs5M2EI0PSSCQN+nLpVjGLTprVcUltg7VXT5gU9WUM9rNRfGF6mDs
tSH6lNfHXNvQzwBs6OJs6SVxQJn6omyKXvdU/CZucZ0aPIil9R6dtK1T+vlcWn5caE5EaHYrpdBF
8LCNORgUrQZkSBX4oMI6oiXcjEhYmvWuz4MGUzpq1G7Suh4qLMjCdsi6AYFXjrWiQjZvhuAgMAq+
NduyPOd5ld07BgRIh/bQMalyxaMpn+56Q+Q3Q2hOOxEM+n4y0uKENhjKbKPuHEPFrt6kUCmPYZQL
sCr2VpFtJTE2aG/AvpZd0ld3stlw8OUzZh3AY4YqPKVmT4ShdaooMGHR11JmTsLpXHfYHVz/mmtL
llwcKqpDE4L4fLmCoC1hZ2CEBsBSPJS7smieAktByU7EPrcTVf0Xtgj2W1LAwJTN4MV4SY9NgjAq
4kNjT3sRjVgsFAH4ztLXdkWkWzfX329tZl+Ot9iSeqnOJhIr5Hl4T+/avtYPSLvg1Ba358YYkseu
xiemwIZrw2lM3mWWS1fW0vjbhoa0vPGGZkybTAWAAT44+RPHaAcrczJaB/XFj7Rrk4eM1bSPKjs4
DrgGbOzStU4xBGjK9qYrMdFLXLKCzUOGToTmzXHnIhBTRF980vDbInXHc5g7w75tRHuTjYaPOVEr
birYFF+jCdiZndf3bhegfzk0KIEOdfrYR0m+8WVWn1CybLkrUfRnmi6XXqzFrPmpwh3IAEVo9fl3
fay4KNlmgyomAPjSdoadP+FQUaDYeHRaeg+Qq9X7RmBBPOBd8TBUpf6oBlZz6Em0319fO2stGGk3
xvRxwAADXBxmWqNUms2oNFeUKN+Nc2ocikx8j2Z9Og41nkaAP5zf0KuyjrpCGdiyrfSN6of1xqm6
tpggfGILgwQKm3URB82k1VosyJFO1Li2S6l9XIUT4+zMfnBrocp46nrjy0wGiR7jSPfw+kSshfyX
wy8Sqyw06wlzDlpRY2N89KlSQGyhiLkjt/x4fahnsOFy38APeo4NCLEsSRRRH6t4PBQAs5JAeIOY
MlwJVAjXhlmcO9gr7wJHNPcCVW/ynHg6BWoenkuHUw+7Roxwi/Z7JuL3LtfJW7Capmdqo/2ZvBC4
bq6Yj7SApq9KagGZj1Fzywy92Ykhae/Dbta+qDn25FrepCSRNsmEmRSn0e1B7Yggv/fpjh4RS3CO
VZ7p9yat6FuzE9WxS0V3EJo17K9Px3N7bTkdDlVqiP7gPl4BX5kLAycUsJIcVt3bEA8ZD+KeDQQY
x3ZEAfT7vuzQUMmm6iHu5xLpyHK4m6PWwjzYmN8UdtwfaC+hIlbZtteVyH9XgyXeBF2Zn3Sk3tjm
8fRjToDUmr291VhZWzqQQPCJJS8CdLxIlqlFIYadOZrX+jz6lIX1Cbx1cqLlUW8cLTJevJoqesdw
pIE5QpK+jCemEfVO19NFm7IEY0VQL1ivddljSSUfTbcu9yb4uhsuWKvvR4TQKDAhYrkkZiBVkGlG
R5cGRebuqPdm9mkYbCTZUrFxRVwbCdiF/KZYoL66w2uZzQVKYaS6HtozmPVb3+3FU2LrWznB6kj0
uemEAjYDuHU5kZBdKni6BOYBJbmzwAfpAJPLPwjsYTbW9+pQli7FZ6jUEtsuh5qR8dYB0vHNDJQ0
LatKj3ZDCoS1WrVxU1hZHnB06LHChoAaZi2Om2wyqXL6tEHwRmvPbaAHJ1MrkMl1J7jXCQ3VSdls
da28n0lviTIPmx/azmIqXQP1tbx0hWcNuD+XgZGCxjKRO0rdrdLuWjWQ5g4dPDArKOU4i05tg8iI
6090UlC5zU+TBagSWcsGR1PVelAivT6M8MGPilIPv8chqtnoJ6FV4IQJ7lecuUpaUAR2A+CMSIV4
nNrYHlUIH9p9oL4rRCyARuvFj1K0VCdSzLjoGwUnxBx/vx701jID8DC05mh/GviEyFl9cZHXShH9
RFrAOipuIjgXaCOilIvRVnDb+yXZMU5f6Gen8bFClu5kjWpyb6RZsffLOPPUIW5RVRz0h6bPrZ3i
WsWn648o1+Ui1ljUsdiGgLq4ecoD+8UTUsnSJNEWWPkEhNqwx/o2DlX/17f8i1FebUQH89FBqjVC
2QmV2zBM472BvsANRrVb5JKVDIN1Q8NZKlmwYhepTjpQbWu5zwN5MOF/20l/aqoOhzDYaEgZC/8t
+Wz8zs318gweN9vYnCv7hGoKfWfADxJnsFi7ajexridEEEYMNaQiZHw7G+03Zaib0/UvtzoSaTma
UfTb0JS6/HJaq4MhkSiesAiK94VuD6cai3qv0vXhZ9r0f0877P9BHTDKgS/m85Xu1330x8LWW/7+
v+S9zL/DBJd0X4r5rs1//pe8F+pedCnoasKU5Jeouf5D3ktHFNCyKEFSi4fzJ1W3/lL3QhMMmRPw
nDQMf/7q/4G6FxA72XanPERhBjzJUjmlmfSsCetnWTt0bt22GbuDkyvRE1ZU9Xu7tsanF/Py9DMW
vJT/W6wz2OHkPFLnkFcAWbRss5pI9iZWHyJ7D5rTqzVDoRin/NHntX+8PhIVvMtoRNNcpTaiU1Pn
5cAwLY421XDS2GlblLXhnoH6Rd/DD9X3pasriNSiit/nOdV1gZbaAYVcNZ6R1c5UwLnaMastlGEj
vA7aJNL2vhYHN5PV6g5im0PzXW+McV9k2MLdWDkEmHtcwMpHW/HF3keJOUIv0Ezed61jKsfUGclF
lM5K9Xt3BNl/DlMXkENIZ8o9FEqmFd9GDVLu0SwGO6DjN1t8EYmzqW7yqMFyIMfFK/XI3/zWSw1H
otIzJzMeUf7PmqcC1W9xaJVySh7iMhi/dWXU3NXRXNpfs3gsjAdnDuynwIz8hxLbpG9gpfpon5ta
RiovUJ4YPd92ZwNxaVqhrbmb3SQt3qSx6j8U85ggWxDZSePswrZlLj3gGSYWKoOG1u69mdm1vlca
ioyeFiqAINEdRmj7Ri7vb0HQa+mXXAlbfV8PShZXd+PUpUg9qKBBCqqBU6bdOWE1lniYjYWD+4aR
aLOV4l9gNebkqTFIff1A8Z9G2CktsiQudy1CJVHsEYqL4XMVxkP1YAZKnn9whmIacCUoTBPHyLhS
e/WTPYBunzAU0ccmpSDnky0cnAGRMOwwVbPACsEalRzIyeQrOL6hvFoNrn5I1Kb+T+a+YzluJs32
idABb7YJj0J5sihygyApEd57PP0c8M78ItFEIbpXN7RTSJVAIs1njpl4J0qpoJCOTVOKaX0OAXOU
EsA8BRqoZbr3UpmGtw0/Fo2aB4I0naSmZLJYCyHsKqXHqYXoxcWrUWN78iMlmmp9BKAKzgcT+luv
SUblUEdTGmAaz3gBJLtaEdWtkMGPj6/RfxaKIAffFrEnqlUEOPixvEhcW6enNKT4o9cIVG3U0OiD
Zj8/VU+lP2IRlWC0pEZRsTkF62pazACEaxUB9g1V0GkiVHJjbWrEKLW6uBpldYDbByouEkriU1Sg
WdqgQd+ZE11w/q0FWRymQ/g1GpSKEWY7/pEC1w++J6yXZoB5dUquwaU+g82DhEI+ripFKlHd7hto
AlO+rJhg9YDb0tcT4pDS7+C9lMJOBhcqRK9h4IUJy+DEwf3uGaEvnL5OhfzAiInMuRAHKJNdCAAU
h4CHhlKCSvNTAFVbrqlryyvL+Z8mAxcRpFQpexCpmAapbAhgZ6dDIwbBLcxaYhoqCwW00UP4KhR/
6DzhYwvmLKO/q+EY2as1y1Rvddui8BkL4WCHTcHTTkHB6WTW5YaDz+RUMBBqWr2uYhCIiOwpU9sZ
3tBQYmrkwiCIahN3aWcik5d8JHdBwZg1MLcZlBMLgHC5YCwsdqxFnowiCgaaF4ISQwI2EGCdUFBZ
TmihrGMjRSyl9hDRyixEByJtAHcE27Ai7BXIslJNDGtSpVBqq2jT/iFmfNbfe9jIsimUbMtc/YHH
8tWpJOGjW557g2iB41LAao3jM6GMnoeMohLAuRSma/ainHnQwxsmKrTGGpr5Wgt4N54FylGiykUB
VbgZDAACG650IPZAhTz4nQG2PanBJKQsEZMYflesEvizMj/gYwPcZ68hk3SBIYjo5JISjfcd6HYy
TBKnXuj0DgTHTmNxIaRazITtcMWq7CVtDISAf4R7D3wnCNMkPtSP+UHBYf2Mdj9U6M2qUPhogjcL
GqoXD3oaMjSpgY7IX0BsGFn2mYHPi4J12cPMl6t9LQVQu4L3FEOz8MbIGwhS9L/9MsvqUoYpqwcv
37euFLyQ81Vu7Ci+/z2wQZ2Wj59X0n8U+ezD9yqv849mqX76TT/1rrbq/4fxEeDxX27nf4uPHl7D
/vWbsOrnf/h/ARLDsv8C6or+bPkr6Lz+EyAxjPAv9BNRf+Xw7wHVwyD/q3/Kiv9CMUwBBnvON6Bd
jNjpfyMkFtKo6LN9pkrIk9Fx+08ipEW1k2JRJsYfXFbfI+LOZ8BnH2jGhVzJcXDlU2qhrIClvmse
qY1YZY5E/uZN/4yxxB3xfkUPATCmrnhuD8GN9Ab1/GWef4i3FhiHvz+N+fmaiklKHFIITxiXc+EQ
5HZPuZsb8JT54Dcq+mgjrzz9Ir7qe0FqJramXVwp8amRRk+X/AiNeWCT9UYSGviLKdXgJD1ljWxd
26CNexb8tQYDdcEAKG14oqbtIBGqjxg1TgrYBQhQ0YcxE9o9YLJrSpoKFvoDoioEMy0OgG8DUExZ
73m21iYWfoLgCVWqr0RA7NBBryG3kXSx8GQI2tQlyNpBYDKVCFYh5DMMtpH9d4Zu8o9eiUUoIAq8
lZVtqlHh7OJFpylMhEQ4wkRZCR32pKgQjqX7LMholfEvUGCGpGlX6DMbArj3NrAyOZaBFKVKGwU4
RYdlZQLxWPodoV/OzdbJ0ZUNS8GQW0W++hW4hF0Lzf+m7JvfdN7WsAuAUlMaQaIBOsD5rxJapbu6
qgqTzZtMR4c2Png1vItgQJSbdcy+xkNPmU0DacOuATG0Awj4YaxGXqf8sN8lsBZ3UYFAlQ+8a9Uf
azhLRA2aPGkqv0ugc2kCD9WZtCtBEYUBtx3D99EMOaHcsTOWifX6kSic56tphGYHHHDg2egxHEyU
4dCBOGMfgdwB5mRamvfX6rwkf9oFcxz/pWrQ8mDo4RpmXH4fWiLKFIQzcWVv8S0XyuN/t8Kck3z5
fQnxUDnOW6Fq1TEl4j5q9eGUFj6hWkeBQ/glyHY8CWGrRKAn4GtMRYLQySgydZf7r7jA1/x9hkVF
D9ZlnVcNJeNKcCPAe0q7arICELth26BR0k4Uz31oy4rtt1sc67VpXdQuFC9Dw4BC0pFyfa/6QQf9
jTGGrnqLNxdZWGJ47dDpVMDU+v23/IQz/PQl2e8zrYhyKSiUMrnAT+uKXz8goIQoDcRxAHjgeShN
pcohyzma0HCPjiXpGRJJkY4MNHcQaqtTaqKNjMTiKYCfRwnDmoSKAthv5M89Vexwomy0cL7Xd/5+
jkW5Q2oaMeGzenKTstbS7tzDwYjXpBQ2sPVO+N1uEXk+ybw/zcjiFhFhdALChg+n7s6sqocOnbsE
/OqW/EIbpUZ/jJ8IQBh5sJMc5IQhzCvh5/0IMk3TWlV6LeKNBHxlNYiL0lwNdQUKDI3R5c1c1toe
pFBXLN5gZQQSnX3/+39Wi354W3Fx6TAo9jJMEo8uRxot3h07g3JHNdKEQ7zvbMGoCQwi7VbL1V6n
dRjJEdhUqYdSU0zlXBpXOH/ao35FO/jgJDocV3dbN+0C9v/PF1/WuWUaHppRjUdjZJOmdaRSjLiH
cIna11r+wUGPVVRhZRSRhAD6X77dn5G1KEJcnG0ISrNuEqIJHFW1hX9qTWaH+Dzl4P91yB8z0IR2
ohxt9HzWjpklYK5uqRS6lQU2oOlbgcoQWBOpCk5TzvGNrblcO1CXVaMOnmSBrGAU0fTM9pbZlVur
uVpY3lV5hIirIxuF6unB3tMpe0usbVEG//sFl+cZeBxANDeTSyPjnoTXMDpGgC3IEFYymuDQ97DZ
FB4CBU41FWlpJKHA8EE4YAtP91ln/2l1L043QDTyzOvyyYX9s9q0yU2m4e0HJQQZhpxwYFAjye6U
XZW/1D6AN+ApZzFvJIJkloEoahFMZkN8F6G36ah5TSo4nTaCpKfxLs6eFa7SZHj/IAlzi/FlkpFO
0aIGXgTAvx1aaFDqrG25takIlPaLnD2wUgeh2l05cWqbO1Rxq+lLG2ELcedQeIpAE/SnW09XhJbP
LJ4wZ3o9Dmkg2P0LMx65PiKUGGtj+C6NsAnyYLH2q5XNJGZ3TJKfotx3xibaBRSQELCu5EoTiZMm
AxfCBScfAmtD3WthJhlMaPv1voGfK5QtyNBfEO70w74XW7XwaFvIQ3woHhhr8SoOzFOjtC9Dh2uu
hucq16D13AfvAdPuSyAH7m+7tWN32X9U5BBp+oRjVzbDnQBfp32yY6x4B/xZdmKsRp9e5XfaHR7F
p2bfX2E4aN0fee2cWeLAwnbs2jTAyD51Aoem6cns7VfZXqKLNxieqzVk2lJnnin0psGLGNjz/aHn
svFPcdSyawhMhiI3aTW5QwIHNNBzIK6qgzkEr1u4m1Vyd5pmvfgeJZnulhUAqMEeCQAoNMxNvn3w
6/JXrVymYZdV9UsAJe0onPRBehBgttUC90QzJYyKfDLRcIJqzZKGzSQ8PSssyM5D8akzizJW24oG
XwvexH5g5H20x5nrRPDTrqhCZSA2KcWHyXcZz/Grinjx82zpKx5hhVVw1wA6lGlujeCTi0HrtiwC
VpYU8RZyY+3rLFlOtAxPwQ5FTLetc7VkIP0GUjdcrvuMJnW6Z9LnJrYwU0QRHbmCFy2oTTmTECr9
j3pYfw+xRTzgoaEEb13s8VqEvdagZb3LMVtCgZ9Kbz+cUEsmSYz7t6gVGImHVUm/DFEwWVUOV8mm
yzwSVQokRztANWAsGapVNMAkLOAYJ2FiBW/bQ40bFDDYWWLRAjgCZxlPlKDH06LsxitAeft9C7cb
CubdXR4bkyK2Ouj49QUCUyg8gRDcvMcdbCQ3grTvdfx/5upznX+J26eUEuUGjqkuApaxs2RcmsEE
u9jh/f6GWbtRllzSQU7ajK+wYUanPyhGrgo6ZCbUCucDo39Qv0MjcLZ0LxaqHH/fZnF9wTeS4XuQ
19zAN1vGe0HPAhLoZ+ReXoVj4pKhOtvBB1khfLXLo2O1pf2yNo2LaysMeqZIRkQ+ZQYzT5JQLcmp
YzVsxdKfMgQ/rbpFMA0j8jyBsNLopnr5Quvy83tt95rNEPFmwAVtFxlwdSSDLlsZOdGkUlntnVHB
rtDat/gNt/bv+9+TXYnql0xSsYMYHu1Joxsze75/H3ODya2SSOFLeqvPHVgUprSDEA+RSWVSTtoZ
4UO0B9enQh2C1qiCMB/pc+dbNUsCp92QC10gEf758vwi9O78yqc6PhrdiIEOUgQnz1sTGemE8vpH
DB/A3h9UpXznDmVvCoUzwVw7MNlxJJ6CJN6uB02onSnQR2kfgv8hbAWL85nzw3dbMm1Kn+aiNsJ3
mwycB9Rra3R6qrFPIqK2jS/yHRjw99UXJSJWEacp7UQserfWG7e/1PvSROCR7SIts5Q9NI9OkZXp
0DonrJneBA0awAazkfN8Etl+esNF9D2T97NkxAkyJk9KYDbsQPK4IgKvwk1MZM0po3AnaRDJIJIM
QdD3xIq8GyRFhoQARuiRujzz4TMEWLRKJPWbDJGP0W03YoVPcZifHm9RmBDEKUgHCPTCSJvWBWrf
HBuhOUzjrqrVrntMZFRfdK6S4FgJvQMHrcFKBxg7KEw6PHAw8A4MOTaG7JbllsA5sKymMo4kGW0n
3b4WHMjaqWFzqrNDUPGEh83s/c+6tuOXgsmZlCnUrCzsVsagyTqYHgTqZUTSJDJpOMM0uAaoFPG0
hqSqb4PnYIuaCed6dVILB7kBgcvxRvVo9SMvDlYoZMCxickQ9oTBDh1rU5Kf08mGoHZIW2NPqy13
qHIFPIBIL1KBjJULd3kSNSwoiDAlH2DIEb1MLW6XMbMEWNAGaPgIIjKKTpu4cz83nDo0Ce9P3kIS
8O+eWJzHMSUBQlnN2w6xh4qQH0rglK9Nb+UhQuOMwIYPJcXsQEuPfkRKRWO2LHXWisJLlEcDte2e
bSkUhY/eY6G1r4w1PudQYjxEGyWgz0b+T2t6GeBUUs8qMYYY0cE9hDfOKC/AyziAXlmFBp9xI31N
TsxOJM2N2oun3AwfB7W7KY5HggMcirXe8PdImez8uqWwsJC9/GfK/w11zsUZNUD2z80HSyzNrHRy
T2UUAzXjQisakiPM1Ufqgz3RhgCeSKeFvgZ7V8HkwYsFgtRQug+aPfWQieT1UDmjiwWDT+iSow0O
d9Lehz235TcEiubT88Y6WbnNlvqjXIoCXifgoVtVMJIj8GcGEji9ffT1J9yi5mDyBm0wTr1L/twf
ci2x/5y/LxGXVFGDX3UYMrL5hAxuvkvMwehs+B/uQxj1GnBjVFTJ8e3xBDwFNPPe7o+89q6Lg7qD
zeGUzQOLjuCiIqINemRNe2kj6l5b+EvYCZiJgMyV+H1oKFLQb1CVS3HjUo3Ro324kXSuRXhLDbAm
U0ZlgouKq1xBFZGQNB2AqFChnCH+ggye7Z/i49bdsVZYWhK8wtILum5+I4UhzcNwhanLE/VHRFlr
H1Oon93/Lmsh8ucN8GVFBBTIsEAqMK5/y1/7CxTyPgZXssQr/Z4/UGZtTLf2urX+1i7Ef7NqaOGH
zhQYjTUppKH7qSbCe9LumkAH0qZlIBlwog4dBFOJMmmAJExWd4HlcaqGNGFvjB0nz1yuoapBn0Cr
rI0MTWD/IPenFpu82TrBVxLtJW84bYE45niPcXtnLFFYYY16EjXf/9W3OsfgL7j3tjtBvNfOxV0C
2cuSO7V2AcQMUAIbUeXaavsMgr98GabPhzpkMVcQQ6YVjR/OIGsJVwGsQigHc/wxdIdyJ9F6DZxG
vLFPF9iqf07Sue36tZdSJIAgR5XPurRyaGOUBVRPht64ip7RQMELHTfsvsiBdjBYnJVHpdpT+QmA
nBLR7I3tr76io7sCL+js1hYGex7gbj6SotSl0oCTOMScjDA1+OgZju3gsdER4YTThEKeYg21NQBH
IBJ/bh/8gW00rFXQ/rsJIIjBhrpB7+zoX/IS5jmwjN/42J9v9sOF9hl2fJln8O8A7hgwz50W66mj
GKyem4lRGJkmm5MmaiIJLqMNvQqtdBs12DcmvRNOo/mS6MXj/W34uat/eojF+Sh27NAFKaZdKLWi
IP2vkbKr1BjN9oMFTZvRUXfTB4GUV7lTledXlFbkY/WICCeCeiLpbpB/PBTQ8kEWH+Jg5yW1hkx6
/HD/+dbqKjNe8euyCNGQl0JuPiZCFW55qaT11a0m1H6w2klnbXAsmh2KEcC9bDlcrH6YOef48mHS
qQ0gjIgxh9YMjBGguBQ6vkYkgXSAnLPg1ZIi4nWSH2MT4wrDE8rhhdr/gfwIa/V2ziEOPOcifGlU
WLhvlYnXguPP5tiX55r7abAixnMJ6GbkJDBvjIHDSwfYRQ1wHwQGemLkD4OWR60VukzAotEb7XHQ
C5NRazsg1/tfZUEe+rtZ2cUMFUlJt/PhDTOb1mJxD6kTODEg/REFUEc7R9+XKKp3q5/iA5zpTRQf
WgCzsL+Ovs6NVjoZ0S9m5zf6cB118Zqe0w8P+KpTET1xNaNvBWgLyZi/T7ooIfgJkOrKfJsF3lsB
paV6j4IV7Oo1tlGR2XCBljgNdQ1MeMcBlQkL9MlU/st7+zMa+vLBaK7wumEOtHLS6+khdnLVFs46
qyX6VdrKhOc5/2EHLzUkpwQ62vy8Wisshs5t9dacLEhOmTQ6YZ6m7KtDeOJ/VWqyD0zRlNXQuL8K
1vbm55x/eb2U6xjZkzGybIIRrfmWZIToCnEO1sMRsDsHBjwbU7nWAF6SF3mAHKJsTjDCQ2ODaKYl
D4UrOymqarC8fshIaPIE8eMptv0HaG/vFE3aGHslhPyMYL68JtvTLZBC82ueGe0BXJKjR5LtFbpS
LPmc3a8/71diBwArUicjtmj9j2R2umJS9tbUraWFn/f8lwF6lm7hw4MBGgNEbNwstSlq8kOoFoTW
GDVAdk0Zv4ONPG2tVMwssmbfq0cwnDEc9LRN0Xm4TCqonOQCS0Dk8IxxjFXx6Ksygd2MVus3X/NU
eWPwufrz015YnEsRxCYnpcLYQPbpqYpUUN8KWD9NRn/67cVJ0gC+KIvzd2qMCo0OczJk1Bvh0q5X
dqrD5FGrVd+odSCKLM5gCOBKuMlPIqleWS03PBx9wn7YoS+NWpFGbyzOz0zzp8dapMU8F05wlMJj
dRpUx43BbW8QS3QYgm6fHVopiXTehBBCrNc3huA2/8hd79gaqTvojWmh7GezmmSyBvxN9d4KbN/Y
OprWDt+l6D/UfKN8nC9v5ji5vS6avFocSxWeUYS1a81Xe1s6l6diH22wBNeyCnoRRcbUQKXePGLh
Q+JLOkaUM5ET55lBDTiS5tevDMLLVO1UaN/xQCxtfIbVV13UI6XOT0JmkBl3eqd+TQ9obKEKVP1G
tPAKSDJ/LFJoeZLR5q69zb+VTxtH8ErCQC/CNyjAF001v2+lpZfxY9IKHP3BvOoYFRg17LAIBVBf
q7YmeI67flhuS5+DKG1Q8YOsnjshV/vjcde2PMfoAybkLLQawg60G0hTaTyYbg8bL7k2Jv892mC7
pI4ScJnc8awcEaemtRH87hp1gGoCimyEe6kQ6sfSZRT3YbhRxF4bdHGM9RRXeUMtADs2vDDCTQlL
hLz/oejwP2HJUg6roaJYqjpMo8CQFJIMe/9SGPGev9K/gMxnbvdnbm11LI6sYeirXITAr5uPiYRE
jopJGdC/ioauVRjlmnnhIUUaoo3h1o7+JZHVkwSEeBHGK29SS8JDe/BuoEkfY9w7WvtQWbU7OaFd
kfCjtiCi77AGWlZa8xggs7n/yisnAJgL3xcLF0bTBF4pUugPQfP2qDZxv6IT2IuTOVSk+ICxxaU6
BGfx8l8OuDhylAESyiGURlz/oLwr3kPbEwwkcqSHysYf9om9hi3UeVTxtw9daeb5/rArARG0xr6/
Z5BJyRRCx9Y9dtf80sxzXD8mx15L7elDcfxrZnZYWLtcj0H0RZW0PBaPuXV/9J83ByDR3wdvPHCw
oX4E0CEdqH13CcpbWwvk/o+vFAv/TX0BFJmyGXIsIwjvOo0d6rkKdNOcY6DoH7y+vtLWpE/6fF1t
CcPwP0dhM7T7W86XZKI/dgPeCHPpBpHLA0TpkRR1Zn/HntKXkieILNX+SD95T5LTwH60uIW2cIGY
WpfBNwCQTpAo8JDhfvjgbklNCkd+KwStfxIbfIfgnG4s8bXJX5xMeTT5wyjhUQFA0eOHcOMu+TnM
FZRF7ES1raK0NX5WFH558GiSXobm4j9DCkKOVWY0Nz7u2jCLM8mXspTqP0++9/DCHhibM1iwh+wI
KFk9e+BYIj4Ie/kIIt+jqCUEVwpqw4dyrkM0+9yg0F+NNtiwK6ExaI/fv/oEwX2+rLHSRh0AYayv
QIVtpiGYHhG1P5xaHwM9NMqNXbMCHoLV2ffhqDGs5aHAcBIJ9RDp2WQEhghwvqidCsKpnY7yoyY6
nYap2G8py68UP2G3+H3YBJa9lDTiy7bOXEFjwQC0wlCND0FHwp1y6XatyezYZ/aB2ocnSuPP1Xu9
C16KM2JD5MSiAWY6/atx0n11HHRvx/sbW30+rP49moB65/cn4+tObLKwwTXY/EpkhOuA/bCA20U0
jc7YluObuDbM4rhqlUrwI5phQKYERC6IO3WSqX0NG7tYeodqGJEieU8PtgDkekOVegS8ttygWpA/
V921YSmdBcQSotFi3Fp0iMUKAHETv0lpQYIuAZy/UZnmEDZw3HksUA4J5fpMAczExbI6BW88baSC
r8LQkHhDBu7zKBhgo1mQflb45y7W+0y24Zz2mqAJm3QgAViRf1MkWAvi2YSHYXypooeKcTyRvmU9
YwaxSEAQK4jCOpCaNqPkKS6PcQCWEY1UQ4RTE9+h2ySE6v1t+5m9/fSl5sPoSxJZiAHNtH2NUP6d
50lRaNSbn5Lq2jhsa6bvtKdOvZ4/bYy29sEWp3HaJlBTpCaEtdQbHMwSatABcyEjeqVJrQ/ZSRys
ep9AagB9xtJuqYSgMJkAZxGxxv1nmNfGTy+8OGXpppKE3MMjtBUEhGPcCQakLqym3BJG/yzQ/DTC
4sAd+jxN6hFTWhmdNuqxFSECbKzujdJ5+z26zAW7xGR31ANgU/dfaqVkIyw1K/i0D6oMhsQAa8Ob
6TDsmF109Z1AYxzRaExwRcZdZt4fbPW4W5yuSZD0YAqDmgBVoQdh9GzOHx7GKTT6EQYP0VxZjw5l
wJuMXKjTyOmDFxKG+z3CKYxrOAsa3SrEwbWmeuEBDg1haJeDvnL/6VZat2Bzf1/RInRHkyLDqRjJ
9qTYAvvBQh4s0/lYzwWVhjxKkgmkzyFhXYK+wTvsZNExpPEhlk+qxKGQ2YNgWLkh+nBCDFcQxsl7
0CAn4sFyKYZbKgBRLRS2AsoF1iNqnnnuNcW0o7MDE7b7r/FZCP9hFS2ZXimke/l25FDyQIy0554l
i7t2xwglalhxvYi5O3vQqV7g4qk9QW+vQBaDhQ5TxUcPqHkAEnuSbuzbeXv+9CyLi6bMmihuPawu
eXyt5IdW2Tp+VoKGJeE+lPM8GrwCicUIxrxTobDOZLdOsGvlUQhzHSre96dzftKf3mBxU6QRqqnN
gDeoQ1B1oPHYw9oqknbNmJhJsK+Hj/vjrJ2n0uI8nUDsjbwcewMt3WP+Wjr9o3+W9ORV/jXdupd4
44ssdK3+L9EUlvLYAJLXZSpg5nizPlRuYgdqosnapCqINkTAaZAZwUOX0LviMbHQ3nzaCjvWzpql
AHEHYETKBBi6OnE8CN1krk/5L9IlswaHfede5YZ4/DaMf+3bLc5TpgqHSJhfFYKwR2S6+qQNVmAk
qDaNRmGG2rOk+uqgb7Xl18ZbRLJKG469N2I8Du0YhTw0pHS3qGUruAIYZn4/nXiZAl2cxo83qKyP
Bx/skcgawFzZak5IP6/0JW0nyDsGdC0swCR54frfwrm0e1oLuo3yydrhv2TshHze9P5803RG7gxW
dUyd0om0yECbfdftGh1eL0fZAkfL4dG/3kVbuqmfB/gPe/gzCvwSqghd3UMhAScivsqvxOjgksyS
yTNjgTCCNRUWxagz5sSiKMhgXrJErwviP/s98Vt93HE4oOHLAFTRmGi0pEpaeOROG9t+JapYsnYk
uEgWXo9ZL4FZN0QVYd9v0NCpC9hrO+UMQ+99Z6ZatSUxtpbhLHk7ZVVUcgljYDe/TW78wmlQLYHm
134yvSvatoqNppd4aMzwOTU23nFeoj/N/yJ4G5FvxHBIxTvq3jm25q8doikE3sZ/eagt7YrKmB1i
D15yOM5QeOzPjZ063BM6wlrsgiBsFdaoVargJK8ZagS0KT1slrTXXm5xyEih1PflHBYK0HXPH3LT
DwnChGI3RE6wCzYS05WL9N/YBDH0QpQSxZ14YNWx4NSkt+5/nbVCx1IhLZootolChD05JBef/UmN
LxyjVkePe05HSDORKNfaDp5cqtCgkHv1+YvCnJGpSI9d/8Ba3i5LDu0RLMuWU6Mz05gTr/sf9Z8A
SokRHLUMtMKdCCUbC7prdHW9/9xrB+KSgcD7nj+O82lb6qh0Ed+EYZQNvK8pX/7LEeZz/su5kUZc
AcP3bC5qvXupxnMFSfsSii9aNxKQ34BQu21Sk9c25pIikMBULZbzHt8BPFa9+yUdkcpdGjszYns6
Bzfv2hwAJi1e8419uXJdLZlLo9DFo0hHc62jdJiMCDr0SIY/m3XQ+dr7Ydsv+Uk81U2Q7elmyQEs
qacAHa9iT2s41MjvjS+0cmcteUiRF/IZT+Fk76Blg60e6fVs9yGaGfLmApVCxWWvcokSgoPb2eBP
1RgD/2NVG9tybfxlTtjFPF0yPlqbSAw+kmvneInabbVWVu4GYXG0MD49BkVJ0e50HI7ea2f3uZqc
xMf+4jt9TxhzgHZTTiL4J73dn9CVsFpYRDBwL4WeZowRO/jmoDKEUNDJ7SZU89MWR2GlWLlkTkQQ
R4DGC6YMaftbsoM+1/1HX5msJfVBHoUq9Sr8rtdPkJmuSUcdAgiNxdr931/rIyw5DDCmL5QCtixu
FaIMDP2ns4/qjaucO9VzGYcyMz09Ug/eFh5y5cjn5zX35fSpW58Nx1ih3UTItXo4l1yp9aLeiIcw
gHQCbNOsgQHn85A/BMIDtGnvv+fKkubn+f0yLMNOXSjM8wj0wSM2zL7czP9XkKTQUf7+2xQ8cNLB
wxRCu+cWnfIbh/YkN6rTa3zcSuPXztElYyCpFAZaRgkAPjavg9++k34NduywBRFLlI95WKPvyiPu
Txk+YsXG6ls5S/nFQQAxkqmlacxaY6Pvkj8yZmK1b9LWz699lMVJMHpdNNA94htJQYmNFqASSvi3
Vtp4+rXkc4nWr6muHsR4nBuqY0WYVu16dYKux06Bl/PFM6AK2zIanLLur7EVRKnwGYt8WWS5MJVl
DCUWV6L2zJuw70HAj4hvB2cvBZYWVVAXAOaN0VZOnCUkf2wyqaNr3ENz+gcg8UbgtPJNlqB5mR4g
zEV5OJ3FmjTjjSoiItwEQVWUDSz5Jxj5hxt0CZLP065S+ljC9eIUgPIJ4LiFTvOQnaQdMPqOcM60
4lgD1gJ3bRUCYqpohFoArAsQ7Td5V+stkewtKM1KM1f4xMF8+WjoMsm9Es1dA0BaMoN2WDNGYdJ7
KHati5aMisKW0TjBQbR6q7UoDfGfxgNfJjzfXzYrR/wSWh96gtwwPTLIajyJINuE6DSOOoU9cf/3
VzbxElVf9FEdllSOEgzhXOoAkRRCnbzL/R9fEUwQljD6Nu8aXCD49Sl5Cd2g2Q2eKb105Q2icQGq
/ICnwBp9q622VmxZwulHSqQqhRqQEoHnM+nyOYKYYcXYU6CiBxkivIxljQaHSk1uwVandu0gWcLq
qUak43rumpb92ytXGT1rdKJR2lGhsRBIsNrqyXtBen9/Tn9eEPznU3xZkbLUQsqFDUaXrlO9CSD1
OOXqxIHgJ7zcH2HlhSBq/v3KCitBHPIWQwRcHJpVmU7I7gJB7yQ5OwhwcdX7Qar3bFd4xzCoWidJ
YeQ1DOjvBzRUBqIWXpb3n+XncwxGS98fJRhTqCZJ4uCmfmmNUejIeW2MYane//m1yVwUmCgRWvT0
4I8uVe7j2GQHA1qK0Ki5/+srD79EfoG2z+cD1w1uCONceoq0vN53LK3f//WVZ1+ivOgmTJOSHwZX
lHvQD2nlpU7T2XvqLemij/tjrCScsFL7Pv9clcN8eaIxyMiWuK/kWUGgg2gnf/S5YCcr0xG2FBKk
PYG/5qstefGf40B+iegqW78sS48d3El5bNNn8LXvv8/Ppx1Ez7+/DuT/haIq8bs+48SZjrYGT6Ee
tssDXdxSx1h79vnvv2xQMWzaMsvnZ6eAypINmJhsbP21X14EXFUM79QqxS+L4Hs08bX/zwzh/q8+
Dvn9748MpUgm9SgGP4xiH2fAkE/0CPQ070/62jZY7OEKrhE+xh7gXAGr3/HksZcqNO//9toHXWxg
kW8HP5qfXGnUlEZ9XZcZkl1kXu23qtA/7zOI136fnCD1/FmrGNJOOM1DbuauPlP1+yRsJD0/55/c
0jMnzPrJb7g034tKuPPpySMMzOpt6D3AHBDq5VioOHuVBHF7Dr1/7f7E/RzJwUZi8VaJ3IwTn+X7
Nmzf8phDL7LlUjP+H87Oa0lSnunWV0QE3pxiy1FV7c0J0dPTAwgQCAl79f+qiX0wwzc0O97TjujC
SSkpc+WzytRr6wIkt1zeKhGsBBGw+/6+ltl1ddkOM4ntCXoL+WlGzRy2znfjk7a59q99pcXMbvLc
bqhRk1hoNVpkKMsdN2H2D2KBvN2IDnz571/cv0ccDF7/fphyzGGYk3ASwyPcg0t4mT9b4xEGZUHB
X/us2UiE/HuuA8X592VYJZW63lYk7mU7f2L48MfEqZPd9w/x7ympLWVOWUpSJwVaJtbTsAelob/I
W2fRtZ9ezHYzTdAHrZcAP8D8uLJGH1wk1m6sqGtzZTHdB1AvJaXHWwHLwAgoDh+TD5ualHrgi1lb
cXblKkuFkqGRPk/n27svPQqw3M+Re0g4dYk75l7/9f0nWJsVS0HSZCuin0pcBUYxbeuT3uMOjIFg
tOR20iHpvHKrGLT2PIu5XuSisJmJK5kQ7IFUo9wSAjZI2Ynb6m628UArH95ezHKnRHa6qMsqnpyX
vnwrIf7Lqs/vX9bab9/+/seaKirDSca8qmJOr72BpjwKWPp/IzmCZv/3j1MycE0dlCrW49RwOzvA
sby4yiyANP7721+ZzPZiMuui6/seSM+4E88C5FN1q31y7b0s5sNEG7vJBonExjy60vzJx5dObESg
lVGz1FRQOLYA2c8AvVd9E1hxwx+hAlFdbQQY3t1M86y8m6WNuV42E7WtuYjrG1RVvWjl/vuXvrIi
LOUSmQL4EJjnRdxYgFVnXHMt3QnnmZ8Nqj5/f42VoxLMPf4eO5qSo7RI8iIeUgK+rglC9gV87O7e
ahGOAOwf/Dl1ph13ahJ0WAUDZ6Yaiq/jj0LY0g7WyMNGbFx7kYs54hhJ1lGzKaHPuEj6SRu3BtlK
ChP+iX8/JM+m0mZlVcZN5yHxUOreCPtLy+0+k1dew6HO67cSLmsPsZgpzax0mV2xMiYgozPrWfCN
CLI2GpZbXBBM5sx0Cpg1SJFejbBLGFEAL1xra01d2VFZi4WvK3Uw2Ciu0EngcIhdp10T6ZdolZ2m
Ef/78bb2FMv5nkJtoRg5Xo/KvE5/KBIzbNH5Xs9b3fcrH2CpiCjM+ubhlJWxpFbQb4sAe/e3729+
5QUtxRAZ0SQHZihlPH/2j8qP5lfyCtnV97+9dtuLJU5ooi8djZSxgBcwQADqC7rvNnIQa/e9mOMi
gVjQyvHSu196MO/Isxlmd9/f9tpPL+bsKAuVMpAr42aocYhGf6ULd7TSnYkZGMJMvaTcSvStvaHb
3/9YQq2mMjtIDcu4SOO0OnfWf1w+lzoEymYJYnZ8Vkl4vD4iSXp16LH52FqHVjbc5mLmQo4PG9MU
rx9W4cqjCqzm6Fqtiy5rs/W+/wwruXltKTXomzrP5N+f2ECdi380V+keC4b2DsT3m70DbXUzf7fy
HZaeV0SSTdlO5CKWKPcAU4ddzsYcWHuKZe00GxIVLU5YSsEVSVw4TQFDYOBU53KIOD0u059ObgJN
XMHWeJg59yVhoUPe5N0Z/GKQi0tRoyg+J8H3r3Xlyy0rq7rJa6E1ShGD1QoCdPaaPsFBuYCEeSta
rW2il5VVLg+mzk2EK/opld7Yu6B6lS8AW94lrzgSfP8cK59sWWZ1WG3JcoYRaGVIs5qTW0Nn/d9+
+vbq/piVWSOD56Tj/mWtwmlJgWo22bjrlb3hspYqV9rUdt1t3swYZjDCkT2tb8ZDBTsf//u7X7vE
IjLCmamaydyDPm1ygEUklxumm6Bv4L/9/CI6Ah891azCvqOqoo4dpzwaso2ky0rgXRZMK1kTiokE
ajzcJWqUR2rrjx/Vw/f3vbZhWlZGR5Ybkj2UZYyy+fjYX+GNi/yDeRHv/NK/8x8bl7mt+v9bKtN0
9e/BU7I81eFyU8awKK7nYEL9HxvdH5oSoU3A0V1pi3G5MpGXpdIxT5wkT/A8YxlmMLUSEAlGAxAS
n83WAr42k5fl0daBYSfRcA3YhEnQelVemSHUB1Yb8sQdYBdBN0btynRe1kbhR8Gt8badZcJyE2kH
T6L/NmCX5VF014xzwpDw7yUfDvJeIb3VfCvxtHbbiy2ONkjd7MDI5yQaMAuwAibK/fcDaQWhaSxh
R0KyEq22UDcjpxmd/aPj1vdWCGcLvz0O4eg2j+izg1javI6/0rfxI79wGB088+v3119rAllij8Z0
tEgKp5HTGMrP3XN3Tg/aGd1vvhHUJ3KAiP/TBL6F3st+uXG6XZO2qIvXaXJ4P1o3ae4NH4MKwMEK
i7vmmKPrTXjSm3wUdyLaWgnXGlV/15f/iPOqxRy76VGPV8LnPoQ8LBaPLCL3eWz8GE/Jvj5lu3oP
NBNSo1HqkfP/B/3l32HCWNKDHD5os55DHAJSyU7p0Y6xn+newi6z9rIpqODIwab/tFc2fo+wP55T
SSgs1koIeDLNG/Ogf0jKt9F5Vl++Hyn/DtvG79f7x883rEsszjFQksFH59XkABR/D4wjTL6+v8Ba
wf93C8EfV4BtCUx3WgMfytef5r36JBduFSVX7eUmeIIoGVCSCcAQ8HwwLw7k9rGidwo1WrdxC/+e
57Dw/TuqS4bJeiJq/aTqpHdVmsY17zfUFb+j6f8uGXBV+/vHq8QgOqwv0ZxSZy5p9vRRVkPI7PS9
5vjCCXv7KWFXkz0P1J9BlWkCdo+sPWUvNXu2kbin1atN9qN16BKGbjfDQ/MMnQ89JLQQ6Bmn3nBz
fT9Gg+Om0k5FW5pVHZs2zABFYv3GKPv3emT8jiN/fKTapDkkdZDuzBeRPmnifgLuPg9hUSeRja+w
soYbS67PzVUN2Z1cOcnP2aO2w3ke1ESODWYMqcnGFm1Nt/X7738+CDc7i3cCuq3Ouus0/VPJnlR0
gBq7yvHG6ZfuFF4xZAF6ZN54Xt13BvxMpCvH6d806kvjbCk1fitu/zEwfofJP+6ko7aRiZuaXC6O
xgRIpxz29SPr7tl0MRPVlbLRs170i4psA3xyqRS10xzWZ7OJNPTEZnBWmblPy5v3gcDMBJILjoCX
Sv9qSBnC/YkQ/CbgcmPo2EFVy8jIoUL60sFGUo9yBfQM4Tt4rNJL9cBUv2RwspScwLQ6Jhak2EPu
avqB5nHLRr/7bfAYqABp2eIk6+/fz/5/pzyN37qSP15CyWfHaBo0I8pe+2AevvoDPfQRib7/9ZWJ
vUQQTfoE/5akRRw2PmXxlqQbk/rfSSFjqQiBOVXKqhSfbq4u6O2os51TT266VTNf2ZkZSznIbBLV
oDoUjAPZG4lfPfUH7aAEEIEh57y1BdD+uZc1lkKPDn61koUcOTplgNF3C7fZK7tqT8IkhADcuZYb
U+7fRxY4T/8dAM1a75QWFqinWQOCqXyz2sztu42U81qj2VLx4dQplzGKMICgKLwoMCKD8RG2UdWu
3aPR/YiOjAAjvt3RZ6BwDuK5jYrHzUb+lbC4VISodisyvc6gpnexfcYuTn+mR/uUAw1963VxvDya
gywAqcZ5szaSemv7qKVCpC7g6m4bGNXlHl6dEY/6E3nMj1Vg+0Zkh3B3sD+nk/Ufx8lSGTJNMoS6
FFN0OIwX1MZjnDZ1ZGtKV/HkF+c6beyJVybrUimStXVPKhuDXi9TV0MXPjEevw8Da0Ffvl3yjygz
Cg6j4xRBX+m6uNA4xPkZWqqTi6XBoMYYA41bXp08wcM3YDO6EhPNNyRQOCsO1aM4NboW6P2vjbtZ
mXjy7e9/3E0CGz9jJpDoCX8I+H0XV/GXwMtUfXvXx9nGdnttaKp/X6XIWFNzFZ+tVYqTrKLWOdZB
z+ZjNRZ+q1d7yseNSbgmOpQXG6gB+pZbx+eNyKcfgIQ8oJXcPUlRDQCZsXGRtY5jeRFHVEgxHOsG
baB7NeDR7SJpUMTqm+4DYhGBrNoeAeaM0ocyIk/WVdpnjjvhSOFs3MFKWIZr+d+vFE3l6J29PSba
gEFdY17u9i4wyN5WTL790P9uCfSlMGWySS+3CgTLRRuyCkv3jhc+DxWkDMWhyzZWxZWspb5UorQz
TBitEW9S2nE3+f3JgCY7ANYGnP3kF5etVvy151lkq2ZpRolARXAWPEArcANma77Pr+3dVuf3v08n
MEf/+4sYSVKlhYULmAfuYnd8N8ZbrKG1n17EDNEXnUFq/LRmPWn6c5+EGkqx9NJsVSL+PUH1/9Gb
aFZnSSMuMClRd58A0++gyZ+B9uuZWxnJlXO+vpSdjDMlEs5XePkQKqbw1frISs+G7P6gUbeYzgoO
GBwOFqmbIrsfsF+q48NgM3fgNBJ+H+9Wch26s4gOKkTK86DgHgo09+meqC5WeQJJw4KFUuEO8rPt
19JznQ8+GaNOvNrTzgSrvoptKGVg1rwfm1g6wc/k5/c3tBKu9CV+Z0rytGoG3ND80PvSsT6rQX4X
KZFhuEB0BRtXWRn8S01Lm5lSLg84Monpxaj37XSUa7iWwqJqNt+ZPbl6t8uzGuc7n6AlLlMPtb2b
pKM1PsofdHDzYivTt0K20pfCF4laVqo6yBEYg3rt0jbM33I6eY5l7nojzLUhJlqca3cTgfH1vifP
MIyqlL0scJSIKxm06mNCt5SmKxNrCd+Bw33mJAw3I03U6wQIeiqccy0weuHulm3ITv+9Q9eX0hic
VqveyhDiGms3z+igMu5ZhlzP/vuP++89LSzX/447HWqqidLgGWgHwJ3CkPgFGHlLn7iicdD/Rx/D
ekk4t4UGWM+oOc1uf9TOvQeGZ4DOaaQ/vn+KtRG62IhIDmAklY3L9GH3AbNS90a8kk9burSVvblu
L7YgwJH0unI73KnweLmmD5NXXoqD6Vuv1Uf/or4iowqTGi+NFa90PGDUCz8F7N3aSCisjYFF3MmV
pqRdf3s8dBoX4x5Ov05W+Q3ZkH+sBPCloXaJ6vqQ5bfHA2+WnbEd8Gx0M24cm1Y2rfpSDcTnVDKF
hG2+XSA4uMMzDe0HuAkH9uB2/nwQnvU4IYVp3JW778fDCk1UXyqDujmb6/p2XlYH30Zg2Cm7WnJL
WBEQd0Tbj7priW+mSJgWV+kWLKeNK69gG0Dy/HtCqVTIea3iyuMnEI5l6yvgA6ABMUgj/VKGkkee
gaLHkzpx8VgA94ytV7C1TVnx2dKXmiInh2CoAKwYHVDpe42vOYe6lyBAPqS7xJ/eimiKuxi8Eh88
OHov3c2tC2PVmBzNsN51HiASW5q+lSyYviS0pBmKkypqZcCJUJ+G/XG+46HmNRE/bJmTrH7nxd6m
VfTCzgzgIKqz80p7vE2vP2EqPic+8+DAeUpCI9BDOE4YaKjfmC4rMXPJZVHpzGUyztrJztVfkgAH
wp7gXtnQz+9H78p0txbRZkLGP6tNvDjnkoHvyU9b9Iy1DcxSZ1QMsBYkOg5s9KR+IAmOmfEiPrUQ
+bLm1F9ZnD9hiAZ5VF/rk9ruytwrD8abepo2Xt3ajmWJZbEYjCd/M2Za+EF8wIASTugAWnHJ/cgH
b/yy3SzdSsiv5Bf0pSBp4jPLWjQoAO0MUh9Usg1ATj/lq8Xd+TAjz/UJ81X+MhyGg7mZl70NvX8c
fZZSpdGS5GS6DUnxWj0zkMGwHf00fc1P9iKQj0W4SWq9nRf/daVFqOkbTZnZiCba7l4CAty1ohEr
K40ZwtzG2XvtYW5D9I8TfmdPvTLnAu19dtXtbHWYPV6wdmPZXjuHLuEqUBaDSq9gPKYf8DKSgt6D
U0bqPSlbjcBr4dhcBAgUbKes65h8sh7Se3T0kcfhl/6M7nA4X+c5aL7AUyrX6UDjwS9Ld/JprG/o
BNbG+lLdVOjk/7XYzzgEHNpwti5V5ARoNXCL0CJB67ONabUSMZY6J66MpJz1Dr3vSIbPMncn82x3
iivRLbXMyg5rqXKyiNWmk3rrxkxC+MC2kj9lsEys0B0uUa+F9QS5+z76rQ6KRXpkEpYxCwvhzxoe
xtxP2o/O0j0Lnspd+ia9SuNrvmWXt7Lx+R8mSuIYkJ6DiUJzXwO8tNmL6mfnhKMVjrz0v3+glY+z
NEvVK8U25IRpp0TJlA+TNJAnjASk+3aAJqipnH5jm7gW75ZIlD5Tk1RpuvmUeRCmu2lB3Jy/lonf
AU9R+XCT9TWYhdQMCri9Pvt9/0bbzNe2ZtvacrxEpFi2zUuL9POpTw5Dfewm2aVwUaGBDOEW9E9J
C+pmxA75uK+S/fSJsN+lX1V5aip5Y/j8Fpb8IyouMSqJsCoHVs9wQGwfu1Z1lYb4w/wmW0GmncgY
zAmsv+z53DXnQrxPLMGmQfeU+rXKw4TVXl+yp2Gkni4DBsqo10zWPSl3Gsw+nTEN2o4Flca8Ktkh
0wE/wBJHssiEf6VSHdWmCSryMaASRVWYz8mBmj9y6+fUhd+PpdVPvIhnaOrK2VjgDUvH5KD+oo9Q
VxwsbwrLc7tT7upHWrgP5Gnjaiuzfik4zJ2BKrSHnXznpTsZpiBDgLpvmN6sIWCbln0g1wvXWBil
uhuTZcWjR18KEWslsZVE0eC8CaCw+sg5MkmUXtQUniHlEzeB/UqvugHbiPmREiPKTACPaRGUOT2Z
1nxh7BGke3hfYwrA49I0g1SDWiFzKzJ6sBTqJr/Ra7dXKEy2oQbNAr07T2ic+f6V/Q4d/xp+i7Oa
bRVitrRhPpFEgGCOcsqsh7OxK4iFTMSj3cP8jGNeIkXTqVOkZj8L6dzU7U/4zbpp+TkXH12tRFP6
ZZcvVEFCaz+g0bTVd4K8SOTSwXAWNqTOQ1JEBbL6OeDoBhmOFWa5CbtYjmb8pPSZ8mKikCMb9KLX
UdNIriTfadkXwPlek8G9J5Pcir6ObRn3UlQ6AYf3+oSfg8mCo9HYcmzPagMTasWh3iiRrmUDlopL
KbdYIQwb/efIBSi+dK/sqI+E7TPbZ2AgSBtFzZWovtRcEnMyO2bo08kG3EiHt6mbwlk9rSFsmx6d
/u37L73CP9WXgJscA6ocDFit9v4QS0nohMWvNprAMt2pEdZe7qI+OCu210XkZL32SiBq17Bc1auH
xlVPBZKX4b1UBqrLd33mdRzJTKDZ+7MAhN7eGJBrEWOp5ewURYfdOCYUAnJBf8Dd96hf5kC+uVsU
r5YnBNjK4JZ5CvG3DhorCEF9ScUxElPI6UhkpIQbsJf4nT6juAB8pHnJXxrbT5vLrDwOzWfHQ/mO
Jd5ku6P9qiujy0X9ogJ3CZrgZ5fMvoaqlZyH/RBPk5eVfoWknxGTzNw4sa9t05aUHaICsStp2CIq
/MDSOXQI3gm8d0DuVgKevjkAQQO+077JbCslsjZCF1F8bkQzFjIuCbeZ+zJM9+aOX7eOp2unvKWE
lEyUF/SGjOoBu4pw+lbPRoM3vO9/6I9Ik8NXGTZdx+loPDp39Fd/35befFXgZhvVx60q11rCfqkw
nUzNqUt+m+x35oG82RGKWbGyV/zi0B/LSxUj8yHBaa36qeNWvp+TEIut7LaWelNu65B1CBUAioo8
gmxwJ0+vjVT8oH13V2smZJt6mSmuUkBVNAN7rXSvmnKfG+mhzbnfchrXLPXRZefQuym52nlYt3d9
/UBuKlxaeAxlB3AlXC11/HQcr0kDy+pq+pkl3UGk07k1qp1dozpPGo+nBB6QKpw/C44NUIvDppN4
FdN3NG+PcyKQhRmCtEyDATZqZRZoCbCrsriXFGdyb7JWr69DR1V8Nuo+LKldW93T6lR2LB6cBwbw
pibvoWkLBLUzgDYuShKI0fYk9QNLni+SIezs+qPL97LRewoe17DfCIG892ZjLrtJ96Oq58Iry7fJ
aTxq/Uq5s7PRs1rMKvOx3BQibMYXuQolgZx6bbfEK1OQtos+d9Xpmull5WpKc06rDFZR0wCdUz40
4SyKQHTjAZslu93bMjnohvmepOXRkbOXnpS+U9AnIxujRtffMrRnjLz6kY3DRYzZXnGiroG5nKDy
Tgh0jQ07lZNTk7fw5tAxCyeVUJhy6DntXF4bCFyaGVD01yRwTVHfgOOo1ANJf9a883WYSsg2elWJ
jehLXasHNlXvQQfrGlncscF857Z2dlqHRK3VmVVgVSb57CuV/eigIQfpn8F0nDoj3iAMWlKPSyP1
06kgeymFSXzFuAUNdTG5fQtxsNurZjDpvWtoCF6ALgfUgdGo1L5mZpu+GjV9IdW7KEV/MgojUkbD
r/vC3pX69K7wqdzVmsFfswxux45Of801i+aBw4szIOIhyS5D99SalyzjngR39iacADdn/Q721NjR
WzS7ZhAPJ06gpVGheCQ5TLSC63iVuMx2OlRo9m0WCOuuYBOwfz8T3VXzqwa0a3Yk6b4iO9EcxvbC
sRXOisTTusZP4CAyurBhgoBbFj76gDF0M8Rh06+kaIRdtchPeneSJzSW3cHjtNR3OIjCU8iW7iFp
zjgkLWZktB4S2FZg24rmJcWzPMewba8GqCRb2W/RwCBNx1JmcQIOfYU6Ctx1rvac3TvoAJksMAya
81A8NBi31uske4bJ3IQ+GHZ3qtuvin2NmHN6C5969aMZMUi0/p6LLLIL/QXlOtD6LBxJpNHPdQK5
n5zBErXzcEr3MsxxpXmk+nVOHutBrfcWlS8WZHJlq8St2gYsS+f9JNKXTrHD1EQ+cb4vlHMFyOA4
vM9FfcRjTANqkxK8IPhzwtDZ6IjjJKfAlzuHQUucvaDqgzbp98S2tUc7GfiuIoon3UTrY3k0CJIS
mLxNRXOvpfBGwdDQUcBqYR9C3AZNGHr5orHMHyfyCEPXYcI3z0wkba2wZud+nplnW/Le0oKqr4Kx
aLyuDatxfukZYMGFeuwdCXtRd0zP3Vs5mXip1aUf0OIhwaIk65Eqz0Fn78JeSlHIEoGEoWKUeYjj
GQCettsOj6NCwtaa/drQvNri+Egy2yvMp2og37h7MBKoT1SiKbxeY8nye2RVZPi0BvZo+7ff0XOv
Gk/UgO+o6kQkN5yQybzeaRmA8I7ZvLFGvzbqlIDb8zAMl459CdK6XEb5MSrYo42vbubIFgkfDCjM
jsqsPauTPa4dTWmX2zTxaXeeYXdr5+wkZeW+QrI/lYvKa3PnMTEAPuqxGmqS+aAKDldWqTjgBQ8R
ekeReXLSoBNue7IQ2S4yUtfWtRdwDAVFLivv5N6VyncQa23noSpgsvHDdBLDlSDXeC+dSJ52MLNH
lwMxPYGmsx/4TzbvifAaeNzbrjJ4CqSMKAhobg9zYDM/D0qs1yd5dtPqvlauOWxUaCBwgElZaCtH
kdxJ86+sAi6RfioVUOqwobdg7Ft06VPfZjuJlHu0MT0JwmDeW9RqxKtDhkIH41Vk95kVaiAiGs7g
DaMZcaxXnabCRr3weNeOXgFnQ/QEGFjSDETBmzvYMdUeEcnzibnWBBeMdwOlhNQ4Ojhf6XQADtxq
PMPYZfIsPFo3uEIqRMyolf9QHto8HI0gKcFdND31Vp6FTXUVaZYVAfWD/oPR8tBA42LwBCnXPamG
AiUHEy69Dobqz5ZwJVuHf07MK1+1UwTReV/9Kmdw9oHgum9gol24I3I1ZuGJusBQpcObzrvLKGDA
C49bpD6mgJanokBJFg44LCR90CmHRgukLGAaasYwShC4ru142ZALOBTgrX3kxZnD/LXAsWgADzOm
814rcJbUvzQ5R++yP9VnIj9Vs4QOuaAVB8sMFI4SS/sEN5LI4KdU99MMjEbW3Rn1uekDDhcYHYmA
ySNVA6+1h/muh8CHCHBsXJq0gZ3SAMavthV0OXzr9adpQjyiY2gCA8zVzhPT6Eu538nvNvmJLi8h
cIwJ86/ORpAA1bRGnILgBaJZeA4r+9rRPFUNFSVw2scWXXP1QbuFCtfs45oeUY1CB6c5BS2sJJGh
1l10+jUN4tybND5U82ONQ4ve+X2yV8EX7CIqdo4ZJcjxvc7pEfVHHZNjzj4aKL5t1Tk5Jouxy8sg
6EYm31JE0LEKcYhM981k7FN80SaVLzpOoWWTixNpuUfbFuUolOc8nc3oah8PBCD4IJXR8JJNxcW0
kTdSsoCY5of9nrVBToHQ0Iinmeou5eUR7iaH/vbykdG1hyLsZuODzTAPrsMegb7Bt0DmRozjAQx1
T2GdT6dziSp9z6xrKzxHHMpM+OrIoqnrqcdadjKQBzDBEdA1dmHipEoPiVYeufpBuoBOCUjJor9q
uXRFy4nH4DkH47LHzkJOSTqYUhYnDK5l4wBAxugRm8TDyDSEJ2q6VKvbY6datefMoNjMyk5NXzsL
KaNOt7Cpkjk2e9iUZaoVTtVY/Zh7LPjE0nxShRAvw3rYqSM9NcNJ72Dswf1u1twO2X8kLeXYajB/
iz0WAUsH0LeeD/pkhyrFsVI1o4wNl3F4Rb3YZTr3ZNhRtdXgqwlQ7bXuZcbJKQ3osul0dGbmFjbw
7ljYcvOhGXgIyKWr92koIRfgSBX3Kzl7pYkVScmHjJQBsm3u7Bwc604m0Kelqk/S22BGI1BCdde+
a9vIqJJD49i/Ji3V/J5I14ruk0b+UAjVYPSDpbRnkdoMeGPIzD8JlJ3myH6AkNwwbLACjhB8M+xC
5vZ9msbIaWG50T9XzrsqP4v5WZ+wrQua8m6Gw7QiwqkPHbiXJvsMNmjYCniqSe4HVfvqwdrzZHiy
w0qogyqturC8ieveAZeCSnuzwYiV2p3Vh2odyRX51C0WZI6AK+OtrFjPO8raPmypGQylSVyQjEeX
DumR0Wo4DSaXMCFFts+m8dBr2G8BrHrf10psiinbaXL/VmMN34GD6UR1+6HMBBQa5wvsO1erideb
z8TE9h2SfeTZ86vTNhN4K9WPguBg0lfDPR1A3++Zz9GzR6fugN3sniXSkSpklzVJNBr9Mxyhjrou
RdOALU5P81+aIxCs+H4wZGxf7Xd5srBJw7AzO3S+DBVUEjU9Y3E+alAX8/Y0k/fceZMNhIqzVTiZ
W2DC054hljqsCBokmbjBA4khlPQjLA9Q7j7yedRvgR2JLafLTqOwd22iXRqrPRkouqVNdZxHBw4w
OAy0SVimANopoITRRt7pokahfJ5OY1qF+Zx7xvQi6+Z7M+KYptBjpWBCIeNKjC/C3zLskETV7DKk
YeuAAeUzd/yi5sIDfSxTf3DUem2NPkjKfQOQfTs8lVV2qvTyOooUnQY2fokl2bnDFVQ+SS4tJ2za
tBfe1m+T5uxqXjzTbHhWkZ8Z1SvrTiPNvmA27/Kq3JHacXvAb6wJ9ZtKgtWBmzSPKUXDAUbgg0jc
DHOhCIrmjAhb14DqHQsUoZVwcqKqfHBwHMBe4zZ39eYgHHWn0NbysPqzAaPExsprdWzPcoRdZviT
BGWo8jHIj+bkdwSdQ7rypZbdqzH8xCD0cR5D/PAS0PvajPhJMfoJ+zStweXaV90Hs8VOEzZyfMhP
iia7kvgybWDrnKCmT5p9V+V+ZcHYFanuGkjwEblUjb5pBrk6iQKXeKnYT2gnYeaEGIcS6lD7qvk6
Z+VhsusnlkM9wKudKgOgBo9UNNGUhm85Bwv7RO2TpD5iqyjedfRKNl6ONgyCN9ftmjzQ88cEpFP6
mmm+DZi6LJ1seVf9QIGxNTywdGb6Nmivhr3HLmEeo4Ijk6Ec8gF28Tw7WE5oMKzUOKYcjbG7zoMd
p4CXo99I5tSXUO4VAltaePD1ptfDWUQUsOHDnkj8HOcvE1iVSntNpojAirgFujev0kAlZ519mGhf
snvyOdU42vWhbMYFMrfwVStsgPNCZh3M+ozo2WKF6clJg9WRfKfCq2zE/GmEb8vwth9xdrN9x35P
09xtk0BS9wZqkMnH9JRBmMBulpaVGlrz84iWPl56AkknGEsr+wYTip0TLTSS2HaCSfJw0mmw4xOS
31ln0N4Qi46lgIHi7Jxt7IL1ggUKvDmQEO7awleKLnRuIRu7bF6l+xQnLs0pghSnBbXAtAacLbmf
KJK+wm+mNIbpUMQFThSjOEgiCx0FNmz5LZGQu53BglR8JRUidTmFrK8R42o3b6M+jVqjhLnYU6v7
HYKqEljl/5F0XsuNI1cYfiJUITTSLZEYxCBScW5QVELOGU/vj+sru+yZXYkEus/5Y8gv0R7SPHKr
VGM2TlxDns/kU+z0CL5daD9yRDFI0W652i/SJHwp90NKu+aPEP9GW+a7RfY0Y18VfyZHz1yydngK
cGmY7lSUlRuLCF2YnN3Q/DPFbkRcXy33rr6QxkKwE/xST4AKJ0C+YfrORi9fNuVvG6mbpjLeim6n
xqde+jDMJJAmes8tApsp9uHTt3rXMLeWfVRyJqPwYHPVjhUmtbSuwMkqPfl5tI2xLZvm8BxX0/Sp
N/L8KcKmA6q0BrGXpMrXpjlIy94Dn2icOM58I1qfwp7NVyV+N63+LN61qGzp+J3EPm/n/RRhIbcb
zzTWy6qoOKYyv1/GXam0P6thJEdG4BdbjsotUhOH9oyXXquvTTH9RRGLmyDaOgxjM+jj8lpb+KdC
y77Ki21sZiNme1lCp02l50pdnK6LPH4vV16GLysf4yAKlT/JUrxqCH+W6Zo1p7Vz6n9a8w1HOGD9
YOcZXC138m+Dspd0bL1leAxwZn+o3iWV6nOagagLsoIH2WKxkYljnWDw80xp0xQEuG2W0lNmv6/u
VcJPvxHKi+g2ee3E4mFP2PHGispL8r2l+HpHaknrPzL4ws1SfFB5xiBYIvl1e/mggNjVzWbVd2u3
se1LUdE29md8KWfxpn1Ki98fafZTBpegw7rz8+Q2kLSndw7MsX7puaz1yAWswMna6XRTBVl1avlf
c369GbSNqIvjkO5K2txGp0yDhhI1+6ylAbkXNqLi0vQa4TRswdFeYtCpXg0KPsLr2KjeUGzG7Dsx
/BDVubITRw0lIr761Pwy02yTh1Cebw2utW6baoeiqHepEWiti9V16r/iwVWTXZj+SvE9XF+i/nvM
1l2t+C3NILXL6lcCE0YtvZObuWKf8ez6XJkrxylytggMLNszyK115afW3R7TU65TU2nwx3g9dLqz
641oRenMKY9GtstuWh2xgV6b1OMuWVJXLakjSeMjauKg6eInYT0ZZ71+ooTNotQA2Uzt2t/S2LBl
e5H5VoBMlOdu3CmrryQZVD0VLg05esOhTfeMCRIRyjLV2Zgq7dfC3tX6R6xgQMynqyG+TTofUwAm
8v0mDrPyQ7QRnlHDE81TUbqx/NOpNEiWXzb6ueKvHi867L+Gt7zyKF1TdACOo1p8gjP18Tmsd41+
K7Njqz9VlM8hASd2OEfcJEsel97S7hR1x0CwVj9l6OUNgGfhmoB2vUfD3kYFq0rn/mFDpGQ4Hg03
/uNKCteDMYvXshMcs/4gAbS0eIaPjCM1LrNvZjy3qbcK9TjvRbWxvh5ZXW/Vr974UfOSGztBpd2x
YTofe5wdBqpUzR7PYVE99wAEWs2HmXMcX+0waGw3tl75XczqubyJ+C2az6RkSetrqzHZxImTJuWp
7tnjWaqNuEDKNASGzC+3HsP3UlqxTKtuoe8EvT1ZDXJzyO08MMuUN566JttV4ou0F9SSlpTRPhVN
9WZwS+YMYWrMMpu/6dUlIp+keA57HvmjwTpTCr4BJIGyoFE0dYfFiazLkt3sdWXsO8Ksj+0ZudrG
NJ+W6lJqr0140hloK1iw3NdCd1S3RX5I8FkPGuBh5oNbpeWuu1acg/R9diqPLHvNrS590/g3rPtC
AuMNmn9dtp0w/pp3LVQdmUsT2+D8j9/LjINJVmFwv0uxBdzc5NVeT3yS9/IBiMIffnnLJNvrxRYG
dGICWS+J+VqXv0N+N5ruGbwdFYLWPdW9IzK+uw9+1jL9nLV207RQhuYVsajN19fZ8jYGi6ir57n4
XJLTSlp79NGV0abQntMwKNnHo41pv4rZBXazT2kLDqYFWrlDneWYnFQjixggEImswnxXmoOB7CiL
DyOjLOeI4bQdz/tTyr0/GKzzCmfKKrlAQ4wUbbljAmJZTngfCe7lWQhnHNUbyn5BvWyMbLYfctdF
d1F9T/lH1zoCTxGFAPa5rEqH1kcDrEQ5dBU4inFGxDCWvpoFZnphdypVrk0j35jam8VYETrV6sgo
Yrvnhl6vgsvjL9MvWnUpcseIgkj70e3c1Y2XLHLydBe3wSC2kBxcw6PpTDSE169UUabET6rScSlv
XVlv6tOQXuLuXS8BcA+dNHkjnoE0/zfbO03+Y6JrpMgxmFJU5pj4kK1Y2DJXmtHgOE1D0fqm5Jln
epGZRzZxa+2mUNz6KoI/4fcjND8Gudx0P1O15U2pYzdtAyvdti3Dy0vXkC0T/YbGwQj3KyLY2DXz
YPxpUkY12jSw6ete/DaHbj+7anfGN8ws2LHgqS82iPuTlsxU1+LHBLriXU64AgMDlERKd02Uu3n7
lhnttidRfTikA0OjuZO6+2qZjpHsC7qnusqRzW2JxJnydpXrNDBP2ewJ9W391ZJ3tXJ0ieX3PcQm
z7lslI5MZuLiC1DL0jU5sYojUhJJ/+mAW18WYYFtb4oe6QXnaD7CzfgShsk2mGEE5p9ZeP2BgttF
QQIEvPjCDWSGtAmpW9X4zuaP9lJxscTbhAx9xrTw18jfJ5TAQFk5R61wtD500eiMBuM5sCP4x2bq
dgtqSd38jLRjJ2gvyPwp5kOaX9XpwJOQN2CEjoYdr3Ht7iT3SDsBe4n2fk8AH8zLOBME6Wjskcqb
BN8tQJKlxnDHGUgMMYa5MZvfKjyR15LYO/FpgOfEjM3bxTpXjT8NG8Mid+BtkioX3eNmXX4eeOAn
sl9TfpLn5xlJEat/XQVL59WpL09OJblh53X9jiZUOflnjbssLd15ggmTh2dtDDeraQVRRHVx91zO
vGGsnzpl2aj0zml9jUavrbfNtG9fG+EllBb/sXuGSCHFe4Ra0fLC24Cg/NP8GzI3VpxKpvR4q9ob
XD7WtB33PfzB4Knc0b9auld+C0EZNMVOUSi8Ifpn9R+z8ixeNGII1PG5+9CWoOIn0rx1WYEqr2VE
CGAa5JTYsMWHyb9VI4wJyRbhCXpp7riSwWXYFvgcguwB2XH0niP9riSclF5fHADrbfU3jty8+0py
IuoJPwONf1WkQ9e62bwN5YCFz/gTmem0n6n4qYc7IK/ClJT+Uxmpb1lp8ZDVD02DVgUFyHt+Cudm
1xpHeOxNTsA1t640gML6tQY+ON907T6QAGA9y39VdWWVyI2tiKpNMx/0imt6Zm/dmdl3o/xo+vWB
/1PKwcmmFpf/gKXHIyc26VMSb4mOsR292sIPoOKSAYbi9ctId3JVBvJrzlc+8ZdXDNLZDbx5A9dq
hjf5Bm/SjTbLWNDMr3p+S3mm4ppiV2oDp6vY9fWp1gKTGODZBy1BEEa/NIWoBepGdhneLromglbe
NYrP82bO/wauheip1z0zdIYoCOvSbQpKa29rTOTBwW5uQMXTNxH0TvUhxI2vXe7cnNZYIxhbH6h6
wvLwtRqHNKQp2wBLGJyGoUZq+NaWNx16JnnrpN+1dVQeHHOB9zg8uq3FQ8fm2FHhaLVnK5U7FD+k
PZiRl17W9l0T4CsKNyFtzh/09kjZlim6XrwRvZTE9R+0AglAcurbL0LdbP2Q60GabXPFsZld7fDF
oumlDyyLM9rPWX05hayMJXKbDQGvplH4INzSuqVMvsp92X6L70vPpl7ATanOGG9186Qg81OPfbO1
1e+J/3Hdjeauzjal9B7Wr/W9VMN9mL7CnDyWHntApN8SB9t9dEcBpN/OmqPlz61xUEYucwXb8qsd
vs8xopDK4UtgVlMYtFfdTaHEOIk7JmcDhnzcyOOjPzhxswptN/9pr0xU9YuYi8NssLQJf+LZyrCh
bqQXA7ND8Ss05bNS8N7mYHkzRAbuqlbVuDkOS+n2Rn00/3+9UwJeETq+TBMdFZ1TVXdBpTbOFePZ
bNQPCQBiI+nDg8OuCqdrYe25hiyQZ73IQImigxp1L63W7Lsl3qll5RhDvW3r8E9O63/2aH1JahI0
UMubzEgc0W2NLPOLSXim5anGyMWyKSNfsM1eEDIhIN1YilvFP2r8paJGUA+hFbCCN0AZ2k6pDw8Y
LnZl4w/KvvixJW2baBSg4tmrzs1taCJvWP6GUXNRoHRcXGDOW8E/WdY8hTqQYCZo2KFKxx91r1X8
1fJLqBZ9SP5mY69CnczW8FkKj2W8IYjQmo5ZQx9mPx5I56tLUtNDFXsNILWanKqr3X1GuuynExU7
TeZHZvYMBOBnQ7PJU/U6jo/FHqB2ljgC2secLFO1zBU0t7MXNRyv9XoEUwvX8VOxbomWPlfhLuVP
67p0FdKNnrc245qgdPgSx0fuzWnxV5sZ60n/i6bfCaV1BAJAeLJDBIXpKuIwIV3UKJuOKKR2OGof
Qy/McP9AHxaA7/4yRdty3C8gsZBVUAla9GyX8BfwPDtdOawGkLvq1Rmn4LqvFmCi3brCxh25hZPB
sQxfzLeS7lPitgyvwqAZeoyMo9ztquVU/ZhorjJzvAAug1KM40Ua9tJ17Z9oSMdDOZqfuhXx6bq5
GhTm1q4jtA2/BlEp1Vm9zdqOaLh+2UUUkGbdIefUGwefhVu0L8K+onah2hM5gaTeVB595mS+o0mQ
xHxImTJkBgTyWixqbSCMIoKkys008gcBr7uv3Pwcpi1VAgtJRTm5zT8jmsACAu88cpaLgWmt8DJo
4nCm+1WLt914LtI32zgu0ymDZQXo1feiR28HuNu4Laxz4+dDAtr/QTQO7MmNIY8RRaEr65Xo40a5
9X/2T56QYZ54Rvhd00/SJcltNoZPhZth4S8P8XtV33OUYPZ0GFMfMnNKfEhRrXcl7F396FhPzagw
SnxmTI+MkbkPfqfNG3trF04cnvMsyMubPT61oyflZxluecgOA/uqZr0vHw2o56/Mrg3uGdQ/Vfir
W05ms/SjVc5kh89d1k/r7Op83rNDi6HhLILB1SnfkslDkFt4cfJZN0f5y+LPDJk3Fz9h9TbQriey
CysgJCTskRDHtUrdXnB/4hjslH1UdQfRwgGSSATFWMi7dWSTADkG6vN5l3tmp6ORv2UrdDpylgFx
QN75go83fyf6ZhbLoWGOUw3X7p9W5Zw3zjxRwBkQtOGLQ2imzsQPuzSfswzP7wjtd3nIKVDU2B7b
h4ZspWHYeOw3mcpggYokdyoQP0YGlD42Rt/0s3tRWE1qp9e28+ppV/sytm/Ne2o7PA+AoIAVSgS5
Jf3l5T9SyerCtz9LBk3lowVmidKtXNruUm4iFLKFq5mbOpZd9ZKU0OHuY3b7XBY/DLc4gWTrq5lu
0Rn0HIs1TNHZ5jqoFD70KRD9vh7YaGx62NVDM3xhyX0y6V8Vqy9BY65f4YhaonyZaN0gCaZ/ImyW
nzzeRb2fcGjIu5lVqVopXTpGGqrYxz0Dq6DWXjgc1+iULZ9N8hHFni3/k6HoEvFuZHagP82yNxtw
j4ccBN6G/qFEXU6MV1uRv4ZCOkQNN01I6dabBbYv1R9GyjHrxsNdoZB2vFNfHGcuu0aJytB6WnQi
rgy+HIT64ncOSdqUAhn+Og538sQHlN6GsfHtIgsaEw4H4m4912jpIghQhNjjUx1yTkSuwatdV99p
fEpApiMaORCRRO3WagtnyUFb8Ge3X7r0ohUT4qAJTT52T96QyGR4R/pYxn66lswQ4NoGt1RjeGY2
eYuOHiePAB607Nzn06ZWzOMAo0/XpuRo6vMQ3foWafUmshFIbZi3R7Nlvc+ucU0iwJgT3yq1ICZq
vc2MGBSOLbwgE5JdEeYZxKR/t+q7pQQ8lyzjQIrSdGyre27zTCQALkynVlydFEt1SutZ6tzHRz0+
i/5c8C+M8jv/NDNFxmg95+InrGkufU8JRA4VFnD1RTIzL9b9mXjtiut5ZE4OUYVzVBRb5U8FtLdj
H2SkWVbkkKEq3NJ4l2o+lEPNUbjeK/uri6LHXznw/KeoYoyINeEoTObuxFHFdZpjlF/FJ1e2pQAn
msZmRKJdmNm/zgBCzWcybd7BQbDpICCDGPiQu6cy/uvg4Re23fFvFZ37n1DlTEnMALUesaM1nImy
ZX1UjERJ+zHm2V6z0GTF6V7lB48s8zB3+qGYldtAJsG0L8VLmF0EWsYofJO7qXNXWzkP/Rh6rfqY
NqvPOE+D4iDNn7YCfo3QzRn4VYa3xL6q6ujP+b5b4anC5zICUdKe+2hfqTCHV0Xa6pa32qFrjL9t
5cWwK4a5E4XDtKuXu0R6TdSRSfvbqL4EEFPS73QB3bJJW8sdSpD3jHa+4tpP/Skt1GsuwKoFzH+x
14lRLL5Fi1yiX2RY5wKmc71PHRdpbN+oFOWdm9svY05eJRuuvV51v1RG+CeUjzRO7ZqBN5zKFs41
83voQUq4gZVJsrZDZt3DeNnPi/kSDftZfTWRFVdYCJLmXZei5w5Qu2XBSExpPCaw+8BpluyUCcRu
xtDi65oc+7WqX00jSm6aQCDURMz05VrthB3dKrPy+CLtsvpWo8xTdW0nNagZi/V9lR8QEEdOJNvo
/k95DJOLEEqED2Uge6Ow2/fCrnxJssa9mEa8AOSqbUSpbgc7Dp0mNTNnkJsxiHvxFbVm5MOEolpY
4qMVIiAR2hhUtcJ0X55Dye/zrVBs/G0uvoNJm94k7vdQvyzjC+tnmx5sC+9Ek7gliqTySzeEa1JK
vW70lnUqo9jYwgnjtNFfIl21fSuxhGKVsbXpuREDJJyCsCFT8JjNvZZQl1Ndc0s6NIo0OZakeTq5
HCovqu1a/W3QE1cpt4t21y34LzXIe54G9d5S/UbDqdPUJVwJnKX1IOhohKw0xyTIaK2bUxvX74ah
3CLuzahXPcTsYp8q+nkkeBOYYGGKtYCwZh1HjLVNqJvotU8Rk1EZx+Ou7YqncRoErFYI20XZY2wF
TSPzZWKYc0yrCJ1Q6gStQkLx4ojP27ShSQY1XVwIHlpD2kuh2o7FKSLN9Unr/tmptS8IGmnGoXJC
hXILGx2qrtU/uvRkVsUuiQa8cUMCvl8EcnjWRz+lkd7GlqXlLqTzWbMoFyQpoDylGoOzwxRpKsT+
Oxq3xRwd8SklTJ1L8boYe6n1VXtf6UE030brIIaHEGrD29bX/TOPdeT3lKdDZ4kVrD6VwCM1NGAK
0izFS2cN3F8xX7Gqc82XhDQl679ubvfgK2yjFeVX7UtNg3nEdnOG3pbMg4ivhu51RE10rp2AM0H0
JtwsA5tFvm7ZAGwMUlhaLRpPcDRoHvIHv1KJwVhMV4v4detd1Fi7YYn9AQXCoLJYNm8xfT7DsG1y
bdeIXsC9MTKlaA4RPXP+vjXXCjh1sL5Nzm2G3368571NYI32Wbc/AGfk6Z/6KDkp1TZXJyrefoUF
2F2wobTqftEp+DP4HGppZ8Vfmmi8UHKxn5EWtc+VrnbsUr7LdtBZs9vWyF/sNry3ZSNYREJEJKjx
ZkW4UmXcE1NZmXwGt+mG916Rt2oa35Ywc2iG8uZSOHqYoISoJHS4Y7cEXWsS90n3of0ztrXsDfJi
EeQbJZ6ih79KhR6Vl1obutFL6x7ZcCrTfV3oWsX/AX0Q19zkayEj6ewkHszIPiDB1lwYQN6Obij8
LE23Q2Mf4nmGydPcHhXTBCFfzRHYWK3PTtxVPlBbVQkkZyPwjTWW6SGdG3Cp+NJgamuAR4asPEqQ
cdqobFeUiPNQfU6K7SdWdkaee8qS9Dl8GBTpnggGxvsV30qB6sYwDNmTh3LwjfqhEDvN+kEWqXVd
kXZWk2H75UO0i87dmWIqi8N4Z4yb1Sq2NlJ/nYFKsJ2keJMqVArareeVb6CXwqJlZOtlzxjv4/pP
NFuVvVNDTtaitIkZT/DoSW5kXDv1NJs2s07t6oMbqvpG7fkR/7qa6L/QeMpQILQMyqXJlG7cM6lh
g5EMdy7eyzp7VazFOC/Q3GAJOav5Q72tZJqbj2ezvhjxm9SCUu/lsnq8cGVC7mRhfNUGD5r2gabF
HzLsaDIK4lhr/mqk/Bn1JR9JFAVaAlnRgMJlsrCdpbd2mYJsv//ryITpZmYc+4aEox3PY/mThV/x
CNzJK2wtv4gMJibsIsWP34NSLLLitYa/Dn6HO0K+jCIww+dQOWlhH18ynJsaKsSbPq8/ST1O+7R7
s/Kgz41fvUiovB8DHbmYnaJx6p1KOxsTlU1jDrHi9rWT9S+JoToG+bDm5OSocTOt3/YP5R3do2hD
ZhvNr+UlfQ7EcKma4xIjeEK9aqkFLH/hGnG7NWKU2B7xduZCqzZP12YiXOox1JbwEzLMnrS1cwnz
5AeXL7ITJFwtKhCZrbv+l5DsVygcr8Jry+m0TrskPKjWudNTJ+KIyca3sb1COkEtTwVEqm+XIG+I
Tm1suY6k6P4oc63B0MRj9m+U4nPGNC7awyz9Gybb59B+TkTjS9Or0ATRqxPeBM0tM0l/pgJKKnLk
DGPHSZs/R4alb/t2JQOE8d+rwgHeVHnmnz+qsYOIiQGZl7bK+qeETawo1mOklE4CTqEBAvVjCq26
nK3ceKiYlKCQt3l1XxcSP2bhtKvqKMpnH1Z7mwT0x0WhZnfTRDvFX+wecCA8pPJXDAhg1W5jgsn3
eDUqLU9cwPB1MbCcgnTk697WNpO6ukUdQ5AUpC9b0YSugLU3lX4Ly0BBiroRoX2SBnHk1+TDVADY
WbId68Viv9s11niZ5QV3y9glNaGqENplDnEtetbPhkAUo1vAHDR/HP/ixrSuKAOazRiXw2WIQfQ5
9md4rShWFleW8XnYAFXpkzykjTPW4s1EhoLBozL0S11qQYLPZd/iSsa4IpVbq9Buo8TgPSwWL+yK
iHJWw9h9JDp91DW5v8v6nq2jhHhjq/RyyQUIOtImfaBGx3kYvdoU1qZR03MpeTkCkaEiYE7TWBdN
CWZBtnA95u1WHSUkrTMYIIPY8yBFt2jM3WXWrKd+Xu6zBG6o6XLrWirq4cq0r41S5p49X0Fcs/a9
fWzKnRr9VTaNv4ly0RhERT1lTmWbF7WDVc7PaviCSj33svRfQ/k79Vktl2bd3ELrWSPAGj3hINPq
bL3N2XfI8tU27/H0qXC4xdZLb7zPOqiu8ioDGqYPRdB7KiCLNf49Lo/NyZ7wDoRx0zyZCyRTqOfK
1kxi9R7iVi0gTqMVTq4KQ9dmuJJHX3ssdwPEebg2NkiquZvaTNz7tfEmtcHQHL7MybjVQtMtsll5
ka2fcJAcrgW9SZI3JFJ0ZBsIMlqtNlEET9JXK0c4UNJ71xW/0RqDkr3Xa7dr0vBNAl6Qh5dkBpKN
DQQ3nZ5n29icVV4fVL2V7BY8fhvOIUs3FYwA0ZMwtrn8vcQatnANXbH2XSTWEfBiWC0ZOpnZBFsO
0jfOcb3iwDSDsvzTSgOCsSeSaFaGgzzHCmHB39X0bgz4hMDkhbC577KgW4qtAYoXDfeKlPQhfsGJ
hdwdFeLIx83xML0OE9JQIZdsK6mrg6ioFDFOpki2PWM0CDrY1PT4bdLWL5tnaNmcTd62PjtTvkal
/a+oCwZo8EtjobViaR/hDogeg6Jo33pKUDsAt9QYjwQSp5KPbjzq58DEEIWCWUCIWG7bsu206UOm
Tl35JpagNyC0Cw3Vi24g/65TPfwA+OUAa34Ntf4a+WbRcSgx0lHC9rILQcbAJNJVGk5WMYdOx37h
Ls07uY6oWbTIKSZQTtKSB2xdysA5yTJXVPozpRu40VavH/vdICMCWa3DgGsKW/GsIGppLSfvkyAJ
l42tAs9I70vEN9YoVKE9AUEe2xHg2zIuSlRtkU8X0dR+zEu4K4cK/xBqNRKezZ7/XsJ+sCwva0A8
065rebF0og3rvykEyKtm+2PIWqjnmK1bwuFcGAJcRtQ+5oSZjNMTsvZm1+W2tV3tBvg1Fk/07SU+
s5DsRpXdHLUBpZmltIiN5X2oMgynnZumOltdxFPYySNzKU6UTkebHtuwhSJ8NiYDAMnUT5Jp3cys
cZTwVC3tk8FEr1mx31mAxZbDMXbIbOYVCLCoe28yxCnTvK2Edl5QjOK9gIdc8FgE0/SrNuahSG2P
ALRrA//Fv+8FdLctpm00NruEH0vp0PCPr5Uy+Xr6j4N/u1TFIbHNbdgFLMfxcNRfQzQ7dW08Nk0o
D4UKpwSCcnSQYe/j8DNsOR15UBDXxMn6VEe638NuU+QMFGu91kTEVZN0VIwLzTYOdmuoZ9lp1l+B
UqsPh11T/rMbrSH+4TE5TWjj6PUZ3iVxG8wfdGBxco9kiBR0bIObSPeJnG5h2PyqIBrt4nXZ4k71
iIksRT0O5wbEn4mLln6G04XxtOrBsGreYkQXkunLvXRTq3Zrx5rfEh/vLA8uRpujHVt6oFko4Jdq
O0rvU5MFBkm2tNiq81uNGUkdm70iZMdKugfNYSh56+QjPT3V46WfONhTAluGb1uf4q1Qw12mm/9i
jQiZJg9mUzzl1BA3JcabAkGemhmozBAmGMqBrhlXYN4Mu+jYjbdpSoJ6wfpn1HsNCwGmQI9AxYcP
fhB8UtII2YnsyhQbduQR+3wFWsaaFOnzPkPtoYPSFfGtNb6k5CYbLv4i5Gufi/ql1t8mvLzSkOo6
fFbligc0nb6XucJbX5efSpVe6oQQ207rL8psvsarTH4B3bC1vRyk/FDbRMx1JabNnQIqlrJVPj6H
KObHNLEgtnxPGFrkKP5BlMR9fAA75t3i9KzMLIgq5OcZVOZxqC9xeGOZiStI4UMRPWyTfjOkXq+n
3zrA6XRbpFfm/aQJL6MOdTUTACBHE2LrsGffAJJn/9/3GTpwfZqeZSSpK0pbexm3PcuJZSX5RqXj
XW0Wd9WL/RLr6jW0gDsghPFMJv3sWQMKXEWJOLtzJaj15Vu1zK9SvZv5ZbVoLW3pAQvVDklWYUcn
S5/vKNirzPbGEBF5OMugytVjOqrC4lVpQfNZgd0o7Qeei/LBhD/SHZhs5nph1yV2QyuhshZ24joy
t7LlK20ZWAnq0vKUNMAkauuYvM1k4wtLO2QF5HJvhfs5024ijf1M19zInjFiBHUaKBLKUqTtg3DV
NijTk2SFV8wQffI9TeZztHzo0Q9WX6h8tlBDl1w1vir6cypplw6cvTXrkzTLjiEsvzJk42rOGUqo
2NR8ljgCnIrJx4r4L5lwXU0ktBVWKu5mmJE2OzatB+76/3FdyhGVKhnridVIEGcNVuBh4HvSZ3+N
0RxhmJzLd8u6o/xbte8askBD8jC6s8QMw4FSv1nG+sLOtDO4dUoFbsSO5NOICUrqv+Y1O5n5YWlg
OqLKTcoca4WJaGjZZvMSxFZ0ktAaNDPtoWm9VyMdj8ys+0Otqi7+Hy/XG1Aned+EoAZJHb+1meyR
38tHgO8kQTFcdX5fTKeoC50IeqVaF3T59Nxrlunm1YSGrmuUe73aRgy0QsSr9N6ZrTPYnKhbGhwA
rncq4raJNgADt5qbR4C0Z2365OAdlHdr2YmQL83BZsmwf6UayJ5RrV8ZsOvoxvMh7Gf03Fa3s1mZ
Q+ulLg3YmNtq+HP11DNJKM3/ODuv5riRNF3/lY2+xyyQyITZ2JmLsqyi95JuEBRFwXuPX38e6MzZ
JYsU66gj1BEt0WQlkOYzr6FoIJtt73i37K9MR05Pe8kByZtDvKxkyy5JCoCJbgFUKiq0lWE6zTL0
ax6wkaX7pO7RoqPIG0WriszdD1cl/Zqy7/d2Yd1MVl2sapVf1/XtGGxNcyVD87SgQmyY902ZE0L7
JALrPPHMRVlCScs3Ol1X0xkwOKLCRLZiZpfR0EIcf4TStnP1bOsbsdhOxvQ8WDc401IivXK1H+nw
SDucFH1mhGKKgzCvcqall0cb2rXJqMBtOvsS5INTn+iB8b2rC0DG6X6gECOyvdP98M0J+Hn4bIuE
WrjG3eeiC/bQ5OH5gAj4oiuc78FEsuaZ06mkgz8RS7TDJXwXqijjeuQiHy81NnanK6gIxgJHoi9Q
hhr3R2j+NKwTfOWuUnVJJ5M28QjfWCsvgipbmTDyI1WdJ9NVJZOtaOBe0Dsy0+sq+2pHD2PFPQjX
3DlNerDsFXBx8wIDbEJ5hyLl3K/Y5DbUqXCVzChE+rOKoBUUWj3Z55X2E9srlcAbtipoMDNIqQ0L
uPnOGgZRgC5d3ZzgM7RMw2BNi3c0wP/CuN0Afhb4Ivtdt8qnC2nhoAUqJ/FoiITcrVpJaREgKpTE
LDkZi7NUnAniG33bTHs0YynsLyZ0kOwBQuv0MDe+/HVe7GDohlQl1Y6CkZTbprss22VKmcu/lf66
zAiyQWfLl1KnaUlhxInvNdAd4CRAKgVngMkXsfndIX+mmwC+SutovFYwdLWLNgCK4mzsGDCeS1Iu
TN4R3YHwko6mprheQVaUXroM62zTj/1ZUdPcOA/b03r8OspVZKmliE+b6Loezi0AoyK8LHSNpRnE
X4tU7mzH4ek9u8VVpWV7y6bLW7mgMqFGat8JO3ak5ZT7IGpTR1rXSbCaGmefu+7ScyFukeLmDX3t
QT3o8qdKM3Bd1h5H7fuofHKNNoW3AtWh7I0V7NTVKBrgD/FWiwDIOqf+PKP2O2k6bx68FNVpqH+t
9NZZU9zrXXsW0o5pbYSjq1Ot86GJaeug8u/8aF4V4bVyw33JkxaesaHrsjSrdteY544+KhRRCWEj
v1604Gb0pr6AbExwd+f4+ReIGgAAaAhsopqLUuy8GKHkTgEqGadsNXbflTIpF7WUB/xiiy4W9dSK
zL9vUSq3l8Idd4Y+jquyl0hyZmd5lKDMEhCFZV1DdcXq/GHjOc1IL520txza7ZRTgIgr2J1Untqh
vg+rnN1e+7jfZgqNFdkIceVrhnU/6/bpK4v8fuV3qt25BoUD36WWIF1wm84ATBQKFJQUbXwsp0ug
nbHxJa7y5VSjVAAevqT3/NXmah/825ImkII44VYbL6qeZHNVWZAlRvhg/ZC+ZDVk57H2iFFbkP1G
+WB3tLrSlvCrb54DU5xVpbF3Zi2IIr0q0C6ycic8ybvrisIxPbXJiBc+RTCHxrFtcC1CmRmU2pTW
D8yN0DmKhp3Xv/hQlN2ABC7wrt2OMClzxuIyqwCpwa/vyDxLTVdw+3rj0puzx4JWiKl/TQz1Bekj
LW93aRJ9NX34uFk6Yrss01uqpieEno2k5tVd9QnAJwNWw7pmr1XtjYNcD7D9MHgem50ItbUu1o7d
7uiubAuEnookvQ3QyyJumoCqoS1IiI4zA+i+UX7z48s0XfnAs0GFhiPohvEqRNV8QZyNfgDQ30Cz
r9JpWpq9t4zqdVDXz6IptuylVVcHpy2ZkxlrS0X30U5oXZfeVlAZCoZbORKYWbcOVddV7Y3T0k4T
QmzUsbS0+5nOCy7cYFu2Na0zADuld9tLtSF+2BZzeEHVrSy+Qflt+40TwmbDn8qiRs5coR6UYgOI
yMnpUqNnlNuXOhi+iPzCiBFztuAfe9UwEEpAeYO/iN/lasoy7nEcs+1emzmR11R38uiuLDcQb+Hi
X4U0Q0eyt3vwougH6Mx68AW8MYoMGz+9c9q1N94YaLJoO7YllNbC3VTat74BWBNtWrUcqm/gvv38
qtVvam8f9Hejseu8k9jXVkN45UVnCdhTdzWI26TcjP2PLF272VNIV976FiqaUw8NXdTwa8BZ0T/o
ydrGhKo/FxQ4tQx5mox8dqrJ79OrIaVi7hgzyDM8820Cm8uYQ8Ptri21yoYL0T1k8tbprEvNV98K
7s7EuSAGXundBa3JWm/vy2Dfuo8mwXJBHTzpvHxdu5Z36bT9UtS8tBCORysggZGslFiT9K196ZaI
Hdag7PPElqfmTKotSwfJT9riywqN89SoiUTrC1cB7ZkijqgppcaYmpdNBRrLzMeTVnPoROX13rNz
joV2FNsOANayhHZlpI+l/pxE47aESzIWPeXGaUIApwv5JnU6mt7OiKpdVZQniQZbKtG2BiQAB0WY
9CyY/WCGdTD9CJyl40WXet64lJitfWHoZB4G6GmqmjuXpn9NWa/ovwZx8pRlggDGordhbE3Xvu1y
onjgwKeVIiAaoeOV6Td0584CnSQ6hxMcBdednXH8jlsHjZwh3TbWpSkuhblzKAnRgdTts4RUvR7P
HWUsVFlWe2kH3ioK1Bd6EwiO0OauAiSkaCwGvPHOkM++cE4iOF7xREc7BoFPlyPoTLa4ubAEnCwE
svToe+qAeg1ozYxCbinfFpKg1pn2lRmfp2Z9G0ogv1pyr/nhqQc2Q2n+hapDc+EUkNCa6MR1ghMx
QYhAYW3IxxVSGx0NwOwa7Z+FWT0UEXyGfp1rZx5G76sxVctiph/FdImvW5Zqx+FqzkxlK+agK0sL
dLdlmsyzuaG6TWs+X3hki4EYIAuEdbpoS/2LVnpftYi2MJ0py0LtIFA/LC7rKlkbAPPdejeEGysk
XAnGn34UnWYuCHaICkRQKqdIN87Izmzbuu3aBsYWGNnas64DPzxvwOYonSrFHJ8nMHAzy90bFaJO
d8JGRs4GCxRT2KWz1pSrCE58G24U7MJae/BxTHXpDDRJAGDj2ucTAeuOVLmaJnq72fijdIGBaLRk
EH3pRghRTnpmUzWsAJi2IZAiUIELk35gmmTrWpY3Xp5dWklwFapqN6TOVdGeRz2iSm37ApAm0k4c
7dKP1QrJjS+GF5x6qaUv4wByAlE+bUh3QQ3rPPbAOEUDgOLP5aiMWX/+AzFAeSBlGvvZlNpuD91m
oS+/T48QnhezZOJ1v4AzeEQy8Tdy1IeepEUcdUoXCgSf3ATaXdHcNN7DkQnMqoUfTODQlbSUgT4m
pjBOdb0vZoCoqM5HEURAERXdIWMsyq9t3EONVZUiog/oub60vkNbSU4B6IMjn+M3ql7mgdRx3Iis
6lzQOdNwMcvnJvDZaQFuphX4LnhKYl0mS5dKCv0H7Tyi3qAfGdr+3SOYP9IrCeSqMa3JsrkZBomw
Ltpdlu/pEPKGNbU80NK3Mfac9G6g16ZtctqZu97YWe3T0CB0ULPAtHLbuHAVYYOEzZcyEetIc39w
i9XBCfuXwlzG07QWJbUHWV8LNS7FSKTmMqnyJhgfM47h+sksjZMQ/IfuQjKPfOsp6O+5QyE/Qclc
OjDMvGLAeqI9iZS2T2QNvB7l96klooU4z8I24eKnC8u/w5HErlA4K9nZTzrGv0V2UrbViRE3+yzQ
wCJJTFqJCn8k5Aei3Av+bUhg3pl0cT9/pb9xy5SHJqp9kNadH5TmadDXGkjwpPFMFC0z7WuY6zDK
QyoPP3oBWkR2NmmmJXRqrQoZHtkkEAxtOTxXcTIX75NiZ6H6iEZPVmenTQ8st4xFdT3YRCwi9+q7
3rUiOvC9QQ3PBZgFFSmkIZhM8EtbB5Pgzyf1az1+tF8O7DS6Ik7yNNMn3CWDs8tVuveu8m24+L56
qE/iZqFvwcvoi0dtCV8QAPBi3y9u25WzoOK+9Lc//eUzxKpzHYD3+vNPJKzfbZ0DrcHA0USt2b55
5ovuBOEtHeCKVn5BN/9LZYtF4ZrUXP019ci5swdUFyhsGPXQrkySDTQpackkDSHnvqUH1xFPn5So
+H+P6seQhCNFplVdlcGVayQnNvD11kdKfqR11qPKqitxAXb3qn/Wi/tEnQ4/1TgPYKNCNp2k2U1k
PmhIPxZrIDr+pR4gxTVjHi5E78DaeuwAHWbWHhKvbNdgOK+V06ztW0rtU3A/qo2O5keMBuq5RpTW
rmziWtrq7JO9/7UxgLmDcYJxuZ4kRPJN1lPH36K6eDNzRCk+/+xtADzwKZfY1ejn5jO6esVV3z6Z
XDZcyKz4ND5N6GJNxSWN5KFAvEDbgzKtnGHRo8zWLfC2XmQUdSiV9Q/2Iz1pZZ6Z3M0EwW13Qj8G
Fl/d7yzEkNr4YpYeS827AYVgsHHiR12ws0nsPTASmKlNgED670oCsg5afNGnC3iXXJtBIBa6brF7
/auk8iE6yYdEyKswOvdzgD7uZQqmEpWFiLpXvW7GXS0k4NRbR1y03gsOPc1waQ7lWpXfp+wUnhTt
94cKYpmFW0nBqYM6FFQfg/KcuI05J4zytpJhi5y4cyuK7qpqs+8itlcuiZxBHJNmJK6I7yF4MZ7G
yl2SHoXVekD+gAyasHThRN+Fl6EqUWwCGscV4gb+Seo91fpFRnZALaKQDoK86HkJJFrAap3ECUep
ecHFPNFyMMETZ3yquN8CmQVrOEWIsxREvibOb+bjCMMBGlpU31fjvs1OBbCJCgA3wMAygsseRlwK
qv3poETn6XA4Zb9U4qc1UeLA/Q9ihj1ctRKP+GukbQx/51ro/oRr4t/ePi1ryHUxdD//ay3CL04Q
PMTZSaYv3eI+bq6LTKyMzr/RCGbTroPHjb9Z5iyDFrpMbQbbIY8XILoLcJ1tmt9+vp/N34j+/zpO
X11HrSGiSEdf7dxqLTSHbOLKfJMjHQUYfInFMUVGSlF68U0DwaOc/HwMUSoYL30znGtO9Kbq8CVr
09siGbcS2FVKgz/AUcvBF8kHO1NV7UlfUZKCbdNXBQUIBKrsEK9n64gF78eq0qZ1EBU1WpX5dhhy
zv2Ua+3CgqRRnAMIP+IqMB9s789gU83DvnpCEuSbb1CyZuYCRMb3pD4WDX0czpmHSu6eW+dWUufJ
uRKL/IKkg9wPFYKWUP7neCdJNtTKe/SPOD/95jGpg5hHy1EWDEfmEZPWPFR32g3doVkzNf+bAxxE
NoNT9ZlEc+Mc9NEEVu/C+iruwMRPT+qIRvJvAmBTHdyHcakZjhkxhP80PGfP8U/5s77WbshoGmPr
PDfnxrGRxG/e+sE1lxqRLUyQ5uf9T9zZuOdoJYJfvhESafBltQ9e2iOCwb+Lt+fV8Wp9tai6JjhC
iTMvpsgdalyinNsgg3LEAj/f5c7Ha1j+Ukd/NUamz0FKog1ntIlgKyEEWCEQBzQWuVrlRwunlrCU
kw1ol/MMDEcRn2nhs4c6uuZNwMmGVdpdTCCVtZe4pA4exju/pvlUaRsn2wcxp6xBdboAA19TdUy7
lUrdlQl4N5zZBmW29WhBkgei8xfXzk2QPBvGbRB1K+p2S+7UyjivkSsza4q1cfi1zS5yIOToebgJ
V4bxrcKnsx02rvZQBM9GrF9XE63HKF11ARhBAzVoN6JloLV46T2U8rrD8btJLwB8DAVGDMO3IkQ6
HU+GlvbN6O41F6wREfdZnz0P072oaBsF6UU1QKIhE6VTG9E0C5PCXn7+Cn7ZFL0/RiADvn3N3MWd
444FhAC0vCA5ovurdU9hTZUErHsHDcICLxKQ7k+Jca3JS5bgtkR3GBRVH1QLIJKDCW89pmKeeOd9
af/UJOyYtJmpfE8Fa0enKEkVqMOsI7iGtoK8zmkAHQZmXtwCf7eqJSyA0iYXJg6Jd0Zd0+w/77V9
k5xrzr5L965lAM67S8BrJEArk/q6GE/GqL7qaCckLo3eom22CW2/hQqCaxW6z7mnlrnzo/ZOPcCi
OuSwtLmlo7gumuE6HvrvptedyGFcmqivDAli88K/kNO3IduZzbk9TUeCZeN3mdXBPaA3lFyUVdNE
araBhoQhrOsvmvTvpQ9Vae+lKAojd9AdyTg+Pk+lmP/99Z7Ksn4EPKOfNn5h3dpVXF/SiYQwkua5
i85+liESk9gr4HUxAnmOra4+X0q/k2AXswz4q5F1bdI5mkbzVKsruriTl23i0brVWgLDDFRgZg8+
VMlLpTfUQF/SUl93Wg2et6ds0lLlzimeunroHDtefhdEHBzLg3Q9XcRujsJUTy8M4M5Sf/KekLWO
6DWgteKYUAydE2VSnVqBvSwAhL+o2+I67J76e41cgKbh9/6Ct4cq0HY61cBEseMBsBNR4G2CGs93
q0Lb48SOniiKomIrFu5j8zNOzkCxM92XBAd4qjfcaI8VXiGEAs/EjhqwjnFhvYBb0up1vK9RKoBC
jendFqh6k6HEtii/wZyu9EV6hRimI9dxfY0ayhT4ABFPqdlnRwwLfhlFfXAGiINLRYxGmU+oR52h
Cr8xT+I9fZAzoJuLALtqbXHn4DUml9Ye09ZlsHFBXS40zM6KjYXvk0VeF6+8BZHlCYW8+adW6RKW
5Qo9lqWkFPRkrmHRbZMldMZLeBMXyZZg9wx5ZdC4W7qPu2TbnrSnwdrZwN06su9+G0IeXGCW43uV
lTMrbJuXcPy3Yqtfw31FYBp78X6FTtPa2vGYF8NCrhBHXb58vfdX8YY45BRaeXnkIjXmSOajxzvf
5a/2RTi18cDxLXCIo825gq6ynB+RtQCeu0RJYBFugvsje/Dj+ECKg+O8ogIQx/NY3rl2m+3wQbga
n1H0Xmbrv1mIEwfnmduAPKnEaJ95Lqj0Mr5wBPC/bIjFkTf3m1T+l9T+q+fV6F3pDHFvnxnazLVs
sdYpoxxBdm3jJuVRj5nfnA6/3H1eDZOZboW++0QRg/Zq0bcrOd5z/YBzsDe9hU1CfeoQVrvHop3f
HMy/lser8dq870ovAWXftWjWI4WplfuUSi8qdqi19KtCYHGSHVkIv4nefp3RrwYzaeXKJKFFR21o
O+lPJsRy69ij+03YZhycq760ijGWJu48vn3dlXAAUWP8fAH/rrRkHJxFtp06uRW0lECrHImkuKKF
Hweu1SwhbKCrPViTWus2/NwCOM+lMdBaDhWqVrgFBOtUBQSPGMiiqm0iUtCWDZWL3PUXw6S3AJIF
KiQj6EvMcdBi17Xw1KqFvkucQD9tkahYDQ18mQ7qOOpWmfNVCkQhsfb1QLWFk2ufOamBoKjnobmV
6O6PFlXbZVIMcAUSmSOUgPbd50/iN3EDMMG3x0Zm9Z5qpZGej9cRaEiMAF7SYiPoIsyw/iXQKzrX
n4/18WrBOOjtULYXFG2mMVQeBcbOyaoN2F1zNcxQ1l8j/Ofz8F/+C3aJyejnWf2v/+bvzzkcmNAP
moO//usuT/nz3/PP/M/3vP2Jf52Hz1Ve5z+bw+9680P84n8PvHpqnt78BahD2IzX7Us13rzUbdL8
GoCPOH/n/+8X/+Pl12+5G4uXf/71nLcZvcSbFz/Ms7/+/aXdj3/+ZczOO//5+vf/+4sXTyk/d/70
48l/qp+fqnc/9PJUN//8S+n/kLYhKK7ruuEq0+BF9y/zV6T5D8OxYVhKQxi6a85Be5ZXTfDPvzTD
+Affi6e97UoqYubsy1Pn7a+vCfUPS1cGGDLbsRxLCfOv//fx3ryh/31j/0Ep5CoPs6Zm1DfXlmOY
tuuK+SNYjhCWfmhy7xRe6xhoPNIjIz6ZHACx0m+OnYpvL0d0ZQ3BZCQf2hLuPOe3S9CRlm4MdYTY
qCpPA72879rusVW0H1yKZZVkm716C/+e5mfTYijLZUSet6GUceghO5gpatf+UC5xbtYvgxFlYZcm
/v9d72+W+6ejCEPYzInOFG9XP9xZUeyn/RgBdi917KhGvabOX5vySMg9R9b/G1nw8IQB2VGnVAO0
Qem/6hKvTvtIw58NyCd+JilknKmiwkl0GsvwLHTquyGKntshqY5M7e31PA9KX1Owcm0pFPyig5N6
nHy/oadBzdoCuGa0VrOxi1FbKw1bmly3i9XnL+zt4TSPZ5quZCSTvogjfmWwryZpj6PuORZkL820
v9hebq8YLl9KP26OjHS44hlJ6kCVHEnZxtLtg5l5Y5VTfpy1crBu2Y+TBKhdtMnfGEUog7EsV5jG
YfzRxX1khU6LTXIZlPE+wqNPYzGWiNd9/uDebS1hKrhFQrd4WUocrvQI9BOkFrfB/wYsJ5j0eOt2
OVAvLzQ3hZaLn3UDEPTzQT94W8p1hGsppXMYmfPXX70t3fasCWkWhP2FzNaWROq/klKDbFK4Rxbi
4etyEQWw+M9QwnAs93D1666y2r6ESBn1PjCA3DHBTXnpkVEOniKLjxOKta5zAuq6/euafjWhSsVB
7nRTvIxH70apRm49Hz2KPoQmq+/c2D0WXx/sr3lAyba2pW2ZlgNA5O0TVJOeFcMAtEJvx1MzcBVv
zbX3SYFvSxkHyZEX9tFwwoIBjxkta+RwOyPvK52yNRBasiyEz3UnQ7OjC0p6vTASDDQR5n7i54vk
4M0xRWEZLA9DOEKatpw/06tnCuMpqh2qdijmWtqukO5tXKr6jycmeIC2IXmIyn334gIDkRJV5wwy
oO7n68A3iReideCVxnroyfz/fFLz8WTZnFQ6F/TbSUlnPvRTGBRsevQ67SKZK1Ta35gVtRnL1l2L
gO2w/J9BnBwLw6F/Hefg0jINHitZ2RJcab3U4bit/3hW3GMsRd6XmsOOt7OypdZiKcryn7wUhwpH
wos1sB/601F4RQQZ/JmjAedgFHfMk06NqHCVBa5LTVej3NfC4fh8lIOziWXHWiPgcAmSDNe2D0Zp
LLcG1zTO+FhKGYL/xQAPxlhjgl7986GUzfFLqGaw1g+HEoZvT7Tul8OEghJQ0eG2NuBbuWKMnv58
KJ6cjUSDI0z9cAO3U9eS8OExhgPUXdF6w2kXQr0uxr7947Vg2pZh6g53CmvvMFaD3tyELXVp7kcE
QxadNdMrw9z+GxPibFfcIsqcp/V2yQVmbtNtRNzWirT6fNL0ybgQben5FwgrFUe6dO+PIuLc+bLn
upeSjfV2sD7KSpoPaNLoCfKj7K7uXM99Z/f5O/pgFMcyLNM1OWgNgum3o6Sa3quRLbqk5Vito3r6
KsfEPrK8PxzENBVRNCtdqoNsLuyo4nsGg1B5TTCVqeSl35T9kfryB5vIAXv3P6McvB1R+HGYpegt
hR7cNCCA+M82ZbtGsMK+/fypvR8Kp1tLCLD81JKIzd4+NdVrw1jSilgqiOEwSV0Vr2KhosfEabUj
b+iDsSyDA07ohkXSdQgzc+M4Fr3EQsVRkTyNbTs7w1wnfCKXkEfOhvfvSVpyvpsEIQpjHTzB3hNQ
K3OGyjlX16rCpSMWRn1klHnhvsoNOOykpUzObVMoMrnDBk8W2X3iZMjqBH7hIyfe5vkXvA2d5rTD
hgOlBCCdzpEV+H5MkhCLjFER/pFBHrywnuRK9DkttMIwTRwboKBrsVL0bVABliYeeJ8vkAP3TY47
aOycRIaFYa9BPnIwYM7bMYIccJzfunDobLNw/a3lQhNYNO7oPGjIdsC95DxE8a5ramg6SFF/FXVR
f2kM8MxLD9qhWIJ2AAyDRFZ7SRMrxULEiodki7lijTa61KzTSZr+kbr7+yWnyDYAGpH66iinHXz4
KkJvCyvoBGXpFHeHZIKURFIwed+1xEvUkfXw0WgWObZhz7kNj+ztZqqruVpVEOf1kQ1mP42VwNui
xLuhclwVHBntg5Vg6FJ3bOmiIkU0+3Y0VDSjsE25/6QZI0SBjx92QCh7wSkbsrGDTZVX158vhvlX
vl3wytAZTHFY2Kx58+2Qum9NgRbjTY6s+SZsrZdx0tNlrAersCzgwsj+9vMBP5oju9cWgoBFJ5d7
O2Cry7pGAYuTsB9mp3fz0R3C8zKB3RQnUBQ/H+2D98fDpFJkOzAJOQ3fjmYmnWlrcDiQEJHU3bWm
Lu60sYx3EbS6I5CJj8aar0PF9jEtcvy3YzmFqmBHJSgnODX4dyvXTtPOj/ZJWk/rz6f1wVuzHTFn
wmLWSZhraq9TgSzIUCjx6gwNyAJSWhnb98LBFCeXELZJIbFwGHFx+XzQ92/OoapmUThhA8577+2g
uSPaKQx19oJV1+c1LLW10sG1uiFde9eQcvP5eO8n6bhzbMFMXdivh+eiJjS/DBxCtBbQC6aFOcqI
6Ge1Z0nQ6/sIX6MrTZRq9fmo79+iw0IRUgll8T+HCJuagje0QEat+inZIpqBvUdcpiggwLv/fCiH
B/Z273F+ma4uCXGEMA4fqBm5dtJlBUofImuBE4IhuCrdCokTM5uyh2SKk9u4Lie0z8cWWbHPR3//
eCk3sF51JjtXieavv0onk5C7MCzibGlXVXOeJ/ALgHbDnXKnHhazSiJsMVN1LMZ/d49LClLI57D/
dVJM5+D8jrtyHDOobPDZsQBB1CE5c83gmLP5R6NwhkqTfE/o9uGxNnUTVsZlSH6eQh+x46qCyuwc
a+m8WysUvtgI8xN0lcFd+vYRNs1QdYYidjSqkX4sAdnCGBteV9BPRzbDh0NRUyFXtFxdHF5EydRW
TapaBBXT3kKyH18CqY/pWo+0Yfv5wvjg2RFgKW4hKTle1Pz1VwsjNULHDsWQQpgHtZjqnDYrr0ry
P6wp/yobCkGRiOVPzeswDOlF3UYARkmM6h4dYx0n1W8YkbXj6vP5vFvo81uidELgw6lMlPV2Pr42
VLXyFWT2UoTFona8DrfQwsUSeTC03ZADhob0PxZHNtiHz5Fzz1KOZVMHOjik0R1TkZWNOMwqt9xX
nhY9qdjE8unz6X08jEOWTnLpshAPpldNUWVbfbokAWlxWitCDLk0ymFHlsVBa42nx3M0dYPNBGHX
tt/Nx47zvJ14XxL1E2dcW4F/lwR4paUq2eW6iYUbxZusFwundNqt7WbiyCb4aKqvPoF9cHa4yVBj
xm2QEOK8g6pza2WPrQTS9udP9PUwBxedVYfDWLO5AHQNw3nqOvdmmndHSlIfz2U+PmyLxXmI2RVd
N2m9N8daI5JzGyzAALekmqsfeW0frX6KD5YktqNOeXjJZFXYxW0pUsD6pbXo5WDc1FL0VKWI+Gan
19I7w0XrWJLx4fQMWg+GTbRHxfntqhxblbt6zrByCrMWZeJoekz81jwSvn50LOLjTmJEqd54h4m0
uhE5xZL4ztMVqiL5KDej3VBmkZhrj0fu6/dzYjMbbOS5gs5uOAhdRdjKrlfMSSt6/CzyoAB0DsP6
z3c04xBEksSbVNHfZfBmYcCS5sAyp9mesO6kv1VDFR6J594/OzJ3y3B1zkSBusLBK7LzQRZC4lhi
1mMLRRTQJ0BMFx8BxMc+31HzEfsm0pGEVILVRweRKqI8eHLJOHSaRSoJei31NlEO/amoxvQysBDt
jLO0PlKfMubP/mZAm+xdwhUlgptLfAdnb6QQksF1HZNQdH6iyyJJFKrRZMZ4IQFlaa4DVeiPWNah
lxEXdiIe0DFp7R0xg1bcfj75d8/ZduDAOTQ0KZXQDDl4zlWGSmiRowsf26jLhLaO/ivFjGtQncci
SpbJwcQdtpskc6T9zb0qD4Nmr8wyXBKgWib5jFFA8Ebr3Et7lLL+kpmFHiWr2OnL1oLgiE9gvyTz
nabLqgucZiu5OqJlQhn2royHOHyKxhqpjTBFhR5ZjFxdJGRaN4rOotrHKO/UCKf3xrAeK9v8IiNI
vqdDiWQxwo6mNSxFNZQ+yMDK/tUdCXuk1bqJcM9ci0Z2yLrKIUduAp2vTOfVuINo+4swp9x347mD
nA0w28HzHlI9cU/qNJADKgBRHHrfJZhiDOS5pRycIPXJDh30CvLRhEoTGnZhfvfEmNoo/lgEGddj
EGs2BixIHyR4xaF8TgXOrew6PcUsnEXQNoYVVYs+8U2sjMLIw0kCLZagxW9n1OyztIs9HzVAt0qh
4URKZcCVnWhqox+oDHvD3lYOVpfYF4/Ds+n4KUxfyI5Y4EXZ0KEf59f9gLKyPqXRowmNDnTyEI6e
dWN3KF3sKlRs1VXe9uCpytEy613DCxbLZsxdY20VcoSv68vMDFZ97kblVo6t5V7EU4L+ZF93QwH0
vCzHy36qEg3WcYrJrNc1VXfnjLmpVkY4+2P7ASpf2jBN2UspvPElyltNnJltn2LtEoQWJHbbTKZz
S8YQvAVKnO3O93M8ycOIQvAX1yvBLnMMInFi+57/QxJUOQiS+bFEcrKUGX7g/eCH/opiYBAiIxZ4
Aut15N8WnZTV+AzmlZ7+woRyi6uwVsQewq8q8249L3GsvYFMhb2pYzGIr4iXh9HazLLKehqqQE+Q
Mi7CFIepsRE4lsRZ7aQAnqoBGb6gaT20O6rausxiUfbrdCp15tNn7s9K4HZU5WjvwAm3Uv/EbHWw
225ZYIfUxzYsWT/XtcuahBSzKJxxhzuzraCBJbVUOM6PnapeytDTv5omZHGMi/hsi0kUgE0nBHTL
TRVn/Zk+WmDfKefp02OFM2KzsKsQEzrd6xFaNlKCl4VRxeEXUQloxQZUKSyEldfCsKPI2KLX4uMi
n8hMZ21PMXbfgY5rrtGlKZJf7qRlS5f2GGpi7oB+U6Ty6BKnUuNZFxhSr/JunMxtH2vDnetlToVT
Flj5dSBsHeSwrEFrwRVX1ipNihKV9EIXL35kNtie+cIGs0sijmmaMQ09JuNxg5BOaspzf3QYeMR5
NFgCBMFyCxWEMV9XcW7cFT2C7qtc5jjP2YUi56rgEsR7xxtnv7I+85/7nDRlLVKB7HRmWM03e4pU
cx8SDMPlh+tNxhtbREEUgEv84XJ9PLdjH6Qh2jUDvnjO1LgzmLi04/9D3Zktt41safeJ0IFEYrwl
KZKaZ1PSDcKWZYwJJMYE8PS9UKcjuqyqtsP/3R8nzmUZAoghc+9vr3WDLztmbM8rPOLtiijaCrNR
8TW2a6wlCVSP7iJvhsTdJlkun5bCWtLTkvmMOQV5DgwBEh399bwX7jMv/vSkoyl+4N3tFGdV5/v5
s1XpitdNCEvnaHhn/mhtt3/1RtXiqfKj/BWySKYuZxtSC7MSDXRJ1uBQpe2hUB82oJjndKRRzbSe
2xsMo85oHSiiNwnzdHHtv431mJGurRmIOyk92w82kLNbsQiKR8aKXMAfZVLdIjUaynNL6ag+enHL
CAu1oOZR92MBlEdZ4Q+s01F9PvfTgPg4H5zsSqfCfrVS20sOEOwAM5AMSj6kEYIp+bCLzLnCIQ2i
dmVTQclywY6JrMnzq6Qykbhwje2d/NTufNRdrvOSky+dQ9b7qdXwsE8h1I3EDrEdzAra4JAytAeu
qrDOcBvBrfbj1IzbKAYQzDx73ck7FVvAOYumUxiZisUNYdQaM3yLaefjMlB1AJFiWAkLvEsCJD+B
moHLWflyXy6U1N5au7PfQj9OimciT4VAa2P5WB7dlFd+k3iyw1clepi6Q2HhwvCq0QFi0mk4rnO8
+GKXWBmwnk5OKnkpxVR802PjQIWtw3jvCksRhpCl4N2Q8Q1gXHEgfEo9RiZABKyyU09lIdvoBKQl
Sw5YwAi6TzVbEeiZ0nmQzgJWycljN78UcSRJwaewQLe2beJ8FzRem+7asMBsVbV1Xt0mUCzKk18x
Q38oojIkdpoQG3tOe13HG6MhgfNOG9GRFrQJQ25EQPHbKG2R4EEWtuxDO3OXv1rlgPcz78fhwrWS
yZy7Cz/eWQSqpQOT0kLIjqJ6Lo6VIlH9o6XbP7NnGtVXkwbBRxP5YftOdBjRDHdU451lVl2s+gSr
YZGgle994bVRStC8MenNe95WXXeslUymC80zuuJq+tU2O0w9ED4nKdv4RAK0yR6tcIDqbKYQvHVm
M1SGQItRjodCuDp9VDruXeiFAsoMtLrBxVwDyQO8i73UkIy6NBy4S5Y8q6/b1BgC/7qNStQvbkSw
bgldZOsZ+5kWyWmfQ1GN+kVF46ZYpBjfYKCr7qvXJ13ykI1ade9yCiceoSxOmZxRSfjh1jEcLcPY
vHeREdsgkZ2LeTmf/ZFRz7jmtXyI/b6Apjf5IVeYadopa76wMmIuaqOtagyOkw8J7sktYHPftopa
4smHBZ48TlzpgeHUxpS3rbvAFae9mI4HQCXIpUIApSfjO+78MI+yQuDtqrz5RrcVImJUzO5w7mVO
Y5/bFlO/K20eFJiYA8nAczZ3LzpdqMk5IlfY4ejGX+Y2ovNjFeQr309EEA/zboTxxkvCHo/tPDpy
J8JM6NtuboE4GpDFiK46t+fB3EBTqaw3pQrLHETaJGZv2RzhynUY+tqzryzFdcHk5LSd+gk2czPa
ubMnhpJXzHQsznSXdFbhfBl9ad007VAHVyPt3P5dR/Zobtxkrqm2BIUrusfUIT8Cpdg4/R4UqBZ3
qGjz8GD3bvQVHLjdfQlig5yVyHTkoG8YrME74/NERdSy8trFuRH7M8yV3qSh/VUns7FemjrJ+JTO
an7+a93+R+nb/zNa+1Mc91Z/VI99+/HRX3/V/x+EcCm6/W0Ls4Z8fwrhPqVfM4A73/8ewf3rP/lP
BJd+0X/Rh11TtFS16Iqx2/tPBDcK/ostB51FegTC8x12Qv+TwHWI7VLmiKKQZsyaL2Lf8j8BXP4x
Nmh0Zwj3Qe5yfOdP8rc/b7ZI8JKH9ezAW6MQ3hoc+Lnu4HVlk0PI7I6jsvrr3BFAuovFZxkuU/Vn
/bq/DrZGhsnGhHTQHO/TtjarrIy6vmyOKgVgZcVOc7SyCWt1vyRHQwjod/u7n/fR/zkgDZ9o7fpQ
GvicxcnFUMuwzYCZR5ao8YVl1o3toLryWRvfTb6Rvyl5/Nyi+OuAa2KaLTS/K8X6tSTyt1pwLeq0
yqeSMxzgJ2+Wwg8u7TSs7uB0EJ+KQcoPzqC/Jx7Qr7/dc3f/2az/32FgDi25GUhi0r6jbOt9riBF
Kfw0YTdc0lzmUHoTZ19aWNh/fZR/3C8chRPjahLjkzRdfz5BhfFlWiBDHZtp7C8yvtZfVALJsW3Y
9f7mYv5civvPGRG5pMO79iMpvfx8rFjX7BqxORwxdJwNFDP57naPg+QTmhbxg6niP+pI/ueAUeAQ
21rzW9FnUo80rQW3SzXoa2BhxBCujvZkrMMceO+/voxrJYO//n9LLhyMvBvpIxbAFBn536dbJcuW
PvGjGuFsaEhOFKX1OuRBtYBU6pf7RuUlDewYIXbtTiTxNPLZPg8ZlI5y1/puRZH1Ro+7/d7mS40w
qSzYYFt8SimZiChDoQxHFE42lPp4Y9lolzZjN498VDpgVZMo0+XMFQ1SoKYDvbY4fCaGJptfzBgj
LLSRJ6w1OynuWYrmeHIySz7afcZ+xw9KyUAxRDsgzpUAj6uyEgJdwBzAuCsit4pRBIkuOZa5DBLU
7R3skNwszr1IE4eBWQrwLSPHNegZ/i4YgG48bbKR3cnFAmITU1nE31ptVS7CF6eJa3PEsxBMexk4
fXFyUqeYAUE7AWyrTi4s/sCOlXVf8S1f2vS2CayIejSbd21Og0HE5rE8LeLVd5hFI3arOEyZo3Z9
lRMeidCjyaZqXmnkYK9chDOiepQNmMhdaYqhfK3yMgGA7I26QY9TtVTKnFwFwZWhP28hQJzt8aqW
UdohbE+D7GJwHOupKWNQJr5WA5OLNdGSfZXWw53Dtcx2Zo24n4WwkHGF5FqnF57O27eGyizMd0Cx
dQ3TaCydZY9HxGWeM+oqbGOUaQz803xhxDDTOVA+TwtqF6bARieKoGdMdCpzd2fbla/P2KchxYul
sqNthpPRfrQrCakwC+cQU1WUOOv0qV0MLw7Vg+c6Yp3+BeYWkFVoYUhXEj031K1sVY2XaYPO63pQ
ROkPRdpUFGjYiaEVUaZilJQOR7sPksSekZYVDTt2ymkgm/iH3bvRStJsp2zlzLtarU2Xtkin5T4K
GaZ+npMWJjoVkBLZBsIJdSm8ZQ7AXZcCUx4bsSB6E6lxrH4tlo3RFU1tWLRhwj6WCW+3GQ5sd9Po
wo4jjzHRKSLK1ykZElKMQS5BXgPuGm7SksoRRDsxUdhKHYqNW+p8UE52NDyB39mwSxHRWePCFfcz
9DFrNHu4apPR2F8qT+BKsBsnuhn6cl6Rn/PSPlDmi7o7OXN7ojljzq5l54OarFFS74fMGAl3Wg8n
WVAxQOPlrOruCr7qKUzd4hq8CYABXcZBdYRaaKUPY5DYy27i8aCqTU3CPXcVhbaUnZI+k6rtmrUw
6pS7kFV188TdHj0nveXLjS7s/rnOVvanlS4MdNWRN5mJEG/SMVWfrxGnQxnZ6Xe0QQVG74IX4k3X
BrCqYxfxIx2IHmyJKtkY3vu+BvabNLoTqN1h42wwn0Al2wiK7tNRjjgSOM+gsCTyvQL746jccu8O
8ejsxsSdb/quyPWOqjItlLav4Ph6hbDyYyxMgSth8UBx5koRjqg8FQxbyXp3uJHlTLPFy436oEE8
HUbFMDdtY3A4ld0kC4MZAfgCr4W8cuBpH+50m+h6n8FIf68gM3+jgjKESBDqmYy7w8DehgJblu+6
IFxrUPkk1phfN9xrK+8Y64uF9eHVsYEsK9PlpNNcDRfgx1FTpDJxIMWLmb18QbYS0nVtYIHSo6ER
ijXgPlRT6mxjXkoFOiBEL53Vt1TaigQXHjoyA9GYhFyIm8UrMAZ1sTwnspWxfZUWkYIJviiOJklG
gwgRCz+0yU26jmqn8bM99NOjBtTuHOI6bVG9whO0bqqssIDLjlF7y/hFyJomi6DuecMUGaJmQQYm
s078be1k4t0fkhYvFPuZvV3PAdRZiH+PA0smdzMGoGtIU8AN25GTifR10vXp2eQodsSw8dmEBZAQ
gGaGrj7PPIwlh3TpVlIcJa55Eyy+PGeXz3nUY89eP+wD92tjh8g5eZEiAJKdbXL4hJmGa6GJT28r
R7jXrWOqcYt8Z7mqFr8K4BVZ03Nm5epjyevyW62dfF+5/fQa+ZM+8O1TL17dLS+iiwBGdZT0IFWV
Wbj+ZoaPlupybzqXAGZcxKoDFA7HEvzaolvd4nksx2PTG+vHZHfhLWvvZIUsTtmrV6vwlY17+9SL
EaJ1UTd5u60t6pdMnxZSHhy27u9GWTF8H+XTeuwUhq+MCF3OpaypYSinyT8cUQGW02FCaVXWnf6S
xYkH7z4NvceFrv3bjI5GZj3qcd2DyxzjZN6IXLbfiJcUVyTx90UkBNu2mtKrURohRdUUT1bpVZcK
kgEVr1fdTXuHdM0uVgCt8t6RryhfrJPdRv6pZy/qK9CNls6pu7qm6K76DlL3GObTbnCKjigeaZkB
lXCaXvW05s5aa1APDXW/S+Uu145TAzEmS3m9dt2g1bbOcpc1fn/En4RrJGZuWsNu2UeeJU+Ogp0h
0wcd6uBOhTO6FFlO3o9mRjDUx0Jd2LWYvK2KynQTonCBXBatvlpqX8ounrkpBMYkqcInSkrBjtHi
exUZSjSC8jdlreoyr/1LTiG5kG22vnGX4NVatHddu4p/s1eVe2EFPbirvE5XjBCc7o9mCp13yyrc
D2dwRAxlfITYnU4nduk/8nocL9xoQShQlfZRBWO1YzSs+UAEaZud6XJ6BP7UJqRHgjZMwH+0APQr
Hz5aP2OEHK1enEAF2je5hr4NtrG/oPqAWiIzC05WmiPWsYyC7myRnma217PnJ9mPS3pIeRI/shLn
0iEsIv8+4Lrc1J7jP+DkeVe57fFiYQLyUpUoDLUTJMsd7Z3oyq2Xfu9Q/WKh1IBy3JTlLKkgsBrn
e5RkF5FdoDrKRFwdTWjkiu1WWMdnAbxv0zaOWyO/6PPh0rXJJaxiDg1E3eQlyw/taZ7gEHKcQX50
ZpZquddjxoNaZkYheiv9TLBNm2ec5gNVH9A3Dk7TomYWBFA8IZJdVAS3XpsRcmeJ5b1omoybGSnb
eMV41vACYrMLccUH7YkhT1M9FqoQ3xQ1vPbYQUwx6DYd3JBM1NTbsBjbEatYY4VbUM5lfhs00BYP
DMtF2bnlUqR9FS0jTt9TwijyfNZyemmLQNUv9RwhJm0EUedqskC+BoQz6U1R8pq2mnyhT2Q47ffg
YvtH0iFYeyGft/BinAIJrRWw6jK2glUm9NqDdLxO4m61EFjEPSe1daZMvcZaAn80LE6ABDU0apva
aX6ApRmv81TKC9Y6+oEqbSseLNIsLLekW/6YEnr/cEFSWZ1FvCQDymS5umPKO3pxmPFKdiBO9CmO
FVjjxk/ldijc4bn12ItvHXelC3c2weFtMU6Ktbfpkf/4MR0OLIVLSiGobGFLjHGevbtCDPdNV43H
qFg/LgwGZPsYG8Fl3FErImnG0eMYLXGrmvFL4ebze2fCYNxASS6vbGuIbxftFLwB8bLi+GNUd7pU
wGSajRiyGCIJROJ+By3WJwM3i/w2zHPryW/nZML/gd0PHmzRVLdlrIr+YI0yeeGJZbXbqn44Tb2F
16GEBMxkIpuEoWvhPMaC94q9PHppULOOzQZ51USj6LCzNdFDHeJB2NB+0s9zODRi0wNW2xexO1z2
/qoCdXvNxGjxlxhImEMm0+lcVZG6X9i180j7yYXqvWln07KAeOjHl36RnwqCIMzM5POXJqPMyduz
uBpQeCCuwfnTgqoaoREph86shUPKZ3URBMQZuA4ssKcUxt3oGB8SIK5BPmf7iKzWmQ7a5sdEK47r
wP7nOAiWvNWk0Q6ItD+pVKfPkshkRQnyHB7Bqy3iS9m51W2onPM8BvU7BYr3eFVsLLTbkNdxe/vF
ZRIL90dZ2Ocio7NEceEQI6vNSHZvrDA/eIm4rZaS107EJzWoklNRlTgwekcAKezbfRrb+whgoJfW
wQ0J332MmMfduHOOHjLZLhPVWLBMX1ipr7IecUhsme5JMKGPoQFg5/bdshrSvMStWQSZ/Cuo4WIj
AnXpFe6TGIKUfs5C21hD+rdcUR4Qz4IhXHI0Tk54N9u8r7GE1SHINAuarwtFfBhX9mjC6hoawm3a
Fpd8J2DFZh1GBgctRMLy/rqiiHbmVLSyBiOZOeXioI6YzEPRix4DXHpEO+edW61nDtZQPDar40NV
6QXDWPwuQ45S2xjn6HZIIrVsvkhCV2HOfxuvaFYTtNW+1yVYy0I+dikPdj6wyoOlLZbXKGhuhIvv
15Qmeeefn8/ojtfwNfDCwPn6EHaORDoe7pauYyJWBMVVG0R7JXuxbZwa4UnZRRfFGvQi4hfTFEm/
+cvonAdeg68Cwv2+Kpnc4EfNzuRcQz7X3b1dIW/PENhOQXA9h6K/BvqM+bOcoCJaESALcinx2YAe
5qmkqiF3eemhq1S6NgCBBnluD8ng7+bWSgHRsB3hGbddfUiz3pwy2r6UtcMuPal2LnnDlGCpacvc
FKYvn2QVjDvDsijj31u+haL4sF3ggICFuuS8ImK3iVj2zxY+vTCO94Rv2CzSC3wbGKS5nthWY8YY
u/0gi9V+5O2R0dImKKx550ZfisW88I4aNm42of7KkMb3Aagy0kk+Tt3mdqmYkxgY0L0G5aYQ9iDH
aakwnDWWsT4kH4eN8Y2+WQL1g0ftCqcjPFQoR6zprkXFMlY05/3q1g4C/Nf1U2OXSNhq9VwMOdoZ
ifW06DNUVIMn2IJQFdTWqe/SszIfhi9qsOv8LC4yfV4Cdoullqd8wGDL2+xHUsKIq8Nozx7DoasT
Rlijm/pRGKe8KNZYh5p5TpKB7ERajcXepylJ57Z98BuH30CYeNwIZervpPH9u2AYWckl1mkkA3BZ
jn3zhGPE3g8JOPKi48XYtOikY1IN9xN5kK3PhnXjBQmh5/qxSQv5xYrS54i5b4CTQl4EDf3XgY+1
z1wfLqMuvA9St3qlYlS9VwWmuLjVNyXOQkQy3HV1bF8mVvKAEe6tJky9KwX4zTUec24Fg3gTsYpe
GF4PxMaSU/nGMc7bqkh2YzfY7x3p6T0dTA0bXQBQ447Fe5ItE1skUez5IruUoOjsPxeZGs8rAQsV
dpmS1z6hlfaM2zWOqA/Eq7woBdMHM1rsCwpYECgdpmkLm/pwxv7pVvRFdw/t1RQ77bd6i0JZvXm0
3vFbNh7ugra4H8ZcEbqHqd/35ePQy4UfQdT9N5HZ/o2Iep+LmldP8FuGVbjWIkYm7QKfngX/rTYd
/e+W2jj6vc7hnCZA0GfU5MUe4WB37H05vQdmHllUk4fBlutfVE7bHlMN5z4r7WXcdnnfXczlaM/M
JuXmhH4KWxvrNFi/Xk+LaBhSdVcs82NCEW5jCENcDQULiS3DYwkIwtIS46azVHaYmYjcpXMFtpXH
MyOnNIPVOLPbut01lUr3cqFD3tcTxTU/ydUzdTbvVYl+uEnUYkMVrMHTi9ksu26Zh0dKLCD7fb9q
+LKDd93zZWsq2LwkUbfMNDTDEVG4PV66uum/NuwGXpXdzwA0QETcS3fqBffvgru3L7i/N7UT59Zu
iboUJlACS1tbRT/AnW/sBxJMRbx1qeYuF8yyRqxq/MTOiGKrkvBCgshhCGQX8HGbYHxbiw+A0FtI
XfLCDl264K6IKKCxeNUbqyJVlC0FDgcYcNATPU1Vn+RA1y342CSjFTQC8iv4cH4JsjjtgaIWPVB+
AmDl+kwodW66zh33nhdgImb6qv0x9fjIyReZzj9U3si2okuMwx6WBuHW8mtxq6fKQytcj7Tbyinq
XpyuTd+aRLCeFDmEUVxaaqI4y+YrYRfjqIesHuuKHTDtQ1aXiZjQb1KoQubJ6PWmsRsr31g6xjLo
V5Tbd57dRa+1ylss946ZTlbsDxjo+2y57zS3FR/cqKyJv4x9sBkcz2rPx8rLI4QneervoXR4dBcM
q/69zIYCNcRoM99KvolVSjek9Z101fIutK/H7azTsDzPjHbtve2lxaEMpllirC/y67mIY3HWN6n3
5qW5sbZJGyzlOWVc05PVb6EdVg02DpqIhvEWL8wD1Ib2KOE1p4H+Nneevna7CYJQwpVeHfQp7xip
4wIeZaf7byTSqEWFhZc9L7P2o53rrzK+CY76ejU8l9fOQhUHDxTvis2khRvujKoXh41HjOWsb5rx
3lMkI1h5N9Ro+CNyfC2mDG5rQZ30rGroZ28464E1iKRu+Ewpsb03chAWdwQVa27dTM97sjXZIaaI
rqkBU4DY+EIOp2Zs15hKZE/9uvyol33dtxPKCtVU454ecJcdQ3oDz/5cZSj8aH0vkIrV8lI33CvM
9whpzm1e4O9LOKUEvdveudXUAz546FB1WoQasCbUTnpRDG0774LE5QxC5fbhrjdt/2TFrouUYhRX
KuhCvtyWTEt0kTo8NW0bXFZErUoK5bU5176q3yLqf+BIu5OZsw59VRPE7dZQF8EZ7ej51TeePiZ+
T09oxBMqdm1clzgw+OVQgacB9aZ8zIabxXV664Z8JlSqyawlqWpIsPKyaqNE62F3dTf2iAB7J3wY
ZmAY0mvqYfF3TYTEZw1XT8hTmiQSm1L07FxmvBDkHcZyfvWQCn2TQ2OynZiqkM94tzT8qMvaVyiW
Ca/MVI8hCYs0Zxh3pKkf8+RPob0fzSTEmY7K4J0Vog8Ivg/UPYnWAm1X12BWKKrIPPh27ZmNcpvR
51Xro0iWJAaPM10/bkqjmaQJkyhndZq4tn/nr++sQ1zkJUjWrGCrzKxdHm8l3OB8M0aToghB9IIP
7eQXIRIaKz8Nbe6oC58a4QsYtOGh8V2d79zGc25huoTwzBNNFz+xI+YndLkQRynjKEUPnw5M1RVD
gOhxmvvuPZKTfV7H+Xrckuu7CcKBxzCeAyjSjray+lj7eSXOIjku9baL/eyKTzqryAE4HpIBw/dl
YxVq+ei8oB92rSNQhheZX+ujGXNxvojO+RHo3q02jjC4PIIh9iHHpxPuTYDpwdEqDIZm7nqcLzEi
vB9t2QHCY9JqQmw/L7y+Smk3d23b2C9UgodvPNlxi3a98L4TaKFVNgQtqb3Zn7Pklm1Vdp1PIemt
iA8Qr61CVE9hZdUvKe8RjHWZmpiI0Lb6TjkbvYJH/E2wyOsK5JEtybkEqy1OqqAlQJFUATfICP0b
fU8oy51jaYob8RDM3aay9fTNDyav2ik87mi/6bTrbeKK5aFibZHvnHKCzNwskjSriIkr89Iqmh8M
m/Rf0jhpn4vQVbhy7NSjfuigQayzmI9ixmN+avNM1FvMNwhBE/wNxEvJ/XqbQOvktXQCvnPSyikh
NJN2nUOPw/HWyxPuPM3cLW8yVQ6AetsF1BuN23erkVW+i5hWW4MqlKOg8rKc2rTLjEy7JCYnD8Fc
+GrvETVmk+YmX9EKeViUF1tc+XTNYgSSOjznhCRH8eT4IU3ZPCaF4YYz9Lc/WNONNvaLkpRHPaOv
pLYfXfmUYlZHBe7tnTdOs42O2bPREJD7oaivE3TuYRM1+zI04hCYkOWPEZZ0WKDW5DIb4p6nZeKD
h1u69Kgzr/0fxFkeu4lKYJTd4oabBZ9Iwi47n4q+3Fn9wIObVRrmLv5tOnIytDJsHbKuyufFuO0L
WX3vnburInksegJK7GUeqrjhS2OyeuHhC7W5nOxsQr8U0FOEoY6n/sJrJEsxFSfqtu1DXjiF1wsI
o9Dax6sJXXS7iQwx6LssnNa6CuHpd92nzctoyLBv+FQzcuaLhk1zm9YaHZic+pObBzZ1C8Gm7y6h
G2y+FrpJvlAW5EL4QzrPZxPRjPekZFvw2LlEzfiy1pSMTevY5gy9SkhzqRMtbsNKj90hyQMXQ09X
Srlvxhgf3iIC1totmWAMFpVM5D5sO/eV7eFk7apiHv1rAlaiGjdRNmUdKql01ExSB5YmDFrOrDR8
KpQsunNOsi2JTV3Ocz7KjRjZHWG7Et23UaSlt4+Cqn6hndDU+7Yf5vgsoXPWUHriW3bOR2IOuM9L
x79gX1x5VGM4LJsFviF0O+SiznrujrcmdTQGdyXXPUuX0KJsnI7lU9Y45jpIPUj/LIkT4r0pxVaW
y55T383+wBlkRsT9WaKm8sk0InhRPSyePTMN7PjoB9Od4GoiYxzcsD9FqjD1FYAEwmyVUwuWW7qu
cL15LXoVSpqjR26UF+k5O1En3i0uoww78GeCm8KQWLuNQ1N97+U4mgflW0u07wKSp2hiM+vVd9Jw
IjDrslSj5pojwEq72dr73Frf0rJ2T4IPocUasvWTBxoAPOfdqrV/guwRssqfHNYJGWGvW2XPuNTD
MA7IU3JnkGvsY68GLkdJGmUgecetb7fueejSCc7rVswbMLj9RZxGy7fEcXq5ozniPbchEkdSxWom
M5i3lIbYHNrlZuijCpecZ0oXwkpj8zlKvPSy1WlHfJlgjdjiA17uTE1XdGNCId4Uo7/gc6qJekQ9
tfIri0+b9qgijIfpxqrh9kxjfkfCngphnERsnKdhTuhpEw9EeVE6MS+UNfDKGqBbtiAPwnIHuByz
jkz8EotV6zuXeWlb044z0ldVaTUhN2NePCZ8Q4JNrgyFGbrF+AYbCuVi30YCuV6cR2R758x/kNjP
SSrGZfuMBRrYf7N0znuSUnxht79U+1+nLP4R/yFWwTYI9orLqFMoP4VVPGEB79I1u7XBeK8+qKtT
0fTTCRYBDc7MBtn86wP+PE1CpgO8ECQMJpEC5jTpgv+cWFE0rNrAsvqjG4vha2r3fUrv2k8svbNa
UlFXYzhOGdeWrc8hqyRVmmoolfWb8/5HSIc/wyWY78CAIdP1GaEjV9gkzfbhaGsxPnGXWzs9hM0Z
dbzqN0NR6xn9lGKJYDYxFuWw7wPn/ZnWqphbmVld9MfArfxuk/Rxfk/t78/4YeuFhWHHuCb1cbZl
gf0pCuQ3xLeNsPvjiJl13+RFucFen7Jli/VhzLL05tc/5D+vIMdjypawHgtdsjo//5C8ZnsaqVmP
pJTANq1X57mDdbPxm9j98utDifVv/3wJHRZXnCNJJ+fzuRVeEzA/PPfHIiq8Q7bM9sFMXbdvCHRx
RBPFZ1TQqstgxmolQm/ZOWLsLlpH/w6F88/nRQowE+AY+HtY/a5X5W/ptVITFaALPByVys/RU36k
tXmNyyzZa/v/4b4BkSkQShDugin16VBsuJIgCfujk8T5cYq1d7SUJ65+fW3/7e4kO7nSkFZsx2cK
YuuyIutJg1OMIj7FkzZcBhWGvV8f5d8uW/BX8s77Cwny6bKlec7CZ0j74zzFMj60RWR1d3NEgfYy
oTxXIwU2dHt/fdDPd+hK4uRrtZ6dhDAafZqS8zUCm05P9oE9Tf8j8NZZE2pKaXEGJjN+/fXBPrlH
AgoSawaPnOpKmPAgdvz8c4UDM7chmI4DXT/1teo6HM0EUPKzHpwhymzDwkjazrPTdd67TtBIzMqX
x7gqILJIhq0c1o8Pv/mjPj84f/1RLFN52cKcgXHz6Y+yyTtSj5kOzNv4265s20dJinuPlHcGVkpS
RqfueOvWBEECjLX7vmri/YCw4DeP8L/8FiDR1lctb1y6jp+/M8uSB17WLUyddslBZHH9Q+W5ubd7
37/79Ul/vqM5Z+TZDK8TAnEFp/7zOU9zUBkybsshpMWxrbvBAS9tO7+ZB/23E+KHjoDTwhFjHvPn
o5ieFo27RNMh823KkeOYhay9VDQnh5n9QfqboOe/HW49GK938ErEoX8+XOEs5BHFOB+WOCOoN2NW
Zvl5HSZBc/jjy+f7sImclVlF8nl9lP/2hpsiq7KCxe4PTjgSaJE2dQChpv2vj/Iv5+OD7KBwSvaY
4Penl5sSrP3ZjjIgijX9R+tjcIgSe/oO4qb8zaX7l/sB7AqvHSa6+TB+ZhpKY+iSufRXbddmOKRe
Xpi9r89+fT7/cpAAypJjg3sjJv45iNvXC/NrOuoOzaI/8qyKzma3H/78p2EinX+cGw5iwmd6nQdR
gjxg0B0Wiypn5brpRVVG7R9hBP56kZFng8rIs0NK2vl0A4SUiOJgcMcD4bh8x7x4dSEojvz5DRCS
bwhAC/pMb3+WXJV8v7XVpvOhm2vnPhOqxcXg+NZVTnhg/M0tsP7Jf18/8EpY6V5QVXyHSfvPsE5Z
9fYgs3Y6sJofqSMRQrR3Dt7Z6SIZ5hHqKWOpv/nk/csdweaFrw4PkRtwq//8HHF3Fy3Zk+mQ5/58
I1JlDvnsMlz6xzdeCLJTwLZkOMH9rJtZMkb+3JBe7kjqvbnXdKD8/djZlf2Hye/1GvJ/R3jc33wr
P72BasX0DXA3cwj8aXxjLKz/LtgevmdjsFz++pz++XIQHpxppjqEBLv+GQtChZtKIBXRgwo9eZBy
trdjhZ+81pSofn2of/5K7ERgj7BOgJH8DzZT89/sncly3EiWdt+l98jGPJj9XYsAEIiBsyhR4gZG
TZgnx4yn7wNlZpciyCKbterFb5ZWZpVUyumA4/odz+eE00BFzAmc0YTrD0HtMXfi6sfrqzzfkCrj
Wyka4wA63vLZJ5UAlS4ba1aCsJfToKjK6ag2KDVmetE+/DtLYSQweSA6zqGGzG0uWR0aSqBLSEM5
SUGReMwGz9KYsn59qfNJDsIZ2AOrvaPYZpL2OT3hZC/6WEbZKGCenOLuoPST5zD/+iRiGtH9oeru
S8aLNyHFijesx/PXRhDA1wxik1sey366NA30ZhoyFRsILc0/OEs4k7+S1XdbQnosuQidNW4jWXbm
0lH2lI0JgGxQkAnaIUQZXqiqeGvk54W9rAadMaNf65yvok8mrRN5zCpGOHhqlnW+zCTBu70irj96
tXQcQTzUczQH/aW8rkm2eGIJYqHyaDK6OcTp/N7xFwtuO34epewVjmzLZ2edpl5m4nNGSuPWST0x
65mnT5rFPAqylq8fwOdPjouDxAWcSzCr5q+w8TdXpR4rZjz12Vhrv5GHjGi5lXv5fYyW9T5c0djM
2GAgYAyef1GU32vDUYQR6GtpMpoZqqTjV33jY3ppL6t6ANi29aSdIz0UuaDdjuHRoFfSEQ3a+jsw
g7fUpZ/bITIuMoN2K9icAbP1i/7tgUkZlfHIKY2ArtUOrc7SvtCcqicSyYf63RcTIDha6PD2oeAi
q3G6VjklaP4Olh7IaxsoAnUxsAqhacO7D7ZuwG/lTENDgexxdt6SgfnONB/1QC3QX10sg0YuGk3f
eD3r33LqQeDY0WOyolAo15lnQYUWFT3pkJrdzLZxbJmOJlcdyy4FvXJXyZP8xnovHAeIafBIzdWd
JHI7fXqaEDqDKrIeSNySTOnYy44q/lsC0s93BSTNYEiN9BQ+z3kQg1nj/nNSmjpFWSX7sQqZD6ID
J5QBRw3z4NN62mVvRE7rr376KEm3GfraGY2N4PM63Vqh9oNNBd4I1KlXxF3WLpAKnb63ih28F4aA
7Ui0VZCHGjNtNkl1/aZYquEvJZx/qQyyvrHzXwMHbWUGAipipOP01+hzwHBWXxtBYYr2QL+Wcm1I
Vbids2m61ZVhum605v33FomIFVzEpYIPf+4UNplNXRUoaZAyhuga9KO7CkAU/3W7+It4ero3GzQ0
3wVfBqHwOYp8KWEdNMzsB4kYadwUllFPAFCmdcSntMMrGxy/7UqJHupeklBECmhyyL7NwpYQlbcG
emjMslZR5YyNQXiVXDWzV3fWpO/nYuo+dV0yTe6S6WbkA0ugUcGJRgSKhZUysDEYiznsFRKw/Rs2
5fk7YyKQy4t/yKcSCZ++s6xrGyMd9I6BQMj0zBYcowKPerJmGQjFbKMKPidvOKPPvxHWNDTy5PI6
sKqrp2vOydSYNZOcgVOkyx2+PNJ78uw8KYU9fLdFr70RN7ywHk4ir23FomJuzterljRWZ6kNemJ+
r2c8bDtUoeTPIFQPNj2UH14/LM/vBC4CdsjmgPVSID3dXzLpRZbnehu0Ii32dIzDQKE/mb7K8K2E
3POtMWbM/YNrjwwEWl+nS+HSMyYK/SJIGtH9zMtI3jCQGF2F+EdeEkHgeH1rz40oOXG8Ki46xdTJ
Z5yu11sDReBQFkFSyeaBmRczMI0oeis389IyYNFx6y04mpZ+tq2cXD4U21EERjflD6A+LDezofS+
czOmSvigKLgiXN0c/9PN5HWMwh+N24HcVtERl4WMiVDM/eurPDsNrILLS5rBZEaaCsnpKkzkrMXf
dgioouY7huTiHfQPOmnywQxeX+rZY1uXoskHVOGKwDtPNOVLJEwlVodgCg31Y1ZY8l5qisp7/yom
pEJdd2C38ghPN9S3tMky5TkEoUyPF6wS/RM8MdG9YZle2gzxEMlNhUgB23S6DB0tCI3AKAloA9J9
aFXMhUxh+c5kPUGCZhF6k6laIQHK2RkYqqyfoHcPgRlV5GrDBqHkji6H9z8yiyBBZx0VBNeZRWDG
0khN3elpmq+iD7TrA3FHROvr+1fhGMMXwo6vpbjTJzaDH+tm+sdJBiNys1lEq15HCTK1715mveGN
1cMxQDCvL+43lzdcJLy6KRmCuYmm6lCWhTldRImFlN+7F4ISgQ0gIiXDdF5JrbpwUehMRCAWVtul
RAPPNp2s6Q1vd/XQT252sviU3cjO0WKKJTj/PmUGheyi6gMJjzvdRlqsoKRTgJe6nKJKvckjebAu
obfJpqtmRh29/6Ndo33yTIyDgIs7e5zlwDTSyBh50Iu6ulIBI5Fhn97Kpv5KZ59vk9YzlCA4iOu9
e/rWmKGeJnNmm1WupQc10pNPGfDBfrvEIr6N1YnipmHHnyvoEb4QoeMbWeK88azXZ3n2S5C7B0JA
/gwxqPOc+zBk5GfMZAyMcKmu4hYdHBrnwr06MYhEc0Mz3lgMvYxvuP4vmOA1JYVPSv6GS/Lsw2Df
IV+mMwRlOUQXGUNWnmwM0mXH6NK/sRRcE8JbXiq9IGdRBmLsNkNF8hDEBvUrOl3G9tvMHOtFi+r7
W77vS4+TLKXD+1y1AfQzE1nOKxVTUYagcex0t3ARX5RiBlKgdgqCoBDDDmor59/f/VmuzE4oLmsM
yv15epJs+jopnQ8DactCuU3DfvRLp53eb5jXoBo0M949mamzBwlZbtIMEY1Bl430HdVye4wZkn7j
da1v/vxA8jlwxeAhrmbzdC98C30CdxzzPzXzDk/BTpnTEiqCkDVd4ihol8nP9z++VdqQhARUE776
0yUnbW6YJVqGQG7C7CMVS9Vj0sD8/O+sgpfNAsTW5xCajnIDvAMu6ZlZ472z6I0X5Xn0Rli0Pp7z
x0ex6X9WOTMqSSFKjcGwIajDUGPon4afflQd77170WRARsZquig6nB+FiZYkejCTPqDaWvlLrdHN
qvTqG6s8NxIUUTkKOBtoM5EoP30vObeDKhptCIQTbenbtb25hGSQAZR7tzewrkRunMwU9c7zjoc6
K7pGzibeTQfJHwnDbo8eqrF7/amtz/703WiKwdeDTKeF1JB2ZhxyMRutFWagXqbF1GnxFGSvGYht
mFZO+vKzHco3YTGEDGjk1VsS5c8PhoYLimdlY+Xxq9aH/ZuPYBeFDjoUH8FqmZ6OJEgN/TzWbxy/
Z10sq3jb78ucGfZ0VikOGtEQ2IxSU4gEHBmjEeP2xVR5UZQafpE5MOREV2ziZYmZoKGxeIGe8eX1
h/3Sftf+JwwWrUl4R6f7TUTE4U3CPsjCmiE4J9dvHakyP76+ynN7T/DF2BlxEc4kxY/TVex6Qngi
m/uAfM6YXamVBOFgbuzxC7fLdExnabB9YdC8/Ma9/cL2qP4j7bQGm+uZOl0YvnDRwcTrgmGMmmsT
KJ2naZn1xoldH9LZif1FHWN39CRhj09XGeM0LOSqXT2hqQrSmLmcfCrKgP5W8cbJeWkpKhr06JE5
o4B0tlSXL/o4ZNh9CFbMK0hdQYKY3n+kIuz3ZjvIG1GvXBXsNIv+vLPvMHTE0JNzG4Iuji6TjEZ7
aVJ+VLiaoMfUN/b1wosieU+vAa4Omq/K+vPfvruRlklSN2ofoKFYb/OwZh6q6eP20+sH8QXbQr0S
T2qNM0gTn313DHOlUa4Tm82LCgkgjVufDlrT0wdJf4jniLCwtoYDam3JGzXTFzZomLaNkgIPlJ6g
s5NIpt0sHUYKAmAdtT8U5fwFmjRYp9c3+ML5ICakeZPHSKntPJTK84U+OEhuATP+c7JXJTqqfZXJ
68armOt5fH219XGdHXxqffSlYTp+fdunb80ohDPkjMgE7S+Jd7GIxrWsZs42469OedjUofXGDp+v
SRJ8rcNhs6gHn/fClWqbSg4FzWAQtIuS7BFBKNnfq6kdDxC8lTccrefvDX+YBgg4bnT70TpyusU4
r23RNOQZYbqTrVqs6lCRu/Jef5AvRDmoEK6lMh1Pn1L32TIJQitCtohyHDsLoJ09yZNIUZWJfkSR
6etjApN8YByRkG8dRX93KLeuTiZ1PTn04JytbkhSNOKjYJ+ZgfwpHLW9gMI0P7y+yZceJcVoFVYj
TxMF09NHCcyJkYuBTyClYOuaXTr5rU7H+/tXMdcaBv4QSe/zUnTZdlUrQBUFtqRFR6ASzi4flTds
4/pATg8+HzN+EJg9MpiUTU63MgpkqTokFwM6BmK3SSvje5vm0zZM9fT29f28cN5ZiqgF/5HXc55O
Sjo5N6y0F0G5iKR162wq7i27RhHFUAfrrmhE/fT6ii9uDqXmlVi4KpmfnYaklaeKkrAIotpKPzgJ
tA6GC/q59hiCaN9S+H5hNcwHdS30JCkSn3tcCiO8SyG3bSB0AzqyPAvPTKsZ9LWWvvuepmqLV0f5
ln9weE7fWg2wwgY+J4K063W69ZT0Iz2h074Lo+aND/q5x0MzGze0tcpGryHT6VJ9I9ABnkjdD5RQ
alcUZSdulEztky0TR016XU6q/H2Uw3x5oxn7BVNCWpAiKGLOZPFxIE+XbholbSIA/oFi1eJGlpv+
Ykw9Q/qEVkvkMgRlerCaardpB4855Ojd8S/L2zxgll4dy/UK/u0mV2NFFfkC9QqcaOzPbSgHCSz+
9x7RdRETybg1nY+3frpIR20+bs0e9EZMlbBjoMbvU4eZ6uatuuhzo8VK5EUgv/K/sGRPV1IQgACR
tQDxApe1jVpy7U3NBMr794PjSAzHt07K8JlpbLUiq3F/ZlVZBynXMcW0dVwnHdI3TNcLG6IDmFoI
aWOko84zB0KTWrWxuD9prMoek6Q39sOYF/6vDf1/vPF/kNf/7d0+wxv77fjUJWVygjde/5M/8caa
+odCqUMleF59FwKTv/HGmvyHhcfGtUgpmnB+lbv9i28sqcYfK7yYag9JcioLa4HkL8CxpIJFVtb+
K8IbSg54K+8hHBPqcqD/ebVx+EgoEp7yO1BUcDj6pwdei2A71VMobSI5Cpq6vtcnaZhd2EHSHAiD
SaiVeOs7EVCBvoc4T74pOY5pk33O5cx5nFR7/ibFos02DfOanmVnjbqv6uR66CUGqCsusazsmL9M
ATqaiQc66+uas9ui8nugPTPZaJQbC4rNaWfcr10DQVWme3UW294Me68HT5Cq/edeNDcofJrubMcx
jUXq5MNTvNd6Wha0SeifCsls/BiDn3tR1xWyH0rz0AdabnfxfVqo4XeRKFBhEhqPqw9TXDK2FSvm
oG70LLc/VADTfChuCGxIBjziYpSbKwZska5LRHcjGai2MKk2FWpghyNNCdNgMP6oVlrZ3ysSnU9k
UcWc+PDEleG73jTrcH07DJ0nKKaVTMM6krQZplBhQrRWaKH05m5ULqtYaS46k1FhhjDMbHjodW12
fDO1zCDJmAzfMFErl74qJpVR27qPbmPdGC/jNmPk3bQrZmQBUYaeqs124ddSGN0vitMAipzKngkz
SzBMKVOa0Ktx+qSGg+NXoBgux1wJWPsWea1lY1UaCZBZ1gB8Se1uFRG+4OggaMLo2wxKdSNVwtlL
ck8GTW3DXWMn7jiGwO4TL+rjnZ6glwXhIPPGxtKPCNr6NZNIDdifTmT3jdUwSxuKD47U1dtkWJZb
S8kyV5aSh8Vw4ks1jtNAgGlckZcmTMlu1mWurTkWyoMtJAduB9Sldfy9iCskYSKnmz2p1OnV+DMI
eJc1exXDfgJs/5dY93W9bxW3A6+3a//xi+Ue/ahWG3Lyf/yyS7r5tv8h5rsfbZ93//h/f/ayrH/y
f/vDv6Dr93P947/+49s6xLb+bVFSlb+bJsXAdf3P3//+E1j75ROks+7Hs//iT2OmG39gk0g6gmZm
HAGP429jxk9IEpO7W1sJQIisZu5vY6aoK+B9ZZcg2kUcYPCzv40ZP1uNHEUNSlr8lDjo79/t5k8j
xWP7l309p67zujBdociHrw0bCjs9u1WlRhlULQNju7KGg9RQtIvejLMtQonf0Lgo3nAvT2/WdTnM
MxnYtTTv0O145nhRWhwR26mdTdcS32SzyfE2YEv/9gL+2uTv5PIz/+6vZahfrn17RIzn/l2cS0sj
wYXaKIhs+DQ2RAe6tCZXY1vHOY2yIGzbElMjsA5itIcrtNjeSjr/WuWf18SfvwXRKllMnAl43GfX
BNpbcj/VowPoSlRfGXSNbpeM5EaY/qxQuPjeUl7HQuT0U/HtbhYlHsDmlAiglCKrb0wrUx+ZAkKx
qEChPIDgNvwQQ5FjfFCV6g0AuAu8xAvUvhvkO6tcOSoSOQjX4mKxYye0t3CQ9H00DJPmCglpsSaW
Q7BZsJfdBmLBt97IsTlmYrH+aLbbKlL7RyRlxsdFzDe6U4dXZp0rrp3H1daxi/HektTSVSSRwim0
iwUm2fh3j++7bMm/tBC/G4h/vGpx/k/aEj7A12xJ/jSe+EU4K//jFxl/kA2lTRgHZw2b1rD9T9kH
PCYTh5VrnqwIjo6FB/63KXH+wF/GkFBCVDEo+Oi/mRLrD/wX5two+Rl8luTgz0zHa6aEWuv6+f7z
xBMOc9rR8aYnBvO0RuSnjlERou+00Ii1QafISl20kZrloqUvfhtCoP0Ul/I4btjD6Mf0Zm2n3Db2
MeqDNwnMLK+01eLYEhrdm11ib6dMEodGAVtdRrVy0ToM8Bsmo1zR0oLu11H3OkRTXu0R7Jk9ZKHc
cmyOwhzRiCrUH6ozf8FDclGmv+uWkiHxtHYrWDCeCU5tI0/1J72TZ34TAJRqox9yVq97xe3G8VoT
k+HNoHL3ksN8f5STa5Wy2tkC6DrKIgOKpUg/JdV5ALy6jZbebxFZ2s8K6MZpbDd9rUv+JJn1oR5H
gM8o6fiLI0DXt9SeMhHeN83TTL44mxJj16vptI1gxx/rBn5+kW0drbrqdEnfIgZ/D5GbPANTwxNt
rWGzQ3HHc8S8qxQzc3scSn8AQAVnJr4uJWBpYbt4saq7fWJe6lL2kXa4ti02sDKdayVPHmI54+uf
3DFP/CrTgTTWj8i6dFAHzBidDvUHuYb4C9L0pSd3xrybGXz3ilpZ3L7JtX0SrfS30HEn4LzWGBW7
uchANZVxdleK+KhXyTcha8Uxc2wJXmAbuxCKKE318jet02OvM77HtXmIZem2Lu6NFOJtsUUl9RKQ
BMpo4/jELGIfkKKI7mxFXDVZe6i7hzI7hDOUaHpCI5ekDECbsdqPnfKZE4U8mj0c6Qm/K9Xyoh4R
H9UGVQ3y3rxZyvkHzJLU09py7wzTsDOq6StDpbusy5AZCLPD2MeLK5biO9Het0g3rheTs4RqFPrL
MDbSRAIoMI8/mfWBR6uXe8YPtloxzptWXrRtpfcMHee5J9EN5It0gvk8MGAFIEWk16kclZs+GvJD
3i4XakmbdzmOyRaJ1Dth5tsW9VeUDZpNGCYZM/btFQJ4IAzz5lvYK9/KSqezcd5rWX/AwWVExEEK
XSiKgKWHenkdpTd9lv1oE+MWNsxPdQz7jQWyxK+U5IcuNAZYEWBYgBAbtTNvyjb5aOvdRwC6V1Bz
PugSf2LtDLVgLHiqivqUPWm+Fcb7amkOsVl+bftkQQ8vMp8GXXzVh+Hz4Gh4olOqXAvYS6Uj7p1K
8zSkCBXg0hta1dw07L4TVcA8lvjozQ+MlJU3kIXTjabBqd3IvbJLI/VbxnzAgVoNlEHaqxGRrU0P
fNwBpcMnFdK9KBbODjiQmWJ3sxmSmyU6GuDwrbb1ygQIurILM2cDHOK7ORsHNUR7rT/0w3aBkTZM
BpPaEqDdqsL1T5iAh9hWikCzJFjA9OsK2pgn8aisgrWwLxpeNLCYfPCYQAZK8aC1H6rJ8kShbFK9
QF2C351P3s2aJxrpW0BPVv0w2Ob3GHhTtmHMQuYPIfBZN2DliQ4cVJnqx5HAxeHzLCsJcGqIIMIG
yb00Qq6sQqEh26BONd/Z8izNh0EAXOUxzYnxbe3hdZKtjtUBMoLkja3vaUSX40c5Lc1Vd3q2svJW
NlfUq6XURfOFULJQdjEdy2CcRQNxZ9PSw2XtwlmdZxd4YQgONYcMtEEMKlK9tbetwaTGUK/RwdK+
irqwr2UnToSnSNJw28U96k+qAbB9SqvS2UBzGQyXBDU8VBsdEUjUja495FkOtG6c5VoEbaOZ3wiR
5QRCeLpofptCUjka6dJ0qFiIqIGFJ1LdRLQ6b6AbRVo6eC2SwoBieilPt4yQKIbXqv20qZs6Cp1N
2Wmy2OhaXt1QnrL8sBV2EOd69KVoEzBXOR+8bbgyuiBQwPWhvAxFu8/5yo25I/xejPypXZQr9Deu
aQiRLqu21O6rUItccJEpca05f9AYXdhQXOy+VAL8ziqAqtHP7CZj/51GwHrX1VMBNHLg04FDJyBE
2c60A9d4kAoUI5plO4+t203ZsSPoJKMPeidyC7N2zR4jOqCOlKZ+xKCZLFc3o9aSz3KCTOO9Swrq
xmHhY2nnXbQclLGEJRttS0sqLsGHpSjDdfe0oWcJXOYvrZb4TlijGzLwL/r2x6LnO8suZNy5eFdA
4xoFZUJSy96UJp1ACWzbp/CpNPDdEEg7f6z78CDFORLzY6D1g/Fo2RHh6kQrxoSQ2HbhK9qbUf/J
jJHYQDbb1ZNDu9TemJFKnAY+SbWJ78wkvLTraLsM+QckR+RNTSnzPprj4mKa8T9VWYIkOd3mlVTs
9Tw/FiKD/qdPoWsyyrUZxhCvXAR9BXO9ntsfYZ7/hB6obDShJLt4ILmuOFm+0yIUGFqLTrYcxNZU
z3498e0tY+7bIfzLsZi3ygC9tZcuAJ+jI9d6UHCu7PiLps8tQqPJsWjrm64ECUrXUab1mzlJgz66
LnNz8Afb+RRL00VdL3dIFILfr7vBE6Lg0kH0vKthG9bLzpLFT3nubiytyK9LFvYmfQkgNdm+MkkX
g9FfWQIBXegNgIh7s0ruHX16CsfrMMugv1OiC1YUegx801ku4GyTthmgMKkyVynd8pXRfdLTNHFr
C+OPWEbsSwXKbfGkQZ4vS7gMzcfOmg7wnJarUCp2MIKiC1ObQSmpN51B6zaoatKkU3FTGFkWDHp6
v8RPtCX6RQKQbRn36L0p3gx6MazrQzilX4B7urPGuEMFKyRsemevdOnRrnRgpTyB2kruWqPEHgem
hV2e5GLX2hXdcFAXj1IW/7S0xc916Sv9PDu74iDVAP2n3EMb3O2cpnBFwwHo5z4D5jp/qlUEZ0hN
oC+yi6ziCwjZy7qKd7DJ/Ui2NrNU/kgHVPOKws8HfDGQk5ukyh40o9uZAAi7sLzOciIeIUf21jam
cq8ZU6A1MPoQNhhj52uXWZ6e3LThRbzy8xryMmv91cYYO/ctMIllkvFvPg566NP4HEAxbrR2J89m
/qmv4ekt184iO0HRVXvg4jtVlTYTqgVIi7j0NT3IzRNqZ9+cDBR5eoG0ofwjKaqjmqmu3oYbY+o8
KFMBCPCPhYIwCQwvNSgzu/hEdPigwLz8wDeJyCdQ3E0VDZeVIQdRbv40U82XO1yaxgHupSZwlTV1
cstY3CVxy5RJS6FzY9QPgJOEawDZtMGyBWCjQnxoJEYEphCYGB5fCPf1qkg1tvzIHIqaHdvktkiQ
9xuMaNMmS+xWyRLdjHX1YNjJVZ/KmWd0NBfFUL+jWJVdemCOQ8eVIVdPk14f686+ctBe2TdJLTZT
KnYZNboFTKFhxJsZCwakst0W4CU+jwBnuGkf69yhe6eBsOWMg99bAVDNxB3kK72D0wfcxd6F6DN9
TMdw5yS7upw+L4V5myvt5EmV/sVpvg45Yr1qvBuqufPn0Lq16mT0KNNhGdoV7hoi4pD17TY1Q8tD
vtJN4NzoKednBrpWmVfkaSCILy2seZm5oroQH6uyzK0NTf7Lt9quHMh2KDxcaBCuvL6Zlq3dqaOn
qFJ22ZZj7jW1fi8EV4xSGzcgoqcvi9ouP5OEv7NHx1TR4suUM+SL/sbpRqCkMLFT52AtzT43wmaT
qshmKJk7Q/9O5+hCy63tUJtbJus9o+l82LIdU2WWdLvMoCkd9Cs/obB1TzIv4fQekR1p/TIUvVuh
o4xKw0p3PQor3GmwkEUnvNyGDVFA6oMWeoGCwiZ20iuptB9ooPpWt+lVXN46vfE1TICEW8g4TooX
F7Yf9r2fAj/1x1CY94ZSSjvk+5JNqyOFG4md2VVHJUXWI4XQNg0j+yCVQ9eZPxjyB4b0roux2dLN
D09NJk4gcN2ociN2Nbr2m5b4zo3Siu4H66a2pSDWdc9BC2UoKnNH9BC7bUcG04x2bYtIGelXd6h5
eK1hViDbMzo57emjJvcEc4UNOLTL7p01s1tkgVDDvTaib4CObl8V1SpKA/asmQ8JmWZZeQBG7LiQ
GdVrWKffjEQ6jNivsCy+graPkYQLg2XNRhu3XCv39Ca6QqcFNtNU2M1CJ1uDEhR6Zv2hnnow/5Jr
rnzTWkldQyg/R5H8iKYVsJ1+6p3+goHvEpZh8llvp0t9hnYXObuZ12KGO8Se8DgeQ2ubCGICHfe2
Sk3uVxllJ1VxU4I7P8/Lh6bqnU/p3HcX6EHu9MKa3Cbvt3S8Xi8JNzKSefOmTokJI218MGvtscx1
xbOc5CrvpKdmSXxavD7GzTSTJGaCLlG+w4Nzc62xDu1w3aizS7p714hGJrPceGOt39hWLD4gJr5N
BWJZi4p3Wlv1bd7Y23Gxmo2WjD+jRbDFUK0wEbRXdSp2VXawWE4/+M2kPpFqgmQ3a8zmmmJTMR3n
iqkADzqVW2FknhZ2WxM9j40GbnsDVRWNrqnFS9Sf9FW3LnJsInxj/mAv2tdIVCD/joqOWoWFjkbo
bLu+36IqhWxQZm31Krob+3prhOrdmEb+AM2aDJlf9dr3shU7e5w+mGH9ucZxRwEMV4kYqczdxj7S
0QfOMP8YVhdlW6CgYiA7bFheMiDfqneri7Op46892goJ6m99aF3S72IAmTXTxyyjgY2GyKnaSHFz
F5kDzNTiprecGA5dIg+Y7Tz+EWn9cknnQ7gm6kplz4mSKh/1FF4wDskGMJa2jwda8+fEVu9bRa1v
AObKF1nG2WvChgkZOekfijLvXTpk5D1NrTMD4wTP4bJcNgUurl5bYIuMqtrizyNQlK31FRXCpmmN
YFAWiitGLW9HR/4a6jHNm7IcKfusgEndGA2yCGBkAzGEj8hUlB9J8tEKiC751xwByoeWOn6ArvKw
dSIrCcoQ9SlK2+1ez/oK4RtFuQ01adyF0GB3zNrEPPui0bYxXZsf4cRBF0IWuwENH83qnbGEKd1l
JC1BcJNoug+5ylA1Bj8IBAFcsxOpmPl8CPHqURrn0jCz6oKrJWsgli65N65pjjbreoTHYxQqzHA8
FKWdFFt5zObv61i/K+Zm2mOBqn3UxvN+qCLpsHQgKQW0e3pgIhIGibqdZaf35diaHjJnKfZGpk6f
29qaUJgYKi4Afs07c5rGnyH+lIcYjRWU2hDu5GScrqewmL9nhkPQKxezP0MiRc2pjGzHhawqgoqd
QaFMo9hXqnpZWwUn1xKRHQAsTJ+iHkS4Y8zZVwz5AdpU7MMQlXdM6XUAIhR9+qEbdv25GwbDYUjF
1O5Hs5vdqS/1Cw3a76oepoe7wa6SndyQxS4I1dsUtbDWGLQV4Qg/vG8Qd+Y+pFU2SUFW8fAvi7It
XRkOj9srPVUr2jAMqMSkCmtMial9IAmDMEG2GFem2llf0e9K72Xo+dsZQlEaOHItbWtVDu+HMa6O
VVprF8jwZV6hyMdMSjJo1AyT+RpijJk7ylV3a+m1/Ah5sv8Sw5TBpnYdJS1mGRJwnEX+NUIZ3kLd
pJI8Fe92ZzUdWjDprO0afSKILYzE+F7K+TCjWaSNsRuGXbZvqCAcRdZmB0aS04sU9+jzOlmwT3vN
OEpJEglUphyTip6qhgeNVdEJ6Rp9m1fCwF2vGu2B+KlCV5pLJpStfZKUPiNKezq8bxWDM1AK527q
qyc1FAGNK4cxExGFQAimJsPSEGiz1i7okqGIupnbngxAZVW27eaFMR/rJMOMhKBfkG7RAFEzou4E
djIO3kpUuTelEREKGj8RFyKuR5WlswxijzLcwuCWXYa/6oB2HQslDtMK71A7ihmt10jMzQN936CT
srCL0KzMeoKdaJTCALZ3uhV2jZ5QG6NMaFvjk91VD8PgKDeSPOn4AeUx18bLWrJAOaOcidKmk94q
y2JdSrp1B3sUFffydp4YcETuoOt3FZT0KBBjb11OVtcUHmTn/kNU1o9Zqaxf6hh3e4TMWt3V1Lm2
wNGL5NjQhJP7XYZJRW5KBPWkfzXCbqY1keTrJfKGDuDivDBXkRw0M9D+4N7QVHRqkqFr4ClVaNww
MhaYwkHzREPT6DsyluQ8F8uMeKN0KLl9KW5H6OoksIilcEb64UsMCZXCSp+j9LSE9AVK6tSEXkKf
ibs0pfgotXSqbCz+3gPs5tRPJCu/WCx92KVqtO+YLEPgXu4vR7VGh4xa2b2mL6vrsdjDfkSJhpwi
Og6HjkQF12tWt5cTAP5tD5jqQq1DVWBCFGeroS1LzKcsCkmVrtuTlPGTgjCw7GV/iHok5a2h/6o0
feK1q4pHalIa65rKdyCOA9AI+ma8qHp1vFO7gui+12TkIvJK3hg5fggBc2YsxNdIbqVc4nvCK+TH
kjbeLjZtd/wWSC7liRFfTkU8HRcT4t5GVeOhcWtU/Q6Mj92AMqpxfopI3OaOpj5GxGDOpukbQM/S
pPO1pdFRU7DYKe3V10iJfdL75mNW0YVDL+stuODOLSXVhMJauVpFQE+6Q+fxpqhGKoLTrX3o1GAR
4fjFCaXqItfItKEOdVCxtYQ2yaOmSPFuzMUXhFRvlKm7H0LlJ2bEHXmUuKXE4dLVICwkYiFhcQGN
XiO3n0mB8Ufm8DMKcblvwpxGTjXlLFW299/snUlzncja57/KjV6/VCQzLHrRcCYdzZMte0PYssUM
mczw6fuHfN8q+9jXCveqo6OXVapSCsjhyec/idoJNdzKbUo2u4gXZmlUXigXh2Trnk4SPkONWgNv
zZsRgnUgxhpzGTds81o7gFe+awn92cSL1d3SZ7ohip381AkQ7cHEevmitvPPE/ufXjT0ezXbUhe4
+atbTaOZ3trE2S8zHzLoKE4GVpIHoUF36dcl87hLjMj4GM1EP3EYkBqyDO5j2jhbr8VzvRcPM/35
YPK8a1KA4sD2y+fCMq6EVWNRH1WQHzziNe1s3klb1M82c0WyK2+IuL8W+dBuExVtPYyzR3e8Lxwo
uouo5N3QC29rWNOFyo331WI+t53zqcse28gNRVQThzGY5De8rwsQiH6K6Dl1ZRGilpk3uv0Jliov
MXUfR+FfQu4YATFjztohpIu4wF7QaaZgiC+7cVPTG7Pj+oZk3O3QysMk5ZZHJSuj4Ko9b8uO7Kg8
eYcPIed6aQ1hhLLNH4nLTbOppOFq3bmqInCuah5wm7+O/DXMNqPhtZirezIpl4UhtulcfE1awrbI
irwbhMoOOXXaBf2GQ+3F6WWuU+RBPd+ZWhXdQK7PAt1vvpoOBekajHtDg/huouoPnIG7cjTa9w4O
ArOkua1S1992QueWPB7AdKynntiObS7fFU6y416kNiDlX/H3H/dFQoQZJ1MmrtOs0h4BxKszHFed
cm862gc6B+d9Ra8a0tw7z+jDxZ2mgxjaWzXXX2TfY+cdjZRodfnSxhntLUHkF1wO1Wew0wmgsCxS
htLYTvcNls87OiqPY0rXXMTqNhYyP9J+Xi5hL6pdOcbtzipKGWJk0G9Ua17U8/TRKYozP9Z5c3TD
yISsyWSq8akuxZE0gG7fTBYu6XMLeASYcWbjsl5brSL7Ek/qy7p3TNIpnM3SenuBX8BG6Io3F5HV
SbgZ79mmlzM9zTY5PhWxunm/GJdaKzLyJrzxFhcTLewEt9jEn3czUdNbbgYz3tFdzhMuHmfuciFV
cRvJ1EMbbjy4BrbQepYZH3s7GQ9iJG/HrEitCXx/zq6djNyTwXSIxQRZC6cOn4nWPlu0vL2flyH/
wEE+nddEY0H8Tz9YS+xdRZBxqp7pEmsO1xO1wiOYN8dSHbkVRSqPtmkEWUcnuggPbZM14bXzhePn
2g75wsYq6ouor/b9QiCy53+aFA072h4aLSmAMd+cLztbD8Zp/GqwL6siJ6sAmAh4KBym/LDQxWFH
i8ICH9NtkvT2peGwTuWkQ/jOvxhZsqtmnpoyL3DHaFeY+aNqOues0GVo6TSq9dzcjprGRzKoqbnH
ReZjusaNYBzb0o/uXrJWPS25n1z4braZY1KWsDANOiqMwIyXjAxSAu+s7FgpcdbqNl1ttmgsTIJU
X4aPttKa7RARGxpV3uMyms+Dm55rWXbUM/eQFfnez6mrcnJiMcROXnN4I3WRarG6GomeC5H9AuYY
bNVEky0bII0ZPxXCGEXqs6llPCS9q1peqH45M1qvoGrt7YPuX1SWjbuNLHJYG/DuA2kRLSTzhzkq
3xMU9QKKxeMu17AmiPex1gohefJpMPWEum9MYsfga4r7NEsfp0YzQ1klZ5ZazrDTPSfT/tJunH0G
iBWA+p2n1njkYCR/PNUzseKau842SRi2uIq4oBtZbtJxFP55QUQlaaH2+3bpmDnj6AXeZOtH4BAC
k8tw6AkLVJr6EIFubwY3si5zngS7eOIAZOlk0AKp28x3dfahHV9WcjGoMS9FX2DoLqn9tYudj003
BY1rHerS1AGwKhq+2FQ91rZZEujNgjXiK7I7iJVIP9Wi+SAmYIUyktu+ncMxvlJDwWdV5OguRWLt
stjzNj43TF/XAsNc4/AozygbYn1bM6zd6reQrUsSTsZjlo67KO4DWlShEuK8i63yIDt2h8Wj1ZDX
gguERrRfJba2vhsdRSbVcsBon5g3WYsQekm34dp/VU6lvilsHaQrnY4T9jv7pLS8RzenvzxCdSEl
3W2vLcd87kE7hlbbrxDnoCU5YVVRslGJXm1auRDDVd9m2cWYT9syk2KzFBYXmILgNd7CxZLrbOC6
8wBJHj5RxpG3iGaT6x1w2ruaeWcP4sURz9nQjJ878MOd7eYMfiMczcWcP/KvsAa8bTDCyl3zOpP0
gUZZvssNOHtkulJxD/catcZhIdDe9/tPDfMrCwp/fGfSkM2UR5O6c26FER8WgpT4z/b0VAE1EguE
nKN9Yh8X+p1wiAH3WaxLkz2qJSbrcDRfnGVXtTxxYKk6J688fjKajKQuD2TRgDCE8DGYJv1IRvVd
RAliCbK5SiCSuHzBRZ+MGZkGjljQ3feUrRw114pN3pXVHn+ejeqJYfPJGaqy6Dwey3NTlVw/F6ff
uHl5yCpyown2DXLRFs8cKHE4+BYRAtDy65TuelsTCOYbiv4MMJ6IyuqapZVv+nq54y4Ukl3pBxG5
GpuusUgKKKBlG+74QAeYdlcvD1ECGKx/ofA/lIl2WUnu9plbfInb8dIpmveWT0zibPq4692ACIUD
MznX2ZDr1tzEs7qoKArL98XYnxHUZNMroqfm9Ok7XAAJKZvjTUqC052Xy+fRLO5aVJPwzsSZ5XQ0
H9NzH3JlpsdPxF1EodTlS1lDR5i1eI+XThzqIl2hspmmPwRWMoXSyzLRP5N2VV8afRMFemudi7gn
TcWEyzAkW78a54+OKJv36dIN+1Gj+efSFNpQMx66WfswWfm2Sgi8gXC6gQcyhuTjgb/mR4uAmiy6
ImQ09OeE03F6SKx444nxvtbrbWN0L/Q6wTNFxMKK5sfRy9KP/VDdzFxWx4YGtSTNftC4Dnnq3Ou6
c0P2N9XygXD3UMLWExK2WOHe0rbbm4m176N0uzJjDOZiZDb7Sad5V7szu3Pr7cxiPCs69iRzbqFz
pVfd4AXlMPAPXnfVSo7mek2is66BB85kpu+m2iR0hn0/brrLahCk2GeBr0hUbG8Ho6XOhNJB6Oa1
WanNYBJ3GEOS1gLfuq+QhXWzOCbQjYPcGiMiD4k6S8TGqzgRPe0JPxtwZX04b90R9s+8182JSqm9
IM1oxym7wTamPSOSJNSGg/AItbGZe6m37+bkeW7noKtJnqlrwBby6djjith9aOnlk8JU7HvL3pHN
FoIh3hmtQspI6hcJxwlBbYOdoKF39eQF67qjHZMlTTjTGXf8gMig7bJAaYq7+Kxx5stWT1lZqMdV
Hr8X2nDMdVor5S3l5rjLQImnrNCCMvtkN0Q1WtpDV7ZbMcRbGQHtLtwbTO4WjQ5sYJz30POkQ4j1
opl0ccuONru9K42m3NStSEJ7SHHShAkwWYGHH7geQRbMYFYtpA4X5Se7sN4P7nxNz60gm/5971Tn
Q6MOlc/hZavkVmsreOqJmKetK2b69JmcvxoRV6dotl4gdIcIUdjv5Z3w8/vFPvpVt5kL4z6thqsR
0ISNveFGJdvt5KfdNstzaBH1Hqgx4XaucY/2mNkz5yMJafmVWajlsaU8ZYNMaLjSTrFi62jPFW5C
ZKwv+vLcUjilTX7vF8u9146HtPfAyUv/Mls8daFEn11BSVqu62E6n4yFUif68h2r7m2C6CtRzSB/
ij7pSn71Tp3eJUJB4uWZGlHt2tfk0zlqb1V9/qVym+K9mkYaqWk1uxfTIAcqwGTuSLEugHq/iUD+
I//2ROYOm29l3mG2hO3WKwn3hBGbphTaZUdMDvS99pNfRHxpnZ5gERRlld+pUtO+0Lb3Hoj4bu/x
Lxp3AJdIzIg1zL++vpb/z7v8H3zr72bIT4qUMEEX2JWf2n+dtcWnitn09ZVffvblf377X7+RudHg
/eUK+mx8Nh3vTPdvZcr6E1xv8KETK8cSFfM/DExd/IWqnvsHhicmnkqrfO9vMrf4a/1dGLv7uF+8
/sY/YWCesLkd7I5o0pjYWeAYiSL3ZDL55hLDLbB09FeteTSKvGGbAkVMNlLamxpn5SWoojJtdjp0
s53lF4GO68CncjDHixK6W812Kz5nNK7PEie+mWJzDv3BuAMi0bJwIPriSiWG/zDE0fI8ABmCnupz
irv6XJ1ZUXvJxTj/ptb7o1n5v/q2az4V6afqX0HffP3U/6t++dd9h4yo7dLn9lUm8Lds4JtQ4O9/
/L9ERbAK8H7D/K2XT+XnVPUs2e/m3vo//VtIIP5CeGzAk4NY7poo8/9m/4q/DB0yLqkkSDfxPeAn
/83+XeceitE1tQc5Abxcft9/zz3D+Qt525oP44Mc6hb89T+Ye+vU+of6y69BTcwFFwcOw1998CEn
f69pFG5mazFZunQsuGiQD2VflL2X3Sqn9argu1fzi+37ZJq/jqWDG68KTrbwUzPSfHBJtivI0PX8
IaJj1HiDHuAplDxTzw/nppfHf+br8vp4HgaTiBZweeAL8B6/fzwbsgYNCEWryxk7KptZg6SfpGd/
/GCrZBqTGtxjMDY+UQwUrmmRaE1jPMF3OCHFGzI/Ik/idBOjIj9stKuqekMs8YsPh/EHnsCv7nVM
hx+fbOUsujYxaiQgzqRWW3NJV4IsgyHAaOgtQ7RffDkGc71VXclLXCfx968xi0ylGznEm6GtJE0c
3/4Cwq8OivTSY582lC2/f6Prd/l+WmJCjVjfheXONGH9oBj8fkAmpMAHsIYGOibnop1p1UbyvO/p
6ma2f1FWznmi2u3vBz1RuXDYoDtZna3g6XNYnOrrkw402FlvfdBj6SfjoUeYTF28MVl+HoWSAVsr
fAkIrKH+/fHRBiVLbRFEyytdDlcpLJhL1bqff/8op7ODqAniTdbIEWxPDeRGPw4yzXgpy4a2qLT1
5pGA7PkmJ72WflH/ljboF0PhHcGCJmGNU/L0eVorzggHJvANfQ7XmaKsRzLszXl8op/aL298o3Wm
/Tgx1mgLqi5YosDUp8ZTZEHintlWC413Lzpk/hy9T+TQvyeiO74s9XklwmZvGlWfzn9eJzIwbNg9
hFAov9eff6f8jjtHKeklC0G2Tnebro3JzPOrC1PKhghuIkbfmP+/mCT4y6P8YJsUbPHrz78bcMo8
5QlSXAIawt7WT83o4LnztP/9LPn1KIChayVr/LSsU9vSppQQxQBdLOG73Lc3k29Gb+xUv3h5iNTo
zdO4QHy7Cua+fxZ8ACCaiHZZszHVvs5t7Yr8S/doQIF5SfrqLWekn/cOksuQzmDIxIPp3sm7mxsq
81pSMtnmcuAtD4G3+AoT3v5Jlvp15jUdXQ/9DefaXywD/D9MLic4xnAQnKw4hH8G1msTGuJuhuOK
0HRXY/t4iLSlf/zDz7buUTiaIyjCrU6ceosr+pI9EBwInWe2l8RnZrgoquxPpyA2Oxizo9qGIeL9
lGG4aMhZLSRsQT6ncxloJXmPsuv0+z98mHWXEmt44HpCo7n8cXbQh0vhC6FDQVRYB86INqXC5ORP
HwYnH4PYAboMLoZWq5zz+zmIY3Pn5haT3Ffk0xtDBF+N5N3N75/lpznAisWzG8sPdkJuFSejzPjs
DHCi+DCWpx2bfFlgZFlTmBHUuvv9UD8t3dehkId5FFSGcer4KDDfnccMoXpjJ/S557IX2JZLFIHb
3w+0Hkc/bLjQYihY1ju3jwDUOikQG2zs685YSJqXTqSzp8+de0itEqTTcOdxCde8pjl0lFt0gYZN
UQ8nJCNi9fd/xs/PS7QkKwv/PMEnPHV/Yr2aGYa2hIsSZRMf50j6Ym+YpXzLlfXnb4gp0uohwXjr
lexkHWtRBpCOjUVQTHW1S3wAtKVf+kNsSuPhj5+JATCwN3Dko248qaqcRbdVU05e0A6LvHYBuw84
1r/lp/mLN2fhq8a9klF+tjacq9ihwwoolXlVjHAM1ULVj8lb0+T1kvr9RMGuxBXcIbjFcpi4p/5t
doqGcEBWFkKZAmcnjW5toI2J+uJ6XdR80No0o4kMNwhQs0tl5EDSaGgzwSXOk+qegAK33EH0UGyf
mqbVQWNMGsKmqMzFRUq0+RcXZpSsIBblzdcoKhDG4u2PRI7gGtHcx2Y7uLuI07jZLpmawKLJO8ib
o5iiJbKCNjFVgQTCH9wuQnw0zCR2j3WSW/4Vm3Q8E6dtZH56myWTNezG1ovBTDnP1HBrTxE80Iwf
W9ulqnr9lqxONCS6zMh1wAnAh4uX2bO7n80MLR04unwHyVvszXrIS4ixTSuvI8vX3A9JQ1j7pWhL
d0ERQzhdOAwOzg4Cwbp/wOFXr24W367ns6kldf1Wi6xU7fRWm6YL6u25LOnt9pMdkAAo/f1QjeVE
H0rH/eCIG3LtbjvcE+w7LIujZJe0nQetZ7E16zYv7SbdAJGo2wxOix9Y6cKeCDw1LkGOeK0O+tyT
9q63W6N6IpIzFse6Q339iHdIsqAjmJq0+ARA5SRb6VWmGSy4MycBjZa+3HSVpzq4l4NbUt3Wq1uD
M8Yf82z0UBrg6QDJbNLTR5Gk2nLm+VIDkp0zKCqN0dTpjTsnzqOXGEhoYOrQ5YYxYr4s7QDPvzDl
giFx4db008dhbppNm5bJSqjok1uS4t06pGMCfOXUeUF/tOS33yYaobCcXQ74gllieREmhTONIBFl
0V3liXD8IxkQxU2vetN5ILqsnc9aFFl2xGZWEqq3bYY4o9s/iyLu+g2Jbon22csanCvCBTZPe4UU
qmzOxxSz6q3UAKy+pOW8EDIwewQ2ywJtaQUtZggs9uoaVm66WoJM9Oqbe9lBHfo8N7Y0zbCqhNdg
8mzKDhlD7viaEW/aqBaovKtSxe6wjRUAlrsxYDcNX1Cbiu7C8lTRfu1V1sgq9HOwsnhnzaZ+JWCB
JcdWxgkxVY2jqwN/RPucC49snMh30xv0RupFa51WD4AaOw2kyXfJUKfALusbpWt6Z3HlM83heZW/
81V7zCm0M39anOGzGEuj2se9DwXN8OGkILW1SydAIwiDxM8amKKNALZHRuZo01kzpIUbLkmq4tup
MF0kh50/+JdTl+A/l8Rl/cVjUeHT3LGGn8sWJCT0NFWdd0ss5gus5rWCLqocvDMzyXWxnVk846YA
+77qRjOOz/GQ64o7r6gdqMFlZhjbRFPK2MLrJ+wBW22g6wiB/UxvOh9ArFYL+K0y8xL0BqtLGbKT
coJNPURx+Pr+QklSR871lI/6O0xZcZF2+ZXW1gIChifkJgStetY01IfOSFGjoXPr4fa0UkWhlw1x
jtuXm38FYUwpgJMCroUsa1p9dj9W4wc7t1RLzw5IhGzapjTPJb6h1k1P1Ijzvq5hltxB16nkmeOB
xe2NegSaWYx4TXWvOv+9srv0UkhfQxtSZPVXQRM6hlqrECkvnVWlW+xPsWUcY8sr7lXjFVydRK2v
H6gfP1mDD/ZZ5nXyUBMw5IfVKrgFZTKqK/jeqAR63UvnA+m1ZhYCquEtmTlc+A9jnqDxq/C2LwOf
1fhUuxrcbA1C4G3bN5UI86nQrvI5VyD6XAtgrnvAd6YxsGtUmNkR01LCDpC5knpoxN6ELRspCS3U
Ny+T13OEExbfr8PfoE0buwxTU/O8rbQz4KCumhoPNr1UTVijYYmeYg4rru41CDR5T53WXOmjn54B
hK6ovG4Dv8yukVYfuriH5Fz1i//BKTg4Qzz9RucFvUECF0UHuj9326QZgFoSCJ4KK3rtwlECTaVX
FYVzXEa9tSESCFQJHOKzQM1QqX5rGX0378Qw6Ai5o84dQtq5iEZ1fwaPi2HSLseE1UIeupYJyB59
NXVHqJnwN2AD2CUyIKzhzoDwYfziDZ0Zj13XNMlmcq3YPwqOchg3Y8n1F7IPxVDhzMRgk3BlONvc
kO5ntjUlLp3ajVEzwGkLWSxQx2Ua2XmYuLXlfhyyYkADrpUC/Kdfg0L4kjX9jgQWBoTEhScZ4x48
Tlro60J7qO1l6zdW/DRHOq20eRpzEUb6MKbBIl2zCLVxrMEWJ8OZw0WXFIXSd5qvtdZEkOzheI0h
E8qhxvfN8TANLSznYU6QrtZjbse7jjPgYzo3432mY1kUlprDUiyKRrvG4gcCjCGzYcSW2Y3lxsgG
PzsWuaE1m9nXUlwLagvs3YUUaWwGNSGNp9WYvRgrHod2TSeqpO3L+bMn4W6gAjdHb5s3qmdvh3mp
BdBekPf7Um/7rSEKoziQU9ZbQWoM3FcHXKBCGJxYKLHp+hE78uC897oqqc7SstLwEEgI9gzqaozw
8KjT+Zau31yFTitFQRGjSQ8uSVacd4WteUDvrfXOXYbKCMoW76KgjQsBH3XoSYAs82hcNq6EdI05
cu7y9yQQkuw8A5pTrlOCwsNDm0O3WErEPdArlkCgsXkyOPpY8tACq2BQjYua11bml8RtKg7A0aSt
1ZI5icMIJ4ER5OWgNJTzHAZQmDMUFemSV59m2AAQd8xaf0BPCaWkxgj92IgmS3APydBqOlXmbt14
aN0rs9UX0GjfmzwKpEKFNElWsW+PpZexlcrNsx104kjdxJFQ8fWM5agfdrFXoiNuXkXF6lVgrLG/
IwsXVZ1c5q9K5EKN2XRvvIqVa1C47MrKLAzaIWRnE5QOi7lTJrOjn8Mk9/NzSS1BEGPmG9DNySVB
QO2YPS6PqDtaC9+D2kZ6vezKVxk29hZ1F18YrzrtBos4yflqKDfGn4GD1AkG8kmsPJSaaUlsv3Kj
3jTwltF/qTGKNpZW9oeUAxETRCdGN5HGGtwSWZRRF8ZcDmXQVz1MXaeGLBAiAV+elDbH/bEpvKRj
sEanKwygf+v1qfIRn/loW3wtSfNdEzn9TCItfkckW5qNhF3WmEOQqMzg9SteARZlvX3sWhNvyR6L
r1uh1YhdHDzM3tcJvE1qcPi/6Agb664px+Fot7kJjYUd6iKOTCsL47lxutCMHY0TCklFsx27yB+e
+tgwn+B1wGlXht/rO5hBcPt9BATdbkjnLoZg7y9G6EKNN1XsfKHX7zhBPc19G+KppW4SS7ioJ/nL
JRsgR2OA6bB2JXCBdZjyVcSfV8+0yAd6CvEWYD57ikTCDqJpiDLgSFMkBibR4rCF9QzmDof6iIeF
ZkAYNMouD5siGt+rzLMWtmFjRPanS+cBTlNRbFG09HCkixzJY1GXKewmQniG7Wx4zYDlBeTvoIBF
/mBrBgzsedDsbkfZ5944WGeIwCwKeDdwhLInw0ixqvVsfHhIwiiqA3lh0czogDOB6ifvTh8zrdxY
ZQaZdBExsHuSqOFr0RnEhcVQ6Q2mTEaMV5/1Lv/GdLt3bQ/voc4bWqaLh7/TBke98aXyZvneSTPn
YEURtZTI9VVOo1cY+MdwIi9mdxW12402redNNzWQFWiCBmsmD74mXIc+YZrtni8VmoutEWeFs52w
CbqZ2Onko582ygmnxG2ZSv2MtFbhZ76D/SK0XZM4ubMT+YLBkIvkpw8wCzC6cDAUpx78rOW2r7IY
QSOH6YWrDXF8xJ5Se0Tw54pH6RkRotwmH64XZZk3U9sLM/QSS7tLM+y8t44YnJ2f9D00gYHAtM7G
Ip1dTdafLaiFN2SsopqZBeZ0QWs4Cq16n2DrUOpVYa7HQRTtDbw6prPM4aJxS89j/BpDcH8p5GDb
m1JrOT1TOzdgPelThc4VKy6OXKvBBa+KhnklNsZ2xzXYnStiOQLZVGzTTJ86a89ddhv/gzYvZXOb
Cw2XiIAcgH7euakn8kezwuS0hBQ5x7go+SaMn+uk0gpWpUYKBiF3FED8xBWR+65spuVxdFleqw7Q
Hna9NAsoNp1tP8VYKTxYXAWb0OMWam70Bao7Uymbu7DuYIzvZg0mzbRQtEP3WriGsFpTJp3A3ws2
iGF1yVek2K2F4Ya3wGBt+y+Zwqk6RP6KasLDHJgaU1OoxswyXnmeKq/w1omSZAchwcOWgHigaNX4
UgEvpQHfLjXFu4EYgjVVshDlnoDbHpJZZeZbVUziCue5ouQ7SLjxcCvLL3Ef1f7ehXn2JO3CxBum
q4pdLq3UDB1j8Z9g7WvyBt3TGHHzckxbfu5TLnIPRQlI9pF3O+vbXBsVTj4TpTeOOr3zmMgGo5h6
QIwQaMrt0k2ELnbAZGdZrPPS7e0HLJj7aT9RCiIqH+gm+Lca7YzsHDGs5yKZyzVswYdW7GnIqmd9
ti32NqQMyBi6PrK5KJPzsKXZREFed1aMha2S3BSGdrIP9rgUTqCoN3EZ06flYVm0/mPs+C1ZGrnQ
USzYzmU180tClXYcFenoDO/GtBEti0Moe8uMo3agfYr1oddLckt8lx5aQHsYjrnCOaTYK2RqeeAg
jH8u4bSw84HSToFjZ6Me9p3bHuF299N2TnwXnRfZDZCScVj4pI1QIi5Gu4Yomc2e2+yBPyNE4lL0
d01bpjXHtDddVXpb+lujVsjdm0VNd0uX6piYVQPyrnHQtHRP2w8iF9Wti0HDMjoH1x3tgV4EjefA
xpBMXcFVhR+beoXjXgyERz5VUA3Q4ThSdoFrl8YDgQplxR5KsRu0E0qFsCyy5jwt+2nauIuWvaPk
mylAE85QFMc2i1+NJMmg0K3KIrA7HVUMgZG9Cw/Xap7dOsaHSTehBcM31PNiP3FWyw3zku2wnmDA
b7W49ONNESN1R22RFh8VHH4/aGeLMnsRS/GIrn65RvYyfW1KtbDKV1/L4yiH4QvzMja3mG+56csy
55XaC2pj7RjpEBKDvlsS8Omh0YsDsYddtfcIjklDpXu9uePWK8RHgjTQzVZmlqttI7rl86RS9p0e
AuJNEaV4G+UaaRam5eCwpg9p4zXYruSzFl1qs4cc7z6Ze4v1pfo524+SkqS/EtKbjU2uFkPf1MRi
NM80DrISrxhn0MO40clgaGNUsHGAJ3faPeSUcYqDbyRO/qmwRJrcAyq6CCQiueSs08QWRXtXmAX6
Q9uZAFxUPqby0ouc8WWccm0OZxh87NNGxG3ZzbmvpK6TXuSLF321FVYcFLf9Bzn4ifEefmdfvGQT
1feOdDBz9aevDayzWpnV90kSS7U3Xu1HnQ6wmi6Ayt53cXdX5fPqcTB0+mqe0ZyblaTYxS+Pa5GN
CFbaxoH3/LEt9QukXde4Jr1w3803iXS/4Fs6fch8r92WXuxjXTHiYELJqUl975HRGeb6aFjPsWfN
yfl//UMPSxoNGvLQptqN5lTo+W0j6zkk0aVnYaa13QfaEjZXGbg4/N3taF//l1dPUdNw/eOCXsUQ
B+tMDABFWX/t96Z+z81MR+/YJxjlzKPX3kgf98GAQit//H1f+LQF7cFcBhHRLUEcF5k0J33hyidb
FI8fjQtIBk2CFmU4ycjftEKb3sDmTpvDXAzBXcCQgPdx7fVPfMPtyZy6BdetQEf4eRlzDG6sbp7+
EPJmFCARAeQNLKLjzfwj+tLiP9fVSQbd1HKbI5eg6gJii/nGKK80ix860IaDxSatdJAx0zL0E2S9
jeEyG10LbXXUimjX5Jw6yDetSm2xVpyv0s7yrkZXwPLOY6U9ehx4L8IxKX3+/APqAodOnDktyAQn
f8hgR5auaXxACuU+HDsXwyTRCtYE4vHXof6IZfX/pueizSz5z8SrsP+M9/8/lKv1v/7GuNJcCyNq
AmsArKD8sJAAnL8ZLmqe9ZcPCPeKq7u4J65T5N+cK8P8i0yRdQaRLUL24IrG/Jtypft/revEgIwF
cmgDgf0B4erHFWcD9pB3x7SAk8QMde2TxV2rDs1xR5ezbb1515hg7mliLJvvXsYvqFY/biHfRkHr
CXzA4sZ98mRdSw3nMpJnhr0mBzOY0CiEhp5kpAmb/rcZ+B+psG8NdQLvZ5k/khVAmA6t1GfOc38T
eZHFkZWLNyD2ddn8s75fH8qGiYGNN5g3xMuTkejSFVZhYCVf11q80WtbuyiHkVt5Tgd5jxWX3Jet
aHFh1NsPo9+YzKC/Z9gvXuovPh2IoLG+VXiksIV+3MZ0hF8+3ltYKPXUp0JDvudG5ltZrr94n7bF
rIVizMNCAfxxlFYmLc1pRcqA1LRzgKz0GJc4FzXd7PzR7v/thb6SkAgpZ3+2Tzhk+lh6UJEwzuaW
7u1dM8KYLfHNP8LeX0cB4mcyOiZp6MZphlRl9jL23Kjb4zngXxdW595DxX2LD/eLj4PFKknnsCL9
lc3742vr3TFNC4lUVnqddT5zmN/ORCC+8cZ+5JZ8exaS+2y86nlfLOQfRwEJ98Z6NLo9F8HmTOk0
QaQSHnKMwj1ifOKGvZv4eDmI+I2Rf/V8xCu9RjaQPvEKv37HCBKZ5pZd1ZHEhQcXNl8WPf3Umf94
MWPQb7B1mpyk7msgwPc8CRcVVKpKQ+ITotc01pV2oU+pE+pqad6Ijfp5nq+hAJQffDNW9CmBMfLt
WbRyknt8Dt0jB6V7hpcQRGXXrs5+v3B/NZQrmH0g05bNZP/xqyHcSSzapZIpLlwwC9rCNc2knbYY
2h9/JpdIlH+GOil1TOx6LETXDEV77lBbuX0+xeVbD/TzZPhxlJOdaBi0HuaZhuCd44omkaVfpnWc
H/4PXhvILYSINRbROtmJ0jKbQR1jnmWJ54OdIJ7xNRvjK1Gmm98P9csH+meo050IPk4XtbCP99Hs
emdubC97JzW+/n6QX06D7wY5ORSd3lSyXvx6L7MV74t6N0jQgW3adngrKXv9zD8eVXwgD3kALG0B
/eKERQKPJZoj4SEpbG1gra6kRyz+N2fntSQ3joTrJ2IEDehuy5Bt1C1p5HZ0w5AZ0XvPpz8f+lyc
LhZPMVq7sRuzqwihAAKJROZvutyLnfwX0TDb+VKby4eBKXHBEpAVjMsNHoXKknSOXcL+jxVP6eAH
pQp8ydvrdz0KyFWJ4iOBwtJubcdZDyiO5Lld+GnUfe2nIT1Xrhi924NcfSSSZpI3A+QN25ar+nIq
ZZfocYAzlN85w3DEO737bURd7QUV8iBvvZlexuLJAFwFs1l7tWzcVjCqHMaqBguJxxABD+zZQEHc
ntILsP1iNzCOjnkiOFkdSOIaPl2ampNHRZf5qpNGz4rlxu+KuR0xnDDzd0tT9O81K5qeFGOER0Vn
6z0KzOa3vi8Weq4K7A5a4cuT3StU3xB7fOQGaD8VxlztGOhc7Vr5O1l0yVWgDbQGQAd4OJlxh5hU
T1cfRnNgPvPKr30lFPZJTYY35x8GY0noKQhACTFbBRihoy7Yhnbm65rydVZH45Sp9vTWXcsgvKjB
5aHxirPeKjFIl4L6jlpnaO1kjWfn9XAOzKHfWbqX62r1jeWVCQ5ak4hrdxX4M/AjqtIrqd/ymX5U
WWQgbq4YdPkK4aBe2SYV/eCxUY/Fkk//Q8HU9WvTUj8TyfVDpLfVJ0cL9XfjXNvvcoOFgAIEKwdi
Z7uc0ecrPTQekeJT4bZ9vL1Brw42vAUd3XdNWPArOeCXZ44+2FJyiaDsKXFied+Vdw2lqp2TfZU7
MQq+FSAoMN+RL7PLUZTQVaG/oh8aNFXwLz4r2rEc59CbByt+bIameReM83/2EnWfbk/vJTe6/DaM
LD3t+DbAuNe5oVHZheLgygd2I5Lw/ikxPlFiMX+UVTNj7dLblC8dy5g+ztQUS2QiZ4xWKvTKkbRw
aMsh2N1StJ6c+nsYWfN0TM1WpXN++3deHz/eFhYYOmxreYBKMtrr5Ks3c20E10mZ1srQfsmS72ZU
gJXockp1i9HvDLf1PcC1QzMyVF4bQu6KVxll5oYlFWsEJZBcoclSmMhXyqcH/oVx4FsU878jT275
1WwVX27PdGvDsRFIxV4wxu4q8EZw5ec26hN/Cizk9KLOojfJ/rs9ysvRXn13nh1U08jWHZ7cqzSp
iEuLynyW+ICjYPVmKrQOa8inf9p2Eg923BgPtCGiL0sUoYOyhOJ+rIcADYiim+51TbhvvaYNDoB8
05kATCkCrO62uFw0DZX02Ee0JWXzS455jC7O7WlvLK5hkAuY1Cq4rtd4e/Q6JqSzUJrpkUM+h3qO
1knSvw0ezkuIubweZfUJNXpSfcV14Y+znSO1SW8X5S9lJ2ZsHV1OLtwSDZ9jAvgqNAWlqJ1+FpE/
D/l7p1CNTxG6cDlOoWadHSKbNtcRsJOwaHlZ8WcQWv1RlHoZeejmqfexSwuef3T13zqH6k810dE7
vX29TTAIsm5E8uWsLpiuRP0sDFBST3qsCfLFWT6IzEjOt0eRE13vZQuvVl5LvNVZjsvTSmdAC5N4
ifHJyscH00W1U0FT6UzmPuxsIHks1kOBiKf4rGL2w066HCoasxayVxf5VFf+TIn9vo1pK2Sd/aWq
Ai9x9J+3p7YmU7OXDAxOACezp6iO2atIFDkaPbAJcTylq1M/7+M5hPgS0i3jCf9eozvlK/RTH6cE
LQ+at4VXYeH1gU9pfrv9U65XmT3NwaFDQeX2qlKtIeuDVUUckRFmy2fLSRDXdSaQDrG1x5u6jvaX
Q62CU7kYXZQMDKWTVns2Yix3ptbP/hS7qIH3tdgJPnvjrW4XTbToawWMp85F6lllZfyO0xR0imrR
eYT2t3N0ZfJ2uYv4qjK3w/fRZDVXASIh1+lctUSlIgpgNqeqyA6xHYfo0c2D9oRhEuqS6J2cEIN0
/kVgQ/tz+1tubSuWGIoE1yksE3O9j41UqVuNfRzWev2xoYH61YY/fuyDwHgc+crn2s5xHphF+uCi
mnfucV9CMXd4a/mBQAm3xcCfVdanrFWaG02l7YZZE/nTCMe24djhJdADmLMydScWbe1f6l8yPFMo
peB2eXRRpWy0sAwjv0Gp94gocgp9Z0bPUocLeHt5t/aTIUmMktwMgX21ul2ZTEhD2Dgpoub2YETT
eM4bMzgncwyqJsIG4vZ419caJVceUdixEZq4ES6nluKx4NZAbP10QbavwBb+j2oXxU5V6jr2MQo5
A1Vm0FDQGS9Hqaek6toaf0gVSvK3KlN0HGBQdNLtgS4c77JTBYh456ttTk3yoFhGaCDWKhSAGFNJ
NYvQzwy1+rSU/fgx0kBK3l7AjXTIQM5A5SqGOWnRYLycmwIwAEhuEvpoMeUfU1rSv0LCwsOcGMGz
Pkpd6RkZJVHoKGUqSXEcCnvCKEFazJRgTnd+jgwA6wBhkdbhGk+Visrc5c+J6oUAAtvGpxhZvkeD
3vhaRIvCDdrW2MOmxj8Sqd4czNmo/ysTDU39fBZ3KW5VT5UehvdGkaJWdPtXbX0K3KF5qmvwWKi3
Xv6oXNVGJcaXzW8q1/hPVdH8yS1cZHeGWfUq5fnkW+B2asJ4k8WB1TjziHaPhaaw37MffpZ65QLI
aapHN1/MxwrbifvZbSIE/1rlXOVV9XHBjWMvU9z+FXBawWjSA6becjlb9oKL/o2COB4Qr/8B9xZA
89Cn7JCePdZ9h/nOBCCnW5LkeYnRm81jt/zfm1eckoMGBogyGe+B1UogX9xoFXw5L1dtyC6Oap4d
JOp2Nr/8W1abjQYeoRW3WSa7tjiTxw5DpFHB9Kv7qnRT+xRHuVfUWE7Uqvvp9pS2BuN4QeMgS4ZG
uTrPRlyB9xg6xZuStPd4ktpn8gnzg5kVziNRP/3n9ngbm5bEE7geqRNwAWN11eIQgNZA1jM5A+Wz
UUvR7I7t9OkvRoGRjIMOa0iZ4HKz9MVI4gQBxLN7HJkqC0HqJADmc3uUjQCMDgXPX4t/IbKyqhLQ
5IiWpmaUoTGTD5Cy8rPbyrOvhu2xL+vxsSnbeGdq8qevd8frQVfnIMxmsD4Lr5ekW8RTV40dTg0z
3Kq2FD9tDGfvWscZ/KBC9//2dDc+ncndSaaN3S8SNKvcIC3QdB6AD6POju6XiqDL3TIgN357lI20
gM2IZBJLyxeUqjqvn/oxYKHRbCbX03K056YGJpdZukjMoZ14vD3UxoS4x6jg2jy6ZWy/HGoIgE4B
UnMRkB+cL85YL4/g3sadlOoFy7H6YqSVJrm6fAvxj5fD6B0aikuTuZ7VGJM3WWWUn7UAek8RT9jV
Yb/kLYka/7YSGC/HyRzCX6XotWd9UVPfxnpYok3DD21vIFSpLXajHSoC4VFSMZ9Qvcfur+/HHQN5
bSMwoF4AdxuhCfmSWy2OyqMmsIPYxac1q55FNrY4V2hGg6yqk/c5wn5Kj7Ik1cz5nzhbBAZUcOV+
pUqJ+FlqBh8iSWE5dLgrNpA/dAO1A1EamOjB2Ag/3P6SG5tGps6yGkW5n17G5RLXqdtbitY7njIU
2tmt3Bjck5KdbYC+O9fhzlDSVPz1/lRHN7QQ0MQHqI0nDL7M9l7Xp/EJC5dg5xvsDbU66jN+VYFd
do4XpU77uUgb9c6md/Kujvrxb2YFkhA9APAKSCBczgqLyTBx6Q57vdo0/cmokgj3OaNx/wkc5Olu
f62Nc+eQtPKlCM+o+ay2FooAwNRnOFGd2S1HJXLg7IwwTP9mFJssXN7ZFNYvp5Qx/Az30cHVuugP
bgHYqsIJdCeGbOUlTOb/DbPaeqljLiqEEpB+Q11/raeatnegiHdapf5JulD7YQRmT00gxiept/L+
AKkmfXtkRvQDlR4ZOF0I4ZdTHe1MC4SK3CK0PAWODUJ/wTyaO1Pd/GwoiVkgPgTbZLWgy4ITU5zC
EHIwePH5XxGrmod3f/HZyA1ci6oy9ffVpnfmZA4GXDY8iuR/oqkOPa2oh50WyObJkhbXVNl5qK19
k3uKOLw32e7IZYnnKFKyr6PimH5bBXslt72hVvMpm9xpQpRCvRqF80d8SFy/E9DOkqnKT7eXbmso
cAry8uTpxNm63Aa6NUDZU0bHG9QQa7IuaR9Q14lPLrC+vzjCdCfIA0BG8ExbRcGWphu1TY5wiYk4
GVzZnMk69J0jvJFgOfRg0HTg5QaebRWVApiXaTEkfKZxMB/qOY4fMB7S7gRaICBOneZxKKLq2+1V
3ByUDB9YE1hTgDqXqzj0mgL03LI9eHzVWXbAsD8U4yMW7ct7ysYdrQYj3gn1W7etCwqTufKgY9zL
QeES2IODEpJXJan1nI+j4emOUp3NDCMMOzKyt0cM9A9keZ/qPq87edZfNVQGrBwqteMsd2WDqHWM
K66JStbbvx91cJCloAcBF6zPskBKZVYHRtGwCoCpqeK/ypviBBW2wLWwq7/Ubr93QW/VDujXUHlG
WIoKzHpvJmVeNQi/2h4JA6rTcLHajzq+L6Vn9YXzb58RI0VlFB/CFjs0dEjoqI2WJh6LNNTvkcu2
d5Zh41wCJlMhRktUmbMOnIbai3lG3c5zyyA+5XPfHKHNSnFE92++q2lqggoeWpFUvC6/qwCk2aS6
Y3tV2sQfhxGXPBFCQr99RDZuAup25Oa0OzRSaHmEXu0eSylHtSUAeZ3NHu3VBMuiHg/mvxhFapeS
0FGSXDdhw35pYfIzCtQ0w0vs/sfSDIX/9kEsTPd40tDVp+N1ORWYBCpcSA2PNCh5Z2OG1dWgNfUX
U6FQz7+BKvCGXi2YA7g6zrLR9gy3aY6uDpFqdKJ+57Ns7TPQKEgDg+OWfevLuRjYIjdW1Npe287O
3aiE2kOgRPlHKJLN268aIj/3jCa7dxzxy6GWELLbOEc2ZIzCOkEsjc8KrxCviFSx84W2ZoWGmoFo
IYAPNsLlUDC+sZuYQtsDsVChzd6hF6/Z+SlUMCa+vRm2yvC0kcjm6HqCs1kXijUtAWcNzMPTGvM+
TiGc6qVypkj9P1vpQnzF7C+F6/THulCJGa3+fezqn7d/w+Z0QZmwUQSo8DVyKRhjzFvpBRK9+sIr
TYeqXiqKc4NB585HlKnp6mEqcyCN0gUh2l5LxZkTYla5OlteW2EaEpamfqpCHZfOQMPBIIZyOI0Q
EhoYex+dug3/4g7ifjUR45Mw9pfM+lUUCd0uVTh6lpdBmDrYAhfigVi5E3yvv6mLnhmxV16rAr2r
VYJeKnAN46G2PKXEFGIs4qA4tHQDfiuQyx/NRROnqg2sc1Mm5Zd+RE4nhhD9QSQ4aOz8lqu4yU8h
aAKVAb1E807++asZLyhTTpI86HUoDj0KK84eoGl9u72B9KsdRHUNGUXqlDzfuW1WCcxYTYoxgGv3
hFX283mpew0iXZMDv1SHfvKcQpt/B0ZKNlWrMAepJozRMwIiUNBtI8qawyhibTp1WMRM/tCp7uAP
Zlv8KWHDmQd3srlVm6AaHtUeb8TDOGvp8GlqdPWL3dK2Ow/aWIpDYWoQ41CPSHfCnAyWr7etoKsi
K7CsIzQgoECXqxjO7lg59YC8iVOXT0gc5MjRODGGH+Oi3lX4eX1RE1357/ayrlf1ZVSKRC74E4B2
a5hkZYZprmuQIawGNc8kzcKT1Q0QZZp2T9xTxunVBIlCXEZU9XkGrZvaMC4C0+GuAwuSu94g9OgD
nFL7iFON8iGqhOqlSKT86BYn3aEtrJeWqig5E4JYoIuJPWv0H/znyNQLxAsSUpY/1GV/L2pVnXKM
1BH5ccK7aWmnH29b2JcxqTyTIsqB1wykCJJzow98TpE1+mkJJ5yGotI5Aq+bd+L7OsumAgehH1Aj
wZUAb6xCgYkbe2gUCLEHXKMePjcVLhMq5x/EI7K7hbuznOsAK8ejlM9WRW3RoKB/uVP1uJyhBPe1
P0Hs80uU5u9RaMJ5oo/xGtEilJ5ooVv3E/f2Iy12RIRur+064Lz8AB6CyP3SI6REdvkDajfJ4FBm
tT93SPvgDqclh1ydkOO4Pc71vuH2kEqSZB+yg73KPJxe46WhQ2pxnTgscMPRh1+TNUjKQVnE947W
G6ccHKl/e9j1mZTTY7uiskexQCpZXk5PBAhFW7Rk/HTIvmdI8Rybqv6MZdoeR2ljHSkXQbiiREZ1
bP0hjcoZlVqbS38ipb7PazwcZ3Q07t48HRNANGVXrn+eLqtH9YJMj1UNTelT6xm/jUag3JN7Fye1
wMlm54tdzwi1XZfGnkMep4Juu1y6BbE5N5iTwo+UvD0Iu9UOFGOy0+0ZXR84MHs65XWyayrs66ad
Ws44MTl27tch7mIuGl1Hmmv+KLTw2CqYu9webmtSvHyo+PHuI5df7Qe0laq04KXnozGCDbGmhl6W
TntQ4I1J8XCFc+4anCyi9NXSJUsemaXfW+k3K18MXBnFHeL/yWFU9GFnCTfmxEcWmtAltAxC1+Vo
XdzZJplZ6TeIwnw0unL2Rld9K6xWPrBgeQNtwiqCir/8Fa8yExFgO62hg+fXVSbejZk2fUWxrd75
PtfnlVGoCEAWhjBGDL4cJZuLuck6AdVgUQMPBhRlem0Q/pQbb1NRle0WiaIE6kb4pT61TrUS1azT
FPUwf6ia/qCC/6NP3y/emzccovQAdrmoSUfWqYhCIdvEuhiaxogagl4tHYQDZa/xtrXhUDwGbEua
jNrnKrq6U0kUqNzCH9Pa+V80t9oZIXVktNwBfRm7DnYSrK0t98JL49agPr/Goma9htWzvuA9h8ya
59hKdMRY6S8OKxsBbAd7mjLiSxr7asuhWzfqGN0Xfgm26Fy0Gbh91MDevuVoCEGYgCjAZbxmjRtC
RZAgxk4mGof8jkdGfl5YNgCnGJTf3gxXrQD2HA9H1OCpPzpUE1Yxtcq6OFcSbgkqtN3BSRxAysY3
erU/myj7k2fDIxLSn8rZxa632WkLb3wzeXWA2GVwSci8PFpjE2QjxYXSd1EHxdodQaLILvamuHGA
+etBJ4PuhFhorQKsTlhsA6QrfLdsAQR3BNikzT7GyBWdbi/mdepE8d+U7FISfCnlfzkfXNQsBTJE
6QNDj7yg7k3ciYzeD5CaeMaERD/iNVLeAfsM/6kz0e5cxVvLSU+fbgckTSja8s9fbU4ovXaF3CXG
8yUKZo2imx7N0G5nx2wcbDoQXMFAIjQgJatJkmjkqjnAUoo6s/2Q4ND0MMeLwMJ5TA2kU1O83W8v
63Wi5tCShEVkkTTx+Dcu54WVXaEMxGE/a+f6kfchr7+wFE+NliwRZtp4uQEwqJvD7WE3j4ZL8CLs
o9IEbvZyXHMK20IJIkLYhEdjgAvzl7Ap0genQRNjKkV86PvI+NDFRfOgkyl+RW9kryG4MXdTiv5L
oAu9sjWOCSHoUetVN/e1zlUeEky0noRKzbs1O/ijiT48gQh4K8aAmABGT94OaFITvlcxAcJ714wV
GVADcuxuTiP3YCth9/btakpLD8hJHBXuo8vljYnWDho3ua/WM45+0iFWobJwvv0V5T3z+l0q58JH
dOReld9x9XyKbLvoi2zM/aDu4vclerzv4asWp6ntpDoKnMukjpRDWffhTjTYiDs4sfC2YAPxLl5j
Rbu81xOjqXM/r1DTU3koHVJjLr1FV8edN9tLq/tqlrwsOP3wTUiGLteS/xfwEP6MvmJZv7SqeGcq
3VMXu6ckaz7o3XBnjZjIwQ+6r+f6lCoJoqzhXVOV326v9kYIoixNzkwhEmzDuvytF3VYdFxasKgb
ImCORnSXpsvOztlYWTjAvPblSwr48yoEpaZTVFq4ZL4yWs1dMBJJi3H4pij5vPMNN4IdC8qrQ+Kc
KYKv1rWbM6VIEVLiMYw4TWv3zgkUC4LYk5cj9vj2zEwS6disJBjkMask3Qgmre9QrsIGDkfPDLme
f8UwLv/XOOr/KyixEVLkIwriCpcuMverayK3wzE2tDT1TTedvkeT3p7xA0Zgc0rch6wetAd0dbU9
LujL7bPaojJHd6SaPsdi3e+PFjcpIngbPpDUEsOgHu0pHDi0OzuzOj9JwvGMOqH+cdHQmIaTQMtZ
adAjbjEAV0wHn+0Ka2szqO2dLOSq90aI4Daj5ytf3rLVcXl4ZsRsTJCuqV8iJn5IUERFsrUIgf64
7xyRPAdBHHu6Gr5H/vpdUozPee2gO2hOv998eMB8UCckwSRxXmOukqYQg1nDT1PQeHroW6Rn57kf
dgLixhGV70xcFHBm07lOL2dLqXHqzUJJfFGPLYhoq3kIOvPX7alsnFAIjfJTg4aWYjGXg7RF5lRi
thI/AG13mqJoObotHKne7XdG2jihtHTYyHQpOTxr0LUxAb9dEoS+rGlJjyGmifetHfL1SP6Xbxi/
7b0Hr2rzbBfoUhoQDIkoZJbruY1phtR24jtLHD6YxlSUhzxU4k9jF5p+5U7ZCdsX5NMzxz1MM8pZ
zYws1mLF+c7O3fqUqOZIPrEpe1qrkyyTpUkL8sTX1AFN/jJXjgrgyh3I/ta3pDLvgH6l8Q5W53K+
DoKEGUr7CczbEtljhG0xOq8A8GF3vBOarif0UsClcuC+lCBXAVCdIzHaQZ77cLAUjPOmn+0o1Pud
vSlf7JeRiFFwEJEXM83t9YQKLMHdvohyvypQ+DiO2HrUHwW53HyGZxYgaDmWXXBOo8kJEfOr2vrA
laq/l4h6MLIoCP+k/JsNxxbkuE5NiIbYKRJT81Ft03YieJTVT3wCwt9pBKUYrD+6tY+LhTDpySVd
tY64F2u/p86IP4/IWd7PZT6fB1Vv3iPl3xgoIxqt8GhqFLk/2vOC02acIYGuEAG/ql07ln5rzg2i
V5Z7QjTa+F4bAE5QJDDyc2XV6o84GLP/lFmo88nuxgkRusZVf0aI5GrnLuuDO6GYS33WqzJfDkNq
g97UBdbLAn3yeCfgbOTRrDdPL0KBhOKuC62zWidJpxswxJNq+TY0rvUvXg7K0dGU5mOFrN+TlgvH
A6KoP9iFGpw0J31rQ5ZMlt9A3VAa8aEfsnpD8ATN9DkxuXIs9PsnHTnfqTJbjN6R5bu9v7Y2sdxY
NLQYUF+rHvRj2quti+qBXuPiUM5BeuIN/vbHHoZxZJdoT0kS2NpY0K0Ms6hd/IyjNDDuTESInzOo
dTtnf2su5JPQaqUiE036y7MvQqQj7WWExFWVn9UBPkUQ5MpO9nodYBCOeTXI6ttE+hxH6cwgaYzz
eps4qV/FVnSkd75HctociockHSOqu1f8wwLl2dJuhswfQrWFIFYHXgBg9dBPc7czq+uLiVmB1nmp
6dKkWIXNBbTOrFoZHwjjiIe26nT4tGWuHrO+qaJDVkx7pJfrxI4RudMp6Mgn1Tp9TIImdpuEEc26
NZ5sqv5HTBPtE6Ki+lGKs3hDgsny7d2+uaLUXyXvCbjLOq1L04RaphtlvjXE48NQGujAQtDgEsb/
9PZQG5sRggkbnvccHeJ1Yd6ZxgFvGDf15zgfn7Jct36kNa4IfzEMOkVwuBhHmmdd7nm7zcEHNgbD
mPr4rLdl+y+e6PnOLbTxsThRZBG8LaBOruFIbZ6T/0Ml8ZMyC48YSmj3daxq0sxK1Z7GIbZOQ2M7
O5C9zVFNLnMeTQD717k/rMjemus59UPYaR5a0vVR66bk2QpS1StDkXy1sMbx3/7dmCMNIMQaKWuu
KuiWBbObwlTqd5U23MUu7kC1Hb9VoIwIL82HKZoCC+FSX0URllJobdml/rjU4TsEPbMcVfqh3ImI
8tiukoeLYeQmfVVkm7vIEhPie77ZOcm9RZ5rH6Yu/4WuTOq5cWv5WeJCdJjzyHkwOnyRbi/mxhc0
uEnRySHxA/Mj6x2vxm8LfQ6iOkjQGhbd84DI13ESYX2chh53hlY090qeh19vD7rxRKKLSO2UihBq
YiT0l6PG7ZwnVV2jZWEOcY0xTOo+x1Vje1HQGn9Gx2l+DejPP5JWDQddxUMgUhTdt2A5PiFtH+zs
qI2gQxMQcIzlCLLxNfI/J3biXVUlPtT28QjnEln6WVNPdWREO+d0I+hIf1Qw12xeILqraJA7waxn
E48ysgo0oaM6PRdJv5cjbU0IVV9qxySkPGTkn7/6qiJGvT+AeekHaQSje1kqr1AT58kwx71O4OaE
ZMOW/JfHy/ppZpcqLiMmQ0W1i/K2UzygbbxH+NrapQAjIBRzB4LVWh3GfoogvTh64htOEAMbr6dz
VczhOxHNyjEKLeseyOfey2xrZlSJybgow9OJXiUr+AuVvcuyIS6AXL7m6OM/uCPUX26fhY17nXYg
l+xLkRRPystPhbRZIPScB6dtxuP7NAybD0USoG/SF2537ALD3Ik4W9NyYbLSTYM3DZpwNeBcVx0e
NhROtNLx8RlrPWVW95QJt7J0XpKIm7F0oHHX1YdMUfNBpEPiu9kwPqjRON2PuRbjwdqnH8IQyjaJ
THYPojz+0baL6YVRvpRvzyZYWjTWUMiiDLIWWmuTFrSzNNxMnUV8dZUEmwwV4YomGPboFBvLymEz
adgwacFWvVzWfuzHycnn2C9KtfjhxoLd2brF6fZu2RqFbIzmmQHn3XFWd1+ij2C45xSxGEX7jrWu
cjZqlApuD7IRPUDrMAeLvY9MnfwRr6IHlWXqHEUU+1MaKkfKesOx0LAywnug25nP5lBI6+CnTjHg
ik+TL2NhNZUd+Vqk/FvjJ3WKR/2DoiR7rrabA7HtGQKhOiotl3Pi9quG2UaYBpdXbBPmVj0bU4wT
HsZP59vLt/mN0CWm9EY//EqPRaC4grCCjgaOqKn/NUBYhRI6O6NsJA6IT1FuxebblfDVywkljTng
5+bEPn1AZCNgTwSxh7Oh1Z75ptN5nC17PgYAYDAyyyB58BhXzB0O0VXw4u1D5UN2diQndv02lRDS
Lmw5X4holu/jIWmP2EwhT87PPuV5EexU6q+WVo4H2F6WViUHaxWS3U5rkLwqEn+wMZ901RH3UtHt
2advjEI/gKHok6lsFfnnr/a/wHuDR0gW+5o7/qqVfjipWhPsJF4vDL+LzI80lZof7wLqjKCPVpmX
OjWUkOM69hVqCRU9gBZMiILcXRa1xj9O7KbP2CAGJ100im8n0iUnb/T8ydaRGQzbFptKVxt6b2nD
9pDVqL42xjidsYyZPZyrlFMTR+YxqvtFOdpGPX9Q5tjaSeSuTpWcA343tGh4r9GXulypHGVJzFVY
KRF1bXvC4UCQJTtWhkMaCe3p9sF6MWW+XDKoyhwoWuI2TeM1q0XEIk1CPDX8ScfgC8OeOjk7WMtO
Dyq1k+ChtSXoNmvwaB2Dqf7dLHP47JZjiXLNXCoHJ9CcB0jbxe/IMhS/nPUpx8/LLJ/iwh6esRYN
z30fxE/lMtqgWnu8uRAPPBbGIu67LnH8YlCbu3xEDL8OlB+gqvf49Nd7jyki7QCdEuoVUf5yRWNN
LTSQEYg5lZn5PKdtcsAIOd45Ry+so/VKoosNFsQGWwtn8nIYKzFCjJX6yA/0GAewRffUSv8nqrG1
Cdyvba8/Cjv4gBJfdhC58HgV37siw2OvaI5RMX+YiuFzMNDZGNVRPTRj49VZj2Eccj2lMe2UPq7X
RFakJDeFBBPg4eqkwP52FUGz0RPFgK0rlhN5fYBpoezsr+toxjjyAQCABHbnOmUJUyQzEDBwvDxY
jE+xnRQ/S8r+Ob36LP9noYq7M+DWxCStg+YmaDD+c/kV0taeGvxNHA8rL2w6cQE7GlOUvTXhAzcn
0Q6SWye7x6stZboxrESaHVAcmvFe9Nj0SKW9v5kLWBESdFkNWHPCLQO7xCpnLkk3R0+hivNglafx
zvPpOuCQZIEnls9GMu41MTFydPx5R5ghXV3VJ6uODoNT/lcAUNmZzsZekNkcAD0pnHdVde2MEAuM
1rG8Igznx7HOeILjgXpMBnP8Us/W3rnfHo+7RuIPQYCvbrZYmF1ek2V5Oeye72OP0CamivOhQ3jz
POKHuRO5N7aeJOIBSOXehoO+OlOYB3Yaul6W5+id/hhEZnKmZrRnA775uUiFwIlCXkM6/HKDQ953
kS+TszJAD0VgUu5aA9tPc7b2CPVbC8hdROCUSDfgSpdDGbOD9KCxQHGh+vuwLLXxfpjodyzvzCap
drbh9epJ+UBkgOisE0TXyKwuNsvSCGLDa/TZOkRNw4caFWMnxbtePdmGo6VKMZTL7uU6fJWHlIm5
TAyje07t/lysVDua1Gm9BsrJTh1vaz4AIATZMY9CUPKXi9fVAx68o657jatkAOXN/pSHWfDmQMR8
AL+SGPOZuN4uR5mNUB3D0NBpQyfJIU577YvSav3n21nCxqqBRwahTm0Q44k1bA130Toqg1H3Krws
PbRoYi+pTPVTq5vBzlAby8bdKUm24A80bc3tXQRiyKUz6eTd9X07CPOxz3GvvT2fzUH4OID8scqh
r3G5alMdqEgUM4iVFTPVftt5iEdlr8t0XZKTWQc7mtRDwirWVdViyNB4xbgMO9+i+dxEXYbQioqs
5EdFkNh/0IKxbQ+pWqXw1IKiUg8V3OrwvlxaHLuQ0ZQ0K8sc9gLj9fTJgl7ggQA6Jf/gcvqYNHZj
DLfCE6GV/pcBuqT/r9Y7neLr6EHZXKWSLemvtP1XRRE3n/M2MwuVRaa/5jgzMvNh9m6I6upo5lmz
c7I3h4POSWdaapmvlbShZsF0yUPV48As90UldC+20GYKhzw6TGq+p8t6tYiSg0MCQG7D/Qle/3IR
hyAWGLgJ0xOD5R6A9BdndRF7aoZXs2IUYKLcyjzNYBuuokilLgjQ9Y7ptXP8WwydfWzaWSAf0P1S
FDPfeXtuzYkiBU8B7Agpu6wC/lTFSVs3qulNlciOqNBX59A1sp1IvzUncGcknUCnKVDIX/EqBtcw
FeNKEQI7TCv0J5cugBiW8b6tbGCjItqT4bwSn38h3jpEL1AovKnWXbe4p23To5fqJXVAJ7Fahi7A
P6TNmiNmncABhKiqiNK0jr57u2Q4fNdNOH7FjMNMTkjPldXRGHSMrJxo7LRzVmqKwcVRl92hHztA
2dlYzXtNLhm6L94TtA54uIBlhxBCc351SvuETCrRaozpwmz6VgC6OM+FYp2MCiobuknOuwnYwM4T
+jpmvYyKyjAVEEkmXV0o/eQsqh3yPgmXKHsu58F9dBH7eMR7fbiLauwjDqlVjiczrJSCNbAcj0Jg
+YytXPBzMKz+raGa38P1KTG+EJgwULvcLCE6D4NIIOq7RSSeMRmFdZHN7VuvUUZBkBCRE+qq0rvk
chTKZR32Mh3qGJ2Y34mxsqhi2frbjxcQC+4DTSpxU8VdjWLoMeIfqfBmTDiO5oACdo+x8+n25ba1
b1BRAKSokR+ilXw5il6oqW2MjuFh7FAGx9zJppOGXXJyaKy5ueNJJO6p6L259StL3xDMIMXY0KTW
BPMptWctM8jfFBqJB8AIEHY7t9lZwo3JOTo9bCI80ZDAezm5sRC9Wveq7gmp7I1ldFWeEVvTTsHI
fX6ICYoHkAnd19trKsPs6iyifsAOAZVERr0W/rPmTKC3OZMwaFN46Ocp+5yMk33WqtmhpBX059IJ
1I+BM/+5PbD8WNcDy2YJ7A+pynk531qz0S0n9pAV9+25G/L+OUWb/n7uLW3npL0UKNZjoQ0gXzDE
HNQrLsdKmz6u+n7WvCJW4Vk3UZUdUWBrmfVUKekpoOT2KxKJeQKx7ZxpUvdnK7ETcRQYlJ6RlGse
uDLsY4Kn7LlNhPbYUEp/yMII7xe7Q+5XoWvm9mX8WHNKDtGs58c+1qp2p0excY/ReAWlS+Cgg7+m
nbkodKl8H81zzca6U6Y0OQY0TnYO2uYoyIjojCDJJKv1anOhUkXpNE+xmvdNG9gfuiDRdnae/EtW
H4UrUoZ/RuAuWCUAZUtBc1JxIY+VhagbDz/dKteRHBswHuWtfnu7bU6JnNCmK0g1YA0OL2Ij6oO2
0rwOI5SD2hn2fbpgUHV7lBebuPWkKLFzIxMLqeevJlXgDdRkU6V6amEW5hGGdPMvxmKUBamGOD+V
NI++lpGexMfJQMuNeuI0tl42UKg8hEmPs3biaO2f2piC6tAg+/mfYbfLjzFohvQwOWkszlAimvio
NMLMjg0469hHzI/LKxP9UiG47Vo/zLxy3ZMwZnTN+C/It6WBWS1JeGAUhzgRxfd8DJzfLp29/3AH
jT4Pwhm/TJ0SC2A7hvgX64Z0OsDyNr+JsIVCAA0GC10V1h7oVt0Bwpb9H+rOazluZFvTr7Kjrw/6
wJuI0/sCpqpoRS9SNwg6wdtM2KefD9o9EyKpEacvJzpa0WyqCiaBzJX/+o2ZqHNQYXV75Raj6gZE
mtAeQd/ZXJfZVDwkfbeFrZuVTvKw2qx9oLXuXG+imVL6nPhiRSSzOk7qilrbjXFJ5LKdQBL21cat
nz4Zmg+PG9xZJlhAJxZb1NVv5wDPLdsV8pO6Y2vmRPpctv6sZC0BUfNnLk4fFRHsJMFKYe1vbsPE
b7w9lmoNfSHWbt2lbIa6gH3fesS2vWbtraqsP5r7fFRwC0zzISyHxL4jfKR90pupOhmyOh6CpZxA
Sc2ibp7/8V3YTJ5owGB1xIP67vmc545IX6RL8DU7PfAQRYY0EDVfb7vPAPiPEzxr9RYEAseGSf69
YxZzX+L1Vrru+libItxyzZ2iuhOcwfGzG/5x7eRQ2waelWwjJL/bkA2qVKTbWAvWmzH7Tq2L20tt
NRc4pWaiXGDeRQxPshj4WP3+dn6cVUAmcI5DDo7vBISttwNtSatMY3NedsvkrcdFE3/3rEn9pDLg
qfn47LJobTXrJs1Acfz2MO1ay37WPLGLm6nwDp0nFyWqTG0tIiNe5m+m1cEfVpvEaHxbevbdmLm5
yn2YbNi3nYjjMG3mUgtHq8p1H+NbxfQzaXSZr2mTlkazR1RzxOI/m1Fqzd3N7K0kE09xNudwlPFl
OBAdCGbVVd7c7ZJSoEe38CGO6jJejMM6pW0RzAK41WfCxxGFzIA8CbIY4Ou8rSqCUJa1dPKgsvTk
vltGVwlad0zdkDxo9xQaWmIe7KSDTer0jee3xaTfqMPQJf44VQpVCInfYzTafVVEcVJllzYs4oqO
S0Lo/Q9j9zAe1GS76H4qgs1+detzanEZGtpit74e69V9tsj4Gq5+eTm6if3SxYNyDStNLTA9a7Vr
p9O0r4MxuIo/9245EOfUsMfuRGPZEIP16cwsNR3GsDV7X+qhb2LfK5zcCpalceadSLsSM2NHWZvT
Cqcg+qprg5hlzBSivbG8ZEPWta6XnbP/qtTdOmryAuxaoPlYU/W2G90yC4rWGAtsL9aq8tfMqmI/
M7Da2Hd2m1aouPQ4D+kHalfm1GdGNJW6aA9V2g93hpUajzRDJQYdG+s76+3x3FaUtPTdhLfmNs5a
cZKlq75GnelN6SYMa4y9bNq6Dly1sMPcnSvXN62EoO4+ti0McKwFbpmZJgYpYYv2ZZyYYv0im9Q7
sljMfkcNkngRj0p/WTbK2OCprxGfpK26BBexU484+SVXDqKjA+lj6qjEzPLr8lCIouOmuQrvaToo
C2larWA/Nnot73CW0U7yYmN4dkmWf1IGW2KOUTnZ8cqnn8akWxiZ3qVom9ZCnIKQrMauFaNxM45e
OVCDqankrU8mL7D1WbcJ2hrS77XRmKe6NWUX9A5xclBKN7soKUev3KQrqQs9pyYavHNB7dVca5/7
dSLHaHDKiUtTRNwETHYT1uKDMR43aWE9FdACaG4B/nFllbeaUZIny/e2L6xrfRptB2t1XaMLJe1l
CieHSj8gNBXUkQiclEmqcYf1AM9GVEEsE/VitBV06jYte9aOKcmiBkn7UeW6M8yXPGu/640Vf8Pt
p3uoXRSGvmBXdCkAvI1A99hKQujX+jNhf3HG5LTL2vhmajvlOxsmUQTdOIg6wHjVeZ0QDjzk+aBr
+94rzWWnj0ZVnZS2yc2esrx/Rp1k1QTVpW6604e0yPzeHfPzGoZtHjjm4j62XTe+ZiAsl9ycGLkA
z9AcqHifvjZeOjgBInMS4SfSMx/xnh9ulmVS232DYTL/1/FGGRqVZjTBgJNz7K9tkd8AH2ZloNLf
0vwaYf2T8MA6ooWcSisclpgHpCit+J6PZfC6hsn2CwLO0yCzOieC+GdTkluKcyWVBdc4Ky9c39CE
vCiNFoMukjUdnkqRbubtmccQiNpJW9+AjnriTXrcHcXYkY873ijvi52YLilh80Jv3NSaPvGFrdNU
zDC/c3ygsemGUmjtfUZwyqmfNOPEbezlyqhyNZhyA2HupC7mcbd6Gs+slrpE3etTi7KVLZAMMFZN
Kp8LnAiLc2xxolh2dhnbcq7Doi4tAlVG1byO07i6tNNO2Axho5HlZUvtYAH6XzSejfLHoVFCeYV1
TRcJk6wBxZM1BLghO10xQb3pyFVfd7bTWt1xTdxcB1NHQRfST0ylQTYW6ekW38KzYU72vGt428bd
Osum3o9D3taAWbVbH4q2H6GNZBWcz7kR9yUovghSuop7N05MJty2xs+9EpN16g49kuxS77RzFZaT
HUxVPpxpncDTqyL4cE+UJbNoTaJedkwmciIJGkknbW/ZI3Nmh1Lkpi/y8jnVlSnZW5k7Jzs55nW2
LzGvYh9EXWvsM2vyqFHblKkpT7L2GweYgS1TyhPkp552TQJGQUe6V6gEeiqxGuaqshQBfuz617Ui
L3TfD6OjHgh41VPfYhQLBiZDYzN71Wz5xhC7jY+2Ud5XbqZiVZCriGNqx1zviagm5WytpH7p6kV5
ZAw0/P1s6prZNwwU+FHuJJk4xEzGaqgng6PgqNY41wkO4LbvsWad9bx0zrHjtIqKR7hZlr6e1+Vr
mQ09Rl24BD3Q8e5PGvxbY7hWWg+M2TrU4cvaLhextyojcTB1xRzex9bsO3mOdDpXzLoLBJ7UR+Uc
W37DbmA/dI4arIk8RXYkLkZGn7WIWi73dQK/xM5q25FbgOMDuV/JllFJU3i4MLM5yX3YXsmDsJRq
CKx+hABPSyo/VgerfWmA2NjAWYOV+7mpUmFTByttWOY1VXC8LJ3mJ63dZOGyOMrpUGHvCahipQ+G
Ke2zdemmbM9Eacxhq+isZ6mWK77j5YQkDpXZMV92+XxhDbl4qJq4bAKjcbKFudQqEEtNWhuHKzyN
wm+myRpDXpjSi5JqlI8r7Yc9ltKLezylWXHoepaOMHcoUh8Lq7DXKCumRDtKayX95qij2YbtNGpD
QGMqOzR2PkRyzpqdyFq0V6ZRdFpQL211yr3M2YdljWiCbFWSNtDxqjtfS+SmT+YyA7AOhbRv2t4y
XlPPRuFqi3JSo1K6eMLXXOzg5xrLta+6PdODbGzxpej77lV2LHR7zARhbBkiXtjcMe2K12QaXFYl
FVy2jtXlq2bM1eu4ajrVQdcv5k0xKtOz7F/Scqfl1fpCELP7MJdrTUXXgv7OsYSdoUMjcH1ldOwu
ZNws2p8EQ152gyuf5VCOXxs8rUu/Q7N7l83O+ML+hPKutbV28hddUN6ZuASW11t5cpkOi5LuxzLF
AtIj/Wr0YfSjx+gtOUwBJhhzGqzzisZG9bLxpu9152vrWvK+cDMxnCPxr59R/hZ24ArN6f0qVvpz
ZxbZd0vW+r1umG0fJGYcf2diY2kWugnsQopqlfh8T301mLV2W6iVcz12iwoRplJwZKfzX3bhnFGC
hbyNpXdEFWXPUdFo85G98jjBot2engKZAG4jKYpRN5HOJelZRenPaZuinsQk61JtSiMJJ0XWD21c
WK8FejyK6Hz0bhVLTw1U/Fb1KmJP+VL3S32WT9ocZaNWLFGt9dUWXpANj1XVdM9LJ5FkVXHcrjcT
ijQeiWxOr5vJo2h3kkJzCCxEKOiPMYaCXEOxIAium+KWG1aMxyPOKHdpo2QlgoZGac/XrteUcFQB
KEOH+b71wa1YkPIis5x9q2nglvgqJFZYJlLP2KiIKv+iTvbS3IqMSSMQvWGuYTGrUB2ZCeQlRuJ9
G9Ses0i/4lE9r/tevUSSbpMsoU5Mb1Re9eK3IKGVr6VkpPrukHuLX3gY//k04azkoHvEuhH3NveZ
T0O3HaJCuskdgbHeS0OPCdacM6erL+G+XRedTQqOtFXlW0UCyUolXaZXk84q6mcZSNTcm/Hq6yks
GX9ukqbxlZjh5HWsk/rYktqckhMxGucVBrn6XthD9n2W9cDOWi/i0MvnykHiNW97j9zQZEBKRDsE
PZ6ayvFE/lSGKYOb3uROOZrMf4sy35Hgu4wHz13lElXsAolDVO2OhjQZoywznq5YIJj20O7seM3q
Qwef/1TvpVzCwsiBi9fSK3ZxpjcCIznD+r6lLFOKTrVrHTVDM79AtHTa48o0kt4XihMDzehJFRTI
DO4No+FNKqTDQtL0wyy+6GT2VoekH0ov6CcrK0JtXue72pDDYwwFMQmKYUxFoE+yfcy8rE8CGIrO
c52vxJ4Odb3avlsyfkFGjLXlm4rsv0qV5hhUqcp9LJsBuz20pOBNVWUlp9iud0qkSlvLI0O0KcFu
rMyGP0MLT8LSztUkVNZk5Pas2ebPlxRrtR/1CsWC7ox5Ri4JVh572ymxo5jsAdQ1yRtjOsc3op4u
RuHYt4qDdUygTZJZW1Uz5zBKYxC+GrugVnjHYliHPmSBLwoOFljJ2KmHTpSG/lASFjKcK0K0boBN
UX2WLknXHHnFkp5X1Am2PxS1WfvsQ+UDtjvyoteIIPfntbHywFMoRgPebORqq6UPcVCzzWgoWGgk
+2635FTteVlc47hUGv4w1h6hmGIQk29jtFzTg/DEtJcMt7vPPJIuAjdJx/RErw1vOaEyIknBaTX3
qOxaFTZajadqUOZOf11qxfC9LpgRw6lYuquJDtFlNRTU/HnC9vAkj0XJ3IGqgIiutpHpqdIq/ey7
S9+O5ENWBa7Y2cwbN6dT0/u475iPSMFFGha21V7MMxkjB4UyYF8UdBCjZlTjb0vBnQ57SrsicGWn
XrZDR9FoTGqTR+MwKv12a5zhEvy58UJZDFL47up1hp/XBjdOGnrSUk+qzUANM/MggfHQBof8Zmkn
RcbEc5yOvWyoQJL2q6OoMjsqEO48uCouA+G6Jv0aVl5NIHc5LfgcUkHJvRxAPzEOjgnXlIszv1Z4
FRyL0WLzOq5kZvlowzDfUduuipmu3Gr0kbYnZwLN5oWbtvalrrhM2VqXVGq0uF2s+6NN9QyMmhcO
QEmWehxrKNrAS10PRGCd1Gd37LFX09tZvnQ5facDCrF418yrF4d2LernQRi9Gv6XkY5NS3zYtCu2
DXFT6BSPnTKrVvBfrc2WvatoxAPPO5TscjJunBbkKbEwVQtwkiVeCzsFL/UBoROTcTPKa87Z+8y/
8iPohmEnnFCs/3HVQgTzFimyyZMeXb0EkEpo4jJzsBbYjSsgiVmfeVt9BL/oLaI1BtpDovSh6TfA
NJm0vF12WTOyNg+m9yWd0vLln0Js4F200l3Y1YCp7/tiWjYujbHU864fzTP8NG3qCwFi/I+RPMeB
UIffsY0qH4j07Y3Ll0EZW02ddiqaUhjASJ9qdfnMav9jz4PAYoIV0dDRL+UVensUVhGRJpjBkwg1
5GdVnlYXfeWVx1psGbuucY1PTBp+0fTeGP8QYjcDBUzW3iGja9YZq2Ul024ySfqzmJmqfmS9NuY7
BQMU3607M+gwcvatle1IlV/mNvuC/p+mIFqIh4xNv2ds3Ssofm8vvJcjNUqiSwyI8ukwteQ21Tgd
/ONB5Cg45sBV5oq19+YKhY6wJjEmuUOoia66dwQFDwkyv38iP7xjOGbStIKLr24shvfkVZC+MmuS
Ea/xeBrP8pIYGfBla88GoQx+f6gPrxiejDBK6Q39sE15fyg5yzZZx7LaddIRQZ/W2YWYs+mTV2wD
/d82rVDUQJbCCQ+MGZOEt4PDyZuVYFwYnJK+zkjxaufPczyCICoPKM7gd39GKv9wE/H2Ut1NLYdq
CEj43ftWDuQ9StViqOq8CLQqV0IHPlyAT/8/luahNeC5oLjiFaBEe/cO6Kuw1tiSy84krcbP2Hzt
Vyy6P3kqPgzVj6Mg9UCgQUP7fUZTmVf1NJgdPYhWWSN2BKu/as0/9vXajsK/W7g6c+97HlNSOZOj
yXqhlTLbvgUut8skGY+rUP72fv7vN15N4t//w8/PTbv0pPPKdz/++8v42suhf/3X2WMr/rUb6pdH
mTX1/2xf8n8+9PYr/n2WPZPS13yX7//Wmw9xpL/PJHyUj29+iMjplcvl8NovV6+oguSPAySvzfY3
/19/+a/XH99ys7Svf/3xjP5Rbt+WcPJ//P2ro5e//iA076cXcvv+v395/ljxuavpkSv+8IHXRyH/
+sNQ/yS1XN14XqiAYb4wmU+v2290908UrkxE9LW3+M0t/bRu2Kj/9Yei/flDxoOXjcEnEM5ByBHN
8ON3+p/8bXxucG6gRceKqv/xvy/94j/v63/Gh1vx98//qofqoslqKf76A1urt+81LhNbTAfCsq3f
jdvW9sj+REdrxjRepOdcyyLFbSTziOpQk9g76ohvvtMhBEXCs8vz1Haby3pd3LNJs+YnlaZvMOYx
hVlaFWEyGOKc+Xt+0Od4ul5g29+AOba7YRLLkVWW+d26aDfEpK+32kQC9JyK5DIuh/XE5AWPEN3O
o2+MybKzO37mdZcAZLizO6MsT40MqXolY4zhkQYZ2GMq/aCGzKdx1KVyBB/oFhPtc9o6IcIb65tV
afMQJuaq20FpG2yJ+sY9yTsIEX4ci+rYHiav9PvOlqjj23ZFosGCDJzMTqz3zUkoIV7U2YEucUsx
YRnN4lvSbC8rcMH0SNJ2uhO2lpGEYy7mZTUVzp5TEWdVbFoslrF2YbaLE0hTm8Jmsdoje85g52ws
ecpwdc78Ok9CDAeOAfnqfWxk53hyqifwRsJKbeeLybn3jAHzxpzdhUJCd9fR8v9mpcp0mUw4WQj3
qS+WU6MW+JKdrE12PI3y1sHAwyqGPoKg42MTca2m8YuCHOSYntd928TV0dCO+pfedAPTIW2sN4QT
6rn9pKuzeypkd8yt+uKm5vXsdW1kIghLu2mJUPUnTzkONWHaus+WnqPbsZz5Ua3ki036WtBWnvYw
W+Ih67yjSVeOMbgv/DSJy6tJQ45sdXPzUqv2tV33ADTaLbLK69hSD8DJEWDWDgSyCGqF/+p0YZKf
ZJB/aGZ89Ro3PZxrtz0sVaxHvWJe2W1101dad4qC9dEyFtCPLD5048I9HYZw6ot1P7Jh1k+MIYcW
0WQ3Ip+WyUc3kNBjn1Q9iqdeJX+B8dIJL7IdFhl40anu2yUUiA6fVCDMMBuHo86Q+d1kxsvx7NgB
5ApWwPuxLO3hRcmG6z5xwqR+6MCxrEBicuCLis5Ts7hCj7o2dYNZMXvsHNOeRD7L6mPXtxRDg2cR
L8Nx7YFk+rPRVeOp1uXiUSHY+kKMiR25xpAc0dHQCr9vNWpN8P4MRKkOs1RUd0rSdb6OLa2VVtLH
D/x8ySx+crwLJ+88f1rEYTLFVyywo96oroiXgYevX+fr5HfknodSby+HpMx21ixUH2WuOBkM7JhK
M3tQl3xn6xaYDeGaPlZOx6LkeoZ2OK1Fmh5aegbGAI7jynUJcEg6LXCU98U4kcIE8zkVljhnB6oe
r0bhBoWeNCHKGADmEfx6dlb+MFfHN4vW2Ve6+NJphQC16eLTWp3NQFTlqSJXsKW6B31SqjFylNoL
02pY/LxJrqs0c49QzOk3CijEJZLIOGgp8Hzo38vOc6aSMD05vJRZ8nWjVCjld7kU2k3pYi2F37xy
V9umONI674C/yde2hjVdVhj7zIZ2KConHGx32E8z9wNClQWpq50D2stTGAsXXg4xQMG64SK+cDHN
Wg3zYM4xwVw1zQmQP+dJi7eInXQa8dBf9Ydl9q4QQh9iRa19q80PaT0/JVVx2aST6dPeD9M8pN0q
r8W4eFh00I5YVEy+6PDm+8FMAD7z55hbF4qKwrWNoaTRCF66IizT9C5pxbO5DMVTUYtD3uN520/0
JrohiCszC825CLj/XzJzOK8160pRRBuoykhD0BwOs6veq6RhLiqeqmgpfDq3gcimOSzAGGHElYe6
jq1zkK/2gsvpg7lZaVNbxhDlWh4fFHOYYAIax4lcksiOp4OTaM7BTLM71V7DjeL04GU6QkjTSeMb
Wa/Jsai0dEfnEyM6O2t8qMnJbRmXX/PO3Es1NULDfoANWfkTPLf60OqZEUdMtubXlD3EhWG0xm07
DczqbvKkZTrvrply4xabXjrATLM6ZGBkiRWAh5rPE95wTD206nRpKUethyaBBqJyYqijOjyWW5qg
icflUzPTvvVn3bKea12pzdAhrc4Itcwy8Ewu1C6s1s7ZZ2w9z5usL9wzvWm026FwcDoxc0XZV6p1
XuKODsIEmdC3+9i4oCOPA0PfayEzt7cj7KA/mog5PnG0eHB9LE+ZNDxRnvf1lO5QsleBUkwlL6ZQ
Q2I2EMGOnoUYOssOKxjDfqZ0/tomSWRW1bkZy0M/JPu2OjTzWB40mkMHYy3HwR+ZAm2RjEdjMx2M
0v6ueE13YsyqGiZzaY++mN1hl3WmcnDllBNAWMQ7h2sR3kh+b9VpF0KZgwSRHzGVRArN9p2cp4kT
ytorimfVj8XjuILkxWPr3NIxjHezU4lQqlKGTSKmQ26KOIrdzr5L1KJ5VIxyvUlc3NzYRFRnRlfk
d0An6dFCJvKetkByPOVNelzonnJOBtdyqWRu+5AtdqJAOkOIGwKoxUcF3DEWbGlfyV6pT6tMre+k
1tRPqWav19lsxDigzyKszVjduZhjXKDWLMFt1PhIaMv6/KP4+0cV8f+1un1TEX9pX+tr2b++Sgrn
/w/qYIrD39XBF4/1Y/WmDv7xgf/UwYrj/Aku88M5A+Ueik6ovP8phBXXoNz1HOw+CRthw7ep4/+u
hL0/6WeizUajZELZ+mGa/3chzPdhb09xDQuaJDt8dv5JHfxBvrxFGrJj4g+QHXSaXOrPZXDNiilM
D2ZTJ9N0x85Ku9adhSzulc6XjiLrnOVHHo3rohtBXOveldfa9pmllvmpoahFCEHZhPqrjnQkTPb5
MukA82FLht6QqXs75XsSPFQCx5nro59u9C+q+B+M0Z8355w9nfNNkgNmtJ3/27PXSgUvjNgzIlov
7kWVxtmJ51U6TKpkyUJZWw9NzvKOSk7B/QwnjmOMwDvfaHFZ8fEJt/a5m9a7Uc0IzeYmzCCgfier
4ljUNPIA5L+JtLlCpNvds7OlDM9q71tcOmqoQV2YQh1rXtgiC4wXQNCTFJFmGK+8+ZUn7EjWaXOu
jhVN0kYRhA4q464YXH1HRZgzu1Tz4fc35D1YsY0hD5KN/hApJXjf2/th9SpOO2VhRG5fzTdlS/fQ
X+GJncQepduSGcV9p25JZEM/Pv3+0B/cV+GOYyRBXQRICGTyHiipS9J73WFLk5j4YwUpvJXluoSN
iydzi4CwdHpoGEPV++k43kHPLo4XKES/P433bMctDhEQwAYb4g782Hf+/Dw3kA2KkSi6aBphbiq9
1cDLLb8rjnuHOdB6xH34TALxHq3hkC6IAxFbONbQnXsH341tGg+yc2TkTqTX4oVxX3X9lXCpV39/
bR9HlwMh30cRY2lsnd/JVep2TGprtWVk5uVS+qu1Nvu4ASaqO90MZ4d0crB/HZfo/DN7kh+yvbdv
mrOlo/F8kWuJFcu7Y8eMbNK2g4zgczUYp7NDcu0agR/5hlGp9jdtjcZqLkUotPWujvPPPBR/dfHb
jcZyhZvw4S4LBdFiTOskgt11r8bN49zZ97lBjdBNMpjg49e1ffP7G75hAO8uGhCDORsjIgdy/HZO
P2EEmTJNak2cbdROggTHDOKOXbjt7e+P8vH5cTWPyVwjXo8mir39/qejDLMpYFh5feQUWRouHg25
BZoSgQ1m9glk+oth5Fg2SD4UZ4TkP37/07EceyL1RVg9w2ieDJ1z22nWq5LWeZCpauuveR916lIe
Vq0MdSm+/v5KP0jybOAbHXAOIymgd2yX3l4qvCu0GwaHp1H20hfNqTr3MErkNyMZDhgmQ6tKQCFn
eDqpc60q3reJrnlgrdi6ZLNF8JOXBQNM/6BwHn5/br8YhTen9u4Bl6JKxzjh1MCgjvXau4Aq+sTQ
HH5/mF9Mk9wCByAZ61Y06cBYb0bbVip3zvW1j3Jzvnak2LuNcVcafQ9DYIiEku9SNT1zJ4NSvUgW
f5pd95N55ONjzSkwQbN2IrvHDuTtKWQ5BixkdfAQEHkYOWbrhVNrdJ9c6ft2zo+x9igrVJoNRIi/
W4tomZbVtNlfF7lzmyzOjSzlXc1q28+fRRx+nPQ3VzKwRNYe/Dc2sPHnNyg3S0/t0BVExtr2hzVx
7snKEz6UTJOsSWlB0dKXT27iry6PThWTA55bpvbe087ryc2Zc9FHZjvcJJ7HPiPtnyQ0tTE1Xj55
aDYU/u1ExAWilUA+yJHM93Y9nWKverxRV0sa7mGldHNguU0VJEszY1GaT/tWZmTISve+SaZA7Vr9
k9H85XMLD4yrRdK+Ibdv7/EAK0LtZNdHvW2eeSzxJ1k35jsZr+G8DK8Lw3JKIGAGnwj4SLWvsrH/
TFHwy5OgicX8TxuLRejdQMOeaTo9rfvImhv4H+rVAuN80eRNq7V3lHYXrF2r31nfTeh9xtxQtv/3
OxT5Z9RY2+an9+NAa4tJalOA81S/vQljlVcDLl1QiMEpInQqp15BKhj+kGkkrXonTBGNRVaA5nrQ
5GmXs2WDJxsquhJJaaCvW7SgMJ3cjzulOGDDoYZ9U/9T/ThWlbSEDepSbL1J3Xo3yagujN0V5JuF
y7zNBsM9zj2XhFNgwBX+2yerysepc0t937YRGHHiffDurogJio/MSy3yLDG+kDd8DWxsfB+Vz8rb
D7ZV23Vt6xZ6TAtnff3dnJLnsQb1zFQjrSNbvWzvAdjMYKnFxZxQV27m6n4CwWzXVfUxAadeSMdr
OrRVGQ4qgF3tIALJsY8P68L5Jm3EzXIyIcnVlX5Ar4JCIk0v+5HxMUu4/pY+92ELXWkElA8cdX5O
ZP2JJ9P7iQRhOvxiroVXm6fq/Ww84cwKT6uDxckGKrKsyr2cSU+GV2JuHn71Z/Py+9n/P8eD/cDO
c1O1br//qQQAL81Hte3XqKc6P2ly1boUSWyHv39V3k/J21FMjWCvLapzq1nfHgUYVQORqNZIj9cy
XNv0aZ2zbzQSTgUMFE+u1ScHfP9qckDcIjG1o6iBdvG+iT63U4pBNYRCPXGS+7Yr9Cgduke91561
ktZGNWYZ4Kn5mY/kD73nz3PCdmBqYqx3Ob7H7Pj2Sq3clblEfRBtsTB+yyqkN8YNqofCLyZhHINS
R7mV37rrd5pJ17WafcHb9TSmAkJAc6+DVvnjRrP//QC8fyk5LTYKzFFbTDU913eL/FwnUtS8C5HX
CTeMZ+TfbZx4gYeZy9HvD/UhQYZj0Uf7sQGi9W+8NycqFmWQpZLNzIEJfN+1ToLEaEME/itW7nUR
rY6uhvaqPVpTvFvEIgJ2fggGGnPH4+HCdcqefn9Ov3gcNift7XTwuUWq+3ZUhs5MORa5uLmw5U5Q
iwRGJ9rIctZH3Vju8yHJCCUp093vj/uhwt4sT+hO8g9T8LZpeHtgMBvm8zmfokUU30t7hT7rOVVR
hR4NjEh38/V0qofmZGu1YPte9A4s4k6+/P40fggI3z6VFApAw5vTLxPm+yEZyo6uIrSdCLGX8WK1
8QM0sy80fwi9c+RrAXR8M1LboNfAJeAKY6flUJZwz3QPnxq3PypwujwdxqI5zL2TgFwnSe3D0OtP
OnQx+HCuzaWj9OmXdlUswMhVO/LqFRxcLesHq+qsQ2Os6jfZrvqekD+PjMRhAHeou10HPhqIWfUr
SOJhKcbqvJnQcHU1gPzSVYE91foRaPJTDb52jG+UQdNZm6+wxuQkBxO2qt7sal2/6yZjvlpgb/vu
VIwH3RbWeQd50c/wYfpSCbnuU69yorTTEIaNfRmH9BDns7LozHN8wkFFbLV3T2Zcym8LB6OofetI
47OwuF88FYwE5RN7HiC/D5OEgmo+twZvipLauEFAdstNfWqc9tsgigIxBILBVcCPNaJkUZ4/eRZ4
4t4+CqzKJtJPjot1zdZU/3nCh8ftmkWJLGWqBuvFLbv/Rd157catbdv2V+4PcIM5vBaLFVRSKVhy
eiG0bJmZnMxz8utPo9cOVtlXwjnAAe4F1suGt81imGmM3luPn0zQn4dq0T86XSCjty9n/j7zcD0y
uWj76zAdL084VbbUfuqWUyS8JP44GphKqsxztpWnx9+yCW/ztpStFpqlJh/cOZ4/lZqVP5Kq4p0S
r3F/TPnEh5hL7TRUPc4ajd43SuS2yRa2Tcxmha7kg64CTLp1m4WDxz+k0yrYC6sxznY/Zvu37+n3
2QQF0IrmJMCNuJJLqVHpKBV088xo6gik9kSX3XXAAG99Ifl23DQ++pNMosH0SvOdeXzFC/7+Ail6
sHrxCwKEOhe7uRSybkLU1RDFKd6eXZHXBa0QXCtmA1VqI4QrvjRZ0bubKZHesRMYIzdupVW3sVPV
3/HHZJ8StLucJbPsWPeOvEPzE1NBKkb7lItGffbd1DqaYvpRjtI450gIT2ZhlGd/Njg5tXHt2BsM
qcFhGCs5QYZTzZ1snS+1gXfJK42DaTb2SfhNt03n6mkJqmerrhPG3dAcrb43P3Ve5X1VTSBC0TTl
TS0teSzjzjtgrm3vhtL0QnYswcOkbHGebbP3Q3I6K2JzaGYfNWyzh9TPzcdG95pmO2G3XVhvD7Uz
ii/poBv7PMa3VMrR21i1ABcMGr//nFbN/ETdJogKuzC7KFZNFoo2T5A3N9QXImHpPIiq6prrjC7v
rdQU/ztupuYU5/MyYYSblmetGLVn9tnGYz9bzjMm4LENtYA8oY3Rm1WUD4bARBLk26Wd5X2Rj+XO
t2KM7VADbksAIfcGvUQMVfg7td70qJPnOdlEpF0/p+ZoELtmTXqQYBBeHIjsQ2Nt+7Zuz11CNXlX
tHUcpiqXNwiomq2T6kmLLiDFERuD83f3Kh54Fu7cP1bD0BEdjZ/gC+I4sethW+NktrTgTAdL3Kyy
5E3RZfVX32rTk5Omw65s6OOjzzY3PoCrDabMIY+6hgiRjaCs+4W9jIP7rstmLHhOfiiXFHOzn4yR
spr2ShV5fjCztviuJ9N4p5TvhqoIcOgac3ouK5lfKdvMQO9mMz0EoLuona2w1ys+NYWmORXGTRrr
2rjRmiLdDlOApNnC/HpllKnzIkE3rpkwOl3ChRNvEvkDZS6Mbcq3sa927X6Y4tY6KgJVqCG5E70K
07AL9u5WiS0r9f32oAcyiHIClcMkn+BCuLF19CuowbafjWddudlVmif+oez65UHXzLTD9RcgsU/m
Ul0tHlGYnsumZXFEcF3gOaLGnX0w8sK4bh1R7wfR6R+7wKpPmSucqJnpBPadblSRntXjlQSrv21r
N/hIMMu0w0Ltfc1Gtz0QFyFbWCoF7fdCVZ8yfDssr7W6ibVJhqaJfX+jV4F5NZOxh48K/ozyx+0i
XY1BZmQPuSnFld14wUeFuzdaHW4PnbZKOZbGb286VSLanspQTMrjiQzGmdiUNlyoh93Eropk289X
Dc6ac9N0SDYS39i6wZDt+6waB/QXcIg3KFi1q0HN7dlx8+4Dw+TL6HXW1vUFsWqcKfZDZ3rHYCiC
K93PtMPigEdd8Jk+Zng0Iom46rM0cvmA0GT5JsDDMF3N/k4waT4U1JdvRp2k0bos/LOqSvfG8+Lp
phsX7y9M3PW3oCa8IyFU7bNwCpOACd4pPnY3wrdrnzHjN5zjBtWcDBGk8uARb4lYoOPop7JpuKGN
TbcKaY3xaNAheFC1PxwMuAVhluntyReJuoVAEgVWL+/GypQPjbSyUyzzZoet292ZXqwizfQ1yEOB
GyJu908tp+GrosqfZ1cG4wYQjIauYLAOpevcu1XPYiS6IDIzN7/DIFjd1QkQBkQyqY7HbNGW26FZ
rJt5wA6wqY2GzWJeOAGgAqNAYuWM1o2bOVOPMGd+qrU2cpuF3u6cG2cPEdqRS3TUTdHBuHmhW9uu
6ywr/LkKDkNNuwvTQsyBBIcNIY6stV/ADBjnuqehbI5dfuqt1P0+y7rGSDU3J8sT2b7y5yAiIJRc
TRr8ehLCG8s+N7rNbzTkVJ+dZjx0qNKu2rI/IvJJbqfA73b1ap21KSees6L07zEaj9taje3D6PvL
16Xrs0+ustV9HaQfkDdrL+7i2cw9mRNSQzPOpDJV2D8mPB5qGe+8uE+No5YYo7ohD46IQtHnxkbW
ufBuRZ53xmHBcvtAMUVcLVUBr0j5/GX6dN7T5E2SBruOX3lbj8kkkXB0yX1W2jLYeUMwbnnCKFvS
0agN+uRmLre+JbTN3Cp32o8u8pW0wK6zwfxuybBop+UoFkPsYnAA98DhpxZ4hNuEXd49lVKfQ9il
7m0zx81LbmjyU5kGGpdGFLSbDBl/sjQ7bck+bNA39FPzOac67oXupOGfTyV4jj7oUKXNJImfBk//
vuZhReM07IbCWZAItjiUiti5waKVfwr0utxnsZej9gAiHLLKzHcUx6evXqEVzzj9ssdG4Aauassp
wkDOqMux+fcZs7i2fNEwKyMIwW8mQv756uDAHLiJ9fI4A/67pz/a/FhqC+0x5gxjw/Oan1xpqTuh
TVRFklmGMBCbChuusK6MNAd70dTjaXLpyRRivyDFjSTHk+c5MNcwHEs+Ad8Ry06iyj3j7LdesDL9
hUfXu00Gp/uuiZJ9Is5K50nOzCl0Z5W8E4ZkV1MI33ta0F9vvcbRz0LkBYhnUnXIBpOPnIMwromi
PLGkll9G5MvhNKE8GWqQAQy6sEMypRfTifNODxZaM4i8TE5ll99D2aw3wdQG15pksJI9Zh2pOvoW
Kh4OOHtj0Ghzi5k9qCPrBwVffq8b87DFie5/lflSZR9BEH1RmZ3qOxZp4i3Hbt1c2ESZwaFndKZp
cIVU6yph23+oJN5aRnM/7bvFuStnrY43njNwgEnNllXOwlGDQNHqWNq9mj4Cz8RHFDnHqcDXxC6I
SHa8pKnAITf1BWl5WdUeDJld+fzGG7Yr/R0TabnxBu9jRczSCehScALhVkK0mO5nI8l2LN35SQ7L
SR8r5CRu6z/m7KadSu/3HtzEUCsnoENpeQB0WDGBaliMNHSyo+l9qkESzim9qVHzDBZk8wfO8eXg
OPWyEXrlRL7wIrAk7g4mRwYqvvY3oOM/4xPWDmUv+cmz4IJEu37kCRV/VW1aIxDVvV3he8m5DVp2
135wJNJIRv4qkBtIrz2Oa9Goa1P5yXWrDE1esmo7Y/VR18vh1HgMlaZqYH5kYpU5NtuxB6iUyAY1
LXSoI8HFcCnyKbTIaYwEWi8h1dZO8kcGcxkWyXIuRI1TDuVr1CvrbnBnnZFv2Pfg7iW1RKk3R6my
cTdkaX1bQH+8MxfRV7uO4LizMphBHRqG9x1Stv2CAPq8qPyWtW0NRtcrdrCK/UbVsR2d3aCPMg+h
U8BEd+/IkV5qWTnXeZ/hd7MSEm6N6ls81TjlSgpYWxdR3rVc/0DvhtVfrGcYuprEiFKomps06/2o
l0V34AyEr25q5RVRMQ71sGR84t85TYyuq4lu21q1N4bnpHpWXubs9KFAqstXezUWih2ZFaf71i5t
9slxfm2OjsuMJXiHSdxGWVydpVMbZzjyRO2yx9BGE2EfHmZ0j0G9iWGs8Nfnb5ar1ZF0UnVOY2vZ
OmwGjzpJ9E9a3LTXZZ2ohwkZ2dEaCv0uGeN2P5k6h5xmLMBd4jaS1ZaGqWT6NNS1t5BH3na2enJn
QdxT0OQPdu4i62gru0cubTb5Rm9q58ZK6sLapOCDy02j8dUvHNwwynvtiR5J1m0CBX980xGBsMDr
N3IVGsATwZJOaZRYfYKJE1oesjNreXFzV8zbyg0wzy1JPLFPbwf3Dk2wxafjd81XVIHJh0krxHHI
pWx2STz7yZaSxXTfC865ISSE+dwO8XyeGlMi8dUQVicqZppquqV6HMtcuy7BKLHcQ2+hRmlo1Iyo
YaKv2Y72IjYxpLhrvbLlQy9y51lO1Q8tbx17RyXL4qXr3dbMQOuAsplFjypFiXI/I3+/phSlXcF+
yXdGUecPGcJdTIBG8CWt3PpTNWmQPlzAAs265hsY/BGCZzzUpQNdtsFa628nk50gYEsOYb1IbnW3
HthiL9mhb8yaSq4jIllq7VlWQVhPTgDJRUe13Ts+IRx+Fk70ghRC2ahSBB0ageZjURwK1IyZhZc1
hWoBaFF8U3xeWz3xnF3sa94O9+5Ab39Q+ITbWGl3TpX0e84I4vqnmGawO9TTS0WMgRE3+nMjG3fr
dr5xFeeDoDOG+FhQ595wwPF3kJXFJgfglreltwW+waYO/SMQm3h+xunc7UqTl9PM7lUbqDOtPePj
IrTvHmL1j9NsZX9Ngw4IYkyqb6NWIe9AygdJaagfZiBlV73TpNdKm5jbbUdHKa6sjWPjVd7MdWB8
COwkk6FYnI3S1p/UuxR6pvLaHzoD1bLV1eEYTHHYaVN7jUdxP1vs6YZBaIdWFG1Um954pVO93ku0
vlfGQmZrQqLw1gBysE18wWAFOA6Qop5PI5MV2v6O84vWBzcU6BczTJcOnQhF14MzBHgO2DF49EOa
GIxF0SbDo6kWF7VmY8wzeIC0jdBf7jtKIjcEuPio5Z0rw52H/WJ1bG8Ta+QpQgs6znIEJ2OhO20y
a/pkm8V8FEIDoIZFl++37pyIClt90qqA9a6Di5I+Lo6dXmm60aCETtkwxqVP+0awnpJC0LG7qy0O
AvkjgejxMTZwUderq3FK1Yekz9wrhb96m/lBotYa8niMLWPa1VaVhZVWo7HSmZKCsoFgpOuLCHlo
zZ7KQBMG7N2jPJ+LWN9AGSIWQIysUTlYheuuGM7jSvFg2QmnwJq+JXTqQ3bQXwKzl2dVuhSjEOzd
gVqoQyoj9qZxSzec4vgaFkC2dYcen1icB5GlNccFNMJGs7XPEO2OsJ5eaqMqQ8T0HOLmxtwO+eJG
cnGhhNhTAMtCECkxrmCxdnlEOwtyJ82XcJCGfkyMLMp1mlecVUJIYtO2mZOWMohaVusGkQOpp6Fe
XXbU94EQ0qrYpMCQ9q0s5ms/p8Bo2o0TkqKcb6GSPSo4L1vdK4pI11zvxrAKMkkzgauiyKKCkFeU
9YaKfKXTOsnkTZ0PCTNg+RAX/rBxsgrhshjY78o9CRZPvITnIck/8qA+Kqc4zHa3V9I9zWPV3rSs
yHY0dQkEhiz2+xjFnBWwRVkUot7RU/C1bE3eWWXeXxkmm6BlyTcw+OA+trYDiANHsLrzl07e21kr
xUZMtfZgO0WL9D83zz4n+pcscJ1QN+pPCz1KuFFFP4d9QvEkQMEbKcKNwjiLx30uA/sb4wn+yzrt
Kz6WE9Y/cM6CYlGYcLYky3RAt+fexaWLlNyYrE+TYT0CArFh9FTi7CDq26Dy+gTnJ9t6gSrQexnL
qe7aMhK8zUPWmEaYkZW1cYOpZydkEYdoJJznMyv4avbLU9knHCU5tbOKAvEXKieVGrRVG2RPZCiO
iDHTCcTV8H2M8x2zHZ+czeGa8qZ555iTGWV5oN+knu3fW/7on7PUaLaGGPMD2rjqnGjGseCUfF6r
3ukGAx7YHL/MPsKaaVi+C+c8pIN5U4qkPOtth16yTXb6bH32YZSFVs3eIQa5d+PKrmJwze4BLrb9
2TOkPBgj+VQ0ys8TWwPUfYP8K5g18dDkeGkwpHtRvBgL1t2a/oEL8id0pAcGYmz7g22a1Vlr8/gG
4lXwl9d0homwsgl0Aro1qmklggI8022tsVKkkFCfBoo8pEP4Mja/4cVlgSoNV2APGC3rDP6JDXGS
JFuhj+mzR03k1DIm7j3ewSmZ2/pU66RaAHLx+pfAVRhdgMbTllDDcKhzldx6npjPDmvyd5nn2gdB
yOyPWFTqWpaJ+NJXVvEwDPpkbDydipYHdGGrZsfYD7E30vDvzW1BsSZCxs7H04ASsbrWZyia3efE
7NWjUWfdXgbF9NQvdnPP2x30cBiz9ACZvN0ncGuvPYDfEa16caqBapcR5x25YevjnmIvSzifD3Y4
OnLuQittlq3JpW+GWiI8X7rxmLeypO6YI93qiexWnZsjC5yGc1C41iaZVHo3xlr1AYdzd4D1w67G
LxLapW1uJrQgOB/Jh8yoZbwDRUehHYiS85wsGYUKFJVBNFWS10TIvJafcMfZG9P3yr+CjnVq8WYB
2wJy8yPB2riKrEqES1nZH2uSKj5pbG28RgWRX7QN3AHT0rZ+2zYkdUmWiWrRglAMnvUx6y3KaJ5M
PjDHP1DRC3WbIzEtf7YmH6DqbdioObvWbffS6nIEx/4xyVjASDndeEaqh4bBZzIG5dehovjQNxKE
maf9sApUZXoqqHBX1mZZRjuirH1IaTaEMqvrreYnFH1xAgQg+D5mfntk6I7fOoAEEBLmHoCDO4Y6
UmDRwIVMYkA+bZo5VwW3DsHPca6BzDT71AuaaJHlsC0nnHwpVeytwyL7oscs0YNTQbDGcv6ipBGE
ziit7chGz51SNiZzgKW4bsT1KgA9Uq/XQi2B6NYtE3gUe6qqMA3qEvPZKK+sFokFj45KHyXY/sOI
E3tD+Wq6EQkThUmU6GMxjkGkj5YbqckBb2TUCQej3i8B8fW6tkG06vIxSf++pax1/fPArdJ6fkrS
2ri2rGTa2n0Oekk16cHPS4dld/ZPWe9eQXfFYrTmj/gDNasWbfvebMzxg2Eb8E1sNe0oVpca7LKG
qNGpDA72PMqI2EPxJe8a77nOs+IzrpD+I3U1sAVzphIsQGbanKpJ9t9jugSnmqbaUWqUiRU7nut2
ccUdAJ18T2LpnfLrfGvVKv34dq/HvBRbrboI7FgcKb2VX3opMiJ9hiqxbraRYQO51vqW9c4InuqC
mnQpbuvYEB8cftUTPZcXlic2LWale0j1rNJ5dtft9Jz47t5rOeqDRsH5mTdXfQMQrciIzKw41bzz
m//QgXeY5xGSWC4NXxrer3t8NhWmeLYK1JtNbj8pyCdhKq2UQwDo0dJGqNWvM445Nt9Ti4HU0zQ4
5VVv3wi/7jcQS1TJ5qh7Rxnwe9/MAenAWyItg191GbVu6XWbLF7SRvC0dj1KE/pR92BPWY7a1N7a
JOsCENXeIwP8dC28bnli7bXwSKxdyDVS/vXj8JyFL3ogDxnEaHkFSQ1SjSunHCOi9wje6Bl5+pNC
Txz60IY5IrBRJ/8Gl2Hr13flIkpUi84zpYcCEIX0z3NmN0evVdZ20ei2VYvZIJ/V1yZVZ9BMkAa0
/Tn9AbDK3lDR9tipCaYBPTG/xV17jvEqbwxhRHU6B3so0Aj4aM9fB0tdfVtDY7deWZhXLuAa1gUQ
qebouo+UY9KjPi3Tl64wlm0XV+Ney3vMYSDw2c1UX3ysB1Bgc8P9tjB2Ngy95kToqHp5e1D8przD
xw0fgP4j2gbMjJfK3UA1KEZh9kVCcxQuU0XschCcqcQXexKPqAa1rpc+QofNmG6K75nh6qGVO/N7
lJBVnvTq1SKsMKF2IPKhhYMF7vWrnfgTkY16Ew3Q+u7dOPHpVVjz3c/7/V9wM+1fmtUP318amV5Z
nh6biv8u/y//T3r+eZ7/lkT+5vn/8KK+pS9l+dK/9v3zl/72OznuP8y1Vw3lwSS6AKnov+xONn8C
EgQSNUFfpCqsDIh/+f6tf2B/QijMFMEo80Gy/Mf3b+j8PdszsB5RA1nTRP87fqfX2gSUQKvff9U9
kwtH3s0lvJ92RGfGASjasbS1nWrYOFCwsbYDDtV3VJGvP9R/XgrwFp4J/iMN6vWHWtucFGzTjymA
qnTraUCVCIH03pEH/H4Vz9JRXuo8Nc8jDP31VdoGXHRGpt4m962K+kdPShA5iO/oH/5wFQfA0JoS
gQaBW3p9lVHnHuISXBrPaQHOZxmUcPrsPe3UOnb/M7bXR4YNbdWOkPGB0vky0p0lxJmXkq2K76nv
7Xi9CupkbW/AX4U5p23WkiuSEfGXl9fOGG/HSt86mKsbDqk6Lf+luTOFfuMt6YdfvvK7v3/Cr8Lf
12rG9YeRkouWjDRLrHzepaRlSHtkmbqZhHllcHodqg9s8gfonum85UvC89WjLnz7mhdr+t8XJcIw
wBwCJ5+o1tcPfWIrRkMxThC55P5RNpQUBt1EOie9fo/8Q2xnt53ZVefzkUa1HnaGe0ZMKveuVafH
1MUGTNPhvbhk8/cxhBEI6tTqBcKIdCn37WZTBWgLs7CsIcRtSYxcT6cmjJp8bNh+GwQXbxJDGQ9L
KT+40qR3AIrxk5+DYdFta61HxN1+8dKEPbeXvGhZgv4AgmTGAUM0ydeRtvHJt83lYTInOL/a2uHE
wmdHMRsXGjpWBs/z7cf9+yfOXbGcMC2sYs5LafeM5mGmkoqH2ltkaFlZidvEfi/bk4ns4gvnKrgv
2FiiF2Xb+PqdLgWFMoe4jRCs7MLpH1jnkoClJaaqDU2cEu9MQn96V6vqbF2+2VZegndsyiXCowhP
hFXphXM7aUgJlAtjlnPLf/8BosxmA8q0z2Rhvb61rqSSIuA3h55LN4uYkYlxS4X47av8xFS9niPY
QlGtR1OM4fInIuZXNZsxCs7uOk9wsYP6DGld3nqUUalZ+TjnhUe6iEEc0TjC8CtL37slnMXcLe5M
b/VmiqN08ihQFh+GlAJbqobqLgXbH2a95hxaM0cVE2T4tqm/2EaMfNk3+5NTS5i0uTWhWCDGziw5
oPlBXL4z//0+/QXsrViWCNDjA1nJOL/emo7YUo5wOMKhpPWaeT6kSnD81JdKypCW724hDdwURf+e
LewP376LtN5dbRUcfC5to2Zn4ZFvvRSJkZUegnZe6Ork72HO/jCJsuyi26cE7qKGXP/8F+E5XJay
q804DSlwA0z0Mc0uq0u9Ru4T+rNKdzET2vbt7+VPzxTnor6KtNEjXpozhUPZhuUxDavUBlpB0sa1
FvjFh3IyW+ogRkakgUKs5dXvBez+4aGujoh1q4EMHj3e69stGCPLrLIsVKMaQ60GZdN77fjOePjD
AMehyGlnXSTYRJmvr+IPeJ/QzTEZO7oHasRE+YKDbyugJrzzeV4o3Zm12Hzxiaz6Vb4RTLavr2Wq
lA3IIGzkY8ZXkQHEGeXW1bQcOLJZ0zvoPyQ42naaL7I71dWPaVXO9JfoZ9SZX+5Fa41HaQJnJcEm
f+eoefm4//5xkPQcDj+cDS6+riC2W/yO/LhldNL7eVmqm7hX+jvz6U8s1K/Tz+VlLt5q43LaBH2C
kScNVGSo0QjBIjuhtqjlr0KP02PvxP213kzqsV01Ts3ogNJB/HyfSeVshy7+JuFfAe1F1tgFxrjT
FOc40/Qjz5+T+ynI543p5VVkzUW2w3FURcYYvLw9LH46ZV7fx+rOMNe5mqGPhfn1u2RiVmXXLvYG
60JE6kb7Xbpl8JGBm+nbzBv/GuKaqmNu4m/aNGuMB5YvpROCxj5L9Gn5RQxoc6BcYwtntfeSqIAc
g1aUNKUPZd1DulGNY7Q0tgYbAU02z2No2FOWUI1Eh7M1wWJQwE2mJGwXlIZv3+DP5ebiBtdTIlHd
HFcZh+vA+WW2aZe4mr1ekek4Urdssmb+wm2VkYR0esWuo9lyjplC5L7oo4jeecgc9E5B7QKV0uDz
O/Y7M9Hl0r+eYkxqM8AE+Tqdy7ISOVFJUNjKY8/TyI+lY/3QWkfbqHaBGWOX6p3LXZzY19GK1oo7
x6yHO4tV+fUDIGPF7msG8wa9eygnA0gRNcxRFlo4YsLfF2woN0sfu2Hnt0XUFJW9sQL5zrC8qKat
P4MhwaTP/pXZFy3O65+h/IImInsiqoWViNDgJY/D6A4h2+3xeoRnspXG4tyYZd+ctGWgQRa0XYjS
34+E7CuY+LnxLMyK6YMU9KusoxxXanbwSBOs3Q6O/UJS+zshzpeTKsdQVD72amAisRSn/evfbKwI
tyUeNOA1yiWCUvtWJkh0SZwq3nlLf7ySY/scbEneAlbx+kpD24puamdto2n1j6qq2r1w6hkGr669
c6X1Ob8aDxRu1qMixl+TD+Pnrv6X8aCErQzU/sQOYfk+fD1K2mW7pppnDJvwuN4efb996/BEMBzw
+a076d/yxIwF61UwE5I09Ng/bJQVFBftfQM0oBzeOyj9fmfABD0DNInP+zJ+Bhz+cmeBaFH3zExW
sbvAhfenpouMteSnl053X/jlcjJSsgDfvsULSwcfNgOMIcZ5GMsZ+96LjwSClz4MWk2yU91vfX18
pENy08BGz7vghNKZ3oC9z9P5mn3dO4Pqt6+G4bSWejmXUtCgSv36qymVM6pgXlI6QZMFvFnEYd7D
kEPK8d6b/O3hcil4Ho5DNOyaD3dhI8tjMUBtZxdTJjWt+w6fcyrRd5FGpG2pkcrNLNph986zXXct
rz5WmC4MQR4wPnkcMxdz12RChQaqwSaYQxmirZLWAO2Lq3Ym5wS8dLjUQejllrgVyWBfowIbbo1k
DI6Q957e+S3rHf72W3CxYKTFfw0m7PXD9rOpXSTvMJSD1Lam10sa9u2ob0ApirCMPbEXEBpvBaEt
BGSEei03YBLfgxWvx6dXP8OHcMN0RDEd4i1v5PXP0GegDn1JY412mnvHVCJuXFM0u47jFvXg5HsB
XW+fdnMG1FAaty45QPthNtSWyoHzTVbW/ueD+V8okf7/Bnz62T55owiavXTd8/+5fmnql1dl0HUP
8k/s01q19Kj74bZi8w/qwf5XHVQzrH+sHOHVQc4UyZrIx/1v7BPoUzZj9lofXaHU/y6Duv8IWJTI
k6cq5gUs6s7/vApKp2h1hwPzpqDKN8Xs+fpb6tRQV/HiH8lJMJ5VZcP4LAbgbwaBW+9MVdznL5/t
z0tRukUxa1BwRUZx8dn2IAHatpXHzkGlN/tsfHUHP8PbY/TPF/Ew/wKBwIh6cT+mMNthyeRRQD7b
OmY2k3LVvgd8WH/pfwbgP+9kJW7RzyIp3b64iOQAvrTVfOThAv7EK35oTGu+l3Ybn/97t8NGAPgX
u3NqRFQcL7cfENrmNJ6bY05JhxiPpCwS8I5N/86O4PKp/X0ZUijhdPsQHS5uCHVrgENPHLN4sB7H
tItDHbzt4e17Wf+RX58azwvECIVjl/0fKsF1ffllcc6DZZRqtg9ONas9YmJqKFbvDuW24FcdlSXa
d+z0v98VZBsWZ8qmIN3xb7y+oImMvhs96+C6cRUONSdAFHfv1UD/dFcMbTY5az0DgNvri3hDM6eo
Qg4TItLQdFrUBbM9b2xNz7Z+V7z3pt6+HEe215crKzQAi2YckNAh181NWKuiGm5ThAw75pH2/u13
dhkJjWmZt0XPgkMDs9Bv3nEkaS7hK/WhVHP9tWlXof64oGq3CyMfOMoZCgtZ5Rd30p3cBCkKbc+N
hhDwSU/8ZNkq20EJmdSl90VUKFjQ7YO7ONRFMGMKo+r51Fct4jzOkf1hbAp9ei7KzNHuO2mi3Cv7
vjWit+/pcvRS/WCyo7rF4WvFtazL6y/f4RDAJ87aEQV27+y9YO5uKtO3D4rki3cOD7+/LCgYDtM7
2V4exZ/1z3+5Uuz63RpVf8CAr0ealXjh2KnphQYq5OhhEfKdye9Pd8Zl6J2x4UandvHBl60y0OXi
/ssAoy7zpPbACOZDqcvi8e1n+PvQ4s6ovFL75wCL5vj1nUG7yd1kbA/usixhXzfatqyz6Z199R8u
ss7gLH6sGKwHFy+KQBpX5XFzsKQHDdPjjJrNlbF7+07+8MyoBlJ4csGMU06+mJVMK9OM0atI0iGC
rJCI2/MkmTdoqtt38mn/eKWf8DAOQsxH6+3+8jU4CeZ8TTaH3O+y6xw/ya5parGG11u3b9/Tnx4c
h21OQOzW0T5cfHfkepmYa6qDMsmvha07UUEm3vHti/zpdkAeeWvc7pprcnE7GZJLElnRd5J1SKin
2+/TwWAJqUf77w48bfH/C6GdB/N64eArY2uylkyoY1zezgzBEdl3edCCTO0bFNjbziYC4e3beX26
YZXV1zuhCkb3lOGuX3wHrr7gRBryAyrMZ0eUGM28UdzMlek+1Oakvhukw339H1ySUggbCJQ6wCle
fxA4dx1zVvmhWNqUMCN4WPpsVAcqDfUB7JtAMkz4yDv3yVbrt8f5kxjK2oiL3PntkOx545DYXbmH
3U5HcMLZ8q1vVplvz2CD61xMuDkGNZibgA7LF0vv8r8CLXVg0aEv6yJ2sjivmnq+VXOxqA0Z6N2V
K93uM+WnHAEvU5C+Sfn9mI+p7O2m0lj8KC16+G0FZvkubAWOt/s+NW1kI1433uVTM5GAVdZF/+Bm
tV8iv+EQti3RqpMmGZvV0G6cYkqfHU5/+oOZkUoZZnw0uH5bMwZub+Q/MgfCyVWseNxYX7XmUZOa
ELvJxF+8JbjwoC/onjao/fUb3Rx1L+pbHkboGdV8ZZmL124MHxtU1FfxFBlBIbPjRG7JmSjw+Itr
qTjfVMZkHmtZxD/QI/eo8ItBfQZE4Q1bArAoI5J6Rh+zBk8e96OebCon84pdkhgTntNUV9d+MzQk
iWNpLUNMGaO7TSrZtgeqF7CuRdsFKF5TUldpEhS+gfpVMYm3+UQobrH4joOKi6TgMPfczKR+7sxp
FHuL/XnSU0j7BRCNH2mvinPHdIY2yCLLuW1RtAI5icVOqaTAsV5L47tNxVXblL07fdETQyzI3Ex5
81/sncmS3EiWZX+lJNcNCuZhUb0AbDY3nyf6BuLuJKGYAcWM3+lVL/or8sf6wBnZQfdikBW7apHK
TIkMEQ7mhkH16Xv3nttkrZn4hVdMX5Spkpof5g2q5E6QNYhvLMM8M2lqGkxDSVJmWBetvYsmCP7M
f1uCCwlqE3B+smK67ky7++wNafsS8oKhnSQA1vbrWfa3yeSU12R0Moxr8fdYxq7GcI/yWB80Qf5x
jGUF+FKc7KYGOjha2dI4zWJQ1jbppeVWugR1Bwi83a2s6ltbKbNw507seTQhiK+vrcEmhbFvuq2A
Ft4DuB+ma9pGEULHtjAOrZumCNTxo5J9o50I440eNM8b07WpJGmzpsK3Jl92RX4b2a2CiQPa9WM+
uWW3ctjRMb1NLSeZypFKvtGBnKo8kG3zMgE871dE8mbxykjs+LkTifWlaWN4X14YIdM3q7IiuCxP
ecVzS9L81oYx+wa6nGWtyQAgrJI2F88z9Cdtz0whjO8qUoMtQJ84W/2hbVNQ5tgWb6yBADn4Ax7x
0Wlr4GvoWFKwyBMaR3oyKUr04RkwnyJHB/Rd5xNno6iox9XiDRlxJ0kFKEscKSvy8JR7w8kjjYhw
x06DcqxhWESyneaNq4TVk+hJs13FajdtBWtasxbMod6U5Kp2NYcaJiXh2vLB1uqy3NljKUPGy5l7
T6QdUv1CTLO58cy5E2u7T/God+pYrYhXX6JII9WsAkuNUiyVRpbfoZCpc/ymWkNKqtOZIzkXIn9N
cd3dZPFsNetp4EU/rxwHYzf2OfNbNpXwMGaAvfwzr+REnJ1V097nXpAMCfiaiaORspTEVhG+2k1M
EN2EOaL31bbMsk1lN8wjM52UGoZVgshlsrvHVwQ1LeDamBjZQE76FAcyjJgZ18LKhvuxr0zLW1V5
X1qkBvRtEpIPbDidPyECt33wgJqgQ9O033fg/267/GMZCP9112V56b7GP/Zblt//vd2iadYnumMM
JZcpr0XN8K9ui6aZn9jjXZDZDGLpt1Cz/tFssaBvcyZlQIS2h81/QUT9wdjmz6gGZ1Z6I+BYERn+
rW7Lh1EUAh66w0u/FtsFo6i3xJsfa0B8ZKowtSHf06Owifq8U6Dgr6OQRqHtTffDkj7mJWdpv8ck
mu6drodyP1fnk5f8pvh4XwX88ZNgnaXupYTne78vPrpGpCSrxjkCiGEfTgGoE53AC5qJ2m9OJT/9
0lxDnTGKYxpc6vcfVTeJoRJYkaNZCsksKNbYz8/G0DZ2hhTapgrDcYklz84Jx5HBDLBzbRNGuIFK
ES/2Em/9w9Ny+b1y/FHC9X3C8WdF+fblUR0a1D70tGmSfqi8Yq2BSGF5yq6tlRV68/qa7AbSi4qb
nmp5nYr5SKBjsoLZ4XGq5whkAq9W1aNnD/VWM+P8iGGBXLapia49gTuiIf2jXoqFjdY0xB/369BL
nimiNKyntkDFPtemvXLzJsXfc2a2W+Qk7a6jdvEnO1/B9Xzo5txez3m7srr8ECsOQ/W7rlmoYCgG
MMZx9g9K/WQme29S4m8aMRKXICrJbWXk3qrJObYOcFzoolZdNAPUVT/Xdfi5zJPbbgRIfo6nHUBN
Uu0VN7mZCwwVehS7fpjN5yUJL+iewpdyzvypz/obTRvbo1kq9aVLCqXPnm9filomp8km3FTtieQQ
MzYuVcjpRcxz9lDGztrqyUqxCH5hw57OlDo/1fZ8KiIH97fo2Q3yR9gljA8GF5OugfzcsU+28Lbl
7K0zkevnqO7WWpJ1l7TT72DfAkKc4JZQ7kBWSKYYOEquC6zyTVOuirypAzkIMKCgHANSQMOjA1jM
Zx3AGlR56RwQJYyopM9UCtH5CRUd5vUejtFuINE7AOxMoas3h6JTp6uy1R5KneN5R2SLNCvlpMj5
S8mXPcciWK4j4X3BnTMBAcipkeoqCUadNzmZtHGbF/BOvYHsbDtD0l6HJcWwVCLiZsh+EXFuB5UH
rbIs+11eGvKiyYhRrgsMiUX7mnjVuZHzYszW3TRrh0I194Yep+spz5/QddxL0T5GCuaRZp4m4k3t
Zq/iMNgV+WAExFh2q1LptOOckbydVtxXwdCXKJOc2KYxx8ZTxnjYmfCe0jYtgrBrbiNRO35mKQTa
63NyXRqRDqld814GCodLL8+Hxncw7GISGNyDQ37PaxNiwic72TmplUUUL4Qs46mJEu8Y1Ul24F+w
n7ihg+pQ4bFPyPp+0GozvCakie13KK3ppZga/dxIVHHByN1ahQx+8COreI9y6ji4Hanu3Xg9LAw/
I/CUc4imnYrKsF48MoUKpsF6sc+AoF8aszLuPXvELGRl1aHF07JvHaWBeqQM15RncAJoq4LWaeIU
p8k0f6txAJGsSLU6GcUrwCX7AQGWfLa6rLjsvWjYd7Owr4cxGk64IuZTrMrsMk+V/sTRAOcG5jbM
/bTTz5rKKbfT3LqAViRK+XMyZ9tdhYb/riIm+bIlJ/tkJZN6w/L2CpWLgkZ38uFrpkNzgfZ5M1ea
Uge1g8l11nZaT0k1+t4oTcU3rKp9pXT70rVd9Vyo7bM1VhcKQB0INWjXlHCb1Ji2SUyK28DszL3V
PBUDa1fQGGvAN/D+8/GeWX64k1o3Pjijdmh73bmciwd7+f3V3OcIACIQD8eKkoeVqbkztGE+dJO7
G7MRdIN50hTr0YyUNCY0wAKvQWKWr5NvtHLNp8mZ1G1r1jA7oFRl3bRWQlBQmUlJWrm7aeC0FQ8p
iNVWAh3JuZ0HaAQbhvlz0V6E/bwzoPH12E0ClWeyJOmoU25DtTri8bc84H35EQdnb75kYUtMOV6p
solX2oh7nGTbONERcOSHOdUeKgOkT4FDNSJMVwRkTu67AXNsZBzjcd5UlnkchEPw/WaoHur+aE9T
MLtTYFN8Ckdv8c07l1b32g2F42PZ2s61cgt3C+PdZtB3KalVRsaP13cn3VEukuSgG8S+EWQr4UPV
1rNwCebtxC5SC7HT7cre0bukRjSCZGzzwCwgGYomGpcYBvLiqx3O6d1s3HRFG8hC8Zv+m5IqYj3Z
eNaRNuBE83u1OxKlgN1zMXmElx1mWqiS3lYIuRGOWNEMDmqblbzN+UmK2A6iooJWJdaJB0IH84lm
UKgqTqBIYtjVq0gMBM9jP7GXnWaet9l067CgdclFUpnHTOWd628zEb8Y7lcbagIhQiaKiz6usMwk
53I8KeF0o4y1s7Y9/DqOplziblvNJMidxgbWcQTGlJC1r03eFEGF5si3BoM8H+3IAvKbdob2plv9
cy+niNI9+nYe1GE0GoxFPzQ9Gfkr+VTo0b7i2JevBqcer1mc8fAm5ElXvDyHcFkgZreY9pVU+8sM
L+reiokhX5fLohIuy0u+LDTh25rjLssPpjtWouRtVVKWBSpclipzWbQAiuvn47KQmW9rGud25Vrh
wP5Ak6j54ipJjEt7dFQ/cmV2aIB8HOM8MZ8ah0fFN/CynFxNtBcFcXevKXLdg6HA1rNii/W2lBLC
QZKGL/De9LsO7sx1lVfxGUFnDpLq7hYdVsEKn8uTaxN1Zy+L+7ws87Mwm01IzwdoBBbNVT9WNCA4
vilXmTd0r21a9jckbj+YOWlvpWnhNTYfI4/oqbyNLtNWOxst8ruLrH+ebQhLJIEChylHCVUjvJgj
1pk8WePAW4j01lbtmmolJPtNrGGWb3VRw/8qVm3jPIyZhLJp9I9p0fcGx7vCS/b0G7pH+u49sKQx
c/BHljUdEghxh4Y9z/EZuvfp2lU4VfaA/7q10K029Sev9hpyB93xplnWVJyXxmW5rLPOsuKWb4vv
+LYQy2VNXoadZ4OYS7CRy5KdLau3WNbxbFnRATQOp3ZZ5fFcMsZbVv552QO0ZTfAqVq89mwQ1bJT
5MueMS27B2aW3wGYrTfE8p9P71slirwfkCPCH+aJH+0UCDlFb1lluo9HIqrKmMI/gnkYZiv4NH4l
rXsCx2Rglco6Sg+VIJ8cAs6jPjW4B8ct551N09ve2gP/sm+HLZoa8Bp5kZ4Lwrl9E6VGBR2ADPty
NahKeU1PULvsCpJ5GsV8sRJxUc892sREewwx7BBWBTxN13ZC9HfpbNabxm7uvtM7emybuZD9ivE0
i0gcfka43F/ZkLYt8jqCRJvr1ai752Ey6evBCMt7CeY5XvLgP+uNcj6hJD6gK75VMd9srKR/UPol
5Ds5pDHoL6nrN9rMi+ARDn8qR+9EGtG2yfPOD8Xk55GF7XdMD1qnbFxtcHcJC4JfjdRVMuII01Av
U3mFPvAf6LN5CG3DqI4mFJiLIaUlaID/mJav7pD8Y0rYFxmk9qH3roe6a+B7jTRLmowdjdGkZCPt
FPEZnPFZbGq+8OQqt6i0x8k7lwY4ori6U4f8UXSD7esGDgt1Wzavto6Ga1ZIYkyItdh3ZVWtIrWp
dmPjLaCUHcesx35qL+JU/5om0xBIyy63aKDxQJQTynyz81H3mj4IiB24MyYSg3HHgrKVavOihIKt
oi754bIntyxdP6qXjlC9nZvZW+WdLrhSnOakHeVYY6JHtQ3VbU/Shy9bxJWyyUCau+aNlK3mF3F9
3kT0W3HiqPjX22itNuGlbs2EBJn8htK+dzQeEG/qFnxh7t6j2WvW+pQ86SXcnzy0K+RwE5O0iiPb
bBB1loe8sr2TwXrS9cOInTCoh+LRqnricx3zrpT5y6hq9WbKydJMjAZaTIf0FAIXFgX2RGMdV/oZ
Y4wtVCz2SnVcF/U+cepXU2kC2ERXmcZETXAEcQQLjyAlTxHtQaF5RQc1PgokQr4DEGVGzhkq+lWj
gi9MSgVEHzlMYeubJW0gM1NYpFp95cFmnNv4ek40TDXxsFLHDGyIfq/P8fVo2CcOt4GyMHJArrmF
PDbaje4V+2j8Qo/nLNNBuozZdiHddtYKkTnIsRfVRILQy70byhNrwrqCJxTrLekQYu+UNxEn4XLA
pEVOgUUuqpssiZCPRleshiZf63V4yDs1aOAr2PlZSajQqMPRBHYPVrT27l016Crew6i8jIsNqAOW
va+OtDbGuNKVk8vqbndbw0zPWd/OqtSlc3rudRlYsi32bQ7f81qdV2pL7TU+Rc22a6kUUqSY9UVa
9ZtSUqrUT5Y7PZviuSLmE1h3N8yBApEj+dIqGCG0y0i7ky3LPul6qn5ZqM1qJCHSU6qdLVZD9CUp
JIHc30ZCLqGNVe2XJU1RwKzMYfrq/catDmN+XRjNKvQ0opr8nubdFINUsttzVJCbRmtXYFN8Ba3X
UvUwwlkrHm/dUzauFoj/pMtDGzYrrq7XwJQkNGek0I4HhhQph1uuMDITCWbF9QS0iVWpq0fgNP5i
OfZq8xCr3ooEgUPCcTTF/e/1+aZtyiDmmJXbV0b9akGvX0hRXbNVZv6eyCRGT1zofR8khQtRhHO5
HbSyW1ttuMqGbCVb+B4QefMccpFp+PoCuygCrwZvlmw4511bteXL6Ibtat27OFerajuogOwMsanr
flNNPa1gUJDhY66RCDCvZ9guA09gNmB3YyIweY1P3OMqlZwr9elo68+wcDZJjJ/fU8/62T1EJS/9
tlblvR1mgVuYJz1JL/DjQOMCMqWeTah/SWA8TnPKa1WuGgmtszfhma4hyV+bpeebljxjPHTo3Wll
20eoDsvqcSrQSNvmRaI/aRqsnRxO6FRcGR2LtnweigvwQ0BiXq3S3aTDKV7SBxduGqqIfggDJzxv
s26LWd7yG6AVQc7FC2SH+bq2Mgg4HY1cidiSg1V1nsoKSbmhbvM0viqkeyXa9DYOE7ARltFsoo5T
sBrRy81bjZ6vmDZp3zO7I5+zY2Ugd1nbjHl5TxrvtzpvT8Qvz4c4G25GM/KOANCoT7I0P1S9s3H6
2yl0v1GHXJJRiR5xq5gYi2NFHktICWPrblWUykNEpdsr2dcQxD06z+q8jfU6sAFs32sN6Bd4y9v/
0eDwmp3USfd1KOX5DBX5lOm191jXswbrI1k6CdCZ97FJ9xlQG5jGNvb2DcFtl1Q78VOqhe4xra1k
q2V2+5uJ9DKl/1B8MLplV0eZg+P24xTf8RRYHCDz9sz9vHVkeY+Dm8drWZlYBgdnlb8heFX77tf9
t6Xf96uP/VCxK3ZqaFDQIUzWpQwKi52J1FsjQJ72G/nKT5qcP35B54M4p9MmAS9Py/ZCDC9kh27D
pMeLNjvk4f7uW2nvp+7LQQQcB26t5VrS5vyYi/bnvRZ10h2z5Z5x0nCP5nIf2+WOEsXu7Rm4kt69
3O85MfK9Ei8PwRQ12jZdngx10IEnvl3wvzUowHTO/z76zt9Z0/9zmZ1/5XJffprXsppkHIn2v0hs
/SIZ+es5ws0//1f5b1yUf/7vfyO//t8u5T//T/EaV19/nCzQq//XaMH5hJNdY3JgI3hAeOvRMv+e
32nzKxiNlikBEgLy/+gn/zFa0D6h4eRk4L0pLBEO80v/yrFXP6GiZljBf8gRwgpHK/rvaDnfLKM/
vFjMFjwTwRFxaigGTeT97xvtGdNbyltSi6HbeQMQMVaqZqR5YOxg+clTGupKHAzQxiDVZF24dwCQ
YPWYhXFg+NeTJ5U6+Z06RvWlFZJcHLSMK5/w+SiryHPLW9OOkAX8cM1/1o1fJg3vfurFfrT41fh/
RCvWB7VKSqMY3v/n3iK3mhO4pl2KOGK+3aZNchUZlKwCmO+VaYQ4SnMmbxeYLutvvI7GyYCWeDAa
fbxXkClcZCM9bJonrnYEdjYT9Kn0w+c+r4pbbrRqrnMV+mCrxvYZcyBN8d04U16hZA9f1bivrodi
HDdWZ/QvCfakkxKFzroXvckQTxbJ2VQSjt13tMLUmaDdwJnTZvaRuTXfrDQEMhiX1plBEimFWaP8
TrnxXqFCggjJpjx3yO8JIABksiyrP+iHWt1zM2e5TkgNGLecY6wg/E6W5lp32ok2lfzj1vytdeM/
tyj8/6frZtP5xcrQfXku3i0Dy7v2fcJouJ/wWAJzWAaGyyCRX/m+DOjaJ3RQ6IIBBS16v8Xn+ccy
oOufdBYGtN4o2XRQ4H9OGL1Pi0caVZOH0BvnLpkOH3LIWEz/UiuFJOrD68RJxIA1sUwyqU7AQbx/
TEwcXO3c2o+NnDv7VtR9zdGc3nyiyjOXYFbnK9oAsLRk4s5NJZ/MdqD5tMwg8wkRZKxBD5jLcGOr
UMoYT+Q5vSokJ56YvS3dkyVooDKMlg7+WNN424Sx2wmitCDCZUHOsK0hOL7umFVBJ18c+63dJKcO
7Ye9gg1r6OfJGNv81Z0S06/GG6iWKGRqmxz0bTQ2rv0S0Wmc0o1bkufVbgb8EKmzc1Jp9CvO5zjI
Mhta+ZqOmGcGxTjHTPS9yiN/zS1tyH0IY8c42nTWlC0TxWgcmC0oeOoPqa1EWP/akFPDSkZ1TTc5
W+7lQUGUZHFcsVz1VFrS6lDKTMQk0Hswidpw9CYndnxG0omPcEwqtDsLra5MmEMw7epQai38unZV
8YSwCLlVe6rLiE4DCp2Juh8VTVp9M0rIxCtjtnIYPSqa0PolYeBQn9sR1XrhM1gAwT5PMsWvOLLa
SGjwlsFopHar2XfM0WXE0SRu+m0iwop+RKxHXndUm7xL18ogaN9MeoaSCCF++UBxOwqfKVS/F+Qt
cH6N0FxAMsvqy67uXduHgdjdcLus7q5x4tY41gAB0wkkIsj5MXe7eFWnM31wvR7DY0LoHaf5rlCI
oojmgR9Pz+be8cuGNXGb0eT+YrXY1IPKlRJ2Eg9wxWRALC1quh7FAZJRBOdc4zdGoVE4AXMyg0zo
KYlLgk6J/zxYaNIeXLVXXd/EdiqQa2hVa2xiYOJXpQgFSQSDl2dAS+107AO1dbmYxcDu53vtzBfW
0Eyxx/XF7D1o4OecldK0Dp6z1OhpcMOEssZVEWmiK4NwrIXr51kYwZAszayHzV7pnXthV2lsJQGc
f07U9A3iL0NoiGHr2AWbyb7XrNF4jkhRNR5VWBUlY4NaqRbk92wuIrGygba77VNybVZjywEU1Mw8
lIDIK2MZ0cbGReGNdbiWs1tGgZZE/FCMvxFt0ZstPF+PIa0EUw7Ic5vC9NZBpCbQ+zSr+WJ2ktPh
jHe+9dmbOd5NRqV2/kB6RetrdFoveWPHe55aLuOgkgDmxyQPMfF0h/ZCCnKAAl3gd/UTggG8NTbl
xtt4nVF9BqJUN8wy9JD+S5+bTDlk+1TktnrjhLP5NKuDc49QDVBrPxrFGTiYUtsBAYwGfJyiWyDs
On2rBmPXwGHfHvFimwkPW1ZliOMtqTu27+WkK61qcDbxwWmZa4Estsu9aWXlyDh77K8ZPMvHzKoE
+vBJDFpQOZQKQRGmPCqOQLZWmywxoBinjGg/FeLVmSRKYeMMVgaUXSyqHiZWRjhewEtx20CvIkHy
oT4AGvez0W2KQ2vHdrdhqYLolZS0m29KqitiaaJ2McMMJLN5QVQVlkJOg52YQIhTRupDE1g4XeYH
Ui4Uca20XjsCS68HYiJ4AaeZfq7EEWKeIoPXVPMbXUI1NkKdXbufmZ1uda9BQMVTmqoqgL1B1eR+
5HIwxOhLI17HuVbbRyVSzHafllbdnKZOuAq0sV44h8EsC7de4ZGlPa84JYHTiq5KF0ws5RId+szu
y+hVR3vRP41eKEvGMGFXBY0HVvqhcPsEG/8qI8Gop3+p4M1ofGE6lfaCaMSd030BOEDPbZC+Uk12
3oDk+25WG+sijgCX+21EK29Q6fOdEYRpGtBfeym3FblBqk2aXd2zkHm9UhgTvEJtnoR6Y0fsE655
1Ls4nIO0S9uHhNgr5azv9Kq7Zn6FhFiIJpww3Ja6uCGK16CBhJowpzUSj7VvlKTJc/fbztsAH9bF
Wm854l5HeQP2ABZHewXc30Kj1YU0u/RcScatN6EyWdXJkJ+Hfa0T+ojf8NlVMxpKedgBh9eRqJxj
9SZuZolqS3iplkdSja2SbCmnqYHtDnaRnax6SGAsmTYpSkptpHmQcsg87w1tZjNdhCUdWh5Lv2gb
6LrbWiH7dttMIrwMy5jmNLzyYdqXplTLQLXb+mtj29WjXczztPG8xDn19VSdIvam5dFQ1UMe0SWF
iqh6yW5OQXz6YmhmdR/bDbtnyb6rr9DyRdUGibwdbUSX2Rl+/QrS52ae2v5ZKfPqS+ThjUXOoNf2
JunIRfKhE9twRfDqaD6nUpSYWdRgm9VDUz0MU5kAVi7ZAEocHg0m2sbA4+qD6/RcdHm5veThuBY2
F04Kx9iop5h8O2t4wrlmg52Wnsg2YVFJ5n+pQ7dV9FmkBgIkBOJRPUxJCInM0Z9mpJa+xeO6S1sP
bHKUVNbTWCFBSJjcOFW9dh1gEwHuRTnvsD6287VdN8IOPJRW276L7fLAAzV2q9obbTR6crBvXKJv
ISXD8flC86t2A0ir00HPyCBYLdP6cmNUVS/PO+Yrh8gIr7N6BgLq5QiRPI9ul+8qU/GcM+O6HZTG
dtdjb4c14b56XBin2op4xuKo0KY7FDGKWFVNHCrg73X9Ahwa1tCmTjTOJCKdMXCRl1MGFB/iipXE
+GzAto93pmnFXy3uMhc0Twz9kV602d0VrueB97MT5nxS8QRD7t7s1W1Bh6jeFa0zswZ5OcuiY9aW
tm7tvK6Uq9Ei0edLXGAdHQK7dfQkGFRvPoUy1l9EDUy1NswSoIvQ1NdwFLii4qzr2G3KOifAiWt9
rfcG/ddwkM6y8Ql5aw+a+kUyiuh9KSKH+6oa82s28rhvHCvPSXBqMpragoiK53SkS4JEWmgMDHCE
H9XWSrnDzVT0SGaMdOCsoup7K+dC+HaBkGpBsTObi7RGcN8q9U4WLQZ7p/QoKqKkpU5UUEnE/lBH
U7Qu+iZmOW4zfvhl3vRCT89p/VAV7TMzsPZgS0MwViqYdAmbMZQzpSac66rsT5zOmMnyKFJmmWRc
Feu4haVLMk1Oyy1R82+M4sRZgwzqWzP26mNH6VfRKzesrZ2pXRrIeB5qv3Qjqe9bpVe/Dl1vE0SD
7etejYfmmwAvHj6gkkIaUKtVPq69PhU6gWB63t+CDEmdAnF3VzhbPZaaSt+Zs4Lxm6H4h7aXoRuO
wRFlsd3r2N7eRuY/nBRJMbFiUCKeL2qdZBaPXKZsXWpqc4UUvc15MHup/d3PxP++8BhxHdEAgQrz
/tiB5tLq3SZmhKul+dE0Knc7pwttOxzndZqhbPnhQPaTtsHSJPyxa4DXniMYHlj8fZxzPn6epRC5
kvGoQ4CLrmz224Br3KEcQ0cGD39YAUvvV3pXQGCnRvxbDhum0Ph4SP+jeUPfz6Bv8f7bzmk9tUJL
qZ5Lmwxbu23RgRVffv0VP/RJ+RD4OprOQRMTlMWh8/2HkF1QiJHF3GdKSot/smuTNVjVmQT3v8uz
/vln2ViQF+YZzq73nxVqCVnW8cJso+hatZGSP9QDUwSSoZiM/vp7faAHLVdviYdW4c3QG0N4+6GT
oWhgpbKxsjnTsPrYk1NQt9Ka2cm6bmniZ8O6oupe1WNSHxzG/i8K/bO1MKDo9lXEujC45sM41u0z
oXQksimL1vvXP+T7bu4fP6OD49F2uQW8Ue8vCBBxoyT3AGlf6ZZrdLjZDl9AuHn7lP/usPwDUcMP
F/w/4kPjInquSvn1fZeFP/OHjls1P4HsxSbsUkn92GXBsPmJJruFUwtvJc2OP7ssGn1Y18TwtkBu
HJc/+v+ardonQAnIK5Bdg6/8u12WDx4q2ICkFC9NFnTctHlcdZms/LDCEp5pThMtwC1BT+mrYOgN
Td1EuzyPPpA5+163p/y5dRwD84IHcd4f6Wy2fp7K3rcaiJlMuum4QACaor01SLFuUm/Jp3A6yvls
omfT173mbGC7X4x6xTBXRirBtVmCdEdWSoTIU1eKC5nJ+bKqQo5BGbjzKxJPlTudeIkbMlVM4lu0
lFKGMuBCJeGjDypw+WjJwnmrQbJQfQwq9gP+JbeAn9lHBs0NTwnSgTwIahI7ATxvaMAt0nre932t
/sYi+yHHfbmSxrJ64yNkIfewK76/kllPBrFrZ2hgZ2tnh2p5lNKK926TyyAv7NDv84lUJUCkQdeo
/SEbklOYjJ/NHG9KHg3PI/CpHQt1cS5N42iHbXYm5uwrVE5v3XjGlUHA6UtU4kI2+2o+zb2RgKeM
u4npv+wBeHA+90Nz/o35fHkCftifvn8vi3hfQ+OUC3np/ffCmlnCkBzKbTEoLx5rqOJkxgm9SRFo
QrkluJUwpLS+/OEl+smu+GHn//6py3Ou0S5mc/qwahHhmWSJOZZbMkTdQE8SmibkEXDWhkYTzmSj
/vrz3vekv989Yq5pR/PvsOA+rOQy7wlRUyxUsKY+XSqkpp3pVo3eiBHrKuGscnLQR//m0i5/6cdL
++OHftirSi83bDm6aK1boWI/pLZv0lBDl5Y439fnv2ynftyq3i4oiCQGKoCHkRZ82OgLlf3GlV7F
bcQFZRlyLXXj0BjRgXG8tpqWrImJYnIze9l52mImFEWfvDpVk65yIiyIScjLUzETFWDXkGJ+ffl/
drsBgCzeFZ291P5wu2UUkTjk5OW2cx8A/sbHVs7zXocbt5Pyd/OHDzvi26VYko+ZjCy7t/XhXldR
Sdcz4U11w1nseQKjzUAb8Tdf6WdPlEcd6UI+4QlWP9xcOYWNKbum3PZTaO5lguYQ1v+0zRYb85Ic
woqWjOtfX8effjWQWHwzKiA+98PLasdl2hp8tWFIUPQXMSImNel+8zBZH2pWriClHB5KSh/+y9Dr
/ce0Q5malHFLOMQ+6q6JVg+lukpimm+lRgohULScGdROUR66GgVM5UB3SFae8k1VNpr0Ngpp6W14
N+UtrU9jM8Ow074MukQ4BmwqQ15EMMiU4COuVtLZhoa9k8aaU/2xVukYmlTjwBiaZ5Av+0E5ME/a
muZTW6+Ftw+zEw1w36LhQ129LcMrg5h3erZnnMjQdg6IPKwgZXQ4RITKtcPaKuNNhDrTJETkN0/B
B1bcsrCwNy4HGcYmgIU/IjOl13jKHKf1FjmLsskjG+sAL8JVkdjJmtjPiWiRet6UBou/MJCqFu7Q
7VqmaGvLyiXxcll8TthrvQ1h6m/rhOB6xgXPdUyvt9AZLqDqaH738P70x1489xblB4MC98PTa5Ov
wMyALthEeCCnTHzd7Muvzp3xLT+jtVStiRl5MDBUELCMJXFrX1/Z35kxf6um/OU87sdB/f/8y/ne
f8l5vv7De/0faspbeuzvykmD3/5HOflpmdtTGWqsLOAXllfz+9BOUT+RRIKP620Mv6yjFq/lv6b3
lI2GZ/HLWP+WlY9fasquFf/+D/uT9rYfqBzOKElpaf2dsR2uu/ebGnRvnnPkBRyKoJ1Rr7xfGyoG
05aTfHPi1LTZbBCdOklhTqeuK2nSSceT8zNasencKHJPOxPNmABIjBdFG9XeN0foY4pBwQ4vcZOH
9wl93ycxpBXRJIVQ17reGZGvWjUWCRERirYmjKp9LhW9NnxlUGxqRF0wAfG0WhU+eZvdBVhPmrSN
J1qHrp0DgT00zZJsLhbonV5LtVpPdEA/a0NjTq9FOEntQesSMiNl03vM8pJYjCfbTeO9R4tPXRFW
bNd3RM+VwAdBhtp36N7JHcME427MKcVU0mclGT+9QxBpEhCBoxlrcnUmj4aQULCoTVpf4Xuhhb0Z
7UJLrhtilcnTiRj6hJ1i2mcIwfITqMgUKZxTtubq/7J3JstxI+nSfZfeowzzsAVyYHIUi6QkagMj
NQCBOSIwP/09UNXtFqm6osn+zb/oTS+6mwITRCIi/HM/Xo60kDM50eoZKXiVh9DvEfEzWvtuWg/d
emLuJd6NdLzkWbKkFmMrxHynXg+TUONyw3JEoI2vPB05PW7paEeCmfHGIksvvVxERyO7K4PhvrK8
UiSRjX53WKFwaGTlth71F9IQBgMe+kIePD1714KypsE76Fz4Ml4dOxtueRtaXyIS+oyz3Kn5Rp9g
djHWATpiodxpL/surBLpllN76Bg91XFYZ19cqnSRygNPlyhN9IDC9K4sXM50dPQUDlLPvaUZvCP0
kXGhMrVF3x3ZEpYMC6JtGU+91TwuRSEv6VQleJ/hvyRUZJZEO6jByr5RfJR1MUo9T8HWH64Sn1EI
edUiImfeylV+0Sg/FMyweShi3SPoMZHJA/JHpub1p6WOHopKUejXUh+Lz7VeCCwU2QT5gGLRj7oi
XQJKu3CfOGxdiGhuuiPfSFzYTTqUd3Js+WC6dOEWUKyzokd7ASKtZ5gf0HGhhW76EtFuT9OTBYkr
ePCdYaK8c2FqG6d9kC+Jo7L6iy99jSiEx3zd6SidAXiHW9dWT1rnmimy+LqKEPI6SPv21ha1cPYM
8drnKsymi4z63pJYp5HXO6f2egLosmo+zp7dPxdZ6TLwpmr0qz0KoU8L28PnLGJat5QNZYQiYGqQ
yNLZRhK5wcZw7PyFripM9fgHO1c4VJ752WksYd/Tz9sUxcUkAEbElsdMK8nLxrixG88ddtFcTAu2
6X46FSsWWmbcjD9rk3pL0lPzDPZALFv3d49hsSfpC06h96tPTmSUj0bft4hVmM978seueq4WB9yr
W4cALBjE2/ES1AFp2NYeqUDP5obwpLBpsN72XaRJqAu6cwoXnIS/dv0zs8tI7gN6hSz2wMD8o3mk
+IvPEHjHcDKVneAxpG05TXv82jOgzIdewoBKplGkXyu8VvjAnSJTlysZDGa6loMPOWrm+nbFf3/l
Vp3R7BD7iq8URJYPFMXhgO947lUM+6r+M2NuOTBxXPzjWthANUaoS0/UJ8pPPDHg2gkWhu1Zwxsl
4iOn3XmgqeMAA5L5D+yVJUbVNpz9hJmrv6nXjXHhjqn3dRKTg8U2G/1LenTxGGDa6+xY6LzJ9ghP
Sp8FKwAwoMgj/nU/Uu6RRvNq3DnjnB8rRhrlyW85rf21O/qtFf7/XLdfrO6/3Af8f7nCszX/v305
90MjtHh6ucjzE/+b/f9jM9PhvgE+YTlItP+7yAd/kGqhP4MdGTtA1PF/r/AO/9O2rgNfxFdlssz/
e4V3ADfioeMsAlF9wwn8ljHn1d4fa4+D1MFugfkGefvXtpwCSOxsLjUGD8usP1XFlJ+vroh2eTqM
d5NRVbtFrfO7AOLfhWUoffzhPv2DMPDqzMzlt20FcOVNiAf390qOcBenl6C2eZFL37pum3V4Fphx
7ng3qreOOa92MhYywOaMIuxE3ZJjvjrl1EbK8GsKmthpiup+7gs/aTEb7qSFsfvXn+qnm4rex6dC
gA/hJ/10JKUsd1ZqjnhdevTZ95bB8lJi3/eIptPru3LJe38MgYaB4oi+6kkvzunXv8Ir2y8wCT7l
5vgitYcC8n33+KMUqMWQ8ZYrSbSmY9GeTRE8wMRrKnIg4SrcCC9Kpw5q6dZzjX3hke5324zBkHTv
2UnRwG3IYP3i47iw982kut9rM9l+P1rsmMuA+vQwMr22JYslBL+ElSVuglVfdUYxEpOR9RuazPcj
8g+izHYZpmc8vAzOGW+/fsBIq5FtB64cl0YjqBUMQdzHzri23Axlm490OYqbejA0Vckk1tcjykpE
mDqo3S9Tnar8Vig7v5Wyga9LAILAW5gJVe2GujDvCt0GE3GsBvzw1FYBQaNMX9dRgHU/mHpDHeFo
2M5hyZ2xiCXr6edf/5m3g9uPHw+cGi4zzycex+uFEcnL7Tl223rhS0Z+eyjLg1+a4UHydYunhaiZ
7vPpDSHvtfBkc0FgqQEKCBcEm/nqgmwdhilsKRSkzPKIJ4bQtePvxnSAsVh+IlJ0B/mJnTACZus+
TqZ/TjPTrgn7Y+M3V9l2EzWmr1/fBV6Gr+8CYVuAZfZWoIHA/vIuBOy42PstdZyj0d51vMn2dbp8
XXUZXsx4npIKe17y62u+0mYoyEFoB9TILeD1zVbh5TUJJzZz5hIFj1jF6dGkqLep9PgGVPmfrhKY
0OlxcUN7p1rshaA/gJvShQ3fS1ZdkzhT78AQ1/4b9++frsIqAJuRAS0Hy1dq4jK7fjo221WwQpws
r/dhZrGV/e07xhqHc5uuKnvrkHn5WWTU1MasyD6VQj7VrjN9sqRyv7xxke3s+/JhCLbAKnNmtGZv
07VeXma2fN1ao/dZRQMvezOfKHv2xRp1X32rAnBJ9vgDcXfouJnrwiSpyjXw9pkFc2wnp66arofe
ae1rj2EKeDGzDFoAGOyrz7RPE29CnreVp562ZqKlswK4Zc+aY5fQQeXd1iN0qgvbr0LnMrMzftZF
M+vO89SjmttZTGtNRp0Ww5l2ENt3DfgMHIF5496skkEH8NEtLp4C5zrLShVFjHIEVpeRPwgVkbUH
rk1lxfzce1YJCaafmgagAoIkX6xuym46hiVn80KO+QPOhgWprgU8cQnDZFj/HBCnzIe0zTMbf4rq
1/0UWepzhFieHZSq1zAxe7+ozwJBwc+uFAo4CoTayY1lYNe0GbR2Z+yYTzD82Gh5GQr7qj6YHX68
3WCmWY9vqfNuGqlKc7+oMBzO07Ub113ZeK216ys8VFdupyUpPHtul50nXKigLib6e3pLkKJ7L4+s
g7FgI4gtd0mnhALgUB7tHnvCLm0xfWBQBUyTtPipyOZZiM2Jpv76jP28qQ4Z/FbnFFKWWUCd89ZT
WAYGP6Mz81O7EB7ad8Id0rgrPUMewMlwcMq67Q56VV31+8X3stt+nlnyBGv29YIlYo4zbul2IupD
MC3tQr3uWqzj47x05Vc1ORgJgqwokUz57R8UjdYXduW6f1oAaowb/jEQAwwD/HqvSjD8Rxtu47Ln
xLt+KG2xmFdzW+T93popxDhEy9wcFrdu0pOteQmf29gpJ+yyTlkxzdBSHSxqLcWOnDQN4z3J44/o
sACKjE7WMu441T6Gzlg/pwJ3U8yeVIirBasN/sTCn4trq13lI17GKtzVIXtbioZC/FoACeWX0ZFD
CXtGjGfCKqn9yGDltLSrVPrUrnlTcOPpm0p4lhZrn7oGPuwR3EXAaHAT3kenVj3bRli3SSNm59kj
Dmzs8x4/XDzXRj6AiJgt4B5WOWKpKabifDKG8lmC4ZmAbWRMJDufbhBypxLEfkYPCO+9RrNIizbI
npYAg/WZL1F89vVi2M/hXM460WaLRVPVs4E11KzJacq5CU4dgrE6L1J6CN8R4vP4pkChsykzs1Mb
CzrIPpzZleXsgjEK4EIuuS/28CrQlj3qQ1FLAGT11x7grJliX3Ja74ZR248+3uzuHR0+WfpAT7An
zgETpqesti1ii4gHkpaWkbJAXc7kMMWUk0kmoDc/YtMkMEyh9djuoABaVM9Guvm0RGK6dfJqK3ul
PTskWztJr0djSD0K1nXv+/tu7Cyczu1Srse87FyViJJSkqOdl167ExiW6IPH/eichc2AsTpaQuin
mS6by9ULZrZAvDOjJAxz7VL9kzloUGtESbhDgvFCdhrMpl2BVkpW8vHXla7yFrBpm1fxPNXu+s6m
yb2MQ1u6X8yC8MvRBX2XHxjJApqo2tZMurTsvginD65s/KLtHgMw6/AwExS1GrruE9oCuwtofP49
v1LK3FSH+KRbqrdiVVa0x84VhjLBHJSvbaGIWlMP7TM5Vi6MKIV51zcr96rsAtKcMgVdg2kLLMJO
VAUsPFN00bmdV626gvLBbqjIHeWcbLNL79xg5ROPtZOhag0WLfPgNU81lv4poTJamztcIsN6LCvG
3jtgN5N8N6b96p88v3MzYoETXWC+j+JECFfLJ0UQ+cKsLcQUty0DKxnHvHpvzTU92x1vqyM8D8tl
doFN5CCiUA+JR2NSgrXPj7HMWTcrY3sO7oanpyRfWdfizKaRKR9c65zvZu1cAjQxLho52Ss3Iupu
q1ra5aFrFDJdRkFKlaxgFPEPF1YmdkVY9CSDZtv4xndBf1xcy39qO1yK8bRKh6rzOmduMaJ5oOLk
WMTjIEwpTYIttJQoOgbHwc7HaJqYET7DmDYN71MEWntLOqOpHRAW+gK/QN436KW18W4ZjRb41mQY
ZgLdR392mwnCqnRbYcXGmoOK0aJW5n4quglUBNXdHwsWp+bczezcSjyjlcSOW9+4ydI62ngBS3uX
AhIlwWGJnAenGsR92c/hQzR36bd6QOXD1ixt85LT1Ex5T7kIaCp5l33TIXXlJ6906vcLOzgM65n2
hl0+NwvZc5GSmJY0kEIYI/2Kkk0blsGXmrAGrs53aG4TO8Z0tB8qLP2EVMw6fFx72d16RtU8tKV2
LUwOIEASgjWdhILBPHbnpaB79kzYnPA2YCA5w4ib3fK4TDgyjtsNQSMP2uk81zIaIVIqnHsett3P
DMEb/hK+KUtWT6PDllxid4AU461OXONRTP3eJ6kx1tv0nPxPBwpjMI0zh10/y9TA4+vEqRGUsIgw
0t6vkdj+qmMj62t3tRqx86HGNox9hcLaWqnFQKjuzCB7h9jWzHcGKjMWdgiFfXAOb8vFy7xYGQaR
ogkWvmV25WdLtZuDeQhPUrceygDtAilv2UU734acWvXdLDOiPFhGhA877vvG7r/i0r/w3fywx/1p
fHTeqlepr+8/8HfqK6LNmEaJkDYoGnyDLQ/21wDJcf8AaeZz/KXy0mQ/zNDp7/GRQ78Hu33sdFiO
AEhuQ52/x0d29Af/BQMpIqH8HzgR/Nb46Dv3/8fzKaoSB1SuT57G9gAtvtyMj7OgiNUeevqiRuvM
s+vhslhbu9i7UkXBWa+Mqk8mHEQnV4MIOxhBvQP8tqhEK7e/yNZgOmnLeT/VtjxNIpxvbdk/Di0I
286YrptRLA9GHTj3tqFYsrYG8GPnFPOhX831csYNhkLf9e+AhcsrKnJ9fe5MVpTtq1nzW9iGX6tD
1Dm1c86Iq7cPJHHqzt1AJwILoKn01WD6A4yv0P9LP7DS8isSqtc+paF2dbhztBvhMM+IQACyyjED
LzMwui7ui9pX4QYXnvEaBy5HUGE2XexMbnAxydGXF12Qh/u1W0Bs1IUlNy4s2w1T1XUKISzzris1
TaeQlRFIVkTA0+rX5gpin+IdQe5g2Dd0HcB06Ppp9a+FbnM7MWcl6TMcZt+FMaJYJuLCDNtbWDTi
pHvgAudkUC2TEU9e9VO4k4HITsrpontHDyk4w5L75HLcLHJ54ZUAzQyw7Y/AcufgspJdc01fSrgr
M72ON2hqJfzDfnoIWQWLK47E83BdRR3/7tTPAcC4JvKenCHbQF8kJap7EyRDfe6vxuCkm20iq0kH
aIXvP8aCXHcHXM4gr/Z1GRbRTtkz2yuV5d6pK8JUYwDHHmmcR2WkmfoTB6zYs6ECfc7QPyBPt4UX
XJjIa3Vi8xD1SaF8oHFDODScKEKA18nMRTt4EVnRHjyNo6JremXSxgp97Il9j1UkykpHPHGSOcTX
pspX8ChdnSXrtFiKASdW8WQqaxwGnUAFSWZj/dzbhaLMaF4tjzCQaz7Ok8fKXgelMO9s6mezI7Sw
9D1BmOypculjBEcTeWBWRBmxGWMzf4dqx4aPPUXFnmEmPpMgEZMGy80i5LN17XAR+jM8EoP+2BvP
7ap6F/qOc6OzgIC+a3jIjtYoNeyTvBandArdb4HrYJ+wAUhcpPCtW8IqLQM9t+3KgjJuN7g0jM72
YiGD6KxilEW2mYTRn/UaUJIoMpebhUgQXZVmWKzk1KrmVFJxLA/2Wrgqrtp1uVeeyiWb3HJ4BkEE
pZQ/ePAFYDgrWRXM5ke19suD07V2ygwIJHKSD0Xpgll0aKx2ZVuXl3Yzmu3VgFwWHTk1bLwa4oHN
RUZjCdM/dglfhxTq/n4E+EV3G8UfBkOvrG/OyCdbV+6Y6VMRhhVaNWa0g9ENuOxb2+UAOpfLaF5m
oYkJO4XFud0Qn3qqNVfK3rtMjshk4aknhMN+q97pkGlfadfvDeWt3X6FsozJh3zDvdlTwOsPoXvt
mw1nktFfxUE0DS3thfBNKNJ5riRzG3MIbtcumKvDHDjdewid+usQNZFz8ABEfhSqLv9ETBOxpwgu
nOFKDtCwWjhgu5B/KDjIIJhvPFU0Z6MHRX1HZXU67+3BTwuAeynAk8Oazro8OPYlvM8y9pAKVN37
jFqp4oo5B7jZX6ak/y7E/8Jg/quF+P6pWZ+a12MefuSvpdg1/2DC4IBLQ3kP8Guwqv8dwI7+cPD3
UpOEPsmJI/rPUozNgxIWMhHMh/AW4fgI/7MYG5b1R0BdIAr5hgX2+Ud+ZzV+qfKFFhYyn6y+jwUu
wvr5WuVjvG5nvQFla8hwqu6LtDbPhETFfGP68XKms10HSyLnqigwSUB4wSvNEuFmkYTXgGTiyytj
8EXDZ3dd2w+8t99qK//5MwXUjdlosWzkUaVfaYqljeoh2wlm7wzcf6iHcLcSr3vDDfxSZf/rE7GT
QWMPKOOItq3Uj7OUXDtRjUWHT4TYcOtpSTAAfSS/KUMOHHG49Tj88GS9ORfjitt0jwdme1hcnLqv
rlja7CykYjpSuJyy4oqFE/x8gXEaLst89v92sVc3kTJmVjUHArS0tsrrilP7Q5k5MJFQjOTh1xf7
6S9G7ofxJaMYk30rz8mre9lT4TWgYsZOJ41bLHPNjiXv94Z93+8fkZ9tFMDiZ9JC9vIqFg3yYB+R
sUI2VxclYgSTmADXEEbS3xoE/H2p7Vp4jZnVbpV4Pz4cFkrpQBMGtNa+s04eHybhCz298aX6p9uG
cI51D5YLj/orib6qB68i+A99qnNB8gyYbixEoTfGZd+7i/6zX//rw3j0rTG/3Jxpr7mPNvtvemDL
CuAYgcid0nQuh9zELu+PaM9DD6OwH5nXjZ58ypRRLJcl1EbrOMsO4l2NEq3u7Zlve9JoqGIH0o8p
2vhIQnVprHBkBwvXFAU1zLKkn3ufDBth+QEEWavIfgZmS45gsrJvkxZUr5PFbnH8jEX05FcBlXlr
44gVGabWf0aFKeVJiHVlzR7a4DFjDzDEv35et+fx9R3ZKvv4AzOshsX/8s/L2yDTOegBhLQSycBb
fJM4aVvdtmAL//THgKaSfrDYs5reADBPRL+V6fr+JwGjzRzXZECzPWAvf4Fej0SBGGKQcDRCIuJo
0QDKjTee4p9e2tsoFgeixZeTcNfrV1y2rsYYmDCUBzksiT3a3gU+nXGHJuF//vUd/eltuk1/PLat
fCxKyF5H5Ap/g9zTxRK7pWq+BDN0x7jxHHZXhCTFXQOH3fut0dP3e0jUgdWZGSmOB+/VPTS6WbQi
5JKUPfIR3Xk8CBEubywTr7+jZG9cZrB4Jbd2q5+6msA8K8FedvuOGla5GzyhkaODaQzfWB1+vhDH
eVaFbUFi/vhTvKFkxJUbBSFVy8/PKae2SNzq+e7Xf6d/uspfG4aQaBwR85cPHvV6NJuAyo/DaHbi
YcDy7YQ44n77KvamXtAIgK+aJ/DlVerJwlJoD3VMbUp90ZIUj9exMt6YW29/4B+/xThpKMneeqWI
RfEfr17SRSQGmQnmgduZ8VZYdb0zBpv6rPqLvSmcTW7vf/25gD2/viZ7ttBks/X9snS8v/xkzexD
hkUiJkOomFZps+EkntPAC1OU5HBzCofI/+COIwgAO5U1s4jviipjZ6ipNUeXmBobuzrLWb6G/ch0
izO1n6EzFEqCPRXMUMO9ngryU2qol2cdWVOQWLWNPFC2qvy2yoke+9HvFXRIsv3FwXfWApS702uF
iN5k1blXujlKd1cwi7GcNSQ3TJbrBnwKxO5mDdwehIcz3XlQb8FxblF+Dmi2JJWfYp6coXKcKbvx
gRX2ivlNY6hUUR8n9dfF6jYu50TqDPD5BPVx6QKnSiJrnESMI7A0kzkldolvrso/ViGDpr0FsJUi
x1B27a6SFvBKHeY1+bXcAnyx2ER44kg5Vnm+cliOkqphHQO6aflUA40hHUvMYD2Yh2ueH4jfK/Mq
XN3gmYiDIR8icwgZCPSTm6GYtgiyMJ+tBkbQLmv8YT03I0yq0B7xHH6w800on9OZd26wNgKCORXl
3TFHi2/jrJonBhi1BqJe03iQ+FRhQbjVUxNqIr4hUdG0g1HBMH2cg7NMOznkia5xPjs8BNXOCEf/
meljPr0HhZA+Be3IwKY3+GqjmoTLn1HlG1/m0iLeTl5H3o9D4RrPHZ1V9y7mDJH0Wob1Wetb010W
emOGQjKRrMYxDBmUiL40HmTYzEBcDWF9BHiUf2JEBeGhi+zuUWZIWmOs+0Bnu2IiW3eAP9rliWwC
9CvDric3gT6chUx3mErliS0H6ZzjXB4ZRw3G+KnnwN59Csq6d/fEgdP8UFQcDY7DyhH/YBA8yGPJ
qdo4GDpD2qr1CkPDYORnU7oumTVFphF8MhjlDnHjM1HFEZ3xnEel4/xZmTiRmRb5sv/iCnBQFzSg
OcYp9CTdSNKsSOEYkdlXhxIW0Dvuu1V8QNmEI6CqtOofFtVq+juZEKAa4dckGYUA8hH3aIrJd+yK
u5pyL+fUUD5vPDdRJcdTvaQlqZWa0NjBM6fSSeRS1swhtOiCb5DNSfzE2nGLzwz8Z+MaF3ARwMRh
1HWO57QvLiXlBVbi5v7YPTPnqwtwqWpYZQTOIl/PPL7x3Rdi+ALXXTYpf8dIcQYH7luiu6U2nSoJ
Mpj0hEyQAjxGPjnTixLQZh3TYqhgPsvB1Tu51PLBsjNX7iiZqJsLLK4hY+1oDbK95wgXuuyYsQdu
gV3XV5gmbH2VC1HWzT5ygykDYu3Uk+/tNAdaYwaMhaG5g41SzYym8aA3O+50WZ5HblSj53DU0zAO
1vbTMmb2CbL/PLzjlZPrg01yP1+o0uo8iBphkXrqUQfO0PdflRg4yNAs5xVeG+xnP8rC8ixXjVjL
9/CiLCwV0yxuxrEqqAXoCndtTeL69F1G+5VI+zTF1K3nVn+x+jU9BTP601PKbQ3joFPAv7vOju6j
bGMGZWJAcpyWXr6fQ7ilvHvnjH6y1qmaQztVo0X3n69AJtSuoRKXYwIoWcOxCMXQTh7GUa6CNdZ0
hk1JiHvAPgOh46ndgDY4fJnWrfLFGeWgL+g6YzrVsEvFqD6PWXrlZuxT99CZFi/piCvQSbZuQB+Q
NqZ7Nvt07+7NURfX1G2yZHvO5E37os88BrShhsAg25Dhjz050bvKzZg/yt7it4cnzju700V9188e
5GjTzzjGYJqX89H3UsxWg70JnXgR5Jz4XWfeGpW5puddM6XAk80ue1f4VX3DiRw+oDem4o5/AxrK
NMywlksldHnR4lnhVLHoNgXS5U9hMhVhbp1WbWJHIB0R3nGn7Dp2jKn+CN8gSBOr9auvvURBhnNl
o1xWaxqJhJdOI86dNky3iPwy7DpOEk7s0A1oJN1odM+GPQQQspE876na6IfDTIu9eeotOtriFDfX
lTGljX3sKUMbOY2E6fZlqSNwtLxV3vdBb3Y7ZsP2/cyMHyg+MHBQIDLjKKFrAtx75FX/qWPppMzO
tOmYIfbYfqqp0mnJNljyFEnRgg/TnIRiDCK8raFrru8NmmydA5DkfEqE308XfDk8iYTedHQcYaSg
B8wczP1qp9pDl5UZsIcudNCAVa35kL2XPQyFBmlVY5yU6PGtm38VGNfVA7+m155UDZ2IB8govI9r
jgp50ddmMFwI3dddUlsBoN4B1nCTDA2dQp9cfmzYMdkPupOlCbGCJAnXaRf5g4ujKe9xthfStLM7
Jo5evkcRDcFAKhu2i5dWpXmlS4ogdhCVQJphxhjpB5Sl3RK1a9ogMTscH/vWlsZwjFBUTERRQEin
hfbA8bIpW6e4CHnxiP1su0uxb3G5e5+oMS9dwCWjR1VXTT2kc8A0v4j3g0njOMkQUOH7ibrC9Bri
SN+UiVM2yryMdCCJxWCl1+Gtl2FDfU7z1lffpiId8Ak6pVfjzYIME7e8mGka0xaDSEJDtk37SJGi
lEYyf1D0IEj+qv5EY4oO03ZfiYJmWY8sBKOWbBG8UqccEBm0oQGCs+vDZjOE8vR5gWMeQBfwSmbu
g8jSGINBw4LK3sm5F6YzONi6GiJHTcXZ/6xxtyEPbJXVoebJG+xTMTFTYXBdUuYi82kC8efwDhWS
0+C+8UvWMA7JLXsYRrHjOQAWXvdiZlO25Ia3kseNJlB66H/X5BTTYs9wd1Z4MVi3jjCvC4G7LGi/
LbxmQ6IOefZApYnimeRNkV6ETqD8A999kFCGSXJpx0oXYbD0bfwtCEVkUiwapZGM/eIhNy3E6dXR
HnwskNJi3y3Ddn8rabyv65XvSFhV0HEKr/rOKctgVFfC8I4uFPVLJzNSQhc5yBnQ8LMzkGlxlveD
Ho0bCFShv7Mj5X8L+aOZjEzwXxFdITS/H1ObehhO9Ws/f4P/4z2mhumP93M+z8bRTNl/JkYeAjQf
M0+p/cTW74OD2+Wz8MyuuSy7gbf8ajZYdBhyzAvTu2awseoa5bH1p3bYekwbnUSeFTJNr3IPO263
BXtUlRNxjHKs13oW5sdiCIwoCVhK2X/Oyq4PRjMw80/B/N25de2oU4b+TmJDWTUNryrgUE+FI/E0
Pa6eF/caI39MlxXfdA+81X0FCOnZDdKpOMosXVGYeKOaSYsdxwWuaPjBHjbqjBugQdc5+Nmog2uv
KVgDrXKu9s6wlYY1gLfPqd2jF6l1Wuve79tuqzArm6exDxruTz9H3xdiBf+AeJvN52FYCvqVItWY
M0Ej2CJI58sgFTGZBjt9g62jtpxY0/LwUU0ljRt+tdaIhxScb/20CmCW5a8MRy0zZyni+F8G+yYI
9e3g8JDv7HFY6OlscmqQKk3DSAxfFlKgx2DwfUd/bJSwW6suRs42ISO0juFJ745zk/itWG5/fZRy
XisGHKQINXI4BHvCKDl8dUY0PTan1gohyOjZ9Jy7fDlyjIppuly2mUr9g8h7IzpivqLaIBATqfaB
CuB3K6NR9vLAaMvDIniZ7PKmWsn/zLWbxa7f9e07moWs5k931FgrCDp5dIoC+LLphCnsx741mnEP
uVGktxy1M4jyCyls5me+/+ibYR7cW2vgnLy+8YNdOHTZe9cu5vfF6qTRzVIxZT2S+MugtaepwXiT
JCDITAWf6fHX9+jnW+TRQEfOJIiQVWC9vjxs5pLO2qyhDDlsLOvB8Nf0jKY/2gToHDIfKncZ7n99
wdeCEeN8yq8BZATAxW06yl9ecFwovisXXCk4aavPq6FwLCH/Udmy9m9BnP7hWpifMVoH0A6YkrxW
w31n7CsXuKKngCXjxQ8PFU770+qXzRvH9p8P7eAptog/iQnk1teGhahJBTYB5p1p2H2MRLlcLaFQ
b9y7ny/iw+P+Pifapj7B9r//gGkhJ1pLnxakuGYE+q0u7Pydqrvp9Ou/0D9dBTgzAym+M37wWr+p
Q8XRhkMOFTHVeGYJMqCW2dTHX19l4+e8lFbgBgSbpBJg66au/NWDQHqpjDxN7ez2R2rpqA7MmS0i
oJHE18ozknAwtXyXCjp0HkqcxuNdwVFuxYJhEVKzFxgdl6xM0j8tkPGDU25lZZDg6qOY4de/6z/d
EYzhIRogIzWiWC/vuxN1BmSf7b4H/Z9OZxkncNjBG9OUf7yIDUsZHRUl3XylNVpjNNp9t6Bmao4h
7Gs7TCBL14G7+fWn+enGO+jRPKUM2Ri4ESB/+WnKDbun+kzGBpyvA4hdmAdChkayujQYvCHT/Xwx
hpvbqG0bQZj42l5eLF8HhKutfQcBSe3XCvtqNYTvFWU7b/yRfpLqeH+5UGKI7BAGR/B+eSXbVYFg
JEVDH8zdGHbqdGI1K24ECOErLIFR3NMj8rtf++2lSbYFlX0b4byOCcFSGWwdMjwQdZfu4P+1B9vl
af7+F/vv6PxfvJ1/eHh/8rA9ZDQZPL3IR24/8LeHjZ5jkzctAj3Tc2Z1jGD+PTj3NqNa6KOrM2nh
Cf/bwub+YTsI7GDuAN5FQIVY7/62sBngtkI2DFCbLKJOrkOH8CtS+a/I5XxpeeB+1I4ZySPmE+x2
WO+YjLyaZ0/VUmjmmH9yyl2bkxI9AizPZz5BLJiNqyVTd9KfEEu3rncVd51nX3ktqeZ4qdr80ZgC
5EMEQhNWluULceztgSBKvlgBuIEgAvxbFRzqYk0pHFQ9j+j4Li/W6aNZ0eZ3opJ2CcBybPoGzpP0
fuz7EReIDNkbs3+rn2jqRRfJMneVl9I1ZZ4enRyfC71B1jqmt9FKIb1FJ+LUaAuvSN50XVL6uKMo
oUc9sUhCsrO6m4gjVheZp9G8RprLZ9C8C7/qhH7kJ8FQiDsFLl0diU/jFB6nkVTbpO02388lrfDH
TPSSndmISMY3yaJUdzACh/B+Yw5JZsNTSHLSTN9M9IqP0qfkq5zrhppYOwVlMIItXdA0Bxtvzkqb
QoKhX8kDL4o5ihfl+17MuzArYtuEr7yv2XaeRYRXx2PqF+Vn9ChFOKVbM6QzgFvWYZxogXUKWz50
g4aBFMIyP4RrSklkm9n2JgZ11KGYLvdDhrqLLgphBfZRVaElHgFNl585mlXgiFe56g9imqbo0TaN
7rGYq7LcFZlj27uFjAWyoQUOgUZN7wM7xPUpmAXPiZE3C2biWljLxk+YZwpIq67cTV6xSycbl1RQ
N2sKydYpL1UAHw2Ks0Itk4FcsyS0odru5Rrpm4mhMmh4nvp8B8BSk6x3l/Xyf9g7s93KkXNLv8rB
uWeBDM5A90XvzT1qHlJD3hAppcR5igiOT98fq9J2VbqP6xT6yo22DQNGWVLmFhnD+tf6FiEBQacv
Mldx5ILkTNHQMWJFiSNKwhakbBIWqCfGxvPtCZ+iVQfLhqfL6vdFBb55a9SGF0dtOGDG81xnIYwO
I4K25cnFDQ/rjFtPMa1NPFaN35dOYZV+WOwGzGkTZgQbG80G5kc8eEBXRwMhM0yQBNDBx+BaCoyU
mzE0qKnDdafTq9rOizerra1b7jxldUBDzb4HSo+wB8I6zXaD4oaYVb64HzW3KzsCZiwFVUsZb4Di
OBHbhF6AG1MiPRdJWH4mVYdplNkoAaJTklEksJZzTEVDhsH1VsUjDIsroyyCd1pLRwqzTK5Qh5TH
TW8xBM43pU0sYJfAt3evEPwc1KKmH14kOthV2FRWezAX0lX7Gi+1u/MrY9Db2geWvKemOzuLKpi+
c9GG5tP12hVPFEvn1iH027Q8Yv+33NMCbfbAlEW/ARzwH9MlG0FIqaq8w6fL6AVVS5MeCkiiXlAV
3Ge7GWjCUbQiMVGcwizfLO50TWmPh0u8aPOjQ4fQeKjo+XgcQZ34DFdE+InWV1yHMdmcK98IOhVJ
jMMPWmTjqzmkkqWrCynEJdSaPo2E2+IoFYRdt77T7XoK/DCBp7mGk2+m7WVT511334w2bnLbY3K7
y4O6fXXdRDQrrtV+TbkGPncVHTDbCvouzR+FR7trEJve7egJnjuXa2kEVtNNYFu4xZckjJ34GmsQ
3QOIRuVZMpptDwtDpmlfBj7YlNLg4L212rQqDpbW8yc1vqhF1Ab6/eDtfbtA0t7ENVgqgB4QEHra
4r/h+2luyOB5OEr8dCH5hrYGBlr31VXeO4yNJlymzsGuu/kGQBT3ybg3x24PpI8aPTeWKt7G7tp3
F9cZB9raSXN155ipZ+wkZEXIIfhPqSDAKqAiY0SCPnKK4ftUGoDi10miw6MWBBNLvRNn41sY5I7e
ezqd3jvW+Res2P4bZ3Dr3qvTYG8r7k471IhF3TZu69BJpwCCHMk7xdykyyx8ZwJRu1FDpct4DiB1
9WsnUwksp8xx5dvx0PYbOp2WoxUOcbhz45aPY5pymWz4I5EXyot++aqJyNCOB7KZfsakbOpIeIui
pC8UJH+mGVzVXignTaK47Dsmlm4IYqe2DDT3vrCsrWrM8akFPxOsmXaKYdePgFIICbcZw5myfjvb
/v+T0n8C6f9XJ6Xr7P2b/Jb0fzgs/fo1vx2WjED8AnMHOzMpLTa+3/W8oKT/4kEAdbjw/XqM+j2C
lDMW02gOReu5yQxWY8+P85Jl/oKxA8cCp178h/Q9/ZXj0h/vCbSAsJ5Cx8P/gBkPX95Ptx+/xPLh
ELfeS+CCLBGu++A7i97bcV38id3ijxeFX38UkAXHWi/SATfPn85ljWeDH81CuR/95tRVGjNZcUgD
8ejIeF1C/+Re988/jo8cMyZGQ5PIxc+mi4IQ24zvW+693n504mAHarzcZFYOG2Yur5a8TPa/+83f
/nbE/I+6r26RfrX6n//5z58lP5HfMPoKZuV/alYapHLl3PMTU4L25C87UO/dLi6p4PjXP+gnPtz6
UWLFCfCHrplp/vsn9ciFiEth5Cz3CJnqaEvgV8QKkD7BTM7nBn7Chesr/ejOebuva0pb5vGB7/R1
cNoXvHYHGk9Ax/ljiKXdkzemE4OUE/GpZn547/ZV9ycVgdYq+f3jUL4+ZphZTehk6zPGJ8Tz/AcJ
hRsq3I6k3OeGvvKajspIdesn4XwJm2ozpFiX0KgdMlNWvVtGNf7JhfGnW8GPPwBeRl42LuDgEP74
B5igpQsmZsU+t2Re0PbTMEFzYrEPJx1lvsESHSbgKFf9gyt55V+KODwzjPxmglJpuDlstbm8i8Ya
/+S3uf7Vf/pouBhxn3LRynitf3oF8TlRZuFXFZXbhdvvlthj905sV51IUINHatplV9mtjDdM7EYn
Iu9i3/7rBwrm8U9/CBYijr6sKcSPcA/9zHrPF79xsizM9tXYJ5/4BN2vyzy7KUUGvnkyON430BqW
4ha9uno1YvkYj8sSxUad1IAQx2EHFZfPDV/1PV/Wnk2AYHsnCJ297Q+PdGjE235AkA14Q6KwbR4b
6gxmNylepphxtB08OipOqaf2Roe5VSUGWqiN3Be7nEqfdtcAcuwvRdNZDhnmwXxDDfaH+8Qurbeg
LvPrOm46DGOzEb7KLtPPin89szGbb/PSjO21WuRCtb3tA/6ayFbf5nVWCcbv8bynnzxcA/YVBVac
wSOrMesLWgnqax8yBy6gRg0f2WJTUDV6PVMsX8nimzJ0/CQpLT6xDBX2riNKcqh1SW9o3TEuyfxm
elb9bOWHOTZnj0KiITxMTl6cfKxzHPRbr74GUUx1a2G0HxU/7NEG9+SBoQzgD3fs2W1h6k8xgzDn
chjEBHx188yZQlLFS+fGBpsMUcxy7nifs2EZmkPZN+WlLX39mYpxPlJAHz7XYRzTdkLH/Uvte/E1
hUbjleVrppFWKU7UfXNEN1oHegBxLJfSvIAgt6Sl7AwOTMFco17vWJexJfYqGwaOiThcp20ZdjFF
Vl44HlIxDf1BkV8RIFfaYQul0LsMgXqUMEWFemuzlLho77bzKW1r0vR5giq3Y5KOSCwp3Fi2MREm
veezHJuocsxcn6vOlCd4di1/STcoBi/qR66+p07CUzi1bCdRnK3z1CbN/H1K/ptUe8sQX3VFFdyI
LJuTo5iFGUewcmyORx6d1yRxLUDOtv6CByA3o9hW0zfhULi5sfJ26M60fYbeDnvPnFwtigEDs+vc
2UxFkd9hN2mhSM+V8ZgA/GKy02laoDqIY7u+GIzszV0CMBNYcb1lX/mtaPax9N27yZjj9BTQM3vd
qKz8lP7sfAQ6XqWEzqrhDfgMT82iphUk0MyAy/xTDkO7c+fgNp5HIvxl8oUm1qsCQtz3JawfWttz
v/h1VVwYZdgfM5uod2xKqp+Qk52bmFZzJqL1vMmWrtyPg51GTR97uFaG9GQtFFu4RZhEjpPax6U1
py05pvwi9QWd5syqD0AJZJQ6pFRykZe7dAmbL6pLCNPl9bMx4QkW9lwey9ZbRy2xH/UDB+Yk4Hg6
YYEvvTneLlZDh5PUBom2AIdlHowtR3v6bazZuSM9cw7sloSd01lHg9onJrBSnvLGow4Z5g9jNkhT
RmLv8CDczFZP52LTnkkd0/BSTScK6TAPpHo5LlbwQKYW063iuj0Y1b6pSwNguU1Cy0oQPZS2TmPv
VyeNc+OqnNbC61ExXBNh/yI83CZ1J27FmH/mFv0iVpaU5IQN99EwKRSiEyK7mLgNdzSWXZm1vXxO
pJ2/VKybL5KUNmKTqqJB13foMt6GdBArOZP2amtlDPjpl8yi1tfybFe5dxhzGrRVMgDxyxxeMcrL
l7sJ/GUbtRSFZtFYlc/EQmxGkdmNmHD9KQbH1OB46VopRJvOXgpN2r+17mH8YTkOgjF8FH7nRPVY
n+vCojrahe7MU1VJwok0TBVUrQB0f3XILHA0auoLj1qdGqLC4j53hVVcAzspLjKvGnaW63dn7Ap9
1GT4SIyx8U/2PF5ys572dQMaFybh3ZhZdFV5CyfIXeswFUaYGa+Hcu4/UyOwz5PO1MEUI2pYPrXP
vbTDmIj3kh+81qLiOkGM0Xgk3FD7+6RV33MHYnEgZHdjUdlcRw6NyYeuSftPnfBZMyXOV5zHLMuj
P3Ks2LSTzOg6e8IWSu98MC2XDralOwin89miGymqQyc/+7lvP6UsFgcq8sSBpKW4ZODob/2ufi8o
CrgZraA6NM2yXDtquQ+NJDkGkEgk7NR+I+wJM8ESOtllx/1zk6CEfq0Ig76UNn10Jb3Ubx593V/L
Mlh2eFDw+2aAMC61ris2z4x9hQaV+dBWtnvbNZwK8zzTjysZYm/18XjDSF9vO1j/O/p5rB0xPsTE
NFwpiGZDD3jcDMfED929Rk5aK0pwRNrpK3069qFQPUqQI2d1zZbsvBPkZfxWyO4SkqfagV6EHD7F
fP80XQ5ZVsHPsrs3mu3OQ7N8K1rfhZIJC7blr7DqAW+K5WkXVPV9qGwwWyVN0kzycRVKyoyYoSdk
+WmHatSplcnOGjJ5u6TeTZuOD7WaBGgK8Z7YgYwGsUCGrnM3MuNi2ifr9dSYoVgOrb9xV9x0ZXRv
VK/JGxlPEKTNMlrC4exk/js6XHyoi37cgQRaK7XGesvH+bWa0/R2Iei+bcHLfgg/v2eaStnWorct
xvFda7G3ceXPPryOmIeWIC+g3IZ39N1NG4dkcs9AJAyiBLarDfyqkBsTy9SmdKhxy9EOPIrk32Yc
lN9SkZIFnkGuXi9FG+7TiWcd6IN0XjhtQPzk7YLPIHhljlOfl18y5t5lFAbDYzsWmH8CZT+Cbum7
bRD2t7H2+naXFo6MysYLb2SSLZueP/RD2WTD11Aa2U1tSdgAQ9Nk2QX5a+tynNPwdSkWD5Nx7JRg
dwxhPvEmZKcSWgaZTqPuPgo34BEKU1e/wHpJ7yxjnA4Zk2Y/aqqaRbFFHYi3PL7oFRnhSYMqSq2Z
d00BrTDQQznTZS2uQuiigW9F3FAL+v2KpKu27SzFDd7G5tZYpt7c1JVsnmLPmMyodSfRHReMDzCP
uix7bLLVGmrhdW62qvXyJ7uqHXrhAqk+Vd8z0htXUx0UiIAxMQ6f9pHeLM56qSy/NuS1IncpWYUw
5l9WdudcZ7RqOWdqHf34TG3epA4kwd2rIMjy70ReymSXhKl9Up62LyuZBsc2cfQ9YnPAW8j+/Jyz
BmwV3vWHqQdxglh+0aYOYVjP1DVLlrmKk5NzIMo9XqicIsCxTdqrbNbOW5GuJ8yNq+rw69yOwSdA
D8gyalruRj+Jj3UCOpziro7yusmjo4/3HjE7HgAOA0jxkXzqJaPOt1ySXTAX820uEm+4By9CdV6f
mRVbIL5OKqhsvq3Kh+3U+2G79cIq2S2cctptL1hkGp0Xl4UfUEWH3WZ6scYqvDK7HgRTFIMHsTc0
snKoTe06rb6U+F3ffa5WH20fzA/QexSdPDT1AVvqQjdyp4RaLCFN843kw699g2bzgMu4TG8H4t00
eiE9ulvWDXbhuQn5XcZzc9+VPBCHuWuMa91RlrklaV7ucjHWO2Gl6sVIRfii+N7pDv2iijxdDncW
d4Rz1qSadr7FOJRzqS99TOfPKliZXL5aOlKB5jA9tfOM5C27Hq+zkSyTC/8nbGh0RNXELVYt9rKt
YlrUnsrM5SAmF/eK1IWJhwxI5C4IFbErfrX5vppzK8bwm84xyC5Xth+s8FC0GFVaVYC6S6XuI0Vw
AGC0a+SneUg5EYQTfjTC3K5+KvIqua38oEKM86bivhNyNJlx5vo4dvawrcym5oOgNYgilSFack2a
ZMJnehgEuINBtsjANgyji4QG2mzLVbx7WABdv+ZaV1NkjZn/KagOORZzf2SKyi1kMtWXqWLD8cOc
WsgMQ50YyZOhL+rlIPD4REMSNicPYsuunSZxTA3mvBwe0qtCzsBHEKg3IJS6fdygCoax330XgD96
WrGTmlemNx8XuMp3v94h/5IESAs6//kf69f8vcP911neP/7Xfw84++/UDu/iKPivWbPX36rs7acQ
8voVv8mDwv1lxYBAN2VGEVoUwv9tlrpmial/Foh/FBesGJq/D1PxYsAKYcS5SoRkCzkM/l0dNETA
PyN5Hrj4fQi5/N/Ig9RQ2+u/kQhhAFJU+XO+sEXSsWahMWZiGL9Tk/6qLLfZeUUg/kQ8Qw36gwTB
z0IZYgaMccxjIIxK+EeFBkqaNbMXdhuzlAG8BJT+0eRH52W1ii91TC7CLSlM7ZzeuzaHMt21oBUe
/Cquv7Xarq8RvdeBTlqdggqK4OCQj8tFNW8gdH2Ehucc23Z6zpqQ6pVeGbcZi2pEOlzcFmXsvNpz
EoDDbK5TC++XO63NP+7wMcuh2Yys8e+ZwdkliJOXOIQjvfEglW08pyrAWWdgDjCmgwHYMlgbblSl
bwfR6Y/YjjlacJJ+C9xUHbKQbTAjZbBxpvxcDgC20S0GJl8+/bCyl6gbdV9/nwMIEERlGdOwitgR
HdLdg+yoN+Zy4ITprue2pTZepZOPJWGYG8GhzvapYBZd2K42uVQAzTKkJjIBsNtiCJZgMn8IUzqv
reDYVFlDqMLuXeRfUjRIPHo/TM3sj2d/CozxhfpnyVxuzDF0h6NvuzcSaPLtUFg9xY0Ju5rRV062
LbkJfVMTwZNdYvbOCd8ArAen0TNGa6WNVxQW726p4uY7l+/s3urnkJL7OBuIOlmKyVw+IjfpBRnh
RDDCDXH1Cz5zawTwf3ZT238BP8F8Hggwp4p6NKdzb0iCTZb04iPAXPVFNaNVbEZJDdXZWbj8R1Zn
5pQzIVoBwwh1wITUMrNn0ShkBaZ2s0kiCObbhrONH54ben+9DZ4pCqskdZYgJquC/Db4B6MB+0gd
EUVWNjjgtkvSs9+3BlGpOY8Z2nMcfHK9Ztaggj39mJvuyFk8nBUwDrPHaEvL0Bwt5QBtL9H4O7dW
wBZND0JFWS6ORPqpHFMBjQE4SXkAXDL7mVNA2hC9yvDdr2aejyFW5LdkVorvQVsYC+NKFT5r2zeY
HYkQ+yzqCaVbQ4hhnEJXGZ6XMYtT3FNO3GP3ylxMQMb65Da2aN7zyipvHDPuZATQber2PhRdYHQj
lPLVHNZ9XwoPj/Hgx0WzM2q/86KxKHvJkcHphv0gw1knd0yCZ9YFFqW5VR+FDJw0MiHZvjqlgWd7
hYieW5rEl53tpSFhE+UJWCI0VnawTPo6PXcuuZ+jz474zaPx8mWWnAKj0gb1uKeogQ+nCm2T+tZC
JSFXk8Jcx6/ZFEcy9pM7282Dd56JzDm1KkbDsMoBNcv08yBhwZjmN5kaqbPTAATRn5naZTsC2awm
PD7Va7GYxoPI0Q2iEUDHzWI5M85bZZfB1qHoQRw4fCh8E3MyggvNPB8sjoc5V5dkxTYzKtJT3vT9
F0VpuY+yUGj0OBlg3Va+wX68UmXAxo8NXks294/as1poXdlKA6o5YB11BVtoY1DW3e1scxD5Lceg
8btvKzkx117ztmlDQRx2VMO4TawuezGnuE9ebDrhvk+W279bpS7vZZxWdtSMzsIV3xi4VbSmH1s4
/qvE2XeuneJD4CBULqLKd93sqduYwJ+3US2Ue277VbYcQQzK+7X+JN+0TLQEIGwQbVCWElpwK8Np
z4vs2inq43wodlKXdrozq6npGSLMoFFCogM0mBPYQo6AeJTuZZrJZifGLmVKHw++OIfNQoamIxO4
7DhyrSgV7TbUfeW5eOlL3ELbUYTDIZkcXM1GV68vEnO05HImr0B4Nhxnb7fUpp42izA741Ewhn3X
BRaNjQcqMeCuGw5wBCod4xyxx5cg60hmoicMdOjhKIFMKbjfkzeqVPCsCpdyadjNHjPrhnUAf64p
eXnL4alGoCDqaVqzvuIkVyVfG6YC+iMghlh90k69TG9NLPIqwu3dUa5eWtYoCbtPTnAHeM1Y4M4B
8sY0D4zPdinIbc3xITTGJLvGnWytnhz60AmdVTCukKpiur9aAFa2X3ik8RrDPvRyzscbPmc8kFVg
0AAN8mq9P3OFwzqMa77oaZaYHf5KE/0Cg7+JRRLbnyglbXXUNqF9rPJ6MCA3Nr47+/umIxdUYw8h
+sMNvLeWLoI3ErMiAd9SX6jtnFW2XQpwek/+jKmKxTnJu/u2czB5BLMQy7Ge3cY5xMr2y91o0wcb
cQQWLH6or9k5yazWO7qlcPxbQ+fMvRlhNOyhbLT9C/2+RXMwYWXZB/AjhbVN4hXhO3fQxxl70C6d
QdMbO+e+wPfpHOtC9v7JAHZJJKiaCyv/DhysC59nrn3mrpYh4ZmI2ViXvy+DFvqx7b1BXM2MmKor
122tLsJJPnNbnpCy0stW8Qs9MJOv4i9mIZYhYoQ7pAdB8q3iT68knbNGNd6M8DYoDg3KLL1i/R3H
D3hlROxo2ajcO2Kx9uWUsr5eAGwkXwIazSbAO3tTfV+EoaER0WPvvbVQdCLk+LzfZZgC/EgvKu1v
+9kWby6Osv5TAktKvxGKr/orpy+75LLBpSJOBSYEfA6NGWoarFhGTewj9dwxyRvaKR92tNdIrmop
MTTnTAnQ98mljgOOLSCEPKuuPYNA0YZTSiUiIPJwsKuQpsS+bNN+m1eK2DGtKqQu8Ths6J7nxBG7
CZSm6TEXXv06Fh3pvLhy2122lOBW47SkMmiZPt0GTwT14OBWeDrVHjbiwpuMfbaSU30D0j7di74T
LUEylzWXKcNuGMbu5HheeaAGmhhi3LmRr+eWashmeaoLssOb3hKg71d/mlA4ZWcoBIgujmtc1dYU
HCRxH+CQsEXJkV/T17CpW98/2q09XloID/tB+d/buRiOqdaY4UxWEgJI7Z5IbLLP9fSdWhB98AT9
j31M9/oGs8Zzl0/1bTgV4zb3U+soPSd/qcc0fp3wNGHObzCXRENQA4RUJSEayhAFm5yYOWQapTui
Cvod6VsXt08Cpcr39Bypqhc80C13VLTExItih1yc6S/Gexh7bzwm6nZymDyCYCW4Jp3+Str9uIUI
Su/MFJSSztp+uZ2bEica8bNz53Uu1TbaeIeJfRmkjDA7o6gi7sbGTeyJlLhYV5xzf5YPAyJvQnFM
D+szMWV+oGTns6/XAhgbGA8VMSC3kjBzr/VEZAUb7VNBGnczTuArGMSa921sDBEoBZ+pC0TiPK2r
hzae5qvYCrorrXN5qkuXw09lehHIbXOfmuS0sC6wSTYUpcC2ytjZHGmTazEzVFfxMGmoflazRtkT
xjdgNOtdpyRTrqlOXnh5ZeQnvX6lY8rcZsYkrrDrtJ91M8d38az8TWtTvoIF+jYN6y+ihciZ5oZx
LGnddmYSaWOYUUNULBHfOZPAmJv+4Gfm/FRSJd3t09D56nLE5eLsTae6tjFmOyZ8PeoWeKkjbQTe
t57L8609sa37oXKvPDbOQ2uNTxgXq9d5cNk/it4+A36D9Vd1zfcuFMPWZkR3ZmJanmpEPeoM5m06
8gePdJxK4N/oJLldhfQDZY4xboXwvoRoVBmzvLT5sBosWjs7J2AnlMhOjSPgDfQukTHqg0yKkJjY
sMjbGWNUA20+gGVPErzO9cdSBX1U18rYdQPHU+A0LzklR9xxSjcyisIl+ULtz0bbI11eGoU+79Ih
+c17/peUgP/eNf/frVeGq/C/uutvMvkfj9/GrPy9c/rXr/nhnHZ+WT3Q2B+w/TBp/4dzGsQnpLEV
4EOz/Y/5+w/rtBCr3Xp1DzFQYNNfcwM/rEACjQAjjUnSBldNSHjkr1iBrNWA8w8jAp5sl/Zcx/Xp
IYGNjRmBf/67mAuYlEIE+PoYsAzKeov5/3AYAKEnP+PWTjsqxNJQYoIGyqIp86WChAngZhlyIGpo
+uyG+xxV1r3/68rSv9uT4gsKAmGPOWgmIOF+48T91yrR/3qbP7LfPzX/x6//oRlhIPnht/d/weFO
hAz3zOofWduBfzw1uMR+faBW4xOV7+ZKUPnx1EC3Qx7CquThVUJA8v9SIdFPxhq8bZxGUKJwQlLf
Gzr+Kuv87qnhLByPRqu/zjVV7DtnKL1upcEmpr0wL4c9hxQA7fuUqhhcuD0z/cTDUeI8rUja3HP0
TthtbDkgTH/FSi+Js49ZgQlVluzaSUQy3/Hf/99/pBAA/8UD9JmkwA6V/lb//jHia357aHznlyDg
JOQ42LvXvnPUtd8eIs/8BeMRvz7wdX9bX348RHbwi4M58Ic7cSWl/W3h4RnyffKEv+GIsTf+pYUH
8+Iflh4s6YK1B6wQUqhFFutnBiFBTFO5hhHjWR/zS8MOPmammpG5jJdOlnpbjlZnUB3pmRlocjaG
9LVwcnMfDO7WxN2xs+gpvmq8CT++ij2XrLDV94ATe5JpWIBI2PZw6G97t4+TnRoy+AejTsbytshd
New6HHudyXfphI9al2NFF+8MpRz53XXldMG8SxnPQFia5BlLePVC1He40o7/Ruq4vyvrygQIHq5G
X9g3YwWJuNglPXoWmlY0OIwFIhOE+V3qzAYDInQA6ARjg7dace6UzLR1MOrLMMiC5Zg51ZYkcBnZ
QdufW0Ax2CdK69dJ/BYA+bTVRnbrUwSGOUENG5NcRmWsWfnOvqAI7CvRiwa4oiPajTVl8uwM1aVy
cW5t6GpYzd1NHtVCUhtbLwSLcdyBTLywCDcegA9gBh06zTQ1NGNItkZYWxXJcLd5UovCO0nthLKa
rZXkiYEviOScudjVJVEZpstNNe1kFUaYRErvptIBBuTK+uyN+YpbBtgbCOeyn1UCYwBr1YaAonyS
oIZdOqyuFN+SySs5UesUgxqpduhh6Q3CDRdeh06UDzUPIBQ43LYj5ge6O3CS6FRElZcN/TZVLvhX
5q0wqpMl3domPKMpZ+Ip8B/sm96dx6eZyehDD1LpQkLy6bKROxJghgpkhpnve8IlFy4f262Zt6e+
W1buzG1T9xSNWB31M8IXoHK9vTWob0XD5d2lxeTAuHLDeluofYpCdhjCEeJ+acGyR96/qf1VUATg
MHqblkdmOI/UptzikyGAb2B3Gk8kD+YvvrIs8DIZbjXXP8Y6PzfJuKR7n6xQT9NG2cY7BE1kRCh+
KXT43MZEEIxXcVye4NtpRqwOZjcaB9IlPbeplYEbtoNR7lHOfUkBCRP5rQMlGJEdDTovYRpAXkKi
UH52UEZyAskdf+UYy50hVcN2kFj4I6IM6EM2pdaOuTxMJd3IG2MaTTgr/aMVL/5Njruv2LBoNN/Z
B7K9wgNM0wk9OXYADgkqMAEBjwty0kd0kJr72pkQG7P5K6Utn0ACOVg356TV9DfmUVVgpigIGGBM
0JtYhpe+lcVPDlexzUxH2J7YBHEpt9aF4j1iSBblXhPrA3Yio/oQvEwgqu0ZobjI22lLXv7suXW9
p/+yfoBuisQHDae/Wib4O6uwFhfnZsAVCEwkzyAeDVxgafyhniJLcPHTHWVG05KrM3P36r6Wvv+Q
wCf2CHwg5LbGfO7lcBEnY35B+AGKWNOFq2ey92BhZR7m1v3YOP52VjZOrAVJ8RBkemAMT8kp9+B8
kd9QsjR5BycEUbWoyeYCmU3uuacs7M7sS4VPTMn2KsEWAFXAnOtbLtZ4s+imSY2DJvX7NiSkcfe+
HDF+lT5KDzPkeeskToDztko+lxzlzJKzjkAooJ6NhXdnECOzoTWXn+HIfRcjWR8fBppoNn3aQ9ox
ZE4GB911QgVOs3tmr9+4I4fnzvF500uropE0pQo2se3HokwZIEAsOSBo24cqS9CELHJG26YDZ7Az
Zi1PuElD89iF7VdnMdQ5nDtx4bdzMm/8AoGc2UiZH3Qbu1g1ZGePiJdlyNKnSeaJKiVL0nJVLcfx
G+NssV64EgDKQO/irKQEfQBctkzNcGHAG5J7ph+ULo1eIkF302J3brCAXee+077kvhqtLTXhIDpT
GSHJyaPXBI82vR9pNGH88mImB4lKKgapk/ySOOKmxMe+MYbg6OWAczYpagTn+hfWV3lWmT9cghPd
OuZQqGMyt1d+5bnA28t10rdJWxMb4IYccEyVT5frPc5HRkeQiyLgmv0lQRh5YRjjjRumHddWpl9q
S+SaxroKq753bFGf71Cl2rOtsvp1QCz5svRY7jedEK922N0xG8HjnrYjCkz7hac82AyDf4fOxqDA
cu48Bm0mMPnuKg7dj3wuvgsfYCWasRlEeRqb12XOkZ5YWD2xUFTNQsFtJXuChfQ+H/PAuWeLCs5Z
XXJI4xJwBbGoeqwrATDPCaqdbZjdJeoxmirocXYd7I+wSnqx0GuCIUhX0E8sPB4t5HIN3AKptVJn
xj1IKVk37zhRM+koGKm3Utrd1nASWjWYuHhRGS/OrgpzpBc1XlJpcWVO7X2s8bHsSVXVrLCZF8fP
HcVMTpTlFUwFMnF7nMoHWBLhtkP3PQLoLSCmZVb/dbGG+lET/jtlWtS0eonG2OaG3VOILDOMZVkf
lsvWk/Uj/kxsuMDlWTXDulDNnWEtGBpNnKXbOOlUfk7Zxr7Na6HsttJ2Kg+4mGbGCyAMQQF7ldoI
0b8jgvfd3sGEUXNJ78ynpQ/gL4G02c1uzkljsOzurHVGO7HLxrIoxkw+JiSCB+bllCUIBGN6OQUw
UjYuDl12AbdeM4NKvxa+S0ULWRQKnFUYV7fe3NuMFckuXWmqAvQFZMJpAkvSXoadGF59isvE5aTE
Na6j/FaVzQHtlbRkWb/XuGPx+wKaiik5Kbai7vTjkhUwAzwrvPRiQHhEjEK72IF7IVwEPe1Q5H5+
FsoOH+1+wr8RJOswU4D0ytkq65aaicsute+zmHIiQK0V04dEVeFtavLL2Wcxx9VNXI7lW2JpdGt0
jJx55oI3bZthE0ccb0EQRRnDhmmDkVEW0ZqSaA968no6VQITCiJR2zp5TPTsf5T1cPe/2TuT7daR
q0u/S83hhS7QTEmAIilRVN9NsKR7ddEDAQSAAPD09THTVZWZ/v90eVqrBvbA61qUiEBEnHP2/nZS
mAOwLnpsy8GV3KwinuBgoyNcZPuC5FCmEHyoP3ZhHfifGPDMk4ROBp6PS2lymwGPJLzJKxCuSrx/
8wajgIMg3KaJty/63Fg35pgbejf3nuquJno7yEh91KVGb7xgUUdmxVLaG8q0dx4XlBk+SjM5OyVa
7zzZvLRQqYi9KZhzEMF1VIUcdnk7vfaI7nbSgqa0sJnSsAXwkkRh3tDhZaVF5QUlX2HR40XxipFH
1crXuSTebQv+drbQ95p3ykpumtZedrIVyXWCwH5nJIGRRU0wlvPVKmkQRmlW02Ga62xgVJMvMppm
yrNN16/rwQva/KiLzMYikXT7YbQ1wD1eeZDK31XO1KQoHfs2N3v/lCx0eLcrOvV2Y5DMdWtylH4B
pOtjZ63UidyyYOt5KiqI3rnP5prRZOAt6RF7OBEWln3FU+bSjk7rtDgiuwpH47GfzTyNJj9XRwRW
ENGL/hkdVQ/1ssx+YB7co4ltInNW6gXrNMyqqQicL2zBek/kjvWLByv3aYX2NtSokU2FTTlvcmIm
dJu8DtKfafc74QfqS3NC5qcYYUw60M/s3ATjkW1gHxfR67itdfCccU7TPjSloutZpvprAhj37CRV
/aFXPTHBgGKdTBVdwlRCQQyB2n1mTlliJGHEiUrZkj/WlvT52LXELwiAMo8xcB5LY3RbfIN9js1y
Fkt1M+JaKDYF6LI1CnVRva3zVP+scFYsx4lIh+qq0eg/D4EhjdhKDAYdch0B36ztWD5BDprwY+Ma
ra4CIl2aLXgeBMfIw7z0FNjQkk4ZieBp3JZN7uyJ1mviKXRmvV2azm1u3T6FU1csbFebzAO3SUqF
GiL+3eQ8zuiUhoPbh0VxibODz6fTUDsEgENKWjdOONjLFXIPCayrA0NkcD5vGTMVkU1a9lcBR+uu
IobF3WXAG2cdp7xjKNZT0gzXRzpRQn7QCeB+7Xb9gZ1AE3cVdnL8XJvBsvbQwJbyRq3oCMl4NbYm
bf2N34uyu6fXPP8s/Qzta9WBdtosiSueBlfkXCxHn1mGxIiMIZxedt25rnriHKlR65lQimLwAI8W
AeTtcUizddp59m8AlHHJlzlO+kH9ZEgYjjut5TnU8sp30NyZKHDfYNUAwTZUFrwKe2Jnh24FNLUw
VX+WPsYjzBjiq27I9MZDPbjvk1s1Q5xpqFq4vLuGVEbFhQo4911PgB5A1yz8zCvKoy0X4nv61xaD
O28YYpWypUTTKJiMOw2peiDBEsy+CAEmEddVUWYb2crcYN6QFxn8AZ79FZjMlJb7xWObD2WBg3VN
HG+LBMQjxEIXhYZcSW5aaujSJZsntbyPeVKdG5cVyaaRKQf3JTFqD6pntagyXuyGCQgmMBI1y5az
DdRCPt5AQSvBrA4pE9U+v7ypdV3/6hPhVTvGYNYzN5iebpE7Xa5JablvJjLskjptv+bFDzqmRbn5
6hmAIAtMYk14Y7ple8dIWlRXeZE03OKcFpe36Uy7hKldcRJUauGhGAqLg19Jz3wLwyojY9GSxqnK
U28/tVNy25sGuDk/y9vnhrlpvlvSYbrH30IUPa67rYQI9Us1yBxKiGxMnDOzYbXM3GYr9DjnytST
3M3QD1P+G984eTNpcWvOTqcfcGlV29QSCLTlKrC2Ja05BDEioaY4jSFSHu6kCMQ3XaZIQExG8IsA
d9em2JVAkTtswYOb7AgiHV9nKRkmE5JACh5yjr0zsQm8tWFiJseGyk5xrw8qABS2IluwEDY28tV9
cMvpWKUmfmzJrWbjdbN9N4WEjfIOLCNeesGtYLMsVTmfMAelqFCcwYRZ2OSvBfS3+hhODJUJczJN
Lr3ZAnUS9Wp6g06MIkgTgIIEQnskEEQr4urHoFqYcMwddsyz4+YLHC9Le/pgTKY/7+mcyOGUrRRp
dyotwiIyoF31x5Fq6wdaRd3uysxM4Nlil4dEIIf30E1KA3aM4eG5CJAGs1q5qleFcb9k1SVsMoDS
zCXzwSO6cjcG5B8kroPiq8jdWxTh3oFOjLrrAQ/A021Qjxte8wbkNL3hChIc0Pc7j73lZB8VQgMu
DUAkECTbJN5WToJ6H0IlM8+gHYBoB/asGfDX9s0kLZNrDqYtdCzqwh9ez7nLc8jm/HbITAaSRs8j
ZzuI4NYu2S2KfnfY25ZhLY+VrNxfmcOA9bokvbfeX7wMe1RvfkajasKBMrLMezJtUq+5w0a0huUW
mbhACDf4cxN+GY6uTeIYwq78mHQtb/qO9+7sE0jI0Cs3wpAQxmbcXyyvpqNBRbj9Izr9RzPg0Ybi
p0Fm1KuufN5Jq3uaW0kDx+jvGsGPMqt7bab7OrD4w5NiORMWMDDsw3tu+OKUoCUQcJI7brsvQ8m5
14hjR24pl9ZPo+juQyUfetv6Jlnqxh5Nf4uCNm4v5qrMyCPXHw6Q99BGVFCBVPXZ1TDesLi+Gg5v
I/jFu57gq8Cq30XvPuamcYaHLYDGJRktNYfbTNae61md6dxca8jPEFrWT6iN7+RdmlHg52JXS8nQ
lK0adrf40Xml/bOCxctGFxJP1Kefsw07E3ezAbiaUQd9FOKOtmKEQjKEqqNpZF8WzLBsSkpqROxV
sq2dYl/L/AkbTUcfhlsnq/1bO6wSa7IfsqJ96bHZo7C6GGrx+KMnL6Dblqo/GJI6Z28WZgu/L2gr
LZ7DRuKJwAMHpB1lMZCW53J1uthc+xsO6FtMQJxxDijMcCVQqAv32eo90NQ5tVZz0A0q54K+RyXY
tyxqCrGQS7qWe9mZ6qCNyYkQpOx8c742VHPrXBxuZeFtVg/jHh4CpMTZjfaM+tRIVAVETJ2RU3Iv
8YZ3oBDrDsAsuJEuDw82A/ENEY5nLlwEONITyESjY4JbvNgchudw8e96K2zPaCFvWiopk/2JHNhw
7p67QfyyK8+5wecVHPVEmUvTprs2ym69tbz5lrsWwnKm9mhp6KMN+Em85DttXKKtkvXT8ax3KOFZ
rKvy0OZGfqPa9A6N4pWe7dtpWNwHB0cI5ccCxsccwyOuXnlAMNPs3YazyZN0qPwxcDbUPfLaVl1+
cIvlLcyMnZT8gpz+eK+8I6RMvU1WhrFW51/NVXXbW2I+eFnx0ArlRxSRCYuvy29aQygndi7PPKFG
XevpK5nhR9ouhSACCjQaFSDgumCmYVfzcPDd5mwZxeNaV7SRJrmcQ3jcX8oNDl6avIzO+pG347FG
C3xFJuaZbkK3cVrnweL2DsQk3wPvzq/qhpJPWmJfQCe5ySxUpIRLO1tTrSPrbFrPWDDkXvvyKm9J
gOMYYjmxe28ru1aPfIyMAzwIu0tBvfd767OruP1ano9+USIkagzihTyFLVL19glH73gO6KhdUB1P
yOQeRJG8Y1KRUcgJzm2DxoCZfGMp25ahefJqbqZJng98rznH0Bjeo+vHsJC5DbeRCjEi8vxRxdpn
oqMyR7yliznv6ICchyz4cJLumpTiD5JKdewjRr7ci3DohKmGkOi8K6Put/hkbgMfLdhiqRvC4xAd
ZmjQXDc/EC18NIcu2GRLOYTnOgWXvaPetpM479zM2CswGmJPn59GaSO8tIHpbnfVzz60NCmkZXiT
S2t9VOThbohGse/xkDhPHpnRN1OT2ttemq8hZVaciardjkVrROlioHPVatF7XVXqdcZJiolv8WM/
7/0d2uLlAUvzenRkQkL4Ohu7caH5b9q9/4WiEyUroQCT5FqUFYhKN0SRP0LLrXc9c9VtUGfXvtbl
IW06yKZF0WwGSfOtyI9t2T4F9Xrv+M5Tyj1/g6bFv56wL+9xLu0rLqS2a19xm4PeM/d4+yAGQRIn
Hy9cvAscHoSV4z9Z5UAa6kU52uS2dd1xSdkHtYzpSJKGTQcI+iiLce1ee3MtDiWZsHsExyulS7FG
yM/q2EIy6NTDCbEintMyP4/gK9El7U0lZeTSPrsuM9l9Gyu3gHSEbDpQPEWYU2/gwIrNkiG+CMeD
9uejwnvzmMpxuUnTwkL/UToH7NiUG06p3qRoaBmuxS3BKHtcLuXJqfQQ9/ZU3uTT4L2D8v3hBqvY
JMxLUfIOzzgtsidGQWaUdbLc6aA/zsXcX6WZesKviQq1t4/I+DYSmDV98rp5tXNwBDiEvlIj/ZKq
iXRCRV8LFDZhpX+VvCRtyYgNtU9b73KXnXalaqScdOhvUJLyU0t74lUaVbqrUgxGgPpJUjT7n4U2
PvxluKt660qwjxxyt/pJgcMBb5hXdodOL8je5iDZCmt5BpJEBZ2Oz54rvfd0TR3szRW/fKBSYgmm
8hSY/tcaaPFTC7KlZ/8jyZvXkS80sCx+545USeLOD27pHeYyOU3J+m3DFNrWna4Ru+YOHG57HtMD
A7F6S+4foySa5u4u78p2h7OHwPK2adOI6VpyHNmmXhxzfCsGQdB1hygwKd6pTn4563gu53zddfZw
y71w2eIso6MDk9miORI1QMsALZePgXeRhiY8ur5fUbmxAY1F5991JBl0rXuanGCgnWC59mdVBJaH
ldmBDpAGw0TcYpdy6ZsmVGD1eImgh+wGoBlzEYnaLR7bevDPQBV5mgDcWaKZuAl9J4jnwcDsafhx
moUtoRUtiCie8k9hJurTMsSbCVpH4dTyF5jitAfUWTCHMhg4iiSPmO2Ft9y4GhzSRH/Yh8Tt5zqW
mq9gm5RJ/0KMLj2MotjBWNdHPDYSgn3gr88krZJgrCttXUJTkSyP27mSYc3BV03teaKrQP6zEGjj
g43b4u56mNZuFvFIjAb2pbLV2UNt2NBExMC4ZhFTcOzZOn6VtPBPJjbMb9sbwC4O2srnZ1FWk8mO
4Df7oHMULvZVVwjp9CzKE3+dn52zzs3FsaJDu6vpbUEuLvGc0TWDD1eVcNlTfGpJHnwsdX0q3ZlW
K5ZDT1YAwKW9bNsC1FiPCt5uygCYlknXfeqUvDUCccKIYfzIWWt3FtglLG3QrOxl2oWa0PDwguFd
zSNolWRnpcZPths4BE5cgSGIVJD6l5Y0PLQWyHKS4LZfqrCMC4ScP4Wts4hXx41m4uPeOiobxkD6
3CVFhp4VG/5mDYMrSRYs929W2CB3EDhTwcikFwb9pV8ZKRxGcYPLwLI9ik0HTmULsnJXFkmFT0RO
q+I20CiHuAijwtsqfIy5I23RdAcYIXmTa1l+FUbjTiQEiJlYBygq8ehV28BNov9cn/D/qITqb1UM
63f/9ZkXfxYxoDv4XcQgTEQMBB1DhCV+iCMMiMvvIgbXJXnREb/hI00Ebw7apn+KGFzrH1BGCOYz
fwtIQ/79v2UM6BucELsRRBp0LAQOuf+JjOHiT/qDfMqBR0rYO/oFTLEWipy/CGHWzMw4fTMzhjCS
740uMd5p5NX/JhrL+jPXCJsNVA8wMRi/nMAOOOL/rLdBekrqAaO+uEwa/7AwxYq95uLQshf9ujju
T21ruZ96mz1KNcudR3TufsbY/+nNFeyddUqLaGhyGiEY/zdrNWAZ7JPu30TT8a3+9duA58nvQfIN
ZJl/odq4cMfssgEw4bjqam6zRm3qNUyvx2H+Bo+QnPKA+c6ASu7f8HR+ox/95UFgI+ORO65whXD+
omNrCmyVS1DaUCHK6kFDTHkdagSPucMwcB19jtV2SD7rBDJllZnDK0m+6tUlA+JEUjPR9dNy+MMq
vvv9s/9Ihvovloawma8hsw9ZbpfU7z9qpJAzI9EaGyvGQj2KzWyY5a4C+fO7qgk3Zfrd/l9+TCiY
u1zW32XN//ljOmUNtauGOW6zGoLGQAteCGb///kfw8Hp4IUKTex6vJ5//GNaT9IUDro5zquVOKdM
GrvATL7+/kP+i1XuCQdpo8cSAhh20Sr+QVVGToLGipUvZEQkzsn1zCVapqZ9sJWXRs4KyKCCWxb/
/Yf+WYXEq8UOgggJDppJaBeayj9/KNr3pBnIQKDg1B+ybPO7NSAzpgib9MPGgbPxSRbaKWBM3L9a
8fL3n/4vi+Ty6ewgYcC3GrouUtM//skk+jFxQEAce1N1R/6Ef+cl0/i7lvK/XSLOBSr35xfTdW2f
H48LGAAPWs8/f0yKfpm3UWEAao0l0iLTp8JLiyMNiIrmBVfvd+JCKKuY5p567aRXqJ5d9pgVT9ao
vkMbt5c0F+YYncmEeONOjv5IR2rTKhH6miTq6sg4k15mXk725TYeY29B7FEGS3Hf4DPBSLCO3nvS
TRqpRWkihaiV4DZXTOBEAUJml6HeRMcTQ+Ez3pcco5FjX6teVPeXDusWToD3XpbtelUUCKkhIhS/
wJ4YT/SAl900YsLAVEGMWcmmHBfQ249u5TcnHI3e1lkWEp0l5kakGN/MqOT3KArKiZlbLhOjJdYm
6SS2wDyOs4nsBvp1RJTrKkS76FXWZpic9efqVtTt/L+PGdOMZ8X7T4PDyBfCWlIvB0ZhI8Igi9N6
H71Cx83QvE7QX8ht6ir+zez6NwUuTGIM8GaPfnoZyC00kCR43V2qlESKziggrJbpFTPQcplmhxEG
PvcWxA6BcJWa1s8U5BUqCaX0dqpdBrXSzQkT02P7gNljersY2eKquyAdCl+IKPfmfeCRr1JjJwAc
JbsD5Rw9gaEp6FYQ1NFjWuqODo9wi8vuLWv7KfYcSJxCzulesolvOKWtQ2+03gGlgBWtOpgOozsy
BOEXfZCL+YG3Z70DOrZbV4ewE88Y7graAnSABi8eTFAmrVuaEV4abOnJI/DUB+T+y6EzTdpP/kJN
S9Z3rpqbUVif7kSpnZg1nddEuvvemGxakOV4M8w4UDPRTUwmxH4A4XAsCnSERteqD38c9o6XWFsJ
nrWX+AgbBBYoWrejzl8rSkxVmtdjblOO0y/EXHJHx+6hINcsBkosGdml4Z3XB/WhNVz7APLmOmvL
W/LngMr6zrR3TfsjKPZt0f4YnOpGGeNLk1LDpMtwTMzmTUhngvjEN1Z5gtEcmayRzXhsg5Bp2QoP
2i6SjAmFSQ/6Le/B7E+zQmtFC1JgXG0H1Po4AB5J9wr3CHEAKI8Am0p3HXdeZmySZbgPFoF/FL5G
hO/oTOT7bb5qbD6mW8eF32DkK5kFb+y+ULcuBK+NssKDCnInIq5ofVCYKw5kuyV3SV9+zYGHS3kZ
pxPE2SluynQ+ru5obC6qkmhq/Div6+VEIwusFwqorZBq2qvWuV46ve/c+V2ZZrsP8uaNrLkUqaM4
F2tzbzCseMZJOd3ZlRm+TyjrQDdVZ4Zd4V1TC2JOdNdEROassd1PP0UHj9vx+bWFvPNScBtl/jMZ
YS8rFH4RJaWKJkP0UGPT59Z2b1oxV9dJyZcWWh9TLqeNby+f1DRYrpqAQlnu4Z5OtMbg4MGIyu3h
cUDCRuEFIX+CnBQZrlv/SMVyRXPkOu0kjiEqRgv9y6vBJNEIAkakOlujqjL2rvbXWzUbP4zMSbZA
HrEQOYWznBcufRuJY2zLqsLOZrK0hiExdrOnvpKFznrtZVc6JNvPyc4Qs19JC+pOnl+RClCT+uRd
NsFFHGzoeNuwnMHH5ahAOj+8gt6CghC+rTsv9/AsD1a3il1r2NV2Wn57naq72WyDrV04sN1Ipwqy
kA1c+VeqH466K76KAqmaj2tFpOMKcHH5nDroh6vLPEryiFs5IjhI+02plvcx9G9HCs64w04Tmb1I
Ytdp3C+vNkHTQZI95Gb23KjibdFAM/7+QOSu+C9nFeRO3IG8kp5FMudfzqoK3i5daF/GoWGsy64a
tWx25kxwIXpG3/im25NWKGj7xRsPoTfh7JXMT+lNEY6V7OZhyB5gHbEWktmx0qiq2/ZL0+n4TCru
0DuUm02sp0E/jbpVv1KXLsTWwmVr7lXVLYiF1Lh8LICDvox8NdMttvFLy6xJk3p3QdmdmH3XnyDt
CQmdG0/8aHDl3eWyorLWtWHN0Qo95JdfGeXnSB8Ht0QbDHxwscouMs2ipapPfWXspnyuv1hy9nkw
zP7OFClzGXvKmAgvzE7u2nYEXFenUFKmxByLDbGhqj7maiLAeiHWXEH/msGPMd4pbxFlBQ9MaYFs
Bcqe5GHW6fyZGZoi3B+99VOPWPg5dES+3memk4yx2dHjjNqAYN4odHWHwdDXCG5SrmJYmevG9+mg
Je2PpPY7uQvhlhmR7onFgp081Gdc/3PBqKoWzwJMNvpQeyjvKI0dThQBembbGcFM5B++uRujzLBw
MVEnQgueAQpCnNtCE6CnA2DyoTk9OF7rk8hX9S58Y9tHpEvdxayjNjPaqWXZ16fcLsAEGF6PDGeA
zzUcHdMHfA5b0ZuBs+T0ZCT5nYj/mqJ8nX3DzqJ8nMIyMoaWyaVvF2u2SdKaaUkwMsK+Dv05pAEr
hmTvky5kbTFX+XQTR4hiDLOgQu+BA1Qw0+3KB2SJq3TZen6S/hR+MwGeRwaGTm6ClhPR48u/XYXt
H6xpRa9N0v25BHfha0Vo4/qXnp+JXtrUErySi5YaRBpaqT3/mT5oydjedV7PHaRvm6Pi1luNurzx
RR8kJBS4hAMcq2C6+Hcbc+6TA8uiLaNJzcsUGSnesWKyp/UFEJVxmUp2yauh6HmgDzJDESOCd49k
dcKhmivLmelqQ7XdMpNxnRg6zfjcNyZbcusn86OeCJaMMk4D8gmFtpFYsA7uOzuD1pVig3Uwe+C0
3EpRIoaDnm7Fsl8JN7PNFE++7XiwzJcuXSwGF/AhWV1l/wgPYnjLLMu491DSvfEj03FbZoQDjBRr
n91SMToEcHnHkmfyBlxRjPvF9uc2MtNiOi9O1+DfxFMHY2/swQtIgCnvaWcLRI9FiGdz0j5TbzZO
IgWLAXExDwMNXD7qmcdVKv1DgRHKI4MwO45GJ9NZXAurt1ivk3jIU7/3GB2jMYavSfbEji3c99Au
psWrweidbm3ejxil23W6waFXfBpqUkk0ezZHmIuSfOEdUsaLlQQXwKK05ikGfoARvUVnRScZGt0R
BdBQnn0LxNqcGjaaOq7WRPn5EjiZpZN22+khWzc1eKNhYzjEV/YYtJnn6MFFsZKq4EM7QCgv7wrq
48Evp3Oblrrf+HlYiis11EySAUHgAuhLJ3xbASRU12iD7PGIpszlhF+9jDZf0CK2K0HuH7iYBJ+C
duczgAYbybtVmYpzunGAdKKJeqmXAqHU1NaQnJmGrGxgI3h1e0DCTytt8X9WCzOT2cDXfD2vAKP0
Yiava1jZ3jFkdeQxonBXc8gjgj7OboEYe53TkWIhn9mIFtahhsiPtRsiWE+/Xzbucp41iEcSOcrk
vvOHpEJRNeFinRreGUYw/lpvoQNC+zfgZKybhof3k/3VBfcqKRujweoI51Bh7j46YoIMuTC/uFu1
teZn7DNWd1UKKKl0+dwA6GaZmxus+Xg8zIb7JyKBi5JZ0tl4CkXuPlXaMXJobV2QRxlEULkRfqfP
Xrf0XyGaYiaDqQec1lyG9Z4qo3hL0kxWm3YSztkFQtxH1mqlXx5L5FAjkmCiE6At3oZa0zZBZ9ZD
j7xsVqg3Aqujrd73L6i7fXA3WLSb7Uyt1TPAuYSWmCiwv7JWGjWiG8PFWS1tRfbkhdTrGXP40LSr
42yl19kcR6Fn3+hKdvdBaGQ/pGvIx2mhcNkmQaM+E6wCh7oMXMRIZqOC7dwIgC09f9m7MWervfWH
ooPcoCr5vNjAFWOAstUlXZRf47BI7aNLKkaBXVkNyQ+7m91v0/ZaWPgE190NQWt8h4J0ZSo+VKQR
4sdLNGPKyQmJVnyYaIGGuEO08Vqz88PAMLupjfF4oKJugmRtb2owHh/rmMoH0LA4fSvR0h72lgCi
nYdwWGLKDlf0s2RBP7NL53TntcXNsVoS9jHtqHW6YuJWPlcUDZpB2SzTg09z7JwPVKy9mXWcA4g0
0S81JuMaWY4XLoqFixoMoOuvhxLf26eTKvCG2sx5A1I4C0boM52u/Tx7ZmQCSrT1ymoAUBm2Fe8I
DDJMcQbuinJEj7otocZW21XSPiKWNVwhdGT6yc4NOuOtWtsH5GGXhXWpZeBzPCFr1A8DdPM5KoK6
vtNDqLlvcLD6G9c38IJoj7IpyvOq+sqmEAV5W5vFGPWqVy8lBo2zA9TW2fZ+izoZsNgE94Q443S7
Tll1b/clyIByvoy3QzQW1DAkiLOVztnyJSdIQ/xta/k6TAO1zOwPnOikhbkp2nhIN1cNYorsiQxP
9G1jQbBOzcx/kxbGdF37JOpcazMgUIZmxQOgALuIbTtBDgyPccxgM7pVsiN3VaAbnKu22+KVgs6U
D6icyiAl8sYAnhXuck9DATGMEbIJtJNkY9my+JxnjTazwTMRvFIY5SpKwIKuzypx7OYgcpUefW0l
75PdAgN3OJAgrXBALjHdSgQvhWBsOo7F4L3CS3MDzdNpVo3sYlo2akVEh1bY79VusOzkTQwuJ3XN
PPK+GkUZxD4XCHBr9QCd1e4GUNaA/owrZyLhm6TmpXtHupmHu6VYlvAktVoNFCe4ODdMey7yosS3
T2oUK0zAFV0R274yq53D/3C11vR2do3NsBgBJvnlOJiybz+3OQjBAbJ4WhCfAslXL5ECGxAH4lC5
1Tf6bTYQu7wE4HJ7QaueMic5u1hoxg3Cz/6fQ4z/ttd0yXv6S6spDB3wZOS8kNGHue/PrSZCmGbf
TlNUiq5onmw3DRHBi7zE5oG9DQKJaz1JUVs3BS4y7EFDH4+1BJNpNxOvSxWq4NCRxX7oJcLWjWDm
hBxAmYCWC2O2fhZgPKPfao7/713/H3z5f2Mf7evv5s+UOv7971MX1/sHWa2O+XvahCsus5V/Tl2c
f7guPaPQQWHGkEVQn/2fqQtQO2YhlxBIQu8wGf8v8yhTF4oINzBR4bNUHVzw/0Hel2Wa/Kg/LjOT
bq1Fo8UN/QBjAMOhPy8z1PbDYpB2FaM4yWmcyQzggQUTBcrhlj4raOHOYUKS+8Mz4rngyq69D4Tm
UZGXp8woPTavF47dA26dVwdOu8rSax81IxTw/YBcppXdXuuciSSJTbvZxcecNvVLicL3GnsZwohL
GFiYbJ2edHgrzKsP+A4DXTq186v1PvEIqbMbxz4yh8Gvkn5ahCPFpLFsKBHHi6QKeIo/f6VJKzcu
F0KgRxzOCIofu2Da50VAtPqoXgwykreuxC7YicK+y3pLcVSsD8MgrlLmOqfcbYIHr6jHe11AgTK7
oSKEQln7ue+4NjLdUInRnsf2USXt88UX63DC38PzHDbNBX+ejDPEqoSiDrHHAW1wuysSCiiI6eGz
MuUZhIrAIVHeytEZ0CalcrfOTvWlJnOHB6M4TP6Ioa4e1daCWQVZKD/oYnnHnCS2lkPjc63nmwlQ
KINpxKtWGe4qspWu0D0AOkPwcN2X4UYmwbNyDfRC9UAnonieF7vf185k3dtq9OLQQfA8oUq3FwOV
zXs7LcSJzxy9qKVguoZ+ZNJNHFb/VRrq27HHCel5aG+p2MjfgiqtUT4hy70SGutWzdFqZetHcnGB
1BXT7ovudtOI8dHOCe7xGwX5ZG77Z2z4JJtDW98EZJq/GZ4zIBE0wbLTectuAeFEXqneGsmp5nHJ
tTAfgKq78QYlty4aXXLfSJ0rmmI7LBhKXJ13G5RnwwuX7fBW0ZHYIfv6oCGpv9zWVvvGqJ6n3n8g
5ypbt6JY7+oCBXob4N2lk4SmG1HL5eC4san8Iod74qWw3wxr4t9UtYFTCppenDbGnZUU301YXZXL
zC2m9o5OS0UdUBZh8YD8DUMViiv3iXL8KswXUkZe+qDElIW78ytr6B4kOTSyudfexu10coYxhezH
rI1dCWx570NBeplorx/xlS9ASNJiRzjJA2IJeM9Qeu+cps6igmOd4UEJEdfTyXdesWLyZH6GnOHE
edE7tw7N+C3TC0Z1qHajoFntfap7iI9usjxcNNKbFBrWLqW/Z20TDzCsTb/6Ouzm7gdXivI0Wbgn
1xxP4FRsp+Tg0845VQpOvdNXzwTKk1YHiarCcJn56XCPxVu+NTPB1RUYmGd/QjiftRaLEyoZWPyA
hSJq0MlpTWE/Pkx90J1gqzfR4nf1vbCXr9At9SlwQUfRw8WHYhU5joihg5QBng2nn7eiQ0W3UEUm
NL1TLjogSYmtnsfcRUmW2nAFfdG8lsIO79Rv186FQQfGUUmKlYLzRmuq3qOZks22J/v7hMlxvWfH
LCLyX5CXcBctni0jsc5EUPhTBJOfK269jvZlwXjzA7X1fB6g0V3jB24e/N/ux0hDuCuXYYcrJade
2RIRAKlmLsb1alptEdMN0ohWM/Yq5SfuB1f//DhKbhibkpawxmm/0u9o+trmzeydzxxr82vvy8rZ
If4kZTYY1thaCuoyHAl72yhZ9W4w1xCbIbVRoZnk1f1P9s5kSW4kTdKv0tJ3pAAGA2A49MXha7jH
vvMCiSCD2PcdTz8fIqerk54sUnJuI9JVdapMEr7ADWb6q346NuETrKR4jXvGWPW6rp1suGmQ9H0+
+iiOrMtYVcPNiKrxFeYY9e3p2B3oxW7f46pASs9pU9hOXe4eSGCwwmhV8i47GBStU+M5HTUaPOwl
WYIx3+YIbQKnmi0s+ahVNqw3g19qY+F+9QIYcUCPZhBr2SzJhhfGgp6Ej22atXGsu4X0z/s96FU4
3przaN+NlV4fJZXmH5WLJrVyHaQEcP72Sndzwt3QrA/D59nKgRIIKiDuHEQGYJ9NWO11phWn2sQE
nxkDlekaUoMWxtWRWi8cqCzFV8LS1MtC3tpoeTvsOIiDXykHi4OdFmeFJ9LMf6vQWATqUNp/iQf2
+EIE7R6wf3OL8jbgIevTnc8S54mK+gbmduU2tMP0Uedv33Sz0R1sa0DzLxN/m/BcRbz7PGFOIN6R
blrrg/SlcepIUtNTtpxJMyOK1llqVY8ae36Pod9SweCDm2LeE9KoCFk9t08t8uSl32jo5ID58ULb
uVCHCeeoBxCQkhVBLsGiyIEqEcqIE5BUxM0jZj6osmCyUbTI9s7NqUgQQso+tI964XTPKkTDDCw9
uY384A3GkrENJmqUjZSoO47gfAuUXa4bWOJ4wQrnhbBy8z5pUfwQmGq6MDshjmAw+NuRPSGNjUO5
7WwIhaHRBfz2sZfBZrZKamLK9EYLOkgCcz9cgWJ4tKAekG6wLK90fOyMtsxulw7pdRsPw250ZLsu
Mla7tOyrU9IxNPETEAzhMDt7PZ85jIHz21NMLrZBUphf6Krh3gsAVGlmS+OcRpJVBdN3STvnqROY
M83avdXGrH+0NBtZomm2ozlsjKJ9pbF8WJWTG/JlbP0+Hw8oxYfa7O+DyNwglYVkZHRs0eq9Jm6E
CrOmcmRNOvq9GJ2LMYspJEYdkW0j0HQhmhNWogAoxmwXLLY7EIpkGYWikMLahb39Qv5rXBV271/y
4j1ldS/N4kSXI3AxsFp7Bfjzo2/m5C6nRvSpHXHsd5zGXnzb4QPT8mvKqEiux4Z5mUyDjilCRs9q
7N27CZshFmN0ysIeXA8KCHF/3GcX7CHuJFJWMrDfiixzB2VvYzggyhjSXmcy3FJx7zFv1tfJQE6+
CO1tamt38OL91VjJO0rdXydda18sRt3QSY2TxXh0jx1lX3Z704fcZ4Gxw1Z3SBXxCVNRGDMN6bYl
4qRQ2g/EQr5rFQXqHLS8Ksc9pneBSeTaJ1bf0AQoaXtse6wCNvOlQmLktCsrok2hesDyUO4dzWET
kfibBHo6GQ6y21P1AVIRI191N2b3nTPslbRfyXjCfjMX2jGkCzvAWzTh7LR2nfsNVu9dDV5vmc1w
omPRX/cEQ6p6uApVedWx6eoi0tiD3t80PEmTuE+3cMhXPFt3bUWGwDTHjd0JZx2BMTpS7LRNKMrl
t+s+IpuheTjTd71Bf+ntlHNmT1upICvDDjXGtojOCtZlp3p7k7OLvkBIW8Ob+F4Fgn843Jc98xuG
cGV1JU2xpSPgO1H3x45mqDXh5Jm9EVpyEHx6YU+2lfkkjSl2zfum2wvbBs1fCXdngVNf8ezTXvTW
iHYyYGKMt3Y35/aumCyqIiBWSUBve02frTsVOceygZ7XSP+2ENg9oZ3p+q4drGnVSXLAkVFcB5bK
L6yGjysvCQ5GkzxWNep1FrKgqxBtYViLSRnUbFTpw6zBbm39YrqHhQ1a1+7YvIXBKXUAjSB77lw9
+t6OCad10dsHBumfXcLKI4VKLHY0Bh4d9vwcuCOaHgOYS0gj8GlmziGmrY6uFqs9PDznaPUZqIIE
wufzUJNjDMZsOKD346iQ/Yy9vzMPRV3Xu7rONY97F3ClD4ylT13nuiMI7sUqKS5qQa+AK0ZUhYjI
RwnqkzktpM4gpcKdKpVrRy/wKKetuDFICl6ajtt/1F1X3fm5Fb5IHm9bQd/ZkUEWZFJlq4zog84z
LR+nB5AIVbkRPVCE0iXTiZI/oyc61BaYPgUVSxJKDnhVIfFLT9J9xMiZqBn59Lj/GAgcLwFzgm/V
fFPNFXNLVBlKfqA0b5yyjC+YMxlgNHzfK+mC8NpBF8/QA5ITrvT4JmePtTbytr0qidZsWg3ffUnV
3a1TxA49Lan2whKgvnQA7444oAPPdWR3VC0fzyDMzpum5M032QLb2RIVcSptH1QDeMf2WxbgnbX9
zutK40mV+S6m4dYRO9C2zwVsaTV/97FVYc37LvRowJJPFLOj7dbpslPN1EjEwSUEVFIVxGfjwt8p
kquJph7arP9gt90cqOczVo4cXms6R7d13F6Hyc1kUAlqs5/qi2mXVYtbzpySGMJx3O/qAU6Ir2Z1
8F0Ga03Nc7UfEPjtLmP7P9O11VY3GPlakxqMOd3YdTDsF7fGCyU9jH0zeif6uMAHMlo3dQRMx5Go
MDpwHfLkhfbQ+2lMnbCyg286ZIRN17QE/mwKSNiFJyUnmMzZmJA/byH62teR1j9YuCHom9BMQ65q
YVbUL4OeWWXtWHp+WlXvTHCajZvrGYaXpnppNBdogElT6q5sxmiXNl29IW47fIgMgnWTlz73wTQ0
JzwoZK9Ky7/Uynjckq0unsrESU+0Kz8metzeI2KN68pA3V/lAUWzPBN5WGADvuioHImItcBPBDvh
cjCfpDMhO+JVQr+U+lvUdDo9TyHh7MoogXAovdjaFa0eo5JY2TpJeqDGrL1PnKzZ1ctA0SqTeFf7
aX3KIySo0Sq7HZyn/OC0YfGkcb6lN6xw7sfSb5EH+36f9G2/a118yHHk+/sKVMY76JOAIgi9vhNF
h/AspHFEKA3ri97K0p29GHCMxYqTLKacarBfyBntyDXysekmMSQLoX6xP6hN5cbDS1/YBQJwMaOa
LcYfs15MQIOBWSNZnEHzp0kIFde8ChfnEE7JiZU56Z8bVoqtVuMwauPe3/qftqOsz3vkVIRLrWUz
mZaROlEKCH5kHsragxv9DNGqX36hxiu9p5ibisXnpAEKaLz6T/vT4oQChgXzc3FHhSrTvzk+PoiV
3pLPEouPKpstLFUoydpVv/isMJ/KaYMxy7+gR+TSnpzyg2jOh1wcWvOS7Uw+XVuLfytanFxMQ+IN
dBzsXXNK1DJaPF/wrLQHZjvx92hxhOlOQBefr6xXJtI8DLQ2vc3TThyF3kSbbvGVxZ8Ws+7TbhYu
zjO+bkxo4MWbnftpTXMXl1r2aVhTTJBv7U8bG52tG5QjrG1QANCbFr9bsjjfirG19ubihis/jXHF
p0mOD6r9EoryI9E7cVMthjop3erSXUx28BPjV4qccN7l+La4EbDj2cqa1u40vVGS9dpb/g0TJBZL
rTi2abOeSD/8abT4X9HzP020wH+vekJfOufl8e//qXq64o/FQ4xOIR0QXVix/lv1VOoPB5uosPG+
Ll50BwPs/1U9Kd/APUSsQyzATpTS/1E9BSoq1Xz811YYWjlO/BPVEzniB9GTKYB0JBs098x9G/g5
2+vWEnvL1oaLghnkOjLdRMDIJUAUKnBvAjr0txoAkGJLvjQCSuRbKgBNNKXHiA7UJ023nkMMP2ii
bgmxIaVRDGoUwIKYCLkT3tKx1adL92dPgMTWjFtF40e5Ztjvvo5GGX4ZRG3fKdqvJMMmCbwUba8z
QNgWpbqnv9Xi0ci5NaCMKbYumn4M7gImW0SN04mZN+D/xU5B4IymmkiytBljyQ5SBE+VEv60Nwnp
YYq0Qx+ZVlT11pDltCS9p+iGWoFIeBrmTUwmNT1JG8xBMRNSeyJJwsyHyip2tPlDgv/qlrV7vpF5
MVyYbtrsfTMlECeZxpqznV+Gxph+6e1gugCd6J7EIKK9PbJ9TEuQVTyGa0h3kV28+12Tb1mXew8Y
yoARKywumzAbj0FGEQljoB2TZXkbAN+5rIiXkGNqBS4gk3TUzqqo6UFBXoHVIUGpWU81sjRD3tEH
6DCo/WQBoMcjGNmvKWyTfQLw7YQiXB2zKmtuySHfVxW2ft/HHyE7nS2nPdVeTZ/YYlu8zG1z/Or3
NEikYpquJOv/hZO22KcTTT6UygFsxHF1XrFi9TvT1lyee3313KY6Ae40xidhDC1xAooW0UZKJ2fq
C/ubKKlxrQhAPjLud7bOzNpjF8l8i6mTvkHmmc1GYnMZ15MeN3flXArmoj0HyapxC0rXmRHvTC1B
O9VAjIe6Xh2BXu154gdo3KV+KGPFEblP5DEMdPnsmLa57qX+rAV6f5yMRF4OiLPPOKFR1ObWXRSn
ipllWWGrANni9WEdLnHfTwOK8sLMfo7ZqVFZEko8PAzxuCnZAK6q0elDZpPD0HpWRlHkSkP7xYtc
KX9YQ12mqLSjZexbG+bYMgemAQcqD6PNFClj59YSqQOzAtjreNKOZpdIyFZdRy4rmerFt1exTQUv
M5KYppmyuyFh7d9Fs5UjkeMl5vX6qSE9Uk7mdTeBkiCRlvrFoYUpqFYWbD7qIdNpOFLeZVwSYZ2f
HEtz1FWRZn2574LAOKW1pT9Erk39B9waavHakrmf5ejSuGMThOa3mkg+8XSvYlJnWFGExp+sggs7
SUArZPS3XQzURm3zQGVY6Q2p3Qo8LmsBYnanM+nhZzdU+uWkWS0nlpgONNEothQTXA+SiYPaOcpu
dyZTjQw3cMLpG2zcpdYNoefoQ34khCax/GroZivJV8RoWaI9sAkFtJNPIfPANtQeGeNhyKZ1l61Q
q99JqxAsShXO5BA6OQYBrGVoUb11MP3S+O5Mrn8bGH5Wr6eyFQ8t1Dd8tBxhjHVoEG7b+JY2ws3x
/fqaAlV8loVvBAxCw1IkOwZE49dOc1I4Rji36ULQ0pswbjFDpjGtMnEE+GA1Ng29NmQeiusZYMNt
YQsHmChnFDBbAUw7bNWHkrSzRXJxwGFRxkBqV4q2h4F1ODC+tCou4GC69G9O0zBf6AAXU/qBRn6p
MeW4N9xcEztZp/KJws5lzDa71qqVXsfuuuLpkq/SqA/3ZDLDIzlwcdOmMfccZ+EUlyllqMxoenGa
+kRH1lRJDEeA3s8d0EDnQFiVA1hDTcuV5RvOSe8rIGwpk/dD405ynQW0N7ljCJNIVF122wdNC2RA
b7WDoVHowlxCRUfFgPyELlU/V+3YT/wewbIs5QF3RSPQMZ3o3ga99VrCLntX/cBohM9e7Ht/HD7+
+TyWVYb//bJV7P+jvjBJLuzfb0m8t+y9+PbjJHb5E39uSghUMYs1GJURi0Io4OH/5yQWAPMfzGjx
yhoWSGV6av61JzEkGw9+/kz+HaJx1v9sSdw/XIMUCPsUHYOtdP4hPnzJt/0ldqWAPwtHusx64ZgL
XiT//C+RHbdqPucM3T63rOY4VikioEN3QTSKbCtQza8YUSJSh1a9TexsWE0qDX+ToVk2WOcvgmAS
b8daqNiWefYiclVG6AFjC+EvWw3UKcFhymJatSgBdDqvjFL9bqjK/l2QZ5m2E9LCPusV552aTNxj
lmC0/sv3d/P37JeSZ7EixeKrW4zCFRtKy2YafvbBWMFI6IeSv6J0aO5E7GF8VpYjulYbVtnLSOX6
TZcXTuSRKk89UJSQaCKOr8N6lKIuD5M7Ijow0nIGBm0atSzTkFvybbBQIi2DV8CILsMLQhAQAgRE
EY0GrnacX6DydKdaBN3XATADlinJ2okiZuYoToGK7kaBSLY32qKpLqkqG2FztbgDp0ZT6Fv1B9Jd
+B2RCkjAciNZtzIbYCgzeIFvgyV6GDcTRBibtuGC1mgsjVW8j4xKXeluzxPTHQzMRWOixuBoBINN
wa419vmyqOLya9Rc9CsxAw67SFJhfHOUz76icUIAEwKWVrQR0s8a/Ki1WSEqg31dhQDOMEwvbaNs
cFuUUbDhVcY8NRm+pRXTh6J3qtfALHiKCIaL5I3DDKMvQBi2QC3VqqfMz4oXrUS6XruNa8Qe5Jbo
S8tf6qzIFTGdGmoRu5gzQ14PVvne3Rldic1VZnp5EJUN7wNDIdKCwzbuDfgOG+24oGR1o4Y0N3kP
o0T2izQeyfCFyDRl/KZx+xZd/T43vSxXs0Ev7T6xFSTGGDtYuWlKsEFElmt5oOVurm4anmQR6NE6
hF2YDuKa0/T04Ucmc8txGvVn2qwY/7CD0eTaD9D7W2I5GX2xgXwd6rnHx9/39UkujERKqG18a7Yw
nnLIFEwkfS2+pT/N/FrLTF5NWhqnPMaG7FGGC9G1cWseMpYd6AmQNEe7ilw9kwtRWTR8MWwptzkU
1k0RGYz22hEXlJAtWROL15AeCWJDfyz4oouVbZelXOGWF2xbR2N+76phUF4HFiNiR8tFVw5Tespr
neGhhEPGu9Z9bWfZ/VTvRI/HaD3YTc59Pcf5A6uZRtID0iEcRlxGwGu4/eBiks9u5cNcUr9yiqYc
PyQAKBMPYL10kePMdVACy3yg7wbZBqgSjFgftN6YXHVZVlPeGswYwOwxHDw3tUPhhamavneynk/0
odHrO6kWMUzPCzpJ4TL1znruKCjb6hpBKVg5nQUVDVLjqZ2swLplWImcJccMm7ZRTgqmK823TK3o
eoFu/VQyrHHi4YNFHNKbGqn2s8oWr35/H+MGjh39YCn3vST8fzCpGgZ3LL62SKN2fdH5UlwmTj3g
V9BAiY7qMZjG744NoUkwQN6MTD22NWokRaU0+gxgjy1+UxHoJsxY3/QSdisOzYAPiIncxdw2W9DG
lyWVJRXr7hp48a3T9qfYaS8i33goFhM3al0udY/XgV1dJlszECujYGaK4bYMQTGHgJLc5g708rqA
FTGGSXZyRri7JY5E2n7sdkW6j2nBAJSxjeT4ojgXCIN3QEninh1q0dG4VvfZKjDwgPSMpGAzjmF8
cu3honYY55m5SfN3ZskHFSC6uVa2JY7iZS46bpI71mfN1bPSO2eTS/pzw4mRYlUfjR7DulWHt2Gv
3elFjdpVBRQxubcFMLVNHuEj6bOJndA4fqkz4wPzTXlrFGwnw8l6boBXVMSWKJ3sVliykx1Yn8Qb
m9L3gErNx1zK61y8INXdhJGxn5Gm6sTQv83B90oYoPyw7ZOSUBfVaOKlx/cYHyljbS47sCCrZMii
J8MtH3HZXIGX3GqzGa+x9Xdr4iP4ySm4TtbCbth5hiP76GU8gKbq1eBXkqypbjmTPvq1eUtZ8QXb
+reeVEQAyvy77+NZxgU/v/oQMplR4UDinGGupgH7RaNX6c60MsITgXmXdWytwTes5n66bwKNqKGv
HsiJbaesNHcwIop7yoNWoHLjtT5ARo+KZBuJ1tPN8nvQBcvofLqTpbFF5Rq90sA1DUuyWlWlSVJn
nK5JnZkwxbJ157q3ZTQ/DzGJLbYLimXlZJriybCzewqneCHcyLg3AU2wffWMJmnf5jm6ssv4Wshc
24bTV1V/M0J3WzX1Jf54bwCtBUHULU7KN4t2P8QtBSX4UV+0wTjGhSj5+OTeLf3rRnQULCJt9+90
bGaeUxOQsDH0aFm4a6ARdm4xfUHz0Df0tpmnvCMtlut9/eSDWZLdpQGnKEh17jeAf0jqhDio/hm2
KN8avlTjuQ+qV3cMTo66dSnzWLXSPi20rBR6ckXxlhfO0abQ64tEGNDh5aupj6eGhB8Nd7GKVnM+
0hoUbokha/gzunivcXqqkvRE+TRpM7K7s3RfDIKxu0jUQ840jCypnjTlVpvc6laP2vqjLQn0cspp
81PsF1vOo6nHEkYy33n0RRJeWrp9EiYmCkcvH0Mznr3WBHC1GHwAL8kdjJxoVxVMR9N4vKsk5gNe
uUYAL2ge8pJpbc73aq4K5acPmtl7ZRy8zJp7YML2monw0Peq2wQ240KrMCqe7hb4fx9yHCDYTtyO
enOj+gxJX+laae5ZWOm9y7GP10+uHXuGsTT/QXrd1Ea/qwBOQo93dzxR8IQHBz0G7zb4TwBvJ7D9
DcFPdzr2WkPokBkg6IE1Yb2OHRK8N80ob2rm9Qt08bhU4lnwxlZNyd4UgyrjXHu8jH0dUme2OMNI
kzwYpCWY50KEraX0gtiJvk0ONIO6yFCShp0+I1AMUgVrwULnUB3qlaGT7cTs4Fp3daKhXpSLSzHh
wV5ZAxDUOsNRXFF6t5WNbXzlDV7bdZbtXFMA0wqsR8xGHVsX9b3SsApOGBXwVJjjRcJYyZ6TaJfY
+XEqmYnHjXEcbe2a7ZjzLJLpQwz1saZCe5f32iX97+pmLLpxjwR0YvnNbyKrrL66Coz2mPrXKrWY
PNX51rEcj2TxU6OJLcZjHI+BC3QzYG1gH+oVfbfn4VV7vUtjgOM322ZS4Ofy702TrkfnRZc9RRCS
TVFaFl5hsktDY0gwd3TlA0a6g8FcRsKZsTPCmbFWJDdWkN2UURMTWC0H7jWyrEOsf5uMYSODr3Yb
npw43AxZd2EX9VPO48szZb9H8Ps2Wdm0aw25G7AD8qOfQUgZ12Xthi8UCvA4YjfjlHlz1EugxRk4
vSYLgzf83EDTNOugt9Z0rNoZgTJRx0kPNhpS5DxkyaMTKut+ahrJNrRoyqd0rFqyqNXY+KzZVfxB
ksqkrE1L/RhjQBTfEkIMS2/MNFiFWRC3PKMT09xJ0ob6CgN7XHtW7xBsBphQPdhFpl5jZ4xerSIJ
ILzrjbqu20GjkWsSPfgsfvHCjTidM0cbHOboGrNUkpZw6TJ2jGx70kiVuwSuK/utpGFCbxMTeFF5
mb0oe1yAtNrwGggVb8kZpu90JKYfeTqPjxXTPg4gKKUModL5ZA5m1nuUxclLvcTQjSYZwTCsx3hg
aexz+uRqpuLJ2m0d+Ra4Gjt3gk8JTofZNg9JqzFbj+aGXF0EMqzbTeZQkpZGM8MrEJrY+duB+aJW
kw9x+GjLy9zJScQNsHkR4GpY/IDmmuo+yVq73sLM64Nt5Y/Vmxxn/Ss6scY+MneiZyNYzPg2ZS4J
Z41MPzBrT66n3q2vSXsRk+qIn2hXmaswmLeKE/Nu7trxvix197FvxwCCuA+XUgSQPo/43pJxhY4D
FatHpsw9aw75OMdAMGfP0mikM7DV+PThO/erNAl0Z6M6VXGi0VV74zKpY5esiUAQDdUU01F/ZAvl
F+SuJh9K8UrTJ9YMtkg5oCeN+65gFgdL2gznZ1n4cIMZ4GsfRl7WlpfkYXc7xaORrBs2gS0D8zzC
DoeQbK4MVDvyIbHWqXUUjvCwU/PdD6le0QvXXXeDPIwq0+wNxpruBjtW+I1fetd5JvsAEJZ6Fcye
Xqv4vctYF70qs4ddOwXZx6yQxFbOMHbdFWcSm5UKTi/ovNlKNCqIh0SsZQLFcE8vzICHXyRD7DUN
3ud1F8jpyuzQntdDPkycT5NaGpuMzfA7fHtswJTSx9p1GZvpEy4gZuZk37Dh5XSzwrpogRqz1egg
6KoWVWnvG7b/mg2A7cFy4TqyZoXLLZFssb0hmkG4kJaO3pMwEtFaFVTqIYslJia7QXJoKJj5vQwM
DtADY7dYWle6/pIQZp6vwwAK1CI24ldtKC+MqNnruvkF75h1b1fk1ddpDsHBq3qT2gKX8WW713AZ
V2uKrsWDHpXhfRXb6TupNOs1LI0aq0iPSH4ITB/5cKi76qOKVKSvtSbzv+C9YjRK5Lv+nkIkDIkK
Fv2XKJ9Ke42ROH1lhYpJBHG8cb0kJbCPX25kd9JbqvrapwU0TEpkLI9EK+ueS40oT6MMIP261moX
SreoQrx3wOTxFYdR9QYLe3pw23qiMZe0Kk/YILFyAvQxh+CZKQ+l3XN0WytCzx5HLUJBDh6y3pta
u3qyaB0ctsqJkzeABAmR3ap3j1Y4T6NHF+6Ae2u29VeuT4xyInhT/kYsWaZXf9WQYK5QUqVw9wB5
s/Ab/CiVmEKjNqPtmj2lsf6hsBd5Hmlrx9oUrH+ty6CI/f1S7pIdUFiV1DmgaIha1YnCbvYx/wrz
p5YCDMGw4J9exfqs5kOUIo4k7LMIDBoxVRb1DHa+NrUtD9Fx7ShWmF9fZflbfvzYLKQldo8oX45O
pdCPH5tmJuBMgL/vXQlSvKHABQ9EYXU3s4zkY8Tx4cHEfXH966v+/RMEmKNc0vmOAKMlztP5bBay
1u3z/WxzrNNrbjVuus+Yyb8E0Ju/C2g/u4xNlZ5tIW7CuzqjGhUTQy7KDPJ9FGaLF2dhaFtjcvr1
m/nJR0gkhdsBW50DQ+mM3qUlIlQOoTaaAsJhm7vZ9AA5pD9MscteEVMpkGQ6gn590b/f7pZkGmxC
RVFLv+PZ7e6qquDBOjUYomEx1mydV2EjsTUMst38+lJnWSzERws8GmgLnTAP1YBn78+KIZ+W+nIW
Isv8YScx+hPE+wpvnXS1297uQjayedhsJ5H9d6zq30bB/v4dSot4kEnhLcgyZOcfb1CD0H2r8Wjc
65QHX8TuiBYCZMT79Xv86VXIFZn8oAHEuWc/tmoeQTdXTbOf6tjY0r/8Gri04v7ji9j8Z/EG8N1R
8vjjW8FojP0PdukeMjJHd6TUZ9XE//zOAN+FLC/gvJGcc8/ujLYZKzLJNfNqzKQnF9v1Ne0GzMO6
KNn/+g39TTNn0XWIdzmOyS2y9KT8+I4iJyn1HBT93uAUOpAnLFCG4oGkvrLL9l6TGjMl4RT2YziZ
nNxGtKhvZoybf1Vw3sBZCu7Z+M2S9vf7le+QUYbJhI2j2nl2cI7b1mTQ1Ox55L2rqdukPS5aW32d
7ODDwC+4yrTq7TefxE8vqrh3eKZYhuOc3UACo1JpdU69L/m5bmVQzpcyG/sLkqkh6NhG3NaNSjai
aN1NEoa03ZfpfCzDUFyTWHEulOQIEDnVcEX3Foq9yEycp1MwbCuqXX7zi15ugbNFH1eKbjJ24X0r
/WzRH8FITBbuXOznktCRH+CmHmpmvGbrAyYhrhf+5jv5+3IFvY458OKKwdLxOej4y4THYqcjmPX3
e1BWYpdXhbs1LOzMIG7cP3/K/2tJ+k8p/nJTrt/at//4yFuC5Fdv2cd//ed9Hf3H6S1PuHP//L8P
3/7r84/8OQBUxh/L75QZG4Q6FoYF8ffnBNBx/7CEyWpB3hZQzl9MSS4lscu4kN0Bf0pnbfxXFNP6
gyEZC41jEzrn12b9IwDm2e0hMRPxqmiBtbFAsUCe3ZAlwq7ApwG9qu6tW9fGvdLaNGSsmjgbtn/5
VH6yKTi7+f+8Ft21LoIaQ83z9TEaCX5FTj5uHArnGFlo+eVc4kfw+zKg1FMYv3m0/Oy9OTauARYH
3Fvnt74z2i6qconkWjR0EA3s1LOMZ4skGfWbS50tQp9vDSKpIWiOBtQnzpZ+CsO0BtwL8ofruzeG
1tTvHZ0dD84gDIO+FZ/cUqwKIktx3TibX3+uP7s4djfH4NLCZM7847OAYYzbTJUG0pq2xL3pMKBb
5bOeX8ciKi4ZczY3pM3UAb59/PXXlz57en++b1cScudtkNxffid/nR+LwDA1djB06xBmuhR2luxN
wG2/eXyft1wvl2FOqru6RbGt5JTx42WcdEqpSwCSmRrj0vnYdic1FPGuJN5yXy+3FFmXkoFVOiU3
dtO1HLja6WaO+67/zXr6k3fMWHgxGUrXckCA/vhS/Fa28bgQgCpyamtoepo3hEVx+evP9fOv+cuD
4vMdL893DDWwjdno/3iZQBQjQwy+U2ox55l4WWKc5oounFUstemLdDF3r/Ds5SFVPza0G3arwYOh
0tb4zYd/tsn+fCWS18GqAw8AL+SPr0QGNa0yLa/E7Rp7j9obPMl2kEetG4Ov0QA/Keeocffr9/+z
T5kNDosSXzlt3GcXVSQGtZJh/4ZKDr5cl+3D5Aa7f34RvkAQotKFWHF+EYzeToKK2m8Ys/urxGZ4
ynr0/3DDYAWzWf3xj7IQnX2TNTMgSrKWG8Z0w2OHzOi1vp3+5lTykw+M8xy7QTaei23hfBdEJtfu
DQCvY5L4kLnZ00ATdn+zgv/kXsDNxCKnONI57Ld+vBdqJ+058PnDpm2UuTGMoF9Kp+hjmjgMrq0R
aru9xOd+/T0tf+vZb8EUPOgMfAsQ5c5P/Wbi0+ZTQ1isaB/eUrtVeEHPmqNnUKt+fanPffPZtbgT
pIGcAb8OFeHHd0hGRuYZaYANrYDYZF261d6UKgAVqbkmS2PMssp3o9Gj5GsIVKlXOFP8YTRlcx0a
sV/RUFgF40EVRhL+5n79yefwSQo2FgezbZzfr9TA0rhDGeKmtlrjIhvcfGsUOPQHKcLffNE/WX/4
Ijn5GS4+GJahs2+67fWemqth2pDvxrZb7ni+PBAhuTD04GQNaIFW7GyyEpiC5lf/dI1FSXLY7ApW
WBOz3dmvv+98YzKUtjSPWIBthE8fkZK/E5P+th2xkSZ4oHANrEfgLX78qrGN1E4blYQqNUqS4UVQ
8aob6P5zMOxMpW1+fWuJM/s31m9O8IQfEZVsm2ObOBNFsCHOs4asvxEcE4EhjynmTLjCeA+asPVN
L1Sh+FaiwjLDScY0WhupE0V7vXRIVRBLpPE3aLgbt8CQ6V0U4KkF8Ui7AxkAQmfvtj2oPzB1xrpT
TEa3YOtitcqSJqFzOmyl3FCP0E0ebcCQHyOQOlQZ4biMtn6Ot2EnY0mIrmXONKJAZ+ZtaNYgKcAh
6k9OrBjQk64MX7IuNYQnIh7G6y5TYbBtU8X2rVn85JvYAl/4WNdgq4iVWSpeO8C8zLXdizi8wUxd
TMcZDL+6qUbbJ+RKsLhfYUcNv+K1cGnUnDCYMDSdij3gfoZCOUbM+2Y04vsEih54OgNKJCMAx83u
c9gRDfgHJLsSq7a0gjX4DZaIEqEG8EZgtFg5IVDnXseA/1rVCw1hLpLyJtcXBJjq7Oot9fHzenoR
5dTIOVyoCCtmQr7lxG8+rVdwKkjMfFApHBceCNTmw8feR4iHRVffa5StheS86BqKuwVblfFdWxtt
mQlOFch2l3hgIjEzYA+SVwJiRnGsLLMpTpZD6SOttWpy4R4EFS0TVwXjSlq6e4s8Olqd6L1ZxdAG
044Hxxq6kmGu/g97Z7Icx7Fk7Ve51vu8lvOw6F7UBIAJVoIgQIrcpFEklfM859P/X1G6EhBEoZph
9u96IzOJVGRURLiHh/vxcyYsP7sZlbBTb3R0cj/bRr+CYU4y+EfrsvV+j5DrjW80cLTOvloLutZI
d/dvyI/oyLFQcuz7mu7w1kISZI9URureQ3U0pm+cXlfeuVCsaLsqPDU9GXPpjjuXOh0wjZaYY5tp
PW2YM4LL46Fvm4QKCYS5XyAXHfKrdu5taih0ck/glvpEeTNmDSra+bAM/Rb9x/AttaIl9JeRkG/b
wBbxpmGRKVVOqZkePJO2Td8YFZW6LG5n2M1oQN4BrzdalLwbyp4Gq/mwUBar3rhoB8IAtWZt71eO
OdBNbMXmLqLBPaK6qdQfsxQeki1EFtD803mmB8kYJrdzTtJpp8RD+QcxwPIRZxeXV4kVd5+ipQRs
3NQhaJ9eHwwbBfKwia7awiV9YsRV8rUn3067YLn0X0ykpTVKPATXUGQXVA3wACeJ7Tp/D28zY8x1
k4LbSJHSu3bivjnQxNrY72dDUQwYNtx02ZGdCO19e4LM3K2QXhUU4XSaDne9MZgHz6prZUvjZNdz
ItSuG7aq2ynWTh1NRItpsdORE4ECw72BMGLiIOMUpu2s541y7Je8Hr46UQPIBPFUDzyKPdSPtV3Z
8ETTW/xuHl1VBVRlnHxFbFDtKeoQAJ6COBKAgzmOvW1IrwDnF1XsG2OA5CrZ6HRO35peH340OsMm
tROluXuA6Fj/M2X9f2mF/yKz++QO+Smv8DC0WfevL+W3f22/JF+r7l83yOuV37qnaYYfQ/yZZ1Ac
jfYnm5euATRVpx3770QDtGr/5slN5kmHCvT0bOGh9p/+J+3f8AVy1xJVEKWRdPg71aBr/yYAJ/Cn
PEHEQa7iV/qfnj9TSVN65Co0aioMBfPUiZLq6VtxURbK7DA/H/Qp6z8sBaRzgMmqnZ2boEf75I+x
TesPhlZdyBA+D5v++i5ZF5VnOa82UWFhXZxyqnEmB1ZO342d0d6npGq3CYqLvxbs//ktS1PtU4WA
xbaEyIWlHMZxXFCRcvHDbpFE4E+4BZ4cgxcSKadA4Z8g9c+veA55BlJDbKgrRC4gHJzC1viK7SLn
1XdkapxQy64BGpRvpngubpUqBOt51XZTcfP6t58/AX58myiGPJbLSSLbKuwioV+0ohuKgioqHnsn
Nm9bZX1bqUNy0NtEg7Kde+71T76wgUTiQN3Jh+lU/oSfa1hh2ldqHh2msEm2Idc2ywvWyWqs+EJ5
7IWVJeR1XMxBJ/gVn1GeF9ftBGHPXunq5E4PZ3XnrWVyQyCQ+Uq3fLYgn3fXMb/OKXxf+J0/tCqE
fcUCMTg6BXWH5tvnFmIr4BEUBUqXeoQOPK6d9UpdGgPy29i9Lia474koTq05y4BQHuA6vR+VneYC
t1uz3zxL539SE+vCmry0/GQvaZzkXNOLgOt4arerxp1YVQb85Wbu0XW9omx1ooGIEjSDX9/pl1bA
IeFJs84pnY/Tef4trUmnJIc35DBGXuUj+mvBiurmn8uxsR4bHiVwok5bmBjKmwE1UKiYt+AYUgQD
5+awjlC1QhqsrRfeIz/Sd8LGeAi0aLSQmjwZPPHQAx+P+s7Edc0GZdoWHRjAJIuLnH3tabAzoEP7
kMOTfDTGlfp3PS0AimjRPnqVMb2Z9En5CLcK/9eikfrsTPhzorKsGwRXwWeWcObvejq7utZFYy9S
fi+ymedAHEM5osxJfp3ak/Ue0UrvUsnmR03m+U+j+EbqEmumHsy5f77imQPXCu8kZd/GKLpZ4zr4
iIPDMNZV6qxuwypW/5jDyiYqV+Z5ZxCczVtvoZN6mEv6xFqYRd8WM41n23qsPRhfaencQRESx3vN
WKoLr6gflWNhvmQa6VkhqULCUxVOyNyEZAJnOO1XgtNd36a8oaqypEvOagsfYgTtvstj6DVchCPe
orPu3qX6ABAoXUKFjskmRETdNAikhlmHYHDKwJ6atKQRWenwbRM1KSPdYWb0vq7W6S5p1PhdC0qf
pnkYd/wkzlCcmL38PsktQKTlIUqAFe3CAXQ/BTn9DXl9KKhtyEvBvc4LGFOQyQhFr48ZOK3HlOrQ
V7KIoASHNr3gQp6ngU7emRwp2VjqtTxo8dLPd9MYrdGKDDPch0YyPub1ol6VbmNduH9e/gqZfBpG
URQSbzk4GlN4i9Rw78FWsJv05XtV2+6Fn/JzuMBPIfGAL6RNiZ/2/KcoVZOssJaHdCra/Q4KPec3
KCtAl0cl/Q4jNMpDPbVwRpf6hSvuhS9rmkEwoFHD1VwR0JJ2PXLfeuftoXqmKxbK6i0ZPHicW8QM
I+dxitr4g+KWzoVf/CON/fxsn3wMx5sIAtTEjzT4k1pdG9sJ7GGGtzcq1ah4d7nhB2Nsuy+IvWQQ
+raWsis0FeK+BLzjVl3U9bqaixpOvlRHTGB2nfo2hg/oW9qFtyhGdjs9xGvwUMnbB+SFFX+MHeNh
VaK6gMqrjO/BzxVf7VxBALz20rt5yMILWaufr9Q/HSeZHI1eIzGTNNdGs5yQfPu49saDiUTU+9pq
7kGE4+CdeThQ5ToiRxZfeQr0Lq9fKC8vKQZHsUwFz2OdkkBPljRbTVMx1dbb8+AfrvoWzj5ey3CM
KbVzlWbNGORKUcHAhei2klbcsJqVHdZcNe4Ketr3Tel+yJyQXug4PFEg0UEEZXF5DTEPhJYd9eKi
RbelVuvvkcHLdCjaL3lSh0e0DZQL15BQBvlh3VgDvhpMBkKhIngnQiEbfXPHAYCsO/cr7gSklZf4
cdGjV7LQ/QTAF52YpKcDHzChdzMXbYVETBd9eH1dX5yKwTOCZCk1AVL1z9d1LnPDOEl47seWzv1a
hfh/JK1BGWLobtxVUwInXmGBM6OCtnJ6bLLFudWMtr+/MJGTRxNs5hQCg6QCemb8dLw8djOfupiJ
NDC9DPrNuvJGBaKQ3BKh9ZucLO82B7pPd5xJcaqjJwxk7a5O4DZ9fS4vnHSDE37CY9g/kvDP1yQ2
SFQqBHb7BpzxYxRn7lsbS/U7rWx2uRk5V06kfQEfvPiK0zX+619/wSnTTIrQKve5ZdJx+vzrFSkU
J234+uxRbQw7Dya6AurSH1/5//EYh3yqH9rv/3r7pe7+dRjKb1/6pCrFluDTl7/ChUnLW9x3//Pj
j1HOOz2Gn/0LUlsszLvhe7vcf++GvP8P//Dpb/5v//Cv+vzDUlO2/1oNJaDK++8R03r6pj4Vwf8G
u/30Kt/GSckL9PuP+fyo9PPX/2r1NU6SlrymeTWDgDFPOm5/VfqNf1u4P4MaBoXoPzEAf72/Lf7I
OtVQSQ2f7jqTje1Iq8X//V+a9e9TFIx9WSpIMx7pv/L+fn5A/mQfAYcgOuB+HQsCbS+6U8tpOhjo
U1xXU79ccE7nRj/99ycOVnOskISfEt0hQFdtJ0gHocdq8wsPg3OjC24mQ82hCEfNDWArA+s5QJpL
/1x9/WQDX3hPnxv95FuezD2iBdG2oAAJ6hAK9l5J3jZDe+lWPze4YI8xbMq1o6KkZUHNB9jjkYLT
XyRA/0uI3j9bKryIaQGxkUjXzaCI46vZqPwpu1T2fXnauie8B1ZQyxmsFmagqOqDhabvJivmbvf6
ggvlpf9MnHLy8xWfKttLnZFoY6mr7CMS7sObVu3LzwBdnUOFf9/nPDUPRdnp10mzUDqo7PRCbf3c
LztlNp7sdptFAFssxwzaClx2mFpoQ+tfX/9h58YWwowi9OounNkQa54C2m9ONNXOJSjXucGFSFgl
KVDb1mQEvVrSrbFGQQmSRsp+0bB8virIKy3urOV6YC3217pZH+3c+C63KILx9lpL/igs9WCN2MnV
mlBN0HUpz0C65vm8K4KNJQkB8fVpbR4qDfkvumbiC1f6uSUXjBe4KLxzfaoH3qRfa1P0Lm5dyQUX
bLdeqjaH/aO4K6D53s1hZJJVGLwLUfeZibuC+VpGbqu9AU0K5KeU0lBA6e4G6muR3OzF0qxlNOPo
jG18ly59TAlwcTZGVz++fmCEKvzf7kFMvyGDVlpOC+V4aaUPEAZ6Ox461tWIuhFsfQpcd5PSad8p
M1FaSulp8+g/2QNqnd/D4TJC8l3rl6SJz62kYNKgXM18VvomCDV4BGPTvdbp0rp5/ZeeG1ww6WFc
1IQmwybo8/B9OJIytddQ7tIErPTcNCIo6Kq0r92AF4C6sZr69znWfina/GeHBJsmoOob6MLqIAGv
9WhmyfakHX9h/8+timDTNLlollLMdYDSdQYvGWwau9SGU0jy8ApW3RgTmK6iqAMnG0C0F2jW2GNs
PMjtqWDYVH/teiBVFpSg9DYDenxvrdlYfnt99NPJ+Oe98/fCO4JhG9M8ruiIOcE01jBfRQZsV0Np
vSHrFe9e/8SZ5XeEy9lA2xeF09kNSDbuQ0raG8+Q3FoRpW2gnQr9l2kHg+3FV5Df1dtOhw5XbuaC
rVaLoTeGRmm3cfS3dpjfNlH2WW5owVLLE+ZypfYZ6GlDI5piDcvHNqwbOX/tnPbiSVAC7UjetI3m
BIYW3rjKw9xfQoeeOzCCpYZmUkJ6sCCIZcbmPsw8+4M+5vHWSwbtgr0K+fF/DqVgsLbi1iEND25Q
OGBOc0/r3jQRTBy902/RIk7s3axE5YekQud4bf5Y08i4amZrfVwM6MpVdPWu+qimJJ2Opf1GS+KO
C5FGTRrqsndR1/1OPgkd0Lq6H6rkxiXtCh2H2d+0TaF7b+ZE/yC1yWKWyMzqzEh6VQsmhyeSleb2
IUFIYy81ulgyU50xahslLINeX5dtken9rlTL8EIz1DmrFdwOZHdj3egrsIYh/QpR3i0sp++kJi5W
TsfJyONIabzAUaaPhg00YS2/yQ0t+Jq8LIsS3nwvGFQd6TVEakIHRQe5wYVIvwC/gWQGg0eW49v+
pBUXbr/T7F5wwrbgZ8LB1d2eQQMHUqijVcOkGKmUm9hffd9PVfMF4KW1RRbM/KUi3N8WZgvux+g9
EKNZ7QSmoS23NIFnb6ATofDQz7+W1f/nE6ILMrXRaqBiCCrMalN7+VtnzOXeXLbghLSys7I4b72A
qmv6MFdN89sQtuNBbp8F90OClhAdkuXAzZo3jV59hgziwk6f8Z4iDtSAHdLMo4L+fi1PjtTHoC2N
Fd1H7W68cGlp574hWG4W1wMiOYYbjFnufMoWCyoRW1c2McC8h760qneO247XRTGE7j7W6vUqS0Ko
daoSjpq01u5gR6DLuXLs/Vyn5VepRT3BQZ7eSBaguCKqVSuALAyhbTO70uz6o9zYgtVnCQoB1FSI
MLzs2lVhI6lTdF3kBhesvjTg3g2djhAja/WDWanpAQXF3+QGF+xw1aYYrQuIVfsUlqO6Vb2PIyRG
co6Wlp5na45CVo1+bKIHA8kXBCaikWKjeqmMfeaGOCm+Pd3Rku50Z0SEPIiQsrwp4vYx95pB7vqx
BBtMo8HMkBi3AyMc72EIgZ64tSSPixCvU99MJ9jN9GCuZ5+e3l2ZNtev76eAOPjb64mgkhEgu1dF
jR2kFH/91p2i3xEdit/bIWKV6ZA6YL2pH9wjaYmWQpU476vV+eqhIfcA+XG/1ezZ/RgjAWLLHV+x
W8nNhnk2CisPwBVBrDDSZvouGeEdev0HnzkEpmB6arR4XgEpLTSr9hWX7u+rPVwCE5wbW7A8rclc
cOR2HkSlkx6mDkkqwIiz5MKIly6EcWg2OzkKBo791oWMrYrMTu6CEvvftFQDGsxLPyhK8z09d1cI
bO7kVvy0Wk9Ce8Wugdb2DE0gfIvoHzCLX2r6+PvsijihzGzsaLW1PPDU/Pc1WQ+ddqm1/txWCuZc
rOA3emdZA0VRfy9bfd209MJKrohgz5nbpmq76HkAtSIQ5lTvrqaTipncegvXaQdJOkVJNwxCJB1O
xdxmmy/aIjd3kdHAGQDcoZm1BlrteNe0MiIjDMvcBXd0spQXAstT4ejpWVHhONGbUHWD0FS/r9Cs
7Ke8Ku8bx6yuoRIytl2yrnK5J0Ow1qnWRnN2HBcasjLyKz0qEGbIO8nRBWtFiVzJc6vIINQ7KbSF
/QMk4xdW6czhNIRLGAUIpKA7EhRDWjs35LLjwwBBuJwrOMkQPN2DeER7Zp3CLFDCvLsqdOjYIk29
sCznNli4g6HF0ey0HsLAgTMc4v8lH95aw5Sbmwo6W1DlKHecAq3418hM/vYRhmDICDZNgxEu/Bqb
R+Fm0LV+Fy81dH9S1iaWm72lCWs6NdOgHxQo0M3msESItckNLpiyosG8a8LWHixR3WysPl62Y2/N
F47RuSqUiHlTYxPFlkoh6ULrwp6W5GSLdFZ2VXQnJb+4699AobMQciOiWrWe+b2v0HiRc1O6YOpt
CHMf/DhpUPTJxh1omPXao9SywQ397ARnTaM26txnQeTmuyE2v89h91FuaMGsCyVuoknr1sCkp2Az
oOUwIGAjuSSCXcNIOJta0aUBiD940RC9R/PpguGd8Rm6YNU6W6dPqFIdaar/puS83qrGknxyiIAc
xB7GmrtsDpxpRJN1io72XFwCwp2buWDBOPxyVqs0pfYdFy2gRcf61C/Wpdb1c8MLl7Eb6R2oDDsh
8onRwRi2q1NdyR0WwXxp3KUH0jWTQHUWFckdUDNE04kiN/ypzeGpo3aAX+dLQZ9JMtPzjb7E+2FG
6V5q7j/00Z9EbVqL1mm0wrtUZ9aH3s6zbakB4pQbXDDQOlZWXvDRHKydCxnzMnkw65r1Tm50wUZj
KF6mVdO0IIds99uMwhvMA6P7QW50wUgRQFnMplPXII/b75reBN5yyW+dhngh+vnxRnuy5hDCwvBb
j4iqQR4OXG0a0IZL8sfWmboHudkL9y+s0INrOk0fII2WvoM+2EZ1pDDlvOMPtp4nP6CdK71YLIcW
YF6K1y3ikG95VboXXNhp/15aHsFS42jsFEdtOiB1pfkFJHe+g+SxvlqicLhCeyO71H97OoYvfUiw
W3tKrLBvqzZoetVGza11vjhFVX+Y3SW6782mRp5jMKML1/AZB6QKZux5Rh01S+ceaek7JB7SiHTs
Se22CBJHSM5eY5rgAnWAPZsG43nbIFQkZ8WqYMVpNrkp/YXuMaua20p7T9eC3MNOFSzYrkywBo3p
Hlc4DrfdNF+tcPZKTlswYKRnvHGNS6ZtmHBao5S3yZewvZJb8tMuPzEBswzhozUM5ahY8bbqOkD5
kpAkVbDd0vBmBZke5Zg61TW6A3eTuspFsar+fNZQf0YzWGvlaBeI4kLV4kWp5IIIVovYnjMN7crQ
Q/lerUBgjMWwl1tswVDVlLI1jRnKMVasU5+Io2yQ/7vkBl42TE2EgOW6kdhtZqEcUEFGmWYKwhbD
LJWHAt34fMXR7YYOqRuUI53J0yapmqvQTG2p7aSR6/ng4+glUbWYyrFSpkdFTbZRFl0oCJxbFME0
dcg4x4VI9di41V41rZu0KD/J7OZPrBr20Gk2+qjKsSuzg9Z/6Oi6lRtZMMpRGzxrpHHnqKrF7bi2
h7qTA6VpnmCUo2u1yxpiOXpvvhtbe+c6dNPITVuwSk0dsmHsmPYcNW9nyKny2v5DbmjBKk/0GUvl
9QrFOzfaFtbwyeo0Ke8N2drz02d56DaNJWNX0E1AzjPfmfrwKDVvEdeVz+h8TB3HD0jd/YD++iYa
nV5uvUVQF70oUWarMwewcTaDpV4nyyVilTNmIyK67BC1azRZvOM8opS9LLw1BlSRD3KrIhhlVhhN
MyQTB6War226Y8hpy5mOSM+KHqEBA4xKI4dT7k/CzaB6pJ7pmojP4gbTO8tj1jFSBcQPylxfiBTP
rbZglFM2RUMbjspxSStrc7qF6QrPJE+JYJXFCO+A0jne0WyWR601VwBaQy253IJdNpE5eVWRNki4
DcpGG4xHTbEvAZtefl9oYr+010dlHGlrG2Rr9SFJrfywOOs9qPtLHC9n1l0EZ3Vt33k1vTYBJOwz
VNtWs4lt4iupUy7isuD7IDIxbTB3cQz/V4kUJ0keycGFK9NKJrSoE6cOUncwtmWE8N2ST3KXpiPa
p3sCwBkrM7eGfB97rXtD+8qlAstplJ+fK3QaPPe3Ob3x04p2VaCl8/DZ8nId3aIaHXo0xGHvh5Dr
wuE8c35EkFZNmxq5zgbcoJGhb5OSyUXB3PAeaATCxl7f5XMfEWw3HPN1UcelDjroSu/M1XF8N0l/
LyF0vxCRnkKsl9ZLNOA6UygbWUBtIBFGchKFsN0amekxrVftvmlzZdfQ7HmYSxV+j9d/1TnLEOw6
cSF5UVrldCcaD6EXQuajtF/lxhbu24R2J0TnmzLQYUW8Hho7O/SZacjd5iL4yUktxVjXkFdHNHs+
UlI3TbrIldl+ovKqSS7x1I5OSP44fluboXq/aukqVcmgS/q5Yeh2FCqht44kO9IHc5w+TYNVXDim
ZzZUhEBFYMsLQ087IH/ZXZNGd6Ndy0HjNRHsNJV9qpZF2wWW2uibOqsRwVg/Sx0W+/R7nrxP+1af
zIa+9kBFVy9U9Ts0JySHFix3QOCuGfW8C7qhim5N6Kx3IMCGC2mSM37hpGn9dOJVN3pWrLhjAAlT
GaGGwvsjUcd+gxwAhSO51RHMtKq1HCUREtk1jPR0Bpu+1g33cmMLZqppit7rS7MEqua8UULn02AP
36SGFrFKCjeKNfWFe5w7xd50g3ZrdxARyg0uvlSbBmYEFF2psi/oEZfZPS0+ckdGpDREUc8bxymc
QJ8Md9kafoZ065IuwxkLFcGsczM4UTor3rFtkAnX9O6d5UrmYuCnf34ae8Q8EiQVvWOccFCWvmx3
iZcbcsdQxEERLNB835Z9sNruLST7t2HaPsjtpmCk5YkxsjSUKnAqfIuJ6JVBplPOKYogqGYMFbtp
0LOJLe9TZCJsVJHHk3vkiFKkcBcSotlrCcKqgY7COqTxJdM8E0GJIKiK3cy0lBtUnezvdYnU3RDa
nwbo8q4rRzJfilrI8zODgKZlh4vCVxwqH2lvH5zBnOSuaRHXVGr2RE9KmAZ2OUKrriXbsSjKCxHT
GVM6sXA/9b1pPnbgptCsy2jKv0oU1zqJccvBGYjgn49edEacwp+LIl7s0P1IrRsGQslOLU1ENhVV
hf5r1ScU6L0HJUK41lXlICT0ND+feQ2hOAyqahLMa3K1WuHXVWkmOR8ggptoz8mRQHWTQC/jd4mV
/gHfi1yhGZKl5/PWM42imDMmQRcOzls68ctPZmwoF27qc6dFuES9IikUZIVRhEuRqSymb305/hrB
2H/gHJopXKJOl2SKkVRJUDW1wk2noouWJ6bcORfBTZ1R00WEZGOQu+pH2AU+IDN2icXrzKqI0KbB
7iGE85ooyBbg5VOUXJtNGMk5XhHLpHbQZYzdqSNWSUK0VKMYQTXvg9SVISq9gN3T0xK15kBNZviE
LLQj09m+RFFybl2EmzRf+7gb3TE8esOI7h0sG3A3L5L5FBHM5KDltShFR94t9T7r7vCm0Yo7uWUR
blIl6ta8SivyQIl91Rjtg5NrknGoiFoaR3sZ6y5xj0pqqXs0waNd1Za/xpL0txGJmCXTTIpMWyqH
9Jj3kRzcrh7tR7lFEeyzHjoIY/XIOWYFiltQgUFgm0muuIhXAjPgmdWshMeqVLpriMqulCWXK8PC
Hf7cJ8J3DXiry+yj6czu5zld7D9mmyyznDsXMUlVrWr1FKcIVdeNe4ANXdsPmfeH1KqLsgth3KXK
1M/GkZrso7PU/lqPchH6D2KhJ+9FHdVmSNds/Qj/fb2ptnoKqa3crIXbc+jUVAEENh2V3EQOTps3
JyGng9zggnWua4YGqhtNR5iWfGSAuIgMuWyeSATYeCl0zJE2Ha1F9YJ2NdTmkEe9I4f603Th/lyg
wq2AxvXHZM0yajPJhAZlJ+fMdcFA6aJS87Ux+qOhwOJlGOt3b1HljqEISGogqAd7rPdHpdJRvI5U
tCddSZcoApKadDRGGF/744Sw4Too90N4Kfw/cwWJek0WMJh6Jpd8rF0U7LUfzIWx8iB1EH+woT8x
oNhwzbn18v4I0eHBLrzfvBgpZLmxhbsz6VAFpV+wO9qpCf+xnR9o45YMtUQ0EkJow5pFTnfsDfMx
G7I7ZyzknIqo2pVNbVsXVdgdkXbzoL91B+1m6S1LJgC1TTFVpFazGS5LsfpdF0JkmE/5VeeY6TuJ
RWd0wTxRmFBcL4S8yoE50Q/NAjnJWB9k3nGMLtinWvSuWxeW5c9DucLflSbbPFml0Ps2ZGHPL7nU
C7XYjjLHV6yReIXm+RjmMJkglMGFG9RRVyQ+rMj2k9SwNpO92Js0sqTeQ4wuvEHRKVZbKP4XH2ae
huaaOIMHt5Zx6QxuP18XCAXTvIPqwp8s51NUnlSta6mqMmMLRpqq6MOWVmb4VdseFu8RhV2ZO46R
hQtUWyMYpktX9w2v83ZO3BrbtkwudNy+6BQZXLhAR6PLtdVbdF9JBz8cmmSjOqhCSNmQmChKSzss
jcrWfSgCl13nOeYuNQbJzRQMFFEYD9mCTvfXRmu3c4XwQWj0Uk1erItgoKQQ41Ubw9mvzDj/rUCX
CJ2/VY1VmTeo/YM77WmuRbHD5ES5YvhOfOsix7sp1IvAxjN7Kj4TY6dSoKVeWXa7bk+s47B65lKP
ZyYu2JDpjrm9lHQoqtMIiCzunB1kZVIwbeQrBc81j/o007Kp+5kWJZssyt/krnUvdRrF3Fk0tVWK
+gLOvErqzVR31406yjyImLfgtrxxYaWg9fQbIzYPpaLC2OMlUugMRhfW3J2MrFrCnq7QHm0HGBVu
QqWTeiYyuOC4qLja6wA5nG/TQGZQDqG9X87+xcRZMSACCKuN7kezea2O1lsjK6Qq+UxbcFx05Dj0
wdu2n5Pwm/rwMIP/kpy3/vyeGAuksqJycnwtNu5ae31vLY7cxW8KXqtGtbtNS2/2WyXKo22LaN24
8QCbS4HgWBfBcdn07cFEZmJBRvW2r62P6ZB/lDIgsSFNRXncTkIuIif04o3SQ5OdK3aylxtduOZS
2y3AfVWzb+l2cojUDjbqeb5UVzznE4Xjkta6YZQVkVyltN3Gqan7p46cYxHTOFFurMg3Dbo/zKOv
9dP1sq6S14RwXJrVshEMGnW/Y2UOijl4QeOeOujk1lw4LF4/d7Oiseb1MlsI0xvpA1poUhnik0jw
czNqVs8g01LOft47xsEl5N3DrvhrWnB/pbcYXYhDtS4pOq1oFr+PNXNTJhHibGqWy62MmMjp0zLV
qziZ/cKe0FC29fYaEpfoi9S6i5mc3nT6HB1Fw1fV+Ahd+xtwI7IzF/y516qVvtjK5Fuj6r3x4mW8
trXZ/CQ3c8FKizGpbWi/Jj9dC+tND93Jo2O2UuQs7KlgpbTV12g9pgYXhotesLo3U10Gic3Qgk/v
Jicxk65Y/LS2mw0s2AsCZNElDfMz7kVM5vBqsZtuYeIe3Dg3nrsU+7AOK7mXrpjNMRrLSyOTRVet
LLlBqrz1w2JVLqzM6WD8BJRCDFAwU2ecYiPnBYcTiPqDBjXvtxzBzffGMrQXfsApUHnpE4Ktqj1o
K6eyNB/1Upd+zaTd5XYLkUvhKtwhRin3mhFTPB7MUHkzOZqPzsMnGqDuwtB4lDr4YoInV0ala0pT
8yHrUgPDpVk26m1bBiTLHghGO+omz7rkNPrkvFM9pdgMrfq73MwFk20TSH/bfpp9o2uyxyKPJ4i/
jPDSS+m0hy/trWCzzjKoDpo8k18o9fK+1rpo2ERqU+/zTFd2q1G0d0kbzTa15Lj48PpPOoXVP3/z
J73YeOaqctpo8Ktcs64WhadroigHtda0j03cLne91nRSoD72RvAcS29US9aaOFRrvFdS5YvjJXLR
oCZe73Y8WXXJLVNO7naout/Rc5e8B360gz/JSKYeCDBzNUbSBvDgjfV4l3juuH99A874O7GbzYIQ
bJ4R+/PhlB5u9EgZ97w1m63c6IK7oAIPd8Dgjn7fwiQSQg6xQYFVzpDFfjYjd0gTUK/2c6syNq7G
P6L5wrk8tyzCQ83Sw3pWGo2Ja5Oym/Ne2bVOIYW7Qb5LcBKpigxKCaDPL6IKZkxl3AzqNL+TW3PR
S8zT3ORpNfg8YNNrFL7DzUCN4gJG88wFIDa1zegD9m4N0hoxwvqhR5/b2eRpW2+1Pnb9+YSElAvc
xB43pVeW0LLZ3mTVP/VWvwnHSDJcVgVz7RZ1ysrSHv0x6SxkNlHYoff7N7kNEGLxurJyR0Fhmisg
Kjez6Z16gaTuRUPscRuxpSKbmsH3nDnfl2ZbkaJ0vslMHHUKnPQTR1MM8Cyp4zD5LURFV109u7Do
aJaUp0GH+fnoMCtNKPM0k4/Ikr1VofffoAjRSo4uGGwVjmnf98Por0kzbLLOHjaFV9mH11fmZJgv
XVOCwQ7d4FW5ns4+CVzzoOKRbyOzcq8XO8ykbhBDJDQf1jWexijq/EkxjqWh/wHzihR+yDbEpjcA
cqndZBx3vU77vTWoywY1ECkwC6ML12pfIKbZh2FP2XapjnpdjtdZbznXry/9y57YEDXMkLaDPSdf
J39pYU2Yde99mljvpcYWu9NOF7YNF+PoT6ZKY+TnMVrk7FRsTXPNTEdzVJ/8akJeYulXfbMaQyXl
GlE1f25KaqUZhTaxJoaaj3t16ZMdBQFbKlVhiDpSGkSskKfieFV9Sf1yiDs/aTW58oohNqjB7qM5
3Zgx+tIoh2TtWrRkO6nnOKXa5wvjZV420z87+o2rPU5FdHRWVe4cukJ0zBEfyixlzeFMKPdpGaLD
rCwX/MuZQ+4KJmSWSTEhsNb7STIP20hty21TXhj7jO9yhbuOXtFMmUpv8IFVz9uibvOrue8QZJhS
uZycITaqIYoYJxE6OH7Knx06sq5XqMzJhe1IxD3fVGh1oERY3d5383C9VZT1o4ZQ9s3rLuDM6ohN
auto8KRF78QnI5pl15UV5e8ytUlvuki3L33kzPaKLOLOUJU175He19P+utTMj4sTS0V7htiqNqBH
m0O5iYi01iIF2EL4ipDahcFPF/8L157YqZYkY4LQXYx/TCzndm5Hbz/Ng3OYzcJ9r/V6udXrSN02
4XzpDXpupQQDBrqo1+syjn5bowo22Gq+V6M12b2+2edGF2xYn6xFS3W19dFev50t985ILzXDnztH
ggUnyGnrak/a2C5180aZGmU3DHq9a5KxvRAhnPuEYMgoxRV97lCwc2N9/l6pXrqfBqxu05bepTDq
zHvcEWJX1+uHSu95x3pNOnwdUrTHh86odmmyaDcRXSrXgKjy36S2QyxvKgN7nK9R5sOo/Q2O1HSP
CIgis9doEgobkiYIl4IoO2FW4m+FSgefPXlSpTYGF7ZihVJsGhOrO1IlnLeWmzvowXcyUQmDC3ug
uWOW0qVWHQl2EIAfYmur/z/OrmxJbpRdvtBRBEILcCtV9eZueWt7PHOjsD3/oAWhFSHp6U/2XNlM
V1cE13ZQNIJvzS9z8kt9gABwrGmczAdAZU1flGLNdqNOAG37BA5Y+sWM/JI/NLxapiSsexBwQFrQ
fKcYmfC4KVjZCXiM6LpkgUxbMaebvOnkNpwkOhF+i6e/bxvyZvG4NJsuoEDXPSK9ok1uWlV1Z7/1
X97zL8dihKnMelBd0HQvx1ND43m/hYbA4ccGQ9zwflRyFQQ+oNCHekgOE50qYf1OByLPv+9+J8Fi
FQ2Hghxlkh9N+zGQ4u+3T+ZVi8aIG9sHttknzGNg7STiD+USRT9fcL2QELW9JzqTvPiCX07/4DPZ
ozHSxTJX71YzF5oTnyAft9JxJxgQntckTXShogZFyhCcaCyDFEzvZwjcCgjdZKSCZOyKdQADQB5N
m/7npar/6e3Tf9UbYvuOEQsPU4J21vZFotb+azCUabYGHfVB9WB1x4pF3TiLKpRdIbr5uU3Gv008
/uGzceIWQY4RXnAfGlOM+196Jj+B4vjLb2XHgh1zUgaqxcqLDfPkODK9e0GocNcdE4bhdBNPtjbF
ClxcpmOSN3LyQ6sT4ZiwJmXSUl0uRWkS/RNTSMcXQO+f/Q7FsV/orcmEElzzmkPzQkb75/RIroTf
r99B4lY90oXLmpexLoZ9FOduVtsdJmGvsddeWt25gwPa+W0d26kIp3SoUUC0/fG+7ufkmrrRhR9w
CwhlB7rzeTqmgssAKroIAZPzHsTR314n71YR9gjcfFbaoThS+V6tgz5tXeOFL4EguXMhe1PtnDXH
XDT1+ES34H1dNlcakZeOxbmOvEs6g7YyYq+1eRbrdJskk5dZQYHwd3OeKMDh1NzCjDcByzGN8Nyl
wQ+/4375c35xFVWzrKOm9ViscQDCkiO63+bRb0aYuPUDILOOKojkWLRjtH3kJT3yvRnk7dtbf/lo
/8nU8DEdLw101gKJl2AoFk1EfxL9yv/q62qrsm5hJk8mo/KmS5VnyOEWFY4Zgvb12I1FsIVxXipM
QJ852Nam09t/zwWJJuQ2v3+LqVk5ict5KoaWGfb9CAHxe+JLqb+BEIGbL106rrwFGbtk+haiilAR
gpwNGb5aCFBPDzHroy6vw2AeHjA62egME19mz5ahbRBdhNGRLwIY4lversFzOQKgWKBR+7zNk7D3
ttxZ964OlsjcrrraM1nLjWZjEDGvEh6kt50w3FDW78NGh6Jiwy2IAr9N27WRkQs80cStafCSr1EV
DGOhR3OkD5voCf8zCWqkP7xfphdxun3+0qMZau8Ho0d1M5WzsZnt5+j89ve7YAFc9Pcs2y2aQfZX
tOV0g0m4H+Am9/PRLvZb9hVfZ0iiFkc7n7job8LK3r296wvxqFunabi25cSPsWD1ZMR54WYjp+Wo
mxHpTABs79s/c+Fw3JoN6ftwmNtoLPgRn0So2alNoRnpt7hjIMeAdoa3dCx2MphPoWLjuTJy9vuu
LqUQTUNIXLbLWKA0MD7rrotu6sC0f/jt3QmoU2YPBY29uYh2SNcT7DqFHkLut7hjIi0Hs/NicG8A
wtmyqOQPaNP53UlXKu1Yg/2gy45DVyU4W8WqMkgT+AljErcoQ9LEVKPeRowNJXNGZXLPgv7KkV+4
8i5dkCmXbi3XcizKQyU5wazTPasZpA67rbxyI/8d+XrFOaVOVE2VignECOEsOtF9b/X8z9qV+g4m
Hkzyh9z+hI5v+S4Iyv60behNzW1n7owg8004mupjF63VaVEDxukB9Zzvq5LyhwoyDYDE45+uHMSF
R+lOw2gxROE84N3Iqv1nUmrN63Lbbr3unstslLKla0nE2mKN6o9HNFanZAVnod/iTrTVMRE0luFN
oiX8v0ru98PoJx+Fi/a7F46itTuqXU0FRpPOJm3fQd3jb79dv3yHX4ItFkCkO5n7saA9Hx9x8cSd
mbvlyp278DVdAbf0CHsMrMGSz419IuxDmQReST9xh9XaLe3L3oixEGP4zEyVvg9Ys3tl/MSdVQOD
+EYjK1FBizbkKzvXGIdrn/1O3AmpSlOBlr9FEU3ovs15xVVmOB7R26uz1yNQd1StSjY0H6ScCmIw
HRh0yfrU7EQ/zEmiHro46r8isjJXUHYXrJY7oyUlxLv6ZEJipIIy7w2GEfagBzkc+Of83IU7rIWh
hJBN2zAUcRg8IC+9nabDLz1yR7WiqtODIAiOarYmX1vUHD5u6bD42Rp3VitO+qpqFT4zBKCDvK9R
+V57v1omcUl91NTWmw3waus16G+UhY42k/zH21fowqN1R7VQJo3rqux6pOvs71jaJtuGzmsqgRF3
IMn2stxJi/wrnYLtVO4Qah7XxDMfckeSQBUbjLQ1fUGC+t0BuQRwiSNd9zoXdybpIJ0ydkZDoD+q
bwOC6VmtftbMHUgqEROhZb6qIh2D5WHuRQ7OhsnvnrsDSXIoNwtS6L7gUXyCdvwfrVZf/Y7k5Qr9
4j2OqscoMsfSKTiITrWSP/sDoyx+izth6GiXsTTtgOSFQPN2S+Vf80E943OXyyfqCVRpa5iuHk34
OxoHH3jZ2xu/nTsl3XmypegioovVsP68g9TnVNfc83M6/kM24TAk7UsdMFh+sEq+06MXyIcRl8in
S5pVAYY6FKKqoltrZJRRPniNamF1J/6sAwtFxA0NmLCFj6hlcK/H4YonumCz3B7mPrY2aqTVRTCc
FGbyoNoQlX738D8Tmj3nM0/hJ8iqf6pqvq+B9PFc24ns5mqClpNAabGJ9gziTvkkPeNRl8Onqtcj
DRKYcTOzrwmAT3P5zet6R87DbEGrtYZ6xTVJqcjGnMWp8DwP+rtBKQdgNYe6VgXnWHNYSpXb+Ep2
eCFacfl7+EJbKnWKOyIFIhXWmO2fyTRjZpfDPvsdjfM4xcYAk5uYArvRos4Bb95viR3PXou781+o
owsrRKwKjYpZEJf3prR+aZc7/DVVh94pgW/DEOhDtMc3JRv/fnvXF47dnfyaFgkG7WHviwHZ5v0S
6zFvUNa5j9nhuXkn82p6YrbRlghY7EzPYcLjp2YY/LR/iEvl0+8T6VAn7ouJm5u4myrQkaj6Sqnr
gt1y9cXCPQhRR5NDoWVy26YnXfmRuYPM+veXZKaglUFbVwW4ZUim9Px5aWs/a+vOfhmdJitoWIci
GHeT8ZG9n8Nr01OXTsTxnfWyNnE4wSKihvMNaldP9TT5RSvu2NfcUsaSXQ0FV+ar2fmnZKp/vH3J
L+zanfmKVh4t/dS/tIgWzB+LAZXu5IrDf/GPr9RtXAqfaGht2w3dUIwhGfI0qqJPaPQ2tzxdxIkn
pT1tJQnyUY7X2hj/WpTXfvIlu/wlrkvWo6tnxvtCjcv+bZ/tAsqDrmzORrD6XVeH+PU1nLIhWDBf
M3Wi/SQOgvC1Z8MfzcS3T6leTI5qgnnfhmV326pmfyZdvJxkzT5FzaTyvh2OfBaifVwgkpC17WBO
0zzw23qYmtvJWn7T7OVf/dwFt2TfiPRzMS6uZyVlEu7L3hVJmn5UQvwMy/DKVMalW+AYIp4YGQdE
D0VEli4Dsa0BKGzyjBXcmTYx1HKqU9yxZUYySQ52ZM3kJ8BEXNqiVYCTj8h2KFIpoU871/metO3J
73U4tkg1WtKStbrY9/DMdtpkpWBeuHdGXIRZ369M0HpTRdhB/jQAnFBE9f/8Nu4YI9aEFqTcSVfI
cPyWJuJup4OfYjdxEWB8nLqWczwa1sifMuh+UMv9AgUXAbaDRFyUBkfShMly07LzhtKDX27jYsBq
toTlOjMJ+TLa31PSq8dwFfOVx3nB1v1HwowFq1Wq74qGhup2t7u6OwAWGA5W5S2Lg1MQa5AkrYmf
GiRxZ8CCXrfVin5HMa10rc7GgH056ULYIq8b5OKeTMW6gQxawyTQ24iRJQuG3o9rjLjIp31n6VJ2
SAXXuv4SxHY+jdUh/ApYLuxpLwdNIbfdFDEBpHltSJXViRfrDaQ0nId1HGg1EFq1xYiSc1a2VEHz
nX30O3MnCAfJzrSoDlWJPhi/1VtMM7For6pEKlzUE5S0gwgkfX1RNWuJtP4R9F3blcvy4l7/43ax
9sur+MXtzgBrUFpJDXBcuccnMps6B0XlmI9TSu/jzszveqm9wiH8muPka9Ya0KSEHbge689Vdw9W
tT88PgBWdvxgi3Y34JtLV+xWt1mkU5uRvfv09uIvi7x2SC95xi+HFA6B3jtGgWjbxU0lxClp+C0R
6s/wuIYK+NelvvYbLw7+l9/QdVJHyxHjD1g42c42rf/Wia4/BAps3sFahc+HBWObDPkSZ+1K2scI
0iGYdTPR+CEuGXYyhLbe87Cstp/rHKprI5MXt+b4UuhxhJhSRRWlDo95zNYB3lTJcnisNYRs8i7q
enIzxbS+G5Cn3FZsih5jFtBveq+jBza2+11gVfXUM5aeAPzymzEWLkBVUFl36xh0xcH25KSIAoPt
7FV6xYVyzMVCjjRuYvhhg1nMm8RSle8CWMy3b9TLV33tazv2AtKxKch35h7ifGsFclyrTyXYpvxW
d8Fp40TTyOgBZYcQ0gHLgXH+bfbKO1LhQtPAgxYtQNYj9SWWgWpqTCHaG10xRxfOxYWm6bIye8pI
V0SHzXtF/ilpcFxx9JfWdkxEKBoUBTpUBUAgiKui4yaDFOCVjOnVkgNOxTERZB2mIO01ei+yqfID
cxq53iPMRavOC/6Cn3j5u36xEEpDzzHu07Z4YZ48TUv3sO71tStzaf/OG4fAW52iHdCBDprbewy7
Hnk7hhEe88h8UhXsn/6+/7qOEIL3TVeMaTJ/Ubb+EAWL/ur1oFxYWgsdsI5A/bpANzIE9E18lQuQ
JH6LO6/VohO+aW2x85fJCdY/Kh588FraRYNVW7xOvOyCJ1TBwcJJmjJjfP7x9uIXnLvbVKaHtnQO
dVuoZdNxLoeW3KRgKv3aj1CeMSzdHzcTqfPbv3bhfbmdsLKbWUVX2hblbrp8JNPzrJjfMbmNsL2v
Gt6AKrowe9XncHwiBzGAp2Vwe2FADOh0byxeVkyiz1agohBSq67c+wtfwQXlqQ41ID3haWHY6Vyq
6R2f9V0f8XMNAmaa+s0DChfCtg+TSEiJF9DK8puQ4lHoxQsxnAoXt9aBANAeEX9Ze/1fTKo7KZLn
t2/NhdjKnTRcV7SsEyARUdgbUdqvokHfE0CAbnVrxB8y5u3nt3/oBV/5ist1AWwaguSY9hSqEDLh
U6bSfkTLc9e3y0Hsvd7HDdj8rZ8yXpIWGKB5vTaI8m9d4JWfdtuhItG6grvvUEUf1qfN7uQTW2Ko
Yq1S3yxLYDLAP0Re6xriwokMcqqb+jnVrH4ER5RXixAf0TXxBNbFpviIOqTfatX+1Q5+7JaCOaZ9
0wYCrC3aBDHrbtoOBPF6ir+//d0umBUXYQdi27HvD6x9BPvHJlqibLB942fZXYDdGB5bXdU17Arr
35UyaU68Tpcbr527CDuUrPsVfTuEkKYjeWuW72j/etVyUuFC6zikF6du4k1RVxSIyXRdsqgerkQz
F87cRa2ZsKnaXsoWDd/9pw2nJT9s67tzJw4DepsG4QJ72Cz0Zl2CH0u9+lHHCBe2llTVaNMN31MQ
HkMWrv82y8SnBYETfzmsX+Kvde3toMa9LeRGopuyTJMcEsH1rd9lcV+noGHEGtiIfZ6Cz6NaH/pw
Pa7Yvkvf03mfwxaCZT2Gg4v3o7rrBVf3KPFf61ZfiB1dJnT1QuKMFKApKhLX5ySFbDekEuV5b3uv
WnEqXIxZxJg8VmbaIhohnLqpT5gv8bMvLvxzSLSZ+bbW6HUMz9vU/tiNH+mfcLHwquksHe3UFvPG
qvM69ybHFI/0i7dcOLzVdR+kqLIWmMxPszoWD4pgFsLrOro4u13HQu2Y5ilo3INyiIB+bE/8WGmE
i7AjqObSARSoRVIDJSBIkxED3++3c+chEbn36wieghcQQvLIqRIZ6YNrMLgL4YqLsRvDdkRGlLSQ
Bw+zYE3+WMr5RKbuSyMa6/kXOKWHvYoViv5xWxyYip1qma1t/aff4TiZDAZq6DIOAu+o0V8ghq3z
VZFrozsXrIwLtEsSYOGFXBBGj82QAZe8ZSAH8iprp8Jlog5VHGyzAZK6C+PTlERfdurHiCpcIuo1
7imdOcxjeqzf5vGms8zPuLiYLxui4NxB3bJotvFe2ea5VfbaXOmFgNbloZ42Pi8rnZoCZc+pezcO
jH2Rka5OvdZQuyVNBYGxNALNGdMV/bEZU17JaC59aOcW8SjY6NxsXTGPMaDEM9TDj9T843VFXUTY
GEfQuhMRrmhK2S3qHfHt0q9+vODCRYR1o1DdnmxtEQT0bp1KDZJ338jGhYSlCzAhsSEIm9o1em5p
H5/ovK5XIoQLbtYFhYHUPQF3V4UkbNzEXVrt8gNYRpN/IP/QepZUXX5wHs8bMf2Kv2BSc6aNQoVP
b352zYWH6TmJp3hCPDwk1f+6khcWap65361xrP5q0aiup7lFvxftzW24bdrUj6deuOTga8+PdKpN
V0wyGM40pTchiz29uAsRs+sx0LpDjDBxMPgEVH4Y9eED9UlF5LxTZlZlrcRTsskUyQxkCM330QDq
4HXmLjisj/d6ihuk7hSTmjmI90SfNZRJz/viIsTAmx7OXTx0RZ3Gn0ltFZJ24SULngoXI8bgZeux
Rm1MDmGbxzTQWSLHa03lC2/VZQdvFDejeYn8KHgz7qtjOe6CtqN5AkJdv+zSBYlFC02aXS2qIHE1
gsky70l4jart0vadVEdSgHzRCWxR45+Uzuaknc5ju+mPdTWsD2/fngtlMRctVpFSAYY/odRPjuHM
XwRIjA4NgjVcIMvYNyPH8MpvXXBYLnos2cF41kQAuwtJ2Pu94t09r2PP5MRlDoe6hFaqQyq+quG2
b76n0+YX4rvwsfVogyq1SQNlr8ScV5BO3wZj+eXtD3DhUP4DIJtsEihgmItyYX2eUslPW7j5TOun
wkWQYZTAjh3oaIuS0i4nbNGnIDLf/Hb+cqV+ycR1tyvBy6Mptjj92Q27hRScoH5eKnTKE2RclrZL
FxRWMEh+p+JyeYiV9iusuICqCfDoWDdWFcNcQl9mET+qaPb8ns6jBdCJW8pIUxi+iPvtSJPTTqrN
z9y4SnCNmhibwMdZ0GT7NFLbnAdqPduhLqCKTeSYOEFaAvIl+VClU/dhrsTsuXU3n1r3apgJGmd2
7v/mFIJQPLpiWF4uxSuVXRfZZ2yfkiZqcM3BW7+g1SrQCT9CcuQMbZw73YfplZj733rEKz/lgrfq
YztIkAJhtSulsrSWZdaCD+JunRdzn0yLyBa5/S8axNzlsQpiyFGxOcO09nzXjaZ+nBhNbzY50tty
angeJqT6EKUmPoH93XwUIEkCLUUZ3g3o6N70C2luSjDCwWXN0Lc/0f2wZwku/hsrBvAPi7UkWT0u
8R0zFuPPC6TZz/Gxf6kC3d1MzdbHN+HWD1uO9nk5ZmazkJqU4Mp7bmva8Xxbgm49AeEZPNHygFCk
6qIzIS+zUzUUJG+7pRmAk68OxjNeJeoeSlihzvZ9TMtvsQm7z/Fh0OAIUf/8yum8f8A0LL1nHIEO
IWz4AB1hfeUrX7CULritOtJ+71q4WpA3FJQeJz3pKyHaBU/rYtugYjenQTih/QFC6psUQ3tZ0yp2
ToJV3ntZSxfgRqN52toad5TyAxMfI/mjH5Zr+KFLR/Pyd/1iigOoNTJ8KcTdjIn82KL+3Npu8BlS
S4ULZetGEFqMSDWLDhLL2RcSU69RFazs5gv8AGfKjoLi3O7RHaREjkzidvplIy6QrdoH3vMe8dOx
zjrnUBU9Wz73Z78P6tgzOa3NEA0DYHK013lkkvczJsz93J/L3pUEjDUosiL0C+RdKnSVo97iF9Fz
F8kWUoXaXNdjGn6fb6JmfQSAxwtkDYF2B8lGwCzcJgAQF7vcZb4HRH4Rq4yf3z7zf/3cf80vd6Fr
QFcnaE2iu13HkoF+eVL/Qxs6Om3A4mXHXpKvbTfv+TKQ/jaCMbzRlkRVPoZ7et9ou9X4n/hfXheM
u32rRAUNgdpWDfh73zzGJf0xT+16xWC87tS4i6VLwzJaY0wPF10QSDC98p1CcBcdp9O4vLRO6RjM
fu+QC8d+8KizKdKLpuBV+dgn1Qe+ET9KWe5SjIlIWTotZVNYebQItjqkp732Y7XnLveiRp2HIAFr
MEczbxkG9mJgijavXhN3oW3VsJlEMlaDyCcimZWQE0ADxyse4i60ra6sBZ0srFMv+jAvNYMX3ey1
XOviS3GrDtFxCDWNKJHH+/y5bjbIuwBKdAYSeX7RFejXxz2V5VO3dfX7uVPqg+YQdMMscjnlQ6LM
+22y0ZW7/Lp/5S4UzoKvWB7mJTcT/K+5Aj2pHHSAEuk2X/FRF16Li4db0eQJRJXUIJzo9pxgBhcg
BqkxksOTtc2rfvADx0Ed9XdfK7ew3A7oSAE0cjyu+NOyWkVX/orX/ThGHX9b+20beWkN5y2zoU+n
XVd4y6lFKcs2iNxa41VsAmXPbxv8v8SgSSwMsOGrLdOzGJP9zNrgy9s7f504K+UuR1tzpHYDJLMp
wjm0OeJP8GRU6woaon6kQIyr+W4SEFfJDhbv2Sjj6SlowVz69s9fOjj6+99GzVp3ZqhhShL6vZHt
LQzXlbTh0tJOrKCjnUPiCkm+is1HCD1FedSuo1esgMmR3/etxhGx6ohvoucN5GrL8mXrrxbT/61D
vOJx/wONs+u+lwHCnB7E01GuxzL9PG+YBssafugjszrpfyrWzmVeWpSTT3XUlEPeHmS5C4cjvk2W
Mvgq1xbvZFLliZYRfdgBYwLuf+HZmLbjj6mkxKvigVnh3w8DjBmWgdCjLsCGB6XEXoEfQ37wuiAu
2IMd5Y5o9ZBgEYpYJuKdZ8HhVUzhLtYjAo7hqKK0wjEbyMf2X2ITeC79u1H5vwHg10XVYVWABOk4
LcvYPKLi5EUdkHIX68FnUK0zhfyxEjr6sGzJ8kO1rPWzNy5qz9KBToHZmyJdzTNvNFh4NxV7hm+O
Je9klFSIfIE5qPN6w1RjktBrpecLL97F6rFdxLZB9gxRSrqfN0pXkEDKK4by0uKOiefhNLRjjKne
pOv+3tHzKzHO6GdNXIAeos7NcJAVFnEwhFnK5fuFkI9eD8jFvhkbA+jVI6Tdm+6+hJNCo8Lzcbrg
t4SK6Wg2VRclG2QuljBno/VT0+Yu+o2t0bpJI+pilfP3mTZrFsnITwKOu4gmwIOTGZ8T4OMk/Sx5
96EX4yevA3dpuNpWU53GG5ZWeshF1PPTHHFPu+L4S45ZfpSr0+BJNN2Qb93tsM2L39N0MdPRkNAG
jKHB04pJ8zwMyjqLh2H3u+MuVKpipN0QI2HnagkfE7yi58asi5+zd1FS4HqNymTdKhQ623M1nMTs
xaGUchck1R4RvGU1VUXMx9uxhz5ybH943RQXJBV3YyShGV+Bw35npzhddkyYcz/ZNO6CpPpuPDoS
YuPtgRwjDpHrTHXsRRWGY3HMYXxMKGgqfE5TWfJo44bknKalX1jowqSaCdP3zdoET1NXl7dDO+wn
A+iw37FHv4crknG2yIWVT60cPgTavFvH1POWuyCp6sC0Ivh88IZaDd+mMKUSDJPnJXci2s0cNMVw
cVUEKb1Lwl7eDZuo7vxOxYlo+SDh6euhLth+qHNDap4ner/Gh3nBe7oAKRF1PIktVp/t+118X8p/
vHbtTl4EoamrKUQ4EcntLk3NE7RnrhisS5mRO3kxrKwL0zBAeNjO8ccELNlZS4U8jX3L39k1/Ue2
Wj+NZbUWgTFrbtbRr6/K3bGMBZ6uAsqlKrY+PcCJeKxnuenm5HdoztvdUx1u+5zKIsGhzdXeZq2R
ftm0i1ULQnzlMeZgQiH1kEfB8bBFRHpu3Hm5qZbKyiCWBZ/q0xCbPD7qK1/70gWlvxsFYSxDISjE
0mXaZI0+/oyq0av1yV24GhnBnRm0WLud0kdRj//0GpQPft/SebbGplULbnBZ0FHW0JDfmjuLqMwv
FXARaY3tgq2NJ6y+2DULRXrWpdn9tu4C0to2VZIaLYuumUlWNUGam4VWfh/URaSFAR2mbsPBHFP3
tYyXL2KpvJgPU+7i0WQvOsD/FEI8INXv4lJ/qWKm/Azxf4BooZ4sJElxW2iEFmPwYIEb87osLgyt
R4BEB8LhVjc0H0py0Mxy49f64S5TWSL1mEI3AwKEwZ7kg40QRFZTcuXtvxinV2oiLhQNihwt+DtE
8NQEYZmhZThlI1fb6QB9kefJO/4VJAbCtiENnpZpGgA9luCIt545notI40Ev0kUpWfRrovMjqj/P
4fjD67u6cDRqQvSvFRVPFQKZvVnveCj8HqmLRGsjOTQ92u9PDJR/mJ8S5m5hNvarHLlQtK7mq22r
XTwF26DybgrZaSz3L36n4tRg2FLHIxqd6LLz+VxC321i+sqpvCzxymV0EWgdbUFUNtjgCagCfRPP
vb1vIMx9v6ZL8g2VqubG609w2+8ggu9KuU4CBALyFGz7DjYWT3And+nQ9toyfiDNe4K2mHlo+nK+
w3jZ2WvnLsaNS8G7YECQXe4dOS8jSPRWHURXzv/f6/faB3DctTmYrJXBU0WBtzkRQvqHdm/S3Lbr
981OMD+Ebk/g7qwzW5oPLJ7eK03K0y5AOdML+amyaXq77d2aoy0LPEd/fO6jROXjmJBbo6o/lFHy
c1KPd+EyvZ8b0MiQBCjPhK3VYxh2DZBd/KvfWTl2x267RB/lKJ8q/EF0G5dsTsdnv7Wd+CCllHIe
Bvxpr+l4qsrqA4A01/ivLwRNLo7uaBTUhM2OTCruHvkGjiyN63nlG19anP8ekfUa2q3QhxVP5cAe
l5i/oIP9LEPoFCEXHVRBlzbiSU2RnTO1kWDIh3ju/GaIuIukE8I2U0VD8QSK1yW3RvyFdr+fsXeB
dFFoptCwlT/Fksj0tKy1rfNQB+xKBH/B0brkZOEUo1loYZPbVk55CXKWO5uY5hwu8vAzDi6ijlYb
raclFU9TSp7UqIGz5Z1nkuAi6vakhpiqwsQHCGPSLsMAPehZNjHI2K844QphNmIA30W5iadjSUcQ
zyl9owPNr7RtL11758EyWhoVg8vvSZrt0xSQb3uc+G3cxdHZY4WNPAa8KLqfIOhMhsrTTzkP6jhA
2RkNPR5UHN8k6EVj0CG81qC91FZ3YVwAM+h2bRp80dU0p602/Gamx5x35TY80L5qT/CR6jtaRYRm
akrLe8uG4DwyoW4bBX+5dsm1cuDrwh4pdznMyjRkJh2i8okNZH4YeKsfhEWxLasPIs8dV/GIXEZO
Xyc7lV0OGHm0ZokFGupEw7R+QL+uPrURG02GYeP9oZPHcvPSgq0zUtXtbdiCA/5t2//6S2YumgVJ
cmiqaeRPeon0uaRL9HjoLX2GUBLzci/MBbF0MVj3Uxvxp1rGPyUdvo9j6qVnkTIXxFI2HVgupw6u
q+rjnPRTkq1b6hXrMxfDMm8H8ARzy59kT78kGMrMDRn+fPvcX3/CIET83XOBUmkBtSZnTwB3pOdK
HbcY/5lPPotDEOz3xTewYkXScPFE4uCdmM1tmKhPfktHvy+NkA2gRoZoczzoFz0tUKVZJ7/5dP4f
YGCHl3CoWTxFJv7UDva+w2P127cTP61pRKe4X2AyS/6h7Oj3VVA/a+xiAtOGztEcYumZ7g9Nyf8J
Gua1NHMRgdtSJeCRwtOJEt3mCVvAVghaLJ8jYS4ksKrHuV8V508ite2pNMBJb2Pr5b6ZCwiMo7Lb
epTRnzYOdBZpuwMEO8zrEjIXoiWg/RgRoEifwqM0tyXI7TDyGn9++1hez9uYcJxrvNJtQwuaI99M
11vbNSSLWXmclD1gYZpQXMlrX/zef9MT5mKvwEKJsdrYcETzBqUEC6m9Ciz54XBKU9LeEbECvVpB
eeL/ObuSZrlRbvmHniIEAiS2qqo7Sh7adne7Nwq3B01IIKH517+836ovdrki2HjhBZdCnMMZ8mT+
/mddcTguEGsL5HDsrYnzwYT/yL55KwjxqgCiNfLaJyTg76FVMMZ5j4ZjysX89uDtO79tv3yl/yCo
QZQFbCkkZ/KRbx+MLb9ANtcr1IldUjIRV5MoG4p3yeri8yyq+hOEbr10LUXsIrIEZfLYWmw82Yvl
DNK5vwYe+2E3gdp/fSpHs1BTFFi8HY4kzSQDmOz35/2SOf3qVtLXK68Rq2gF3dx8aCL2HDWseaqb
ZrmPIPmZqmio71oyB3d9WJob9nbFDlzwQVtM1ZasQ5zXPUcdc6jTuit/xFuUx+jcnKlaPv7+p12z
AOcJULVMkIfOcb6blr8xgSUnFcR+KLXYRXtFL1zTlVji/Ihj4J6HFxbVLfB7B1yw19EOMyBcjUCF
TalzOSt7scst/s4r5+JieRpdjaOIjcgBpMjU1t73Y/HN68hd1i1eV0sLwl2RR0ktz0cj3+kX9Wi/
xR3X0M52ONgsOCoL8NbIEKsPwN+UNxoyV1p7IKJ/bQkcpBt0ajWui2ShTvuK278qyaM3crOfNRn2
i26P6QJjmdNhW6ZnBFt+jGKxC/aZk9BuoBTjOUaVyvPUR+0do4r5vc0uJGdeNC33I+Y52YsIj37I
3h6hjm6lFFceUBeUo2g1QqI2FrkcK1CM7KI5g6MaGUsxhtv7A60iv3gxdnH+GJI9KEf6lQvC7B9c
2O20cWVuPNBX7MKFLNYlCbumYSLnlUwuI3gTt9AvGY5/gixOJdmXY+L50o9PpYm+lfOtWYxr23Ze
YxXWmAzG+HMe2n2+cLpHj5av5uxldMI1Olz5GcD+lyPf5pNmHTtzKAP7Le6Y3BJEYmg7hlNZ1zZF
ZS94jLr48Fz95cD+E0qUY2/GheC2xERD2rfdyD0K0F/9tu68yPVSY0i+kXBGAXSTNc3R9fOb3Yld
acVZHqpsKzg6K9owNcd8N3aVpxd1EV3jMGFoXR88L20QngtVYAYACtKe18UJpvmw6b0WG858rX/E
i1hPpsSkjNeZu4AuXWDERIkOd1H1jT2FE1CiomDcb/omdmFdCsVZOEeFc1/2P0LU79KJMc/40AV2
7f0yatL2PK/DoHicRvPtAO+xn4d3cV3lwdF5Alw+l9NuH4sl0Xeg/7g1lfliML+IEV1cV0zbeqKY
XEcuTf4JGcm2wX7+/Sd9sfRfLe3YaGMnzLEmB81Z29L3/Rb2j2Ysxodyaxs/t+6qTCJEWIcQqk3o
y5kAjGNxCvl5cfr9/q8djRM+M0w9Ed4FLI8IaH9Kru94E92iGr+2uBPARuORdOE6YPF6nVJQPz6J
/vDLs1yNyYCi7hLw6uWuh1AtWFFvh9avX4kkdqFdwF8VBKzYPK8SkBZ16gREqt/GXXTXzDmujNA8
h+TO97FpPreU38hMrpy3C+4qqpJEo8KuozZ5e2zN/UJuadFfW9p5RqejqHpT1TSPlObnbR1MOujA
D0cQu4yqqqjWuGGG5tBr+0zq4GxD9sPrgrvYLbr1nA81BHpmCXUOaBj0qS7ZcfZb3XlFl4UeQABr
lk+k/0tyhVsOkJtfvuCyjZkZA7AL0tsc7YAtbZuyTGvA6vws3wVw8WQyYAxZWA4GbJNCfvffY+v+
9jsW5xU9hrgcrVxZrrv4Bx3DH8nAP3kt7aK3xlonsl4Eyc0IRdIUHJXqz54li1+N8Sf8QDjqpQwH
mttS85Tp8LmVk595utiwkSZiRFxE8YKGZ9G34UlVlR9mLnahYXpa67Ao+yjnhfrG0HJRys+CfgKG
geiSMIiq5+HB3oE89lkS6RkpurgwuqxNUQ4ryScGQop4Uajrlknh1w9xoWH9IGu5s5HkrVIntoPV
sfGjMohdXJgG4KCNyIClGf8uy+qPDgwZfjfceZJ7ikYfwPk0FxAEACFG8N3MnpVPl54sGceljtad
5qSZwkunk7tFVr6LO1YfdLJshraM8qrvP0VHB6bLZvrL61BcNJiJwLWzTJij1HZT6TaKdwZlaD9X
6OLBdr2B0yFRNI+16P+N2rD6UJLqu9/OnfT2GFS8N3qm+Rjs20O0tu/1tHl2LVxisqIIWVguhOT7
EOx3kR2Cc7L6zZ/ELiCMRXs0NKBxzyfTf1ziATI/k5fmmohdKFVl6g41lonkS9mOpxJKk+lBAM3w
O3PHhMqj6JrJIKlVrf6xlSssSPux3cYuPRhInjpxNDTM66bj93HQTacowYSb384dGyptWZcVMWHe
Hf15UjQLWPOv19IusKkCN42hvQrhDY+84smfS7d6DXHELj3YOtJh2Hhx5O0GTdwTJmXZp2neio+/
3/mVJMuFNnUTg775Gob5vE5Vd46bUaOEWUTBP2U19DeqLVdo/WMX3wSg7KL6owzzqKt5cWKRUX+o
sIOw5KHVKQG9brqxHuxkSLwJha4AtCi3AG70CMr9KzdVdfn9z/11rI3O+uu6T9i1Rg6sO/IEYqP3
SSA+D3PiRzsau0grUO9X0SyLPTfNsA0nO4KDNyU9SSDBUSS9H79Y7AKuzBaJ2IbyyPu930AYsYpT
5x12u1ir3hSTsRb3rdvXHxIIlBNrqxsvzUtG84uM3oVa9YuUe7yRI48lYPysoepzNZf0socdf5pH
3XA/U3chVyHOo6xpfKBKxvfPcc3HEwFt/K12wEuS/avf4XgScyxDnTT1kctILhcMsDTf6yERXwOg
+B5FvFb47OEwXvRykLPgkGBhMQmgB3Y0kV8k42KzSjpWFiSKYX6wbzFccTqGtWdtwUURl2SbNJon
YQ5aMn7qoAMf1e14Y+P/Y2T8xeH9xOMVkNhgWPfIdxuWIDMDAcYGdvNsqnZ9LpqkvucGg4Hr1vWn
gh0kVbLpTy3REOmqZZsKW2i0+Kmt0mQMogtobNFLrRboMLFq3+8bE0bduejHzisRRZf5tc9Yl05T
q9ot3yI7X6xEX/sId78wHWIjr1c3tREvU+hYvS+rFJ355S5myeq59xdL/E+dOwzGrgg3tb2gaDDP
uau0Skq/5xpaA68XVxQwZHska7626Ez1CuSSEJTw2nnsgviAuJWt3eGHAgIR4qJ50PjHzz24mDy5
H1NVS33kC9v/GVStgCfl73xemNjFW/VMJGtJ+iOHqtaX5d3RNl/9Fo5en/aEYZMxOSwcc98N0AIQ
KEenM/QuPQ+cvl5fhYfCRHd15Aykg8/JasyJjfMt1WqGVX5l9U69ci6W3pjCHLlgE02hXNdfdqpv
IRWure445HYaqB4GrA6F+CIV1RCmC2+9IjDw6b8+mABzAHulxJ4PU8k/Npbs74S1gdddBPX069U1
T1hHg2TP+0qri9oxjyrZ5DczB/Lm16sHjWK6J8OSj4z8S8nYnHVN/LhIQV37evGybQCjGzbMTXRL
c7KrKu6BWyxvPBS/Rp+AeNBZnR0R7atpy4lo47utUJE6yzqMM9Xy5guP6fi0xSWQBHKaPH+Ri8Mq
kmg1IHSb862CsxlGzHqHu1fFBMxJr38Pihn1wGw558AqzI9FRMgdx6CwX2Dr4q4itipRgGU0pyOB
zGQdx/cEPWrP1Z1nZDVkB3xD2Lzt2YOaPgAe7wW8AjHA61OxkaTToZnNbVt8C+sfNWTx/CzLRV2x
bouXAplZ3vPjDtppYzqt4Q8fZ4yRztfbDpYD0yZ0skDVPsftZlKAr26NFr+8/D+7SuGqP+792HCM
6NlcmnG842afLgB8RA8RxL2f+qWgX+JyuTW1/mvPKVw1SLUQJMUVfkh0JCTlnVzeb9Y2//gdk2PD
Sk5mO6ZoxEzOfDwC376kkLPyAysB8f36I+xCl5jD6sYcKuHf1yLMOealvTbu4qCiviVWx2zIMS3z
Jw+2f2oZ+D1WwgVCTe0iF9LjyvfW6ryhwpxf3I6fqbqkRpoHUREEy5hLjVk1Hoap3Ordz6RcHFTf
VPO4YfAphy9rnuMDUBIVGC9RcyFcpFNk22ArpxWEcc3RgJF7xiDENr33+6KOxQIspw8J3fTctNNd
EHYqhXil3+wZam6vb2KMVF/YRQz51sTBg21kd78r62mjLogqCkhZCFoPed/TDxhCOHXb9uX3p3Kl
MgPB4Nc73zDmhE85DHlErXgotvhhWBc8HfpURPpdQPhllPFnUa7Vk5rK5pn1AD/tW3erj3DllXeB
VXu1oeSzbkOeELUbjLQodm+HhH7tq2rLoMpaknRV0fqlHqrG7yq4gCuIU0PcLZEm74m1mdajufQ9
Gz/+/kiveFSXJW7GubUJQt08BIr7vATTX0b55QDCRVyF69wQqyaT2/7PDQWOVNt+9bNtlyQu1pwO
smc6h/jneSQTJiNu1X2uHcnL//8nC923bQefRYsjWZMPdwT/+B21Y9OjiZO9USvWxcAPFObblAXM
b1hVuEgrE9lAcrGZHG5uuIvBVnqJCCtOflt3YueW6+J/wXk+xwVJTdmlI2ZMPRd3jLoFx9qsAqLz
9dT2YZzavfd8vFycFbAKE+KTSOdjFfaZGMYlo9pvzla4IKuODrZKat7ltiaPxzJ96rZbTM1XrqAL
sQKddtcU8dHnjUj+wRhamQ5r/YfXt3QRVq3oCqBBdp2zhH5cgi1rOGJwv7Wd+FgD1RrW6MvlARON
SjvTlBmIBGo/V+gSZ8ltZqGiQuXJNg+nWjX7aQt3z2fRhVdVid6Lnso+Z7L4EtTFkc6T9bN9lzmL
NrSqqyRSuCuWXI4osOeW1O/8Tt2xTl1MDEOPL6c+hg9IUf4cq+j+90u/fLhfRPcuuKqOWN0Qvqsc
kw7ib50E/MwP9AksZFJvTGRfuesuwgr8PntUFBqenAUfIWYBwlkZ+OVrLsQqiCPabOJQOduW5BzE
YwmIaO9HKShclFXYiZmUpOzzpF/2U9wNTwdE2W+Y0pWTd0my+FSJrQ+0yUHlYN9PjK7nuEiGZ1UA
te/1cV2w1YvyOmYKa53TA+Z02Kk5iUFXl3oLDy/IonBBV6ZcjjWZGtiU0DlEkx/mQ9youFy7N85z
WunwQIbcdvlGuzqHOGhxabZou3E211anr4OApp02U2zW5B3IiFtTyDTg659+5+7Ya1JH4BAKdJdX
YXc8litPMmO24gzd51tNkStZOXPe1BUkIOHCiy4ngQk/BOuq6jRqV/tcNwnwxkEjLntFxQ0vceWw
3E64bYwdBxDK5Xu/vxX1v/bwg18KVygLrAyiLDfT5ePB/5SBfh+1txjkr2zaxY+FY0mBTUt0bmOr
LtOYHQP1Y3QXLsArUBDZRV0acYfWcdo1yxMhhWeC5QK8pjpcBrlGXT7pCgwQwdKm5RD4lRJcjBcU
KRLSgwom5+THngBtuNTCs3jsYrzacTGWrrXJ271AeUvS9tHOC7+x85fq3i+eKhfjNdE4snUwqHwC
BCZ5YpRXzQmoyRUSCzEvvytu/DgyhIv5GgFUW3bTK5DghvfxtHwwi594G2a7X/ud1Sa0jfTa523X
fkE17W8TgALIy++4mC+9AiBtNIKQSlZqOCnR7B9bW2I8sgErpl807zKBdbNqC0IQo212XU6JOqBx
V9xiRrpisy74C5EIxmB2qnISMXkiYu4uJhnFjfO54jRd9BerAy67yeI9l8PwvK5FD4ldDU0rdOOb
5URobO73TpEbOJMrL7xLD8atDtdjWHr03oiG6MFKAZPDECNR9ffff/Brx/ViKv/JZFnJicKMKp7I
oE0TCu0Kyks/XgLhgsK0LSyUh7H4qhnLOjLfD6K5xRNz7WxeftF/dt6vVm5TaGAGYHO5yGr41rGp
fmopVTc+9rWzccKHTsaQqLGkyxVdT7aA+gDbuo9+5+4Y8STXvQ46q/JFlN+rwHyywXAjoLpyR13s
1gyJnqPc1y4f+Dr9IQCz/GvAtGeZti0fU10PPXRDEz8ssXDhXEu3FCMa5/gMvCb3YhvqsyxY5ecq
XDTXkvSHQMEdrqKx32tqHwhYov3iNxfDtYitMcduFCrWVX/equitaKf+4vV9XejU1itMzUE3Llcx
Tc5SmPjSgm3lxkN25Wa6iKm5hiAJlbPK+da8iZCzpHKcvvjt3Ln1c8VIBRCLyvUmHrUVVVpC2d3z
ezrXvu6PMNaFafOVJc9buD510+yX+bsQqXmfG4QmpMn7oQKl2aC3lNjJL5NwxR4DKtncxmuTQ9Kn
OwHtE5xKcviloC70CeW4bZoPUudjX/zZIk881HRj6Su+wEU+BVNRG4vxxBwC5SGq0bUpHpkZp6c1
1ORdGQQEatyq/ex1dVwklAQDU1/sc53rZJYP0I0sT6hnFjfs9YrDdwE0lS2V4O1R5/NU6H/WfRrv
Skr2pwm6kzdc5xW7cnE0vGj2st6mOu/rAuM5tjlOaiDs7Hc8L3/1Py/WVKgEzLYlVuf746K36rIN
wvolWKFjtrtdN2M7UWKmY3lr+PxQ2MNP7Ee41EVEbFPBVFTmDRCPJ1WKKA2goeznE0In120xOdsv
8V7mq5z/bitIiMbVB78Td3LceFZzTIH8A7abfyrs+KaL+r99luYu8LZgpZmSWmHpNXmYlf6LquCr
39IOsAKi0sViy6HM69mCn4cdSOGEHzyP/wTPi7bBFDoIsljZ89rZx4WYv/z27cSSNFhD1NCwdEHo
J3oIkzYBJNH8Fn/xCv8xngFv9SKauswDlOwuGwDJoFyo/WBF/CdIVLDMuqYyyHjYv6vZlhdz4hUJ
cBcPVfaYDis3GmRJbeK3067jt+VceD163IVD0Xktu8lUZT7raHmbVGy9DDJhXnVX7uKh9iBeya55
CTwUeZk+r8ETG5IbccavnybuwqGqGvbTRdh6PddBlcqADW85eJx70P3T6X5GR/tMZHArs/11X5a7
SChAL5eEzGuQtUNQ89MW6PqsSzH9SNQk7lBs6+92MwSng/HKyyWD9fH1lSUBZOvquA6y/Zj1jyAJ
pjMSisJr+pC7ACmyLaTc7IwfRMwXW5XvYpCcedmaowj4f1WheQfqYLwl4gfo9fW5ppzeeASvfQfH
jllkEYr0QZn30CPLO2HM3UGm9kkpdINUJOe0w1j/E3q1fgVmwA9ffwZRzLKfJhtk/YZbnDSQ7GyN
31Avd3FTFZMLbi9qa2QzF1B0vjNjeSN2e9nfz9Uq7sKmCjlFDXCIMpuX/VO3Nm+OZveKczCC8vpI
qmWtgx4jCzkr9jg16/7XVHDPy+O8ueG6g1qux5vLwv0pisWPTo5+cEbuAqQo3WwtwD6Vzb19VHvR
pZSQ0O+FcSFSMwMXMi/XImvb7lFZ9nnH/KqXQbkIKVvF0bSUUZABM/mNmNXcUzL5MYVwFyAFOblu
GI9NZlPY/agI8MIj6mlewRl3AVJM4W7TYsQTYEDLkKjlnzic/XrB/Cd8lDRDPa69zPZm/wyhmfeL
Wf/2O/Ho9Q1n01QXW8iLrD5AE3pEy5d95OUN1/u/nuwvTNOFR6mBM1HiIclAttPnO4mnu2VK5jdl
M4fzU40k4n7AyHwKgd3iPi558A4urn/cIU0JbchxXv8mcirfUQIRoxSERuw0bZNMUrO00zeGMZiP
sY7ar404WJnSqhXv56aPy7TvBOo4pYzmHzXwgX9HIQO2KRhaBaTjSi+qTNRpSsL5S5WY4w4NBgwF
r133tqpIMKdbM60QZkUgnJpATnNa4crkWrADotmUnkSZ9OBTUuGasqpCc34d42cAL5rPWxJUoOdM
Fn5H16PNyi5Q9wHIdB/FuhpsaZV+oDnQBr7+coZV0IWIIkhCt7ZOj8aile+n7MhdcNjOLXD6oywy
DhEXvQqdzhRO5PdX7tfdBe4iv0zcV+38snGDmfcfI5K9R8iSfq/jrnxTUj09/P7PXHkWXLCX3czI
ByaKjAzhfZGoDytC+hs/4draL7Haf4LsWijQ3yxjkhUh+jqB2i+cDX6iMdzFeqkuEQcgE0Um5iir
C/4J/IR+gaoL9SoW1GeUtEmmSFKkUfAhIOTW6N2vyw7cVUpMdKxDGI/MihYj8FO0l/edncmpt4ef
wDF3FRNFt9i5G6CCPgnbp4LteQP9W89vSl9/0/UAOLcNRJKhKPNIjoac9EIav+fBJdiiC3DQcXsk
2cSX/fwifXUaWj14pU7ULceI6Vi6BkTqTzaix/6uAJECxIYndBSklzFRd7hJ6VbOo9rDp75epvl5
lKWUT4Ak0T99jJW6VZk2YnsU7Tx6ivmlH80gn5UZ1uJGWPHrq0nduowkIIdsgJ94KufVTo9R0BZp
VUgapZCwrZez329wHPKg5llzXkZPS8L0n2Lst7+KKBm9TJe6BNMxGTF1IBAqzqBNGs8BVIJRGMZD
53VDiVunMU0VdbrU+1MLTV+bznZLqnQMTOt1g4g7TFmE4PtYxEifjmTcQHwfxvKuUmhke1WeiVuv
KYZoLdla0SdlSQxJ+agHp9euPcH7UDB77R6qdhyjvk+2p/AI6s/AEE6ZXErpZcGglHu9etDFY2ht
RZ6iroPn6YZ4PE91s/t1GIlbtwn3uDBsGLcnQAWAX8E4EpLVKt61l/MkPxVv4mA6djKGTxC8sf2p
6yyQbVXTWa9GDprEr88H2XBSrAMsWIWMQzzBtoAiVMf63sd0iVvAsf3GQkDf1yfZtuQdXVtdnDUa
GYmncTm5XqyWsZrpsj9xVcxfoLJAH46W++mUglXg9eEkqzXRbKv1yZbh+lzpGvtOkm7yC0iIW5+h
NBplt+J0+GGlPg0FCf+gpty+ex2+W6BRQ8TGPdm3J9Wt6hy2MaboZ/xNv/4ltFxeH8/CxYTJlWh9
Ko6k/NAs0bxfWvR4/cbEuStYXOp6CiqopWSDLb7VmnyFzvofvz+aK7U/F3TNjwn0kOFUZNXCunNd
0uUSR7J50yQQzpN9cDwekK658ceuBLUuCFuhKbJBq6TINtNQtMD6d7yLveyXuyhsULuwsaoR8++T
tKdBbpdyjf0A+9yFYS+c2aTnFhsvQnVnQvOmtIUf1y13eS4xGEoHAfKQbOkTBiKgpLlw0SVeMQN3
Ydi82wQ4e1CTsFYUp4AMTSoPary8Mndh2NbEEF2OucyYAegGClxLerDm0+/v5rXr4rjksiE1gu9A
ZqKfIYIWfqtZ4RXrcO5EUnO1je3e4VSgJfCQDA86HvxqhS4IG05rJcFBZAaZxRwEF6DT4qPXI8Jd
9HUcjP3M1pddC9CbhEV7ipPAbwCPu/DrpCVHPzSHzDRU3yoTbCmDopDfPXHR17h2ZVT0TGablm/6
bh7PVdjUflfcRV/Xe2TB6FPG2Vb3930TLacmqTxN38Vd26RBDFmXIqu3+jnqisdk8yy6uXjrraqF
FrwSGQLLMe3Jek9H+Y+X7TCn6mZIRaAr1IistX9OrH/b6sXPibv8lh1ULMK4qUWmali7pOIxZP07
v107ZtnBM5FkN5AmnoIsWP6J2uOD38pOfLQVpOtD8nLWgQgzEjTBwzai2eW1ugtPVh2UQ8e9Exk6
aRy0POt2ahNyI6/5H1zsFzVOF6A8d2qD0BKA55AKgLnv/RyetkaUjxBRQ/GMy28yiKt0Tzb+HPJO
fIEtdw+7he+pkLXUadmG60VEEwfIJ8BoX4kH7e1maEWAEFPFaW8G4udYXVhmBBERsUrFs42kL5fa
eiVf3MVfihKZb6OwbijEChYxHaZ9c6OIfOWdcTHaBbUor9Iohh22z2A6QNIex6tXYM5djPZqeskr
sosMzYavIuw+z7BGv1vnpHS9loMgVPJs78P1XIfjehfx41Z78NqpvPz/fyqQbdVoS8qSZ8PCPvDW
NCkgtzfKJdfWdrzTJgmk8oBSzepOnhBffpXb8bffoThBQzAfAJAHjGcSpWuQwC3olbSJ5yPporKl
LBGZWVBKgcz2+5KAUZVFo1+T2gVjH6qF2scCiH3NTAC6ukGDs+kmxvLKODZ34dgK+Y5WC27LCwQ4
XV5koGIB0cCU4H079WUSvSsLOn4MC8iVn4pJjnUKVUl53+/TeiLTsPtd25/YL+2whIEs6ItM65vg
MBnmmr34dLgLc65rFPfHfWaZraKsMzojRem5tGMOSb3PojdJlIULkOZB3+fR1NwCs1+xB5dXEz6t
Duc+opmp53Mk1D05Fj//Qx17mAw3FqMJNAOM6VLz6rna+I2lX/zML96lnyaJWI12vsRJC216iJTv
PyLLh/PRUnXxMmZ3omigda8mFtAMgfTjQeyTt7W52GzdrE0IikqaTR3ORITvjZJ+V8UFYhMEAnJb
dpJFSTGncVA/k6P0c28uDDvktTGGkB3ubWjOsprjFPxxvZ8LcoHYQWQohoGrMDMb/baPA1AJ9Y2N
X7ksLgybzjHb4/k4srqS+7PpXi75tDTpIplnFOZisbnajmo29Mi0GLpUFsVn08hbefRLLecXl90l
rxzHsa/LZDiAXTHLx56VzXu1DtVnvtXlAxua0TMrcJksD7T+mOT7hla8/AB2A0xqTH6BjgvMLmiH
aYSVr1myqP0hKLU+xXPsN4XJXWR2KAEhIBqryyg+T4kd7lQdMr+b6SKzp3g/2nKxOJW5W9Ngkm8H
NNNuhO9X7qaLzT7U3I4HksishrM5daRXD7ZOyvulaukNX3nFw7uAbDDnzDLpwTtSaiBJQat5GjW9
lV1f279TfwzCQFGzh2sW73H5Jiamy8BpVr9dCmb84m+3AVhU7QAJLLtmUTUMDzaAiESDPvLZy8+7
zT9Qu2kIVOB0IoABU0Xp5yie/WJNt/E3KN1AaFNtGBltQCkk43SEaOKNm3Ptszqva0PnYYRo3paF
XC93EfTn7sMOrCF+x+Kmw6EkiWmTJRNJfx7r8e3a2xvu+NrGnXx4GSJZmG5esj7Y3yWqSk60nK3X
ZWdupw/lOjsxE46ZmoLz3H+FKpsXpI25PT7KuFjUsdmMoeV6Lnt9WZfWD77F3AbfMrBpo3swZizQ
5YmVyfugqfyE5pnb3Rti1iVNqG1WyU9t2M1Ie1rf837xC/9J1QK5hBgfxNoz05/r0v4Bbgkvy2Ru
W0+1ph1U1VigKoM6BZn2EE3Ky3iY29KrugjlL15aZJjAJlY0PAViSLweDOb28/at78pxedl4tRwn
o4sngabYxccwcddeH/jWarByQVMvg8Rn3obxl102H/yWdgzzGEBWvmHYPStArpY20fSuln7vP3Pb
ePMw4xlNujGbu/B7sYiPoVo/e23b7eChcjy264SlC6veFPt9OFmvdJG5zbuZF5WRtB6ziszlWZma
nKCYdAsq9ms/yNzWndoZHwyEzDOLLlge9UTcvZTw/RyhS0GJIp1WvAxMtsvtI+1JXpn2o9+Bv/yg
/9g8CxsIXOnSZGIXx53qwm/BEfuNkjIXS30cZmgbzOBnU7n9SwELnaebwda1E3eezLiQsj/2Wmdb
vOZiNKd93byK3swFUze8aq0mW5/NEBh+lkIuj2i6+9EvM1d61wBtOTMghjOEtvUJs/9ntkEm1+tz
unjqSNU1oSjUZz10CS6G6fkSJwPxqqszF1BdrAr6SBsdsn2Xj5xnwMncCFHiX6ZFzMVT9wujDXoY
fSaLNpguw6KBq7XhrL/GkJV/T5YqeYhXdRg/i3Ih1nErIahNJpwTE+GliGd5au34xe8jOO8o5R1Y
9EWssngMvg593KXJUHR+b4YLsS7A2kCOQHZZOepPpEjg14lXMMdcbWtRhsdQT7rLgniOHmbLz6o4
pFfkz1yENd9rSYtp6jLLMRE0BaDoSEJUDP2O3HlJ4R8To+emy3gXmrNeRnAfQBzHc3XnMV02U3VQ
tOizo4y/dHrPihlcvb/f+f+Kcz9XBJiLMgb6N5GggOgznM78IApT9enQj/t5Zl33Brya9R0fyPFu
XOM5nxq7XzqiySPvgwa+L56gxlmr7vziDGW6MlXYE4iQh+eimRdy4SMw13Todpw2tCBOiiEc0MAY
5tB7/3/Ormw5blWLfpGqJJAAvUo9udtDHGdyXqiMCCRA8/T1d/k+naMTx1X96sRyt4DNHtZwHdkO
+vH/vkTCAXaJjcbppQv/OcbRsRmWq3oN8VarsiDcLBG8U2+7Rma+hrV1MsTXteHjLYDZxuvcRAZ9
pIpI+F82D7Js3yqmX7mftghmTcVIEcuWy+jtqYIL/e9i8sXPv2+a1x7+8vN/3NrpWk7jEJn1Eujx
p+3S3UTS67AY8Ra7PMSyQZe6XC9FSCH6GHVQlAQ3+DrD53g74/RzKWahJbsAhHAPFsOUGW8+XfNa
6PYopSHIqqKtx4ul4rOqJ521CuOH6x6+2eSA4aZBOCfdpaHJL4z4zujv/L7u0S+34j+W05t4nIpe
j5cGr95n1I3V96aro+vUo+h2n5dMw1Uq5dOFVKR6ULKAPPLor2qM0O1Gd6bWySC77iLmbFqd/tlW
Mvxx3YvZ7HMO0aLRDml7sYH/bIl+bL24zkqabvc5haaKJWLxl0EvXdap5KYpyRtR62VP/Dem060y
a9G/zAWaxF/gOQyHsOJCQqezsS6jrEymB83lekiqtzT9/hwN6BazLx0LkxIsmwsCms5pVCQZE5U+
XbcGm8svDVMLsv0yXAaq/FduoTc5RpAOuOrpW+AgXdLRRw6r0MEu4UEupTxG41zs/v509ud12CIF
5zAexiCNhksP2L7P/CRoziG1pbJoIkD/cnKdzhnd4gbjpBOgZYXdBT6FIvOQ4MuIXNwbCchL5viH
/bQFDjJmofjm1/YSskU+aViegnbgokMvgNZ442+8gHD/9Dc2WWvgAzcAdzpd0rmKcvjCqnwhLrib
yGB2ZVqog584zcQUEfDglOqui6tbZCEcMsK+ZF10TmZZ71eYC+yD+To6C90CC1t49DbzOkbnQBU0
k2uC1PPKop9uBV6nKi4APsDDq6JyGXhQsEq57kbYAgtZSxlMV/HolAGiInpns7658ibbYgvdso6j
52S8pCvYARkFo/3SlHx+A0L7ymbdwgsXrZniMTLQaiwGmTWdL26V4/RiZ0Ef/36wXwl5W5RhGZA6
nC0dLzPTv2MOYeAeQIS/P/v/c6w/nIQtyrCwLcwPVNdekJ0UKV48Es4FUK9vBWSZ92jo1icJ48qb
aTE271VtD+Fo5Z56a3/9/SO89vVe4tk/EgJeVnaYsEqXxIJOKsQ3JpurilO6BSKWZJ57t3TjJYhm
iN69N/w6ejvd4hBNs0JdNu6RxdjyHTAZdLxu9kK3KMQpwdDUwXfskiTB45Lyb7G6TrWT/geG6AqJ
9leLswBrF8YxNupE+f26VdwUpTBCgfj9sjYvNhTfuvmRBP2VR3ir9VpVkxt6ARqOTS0SunlPbXrV
bIRuE3QZ0blyi0LosRzc5nrK48l9vuqNbCGIJczYilji2WrQ84s1AGpVVl0FmaZbiBxqc0Mjr8vL
4NwztclF0/Ct0e4rB3IrY0qHMKglT8NzMSxPaRx85EP5Rq74So6y1TDVnk3O9UF4VrQZTsGKzCGu
a3FvhzDZAXy2frju3dN/xxTah86vXIZnEBwyWcp7yAB8vO7R5N+P7sqOGcj2RmeZul+m07sBGtxv
ROPX3vzmEJlgXhI2ifCMdsWvkPMvSyuvq9HpFioXyJopp/BKlKvvG0uSHcTD2f6ql7IFyuF4Yh8S
fPDG1u+0aKA3nHbXIb3oFh/bQjzdNDIJz7Dce1B0OA3LdXR9uoXIAsmbWgHO11nMOhc0+aZY+Faz
65XF3GL2fBuPYDjF+Ni0y2TqfwQok67bKFvQXklrobSg4ZmJ8oOr6k/Cuzcymtc+9svP/3Ed64kA
rNfiY9M1uhl1emy75Lr6ZwvZayE8yOG6hjdSfPPtchaOXRcOt4g9eBeTsYrwPogv96LPZ6sP1+3s
zZGk0gQNMt+XSFJ+Css1W+rr2n10i9QjC8gdrcbraI16cFWZaVpdV8dukXpqGYoESon20oVjnQk7
r7u16N5So3pli2zBemvM2TSUhkCuVn0oggVQ13W5srjcovWKgkw0bDU5p4N8NmP6LMr5uht5C9Ub
RDPNdHw5NY28d5POmQuv29pbqJ71RdqNE7aJHFDP9UoD3Cn57qo9uAXpVakqF4X50KXVtT5B5oTu
BkPfqoVfW83NXVkp0GwDG+HAp8PzWLX7uR6uw7fRLTBPiFUbX67lJW2pyKiNv9fTfF3utkXmGU2Y
DJSNzssYwMduOK6TvfLRmzaQM7PUYgzMhUA4LjbZ3D1ftZJbSB4n3qZyxoOnukOA9bkdxHV5yRaQ
l4ASAPuMYT2PyUgzw9oZTW0ARa774Juu7RyQUiZRai7jYO4iU/1oWNO80Yx5ZQNupVH7eC25lsZd
cIAqn4VwIqcZkJz9dau5xeFBEGicyrCrLmNZrCem4EfNxmtbOlsc3qzKLk260l+Mqb+2tP7R8uk6
9RO6xeFVgbSVnR0I9k3CsoWMYUb0dR6ldKu/sTZ+JIbb9WxpvYut/Ehp8VZb4bUl3dyajbBhuzAo
2wa0fJYrJpSdTa4sY7eiG2EnhPd+IOehn+cqT1rDwYwGhfyq/Ui2UDw5agSrqK0uMki+BoBGmNBc
l+GTLRhvroKwjRR3F0Ml4Pl1Nx+oTpc3LooEOdp/mzlki8aburAD5jT1l6Wu/bepjMP3rR/0kxrT
twyT/ryyZIvJE6BzxGKl7rJOy9fK2Duiw6tQSyBh/TvzbEkTymge3CX1MLyJax7elEkzvFGi/D8X
/NPLeflG/0hseZ+YeZ4qdwEJ0+74bJsD9fFyUNUS5SSJx1w1PpRZpPv+48rEepywh79NwdR/wVhA
fSG43+UOBhDyWI4F+za3aHGwqC3cEXSCPofUWCT3EAJqd0p37LB2iXtjYV9765s7mhYD4Nt472cM
n3ZQNi2zdi7JVcUE+Q/sj+oliSfQXMSwZsbWx7KP3jhK/7f1+NNL3wQCA2/HHsw1f9EBQnCuJXDu
ANEP/GQi3tV5DxmtJA9NA6Au5BFPXNKgzoNAzvmYqnjflTG6gklvgh2pRGSyYZbdB1pF4UWqUR8L
NYa7EgiUIwdT9cvQCH4fUQMCp07TdiejBQsTvWQ1jsbRp2mQxQEcqPauJanZW3i53QBY7i+yad6a
X7yyVlvEoOx0aZoOr5PZn+2UXsLhOqUtshWd5ZCzGFzdeaQlcfjYjP2ckT7lV802yRaOqPtx7FOF
zw2VrXs2fSkFvSo1IVs4YgqJCdQHk7lIpnZjNDzDZu06QCzZghF9CdVdmQTlpZnbp7SQECCUb0SM
1xZyE49KHpBKClJcajOVWS9ac4TMmb+qsCRbYVdLZu7qqq4ua9DQu5n7GViXKwUyyBaNSEWYpLJI
9YUZfs/CMB8gf3BNKkj+o+waztRWwE1ebNp/l0H7cY3iK7fgJlrUI3SyA631Ba/+HQ/Q0eR2vk47
HM2of8d/a7SPIfimLwo1SbZYjMdqZa5qQJAtFrGIEc4COwXn2ARfyx4dn7horwzQWyii6m2wqLUP
znTRn4nyl7garmoUgKP975eiqwLmmx6lfN925m52+qaxlL27aqdsgYddsFSsEGNxmYLuHqpoY2a6
+rpRKtlqu8KZJ4l5XKuLI8W8G2oHdrtaryp3yBZ4SJ2KFYQeMe2MtNzzvlqgnuWu6hXAtuvf79xR
SHcG6MZebBXMe0+kyMhaPV33zjft6bWvxTrjFJ3RtepvErGuO9uS60bMZCtvungxVUMRiXO/wo3d
YjBzCm16nSgJ2Qqc2mIBKRB6jOcWdpa5NwnNhmIMrgu4W8CU821UTsDyn7soLfMuWndzU0TX5VBb
VOCiOATu2CLOgfciMzH/mtT9db4zZIsL7FpYGUIuXZx1QIt7GdCvAeub63bjFi8l+qhqBKTozqww
T9LTaV8l6/jGFfpyVf4h/dvipURRtWAJSnYOuI8PHDauZyComh2MaK6TGCRbhdOmjoJyLkJ27uch
2kUNWT6kc5t++vtxIq8kAf9BTq1rQ2GDzs8t7wj/GkecP01VGmbFqiO4txifMwp879jI8h3s2KGk
00XL01LE42MPRe6fPbj71SFOQMSQVUUPiemm95zI8CFGsnqAPlP4MbJpeRzZmuYDyHw3Kcycgd+A
iPffv8Qr32GL10mKMYrHpkzOCbX1PXCl9K7zTFw3nyVbABiolIDOSJac40l+aQL/FCFFveqTb9Fe
UYAt85LLnIMKXjmraOZcsfStTP213bnJCJxIgSlu5uTcAHTEMtuwNSesjd5HenTXJQZbzFdPEogg
zUOCZoVansUglj2virfaci/X9B/O1xbz5UPI0DlIAJ01ZuLvy0bNNwbBU+XNkHY0D+sWzDMWk7eo
BOyVv/fy83/U0Bh+DqNfm+Q8pSLdeSzKsYBw6w52DvrgkKb8eGPdX5bgT19sk3uH0Vr2ZsJ8iFRD
ND75WJg2r1sX7UTV2tyDMJotNPFPyiZhvIO4HymzKvIDVrBrQSxPV1VeSJvEN6w08WedzOpDWS7p
I6Bfnc/iZqQ4jzYEcmOdMP6DVcdLUvsowqp4MH2gjqbqpg9VsvCbwbUw5QqVYxe0DT6uJlZ7X/jy
aEe1tFUm6BgdU3jDHhsauI8V9cGtr1g/ZQmnJvOV7j4rAgXRN17OK+/m5Zj/YxEcxNgr3cj17AYH
0Hvk5j3Xb7nGvrbCm+SEtmOL3kXJzgan+hjrzhwSG/u9Ldv6facX80bi+X8RgD+t8CZRKZbONC6t
cTWAShbe1HZqoM0AvEQ2QS1mD4yT+8yarvkRzk2yL0nxKyJlnEV2qTKNQcixKxbxBizhlQD5HzRP
3ESlAm743Pn1Zxe1PJMWr/aq5doCeoLGL4uNobEbD+zrbLOq69+I66+s1RbPQwNVGlYheQ8DByNb
p9s8DCd4eq6xyNswvU5qlMSbsgyOEkxHsiFYqpLmgeyPjl+J1yb/Qf/BKwosMR6dcZb475oLeWhB
LPz+95cvXjkrmxA/DEuk9BDF0HhN00887OczNczexob7faeUP0y1WM48FtPx73/xtb2U/vt0tuG4
sLFs4rNB+/UcY6vuIH8nryuptljAqGggsNvb+NykcXvWzkVZq6P0uuJhCwZcPKMh9L7p2a2zc1nr
kZGoSZCPf381VLzWhN3qDqLhXVcaLeOzD1mh4rwwoPK0uQ9pEJMsLYQK36/TyLqfGn3s1GVmNfNa
ZcRMQWgzLUgCa+W1xH1QZ1Ahc4a9UxgujlXedtEwFjCQYAJju9V3S1TmsNuq4k/9/49g1s8Yo/5W
Q5OqOcMYYVjvDSsT9UPVa4nW1KzA8Y+yerXG3RM9Vft2SclRgfAa7LvQ47KYx0Gf7MS42BcUZLRe
Nu0RY/xbUi4GqnEOyvdj7ZIwj22R7KaEV6ghC1zAaQ8XnBOcm5PbytDhMdKhjHfhqospG2RZHMBt
+610sP6UI7Bo1dCbrAnT/rPks7z3sA98tuk8PDSFCw8FB4F1WqU1v5duaX1WzaySDy2MNL9YIcLg
WPikqh740GF7ZB2yP4tNrk2QlTRqHlJdtrvOhiaz4NflailHsWuHxKLWpc2tjnQB0dymzkpWPdXl
Gt+m+A7g9hX9nEPLW+5YUJq8NIN95O0MJT3SNvxQYznfhTpk431aydnnMnHJA+i88iGAA+2pGmwU
ZANom3m5grwFveWZ1E+AY8PMorDpl8C0TSa4YgRmU+RjrHT4Q8bkN1tKf66Nbj8lqVA+03EV6hz4
sXIHBHeys3XX7dq4Hw5GqA4QEB1INJO5R6N87OpPdVcRyDVUBQQp2yIlw2kqVhI+pMEMED4chZrp
ZFo504+Nrxu+D7zD7w9LMr/0oWNX5iNn9tRoFt1gATw+pTMA19/UkxIBPIjQ/ekzDRU180kqMZEL
78p0KfYIm970eeAq4W4jgV/NqPZjvrYqfKetCmPYVDtykMpbyJ4OUzwEu76bvLrpy0oXD24e2oPG
fr+tFojVDbTuoEbGa75znaZZgqLE7Vxl2/qRl6IKD0nX8PDgoKPPDiaZ01buaruiJ5Chie7rB8eD
QdwljWyKT65pWPjgRbT2LJPIHMPcFa5sSnySpgqOaB6S1eXaYZR0ZrEbqgOBV2N7IAHESb+N/ajX
d4F0kPDQgO3XX6CmXU4QcfKUTE1GMLEYYVc1ju6WkLCitzMGU/qHXlWkbyPd4b9avJPkEYIjYZAt
WIzkUOjEsQPt2lScJidbkbtQAmCW1SEET/KxW1JxB2+aVD1zYGPbA5Du1D0Ij1/YrdYHymXTHPfy
EXR9Tg8Ae7PpUDR1rH+VzHWY5aE4G9VDTbERj2IYR3b2vjYQ5KqtRr+hVgOm3D20QMd3pRjU3rSB
xFC3Uc3Isy6dJva5opTWz80Clb9HEdsEGUsocDzjIarpaXUxn3/DmjcYHyEkqRtwb+dA3VDbYctG
hTHFTc+Kuv9F09bQOxGasn8u23QWJ0oTHXxUNq6RQPqOzwKIDEPjXPCplp/wW254VzcJzGiziQbC
3WsedsPR9Asb9rHtQveh4vE83PEI+/rCBxvwfUPYUn9mmK8lqDSrAvsYigbpsS6HtLlbqeqLU2qM
bb6EqyD2bonrTkX52DbhoDLoKVF2w03fu5+tNC98Eg9WydFEVeJP1WwXdakBuYxOrEiRuQPHPVfr
zZzacVJ5mSTwq+vDOX6JrgOs5T7DGdn3h3poanpLEI2WZO+1l+ZcalCqPo/gL5YfLXMpI5lzEwwr
M1KtgO1UiBX2ZsZ3Mo8tuEd+L1PZJTfGyaR6hoFrx88FFAEPui2S6lhN+P/gi65e7tniRPMoCdSE
qsxEJfEnpDHwmt4lbgyrU5gaPbvDmgqwX5cKC3MfsBjTQIiBDpYdcRGBNxClWvc3kx8m94tDkJGd
iK8JvAVHW6qsa1nb7uqurKKfazsGw9HCLAm+H23LxyVjRRLsVBfBPTsPrW+Gb57wOXznKlc6qEzH
EMwKUMeEjUKbiqGN1FWpCddsjTwuqDSxWn5XTE/Be95E0XB2DSvmY2wrLm6jMhrFD+PhKvaxLwk8
AQ0ETOUXGrUTubM8bvr3scEm/T2SYOQ3Bca3TQgzJRLF3+OQ9O2Jwm8qvHRunF2WAPHf/OLjOC5F
RkdoIX7mRHfRwWvApu/KPmTz7dRQFEdZNSpRfhv6Qab3Iqq64nnGQRiLLOZTJz+KRcvgYORE2IHw
ZVa3GgSCIG/oEiXFzpKYXqB7MwXHsh2a5DJhiq2/oXdEqgbsJTi+dDsJh0v0WUJcJuEPiJaFeoc/
ZMty93I4uiWXMUZBU0YcaUO+JyxKyltNoNCs81UpNv5cbdOV34xLTP+tX3XAUZ7Bu+uj8KIsPlAP
lMivodJ08btWBGxIDkxT9JP2fV9H4rYsEGUfCVxBu+Jkw7AQU+5J3zenoWhmqk51KvXyywKujutB
JzSW+2X1qdVwHmN1MmdstTphO17oMImzntTBeEtEo2Xm4DrOcdtK2dVtxtq+TaI9cAFMdLuCusTH
Rz7A4+W50+E0J8cJ5HU9ZksMpNxXMyRNv+RsGDEst4sEESwTi1Mjy5iLYHsFGpCejzDw9V15lKBM
qminWSoCd0Z7fqCPZLRwwsrpnLLmm7FuqOuMllGhz77oqV/yWEeVXbNKTLwEd2msV7YTY+94kaeY
SYZH4wLI3mSBpSa5WaGwXZ544KLxdxLWjB8nooP6WKD1JHbJylo40nNrkDDNuisSfYg8l6rCUAZu
untmxnU5VmwqyXMgC9ft50HEv83KXfSL25GWp3qGtkZPYpJXPSTxSTAnYcbKyMRHCN4qcUkVCWdo
biViXk7JGtGzANd8wX092fIg22AMPzpaqnXP0kAm5qjIXMLrsgvG6IewJDzFcRSbo4CkqNkrp7tk
zNMRgmp3uggjAn/xZe6qHF06AjQRXHHeKauceIrsODYgQNDlJhhaB0X9geVVPYTpedSqP6ZIo9qv
GOMCuIavDAuNm7ZMpybNCjenfC+oAPIpW8FgdzcTMktEDW30kKUzWBUCGCzXZMiqptgdl7In5H0E
k3kVHCgPm/lsmdfmMYi6JLrECSFI13B04YMKKqBLi+8qoE17EpqfI/jh3BQEHmqIsKl/nuo0GC5N
t5Z6Z/hCxE0Sda3Av3Uu6OCeBh3F7+Uiwb9YxyIozsisGf3St7i5HgDys+S9rNewvIGXHDYgAz4B
g43eJL09Qja6wScRZbwOJ6zfXD6uLIE0ZWf1TwydcBkauZ4UlPB+c94VsLqZRjfW7yiTbrjldbGY
BwpaUvKwzGjuPi0UMNwTcIpWF9lYFQm98IouywHs+c7/SqMoSA6V6kPxHA98mJ6SAUDvJ6lsK38Y
fFbkOyXna/FV9hzq1gAMrwV7WG1qPKiTVdWH+GYhc1kRVhrkii5ecH7bbpyjHB1bvWQ+jLm6Eehv
H8zsgXjK5FjrIylH3iFWzKV5kGxQATLKKoQgIWANOrWAjOxHIaAZC8sKyPHlobZt8DT4RtfTHoMJ
mdSnFzfRY8oFruqeS5EWeQtbCYrkbE34T+nA7GxyBrvB8J6NU6JvyLwmPiPTOB9XG5snbqyCHm7J
UccdvPGxFtkUwpT2Lhatq4usNMI290SWlY+ygUGnFfdz0JIOCxcos97ZLioGn5t6WTL8PAC4qkqK
4bHDBYHwByCthGGQ6rTb0aWd65+JXIJHOP6herch7y4OaXq/IqKRdkW/Lg7UB+zaKM64qdl0A28I
32agki3hfdQ3AsNYmSapumXQbYuRMoww/NrjwdWpnHGIPxS8Tqf5rkmjunk3eTh/7qqhqsJHJAo6
BJWyXHp1CGzI+PsB5qPs4Fo2iMc2rYvp2A1c3saiB204TdQRKZcqQT0Jy9QeAcGm0cOKNNDua4J9
5fctOMZdczMmPqkbZNQv/b0iGgO4/Zpm/N1Npuffp8iQTxMj4heKUwSzQ7pYz7KRyHnY1XGb/Fyg
ppNrjBIPfReSReatkCp2OYIPHZe9mUDgaY7xgI5oc6OgvdvsUeCnpdjFA7x2PxTwRp76HSayfaN2
QbwKqg/x0JLhXZJ2E3kH3dHgWTeTAFxGoTIQOV2cLsUnVMaivwxlDbk3iAVBRpTnJmgZbBQtWqtx
siti17sMvo39XTHT8FtHYU1aQyM9METuyFgHEc+sARPgCzzkg2kX0NkNJdShJzneNfNkoK3RS2Sy
A8ZdYUX23axk/RU+0WLalzgRyXuBLzGc04ZPSZVj5NPvTFMvA4yOhIc/Y8BeVMZcX0QE5W5djd88
TaLouIgX8ZScz0EbfEKQtaxF7RqUy34toGAxZWlL5jjJGrjVDkdWFklxt8wtpacJgpEDNKadckXW
K4txS7diMpE8QYilbG+tiyH+fQPZPtykMqRws4TIf9ajR3Bm1YvAZBzW0V5MQ7JzVFGya8twftaT
CI6ckPjBDUsQ7AIYSh7Re6e/GrCq60NvGnOHvcIusH9IMYTqlyDvx5reWLqMH8zM/NPAkxL2EC16
GjuHRmafRZgWLVlII+7TDyyOZ4whXP2LGrjioLUOyAmsodZsVil7FCNKLKQkdR5FKAuPGpEWULQ1
BoVvKt91tEWEn+VKz9rb9oLT1cEpD6onaHSn600pQpvDkK5H9j2NpyTskaDMLTSZF2FzoKjbo6lH
tYuStTt1NHmx/ZTT2WgEKBGNPq+tT+6iCA2bqKgNEjYA40Qs2wscMMI979ooaypT5oLQKYc8nT+O
Y1w/d2OHoOUrsjOSR3smEXYDCw8wKqbPbZ+WKMtiJE49Su616sJ9YRAzBsLXvOyhWS88VCcXioYH
dKM/0WLsseUAfEegkPsA/ROCdxDIQ1+GLSom398swfwDOooMWaNCwWY5Po/25ZxHcyfx/hWJutyW
fXOBEDlBFRAPv5uGRR/rCuEj1sH4XPluypu4Ze+gtGU+GmrkDXTx5NmIxiGeNB08GhuWwxJM7RdN
VySizKo9UONIm4q0CU5gGg+7pTFI6Rhz/ddhMbBHlYBPG+BEPoA1hmkTo+ogoC97KmskgQDezWuc
J4GVF1TVyO2APToC48UuQJv4OksQGo7KjwxSqJT2xX6WsbAXNyTzd5iIIQFGcRu/g4GhRvnP5/oX
wJPhqYuD5X0M4ufRKz6WoDxA7d4qneyUacJ9RZv6hxsncRkY654UHA6w84nGMIWhk1xgMxyaRM3A
QNXxKTHK7teUYqO31p0q3S4wX0376WBh41pkYSOLX6qy+sGkVH3xU8kyMgbW7mkR+U+Vk/NyKGFG
xs469OVB254Nuyiu3FOiVP1Yx1XyTUa1/g3prQAqQAyJWSrEx9UHAb2jTBQPY+vkzUSKNMhmKE/s
QExHDrCUgz9qDIG+9YiDzYmtaHPtTKHk0SQS4nRxXYVFDgvP5STTSBV7HwbBlPGwNNGu9vAMz0Q3
Li1aR2ZwuxLX1x52n0v03NkZ93KmYbR4iWK+9p9I0k/8kiZjoPcV6phuj2odAvHdmhb3dOXqjkas
HKCzySs0kezyIwwX+8yAN7hjAa9WrB1KRJSVI/oJuCeDfc9F+9SvxNOsHWhX/ZbalHUeIoeCLy+Z
GSClPVSfYVfZvVMRUsx+NcN5GQjEmVwkGnWPaVhd3q9If9W+7GP1EJPUpbtVQW4Vnx75RS5w1X9j
bOY3wPn5A2FB+1v2Ybui5znJM7C9Bc9glZEmOXaHUXkVQmgqJwCdP1A+4RhN44vmFI8SiABUbTDB
UXdOeJu1PE1FPnS8tuBxGtrcVBy3395a2kAqnNQaGaRNHgvSdOwuaHvxM+TaFTmDChFqPOjNPod1
zLGLMQEI9wDEIE3hWFW/r8TSf0WO132GQpf85ZuWJlkkAgXP3ylGalwMbgQafEaVmS9jOg44LF34
RftpuEdQiL61TTH9ajGWezcJkAezMCyxJ4Np7e+mKWXnqVDFD1b1yXekbPyzCy1HTabcGFyWqfC/
YQnCAthSxovZKeRJ9+PaFWsezzS9RKojCOZ9R96X8CGvsxD7v8jWsVIXggykyBvjSHeQc7f+j6Pr
Wq5UV6JfRJUIIrwSdrC9nY8nvFCeJBGEkBAofP1dvm9T5bFnvEHq7pV6ObEtO+Q1j6W4U/EXBFLg
H6tq/IjFoO8UADVmxecmhROi+IZA5WxuGd0hNE5gMqDNbhEX92gomRBXhL1gU3jeXIGbrcxw/z2H
sPfRd4eu7o5qZ7pp57BhBuKAuJaVmaoOAg/zlqwjEu1J5kpa92nPqpcArvUCxAOzGS5F0gMYKmf5
oAwhqikWH0GZq3BfcKny5Btna/UUEiffZTxgAg+F6XWTFRzYh1E9dsuiHLhNvc3YzvzbmHG/OFJu
WRd5sbymSIz+GUlRnKUuzXC/qxTtH9YCT9vF22H4wKbd9GgJ5tkXqxj7O4Zpni6Q2IW90Q7Q3ikX
sG3CEDGLHzPk0E8wXy2PawHXTtdTyXUHzCI/mgUzCLtjQOX3C76juksgMVrOaRHnY5vlWuI5kUGx
xpVEr12eQ2PccFJwzBzQfJjW6Cx9qazHA8XP5qou+BKeiIB2uZYoFv3JpQ4lS2ayXO4tG+3nQLdN
18rP4DNylZVnkmkDAMV7NOHZZqFCPobJFgBnGW85wnNDN6SOybshzDipE6QayRWfG8s7in0J16EC
w2cXE5Nrgo/uM9otoPcZjcmtSuFMOPVk3fy1mCaZXZcqK77rXR7Tc5EPSMvep7DgQKCy5eoK8IBP
nS4AkF1C5I68yXZR3vfceThLVIEytOTHET+h9/IGU8JheFMejgwY4cbDtliN81V/k15W1YUZNn3L
BsLXl8rEPHopfJz4Bg26dOcIq3TMafJF/Lwfy/g5mYBBmg4ecCYiXSZwK3EW/555gQ4kLenGutis
EGETrPTcbxk2ShrMtAdx7aCG4mkdo+OXNvuQXugkqw4THoAVWHvWucYDmz/pMaZtEfYRq8BLf/B2
ydEZaAxm8lRWlp817JZFPQ00+h2OorgBkSjzs0+Vv35lDI6/01WT10MzgVlI9+JhJdhr/FzwlFwB
QT7z2aZPMXID72KM3UstvYS3Uid9AbBxETw9L5uDZHUZdvZjrWY/1iROjyu2no9ZkwyOnUNiOUbm
IGhH1KbR4Ev7sGZjhindukW11FFGzlERr9/UuiVVi65XS2jX5b6eselkQkneMZjV65SUnQRQWdVC
xmPxemR8vWET1GjqDZ2lwJIVYV75gsAH3C5WnGU8hz883cEKz7yy2eOaHNp0VQW77x1VuPqB8pbo
LuiwbF+ZQRGaNZIoBI7Uhg4Zb10e5NEhCLwaL1NOyrwBOpqKE+KYhG0Xkg9VYxmM/Plmc3AePscm
0xwbxI86JhY3apot1SMtI9dEWTn8duk0HZgxBnKcRqJlgQA/h56HeHbKkaA6YpdLmgJpXldGasal
MNewrF61i/S8rOcZcXOtUJCwdV+hy1ckOeZPwK1pO84peyz7DO9JMhQfuUmAV5UYc2tEX/Tig0Vm
o/Xkqhmt3ljFunEyG6eWgm78+lUgAqlttTNV2zg1Z+yYDaQWWzp3jlLxo9+5wSr5HUM/3wR4lqPS
r7uW/iclO4WzXoBAaKxGy93tw4CbICkRBf/Mmcvf5xAmZHD16/QaTYfPHlU5O49h3SLoQ4KawN7y
PnJARyFRXs8Sibhpg4NXLPW29kNUg0rzr5Ipv7fA9FEHkh34X22wY9FcCZuLT1bxafkX0tWONcZL
oAVklfiQFkSa3vc6HZNmWbIFetyeR+FZ5ayfzlpGh0KHbKoHaPXNc78jPK3Ll6Es2wGiNdO6oppC
o3vFXh2cHUfjkbHwDmZN/13jwpcdeqnxQud4PKPOozIxJe4EcDGYnDA1fjELB38aLN4phNX5md5z
Zfl25wds1QGhBpzhsrNKuG4e/fypAHZ3TGKdhs3y40cqYv/HY7C5AwCPty717h3pTfAKzjDrlKep
V9nTjtHmiqM12NanmZqbRcOwhOlmLlJEF6XR9h7LzOTnXMh5vX5J5H0DcsA+Lhl0AfcgsJbqp3ch
Bhun0X3jwtDi77pq/1sHnrCTJUf8PjKwY2xQ8RXKhfx+t3GPLMiVbmcX+gEdOsiYvybXeAtY6WLI
Z9K1ADGcK8y9PUI1aQ7g74BX5L209inpadYKmk3HBQ2CrMfEc/QUyvyppNuOG4Ixl6RbchbupyxP
rqVK9YOxgp45KZETC1iOU2C+BQYipK+6q8SDBkAqY4ygxYYCh25u2GrhMg3YAXBpMw8wSpwhr0/+
cOT9R/URgZzBduPj3wH/z4Cr/phqyYb+w8/KFXi9tkK2LNIHLh6rzI1GbvgnsgpNMMXiaFqDzATL
UrDB3lazKHmRppzeXMRBcsI09p9DaUMx3sIAANNlIIJVudz1oopffZTKPwuPSHesiexiAq5sxB2D
iy5FZ5iWvOhgoGd3Yd2Xk03xz8fE8NM2SGB+1YQiI0Dy1EtR8hNgYaxxs8UxqBbbv9XrNFWYxFjA
DqpZk/62DhIt7zE583mMk2p7TSmqSjSLei2TcOoHJPyBs2I9ts1XycUWy/FRuH2fG4MQ8xqOk+Jm
RbFeUo8NjeB2hvwJExj4bpBmzTJTDRCgZ+mPbR6OkxGMvUA5ULYmL2zrVmq/7dHm2wSU86sqovlJ
UKTDAuaUF1700QdOO+SipISmHWhYfN57TTq7AUBALWTnOcUWZOg+eowlJSuSRogB51KEBS2ch98j
t/wzjhXsl7SUGN2G/VEL6D3LHn1vE4PauiQbMACi2XDb0yWpAYk6jJwGYYlOZ7rG/ryhRbR92nqh
Xg+oQtokhZWKuoJehOzdJcPeEtwi3j9g2PAnhxPxfNBouECSRK/zLMuTiUQ4I3VkfjAzrToEnv9e
YGVr8K0wZa26Rzq+nJCK6eXgW1m56nkaKfmwg0xaEJPkCaDu/LgOIv6Nlz1tQ8Zlk6ZH37dOErAc
LGG1TDmp+yX0XT8d42fKgBmmgjDsI4l5W7Cw4RaPok/IzXoAmsMnNsuJc2778nSU0GPhvcj+FLAe
7rwLKeDBdkSe8QsvBnMCIg1atHeuTXWxnwvji6ge+uMXovYAzYx7uCqZ/UHD/Vcxm7/CpossW8QK
PLoRnJUFTv9OGCnOoH2TdohcdS0rHT1uVn3mq1y7SXGwK6yvTtkGag8jyIhqORbZO5CF7QzQaroj
iHM/QXSoUMj9+DfJjLwAh8xfZm3et2IePmaSZ3OzoweAQ2nrEc82TfdmMOVrPA9FGzTwiFOUV6Ke
uK6SWkovam8K0vZL/Bu+sg2f50HbUGkB/Qr3edEtcO3qBkqWpa4sPWzDoZ7gKPawLrRqgqxJOcOe
seLgRzIiReyT2yV1SAotyJJnHStk1Ow8YGPB2ZodhXDKI/Axz8qPhD2IfUvS6ORzWKuAShnDAsUB
EPT4doTKLRe0bd69AUodJcgqr7PqP74d2W86ecmfCHeF6iQWX+p/2GUazFQ7O9G15RtXyS1UoTSf
5aCIvMPHDbs6TaAkAM2tV/6UqClPH4IWU5uxQyTffBoHdZdgAyToxtRYrl4rWMo0yt4Ro0qSWcX2
v2rXXP0tI5srXy/I1NeQ8+IL6DYQeGlrA3UOb/ZsZMB0fVz93M2MHjorSvYI+nOKO30s/f/diGOX
FMa8c7sPorZbqaOuP9ToG4C6BVrLzEA6jopoBH4uXWXCP72aMnBePXZNzY8D69UHBsoVPdKM60Y0
wxz8B3FwF79UQ2n5CcFWMWmqWa03gCoJ5AxTP63/Dqj3lvd1pH55jZPR6aYaUPhdC9e6xrpCHNbx
QW6rEk0VI2ETcydorKxGWV6Wp8WYgE+aBaC19eQBWDezjTWohhT7P5a7qkozrNlChjH7biLpyyd0
W2T48JaGtQ47ouA/hkXhZUoSUE9xl3qb/ADxWsbPE0AW9o8j/u/fXkCJjYg5CNWH9qCkxDQrgTBc
sUIiThsgTSF6RutjWLeVPHqvLN4S5N9mE1cEwoShmHokHFOKnONoH5ZTacwA3NjQw2WiKXm5uzfD
Qc60wwbVEzYHYueAh5ZWGidA+5Ke7P9iu0LB14HPk1iN6GbO9hr7oCF9QN03uqv6ONq/TzRa7N8K
kFKZIDhPO4QqJzuyXF2jUNaBKaM8DSD/Nreyb+kYgRFHPkhaRlex8q0U7bhCbnY3J5AcTSDjK9Pf
Kk9FfIHeR/vrpqNNyLbYRDk/bk676lzwsVzV1RYxQ1vEyjz8zI5dsMaSFG5ZtuxgmlohkIL7Hwe0
lb64nfhVtW4r9rxHWAaSspGbGgf6GA3oc0FaJ1BokAyf0FHTHoKBtY4i5h62OC1ScY+ZFNNuvSQI
S/tDPaV0O6VHPgTIf7gEZHEPYy+T+uSGAxjYTlg+3xT4sPk3CKwlfNtwYdF/Y2wIiMl8mO1ALgQ2
0EygVyiglQO3NeF3b00ihjLuQpwvC2YnbiKDBNMQR0AbzgIPk81X3CcY4C7LIpPwnbCjWNt0M+Uw
vYIs8FY+liQpBGmRPqLCrzxmufucsXV7AsPt8/mXAyKwq9OQpoyf1nJwam22hAZ1YwEEdq0xBJPW
AR4Q5/DlnX9dQ4rWFHonoxrwoQyTEeIkCUyhI/wJNZITk3/A+6eiw+mby6Mtjdc3qNLn5RZTjGby
hFpalHPd7xTziU9xT+CTFvP6C4d5zG7EJIOqlU1tdopHw3H6J5Xy5oi3EvkjpvrHOBk+D/Q/zoDn
4rTcmimFvICd14yF+bXPN5TrQIR+xmWSj1eQW4K+TeWw90+WzIe5RSvUqXcIqjCnuN+0aKFZpx1C
wSl6k0OVf3g1TlXt0lHhiDK0FWgZlYk+BO5s2eH3n/dugDR6hn++TLs4J2F/7DMAOp+UhXz9CcVX
8kelLpSAFkCgAta2ZfZAQVJj5gC1kZ77XENwFctqfi3XoYpE7XJsc2yPmSQacQLZ/J1DZLM/VRgv
fANitFA3LodyOPkU57dbK5DAdbq7sCaNQmo6/bDS2LSrYuK2GvNDePJS2iDrAwaP0Iwj8NfnCKoX
egLFfIh6TD31aEiculeJ2l3TY6cvvyAzDkuwCffRVOPwwM0pE/eqWGSzb8TmxH2SpUzi1u8YyAGO
Hv7DJfGh0RwjtvHHEVfybCwUaynLi2uVGsB+FNrSJplmiqWqCcFRApAx4qAPBRDsKslpU6GOhVZK
qABqGnhhLgtegOS9nyhQonWO5kb14/y8ZaXKnzZ0u2hauNkd2MJR3E3TUIQrdjzpK+Tr+W9aOcI7
CDbId1jJjjeGJ4voQas8MltFDjVoQfSrhkag+JMDm//V9zgtF6Ty26VFDgKQwYKgFbwWYN+zO4gS
jpdsyDxAfrGUfb1TcjzaKRqn+3HiEt1GKvbPbK1S90hctf4El+f+iL4QU1OtPc9quWcZWD0Gn0gE
9Wpjq/4om/EYuUDhoMUFMCP+uKMTBtWEh8XqIUTzbZ3LvFuYOM60LNzYqsEChiBfB1kmFdgQv+qf
3Bos/txAp6NWHCsrAIUm00eyHfLvDKLwDxKQZXgLWFrz00ewHbyM86T6e62nCBnDPjqqUw+GXHcQ
Toa1rZZNoDGxKV8escjB4rUdAKKc4Pkao9cc+g6YvcKkf4GS+9IZf8H1W+2c3IHoO76CspsY0T2Y
GDamjR12KOCoTytZl3GZTiiolPRPAHDh9aqhd522f7HBep6OQ8qCZotUezW1C/UiPkerjpLvRPZS
feBUFfbL/wCAyyoyzU8VYGxd48GJ4u9WrdOvIZYqxjsUdn5CDuea30NDhlI9bPB95dWkiiZEcXKB
QGnc4K0EsGA2ub4ceaIAbmpIFYZnlsiMvQKoyl8BwU7sT75hpiD7eHyXyG58gcXULU2c436AZWrf
cPdH+xy9MtxdL1nvWNEUxUHLLnd8guy0UFE23Nt5TedvU7YuuC4Zj+gFW8hccalKQEanIgc8coLC
C7tcGbGQqAhfwrtDmYLGp5hH4t8Uvup0bb3McC8V2VL6rRsOjbiNlDGVvAsHcNed50SEtJ1g3Htm
RpKqy6BKwnsVhBUN95UHPIsVAhCu1AiGL+QT9xPvf850HrEBebZHXzb52pdZDRApqC5VeUFvJUNr
/CQmq69CDmkGElor3Ev7WG13pvT2fd2C4nVEk43XlRJgHSQozrPwO7sWAjf95fD7ZmvApvkAggP3
0P3qt5DcQz5KpjeJqgRR+5J5/HpsBVD5nYZdZp2t1gz/jcMeurVhwG+RD0hAzfd+eaucLd4J1vZ8
SxTe5MbElkT/PJZ44M906f8mJtU/S3IU8uTAYB1Yb7461s0B0HEToS3Lfye4+7DWfcdm1Oi1tDkN
3SH4pj4yOPuj04xsk/4Plh3nxbew0uNFs2S+j9DqvG5rqaBBmTSe19xTD45hx3ZVEmXjBuC48Bve
+n1eFH/O1DKTpyOGDvVh7rGqfhVQtKByLv5xjdBWQZ09TtOjMhycCpSfMFwJPs8dLSKOHIDZBAq2
PGbp+wLd3FXGJmfPi9C8sZgS6hXD9FFbmlcXvUDfeSyR+p6SeavqmSX8aY0RvfNMcSvyNoxG/sBk
wiAAUBm6LgkQZ7lNYtZzt0gLh5EZp5E3pMwcLrElqRALk7oEd1TJw4/cx7KBbHnDwiEsSHuet42w
F3GMWr6VheTjVfNZffX+OCp18CngJX+k9NXlZoD2OoHA78zR/QtTF1hyA+0LsMo3TCSV7JROjscs
WeiNrb26VugXILSooiR9haLFZS2GrW37CHMCeWVhczG/D2tPlm5gDoqdGBwMEEHbb+yRpBV5mmKy
UDAM0zadmO1FeVnWgw4PEPGNAIgPZfp/oBRG80NV8yrf+zSAFUIjZfAEgthuPQDZ7AQNvCkBPR47
vrgZqc4aQnmOQgSO6VJJc9jrDGXv67gnU3Jak7WfW1DDnj3HoQfVzSOIMR8FyDAEzIgYs3mdyoTY
1xDteO3XiRkDlwQqH72B4MYvsQwJhIojThWc8nTL66UPRt1SROaLSzYFHkCwGGg5gZGH8yYjcZqh
8bkqi6uiHuG3OBo0quZxi7b9TpeI5FmkZC9Vsck7cyS5qqsohxoo8lBPaXAttKNcpzcG/quRe5TZ
e6X7NP2OjsLnTRFlMr1mgYZ/44pT9G7DPNxml6ifGywnDMs97MEajOvW34ypcugrUDpMAyIWyj9s
G43H+x3skO2EirarRcoh/ptKFs+0/4rCjfZ0f/RY1/ZLV/l6xjYoAn+SSR25QMJP9amyoUC6YECT
3CxfKM8dsExscyE9D+cs3tjxt6woLZrssPHS7INZrpAh6Fclo4yj3/SZr1oqUboayMAsfz72ABUC
TqLBqFaQf5BOiEYYmUwd/nGVgW5QeXqfqmitrptQem5hB2N500+YwX/jrd5/suBNB50X7AhZ3kvd
rbHAbJ/NIjlOCdtWNISRe6LqKE8jG7GJ59h3RIKZGJdVKxUxZxU2+Qcd1tQddLIPNIvFCY7JvXVo
7x52BlxTwnPw01ZyxAu5TghCCqtss82I53jEWs7zjD0uT6BGxIXHTjypaEg73GUJOEfnj5NGL1SP
VagudB39Mz5ls3doCecVapKcmAYTLtSl6cpOOwNf8LKi2Gg8wLjK3ojjx31WrXsLSQXCXB3bIVbN
dAVFt5wKDVgwWNSLbcvAiUh9y2hgP+iaueS/Uccmzs4WLqLku9bjgKUDo50fko3Qt4Tn5bceyjfs
zqQ4XHUZgSQuYF7dai3G5C8WgsWhJtVhb5xKe5nTCSIYEUDQLvoLNkB6+j0C1EuGz16nv1M55fIE
chXeAdDbs2iOBdH0VxagnxBxwtYL6WmVoiVIkFhFWPaAJ4Y2wOkewqopVsg1JtljXw6ASPM1i8yJ
wp3z5Lg3N/yQ75BtIdgEQQThDd5DmFqnUk9x0/OdXAKF2qhj8xTJRkMvF5DKhFpRho1dmY1cvWL8
ukA+vr3JSac9MKX88K9FuQBoCEjmk/Wki8g/QjALXTiavui//EhBh1t9fNX6IM9xQktzBtHlXbeg
JJK/hOxfWxqgdJoaABPQGNo0nUNrMOf6J+DCEKvhYlF07aIQC4u06Ri1IsDYI8+OLFnUKrCj/BXk
0rA97FGFwaIGuafQWI6kiqq7fuS9hthnxnRUQXFE7wuzgyH1KNAXXIMQZpll7TFgWnk8Y57PPqt1
y2E5yg7u6jnK2EcOcdsdKSL1TJHmlXVZ0DJ+RLu5920sIZH/RoYpAixIorIrrEO3jJe2vCi8E+jb
0GDzhmJ8BC0WOxVamLp2X4sil/o5LJb3APNcrIB8b6yHogPa2jd0KseO7x0YLBmzXN4RU1pEd3bF
xNdtVaz+yzLpWlwo7B37I9DaIlhvQPs9hCpv1AJKitfQaeMiAJyIW5yABHhEOh6aLrDyR4dnHH8S
DCYd3zNKTyiV0CowyIbAeU3opGttJyhPrIfC9nagYc0bVFNso0UYvRpPMUQg/jne1RaDNMH6m9PX
PYy9N6AlSVnTGSqGBl6SmHcsjHn+bB284fWary5/qgQtwhOEfNxeoYv42lxAcKpuI46quDsKumUX
z9YBsx9xNjtXso/53wSWA+QFYpsUmiEQrrYmU1/+qGSZ5c9lLLcMhzriCZxGcmZtzonbm931U94Y
XApLo1cDm0mtoH1TL96g9uLqZzNEWA3SGsnSbCggICP23kDN2fgUYtuHaleaQkQLMDv6D3/3yK4O
tuN6J2n5ILSU/S3W6dx3dnHsI90X/gl7GODujFNbtFp7Cvi2yrJy/wAbmy33whYgfQBTQrYJOauC
LjtV22klmKDrA5apBLgqNADtBHU8wKJt+y+BaWc9ia0YyHkpi+Mv42t14nnY1otJMS/UDE6KUwHV
JwM7s++PSppdnMLhS/26hH2KIHoZGBZFYMOo5t1RLdPvCCT+9rhwVm5dllX+nBeR9bWVM4/q8ctl
gH5ZsJPvhwHmEZiVm9zl5R/ozLJX1a/DA5cFGNCSJ5hsSztAbBKC8SeNVsI1cMmQ9R28LT76iBUE
KDzinseazVg6dtnlKvrHNArky+1plhSCcgK12C1DQOHyQ9pteFqWpfD17nP6TlcbpZjRSTk+JBSu
yZvdQE78ZVMBn1dYePGmv2RcIOjAId9lQLTFKRlpAB0VuXDDixSjk55suGwb7Z/nAGnlm8DA/pyh
6EJDAF9d29PNhYdkHKbiVILm/olmC5l6yYJbdKihcw7fiKGVhhdQQ3ld+vQA1L8PWT0lgeLFkerH
VikssAbz8xe7Cj1aFeTZXaLD8m/cbss7TjOIS9onlx0s72810PDmHM0fkmULv/wwzidkIo0PBSly
bNSApgHsAwSGgx5/I+hiXZo5oR6ma+oeIgjztmbXyoH1Y/q7gKEBo+m6F48CzlBUCNTOOFoEnIkT
IPIiMeuPasgj0Glz+ICI0T0FsI/XOSrgHRR9NXQjouzvIyeHx3g+MBmHPgL6VShE42AUSwoozNl+
UnFynCEdMT+hK4ueLB/AsEOJeQ9jqao6GNqWP5BGkQaOGaD1m43eS271q/Sr+0Qqt3uIYVZ5doW7
m/AindErqTdyKNQuUuj9DPE5uysPra8ySqCujib0mIj/Il1Mj9/AJeDG2fj4AFUYXGCJi7G8paI/
IBxekeLjqq/CKCDK6Xsjr4FRckns4m8FbmEIToT8JhlEtRGeyG9+DPLfMmODYexM9O6gGnpFnoF9
mA63XzOIQB7SdNR/Jp9GV4B99oofhckGbTW/YbF19cCOL0Xf1sfYBhpi2Dw1+uL5WHWLm6wE8Bgv
DGQY8R04U7CQEGRTwGMOmptqBDcJFz1cMGzP11dkMrkDErAyUjVGT/GSJBA4UhstXWIG+10cApAr
wC1etf7Q/LJxZzAWI7O+0SOGviPNhnYtRIKSSiA6rR36FVyXQLgbNleQR5hV79AAFordtkhBiqB7
OTdkij+3qYiuWFDR3/WlK364KEsBypX0Bg7E/PJjtEO0QcYPGxdgXXabPIBgsdfoCPs9jDBL21e6
7BgCGu/WPRraaGTuA7QoglhL4mqDzvfLfRifUwyvyCJ1JxikPgvoay8mVMcFw2z6WarV3G+ByheA
hkBf0w29NpLrmmgtjhl0C8lw5Q3RGdrYCdYEUp0cTJgI9OzD7xDDaTbCDP4tN4v+xeCgeQE1DsOz
BVGJ3cfHGUvaDCokXiOoj/XeAsBKtsYvRfjA+wvRipLlfz34ralNDsL++WmJOhABmFnBWT/GOHMg
b/eeGHSlZLltfqJxQ9MsfmMRVQ7UPBF3nk0rBunRJTdMYeRuBeGJYoM4ZoiYwdpg6UK8QVcw0A/u
tWkmtbOhxooxWKRLiw4iCVs7JTtEQEBV/JuJ9rU8ZZOfv5V5BhQWEFyHeQhaueLYxmdowoDqACiI
rn6txEWm4ACxpg/GIdzRS43Of2rhudt/50s+fIc/YwPpUVgEjWXTbWVcvFabz+WLyOAi4HwV37fF
wtlceaS11NxkJQYc+KLhqJuhKErM9LhOKSRcEJadZzqOd7voAXv3qXHgAJ2/G9aM3MOhrc8RuBfR
ofed3h2aQuj/4HKDGSOawTBiERlN1vSbkNPPpcwVfMdmRyHc8xFbARCSAmIyT5MmthBXX0avIdLl
ewIGGq7tFl3F0ebAFCAf2sU5Gz39TCDKe9zgJWmTckGlxWPNUUUsRiAObgKL1+XU4C1zHwQis70G
NQb/XY6tQFdKHMTkasOEzqNlOFmoIeBrB99Q3MEPmb5Im+sXFoK/qFhMB9hlvkPVpOJ/0xjEHSzq
BHp+EUF3WGUYwCDKUtVfBWSV1f7L+tfE6WDuk2yfbkjAMcU9yN2RwpqP0fACibqHugnaorFGs7P0
tYUp7YJWsLwprvsOYDDkJHpNG4ElAb/gawORDCWY6cimzH89PJjxN0QZVC8u9hBqMDXs81jnqYUH
EGaU/VQIE1+FhlQHls/95A8GzxdXot+bg5jiTs0MqXyykou7i5FNgNbMxMvZbC5GOi5ZwzPN0bRP
1XocbZHP4Vuf874RHLms5wlxPD+ZzLe/aCroxWOkOgU6kw72GfmehDJ+D+kR/10l3Ct0L3vUpQDK
z6Yz+8n1kXDIe5LsgYvF/I+z8+qRG0u37F9p1Dvv0JvB7QtMMHykNzL5QqSkFL07tIe/fhZ1e2ZU
bEXmIIBGA1UqMZkkj/u+vdfeQINFZkw9x0pXBs49CnADOFgvVrQjiouBOmSrvLQeZjwKzE76XA+5
ecjbWHmlxGAWe4kD+oS5DEhsmseHQa3FNQHlBSJPr6yvUqXn2yBD6CaS/G6exd6WEUVJCkpthIep
GbwV1a/xp2nHzQbHgcU9qdbTAHk/XtHypi+HevcRBlhwrSJeuQmNqthRbqvwI9Vy21I+MFdK2FfR
Bvxe+diXNYe1JKMUEyVGeSPjovxWxEpxp3i2srecenqqUX/h/6QYNfmt11UJXpeESqVte1u9S7P7
aRqMrTZMFsWH0nuz8ScBMJjUWYydpvsWitGmo+90Zwg3vkoDOXyaJTE3Op39Z8cx+y9ZxO4DP9X0
Q2gNYvG25+yw4gCbHSmhSd8QXXNU0P/fzyZDbC8KH4Vfe2p/PTY5ZppWn75HqmE8OEitD4Hh5neJ
PnXfDGEMBuYNOy2Z7Wk1oPSlygpmLaUJwKGuwQKhMRGaThdszTHob1DyATkEq1YkvtkkFLMRR9go
o0K3fHZ7PLMbVhp5G7ZdUmwa8gQfbZVlIsXf+m3sTKRFo0cj+kbFi5W8xoFGn0mTqMQ9aic/VZSG
G1N02fQWgyLbNq3Zubdur6ErapWsuxIhvosjyUnqp6ahTLWJLLVGAthWTnKIQjQmJUXhsE3XQZOg
wYkT0Hg7nNdu/ghqxdM2jYzKa5TCyrNeUYTeeoVZR9vSoYPtp+gdwy1mIutHFQV2uZM1TplV5LJ+
A0PSc/VTqtm2thNks+m+zHgJADX6fhI2qr8CV/bYKcGxkf3o1X7FMgC3TlpaIH0OfEN9hcpOEhfo
CexUlJOS3sLzE3WSMygm6a3ZKUZCPQCZzbgVbWsdFEfW+ktOQ95vs0DrH1gEnfZpGNwwOkylPpj3
oNWmcZXWCiOXw5xxcuQveXkTyFukX252lQdKBs2NjXTS3FhNnYwtdTht2kLqQBI+ith010pV90q5
NSy7XiNC1wnREY5aVfynYSk7dS0jRx2+Is6f24WcdBUsR1XpgjUBEnOVwd8zPhERn3lP9GbTkpkx
S+XnKqICG19XdmOgaSjqQduoOShBuWsmyXmXtmxqXUNL0Qef6k6NNtJDlN8/jG3KMSi1Eb/kgWpW
o59YZiOuaaO5Lm6T3BIhOjIH9d3KCgsxnarOM4qHSaC8u1VtFfG3j91wEneGy7kdlbNleU9qoYp2
NfZmN15RbZOvVukhBlnhk+m2ZUSf01uJADkbG2rHsntirTCvAC1oxRoxRXkfIMDBNkRW4Is9uvgz
KBCOhk//LH7I2aN8oU9YH3mFzaNnpQFlBMXErOFY5reafvdLiGnl2NUmKn1tAOFQFjlVJY+O2TeG
C4VxAamG06a4JUw+9ksLhaHlCiQoQ2vjpsDA97Uw2oJzopddy6hyn1gVvJ1ZtSxMccraq7vNbkK3
yhmBGviaE7P51c5Uo8LXAF5thZJB8xMxq2IoO+Z+5nLQWsfUTMhuKIutnSFlb5oks6ibBpm5RoGk
36VZaJ1a0ZdHlG3lA1L6byQAx9j2kuYr28Zk2+h2spEhQ8Mzc+1Rdav2zkvT7Gns+uC+ARxg+aiI
1WtbOPjv1abpg8d0Lp/7ttKH/bqeFFYa+pblVuskwIOpDtMvphfUw6chiJ1q5yXUCSCVMNuDZBMh
y56pmT0qTRP6gzugb16zavSEiZRjEe0ii5mYHXksqq2djCysfYBeEYKBS5n9V2U0H/RB29OFd+95
H0m2mUZX827KxDUAc7TI+tdp5kbljwjYR7Alkzy1b9AM5dInnUfk104xxslWj6a63lk0rpkZRke5
znCvoM3CuvpidxNe37qMXxsdGdwG6YVxpwb1yP7SLnlPNPYM7yuYJbrSOgKbalunHUN59KD0HOzA
mdoDvTvqDoMomtcBoX18wFqVKRjcRsKYNPy0HribBK2ig6QuOxZ2NbzWg9Mjt0AqYVKPqF11ZQgV
1xu2Y5Hu+7xgWkBi0eh3EzlA3Z3thkm7E5YunScHtduV3soq3kgJCGRP8ained90aesjbWnzTWiF
+rTJpB7nDzpVBQ7dCJwwUCDqKL+k+ST7q7rAar7uo6RjH22VmrbKEQFyyGEvUF0RocuWyVFpim1S
qgj+OORjf1eoDneZJpVSrKugnKxt5Vh9hYwmbaYVBjKdw03S2T+NLGdJYYlxPnV61ezbMU5fXKo1
1lym65m1be+gsrZYwQrdr91hQE2t4NrpsVZ8rVUP94460rh4aCxVT64EeZPqSnZ4hHzEEH1zJyM6
/HEea4+NiYFtjYtZ7losVAKBauHOmbxoWihu4TvblKOSO74+hoWOhJiKx5YijeISm+Fg8ehDlVYw
6rExucWFUr3YBHLH274yO7ZCMA7H1QDggc5ZKJhpmp4ACzYD/fRUTEn4kqTNwPToFNQZUQDZUHC0
uMJ5jrNnvIqSzPkih8i0/JRMh/jQAcjfJPpYKFdmlabNrp0JJDsUllm1AuQYjjuN0qfyBhi9T/wm
DsWsz/GS8HvGYBvI5Ol1ifpcA8z6qlhehXYVHE+RPkgvyBlKXZuCG+gCMzJ/9HFS5z/b3KHDT2E/
zQ4ScAFblGAEjhOJLOrXni4KxHeuK3B0TFEWhycZNXMCNAAvh9XBKazqwSvUyIx8k+NTf8zMYXB2
OHm7BgNT2Vg7Ix4csQc3UDzQSfEeBJnmT+1QjfpG8FLyNevxmF8rbd4NJ2omyX1BoN3nqbdl5pNh
PcRbw86HYJsBqtmXlVmd4iKl/sqxn4YLCArtOPLd+VFau5/iVuA4Mdmwfo8JXw6ORsnu4msCEMjG
GQF2FJ2elK+Sum1NRsrQvCL2BqHWd2wxT5bwAmdHwdkKNjVS1esw1eLXETPSo6FI83PL3ocGOXIX
JiUris1jB1RBrkTVqSCQ2Om6j3QPhvoxCUofMQjlppx1tHK9UwBbYOMmHe42F1vGuIGxhpofeUn7
UFK+3ertpN5IoATXNBItlCBK2MJzhGgE94xSyzMChgSBahoG21lUhf4rQbrD+cyK/byzukMSaFa3
GgYdmZGaFS9hNhcvp94dXilDJ49RN2Zv40jP02eEoZhr2QStmcDyPaWbYEvwZ1rgrw6qTx04sl3v
RPYpDwBImJ6u3Hghy05XUXvehdowIK1V6MTlXPnGa11H32VT29w0cKmwaDaBczXaqGYST2+STRSw
u/RTNU2fvE7RvhRebkD51TvtwEk24bAeJuNmIF9cXVOnt+g/IelniZiUBNUOBbadGRjW2nM1+ukV
2dQgODChrKYq1zBD5a0S0J4VMWU8gtdXaQOcQNSOStdskgcL4yEQnNqcdgFHjxXc4f61dqoBq33a
esOh86SzFWw/t5ZIilv0UIB4kLlkxzIh64YO33CT5em8Uwiim6JMAgQ1rfHs5IqWHpMsx9vd0aO4
cdva2xmJp6yF5d1L1dSOJgwe2nNB6h05C1c/WjomeycZG/uuqAOvuaZZ+RxyfNkkjl6uaznClvKU
iJmJhhnDup7uuQvrmjDu/kDhvgEqO7SgwhAugGLJj/hWTfanhXVoOOi1txmQGUxrcIJD0AQuOuAg
jvI3BVrzqRzr9IjhbPAnm7RtO23C70hH2y9uXAh0f5j0wQk0IEVsl8drAeRbaT1FaVoNAk8reUjp
Fd97u8ugeWyyrGs4L+AXnU8GcwNn6AR2TxuV8zowDYs7UFEA4t34DKXC8m2j+pHrlXbTFoD1mGEw
Gkd9viu8yXrqYrX5Tki0oKPRegcRp8ZjibYFvjGHypChoKGxcR1kHK5W7QyFohiFGfrypJbUbDVw
O9orqAbyZDTjwJ6DnduKMaaZlAtNs0VQWYiAomBOcakqU4qv9hRdoyV1j3lfj/wziMTJx8tZfBpr
rdoE8Fuuosp0X6t0aL6VYIqupD0zaWyJCopG8h47n4bgi/bIsbFBgzi6Gd6YQ2Y/sLL261yjsgoK
w3rklKJc2dnQXdValLVrk7dfHBEAakfbJIGPwQ9SpMSeOssAOu9Tgb5e80fW5PjKzLLqtRZC21eR
y2O10BRsQrNN9jmA2FMadMNs5W6HfU/Q3oF+cLcOwlb/xvZAPqmBTqvbHetSUKoK6w22V3s7DBI/
ZpJ4e504J/xQQcaWC3z318aq0ezX2IdWFkriHVVThmOgOpXcmBxWw71bpvWTK7ThE2kUIZK1QoGA
V6EWGHU+TGQKvECkMtWqb3q2Pw1m4Ymt4AOkROvK1X7pJAa9Zs+lMKnSrtWrVd6qxQ1buRbdmUUh
IJhQkmeRqPcya4prK/KCTWsG7WlMaKyj7g2OZq2oz8RDQ06RqoJ1oZxZcKumVn9UNce7IcMLotla
9MCint7adlSvQ92uPqlpl+2RKNjXNFKbrdRH5oCKOu8uqVtvTS0tPTKx0a6xo5g8YaQ2/abNJxtq
JbuOAHXd3A5irNJ+/qpq0vo8NJ2yVUYzuebUhFla67KNYyC/DEu3B9YGJelHiuX72zTPt9LR01vO
appcu3E+XmtdiRezm9pkAyhCw/tSck6DpAWzcyBrIYaYah4yHQSV3HpEJCRAFmLY6N+SpNSrq4RF
LcKNNFh1Q1YNEvtsBTSMHfNKKI4V3KgRmzaq58TjdA+ILGMzYVNc5dQ9E0g4UBiNyHNztJ7QwtA+
oQjK72zO6RYclyBqmVhzu5qaG8renC84urR5ess6jLt5VdoZGstr2uukg24nECPhm8wBTm/dCbXb
g4LErHx7n5l6Die7AGG34YAIxyFumN3cjYekssbPftmlF2xcOA65M8hKP/JwvtbNeCyEerjo0stc
7bgxNSfLCu2IRRJL2K7J2gtTeZax2oqGOiVlG30cW8nRbbJXjTpUl7GajUUcSqgE1D5Eqh/Dprvl
uPOZpe8D4PWZF2ks0OkyYBJDlqcfwdxh1g4flRTB92WPe/GR2IOKVkTHJlHmwTezlS8On/qF155/
n99o43QZ0LkYTneEYpMxV2uHWLkwe8JYwsYNbJk6Ve9jhKZ+bcS6AYLGFRe+zAVhHPm8m1gqKAS2
lJic0i3ip8uo/saCiJ3XFWCG2KqOUIFX5RcjkR887fmN/YGKvkzpFiygEWey6mijvVD8DB0c8hlE
ODEA2QtzVpZp3aZjYbwoBT9ES38aVX6LF3h90Ze4zOoeKQ6wxhfVMfPcl1SUd1Qyfl526eXYrI02
zZ2U2GgAxqq5weN6WdrPMql7rDtBQymWRxUQvTveWTK9DCyvLwYm0LkYp3QojyGZhmtTm9NVOFxc
9oH/yiz5bWg6labWeqOMDHvXuEUtUR9QXHYXvsrF4IwatMWN2w1He+hPjRbu1DK5v+xVLkYmb3Kq
4dP3x0JvN8Q3fW2c9sInvhiZrgEAsNWa/hgQhblBaGNtnFrqFz7xxZIJDwu3O+KdoyaT4EaMHHHB
1seXrZrL1O4UeENtGWhVm9knXnX2WxBYl935MrM78dAxDAJirBXR+feUksNCbqYfTFtnFjdtMTaF
kldBrk8tVEmnRZBNTSmItMte6TK22/WaKIVampP/4iDWD6+EWV62BVrGdith46Z9KOojMgok9hm2
6loD6HXRZ77M7TbD0QJBDbmcCRxIhBI+J2MyXLYE/crV+G3wk6Q56VbaVcdA02Y7msNmNgWldNmt
L0aoqyElmZyyPIbF5ALK6G8oypf+ZRdfjNECBlKixdw6ZpB0BRlkq2FyvfDiiyHaZU2cdz2LW6xm
T9Bd6MUU3UfxvdavhfgPC7S6iHfAwqUaMrF4MHhkn3Ql2ZVm94kuIsS0ipxFuDTlLFh2DpUzHcdS
+LIppivL9fJpC08i/IShMT0kFnk2TtB4nHVE6c8HHdq0zQ9rROGChKubifPCp9V9HwhOuzAaUJMo
eEuFRJPYoTK0pG4dawnefei/OyNoVNyLK4oB7t1QeOltpqJeRLk23uDGiI8OMKlVFCmHrDMfY+Hd
JiRUdUP/eZTRuBmnlCIZx7yp4MdWTqEMT25RpNvWVsMNshpvmwpv7qpW9yn2kk0Wdhp64Kg/aAgE
LSQKsNPlaRydcDuVVtc8EwCwNzIxlCtsXcoPEMAOlQOrRwEBjbcHioKIx9hV9NivcKKWFKESQLJR
fOvVQXALD3Ojhk3/NZE6DsfWXkvCYTfo+U+aK75MtGsPZpfdKkVP8yGqlSdHlOPr6LEzsNVTXqSQ
ZILK2WsKQB48lUAJ3Hgm/TpaD9hh7BFgKs240owCAQpe3QKDjrmixHAVhx2CzfKkVdmBQ2vxOLpB
sLMU4Nc2MvYb0GVY2yQSvx4ioKnf9ZZx17vWsOUQmGMadUbcXBjC/SJQ2o2RDJ1vJ172OYmRVcWt
stOQiNylAK5gsN3QrCrWeZk8T1nu+uzOCrmdKmUPr+SpUuRAWQQLJfvNtUdHTK7hK9+ZuHB8RKHA
jsQo93ADQNmnkXsFlXFAZSCvFLyWeN8sXwuDwHd5+7ViWA7efXvcBZBF97ahYTIonC36q+YTVUbk
CD0dZZj/VCud3Pag1WSoGH0d+JYP2ETd2oOi2z7OWrxoti5OrgGhHpqNWUNYpm/XGo11qGrZXgVe
e1PyMc5w2o3rgenbuYJdFhydwfLzXu671r4awuJ5aOVOS92u2JQ95ibTs7OHhk79lbTU6wQS5aaB
FuxHjodlSQOd2cOZPeFuav22Vp81FCFbFQo2H1ri5b7l5unRmWjGOujqbRenrxnuAObTe2zmvq7L
A626n17qynXu4Md2KD4dOixR69rEIBnabk6ixQQXuFPfJnO6b1tip+680GnAmDcCtpA2XkG+k/Cc
C4awfePqqGhovIzXkjA0WCiynvBH0i/CLtj2xjEkp+KL2XW4IIWrPoKlsK+socRIALs2/zxAe+Eh
mINP4JUnH4HXXFvUNfTnoOwIOigPqWGrVzFI1y9N3ajbTvfuaiWp9tNAd8iJ1mCMDrZBX98b+20z
95qxt2mb2hKrzqR+6aLB2rlxCB8HXgG8BL5pf7b24IEZ71NIQNt8iI9tapzgmH1zwt690RIdelMr
GNlyqqYvU5xlYBHi2NqB/tf9cqBm2tfRMVcNel55I0FMgLglZcJDQG5bTjxt6z42rizdScK13o3q
Fl7ztRV7uruGPY4wDRrXBlVFoKwLWc07q5coItQCygnh7oldvmlBoVA4T+tPcUzLW2sKsYnwe171
U/Api+3ZHzb1+a1J6Wer5+WRHjxjA/iu1801rNJENYhofgU3h2kmMPe4DF4xSGqfPIVDHJJ1EmHp
ntZrhQonGkDks/xzr95agC424yAV+vDVLG5yhKJsXNwwzxFuqY3bCGftpgJWjhMK3kWEuU7GanHV
yOwWYU1wTWzDrcIUXhVUAA1DQZyNhoYskQHEGNOBBkL8q2ZX+yIVez4w5TbEsrMNnAjoMQ0Gd0Sn
VYocdYBVQ9HC6MdwDurpR1UgjEobI31EwKWjJhzCL5riDY+JatpfRNEp12qJ8tEfutbzXmiOd98V
4LsCqk5RPwWie0O4ppxg36GVlLxKFK7dMVRA0kne6LpunemBTcW0bfOomtZIgJEA0CX73puC83Rv
k8emYEBRcxxA0sxeKIxLIk37FPNcpW+8SdTryBMFxHZx1w4Y8dKWqD3DbEN0JmLkzZil7YEG914o
KYZ7ta3jz0gC2vLYK2Yv/RYF3lUy9J7jG177VTToQA1A4sc+H5DTpY0raeTY7WuH/sEvvHZClmFa
T54xi0laDIgBjYM1eBMcZTCKcX+AoNFAh/gNWKe911fubkrL8IrGCchnTRzxAUd4q2vzDolFvjZo
Nx4UT6XloFcbwwIm7cs8vKPuSEDRZHbDAMrHiGipjj9p39rOSYEaXr84tHf8dBThzqoccF6eeOqj
TPus8krR9eW4rcBRlGZlVc+wm6Zu7daiNNZuojtfst6j01arqntT59MeHrPcmxban5H4h12dTJhc
FTN9DdPIztcU0gsEZ8ZPsBruQynomLZZ/MNQadWhqtPKL50s1FNFqPqXfu6Q1/h71xkTMpyJMnKS
FXuazI/irsX2EcO9SDKtv1U6/NRdkEOnclrXOAB1f8KhpR1C1ILYTJ3o2akreaskubmb2xwogs1R
23g6JjQAdHSZgP3dJm0/3ZnqxMHDsI5MaCHIxAwC/bZqMichxQJRh+/Qx639XM0ES1ZpoMX2NJoe
eVU0J9SE4KoIZuruB0yPT2XSN1eu0xfPmKW6TWsZ4SdkqRUbBPTw7ZZUILmn+z+Wx1QjBQgSX2SR
NtXQpuuigjkoycrVUHF4ViYTA4cZKWuE65s4qGHp29JYD6V5PQDKXWGZZlYbsmezCQaiCoL7Gg23
hnlJZDudlZR9Hawao+MnpL+8JXH9HLAR89GSFXcyTHhzuaNclompzlFnv2382xJJG6gw89iWZp36
iV5bKNsbVDQfHBXPxMqpi8McVtMWyIA0YJag/F0BSeDJ6+BwgInrAJzlMFx2slMXNdEkwt8escs5
ssKwi+waLJyUXwFc/Dpo/I/v4/8M38q7/96XN//1n/zz97KSAgdKu/jH/9q9lTev+Vvzn/Pf+r//
1d//zn89lTn/W/4nf/sbXPdfP3f92r7+7R82Bc10ed+9Cfnw1nRZ++vq3OH8X/7//uE/3n5d5UlW
b//863vZFe18tTAui7/+9UeHH//8S1M5ev+P36//rz+cf8d//rUvi/Afp/n/Hv/Xw7/9vbfXpuUS
mvkfponK27Tga4KG44w3vP33nxj/4ZqqZrrzOHVx1P31D3D8bfTPv3T9PxCjqWzBUITo9EL5S03Z
/euPNEuzWdg9vJTz3/vr/9zf397Q/3tj/yi6/K6Mi7b551/8iH8vgIKSnP/9b1+3ioR8oLOrnkJ2
fOl09IrM15UPDuTnLj6XL367eC+bvKj1QT0N5I3ZXfOpisMDhLfNb8/6X7/L7/c+X+bfzobc+6Ji
1juthMLaqCcPY3St0EP8KGL3jzGGXHl5HFerBKhQp55qEksy5C49nbYENyT7Td2if9+/XfYrLI/m
ULP1YOIHCRc/2hWZQav3L3zu0S+O5WWnT3qsI+XvdMDdOkBUcudKd7qkGmISPvv3Nxsbbq8MGMVO
eJjs6tmpPigQzYPhT+/UXcy2SgIxHLGpdtLMaWsa4dEjfq6HEDI4JczA/raDyjfHxOEW2OMxunNE
jZYQm6hVXY2edRtqoOoz9+TCLEwiDvDq0cY5wP67+qCzNM/Lf/js3MV8XVaWC95BVU+jlXwh/mdV
JSi10p/sMI74U3bvv8AzH7e7mKtxcWktKzcM9OLFoIs9Jh+MmjNfhjv/+98GZVgooskaRryjfpJp
SnLMNnc/CDc/M27cxYAP0VpSwOCm887YsDlwJjJNIN5BkBP6Pig/+BWcc1/JYuTDGdHpYE/qyTLe
7LE51RnphKTYSgRr8LRwpysuCi0Hoy86G9Xahlr3nKfFRqazTLnZDBI1ECkbgjpDV1RbBWMr0V5r
dCHryEL7HSqb2CyuydACZEvQWDCI/ah6Pg52mJnoEXDXTTT0Rej5pGGuI/FplJ+rrt1Go3UKqmvI
XSsFO5fVRzdSLW5n+ozLzr7UMz/txhsMx9yJtWKDVpb6NqvRbobtxknFjolnHev2gWaX36TDjdK9
QFnH8fUDgMOqj9FJCPIDnR/jlCDRTvy5GOmaD8lkUA8Q9+9/gOe+k8UcWAyJFblTop5k8ViLFzO5
0sCWvn9tfX5RfxpDi3kvSXqRdxljyJ4NjNTR0EgCv5qV2k2yH+VBtlD+zTs4yH6nQw2DqWFIdz3E
0akaEUIb+Fcz5ckQyEXa7ph6BeatKF+TpuPLrv/gQ5unsz/d5mIWBcyMrErwPfd9tRn0LyncFiFf
NCC2JTWxuVQLW/f9Z2LNv/sffpizmFMZlmBwlVY9GW7wWSa4Htw7uxF+QHDK5OEQy94gVTK0rNvW
bin9qNoa7tUJZxJyHPi5LQECnfo5zDIqj+wkQz54oVmnCvKGawh0+BVY+dzXPdMn8wI/IlrA5OgZ
aEnNrxbfVtQpV1qj+1b1U+MiAnIgoqgV0NYVu32/QIxGeclvcdqH6iPn+bK8xj6GUeHJTd9KvHGA
EC4pLIMKX6wE+Fc7iC08ex3ETYICi7SB95/0r4bdn570cgYHzY3ZS+O1Uq6LwP93IFlVaogzD17b
jApKNcG6jyZae3El9ugU9atJOUX6eMUIlvs8UpIkTI/lRUMdcw8r2O806Fk67Pn37/LMAuAsFgC7
TIyaTAd5Yg+8R411nSjf37/ymQXMWawAHokbAdURlhZ8156xUbApGz/yeq8Rkvb+jzgzeTiLhYCY
1gQCJItMq7Bif+qHV0N5e//S557LPKX8tn6htOjTBm3TyfNWdb+X1gcL7rmnspjvqgz7dqVxXZtp
JOi6lUaxuhYHl6ROUzy+f/Pnnsti3rOzAvloww8hwK60b5L6u53cvn/pc89lMVeV9gAvPiQ0JRJE
ylChXn9w3TPzkr2Yl2qvdh2VUIJTpUWk8IgdheANImq47TgqEvfgxJSJ0L+L5zg5EFbsk4D2NLTt
2qlCP1aatQYtVyF2cZi9Bn289RoLEdTsABfbMDC2/VTvlBw0fKqtImEf4u6uicf73rnRrWjV5K+N
WcCVOWBsqdrqEIcbT92C9zTD5IM93ZmHZy8mG6V3yFQNHDZFgnJEvRWecuGVF3ONXSFOi+N8PqQ8
JJKo3uyD+eHM92ov5geMaVluavZ0ypsWaXa6VfuIMu39SAygk6kfvf0/L0r2Yq6oSeVVyK1jqoyw
zx2E+cFAOHf384v4bRR3eQxpkQbeKQXKNIVXU/J5kj9l2IHG1j54Qude6mKmALVCkAJBh6cs/N5p
p4C0iw+GxJmHspwqElENOoLS04zkoM9TfXDDZ2YHezE7DGOkOU6gTyf8IFtbg6lfRLdK+MGcfO5x
LCYIw4JCa8Q8Dsy267bfAjP94HmcuW9rMUOEqRqUZPtNpzJ4bBplZQbswmlEvv+0z3wq1mJsqqoZ
mkIKNvseIur0aSTYwYx9Un7grv14/2ec+w0WoxSmdd454/wzxL41n52UxhVhBO9f/MyDtxYjNS4z
0ZGFweMp1jVj9KMz/rnrLsZmRA+mdXOu271m2HA/2h6du+z8738bmlXrKrjfrek0qPsI+MW0vuwx
LIbj6OHSExm3OwdrDdio7A9WvnMvbzEcFb2qrG6+cBje9uq9xhnMuKRianq/9uq/PYusg0jaQ9M+
FRXAjHVUPlz2LBZjEXs1wY/zq/M410x7y/pgJJ55d+ZyJOYT6Ltqvt9o5zyU3eai2zUXQ1D3OIfU
dHSZra9jw++n3WXXXQy7tGaTKDAinfLwfjRe6uHtsusuRlybVnFge0xIhLOM6XWE+OOyCy+GnDoO
tZmVzKHuCMx+HaUXPojFmMOoPwVZb04n037Up8f2owPs/CD/cNIxF2MuioEyOS0PIqnu7bS97xpw
IwNZF8I9oES48KksBmDYRsTnlfyUCG2/VI7lGF42dZqLFbHqcZNDy1JPdAhbeRjHy9ZCczH+8ihO
+Z/BB53tydVIvMsGylKI3ylVgqWb60oODR3g+ct2kUsVvjFpiElS5oshPxbmNrjw0LAU4A9trnVT
7Y3QzdYIcrBovT9O5vnmD9/dUn3vRkXp1iXPYfJeB/ET4dAOGK9vBM2arqwZohFp797/UWemPGMx
JFNNaEEvnIlzMqWk7kkrvr1/4fkCf/odFmMyr4fKaSvGpEqaIjq0nS5ZBqzt+1c/d9uLkZnS/MTQ
yV5vRN+jZaYfvVx24cVgTAw6k4XDo+/Fxnb2QXfhDS+GIhgoAl1Gl82p464m/Ta+9IYXY1EaOpTv
lgubBJDnh667pHGLj3SxFgqjyxMn4v0V0SnrQAPJ5IOv+8yXsVTdQ+trDG+ePTyiexwOtp1+V8Dh
fv8F/tII/+HD0xerouroQwhXdjppyQuYkrvIQykwQ3+KlaYReWA9l5gwAZn7YHFW0gEAqT1kBDmb
W4PYc02q+zgOP7qb+TX86W4Wa2ncxaViCO4GG7of5EQcV91qxGrUAuVmZLRJ7HfOA3lLl835czf0
9/1nX8YzFCqTpyCL7uqqvBUfTPrnXttiQI+wy6Mq4zchWigh3KUMbiOwLu+/tXMXX4zntqF11c1f
Wwstos7wpqmPMdyw96+unynC/OqX/b4RBaYlGvD6J11QS+lH/IHhtrA74AQvxJqtFaQxoa4cddmd
bE1f5VayrohzGTDqAsVZWbq+JanlpiyUdZYQs+aoxxZT//u3d2Yy+3XXv93dZGsNVnqGcKTi6kwO
o/zo8HfuyovJYcTgl7FZYdYh6bI8IJ58/47PvK6l9t8kgw7RL9eNcfkDCzNhjRFE8cHz+DVU/zBo
lvJ/BGWysOc5bWiIA8CtD4VZxbOezmAofdqNifHTSz6rvbdJ+m+F82TqO7ijBLXZ66L+kQ3mCVKH
rD6bU75pmnRt5+muIlUxQeLkZcahaj5ZysP7z2IeyX+62cV8I9SkId4+l6eKJIg0vm9wcuYaHG3N
+GBwnHmLS0sB7R6Is4YqTwS3AtL6KdvL5viloSCzrArbdCFPANklB5MLj9ZLK8GEhom0C6p24Ot8
JU9W0haXbfX/zUiQVaM2JjxtCGdW6hf9B2/x3DPW/z5tGoTJC/BQTECOTWeR9OnswkKatlj6a2TS
mlmX8mTT9ETe+vn97+7cHS/GttejBye8Tp6AJup34UU+RBzji3Vfoecr0brJE/kq1s3Fl12cgUnq
aZHEBuOpf5ri/luVNd/ffwxnpqKl/gs1YtgKfN9s2PaJ8nV0401gZJcdHJaSL1D/sRUNozyRakPP
UFy2yVTn3+W3Cb+XbI1hDWJAiPHjr+oL73b+Un677Bi0Ia+PyyJgfkjGy2Yf1fj7VUnoiCth8kEU
0R18mRcgFh816awzu6P/zdl57caOJdv2iwjQm1eSmUyvlDcvhLa2RO89v/6MrHsfqtgygBroQnd1
NTeT5IoVK2LGHOJi1dW68v9Xnd8Ag+ifLbZmDU1n4a/1eSvME+bcwbUYY21fa7bGGNjUWqvQfG/8
3GkvREL/VhDKdVHsLfOaD9eZaHDId0n9iEU6/zAeTUy7TkUOo6fajniZ5PHbUAtbDYGq6W+07qZl
ZtDcAAzwY4w1qDSuUgnBa606U6VgmLG6sCXmGaKuWGMwJjlCeF+LT99/vV8sYnERG1rNyGoM/6Y9
RsMNnILa/f66/8TDT3YlcREdDCuKqikQx32ArkY3boMwcBJJRDT/5AvXYvQ3Td+F7LYaHrX+BVze
rz4W01pEj3AUWz+Hh7c3hVWeb+Drff97Pn9OprUIH0k04HxvCVQcXvsC1tyvdhPTWuzdhjXi2qNd
LvvBkFTX/5AefZ4SmNbl7/9rIbLjSVN6eat+/HjBSqfzja6/+cPvmvscZv57fQX3Bt3ERZyOwYOi
25H6Qyn48rP/96NhyuW/19XhHTElM4+0tpkDuQxLIJ5Q4xsNWlj2UzL+1atcxBMrbRUycIqAUu8F
GAOWP3zyn28EiEH/e/N4CjV9rV7eJbxUUbTj3IJV+lNz6au7XizUZDI7HD656wIBR7Edyu33H/Y/
7gGfPfPFQvXTEk0ZeAbe5QFe0LXM+PWguj7WMOF9iBhrVgdX7LV1WsTnCN83QTpJloCBHqyDptrA
gNlo6rTLaVxirL+62MuIhXEtCZorCJxSSrwR37tyU0d3IojZXGLCggYQ5mhuimH99z9D+mfv+uR3
LDWNai/1pqxwqs8aHee1YdWVKmBBzRmqvxhgOQX1pSBQaA9jCSeaK5xk7XkM3WTc9il2yJ2xHcn2
m/rUl5Bs0tw11QsGNmX8ZRPjDCqLM2Ie5lVwUlSQbpVyftDzw6ipuIISsJMUpN79qP5VMMSJkyej
FG5VqV9rcnZVJH/E9sHAmKcZsRoNwEkK+lphMifvI9gobxdb/1BA0aKv2+Icho9pvGZ0+ij1szvi
XWNq2xy2bD9f9yk32eKjgJVkrUm2ad5jSuDWQBvTi53wc5rLToNRdlhjby7XkOVVezQaZtqwJs7u
sbA1ChkijeFpSWzDqHMHzBJFBiZNJwvUVSJqJ918MJVDUlj2BALHmiwQGzhKm8wEiGcz1p1RF1a1
LNlF9iHq2iqMX/AbODdK50BV+F3M/Uc++K8oxtRaUIAIpk4DCSJ2+p9mXv9JfD/5VIzFWqKpbKbG
QK5dlneFeTD/FjjS2lB+GL8q8ZBMtn7xw/L6IigYi9UVaUGIopCTpJ/u+g4rMsyWqx87k1/Ey6W2
o5cEnIFMfogoSLZevzI9F00fqXIo07u0gIaFTfB1iyGPZbw1wW1RDru0wUplncHxqDAS6/Xa0Sq8
WtUjh6aNmVa3YtfBBKL0YGClXpbAtm5wjn0I63Wa4rwHFiqTgTOgqBasVVYmHho0HGWGbiXnFeK0
wVXlXRg/RMZ1HnitAZXvJ93hFzFwKfPArXFkqlfkgxAvbF+64NffR4+vLrzYhn384epB4DlmlgP/
pO7vvr/uF29/KYeeQ12KqkthxWwOcb0b440w/qDVvSQ0n3zDSxkz8vAK5iFbZZ+oSAX/4pbs5K1k
52G87onYk17tBvOn2fwvEoqlnNlX8FQe/GnETeysNXd1clT1BjLuDz/mq8sv8gkT/8u5L9iD/GjE
kipaldNLY0WOjrHU92/ii5WylDY3HTCd7pKxiPlezUHDmFu/ge2605MffsMX35C5SCtkYI/MuLBB
c1RTunX6K9sS1TQXaQVIcihWJddNtDVE8az9Ycf86n4XQXBQ5E5TdCqeerIdRQfn+O+f9FfvchHx
cqYEpbwOpj0FVdeoc+TTmdOo5+4yJfr9H/HFt7+U2tYC7HZG4inPVQ9p9aIKpzoZbKb36PMwITtd
BMc/JRZfPKaljrXQkw5PZEpUY5s7cmd6CM1+F3WMRdTppqrI1bCZ9gxXBtE+/qnb+MW3vpSeSgn2
+6CURlpqzVEapm1RRE7VSTyddAdt0v3+LSiXL/CTELQUoupFBOFYJroZyiEXmFNRsPKvnFk8z2D8
prTwSutPO50FtPRmtFGYXhUbxqxhrVUzqCMc1Ke1X0vMNFfuIEReHVnOWM53ZXWfq603R/h85u8J
LrAYXwhRvYYZZerm+vv7/6LKay5VrriQ5opZs7Ly9im9IKpGAGYdZ+ysX+Xhnxj7uFHHd4EmQ1Ve
l/5Vql8b5p+6rBn6rJw4Q3U8AyxJqv1MXU2wLLeP1y1G3014LSUP2WVe/qcI/MVWYizCyzgKmIeD
ANiriTu0bo+X6K+KsOZSiWiGUix0l00qqP90Y+fiKP7DOv1i7SzVhz5QRzGsLh+I+ZYXZ2F4/v7N
SV9IwIGv/PesNbdi2M0WB9yaZolcQ3Gvb5LhJZOuaiy97Sl4udBHsGa+1myQ9a6h7tLyQQpelAq7
b9gHFcUO8A2eKkdOMH0AXMPc+SkdKoepAWRqz9JQuPBUm8qLg9xWmajHg9uRW23VGyDPAgnDYAZL
xundv4Cd9mCRxOxGKo8anNr8KM7HFJv16b2tNyWMcuFZT24j+O9NE61T+CEi6nNRmI6mFNwYtcmX
XksAfxPOd7taf56GqwB8g2a+tPWh1t2gf8zTKsInyFrNZQPX5cNob1QoRG14nPXBDlUOKCqKdyBH
iuEqqmWHSnMMWxEp3J0xgT09y8NdNdzMXed2wVnMb2cMbP0t5rRJjnH6oayuJhyK1b2u7ObIdMM5
cI1wH1exbQ1XiYyxcH2fqPtS+dvAitEl7GJ9L4rhtzd/03ZYiapxZVbN48TQU6hD3oI0LVxz62r3
9/s3/9UXtVgFfaAMVQHSbs9gSdyeol9NCaumvthkVcw7smLkuoPMMMpx/ikU/9NT/iRGLjWhmOox
8RyOXFj08XxOoZZabuhfB7D+Qu0+lVwleYofn/21Nh8E41nQ3vxktmdza5mPevSujdlNWafXGqCS
PtkAXJNwO9A4nQLZVpXfCaNMfbFpw1UaykhChQEb1NaMvRj8sFQv9bFPfv9SW1rNkYJfNr9/hkJA
MAwrrx/vlXHXiy52+78LNEuNaVQpSVc3Lfl7Rf/c5Xzyq89NW+zQpp7nqlFelALJITbctHe/v+4X
dWdzqSlNUj3/fwKbnulUjKWhSr2G4F/ZUnCOdzsJLsObYrxV066M6No0HQP2uwynG+DRxsi8bNM5
BkY8UY8L8/ynnk6UNFIT545KZKrJVfOT0JwUnQmiVStjHuGnq0j+wBZ+k2P4bJbbLs9PZe3bqbRL
RsHxzXkdRHA+y/umvoKs2HZHI7jSlBOcSii5v3xTi0zf0oVJynzO9FV1k0gHgwLG94/0i8igXf7+
v4oFcT9iBxPwBUvySn/roh+ShK8uuwg4YFQUIbvUIEShtkP9yady9bsbXoScyUxLAcoMzZI3ARzS
aNQ/iF6/yBSWote8GwNxwKt635jYtHBSDvW7HobC97f9j0ndZyt6ESrCPFTEUFM5CkLLq0Njrw4M
U6WiTFWqXQfKu0kDE2hDg42+YmdJSroiZnZUxacWUOwUCC9GHr1bgvi7/GUpmp2RrmcMOUz7TG//
Ko+hov79/qd+8e6Xslnw3wmsk2FGuQ543JV/SuW+uu4iqgSmHJVKzXU70tnQDd9/d7uXA9m/VkCE
D80Et2vey/pjLe5+KUo21cWSLZRMr4SC28WJZjTX3Y+9j8sX88mXpF6ez79uuBfjrgw7brgFr2MY
UGz1ezPDGi0/JEZvB/1HPnGwaN24AqQaXlPIdGKwteZ4k5tvYawx1jsx7ytfFTFTKOlTOfW3A2OU
OE277DJ+xkSf5IGBscW22DSI3vqnWT7NxTmovDTddJKH/7+jtFdD86QEv7JzVs2lajeWMeSpQAjs
1Rel3FXD70LRxUvi34+rmfBGjcCp7wWstXtPbH5YP18cF5ci3bBXYqmVFPr46tWAmaudFNRHwpi2
jhmSXv5yNS3iRjAoU8cwHmEJuFlvtOvGuPvVh79U7RZwK8XSuKyncdM1rvHLLtdStSsUfjAXJteV
xEP3NPw07/DF816KdkdFwdDH6FG313c6s715QY/0Hp5u0dz+7oEsIoGC5zs+hB21wTY7dg0l2O6H
dO6LvWWp1sX7X7I0mXvXlecqn21ZOdSm9cPW8kVcVBbxQNEwP2ouF8cBr5vWjfjDdb+66cUeLpdq
gE0WOagWP+vWR0o7BQe41e+e9WJVRn6hjZCnSGiYxvbhq/xw0189jEV5zhDJm40C1UMLsm+Tl97v
bnexCkdrSkFwcLuG/xpIBzX4Xa9mqdadhRq/S7kj5uF6Lq666nf3u9TqmjNmjq2YEPQkV24gnP8g
Jv3i8S5FuhO4ikYxYirOnn/u73/1cJfO2FGn1eKsc9H+UK9+Mvz46k4vX/W/dsnBUq05BbF6uVPK
Pt/f6T9170/23qUZtt/knAGkcdwPIHXixERhkul/BqnDYK3ZpVmDF+e+1aU1XG8nwYQmyuh+5gFd
xHOJGZLd4K1WcMKIrwXEanl+rPKHrHxK1WAz4E4faZDoguENsdyqwiTCgIEMj8/RYI/i0y7vGiwP
tOjejM4xEyf1VutPCmhjWqUwrjt4MEb9mPbVNlMoT8fPKETAxc3KNgmxXU10eC8iozHOiOubEJRb
YKPbvmh2Ie6G2jiVsJJOg5zvzNZr/ZtxpKCyD4NNk8qe3HSNLY0yUlctALMpgCaLzvNQ7CMBhvaw
kdlRgDYNtprNW6sYtpaVe2ogeSZzy/lg3QHz1uwyDHSIv+nvjgMXw6p/v2bI2JHhDwWtIqCXhV2q
P8SRL4LfUj1ViXzlIyjJfdQeGvlJh8/Vir8UJSzlU1bQRWWusDpL7W8n307Z3fef51c3vQh+TZmI
cZvOTFdM696UVmqHP2Pgfn/xLxbUUpnU4OyNEWzANsMcY+xG6g+Nj89vGmOv/77BOpvqspd40mHv
kYlDEl9fsqjvb/ofre3/LlhjKUCqo7RuMVBinxnB5SiS2+YWkfahDgtciOGQd/jKSoGbZbLbmR+C
/lSie00a31P7/lpVf/I5+fzpGUvFUmwGUhsDQtyL5pNQPGS/y1mMpWQpEiPJClA77OXyoTGvlF/5
8qsoQP77VqSuGTPAXxyz18H99Of7t/H5QwAF+d+LFqIlAsSJaAqtg+P0w/dzyc7+9w2bSxW+2pRW
1fXhtDdmy1Wpac+wSlMBk+mf5jW/yDzlxeavtb5SDRWjGYqvr3NskERtdFOy/ai5S6enXz2bpTQ/
QlYKw5MHnm6r4y97FEtBfiL5Oh6OZEMYPdxX/Dv4Xaq8tOIXGlHTVerw+1htV5lyUzJc8f1z+Dwc
mEvRfAX6fBSZQIa1uu1GlRYSsvz4pxGFL77ApXIefZ88Sh33nTeIcm5FptB+d9uXP/Bf6YZszMCT
R6JjbLxUwnxtpp2N6dWv+DgqfNT/Xj7zq2bII76Oar5qptOPPvaXIPvJ4pEWK1KYijERfHqpvuk7
JSo1mkLYi8a4lCaOIIpuLUer+qf57y/UreZSUh90xaz3DV1hJfTm0nLb4mWk0oZNuTekjadmPcbc
kO9qoBomXZnunPju9y/oqze/WMSKXgxDExF7khtaNj/kg/9Mdn7y/Jaq+zpGZGaVBJ/cDPZAXFtg
4p2pXeVU1P00Aj5Yb3JY7CW505QVK1EUqFTDaER1kufeBIY3k565gjPkEOkfMvFqxkw2YF65f4jN
bhswleKjIAR+/WfoX5PmNmk24rztqn49GqZTW38F4ydryX8GPT77OZd2xL++4hj4d65owKQViVrP
TkUxXpTZasACTezyPSocNdlOyRXTC1kjOY10Hck337+fL4Lsch4gDjVGnmNOm1l47IILqW7byI+p
tR/MX/ZVl1MBk2bqLd8BkpAHDKd/V15azgTU8O7TVDHHfZrwLo1Vjzn5909E5l+fLk9jKRhWBzQ3
aZGT3WoYpHeOXPzRh0MgPpnN24C6MFM2QX+VlJaTG699GNB036EhwRO0djowI32/CYODWY54lT0O
xqOp7wbpiS/WhqfnmVLhNgKzjNitWeJZag6GslX4v3Tn3EdRrzmdUntz0XkCAr9C3+DvumkwQ2tD
3MzDHUDGUfV3pVXupfrNsIAUlglASsn2R7xW1PdCa7aycSfU5qloUVGqJ0rsK1MzvVEsPTnCBaKI
3L6YbuZRdpNy1/rnQcopPerwi31XxIO8Fja+wdFKL5n/Nu1OyY+FBXFwaFa0nB1G5d06vskoTGRz
6Yy4l/XBcBOW4loTHvLyvTSkCzNjDZ91wN07NdOV7N/mwc5P5b0PDndUzvN8QNjs5BXMi8YGXg2S
BGCgEw6K0+JALRxkyBmFtFHjYA3elac52EVRrCr/XRxeh9G0VQPNpxR/lDwive+coBtWgghLbyMO
8aquik0iBQxU1aNdQvPqJ3E7zo03iVgaCu9Qn88TUbfKPypxl7TNRjFfhovyNioo4a41emmx/JiV
e2t4j/AIjx7kAr5kVlJoDN1JOI1m7zWx9tD4Nwka/rrObrAiDycWsEUrOxjW+CG4Q6K7WvcxFKWb
tyUzi7Inamcr7uxIOVWwKqHa5/YwraXAWqeB6GpwOhSikeDXkENgIkxvSXxUS8mTTcUpmX6QxhLa
4uyqxi1VMypGNmwQz59ap4tSx6JPJ8v7uk5w1n83quikzthnMc05KKcZB0QTr2y0mLZivaajh/7Y
HWrdm0PJNjpw7/M1apAGYoK1UlexeqvJ58a6C8a7PsZJ/dxP65H/2l7+syZc7CSdqsJZ8r5MTvw1
56/9neV1q7la0zmtrZUDXzqmbg7wldq518i1LXPO7vtTjw4lpH+nn7J6X8lP7VShqiEQ5x+m/Nwk
b0rzAu2h958n/1nqPlL+N0PyEqzvIgOKfArzHOJ0evTnF1/exBo64cwJ+vOYXpXpSU63pNOOwAOV
LDzwJdSYrj8cs+yI+f8g3liRaF8QsZVw8tFSxCFkkumKOs46EKpNZQZukz31cc7+wqQU2UX9ksXb
vKuPfjphVDiuRTlft6BoRoZeQsHamPm4ydQrBMFOK5y0/jjosCza1YCBupS9mtpdPhWu0aTuVHd3
I9ZlMjUJXPKO5EmrVroCyo3B6K6eBSdLHudiq7UjKKp9V8iuHlR2pO3qvLdVPlIhseyRqCNAbrUu
jdlqLROIDGb9YlDOaoIkm0c+xNDe4dEkMgKTeXTAhbqV6cHTsiPWVJh2Rys6a+qVIZ4zE122iyCd
npjUhXgnvBr1tSSPh0CVb8YUFYqi2kLyEFNXhQot5PR2Oaeb+W3SRhurFlzsI1YYpOYC/WFUuGl3
k5V/6zGB9K5BGca1X4k9RbkBJm2nSW0XAiYhNEjGRkFpDuE40ziPdq413FnWZJeNCufrWYdKkEzo
z8vAbYPxPqWY0sGBjaVbfHltTR3s2rrvGjRQrD0zUF0rHB3DPCU8ASt7jTSEN5XhxGW2ocfvCDh9
dAwzK9oBrKpb1PeqhC6viTZjutWYOzd6l3kDhFZQPZQHS7/15Ycuqk8y1pMB845gTxxZKddI61dl
8xL01F3y5qkWxz8Sij7DEo5jwyaQz+nFO9Mp9MyGy7CJxdQJlHZbc2LqE2YQxPK5QAKfjpUtIpLo
Us0tzYt3ExiG5m6qctvq/PU4dW4Nvwpe+TqetmA392W6xqG+FSgR614+3s5wd/t4lXf7tHka1Kuu
etBlBvivhfyREqpQ7jQSHv6J0YImJLzk4fXAFwS+mePbxTI2s2Mk9YlyJfHFyN1tUNCTl4O13nth
vTKLq3igUPUQR7cqiyXMW1r1O1+29jTH4DPErp68jEW5I1hbzJwJSkiFTkR/La1K8aaXZC9m5+uV
e8W4AcA6iambDkyeVY+Fz6ynlfAnbYfgWOTFSq1UymrhypDHu0h5yeudBF9DCUs3E6jGMV6GSgsH
WmF4acq/mrxVGpK+clto12XwBnmDFXHARGcTV5s2/SO1u5hbKoIdYqmt3rdkhPtek20/vhsmT+g7
d/IfUBBJheRaEIzKci0aaK+it5EhO2u41ho3aG6t6qk219l4JfS7To62bXtDsYctNJ2Gt1mV7L6O
V7IgwBHnK3rW81dQFHYo1RTpjF1PiI1LDBXirRwzVX3McwlXhYLkq94EBQCdYp1OpwKqVZUTvUK3
kc5SUng5brBVM4MOiW0pCFaRdmYYcJsGJ9A2q7TZDMK7jochoh2xYPVLFD5rhzIhJyMNh76AAb88
n5wygwFEvJmLxvGb9q5jk2+us2Q9BVeq4o7JIWTM0og8UfHYjNGOOUlU2lHqitKrKG5G+PLq/dxd
SeqDlJ6VtKM9dl0JCLgYYO5U25evetNcS/Sg8MGI2Q6H8LENXDghtJIwdbiJ+nuBva82cVJvS/yP
55riLX8Gox9WHkDiRUsdC/u6fQ16gYWp2kNfb+XOd2OEZWCoe4uErN8YRXc00wYSSOaoJnnBXF3J
tZ/yQYM5pw9B1pIliYu9sBO0W8LzySj3HdGpKEsnCgIntBpPgFgkGwOpFraqeb+SGY3vyltLCNZJ
f4yHxrNgQutSZ1vRmjmyMwB6O2woz9L2jcIPcTom8j4r3rGKFKRzGu7a7tbPOoguz+3sr4LmHFXE
4PFYRg9zhCXuXLumAoO5cdTouckeY3kNgoKtd90xX2MmRLCA7b2L1wZeLXB4COAfdbxhUMmJ8oiP
yHAbzjAzEWB8tKy71NjM7anSwK5D70m7fWFlJ6kcTkmATgtjoFGIDhWeYi16eyFif9FHg5PRO5PL
3lg0N2VVOaXvu9GcemFfvrVjtRm7lcGPhk3uFH51yIYBZ9xrkkNCgblGbaOnrwB5bIhB7tQKblM0
a0m+Q/1j50EC3uzQa39kaZv5l+eqnBtftnvWUNMm+5ZHoHPCiARPjwF6q14ulus8eZvZ3zKyF7jI
K8WkBsFHrJBhVyBYhkRz5emPwAan4wbc1acpeC1IpsGqdUa4mXnK0EacUJuvOk1c5ap6WQBW2G2C
xjq2DDop2l8DSHZimCtIOOvIz7ftJNpKbTkV301cFptUeoEg5eppSyLgSEepVaDMyKu6jdZSpK/6
ZlMDvhlThgmFixfGLumOid7dxvqHrp59/SbJziSgbdN4dTGs5mRvBchLpMop4g0mMY4O+0gGbIK6
LI6zYypprhqHMKm1o1okLsjwM1jsTVZOdjNnXpGysVWp11SMg2kSSwOmHOG5VXlqHVBsTfV67e9g
4fU30XjojfJRMU7KeF9OT+QMm14cXoBB8MdDf5ISh7kUgtuAfuttKj0x0ECKBe6sn8besCWZdB5w
lUFaXlb9OcpSp5Gv86FxTa1kYbSOQELV6SMi7YEDwehJxmOYKeu5yw99rtkg57B3qq5r3CrDWjqr
GlvOcEGZJ3tZyTkLGKsg3keV61OLsFLLaXrTqTJMwnRYNHxR1kx2U5tOExmOIW6rmmwx4QIZD6Vu
XC1ZA2HDVbo8T91VVebrMmmOkQGsyww3yMgdAfcLk4sa6DPiEqNofabJZ26UMjn0GH4rPOZZmA9W
jn5M1Z5TAmqNvY5EUjTLHy2Dfrpv2HBdt82w1cbUqZggGi0yfIxoZC1dKdl4k8yDl7M4zaLHhKWz
ezL5MQnP8MPgh2O+oWii0+Z/daO4kqN9Xbw2ir/STZnNa3D1qYEIhUo/PDUFM07mvkwEWPDdCic9
zrbMuRUe1sa2/9H7keu3D51ubcQqX2NfvlesHb8D3lCohV4IR31cKcoIp4nJM8WbMvM97rHKsfJV
YoxuGLhAioCSdeBzimndGleGwo0z1ZcPCNW77lSVxkofbmR58lpqQIVo2jjxrcdIvq7L7FC1CCJr
JKyAvTjGyHpIc+y+5YgY6A9BWDgV4ngyR4huKzMoVtFsMK4Kc8msPgy8we2hJbQZXXMsy1vcW+DL
XXcg3zM1PE9EGqYg88qL5shBvpBl+CKPh1zqSe6wA5eI2lEz5tsMY5lWKU6WudeYE8Ngxx70nJmt
AnWyufHLm6aG66MTHZ8i6w/GfKVdYuSZRCFbGiegqEXCTxTHE1jppNNgUueZaxDw1biWxMJNauU4
4DFgSIrL2vLK+T5nWjJg49VAbwnxqjSxKveLu0Eb70T8u7sUmiOaHc4ojeSlKn/gLADVnA6WMKz6
wVjDikAo4HSDD5ips/X4TgpS15AtZ5o4T3CQHOLZGViCo5+vuvnBaEgJMtXJdH1jgWKzRUvwckSQ
GaEyafHer8ezBZIIh6bWrTT/Ya4TJ9PC06xarixuxSQ5W9WHWam2ygBno4zuzHjyjNZ8HFWn5bAw
mc1Jne5m5Sof/D2EsZVcsh61veVfzxzKw7D1fItTcFC5cqs6cGa8PDTAT/SHslA/VFzpcemvinOr
rI38BMQeT2jbkp7l6KEPr3srtGF7EbdQs9fRsYopa1QdSui1jrW+Lk53Qhg7vi87SZGeaXORP5Q2
bV5Pn6xrJQ43/mRt2yQ4qtmw1gL5b0KGqvfhYTAepr6iW0XGABEwR4oV1coaHLOTMxoL2g2DHcFT
rHAnIsVq+okDOQUGfNswh5ZtRcGBJwMdylmCJu9a94W9r58UThqNQTN5uOuMGT4Nx35jVrxAOfY6
A7gXL/titFO9XsmAxzSzdBKinaxKV5EQHgdaxoPoqoyCCWQ6WcCMkuwKMqCBSX8ZzQ8rDfdVk9hS
9KfNo3u6MldURTBvkHZ5yA6XdsbJVOu7pvU95HacFs5mUVyV4XU83lwOpk5GMhy1ihMPxzSnwWzI
R32YHBNoYkTomcp9oNen0mcbmF+xRXSMXIE3Kqxm8yWmpjiwiqgbocdNQ1rk/WyndIjzlyJlbP1S
yQlv2vo1plyjqyqZWepWwQf0C+paATw1Bnkxqp+U1xFhpEzXV7feANndmj1f8ORpnbnRO44qlXII
E8UtdYA2l1EaeH6Z5mXWqubOjOGjMOBMNcZGK09UHB2JV4+VuBeYmzA3bD2F7CdEsDh5jb3KAZ81
ARagNZnRHi+BZ6sEzQa3Iq199PWaIPsxEzhbRj5jHwKc0G8Cklbo6nYnJSiQY0eO0o+xbByk6cAH
ri9lEYl9bFDb21jemNWJphtTMFib5e9R9Wo1/j4SITZW7DvSdK7CbGWkH8LswR5cyz6sUcUbQ8sJ
59oT+Wpjhfxz1DYa2QNnY0mZV+E0E/NEZVsZJufawo2zYJOl/Tm3XnKpOxVUozRNsbueXD0QTzO3
1jLe2oBiiIynbN6JxmOPRCcQ3ovpTFljMm81N1kN0d9aNg8WVaHEOE0N7FZyqnxImPJ+kbXXzN8N
VNrrzdDmXqOuG2aRheSYkMn1zVOcbwuKGGq3gr7pRy3oxIr8/E+OkXIc6jZcW7uO1PU8f4wkLDOn
yxEzbqU5JNKwqigQx5gqaYw7UV9Dtj1cZYPwWGNs2SX5KSZOVynwhCzdhhUTLRbUzBg5Wnmd96Ob
RIpdcC6dRzfjpI32+wCH8mCEyiYjhcv0wLbGl6zt9qJ/VUYRk/hXANFcoerc1npVGxXXrOgY07oQ
ud9A1Hn6/bZVkytBq8iMPzKzd1q/X/UV2V/RuEnfu30QwfXxKVfe+7O/sUzPpMelQ/WJjHSf1Q9l
7jvWTG5VaPvOZKRGpJLbXs6R2rEKp53VOMwFOLWBNl3PHCFFWtJkzoRO3UrUQzkSxEHZ6WEDtn6k
1CQx/DA4GVnBWKlU7BCiAlypej7ASmLuhUllMqe6ADOWPxjBxZo+vgomYyWCNA10y9Uq383KgX+0
c8O4ckJ5OAwmH0qWHILpNMrpTVyN53rMmbQniMXCWpUiry986gDM9ufDJiFU1caLoSdgBiVb5XOR
RdIQIeJqxA39sWUuSxKk60q1HjRcXahO3DOl6+D1fqxm6z7Jh63aSMdW7Y+TP3oNUlqRyrYsbLMU
230KkJd/PFYFsvF8ZYyxnfYQiAHKTjWEVZN0LOiP7fRnvDFbZd+27bM8IEWROYV2wPYC2aekW2jM
Awu3YUeJrUaPJlEcgbN3FmuT7Lee2eDxZDD6aDNM9ZtolR4scrcSGdnL1F0mCau20ARvyF5mX91r
yA0mDXRJspKjJGACiuF/MXCn4nlsEEVX00n2JTfvDwUmHeOzAt828e+04CmorV1XJnu87Z7Dmcht
DV49/x9n57XcuJal6VfpqOtBN7yZ6KoLAqAnJZLyNwhJKcF7j6efj1nVXZk8KWlCN1WhIyX8XnuZ
34yYlLJA9Huzw+5Gei+7+xJ/DjUw3EnARKfx3CAu3FTur+oqGWaGHhwpSkAHOF1GoW49BI257oPs
eeiB7ur5biy1lYTxKMRDIZ5FRsNIijkUhVBPIIojcPA939fo9qpgG+VWkPqtUvGMx5M/bk3haoh4
Zcv67PQuYjpu4IhMmm812BSYaFXIue6oWoWZyyTaZXXQ0HBrhcgnidLsydsfy3B6L9RFURVYqQh0
32rqDKtq5j11f2DditXRiPKDUJauFcvrrB7pX5fzGlkfXwENNZws0tW6tNZVIVOb8YWZnYVgUIG1
Kj6fp5TGhWfJa7Ex6GyW+aypNHKmKcfSch/FKx/Q9rlbN/erfCnLB3Xa46c8N3HazDFpwKm9TIBT
HzUfGkuXPeP4aw9xOw8smSFYOz//jFnMXGFWVfL/DUOC889nrqiXT+5EMthL5qyAptaE2bnuQS2J
A6etRIqYoCmpnvHYK9y+Z0q5bUgY6ik4GHI7E7SAXqr2Png56kJI0dSYNusNnBb9GjqjEzPWiTd9
ShOmIpUelOpU58Zi6KtZz9TZwwHXb+k/WVd+qDgioJdWLO1mbE9YuTwXFvyDKrPb9Mlj5Dq8a9WN
4b1OLdukYMwbrViUKu1gtD664odR3JTGOrU69tzarfrdgLdl3Yau0l7ppjA3+PNieqM6djuMbtu6
XdSW6iD2CofCmpEAbJoWH6ldWWGMPT5l4yrQNqmcztJsa+l3pVi7RY8j8iQ6Al2DSHRNEa6mJNuh
bkDNf6759gtavPg3UwyQh+c0jEe4FBKoLylYhEL1EHbyXdFrCcuxX9D6OqbmWiiWseG7fbMatelZ
JO2shgahKQiQ/srrl15ZLlsBYc9MnAchXaq2nXuSNhdZCCMPuw1+DHH2HNYpKyxxBL1nq/1hjphu
DuZdqCAzaRnxycS3WooB0wvgz6ZI3iEIM/djidx63fUbto0VH/iiqcRVJREH4u5dJ0rlNb7K0o2P
dYnO9Zc8/TFsaTF6hjOa6nPTdCDlwoPl42WL+Tc6iahp5TSQpilbZp2ZOoaoOsN0wChIsi3afcMw
upkSblFtOeAZs+3reGvq0zII5ZUniEsxM6nq1G0QZgcJIFfT1AuPmqBL1XkZd0u1w3mEsYWU7Hzl
Nh7v8+jVil6j/tlnC5DQNom3jfKcYzVuNFe+tu/1Q0fNhtWz7NOJpGEiCIkbT69RfW+N93H7PkC3
ysa92i3p4QMTFM05HVQl0Fw9hqawO4+vK8mHgnnNQFGqMo5w7csHk64MdrhCsx76Q1zt/GKvJjsp
2IXSThxfB/ms533iM3S6Ip63gnBAFDQjNE1iZCcexOS4Hx8CiJ21se+0q+S8A96UQXwcdQrSMnWT
srN5GD/y/LXS5oUCvLFmx8WnHovWIbSJRCYKLsFJJ9/VaMJnARqfvlMqhT0BTUEgcG2oFGBwZZW1
kuzP5eVoXcfCVdXSPcp2gqccJ6XaamxpvsoocIksOaO3Ra1BGyb7n661fuWl74iUArfYtuKrJPhL
RWFB9bsocmvhbghvq8GWpTWtggzVqLg/69TUG1lbFIqFo/u4pvxPzPP73rSGshfCfd1caSrSJUx7
Gab5dC83fbzOWlN5jCZ5Abtok+RP8mBtlfao1gNazJmIGo313ObtlYbToGN1z5p41wTSnEpr7lsh
jofYXTU4kL4Q8w+Tby1VQdmd5XGS9mAG92kLsL29FcK7lHlRczILJyrMtRqsTVLzpWr8EPqT9phF
K6Gq3XpUF7W4l9IrqPyMNex6YXbATX3X9xDsqZWbMZXshHjceyXf7V5JukMY7406cBFIXySy96gH
h4CIIGoI/JAjMjCg8DPDWWYsqhXlTKqrdmueWiFZCQr1j8iJCpyZbkBKumJLV1I4Ff6P1E9frTJ3
p87aioq/0eVpKxeMnutasUsDbC8CrAl5uBWarkb4Dsu5zvARJ5SQLsAppiRVs2jeN1joNGbrVgG4
pUBx5O4WX0B0gmtmzhuxeZWrfg5uaibT+khoZGip6DSScBqKH9CvyppeRsFvsui27fOT2Z4kUXA/
RxP8Gf9iXGqEqYFfV20PUDCpcdhmfv+F9thHx71AJkVDmrP/cVyznpfWrjC+hYw3LmXBxDAUc23k
uBGDzHYpfhcweYGRzbAwkwsTBNhYISbNK/oCAPYBwc+wLgBGfloqQ5MKbEqKvorCp07oXEmX2GOZ
yMrqYohL20/keWq9md5wSoJ6VtB/9S0sj6G8Zy96HH9xLR+8k0tNL1j+WhKd77HUGE058fde9aUs
Txf3uhnnvBIx3Y+MshiAf+vbNM+YoNfnY5j5ePZK/8ecdKsL0xTGkOS0kRt+Bfj5MzTUuJTfCZXK
jD0ZfjObDbbhC8XcU7bPvGT6AvzzE2T6V8CUYZ5RjL9ceSj6jdCFQo+KKe260m6nZuEX5NgMxztp
ZUTibBDwIFSUFRXjJtQ0V5XvvTEhDb3KLGYrHXGYzojk5Xux6q6a9AumxoeXdv44frm0pIsnMfBB
HKd0vbGLhau+RHvAL4pt3P5gBr0q22XW3IL2UfVdgYS6joqFUBrIOMSzhBqCSghXwK2X3sja9+i7
xqXcD68jp5lgIVObOvSccUr93id0RlD9crelmbZ1LYJ0bRjNjvJb+z1d9rPf9G8H7vMqN6qJA6sL
ocHA/Zuf/EW0MPpYUgVLR7JRtkWFMtT51nO41PgxKjUu+7DickfZ8UEfarRBvnfoC3AgjnhyNrUw
EbNmIybzcPhepL/U8wmwE8j8bhw30ut0n//4/GKVP+MJjb+o+YSyYGijQThWQWcB8+i0sxot7ZNh
ChlcJ1dhqpACegdLOM+sEQapmC/2ybZQHxlBCMJWjdYh2UQRYYslqysmEfMYp9xy+pF1yMr2w/48
nQ9Fa9FJD6L33JVHSxYXunAT+B2AqLU06cgPs5hS6fj5bZ2f9R/ijXERbww5CiSZjv8m6U8jWiV9
1eHFUPePSlE+hwW3GHjD9z7RS52fMdZSPSn5lIzoaqrmhnn3+T18sDtdSvIomdpmkhoS7f1tHp1r
hc+P+0G0Ny5CgK62BVqbPJtOyAnEuDAKHo0lEwfwrwRif36Tf3r+F9Ggi0RFLDXWQCQH9pQdsnwr
qjd599QkFl1GjwHyqlO2db41kqesvmJbz7P7UhAAusUzupi0rhM7L1/T7skSTp5xH8qP2KvrIw1b
HDVwQq/PU0sBmR2f1k6ezPPyTWFOihO2Lhds57dhfKeFDljmmcnIJrIWEuJLRhnYjbGT24XRX4v0
EcWXMDpo0qs1PdJ9trvgShquJ/3sxXadVtZeqDZDtA9zYAd5yZDxqaC/o5fVtZ8p4CJB8PhH5AzN
asJjNz8NqugU6V3nrUvw2dbab1efv7UPMOGGcREJdUhhTdSiSXTW5qAYBPjEqAZtzXGg0a8DfrRs
zZdw3MidgkpYpflu+cG35Odwlv09vNeDlQs9RK/NUO58b9l/BaX+4CO/1FyUc18NBPADm/bdvCm+
2NM/Cmr6RaI0hkJudiVw/ay717AXBQpKe8xGdUv1Yf7WtOPaaj74kiON+kwUJxymmUj4hlPUqyBe
Ue33zUJLRpqGPGymGoYm7/x8ehDD+spSM9AG+sHMAgdlwYVEc3kI9ZU/LVNfsYM03I70k2Nlm+LN
EipfMbs/elbnBf3L3t2oSZ9NsUROsEaBoP+eCo1xKaPV1Uyzq4DDhnumceFXiil/JqgYlxpaZ7OB
OE35YjyNsdwPiBNLvfrmXqgrvz+KsO7bqkR7bhNOaDC4afRFovrRRV/ERklIYVwXHDfwU9vq6HQA
Jum/551oXKo1idh1pGKLaLn0ynT0e9XGpbZSLchZnQxwRYwH70Z/+TzafPCpXeoqxbpfCx0wnbM2
SR059TcrrkslJb2vc68/P4HpYdp/pfTxwYamXaz2tEWnXfVScjmrXFQWeHQwSIYITMJsnO89j4ul
p0YElD5Rhk3+1DrZ2/cOepGkRKgxi6HJx1Y9lIZLF+d7hz2/01/CRFqFFN05eSIoRsZc1uPnh/3o
KV8sOVnzK6GXZUo4pV0aAIBTv7CNWlkoyVcCvB+d4mL1xTLamiZIXHTlGUq8dfohwqjeir9QLvog
1b1ULmrFKFAEqSF+jv128LuZlfQbk3bmKF9D5vlemv5Tk+uXxx8laq8PMcq5cgrMfGk1/vzzF/DB
mrwUIpJLtWvHWoJTf+ffCN/7sC9FiHQ1Z2ArMiLQJG9FUx9O++dX+0EkVS8Wpe75SG+eq5UwXsaA
nMiv8iBzPz/4R4/iYjnKFpbCKWzHc7e271aj8s2ncbEiizHS6IzziOt6Pp7x4rPPr/eDL+9SiggJ
g1JGP2zEEg5QcINwfQxm7lCOkeup0xcn+WD1qJcLVI9Nv4k4CW3RM66D+YIK6kupv7fRXAoEKRp+
IX6NpoNe1uFMVyUnB274+QP66IVe1Au+Zkpxa/JCNQ81OJQfvsiaPzruRdJsoieejiPXLGtO/ypE
i88v92d1/If65lITSG16zYqtftiIcMJGNAEjMGmDv41QZxWGH5PfgXiEV1TD1RhLRxhEKFwrHcyl
KM90xllJDprrSpdNAMDQPMpgERUKQ8900U+3ajaeJ/2bwJRtwJJndVClCG6tVHXNUV/kE11ZZSHp
nUPDzFaR0PCylzM7QohFoApPE0UWbg5bHcG+YUo2qtgA1TzVQLtDnfk5arKp8cyI3pWosnxafToj
lyDJFlMyrOSmchv0/czMESZ9m/jjyor4dfumMUxtbifJnwcwk7r0ukbP31OPpgwyIZXho94iYAe6
4IssRDPO7/9Pz/milwJVWJLITXuUuxu4tnfecKuBNxIAUObmKR95Pt5THwkL2VJWo9XMm7haj7XO
DGNtNCNz+X6ZGrvMQ7kcfKqKcvlgMSovZp3549yViPN1ZUAmkvPFWYJkUNwYGIAvroEKLnwVwg6/
HaerMv4Ryc9QH2A43GQMDjN1OTF7Htr5oIJjmXzkDZ2+TJ0QnHfYv+bwvpAwstW6niWAhY1hgAe0
VKVoHjPdmAAlJQzqtR+4Ruv9Rmkfu8RapGa/0AKaJCC0x5dcfolwKhn6VQQuQ7pqkrlggbthZltK
dlWsBvmdNr3d6+1tXGdXhdBsxpihUsekEpJyreR2BaTMA2MSK2jA9ndjDVK6ux6BzPspTyLaG8zk
IKiBkUIFLUR2X2iPdVCCAVOXSaDawygc8wbM57MkjbOWYrMI8nk8xXcD/t9JeJdPg5tXG0Wf5yKz
evQcW6lyDH7Zp3cTVsi91h8EGOSlyj+Www6ErCA6CoDxdpRnLINC36ODNRuKpV40s6o+YKBhZ2Hr
KuprUm61UXMiPbOVXrrP6hKaIph0rqoLlRcdGXesppahhep637VzccLZGk5KGtTHoSzO6C9Fq49j
1zgmTIpWFhxwG4shvAY3baSZmyBQbgiS3YfdqgOF7xuJja3kVGA7EUwrAYKVusdgz0mAo1tajFGG
aUtcgsapS5AsnQ8U6zxgdGXVc1SvWklePe96HaVTay1B9bS8AU5V6gZGs2yZtTVh4CaAFeJqWJT6
e9N58zC0lhnamnKgvGY+0GkIWj4DWjMVXT2UnSw5jZVyloixdQFp3yrZJ/KP0LgeoTLQJLVphwBN
tfDPS23TaFdNoNnjmXc4eYCJHhKrOJgTmkxMULSZAB9BEHZW1OwKBr/l4Kbqw4j97hRuDeTv2iWF
0DX9sitz6reSdZSCt8GHrSkBSShAtmu5Pag3Yt+vrXhBR4m5qLfQwFtw6tngz5nSocFhW2DQgQVZ
NRYOu14SgYtlgDBLt0+mm9aEEFQCGxXVWcYbU7P7argX+RKBRg0MCbzOs1MvByqVzmpfsKsRDRJs
XybLmCn9PbrHdRjY8QDFJAWZOqXzXlmLwBz0JgDOxtSyAO2bQAJ4zmMFWuGqjJRZYCj4JCLzl8Js
rLbhOMxRgUJ60I3iU5yaAAfeOsWc4VAj1Wshg5xOn2joeOGdbivoBSniUYN1DXEH+XAZ+axae6rz
dB4wzTCjm3Q81iIAc9+yeRlgrDYyjGErA29v8R3TjGzieyGtUCZS4GLIy6Q3D75mnTpjA3wrBfZc
hOseRfNimOuVvmsJ0Eb9ICRwAmO4omHtiAVizRGpFYpbjE1AzyZB7CbNw6CxPltgOjiOdMobio22
LELAGlWn0J5L0K3NcNcM2UIMDWavh9hENtNcAg6SmthuA7wjz+THLl7n05XEFiaF93ULKj56tnR1
WRQ6cMNqaRki3blulkPlTLRuJogsOgg/V3p6yGM+40GbmeD6RWs5WjvPwK6tNlCMzu2uuTUl0Jtg
7J08Dt7EKFn7wSllvs5aOm+IvQYAyrhX+4wQmblT4997TLsaYMGple50/8n0gcLzwTXg53r8YWYj
oKGCJSqadxFIjwwLnTyervVSvE3BxI8p9OIhIy5H1lMqEBGDIa4WyaA7ejPYlUbvWavyx6rTV524
BZQaoBaDxgPUYRRI9WyuhJume5GqXZjsZPHR7Id5lLMrDwwl67Nkbr+RVbb9H2NTrupCWcTREayh
O3rZjgrAVnlvuMFU8Ukr0GSGBthY4GsbhkdeupQMa1fJu656KZnI+73dIF6vN+gY+oU7miutGmal
cduYT/SWnCjsnFK/09J3RT910SO+YY4KlcQn6WizFwMew4Tzjlwbhyq6LmrsUvxTVN2l4ZwVteg9
jqYl4c6Px+seT7BQWMe9AZaOCAwGF21Vm4kLRDytnMVRDSfYXNeZaPcp4IG0jtw2Onp5s+kyeBpg
cXRg3iXYTZ3MhGJKt6xHbzyKcQYOFwCLH9z404nLcERAR6LZvSidt63Eg6De9uGioScMlWoI+1Ui
rA2PnrC1ixkhFYDYz3Ip6Wi8tjk7TveWw80Lx2SetsO2MaC6Wazf8sGzpNUQMGWtQXYKfKyJKMKX
8WYaQ7qzpa0QDqTCPYnaUWu/UtD7QNPCuNR4CzBP9CDE9Btr3De15ITE5rqCGV6+q320yEitGoAu
YZVhAgWdHf4A7r+urwt2H8B9C98nOT3GHpubd6rS1Ek1nzxPdnKWZ5TTdzRXTdsBuoLwHjZ2FQjL
qs1BhVtwNU9WAjI0y+d6A6gKYPDnma36U9H4TynXReGWN0EbF0FHp7cDr5jAeke8pjwEcrushdIJ
CcYwjZe9siiLaWtKj5X5AwzsTE50x8i7WTDBvYSIVYDyGCINRvYVDiOzCVpEP0EgFdxSbTfACsPh
EBWJWyA5r8fXbQZpNZI39RlLWJCgMuprVFjxRmEn2U0sHRqED6amd8xccUVvdKhVf6SQUK14moc+
qlQMDcYDhunzHCJnuOrhiYXNtQaKSRnxIBJvO6QZDcgkkbdLglegtFrRrXv9GLFPRX3m+tSSZmvs
ohhEGt18j8wKAhtzhjzGJrGHOl2vUQqSZmkZQimfV1Due6bTFaAgwsFUPU3lBs0fMiHoykZ+LwpI
X9NKPMvQtsJWK/1jQ+AaYQIM9dwqd5a2ryqnCQ9yPi3FaDXy3mvYXJ4PqljIl4rs24DTyAvWXrHw
kpXc17auB85EONMM8JyQLUwVcLZUuKp5lRGUxbKdyU1OFAfyCZFIeVbbY58eA/hndGHzc6s6PBQA
5VDMsCprHsYkoOZC0OGpKeI2TPaT8MSWASKzdxQyp6I7jhFzUn8ueruJzbMqT+ZkOr68EIZZfzTq
XTlMM+88axE3/nSQsxtDutbiysXseKYyJA/bXWs81PAyk9VAWNNJlzWJL/mMi0dPIOa9T+GTidhE
DO2/Pnn9nSgeAv+lqzZhdO/BrQ75FlK+P0XbF/6LVcGl4sDRTV6FZ8drcg0Crgl1n5EW/gqeb14H
sHAGA9wyRmhuCxGxSsWbITnkzNUNnAcA2rpmKq8sWZqbunfElNuNrQ1GGGZczYsC+L0sb5s8WGVU
Px4Q8TzRQU7xeqyRcUF5l9dPqXeqw1sptdaQhBAEVG68oX0QxGKTsKRz43XSh0OH9yfOC9i8ORnG
ZzX9pza/URsihAiRIcjXHuhPJeQBwJYOBf8EwMuuoYl2IpvAeMhTD6uyYdZ5+xH3zgKkW/nsScdO
zmcVRAzLQL9AvdUQqE1D2LJivFWL2y5ZtMNDFI9O3q6RKzsbhZK2gsJSCYySsstYikpxwHV4xiKD
Aw+PGesGFvuzFB1b0guRt2/dwu/Cd6TpnytvozAVlq9pl5DuuzJA4mbaaeo27IaFaVoOCiCNuBnZ
P1L1KYLpMFh3qvkmYemnh7nrd/nRUP3bDLJ2iMwIGigNMvBO6wGND9iBYupPH23vBf9RShB1GINF
Kr16zeiaA2kAqHC7UpdqsBj7Eib7RmKImejUvvV9HOUQomNwcy2kdmQYuvrWFOqNmGMaUwYNNbPu
LSfS67ytHwIEsnWrhYMVLFQLIQOmRDocxK4B55k2rg/roFbLG721Vmjq73tY/cYIqjVxUh35NAni
nWTZPRY70bkU70mFYP+3+rUG+T/w9mcWDeIpnjlvBovZHGHch62MsEA6BXMITSU1QH9O5rDVs4Rh
HgD3zfzBMSFNGPU6FLdyfjfQQFOSEaLIZMceGTlcDkk3j8WET8j5fVrjIuuWdbc6b0JyUr6HarKM
PMWGcm6bFYQI9TTSQkjpNglQsqbEdyB8IFmxCltg0PpyGNZ1ZF4ZagqxNtwpCiK5CaDCsnEDfxEh
umLW6dGT1EUDE8av2r2nKmt00xZjAHSqx+ytGpaTaq6MVtzUCd8jEclEiLnXHgVoP15GgKqPPgD/
qnrqKm9upOCbb/DsKUZvO2bGKYn7pWSCPEQI54vt7IP+wUWjEOYSDwPO9GaEWAgvOqjePj/wT725
P22TF63CXur0XpXLYWO2zS3BbO8h0zPo5KEKwhB4RI3k/2YK6NN8Q66BHES3IZdtJkG6igdzJdbT
XWC+R5a/t7z3zy/qfO4/XdO5C/ZL67marBL8vI5sWKLOYpKgM0S5L/IvuqM/1d/+dPyLDqMam11X
Joz0ClFxmkm87f11JmNV1L+HwslvJQbzK6kHadyse/bEdoz2ibEvv7Tf/SnI96crkH+/QwTKc51v
kDukjzLBsJfHFD5I6YIkW3u9BesCl8n8asBHIYTpXLNXpTK7TLZtig1Q1wFVBVMWv9frVy7algFE
sDBmML4JhIXU307hF/1FdtcPXuVF49LQM/gb7FcbyPezEo9dunHwEpdAI04Uz5BDsg0JEFYeiZ0x
9c/C1zJBqF5yxKk+5ewoU6A6JSQ19gJXhSo9wFtIMsrfQ1c8Kr461/R2rk7qOig6NxAeVRDiuWJe
WflDX3T26Idumt6Vk2H3MWy4YlXXW2+8y5rSQd3IghErNVdVFNkpoiIVjebSu1bMtUk0JabZhb6F
+VeW97HY0l5D26bhGiCUEd3rHEJQPNlG8YhUSOLBZls3HYrcogMKpE0Nkkdo8kJzHxAoBxhHQ56e
Owm2J9Szs8pA2RZkFc9xQLIYA9RFQCNpYIYG5q7Rh5Wggug/K3W4ZrK1RBcSqzpBVyz3Qb6qR8/W
aBHK9CEGJV1GCHHFlAV5A5leWqlFPEPQDY5qPt5GTe5UbbBCMBWlrUdDIW0PV3G5LmixYbUU+s/T
8J7l/qaA6FMG4KdhMaLQIisLrd9ayFXn+BowIttOU7ivwpDdmLydXbWXItZK6vgDDPAeOqO/8Oa+
JqE2ZfCqob4Oj5Eq77L8XcnLZWKOTtKe2f3rIrgJq+kx7kl+dHiDuuRSctpFyI4DTa/Obrp4J8c7
gKKIO3nR3BpflFRyRzE6Gs2bFbyqcuAUPeJxqUHjI6LWimeVLNpDthSKY2MUzqQU732dLRthomZ7
NNQNQHLors02VRQXPRMKedVGVWnW6en1BJm8h29UdcO8zz0aSMkWwttPh3E/SB5NgAVBkrtt8RDT
IG7P9EqEFI0poo1kbFJpH0y7huyxGv1bTbgfo2pjZW9GAKtWS51BKd0RXkHbW3s1UNaNr7yECh0I
gBuW+CZ0CtxjbLVqDdnaAqP1+wjeFupibTG30NfIUvU6MsQv5iAfDHPkiz2ljKOOT8bryTo6uoan
wQ8cwQRCEsCOm75COHwQy+WL/QW11kxGRKjfNPFtis2wVm8taK2fbxQfjEUu5bmtKaNIIZPa5OIy
8jHMG8av6sc/xy35YoswfClU6ez2m6Hetd2JHeCLA38w3brUxNUtJe8zg055izxE500ogyEih9lx
Jn61vX0wbPiJEP5l+9SMLKnjSePFwuQo4gYPQZ122TpCsiSMbgNxMWYmcSa0LdW0P38TH73mizif
TZJojOfbqoJnxThnhnD6kAD4/OgfPLRLsVwzDoJ0annPvibiRL4Z5AYCKiJ0/Y/PT/Dzo//Dhnyp
nBt5DUhaTWEH1MdzpF6FVbiPC/VF8mnSY80bElkb6dXoBsrbZJ96D2ZFSXJ2woNwh8qS0xYIh/nj
Mi6oaMX8xdLTVQPfkuHdvOokN4qSTUY2/cUVf/SWL5Bsoj76olcMjBphGOoBYwU93/bJKQ4e++LB
HxpU1vzHCUkuFdEPK0bTxxCQNGtmQg+qq4DaWUNGMnORkdJzJrxGiMB/fm0fLcuLaVftRRLqcia9
RHCHbCIj/cHPj6yd19+f3tNFV6ekDpZalS+hyaLrVBsXZeq7VtOvZH1c5NDSBKmY1XniIFyPyg9q
HFl+Z0EQkmhq+9nSjHo70p+kCCRlrqyZNs28AExqZOfGix8RueNTeRYqoa0pSaQZeIKKMIR7tKD8
GjktEUk3L17WZuMqwWPsPcda4cKPWxZjfJePwzIGbpyE1wrD/Ayb1dZ68jzVrq1FFiL9MA0v6qAe
cY2mS6B88VQ+Wh4XkXyMrcAvkeTfSElOEySxBwSDMXtjkvsv/Pp/vQ7/13/Lr//5iOt//Dc/v+bF
WIV+0Fz8+I9d+Frldf7e/Pf5n/3vn/3+j/6xf+4gvueXf/PbP+HI/zqz89w8//YDvLKwGQ/tWzUe
4aMnzc/Dc43nv/z//eV/vP08ys1YvP39b695mzXnoyGimf3tX79a/fj733RNki3qeV23JJyDFe1M
SPmvX8/3rz/eP6ccZ59X73kS/8eqTp4z4ss/z/Hhgd6e6wZWi278p8VkQbZUlZrTOrvk9G//+xtJ
1yxN1UwLGyR+k+VVE/z9b4Js8o9UWTNNU9QlTVZYYXXe/vN31n9Kiq6pgMI0y6BK/tv/XPFvb/Hf
b/U/sja9zsOsgWTz+5fDtE3/eSTVMjRFU8VL+97EhBsN7y64b9ekdOBwH6Yv8DPS7xXAX09xEa+w
TmoqaeIUjnnrP3cPyVVncKbewR/nl9fxr5v79WZ+34P+cibzYi9KDCOPLZMz5W61vP7KeeLPN2Ix
iEdFyZK0n8DmX7ZXP2uzWA3Qluvtc79uP917c/Gm2H/lpffTDObfMe5f9/HLic7h9ZcTqRIpbSEP
wX2mQndH73ZmzCvQPC/BfNXNlLW2btbFxrvGi3bWruA67hUXAVjdgbew0p0c6tlcMr5ItS6K5r9e
1fnp/3JVSTT4+kRj4L4y0X6z4+U8f7Pcdo7OqFM9D3fdE1RZeHCfv9OLSvmvp72IcUHlyWppcFpx
LTnVzbCathFtz/v6tttIa29WX9fYEsN/W6+Nmy/O/acPyjBVy5JkPCj1n/DsX25ZKIVIV6MmuJde
kT9l3Js/wTh4xPZLvWE+qV7R0pVdrZ/FL5+f+ffU/J83/euJLzZSS67kSpTOn9roGigpVLPp7jVf
fn4SSf5tL/3rWS5WZq0g66fyP/d0twz4L48ijHvaEdBm6HkjcB7QxrXRofj8vBeG2P9zXlOVDVmz
dPnndf3yWLswx9xasoJ7NXUr+gRz3x8nFw42UlYazQ61pzZSDP2QahE0/4GBNUjmtNKbjYEiJ4LD
Bnt6hz2gSKqJnJ26txpUF+PBQDGrehIy845BeHSWUPIAhA+LTBbe8xHFPiNHv1nqkPsZFJSos/p+
GqfalWCROJ/f5YW2+l/v8qKSyKTAGAdRDu6ZMVw11/5uOKI9tGesfTe+SI8o03xhUPczAF3GDcP8
93O9iBtZ5I9dJ0/BvXIiv5fymTBT3dRF6+FKQALmAR24z+/xvA39ko399R4vYgL8RnhJpRTcl276
XC49+vx26w7zZCsCrWV67nbXiD45qTvMpJEWsFOTtZk2Vr0IpPX+DFjWIlnVy2TBz/GV4DA9+CJw
ndfKX56KJZm6IhO55Z/v6ZevbTI7EdlYrrHaMi3ap0709PlT+OkAfnkGU9LYE0RN1MVLYOHY5KWC
5Fh4j7O2rS+qbraLj/mx+tGg9TYrbcH9f9Sd13LkyJKmX2VeAGPQ4nIBZCIzKavIkjewktBa4+n3
A3t2honMJYy9V9vnWHdb0ZqOiPDwcPn/v8iPVJ/Mb0youtND+0UKbGEXfafbqbtrzb1+nB7lJxFz
XjrTl8D1dxQzfBICR2EvPY2PzMUbtv+HJtRvg639rsHckHYfQMt+7H4nj74N+fYNqMVkCu3g8Qeo
mRtGWLlmCF+vcKXLaVhJYhsK4RfNBkXyCELCAyw7ewAmKXq54m74SA9McgKa68hE/LQHsMiW3Wyv
/qTdwgm/E7zxz+op3IH14HYbn7fKYf+jhq8/b6X40wT2lSr54ZfJi2+nE3hHzefk0Hn9gfTXghTd
euNJOom34Ul5tG5hz3pbA1a15ssPWN2DvC8HEczE6Etil7dkJL+l7nygd+1meEycZ+MQu+TZ3cT5
Up8a13IWpahOwLScYCDfM6D1If/5+OPX+AES4n3qxM7XBRFb+QZaNVjlox3fFV/kj80N0I+0Id1s
jU2/5B4uFBhwRfxQFb9mjRkQykkkjEDff2nd1s2PNajfnvVL24NbtCd83GGTKXg+AWn5EP2mu+ZT
4P59ewev2i4Tt1YR+QaVTzn3LuQwECZTj6MvIN5/lv8IH9XfdA21pzwjSHNBd6baO2zNob/wkFws
/JXUlXMxNwGxf55FX+J9+aAdBPuxuW298DTcbF2hTVGrALYujdLy6Ur7ktyTb87usAh0zR3znX+P
4Sw2jN5LBuytla08iEoBM8kgLv6iev4JJDTXv6e66o63o4tBuh9/wuX2DYIBF/fRHo7QjbiGG33Z
ONXFg3jrK1YehjFlKW3ELJpL6Q0efcNe+jN8CH9a98FJ2ym78o5uyvjOvxexnd7b0l9ydRfS6cVV
dYPYzlrn8vI0HyHTZg/gBXBTN35I3egmdcl2OpFDevhb5XYuyLQn+Qa06Na9M2kY2Xgi/5kTu/gK
XdRM2RAt3VjPU0ydFYBfyR58Pf6kf9n++nT38/M+uofZ1EXjGqe/Keyfx7ufhn0DgrgtuZmzk+3d
ySPrYD8egeV0Hhged7JTZn/Vve+NHe8z7xkbEu4/7hLncBu6+8Sm7OoeH3cq6+vtn5+D/VNmP/hH
XmFnf+PkTu1SerDvQDKyG/v7hztjf1N43z8k9sPMf6vZe8MGFtgT7Q+QXt2O+7uHBZQfzG7XSW3H
m9zHP/vHbx9/7aYHMu7yjqYV++5BdMBXcwr7pnf108Oduvv+TMu+/Recf/vu83e3sp8/g5Fg/6rd
yXm4I8t8zOxDYT+nNvJtaa/YX/f+UdhlLxsg7XUndPmtDb91tv88fDf4uA+Fm9lP95P9++77zBLc
G8HdfXywa/s2dfjso7v/cPpMZ5F9x3p+13a0/3T4HexNPo6+NfvwqXN85/dXf/f5u38E5s951Hi+
UueJKrpTOA/s5aId481PziOwcxueB34i2EfN/nD35Pbu3bG1n73R/j5532+c36Or8EffRxYlOjNW
k7cceEa38R6+E6nhc1nOPnM8Cl375K61P+qc6vSo81tAbnS5d3t+f2vvgL20k+Vffu203c4zbWc8
KY7ztDvdAwHkHR/3o/3t8IlPVRyvd46N/RjZKnp7++X+6SZ17u3H2xl1vj2cLEdwKnd3uj3tPt6a
9slyv1b2zaGzn+rdUdvdIsTB07IdH/X6+8N0GwePdGZ/vG/gtqJxj8GuPZk25v2us+9ze3fQ8CUK
jqJz7p9k+7AL7d8A07KhyulX6HrDXjgpJ1ve/7DvP01u8hzY34EN9XQ2bveRf5T2iUEr+ym2P0MS
7uZ27oT84e0fw9md6Ae62Z0kZ/myP4Wzd0WUDZiyh/tbBPGdTuncPUTu7u/OPXl/Fkdnd//7rnNO
3c6yP2HQwCl/3OU778/sxIdqd9edPkzOHRCM+96V9q17SOzDHZCkjnz6zO2eUKu7h+fe3U/OtKvd
T5/vHjT764Hint27pid6u0PrGvbnu5sPfHni4pHtoBmwJ/um2z18Tly7cP8q9tPX32jyco0M+2/m
7g6fPju7x9OEAt5739i+zP77+fB1sNldRivuf9zWtmnffwucbxCZ7E679sPkgqa+63eCV7iA1t/4
Nm87//NyGyduf2Czy1NoBy6/dfl9nUM/lSssH/Rp94mva3cn33n68PXnYN+MbsOG0J/qKHuKWMfn
zyInpnvUG50Phpt+Eu30UN7Xp9w5NRtR5MtYzlv2bVVDlgVTj9QK+0ZTs/1VuPk6uz/vGrTmMyfF
hT2Gzp3qUG1E4X8+e+0uO/4ibVAdv5j27eK79rtqrzhP/84rtEyFQFqWTGM9wVXGILwJQh2ROciP
4g7kV98rjwEwDU/xHnh8d3jQD2Zh5zvFyVG4t18f6VoMT17vv8WvXmArtEIddo7FJ5Q/fC/ux6OB
HfRA07tnkvhB35en5KHaOI3ll64PwxI1WRMVncTies1imES9qQz0PNeUzUPNf7RkoBgFqfqRGyJY
xTMZ4mCsja0s3xIBXAgmYakv8bwGpPi5/5ZlZjFIAoLBnz+Kf82/6rfhq/yViKS8Mx6F5/+qN70r
H/2/OmruP9LoR/4fdlf/+dH9R/H3P57aH23UtNGv5v+DDLS0uIn/94zzMf9d5H+a6MfrZPPLf/Nf
yWVV+k9RIiEpmyacXPISGP2TXLY0fiCJZIdVzRAVjuS/k8vaf1qiIcuWBdqkLlKeI1r6P7llid8n
Ggo/JBdsLWnp9ySXz70/gyuHO6/qsmiKkioq5soyaLWp+lpnafssoyrk6lJARkmerSG9GUqpzPaN
EIrj/UDHTXaoQhE4ObNNg3kjOlslbv/5DlVhaBjaUdFgzee6GRoi2LF+p+57JTVkL0yoxN6Lep+M
EGxU4t+JCACCFL9Nf82KxQdpU1S4YlqFT69O7/Gf6/A6QX2ebedDliy7IpP4snR2Zn1JgDK0GnD9
1b1cFb8EURZ/pVoyfBNIT+w6K94C8LnYf8QZnCdZfigYTWMVU/myKbQwC6j7sDVkkF5pggjlijLV
IIbKvSCOPZN7iTD/NHJJO+iqb354e73n6aF/1msoEh64ytjUBTZPI4epXkFuB6lQau2ttEs/qkGT
bfj5V6XQ/62ZikpiftHn14lpQwHvcBokdpWZpC+FnsKAkrbxBnDIsln/Y+Be1qJjVqE7k9lNcT2k
X6C8QTDAiFEMDeNAYgOmsJgC8jm2W/H45YJ0YhZ9KTJosmwaK1vaWPE0F5SHaElJkxutbnQaiMXo
+e3DuVwQe2VSAlN1E6JRa1UtyQeptPpa6PeDEbc7vRCNUyuove0zo/PtbVEXC7IUcO4ty1AUnf/r
K1GgsidCqtE7nUz0RsEWlDniWG5RLl8syOJoqOXJJDBUHZ0/1wNltiZNKwx/3yz4KYAzVmSy58Ys
wHiNTOn3e9ekUTSUFUknplOtdQsKJWPT6nXJ38ddDi1XXwXFwIRf2356v5ylMicjS5S40Oer6se6
0LuObtOS9pkPppjCFaEm4pf/NymrvasNOvvVsvH33QJiWyQaxOJVvJVvWZ8Q74Cx7JqOMRK1l4rn
65tahbEi98B80zlbTndBn/TgN6k5dB7Mgr69oCuiTEwBnoipGrxAy89fZX3jPMiSuG6HfePjg4yB
kFZ2LXbiV6Dq8q0L+zIu/do4sDBTJf3LsiQN/MHlArySBkwM9IwipHn5rET44AxTgIlsaD4gkT2Y
66pei1CV8Tf1FGehL9+oTan1992Q1hk1vg72D7OZye9FvtiR8Gvm8osKXgLRUFzm3eeoKYrqqTGp
+NtGmzCkmMFTMtG+PpTzTjHSkvZ6ITLdWrXK9thWRvRNAlhl8NRWZd6zq7ua1rZslvKbqCQTdczE
ZuFf1KzOK41Byo6DLrQdpaxerKvDJCf5Z1nsa5jqavJVaauAePn2Ea1fQ1NUJd44UjNLmdtaU7ZT
yWFRoTDsJyONaAMf7+Op/O1nILSF4kaO/lIdEKQwr6pj6DRt7Rd3nY8bnInDPvMZoaxGRXHVKjIZ
8Em3Jo/O/X7qL8uagLeSTXwN6luLp/xKFybBDPNABm08qST43lq22e+rGd6LWngUS7O4EVTF+vj2
Xl5ZH94eLxNFDoBl12+gosAnUwCwu9cTQdxFEDAzRqP60sHoymwrtLkmjOYEkb8sJIrr9ylo8pAt
HplLHDtn9IfxuOyDrXSx6b57XZReRYrhWPXlcT/fzCaRJQgowbyaBGuBGMiSb/owZgdYpJUNFTkP
nV7OTVE1hPA+0UG9fqREP+iVvhzHvaDF9E1NqXUqB2M+RHkm3xaiAO9ZZzK+Jk+x8G5jRYeHSfqd
g6eYsHZQ475MDTPLx32dwTXhKgVzZcyCVNPsMNE99Lv3burSicLjz3ppZ1iLq0yrlouuh4qlLWW6
mfQP9QyKcZaQbH9b0vrhN7l0Jm8x3h+hCMb4/Ph0M4qYVrHmvdxpv5sWcIxWmJINO3KpjghhIZh7
fYk4VuqIw6+31lSI+yKCYaCiTHywupBhb7Ez3unQvqznlajV3S4avQyiKRP3ZS+pdB6HpTdakv5u
dWBBeDK6xDGZxku98ZUFwQfIwMU35/08ZRXDYm3HdHQJP3iob9WMrxyQKi52mBhRWXTw/IBocIxn
qYrEvWRpCjSeNEGWaqVt3OJLS6+okm6JZMA1HICXIYFXC4KhtRUb7OVejuMcUmR9UCBqLcXoZy1N
zU6ZZnjt3ta8K0qhShYtUtxlmeT7svBXInm5dDGrdBHmLflTIES0DqThd9lo6vcfFiEuHqex6Pg/
Y6ivBGnZRBEp78S9nkfTcz8F3amfWya7FgCJd68JZ0ZENbizEvTZ52tSFVh151me9moAtO4hCI1S
9katrZkSVhR/PLwt7opuEDPKOuDVmmZS2j4XByyZUGSFNuMTWnDv1ZBLDoW+EZxfUY0zIavYPOY1
jRRzxkJI4QCoUFFJIFcywd1N87NSJ/mGXqzaMhYzryCQBmeCOIVDW21i3pRzVRvyvK8VCFSY6kqH
YedDSs+IuhTqHQOpuUaqOO1k7l6pQaMbqSEgGIZRpU++JCY3atRBsyhyUP73Sa3Lb+/ddzwyHW9/
iWZp8VtU+5VGTUoQmSWO3b6JBygvmvKrrozKxr5fHi6/fclCGKIh0Rix2oZaoCgVa5BJq6ZYMQBq
+M/80Rb6s3J5vNgWfAHaL2Rd1V9+/mot0qRWCejUw77OzaDfFZHcCU6SxcUMqVDHMF8fZgWFwbLJ
ikMxlbQyj1lf3dViLciPQZHAqJ0ZtQWmAyyqdX8TJEUFvm/uQ5I0Ml/EyEKt0UfUiRq6aWVmOR5j
TnA6KPk8Mk8BRJ3s1YpWPiWi2j4wEd5KcCoxtf2cVAmOgB0OFApPcRvNOax1JFB/y5AaCSYDnFX9
iwCjBOYC69bbOCIxE/hBsoUeemmtVElS2CVMlqmp65GMgGHPIjVU3BxTheox8GOanFTLkVVxS9Tl
weOLEfRj7iWLeGz1WpYVWDFVVA17C9gZb5p62a20SLPf1uGLnBt9q6Ioq5A6Av6g8ricK7FcqHFQ
dgpDUUb8M4OB6zeD39leDyyKr9Nc3gbdVNw2bcGcuTzKD7mYb37E5a7qEgGZyo5KfIW40vHBULok
KKt+n44Rc1ax1X0JewNaJd2P3jWfuVgV0pxYFo2k67Lcla1MdKvKsibvYX3oOlukwc2FOGPaMF5X
FsRbxlOs0pdHB+rq7FRomfK4YkFEMzlMx7P8cZ6JZ+S4kjcS+tdFaTjdtBjzjC4/f3VxoYpq2qBs
EBX36ccgjWg8JZL9JgqM7r6tK1dF6bKMhdB53tYNWqYhDUIZlf0eWLbGg1wq+1rKmnavBxK4Jm/L
ugzOOCdd0y3awWjsfGloe72skbEtSwM0pKLPP5KifZeYT1brP8AAVtiQH/sbAq8tbjF8hkmkQnCx
2sfZMLrJ0heBBaxgRLzpLheB3MkJsN69j+TXyBaSYMasG+vxn4oq3JRLcg8/lQ9WVgo6ABSdAHOW
4xYPgsXpn+c7TJn8JF4qqRWDu3WuHVZtdGFZjfKeKWCGSwathrxrxFOtbLGrKsHmzSlgwpWn6H6S
ZmDgZFOdp3emZE18O52OOyIZS8XNX33F3KoqnfR8hVKB6QYo1zzb5tS2x9AY+o3NVa+smHS6Tsc9
7yaO3vmK9TEN2iEXoR5tWU2mpBIEsEAWva2el9piyksPFhkrXgPaY8+lAISbNkJUykw81s9Wl9Yw
VJIbwZ8JvLclXVuPpS6WhGScxr07lzRpbVjCkSXvR4mpzFRvNEhLzK1W9itSTBk7RR5bpRykrsIL
KVdMQYtq2AIXHuaA7l5vyRS/OyqzaOxkyyxJIoJ+mRl6dakjo1BmYWD+lEJPBnQI7z81dKEYio1N
uzwei2YxNJ8HdKm7rZxVLSutJNSC0GvyIjrptQqWEH+70Wdf37Abl4YKUcQVFM5UHrGXjsxXa4Ld
QfEnYQ48pcplwDKmDu9AaFJyl8zPSJ+7Qeoib4KqdmuRl2e2FP+WV9si50x651wzhDHxLVVn0DfG
Z4uZT6yikWBtKvbv1ECSf6T9UECOjMzVSteTkCcumTN5XzTCuJtm2J0MHzrN90pZajUYX6wi8ee6
r7CXacs0GjIQ+aiDrKIOozMQc2+kIC7sIUVZfHZDMZSl1LYuDuFSWmGciyPQ7EkLvKPUQgeoi62Y
OwMcysmRhKMl/GllNdedMpVBGhg1aw63hksvtIbvYI4H70CRDYWi8PnZ9WVb+32S8h1qdkuZF9BQ
Tb9LLelxyNMOpJBmazLzQlu4cpgsUVcZYVp8rZVEIv4WnjVxr4ygEvaTCT3iqATvwifAvdJ5ZRRi
UHIIXIn1mJKe91Kui7nudVklurlRcSOGId/QyIvrjRSUhFvHQujXW70nUcH+ZdYM31o3hcDEmUAH
yPXvPC220IqvSTII4cnxkOHBHz/ftQH4yywHRMkzMvm3jk/ypTCawonnwNzQzGX/z15q1oR9lyg9
6xIR5coCV0JYy1aTKl5YwEeWjkXkjppB/Q304adM0PQbRZyqWwYH352teJHM2ih5Y/zXPkLZNXE/
FoXiyY2eEthAt9xPGYgPceu7b1/yZREXizR0A39uWaK2WuRoyrPSiYgKBym5m6yB0XpqSp9CoUpP
+twnv96Wd6H0BH3kNCW2lGeHMcLz42vnIVdjrQLOUhFa4EihjVRGICXflrLqIHrRegwwGQZqp1Tx
14Q5TTD2vgygGohMAlB+epkYC5JStYAW5Nmk2NOQh3hfKYzzezGotPsZjOMvc6QW2ZG2W9mESBPY
BkeiFeBXMTAyC6QmQEL2KCca/H9p02/1HFzR7MWFwRwS72PbVyGKpvi9ShmWmZdsbL3ST8NdCJv3
jdao5sYTee0UFOIubutSVF4HzZMVo/rzIHu+0KV0F0ztAfZN8fj2KVxbEOlDctgYBZU2lvOzNuSk
obusUknEMBbcATpr5xqJo6iP4sO/ELWYt3+motZWriEiziIJqlyrBxkF0DloYCIFnl5reG+4igJz
TZY8GA40+Z/zRYV9XY++nKleWujzqVIj1UlSKdvwy65tHQ1IZAFwAPGbV1LiJAuxsgKkiRO4UkAs
LfPxoe9aYSpsmLnV/MA/dwXnHNecuFjU1tWbqemawWpiFeBBHcimQbd27TxJOzWQIGWUxhxsaaW4
haQ4fo6LGszeEIQ1Q8DsCYo2L6Pj6vutEsl7HmL2GBdnPRZkCtYU+LhZjKc30YOqjfq3VKjGA89M
4OSz0G48kles4FIsYKN1GXMrrhy3XE6lKgmAC5ESQLTqOb/vDMHtIgmwkij6/bauXrt8xtJWL5PR
p1llZQKtzuqEXgg0L6QmRpE9VD62seVvLOmaBoFch6eiaiLmZOVdRAmEMWD2cvm0OrvvZ4jnS7K2
B6EPpA1RVxZkyTJehiTRR0d/3PmVCCyGeKYeUUba6l4mpOgONKwbEcSFg6YvcwiUXDBcjG+/DBK9
duvLONWEhaQ9T4zaLYwBYM8wyp5nJSuORaiWN7FebNX7rvgASx2EN8vCASZKOl8aeDymWNSJ7kHr
EEPW2nXlz05d6M7EYazrY5yaMFKPk+z/EI14/va2plw5Q0IyiwfTIBdsvAxvvVpyoTHNPGYqvpvc
kmkvw/Ip0wXVCw1Aut8WtZzRyg+waHekV4ZJPG7e2g8oQBADCkj3OE1T2zXVnOlOAhaffFPQqiMD
tekDyVnHcvfI3HsDenXZJ1v8Fle320RbiTiIb9b0mWGRF20xQcgLjzwMi3Hqd6mbpHN4J4K6A9ah
UXUfcdJL1xhzZf/2FlzbbY5TQYGpZJPhOj9rmhirWDBKw+tbufGauoSIWdD1vaDM8cZuX7sxr0Ut
P391sE3ft+TqGsPr8lp3xHmUodtTt8DarkkxSWspZA9wI9eBcDTMvcIsre4ZfjwBP59aRzkGivbt
bbsqBR+Cv7RFc1Zriawhb8yUM4OjYDo2Svx1SVttXP4tIcvZvdqwQZmNeipHHYR8Rd0DYPQkzmaw
cSrXLIxpkT2irItPtKZZU4Dta9SltycZ2lvst29PSXVLVoxhgiECSRVC+/fvnUX4CyCFRBfm+tbJ
sRnVdU5wRh8wk15zmdwOVLDyDXfvmmZbC/gC3c5k4tYp9lwIIyWOUsRExnjSiaLtavaFfSgW8saK
LkXxetIdvaR5LFFd6xzMePB+iehcHuFMLB29bkbeyp7n7Pfbe3dVEv4KxRjcMZJK5yoxhu04Zomg
eZE8VDs9FwR3kirDbSsoNN4WtRi/c+PIolQahJZommaJRXFeaV+qSHM88pKDOao3n0buGhz3ku92
nSTvfb2N3u04Iw9JGEKJXNm6+zstanPmKcUYJ2L7cakQumQthvuejuANnb+8WC+VLJEeIVoM1HVd
hDHDPEuzAtWI0/AgVqXgWGmxhat1VYolk66iu0u8uFnGXIp1M7MgSFKmQydm/V01DOlG4eXyDSPH
ISsYIcJmPISVFxfHotIsGVtPmhUF5keA6tsh6L08joZ9OvSKM4xwtjT1IB8GiWTT+7WEUsw/nRNk
4JZNeKUlRiuQqTUGbFQKQV9OO6EtNl1150d+5ZlT4m847pePJeAaJAIlHfAZ0VzjbxV1VhSMlGie
Zta08IyFyEi5FQXJ7xo+Ecml3cH8QJeef99QddiyKZfGcpFOExttBhq++sq/lIDjMQGR4vpZcJAf
E0uvhyNQnGrm+TXk2m7bWfpvY2oIxd7e5yvKtJTdDRwjyr382/k+J2mjKyqRhyfLuelaeum74phs
1d+vmBegS8idEX0sfT6rO6/GCYMXaah5DUtFcejjkJmUd+S2zTcU55oohZIQsyZcDVlbBf59WNRi
ymCSJ8eDUdpGkeZHa7bmp3CCcOPtzbsqa3HxyGAuHQwrWVGSEQjWme6FvjI7qZCkt9HAk1dG49bw
yFVRNATSdkM3MRp6fk65UC690aXuVbU4uoUmE8hWuFcG+Y0Nlbh2FRTdINtDy5IMJNO5qNoAxl1W
ajyd1pju5GCQXdmHj7MfTPWTqublocoUYD3LTZtzTRnJFuMNkI8kBlrt5yT6vtxP+M2zCghwXVSZ
F+uAwbx9atek4A3T3ki6WEPe+frS0siiiUqHJ/XzsKuGBqqMAaz0fyGFsTvRIg9F09LqRSWq6MIq
1TQvrePooVbV7E6QeuXp/VI0Li+5E0pbdDCfr2UwwaLHVKteIASMaIhgBuuJWG8YxyvKpxOOog6U
jnHqVkYi70rG+EUt9uTECB0imMgx6LxFBSDFeeeCeNJwP3T8EJCO8IDPF0QZNaK63MSeVaS+bQ1h
vFfycStRe6ECSAHdQaQWDpI8ydNzKbj4Mg+aEXoYpeowGFPsWrOZbGS3LrYNKYsjupRS6fFaj1kF
jSzmNZBRHo5XDzVH6re/hiow3TQSm3cXhhdhTMoRdPJoX2Rd+iFpGLOiUQvU8eJX1i1Z9j4ctyo7
lwkuOiPYNeqBMl4cvv351hW+3ltJm8AstGSFP1VmbEilPUVw8H0WFCuo3Uxo4+pvWQaGZksTJByO
pbUgz1aFPo4HbfZFYR+PvR49TJpVVl/fVqAVwAUZOLJ8uJfYD94ZakErZRWHrE2FBmWtRlipMgVC
ij/KZNSKaxljLwEDU2m9+GnmSi3EBMIUP025GCkQSozgUvaSnrfhxqN02e1nLH0KuEu0nqFcL6Bm
r9yZKo6tzDLjyKN1Nhrdrq3SHmgrH4IXEoam/jEym/5X7Wea9CUV4r76WmpGqTqBHBnRLS2d0CsI
oeTrJ1AbLeNGMopyq/H8wuPjG/kyZWliIE2zDmyEyuzCQhMjL6jbpNhFfiD1jqn15ejktG7kj1Ke
aZpNoiLqae1ntyAnG0TL3TjAxbM8CxAIrknXYmZoc6AvfGXTZEY+qjrrE69IirZ28wittk3F99Nv
ftCNxrM0ysWg2KDAx+BWy7mipT+KQqx+VjmdmtLu7e+5iFf4HLK5mAPQEzGyK0c4iURBScwi8WRt
gm8ptKTcmWdfepCiYLprW7/cUJZL40Txdnl58Sgofa8TVTR9dGZp8vZZghY8ZK2U/kLT353PWErE
TKjRyMUtoTp2fo/phqT+HKYZiVPAbGUry2EJEtuNCHYFm7fcRgDS8C2XwVuSfuZKTBHPqtHmYuzh
A5JVhPPDmOyq67MJCI6oloODNhkDABkpU/I3pMLK9KhyUX51eTnnD2MmKyAYmb1VOgH4sYwkyWGX
uXKr9NUuFiTAy4shFjMVlq7WqLd8hcs7QbWXPVqqy0sBcfVQTEbn61pZZ16kB4XlWFIA1USQ+RoQ
EWbJrAlJVAP0BDkNqh2DRLLuSMqoChsqcfmSELfSWUTlh1QeBf7zw7JIPasTfq3XaRNA5XXzq7KC
+MSg1lYkckXbaWZ6qdWS6yaPfy6pFfs5psc/8VLwyD8x7QnAuZglnxJ50t25y4UNBbmi7ADSaDpR
j4rKrxPRUJtXZT0HiReLYfjYTr427/RYmtP332JyQ0vVntFP5pJW66L+DD53rGWeRh/JbgKPFLQL
2Fxux7idv/dpspWVvDwyjkrjduE5LeHzsvBXFl9olVyGk7bwKqgF7kdlEnZaSskgt5r23dpBTZC5
cubJKLBTMzgXNcgWSjrHhQfodbjTJ1Nj3rSAaUTv4/y9riCdCXRXkH1QTAY11pM0VVD3gZlFhTeb
0JZNehftWo3JxpZAcuMhuLaDr0Utd/PVDmaCME9anbCDc244uQxMvzHIJVdO3AJOu9R6VsXcBDcc
h92SVzZ+HAkXCr0uvERLK6fT0lMi9YBRtgKUBglENW8/KZdKv4gDKoERFHwoa6WMapORw6nKwovb
eL6JGzr8iVCbDffzsvd5OatXYlZWo5vxKUbAiJkNqoEEGmL/hzlOvTurAeSfFOUcBY9tsAM9nk5W
n7ffhyz9L4CMM7zm11gD106ROgjBMVkGYojVWqdE6gRqjijMHHUP6UQX/CSI/aFWobV5e1uviaKB
TyLxhmtP79G5wsCfQ6OmnyxBY/zIwGvtSTVt1v1oWvu3JV3TF5oWgapji8kZrSRVIlExSbPUmyu9
skvThzZjhuRSpKUfUPTfb0u7ti66rYkgKF8jcbWFVksRSS+zzBN6Dfa/aJIOIljLh7aXw40tvKaZ
r0WtVCZpA8PXi3B57zpM/0Qbaub2TZ/qG3bk2g7SxqrRb8tzo69TJ4ZUW3JmBpnHrG/wTKKh/tsC
z7GXhWZceAP0jRNbnMZzp1IlPKLzjrZkyqvrPZzhJ2Pkgz0sU7FwBdrkj0bu14+NJQZ/cPHmB6Xr
+1MZtdpGIvXqli6YnLwHVKnX48WjEsVjJ6CVtdUZt8oYATgyDgj6F0e3oKwwNkrPNXX3c+2fc0EL
NZBF4JFqYNAyfPpQ23ja2MdFAdb7iG9OqpTQbxktOpdSlwUJ2MxACk6zqzSa/jxx8z9CLy2Remik
m6w0u8h++wZc20Naj/BS8YGoW6/uG5TpGpPEeupJAi2UNYXMXU0I/fy2lGv3jIIEhX5idpzV1drS
RAUXIGFtedw3P7QhHdMfYUCj0iPZ9ihx35a2/Lb1TtK6S6ZLZd4Ga3G+k9wAsYpCM/UGuLU+gUqR
HhJLq/e+XzRf5CyWvbflXbkBjGZT7l+S3JT+V16ClHWZUAdx6tHPLWZPVTYV5RchtkCxDtN6hkit
F2b12PRzHv5oy3gTnfTKIdJ7Q2qdkRxi87UTi0NEqmzqUq+AfP0kxk15r+bF1jKvSaHri9iRwAZt
WeXdQPiAGSeeM4/Ogh8qk6ug7QCz/PZeXhfCdD3N3rR6r3sKlQRkHa2AZF4oE6V0FN+UT4RZm/CZ
VzSSTlqkkK0kobHuOylgeJVDmqu9RGxgVZAn+SaJQEFtoio5/oslqQCwEGfQJLF27AhyBSNshswL
DIW2MrhamKkHMaUIDv9CkKlRIcONFBnDPdf7ccpLU425ZU1R+TshyIM70Bf6D++XwuginjfuAHhL
qyQCDmw60XCK1aWdxmkhmd3nirFVy7ymB8tcAbMYGEU8x/O1kDZockXkVYn6LLzXAnrlac0bhmbD
/l2xFUv6VWJQVKWQuS5qVIyySLEg5rCNKI2biWrVu5GqliEYaiWRzKRSL3u/k0rD09LRSOGZxa12
UG0qc0hKvMdGWBitumjYJVGi/oubxK9fHDZK3WAAne/gqEV0khHGemJPrkeQCSWGXNqqP11JCjJo
SMEZDH3mrRiQPhczK2BtdUGbe0wM3U5GNjmCatEQNzzJQfsstM1N16unQtEO8zQlTq3E1sYRXlMV
ysIgwCz55gv477gZGyWL59xTFPgw+5k4AyTrcuNyXTMYuL/kaBkDpwy9/Px1zDSbnWjB9u2lLHhf
wvF0X1ZU9As93uoSvbYgrhbVB3x7wurVPdbkMSaBUEOxPEBm3tU6FGhh8O5yHs1aKl2EACtovJLr
pGQtw3w19RWa3ySm5oSKH7X3RTB1/o0wafmf91sN1cTPxuQizlzd5ykRE3KtOYEZ/pld9lF9W+bK
FiDw1UP6HylrT43OlbKRVMK/Si36/SzJI9zvsNnp3bgV2F5x1yQVn4YDWohV1nPPzJCT/FPTwpN7
Q7oHXg4mJKCpoKsofdMuyKM/cS22ipXXpNKVTiEd/noFELFzLUwnBRKiRMi9UmF0cteObdw8F306
f9bnzPo+kWyDw7ATpepfWH2ismXKi4wSTsa5YMQkAofG+cVp50S0SUAOrBnt1lTUNd2nT0ZZkqcM
/a1P0AqTuR0NRp7qKoJOMAmaHcM0m8ihyxVauYgLnL9C0MI7RqH5fDl0GCeCofSFJ8SZ9NipCSjd
mbLQ1Db6s5AFkwPdu3hMy//N2Zn1uG0EW/gXEeC+vJLSUPKMx/Z4ie0XwnES7vvOX3+/ntyLO6II
EQqSN8MudbO6u5ZzTknjDz2iVlEuw+x3dmftvAWbH/TND1ldn1ok12CoKWbl8/Ad+bnclRzpJZWa
P7p0rBhHOX27/yBSOGMqkkqUBWnkcuVcBkOCA5W+XtXRYWwhvRttvYeM3vqMwGgEZ5M8lNjn0koQ
R7VZKfgp9XUmbWbpDzlz9maPbp32t0ZWPmkCrjSRASt9Q42D46jPraeQRp0aS6nvTzVhhDoI6kCa
wytXnwncfhybCheLZkrOV8o/qaupQfL37W+z0QJEReWNGeEtbx6ZUK+DSkHj0B/68ZeymF5hq58d
Of5pye2xlsKnru0/RFPnBmr3nGlMWGLqibmXV2/uqwiGgOzwPKyfOlOaVVNSSuKTeQweE2coz8rA
aPseOOjOvop9W59Dmuz4Iw1w6KOrp07uS0OiQZT7mdb9I2uD5CbycFaK6VuCltzOWds0Rl2EFjic
CIrjl7urmJNdRE1U+ItVt4nrTKVUn0fJWgpvSGJ1OCUpcdl/iBuIL4HRm2SjproK9qxmsLummkXd
Z2GeLGRmr83n8BiO8ujfdp+tQydec6h6MuCyNT0g6jK10gdaKvlUtbCGlpIBOsyMHKOH24a2HIT2
k4i2aCbSF7/cyNmE9JUZSeFPxAyfWn3UjllXlt6szc3ON9tcE3BGkJoCb72+qIPaUiN4D4XfdVbo
akUoPRhLZuzUzLYWxNvGgw5Pmkr/KoNvIqcbJrUtfLTxCn+YpsiLh745trl03wgz0bYToR14ArBN
1Cau0H/l3GXlUhXA7+qCyYM1eHUvHGo6seqk0wm7/ak29o9NE6UXocHHRl5+Kjmto0iz+8LX04A7
f1Znzx71ZSfF3dg/MkJU3EDEw35YX4/KuED9AY5Dr8l0Ytfox5JpzH2pMdWgmdK9gyx+9OrWoJkA
+IMyMUWCNTVlGiIjj5ch8Zc0zKT3FOPt0I3CtKk8sw607LmsHDM71anF8GEtiOx256RtrVfwcIFE
g3ah23C5q6EBfTRRtcSX87n/2DVMsIolyz6pRF7f7v6AJAKvlQqhSrtWBy2USVIlSCV+bSh5dK4L
o/yDuyPaQ5VvLAmMi6YCQSGP09bgjtFoc81KlczvZogxFpV3325MzUuQdr0/YcOUkAIR7Epaope7
lymzmcWZnvmTarCiAbW/0pnuxuKD5sMfCfAEzvuKp5irZqlPDVaSrMqZR6UZHvDS7nD/50HACaId
FcBr4TO9nxrRe8UKsMvfcL5yz0gD65/bVrY+DixiHhC0Lcm1V/6W9GYvdxJV2iB3ks90xm3NzdSm
P2fSHH66bUvs/upwEbQRG2KHxvG6Tz0Tz/XjGGf+YLTVU1Q05LglX/Khdobg2CmkhlDddxVWN5Zo
Cs4Usbgj2FmrIvv4CvNhwqm/ZAxybZMq8QptBDqhTePON9tq36HwIL4YTUkaFyJQeBNm1VpRtEMS
ZCQZyp+SwoTdpTJ/DUXz3R6ZN77Qw3tWPH3nkdm4igUEGjIdFBSIKKuP6PR1nPTzRHmuGKyHxZTU
o6nt6vSL3371+Qg4AC6i8Y5jXq7NQWlWpsPKuDVrSV15KZlw6yzneKSApuXBfzjLAK9AYdKtw2vW
RWGrtwYwvGrqy5FdfrRyU4+9nFLbdLztlVubh0++AmuQX1pXHUeQUbYOhZMWZ9i7gAzLM8CQ+8Ya
vz7OCPn8v5VVlUJCtycEqZ35clVqJzsI0kfNTMd7iYg0yUSt7BVUCDp99YnyqK3y1ii4aity6bSd
Kzc2+nbHy7cO1Fsrq5d/MCd+upJxZ/QBIsMx4mnJNOZHNVz0uy90rgpqILSI6bpTub/0uWEuYtnK
TA1q7kTlPqytbwVqEb/vdQFSI6JbQf+DT7OWvqiGLgrnsVX9MMcFkkVrj3ES7yk9b1wO9Pkgzwgt
BTAm1moxRdOP6SjFih8y8a6QGOmTFQ9z13RuLFd+qibvUec+tWbuA9PcidauD68JQE2oTIKHI2lY
+18YlUCn4VNnkm31D2mnpd80VJ911Bz04l2Qp+GeptT1wUJQnRECgIJpcFLeufx2qt6TfoWYtHun
O+V5OjGONup2AsRXTZnLa4maFS8yCwOye+XztpOEvaPGte/UCehQR0RlXhb2bepHYV5EB4BMWeNP
QDoSv4PA2hy0tA8a1xi1jOmHFdPjXIaBZt27MlM06RQNZSq7eqemzUkfZ+IhCAKt48ZWOjSPSSzX
v+JyLv8ZlLnKD6E08fdzRgi2LvFvM3tRU0SRm1O6SL08ULP2wSmSJj22pZb+rgwgvx9uu++12APF
VhBLfFvCEUB7q1enJ3TrKd9R6qFbl3hRaZbhWaoNRpwzUz0MDynA0NGrlzH+0GlV2XnjuCxfghQB
zwNhQQgqVBmz5JBoRdod2rrvNZcSZKg8BkNpxZ6aa52+45HXt4j40XSIiQbgnK5RZLpUanEYOFRU
Z9l6bKMxdothiB5kpU93TF17IqZwDyIAwSFYl/6MDgBz0Wmlb2l1dcj6pfeaIW92Kg7bVuhV0IWm
O7xu/GUlUnRTI5W+mXWVT2+je46CSr77RmQtGuMkhLQ1VfbVt3aGgWQutks/Q07iaXYME43VNLhX
Hk14lOaY1GqAjPGNLs+ullSy0yyspUipWJZlwZSChaHbOTW+ndfkOirEFGwxLnjSHdoPl6Yyuy7q
fikrP+6y5v0wycrntkn6Y2iMs98ogebFcVvshKLiH11dGgLeIbpXvCvApy+NVnk9qyAiKn8YJ/Wz
yeN8atsyRC80dNxQltqHnkn3nmNJxmnnsIpgbG1aNJMotQP+A5h3abp2rFYKIKz5apBl1SltyzT0
aH9TSxm7uv2uG4HxI484MadxkLsYOdkgMY/TIteW19KCMHcCoOungRweLhQQAwI76uOXP6jTrWii
EVeCvJogxuZOAM5dKbqvFMqyh7HKpp+3t2DP4CpclRWGGCQFziVb6ad+KIwPYTAOL7KRzs9hsMcb
2bQmoI8oJuBna128Sg2MpulZXpQW3Qsw+v6TjhzUl0Huj0E29jvfd+sWQHICfxad7Ct+mbLoUVFE
XGv2UAZ/tEClvBFd2N+3t3Dr8iQoEsrYnFK6/5ffTE5mzQ5krhmFLuExnlLpczpp7ft5ksLvt01t
7R8cepmwEi1PEtJLU0Fc6WAqbUwhCPCX09jFidFLjsuG2749hfkOBHJrafTy0CGhqMlrtjofDgKz
cx3WpV/lZva+CizVQ0VLOypyYuzEDltLE9gaiqcEZTCIL5cmxcEgGTa194iuRg/GcnEmZMIsZ3KZ
b2OF7+RScpKd13rLQahHE64IxDZyC5dGo0BS0y6nvZdrQ8vEPSSKK6bzynPx5f4PR5DBlaoZoODX
bDYpn8e5T/PKt6Ug91IzDL8YkZwdJDRgjpKSLTsL29pNlLF5ziGK02RbfbhkWepgUDloDbVUL6dL
VHuFYjJ/EyjiO9SC5z1i07VFXnP8EvoQCgLmGpMbzcs0o9aBaxZd6wa1M7uwEH+jRP+1hx+0E0Vs
WdNozOKc6OOhiHb54ZqpjjptbFGqW9Qi8awGiejBma2/DCm1v06JZH68/QGvTwLeIRqWoFQQP1mf
vCooK3YyaXytlfSj3srtS1uNzSGC0/31tqmttcFdESNvaDvDF7xcm6m1OleyUfkV6KjPQTZ1qRsE
ss7ICl7Es8U8nL2BPtfnAIol2DZBSKNwvVZXrJvFkuOaj4fwVnw0Jj09LNOi7YRLW3tIXYtaHbh3
ioLiz98UZIjkoQwyws0PYc0PvjRO86+8luzlEGhasvPBtpYksnyAnKLWvz7ahZFnw0D304+KwPKC
qJwODaqfd8eZQL3eWFmdM8tEgiuRytrXEOY4FHqsHZIpzXY27joswwqkSj6RquEUwmPebNykL3FT
TxPertXJOZ1V5Y9eifXjaDTlp1lSmhHQTzDt3CGbOwjjiF6oAgRiDTSLRvjhUlbUfsjMotpVBgNV
fSOE5na47fBbfiGoTf9naHX1l1qopXqX137eBdm7sjWkY4+I4zen29Wau4412UkyAjGenKLgWqbA
6lPTMAaz8o1ZifIjuvSKNymtfigYehm5ut3bD32mp7415MtONLL5FYXsrOhzCQzw5Vc0B9DEWpjU
qJEY51yT/w6Z2oFcU+fXTfIQh+Ov29u6+f3e2Fs9bn1vOUtcY88Mqv6g2/HspmqwR83ctEJdgbms
MM+pqVyuaiiQSSosPt4wNAVCE3UPgk9THm6vZctFQDHwwcBK0dkVv+LNCbDiRdWySq/8oujDE91C
rirolZ8bqm+fb5vaWtBbU6tbivEE5ZybuEifh4nhaSA3ei+v9eDLf7DDbM5XrW8+06o+qBiNBY6p
r/2MxPwHAMvU9KQxiPYGBWw9J4QeguEkWtP26qmU+mlIcp0rSi7r+TfzODJqd5lNncWsLV9qZm3v
utr6WEQUdJmg6yL0s7quQsUcs0HFJQCyR8xvaIyTXobTo9qqxsvtTdxYnNCnJCZmJBg3yGpxVhxo
8EWmxi/1qoMuLQ/tU9WjkHOgz9z9rsugu7/XKsY7IWXHDBehICOumDeu2MtxRo8I3F6eT+avYmZ6
hWvrUrE3nWujREk4BWJPxIykQutk3JJ7biJ9Knwp7Z0XpTLjY2PH9aMu18ETWAP7W9rWyYM+mbYP
7M75ZsxSfO8wRuJiSgHkxlQ4yKPWyU2oaTP4VmCXZgakM+ql8mEewih2pcCa7s42LmytJa+KwEys
MlbY2VGTvNlJTeLIrvSWBlLjbb/ZcFGRQtE5EahjwOaXH1Er0DtLo7b0GQ/WnRqja89qGAdfg6hK
dla1cZ/A9BBtbO5HQvLVBamVS58tyQy7MIanplpB+TIxA/LuboPQNv1/K6vHJYbYasV5L+iSiXma
rHL6XkiDvXPcNteCL9IKArUPOe5y26bFSjU9ZS2GNYxubQfasbeqcSe43/J8Bl8LTUqRTuD8l2b0
nE9TqTgdkxO/zIbUfFJp7tJ7iNzeHN/VzfgwKnCZFVPyFq3pdh7qjVViHqwSYT7I9PVj07R5M3eo
xPpSNsStEGpxDnrWV/XOOjcuLyI6MWmE/xSgQ5fLHDvm5NgtyDbwX5Hv2Et9zFqGe4Mc185Bk93P
cGKuCSkM0mHsKeH+yt5AkRkdowLctpL+mhJHfpHnxTrcPlpbu/fWyurjyQE08sYMCj8agurYj9Xg
dXnzz/1GYFApHCkxJX2NDemzSTLK0Cp8tQ7Up0IezCPOsKfhtbUUQQWD8oZQGOYuN6xmZF+SFVz1
CkiUxyHroiejn8ydgGMjJgVqzich+aKYvFYsDZbFjCkogq2HKPFnmiTDd0XNnJ9DF9bNC0MRpAZF
8dR+JLIdHf/2Rm75IJr9QLzoWJB1rnwi0AfLGJOcErajPRZLEHpVMT2rav+9bIkUbhvb2k/G0EBK
xhI0tNUlZRlFAjQPVGqcp9VjHpr6u6JVkj0t+43Lneo1oRVxAZXUdbML5tRQRQN8bqWI5p9jI+le
LWfpIZJj5/4cibKR0EuhSkbRYxUMOM7Qp62Ms5dLmP+E/qOcc7imx9v7trUgIR4E3I9Vkblc+qGU
G1meZBp+2KnSUzA2zAPIB+2Z0W7hzp209YkoGcFLBU4mpEwuTdWVQhlRw5Rel/khZ9LsYUl3I0RR
wrisu1Nto/4rRkoB3NFXJY4oYHJ7FDgFJDN7PExO7A2a5TK3+INpNX+TVTPyJqTvxfTO+6EMwjQC
PIRWona02ksHhq4SVXyxqkV+r1EG9aeEGvjOmd7cxjdWVtsYLlK0ZA0LzCYjYZhlrMePepKHO9X7
zX0kPASmKa6n9XSnokai3aig+EdFNQIvkOdGyMiHD3HUTx91KYqemQDSvsucgbhRN3t7xzM37i5R
zqe6zo5q1KQv3aUze2WOIghcaN4578tQSY6DLMmf5mY03xcxqvG2VVo+f9kJ3bsPBZgUCtvQWQ1i
01XoH8UMgmwl4KmdYzXPKqSx77kyGT9LqNf331vcjiCYQYXT211D2RrJqOtOisGMOiZTeXu1fJYT
1fx6e0EbPnNhZXWXMH4yYpIKINilatLHUK5D42Q6VbOna7xph8uX+0qIxb0OwX6TwDh9PLRpzWry
0ehcDdJH46ZzNO/p+m/cWqRmjNSW+USAvVYnrark0p5o9Ph9Vx6zudKP9pj8UdXl/agh2ryEHAIx
BGxkzRBX1EXBGTAUR4XzGLX1h0BxrJ0Ae2s1TGxFsgMmkIBDX3q6TRgQ9wuUVU3mKHVV/8FczOiQ
98n8120/EAHS6nKE0wx/WhSBSf5Wl2M5MMuvbBUs1YMX9LCNPK2UtWPad13vZYpdMLEWRanzbbNb
bkFtVuAYxfDCdQ2YCWE9d0ks1B8m07WVKj3oSAzc/76YpJTcV4JkRyvrchuzxUlzyQK9biR54tWa
Oj7E1m4EsLUWylHgaVUUfyhFrKz0YFO0ust9Gz0G16r78uOohelOgW3j9qWcQm0UXj1TntZr6cys
qsB0YMXJhidp7mTjSMJpfw/TvvTCqLa/okCVekYUSrlr14mys5kbPklhW0Wpkx4I1Qjx529OstQs
Chk5gPZlgWuQ93DgkO2YHueaAfB3e8eFqVWcWBpOoiURBFC4f9bBbqxfGi/4fzICRknlORP37eV6
+lyvso5uESrKWQ2Wvf01yKF5+g8rsShLgVRipMU6AKiUVs1Hxo/6hRwBVBp5LRSi/ONtK1ufhsFA
Qo5WjHJfN3G0XEOdI2G/2ixkVLITd5I3GFn3xBS18ettWxveLuYd0HkWAyOu0pRYq/V2VEiXu66m
r+gIepkcVp//gxWa6Eh2A+AFrXH5cWppbirAGDjbyMAWV9HrzE9nefnztpmNQwXwj+wbCCDknTUt
Vu70qUrigVg36eaPyxyZfe026QhhVUdiqHVzOerng9O3jCpMo6h/HPpgjKedo7W1p9yEdD0YeA6y
fHWDVIwXjsoxyP1lCv+ck1h5tpU43+keba2VjinXIIxN0HKrLc1bGXyjxsPl9FrkIghoI9I2fDOM
7lOkak9aMrwfOtTlUmXZQSlvuScvGQeN9YG6WcUaIyTqQclzjnNlWAfSMfkYdiUY8DrdUw7bXOQr
4JueC7jo1SIh+C+VYsLHCozurzpDfLe1mgfLCb4v1vIgxRPKMdqPXM92TsVGaPrak6BhQH5LKfrS
X7s+COs0hXQWFG2de7URLj+0Wm0/243UWJ+jTk7MhxiSTnOkmDAvO4/D5g7zjIKCpt5yJSqGGIgU
R6mTo6Zvm0wx1KTBk5VsOBogUFT39qHZyOLFhG8Yi/S2CE5WFyeDotLa0oiFlVg2DkxY0xo4R4Pm
hjqpvZUaxl51eut8iOMhCgek2mu4xhzo6pKNuO5UCrmGWTKGQx7IWrezsk07JGuoKYsHfa3NBgWt
l2bJzv1BcQoGjgyLZ4NVvL9Ga4EBIwMiy0Yxf+Wjel9pLAewbxlD35OMqnoKk2lPCXNrLeLMEQzz
XhOtXnqkvrRRqXa4RCnJKSK2Vejbemq93PaFLcd7a0X8ijdBQWq2tNkHDfnL1kn+KivEJxwnDH9m
wSjfnxchtk75CBqJwqjJlSkjl/qKOi4fp2+dw1hX4WEBsPtwe0Gb20YUh1+TzV6xuOXAzsrCYNvo
6KZ/IeQVuGZpa3/ftrJ1hOhkwPTnf6pxq49D1SNiyC/XBcCZnxAsX5ShdbyskQY3mfaQEBshPnqN
lMIMEVRdqXbACJDtDD0Lfx7a58iugvdSbs6feBDNzzAFAHloewMBttyCugfaJ0wdoIK/cvF8rCwJ
0fLCp6NVe8gIGW4VKYsnEMc7Z3ZrdVQkQMMxp4gIa1U2jZR0qENJ5XGJ+/5zrDRF5naqER7bYAn+
6Jg4d0RN5O7ThQtC93FILbAM3+fS75dkmKLRaouTZbfVBy3NLY9Z7M3xtptcOSNWyJrhdlK/FBjZ
SyuUlBqZGa75qbe1KXtWq7FbPlpmkO1NDbz6XhiCRsqxIoOBD7baRGkAA97GWXaCRNfAU9UjBsY6
pZuk7d7rsbEmAb2ADAEWlmhn5fptLKljYtrZKQl6x2ZOhJw8NJOm3nvCKJK+ss1RcEaGb02IoZsE
3r2O0hOuE70rRiP4gXho64UGg/i8VDGrw+1vdb2FVKaE2LbI9riHVlsY9e1kTH2dnIwoal4cSR5/
B/XYn2E/ODsY7WuBHJrPwJqEuBoxK2n7pV8UxtwNUdIkJ2WC6csUyfFxYGz2h2GW+x9NqdlHWeqd
R2cY28eC2Vansi3ijyEwpZ1FX39MrkohY45SDt9y3bMYcqMNjDxn0Qh5v5NRon6Ik0TZsXJ1xIUw
OCxfnhKEuZnefblchNGNoavs+NTIqoREyGS/jM4we2G89H82kzx/LMdFvrt2K6zSRwUrTsHwavKA
jRQJtYM5Psn93HzuNXl6aagyf7ztNls7iB1mnIHAvq6/SOh82pmhx6caMTQvrbverSla7Ozg1XvD
WkT8hJQcBxyW/eUO2mZeKeFoxCfmKeYfGy1iwlPhRHoG5L0e/zZ0IKK31/U6/OqisIRJIeGI4BZa
mDjqpck4H3oUcKvktKipEn9zpCYdXFNpNO2DROV4OdlLpeWehszv4vXWYP+adLMJDvRT5OAoV2nT
Par0/SVf4xPrXpN3feouwTBlbs+tqPYU7JMy/yD3dsLYiVGdC+lzoDtd8Kww/HJ8zBDnM98pXSrF
xySIh+Z8e4nXJ54IjhaJ2E9KgeubjHS8WWQtknzJZCykh7pM+supixDIrZW0P24bu0owRNzDARO5
MBO61il+NGpVSGqToERSVQ/W0lWPS2E3H+yyHZ70LJD/mgGCUTN2Bv+25WsPNYCeMKAa4+Cy13hA
c1QY+mfK8UmRMvtotgUAEKZ83/uM0yjhSUVKg50UdNZLdzFSuzaV1uSMh87SPZIkqukD7Ka2dgH3
M3EKXEWfnmozA0l35wLJmWhrcAY5f+LMX5rOtZB/O5DCkyOZgeymg6QeMrSL95AGV/6CSD4YWxGB
Qe+GuXZpJ56k2DSaJT5pQ2p/pFzEtLMuttWHbujAEN1e1NWJf1Xkh97PK0HRcO2ctVDzq7Q+PkmT
8puxodC6ZuV5dKQPi9Ts+ObWwhgbTi5DAKFh7XJhjbP0pVSa0alUg+bYZYF54mquHwPQjzvh+dVT
QOlTkKCEaCT96zWsMSiRDWdkBBfZnCjJ+3aMDeNlTFX7V2ENUeQ1vRQubtFZ+U7vdWON1C/gXpEa
AhheGwaxrOYTUzdPQzsontlwTw+dnXqTPe1JUVwdONYoptDw3cDvQ/RYbec0RrQeOAp2gvQdU6Qa
N1DGYMfrtxaE35PB0+YVFbBLK6jN6TZS7skJbmp0zEKJtWhyclzScg+tf70gNg2eOrkbgR+N2EtT
o7QspTPr4anKp+G4zLbykjnNHsTxekFE/xbQCa4p6pLrDlBu1uHS2JHqZ12a/pnZ5O2OViVfw4aO
7+3Dde2FmEI6Qch10FJ+pWW+yXoL4rxKRkidp8n4kjfhu6qPX4pC+VnPxXPbVHefL10AusTtz/V4
xfyTY6q7sBoUv4o6+xT0zKtKDLV6lyE+u3NtbGwiDgEwh0ABNzfFp3yzsgbgXwT8X/HlwvrCkJ3l
DNY8dRWpi3aelQ1L8A1oy4gsgGtx5RQ9zCx4yYriZ3OuMWG86j2zMmWfKQd7Axmu70ISDjwQLV0+
GVSwy0UVzZyNpo14bRkOnddDglGy9LedSIeGLsCOb2w4O9etoDcQEyuw8i+NmVqoyi2AMr+VLe2D
HA/JUyczMPq2B25aIUGH8iumF66B0Ao42gpOj+J3rTk/x2jkHOUo2ctyN78RCGhCR6FKswacoA3N
UHH4Rb5TwB9y4exS6qudIP5d12a711ndtiYE0YBY8Z6sdi6yQ8hflaWgtDhanjIqzcPCzKGHrLpf
S44UlJiNwAZhWyrFKzdvNb2QYmApvh01xmNcF8mpmJu71Y2FFZEYIZgqZt6u6t5t7Nipkxhs36CM
57bQ+4dgqZudDOL6MsLNwAdDagUsQPZ56XBRUE92GKUq7CQhcijnct4+LJaRP6nBVCjukMM6cwOG
NM87rn79wQwxWZUyO8Uw9JtX60MDSYqTRkfEMAmdxxyRBrebHPtdtFR3i//xRgE5ETgu0B88kJeL
lKYpsHp9ghfc0N9X7M7wFHvem3l9faoEvAWHgMNDMWmN8gDyKVPHdmY/D7PRteKucrN83lNl37JC
G0R8KpWJoGsrVZQvKKRHCzSeaPRI8NVD1dl7taOrhAECOHALBF8VMSJqjfeUKsl22myaoEro2qMd
FOY/es8Uh8Iu4x/NstiHNnKK71nZ7XEArt2CGwOeOlBT4iXyo8tvJTPUK9LgvfhtODWnfAgXwjKr
PuZVcjciSFxOvFXcUOiEkCFdmsqCxhojqPB+a0OJhZtr2C798ew8t23tMcPCehA/Jve6KVG+33sF
g5AjSicY5T/+v7Stq+WC9lts8oApwV8xvCkGgHX1X3dboTBH9IQpAdxc3VSWnFhDUPQGklORiSKZ
nQ9fu6TS91ofGx8NcBPAKlFaAq22iuEzJ0+iOg81v2gj+Qj7dTg085wfYrA9x7uWxOso0HggrcXt
IV6Wy42T+nIOZT1CJ9GKgsWdtSEMvUKe94rQq3P2rx1GBjJgRJyFdY02bbh6S8BUZ222JU+JIv0Y
waLYuQRX1++/Vhw4L5QZGYV4JSFTLssUJVhpiqT/Da/LYjxSEA7NQc7V+Z8ht1PtHM+2ke8Y3lze
G8OrKzHkeQETZFbnCjW3zxmlkC8dTeSdvHzLCsMXWZyYMgq79/JjlR3s64kxTOfCIpkrutw5RY00
/7rfJd5aWa1Fspiv0+Z5fTb0fnkflbbzMUFCY29A2CoQfP1WYMSooQDg4oJamVHHoFw6Jpufk2h4
Mrvxc8HKPKPvF3eq0Pu7f1G8jLShiXCBzKys2WEWLEmXd2cYj/p0AI9WMQBvXuQ9Qu2WCxLdchNi
iyrG6uyC3+o0q0w7RE5bgFSFhG4Ebb9ymj9FfT0U7+UgCqsjM670+XR7jRs7agDhAlRA+wX40+oC
LvUh1anC9ee2A57kDTLQkAdrypFXbrpAM/5M82wE4XXb6saCcUY4E6gL0YZeK/mXplIvBk/KOUvC
xE0NM/AtIoTYJVJk1ptSJ4+2pLd3jl8W7gMEi2HF9G7FSIRVYr5MTZiO2YJZVRqZolU68WMeLerL
7dVtHDkKbXgn7SU+qbwy4zBML3XiqDkbQRv07tISk3yN4jnc00LZNASIlAI+ktWUGy7PNsJPhT7E
Jmd7sGJ3CpHGk4bpzrELYtdoldFe4tbnltTEr3ibUs4Vs3wQ0jxravk0SVZ/MpQl8G/v2SrawQj0
fHGDcAoo169PdtpbalDPbX2ejC59tKr2z76uqTcz/uzRztSl+hiEgREdskIt97T1r88AoDwSdCob
cER4py8XWDpq21F1qs5JNbYvVZUxa01SxhnJP8tiPoERtuWdXc/X9Qq8poB8EN2t83TDzGVr1Fiv
XhKIeDXF/Jcqh/pyrLJxPuvW0B3ofXZ/3t7mraUy45IQGTAb5OVVaNdIXQylRG3OCo3rxpenGeRo
rhOGIfiQxarbF6U+75yH69MOoIUUh+dHlFzWa4U4qtgh2t/nOZma58rpe+VTgTBB9l5y0LdyYYlJ
8akqF6f54/Zyrw+IKNmCdRTuS+VqdUDAo5hTO+TlOeyC/DFgIhUdjOpOppT4lhBXwQzRxib7WI/w
hh7YmPM4lue+nlJfUuv649jVe626jU8n6LE8Dwwq5X5ZfTpwxnaRZFl5ltELezTzwvmHyYDDgbSy
YA6akt85GfXfZQFvkKnFkc6vK6a2noHLV9Xy3IRjijZazzzdmInDtz/RKm79XytkOtRkOXrrHBRi
iqF3KXLipTmXXhmavasGQPa0MtgrI216A3QVgTDnllnfy40cKBrEGHZwNPoHux+Ls5ZNe1HD5oJo
1cAzBlF85e08qJECeKI8BwnxUBg3y2HQh/FlbOL24fbebboE30fQ3CnFrUtVdWJYLZSY8qxG4zK6
edCoDwwQRnhBmQ3rSQkq9b4q+r9fi6o2hUyEF8HqX16ValgSpzKM6TxpqfXTQITbLWUrfskda29i
19bX4n7EL6DU8cCtgiKmPDC4Sp5xDFUZjihdmYcIQJd7ewu3vhZsACj8RF9iAsLlglpBFpn0sDrD
/u2/Jlljvgyh074La3mPfb5lClw8B4qjCoRzVR4bpM6smwxTESm3F7Zpf5y7wjjMfRHtRHVbe/fW
lPjzN082udlS0/Irz46W1OWBSreZHCoCwZ3nZMsOCBCOFC8oxZDVN1IKZVEmJSzPZq5ND2lkmH6j
o/Z6/zcCLQHUiJ6KKGZerqasATLXdcLEgaKqgic4xYXuKRAcgsexYKrhf3AJBAcFkgYnt15lK99s
XiKPnV1YC44399VBD53olKh17s5qmu0c4K39I0b8l30oeouXK4O5gZhHy53Ori2HUssXt6m6+nD3
/omuKM+gKOug1XxppSs7Bzs1h7aTRoMpJn33DfFedXhPRUcJd6xtvPZAkAiwqZ2ipbOeWZgkRlio
hcPdGljyKcmR3wzV2Z1D200ZFe+lepjuuPvVPUhDFva1AJEJ1uO6khNLMCYQhivOVi7JH83kuaq8
Sl66w4hQ+vH2Zm7aoj3FO0KjilLm5WYOulpJjY3L20tE1CRlfVM9lEXDV2vDRPvYSNa4c+leeQlJ
BIkh4SntAoFXuDRZZUakBzRwzvIcz+8zKsNextCPT7cXdnU9ESiIdg7tRAoh2Lm0IgWTntldhpXS
CD216fTnspyLU+LU8861sWVKUNnhVYExgV1xaSoeS7mwC5TrpyksXYrfzUMlrvYuicP7oOuvUpEC
FMCQIs4zb+SlKbkY1IJhseG5zjPjFEiy86z2VvbUdKZ8b7ApCvi8+qKnQ9t3vYFaJUelNRvhOUws
hrlK9bcinfdmIV65n5jkQSgLFB90K7W7y/VkRRZYcTtYJ9VYnnNFeRcHo+0yuuTLIAV39ge402kO
0aAiV2bqC52QS2MBeI9CY4rHOSG8P5pdEGWuHSTBoeav3ckZejUmRlIQQ/+LO7o0pitdKGbLFOfE
SNRDES2Ou2jFHlDytTj/BtYkzPBekcwCBBDl39VjAo95LB3wrWdb7YLBzYq+rbyoj3P9lBl2W77r
0C+ZHgH4Zoem4nVzizGOnutI6YwdHPnVtxTJLhcWw5PBCnN5Xa7YWMQ8Gttme+fCYRB24MgncH/G
DztppvctwjHzztN2bZFLmaqtiBiFkunqJahkK+iKusvOcWc231tLCZ7g/+bpO7tPrfwAfCZWdkxe
XV6IFcHrFOVHB7m4NRvW6TrbaCo9OzcwqN08zhXPnvQ9ouDVjYJ8Mhx00FzgbUE6rTw1anHiKTCG
8zjTjSFS6V1EORqvXIw9SeLX1+TSg8jZ0ZUiCxNp0XpFdsZpCNu6O0d9OL3XlZk5PnXUhliUkycn
YwCgrRi9qzFN1K/Uongib7N+jf/D2XntSm4k3fqJCNCbW5bbxd1OaiN13xDSTIueTHrz9OfLrR84
XWShiBpAEAYQZkdlMjIzzForIsvxk9BMniRX4NHU0lDQRugKfOWGoQuZAwBpXTTXsuya7+AIdb/x
umzHWbffkRwacMZbGKEDgLp1VrXVwmXyovbaD2YfnybbUBj+hJzBs8GeTKPJzaSgLf33dUi5hAmD
UeO2u7qK1n0sKis/z0abfWdorn58/OJtl0QLD3wV1UAWRjf5dknQAsZ8VIbyWqWIJfv2oli/t7o6
fXlsZuubRK7gCWghOwxRWQOL57w2CPQWzHS2eSCCQaO+J8NNFsSBH5vanG9KA6xECjKDLyZxv13R
vLg1PMhqudbRWPuxGCI/S43sSLOyYeZ89f2xuc3KQIuB5uXdo3MCUm0VC7VmDYjLM/prtjDXOBed
hsIlsjs87nsQ4jumCPCgdMhbG0HwlfvVfaS6szUP16qP5qPDSj/0hVa/ViJ8umgk0dD0j6nEkwaQ
7N5uYtyWNmJ4qX7tCxQJkHcTsLDsYicwkT/45hahrwURih6aDXJxA81YbOGJWst1ssEuOsdj6DAM
NUv+GkxGj1ml0N8VNTfqzumSX2RjlUIcTWUpy7TObYzJ8JTZm/SrOhjhqYmb5rR0bnL26nz8oC3d
8OqUZvGhsfPwv+h67BUsNieOAg/IOKlOTkdPXbd7zUqkkC68+ao0tnpE0H9CZLB9OoHDCvkHurLg
oPCZVU4PItPNM41T0JZTeZwH+x+rrfXjaGt7Nbn1egiPSBSlDD6S5BJke+sqIcT+PJtaNYCZo3wc
OeeBMMy9Ft7aVd6sUFlEVkgqC60fnImwtvASdwlC1RUS3vqlMcffdOANfhdbP0Axnx+f6/U1Ig0S
nVOsJWjmPV0dNkYypLOD9H6QF/bkR05sH+cpdnzTyL+1Zfz5sbU7myhJFzr5GxO8NpKDTW0J28nq
Keih9h/NRgkPXdLVO1ej/BS/ej7hDvI+NOIp0HIZr/vjioyogd+NQZSV1X+tSjOP1bQMl6kO85ew
bo0/8zQtz121G7Lfs8wALSpJssWB9986SWeEdWE56RiYWlofp3Zpj3rdtkd+znx2C6f61E7o2YR1
4319vLPrS1OumbiIxg1aUZJYfmu5ySexGOM4BFlXqieg+MqBwQ2qX4bLs/czM7VoqzHyiveLdHUd
WU4JMBS9L7ugF4v9BakDmN+1Fn8RzrTH8Hv7W7efkpITBXApwS8TyNUF7XW5GieD1geTYacq81CX
Ig5SpbWHrzyOeXKMzbFIv7hjE0Uv82DEi99ORep+0AYv1g6eCkooIKiKlNOcq1N0tExmFO3ctNu9
N6gyS4Qaj9aW4jOa5jjq09QH8KjAfTA6UHwcUrc6e32+BxW6Z4u8EJgETkwfd7Uh1lAlactE3CAp
7OrQU0p7NxZjzFkS09fHLrU9rDgykHTGyfP2byQ0syjWShjnuFQm2s+e2+lf5zx9ck4b7SLgq4wX
QZ1FElDWoAU1LKrWjew2GHovPCS5nR8i2+x2PtEmF3wzA8KJpA8r1GVvz4de6iEAY8bHLKZR/aUy
z/SfKUJCs+vS7pQJe36NmQhyph+tnurOja9WPLovjzf0zreD5vamFERrDHb/7W8oQmuZUldtgyxV
yw9WKNL3jd5NlLKKaUdA4I4pAhrCNfiIXO3rOlJiF6lwq9kL8mHJAj0FSlNbSn+xu6exLXAkcH2p
MkGRhw2WbvRLDVVfiq4dwsIN1FxoftS06TmKRLjzTq2jGWmF550bTjaoueRWVhwTYBBhfBA7fXRm
TrMLJCmtXhDVDs9tO2RfTQKewCuK5CxmO7s8/nTbi52SKsQ2mQuSp6/7mktRDoy+C52gBg/4fu7t
dzUR95XcZjkTLdTnZdC0jwY8h+Njw9v3mY8n6b1SZgpy7spn9LBrLWtJ3cB08j/jGo10NGwzxC3z
2W8jdS/+2J55Djvy8txisv2/fjoR+Gkysk8nUJIMCc+oH4OWB+f0eFFvs+5ur3WqA3iNVMajZLCu
ClLbrwHyKHqgG0ynA20YW0NAnKr2RwcUMxe3N8U/W9uoNKSPa7f6WLqd0VyLoqkSUJK8PLTMO137
mBWNk1xBqId/jElt6/7sTr3y0jZV+H7JK7SgfVgSVuTn4AIiH8JLuyd0vfUNUMPEMsiw81SR0966
JhXJmSzI0gI6PrBM5rBTDQZ2Tfn4UaPiMp5LpbUAGNQKJSfXnoW2wzHd+gg5Os0L/JMpPeS4tz9g
DJcOuetID3KNMdU+I1g792tUuvMf7uQ4yyFmX/qdC2bjKNiSc6FggtkSzbm6TxUCA1itXRo0Sz5d
Mi9Ozi0giJfHjnLPCtmtxFSS4m4EG2czrCw6QFlgCiUOr2ZY9+KAVMKc77wPdwzBCIZbg/OznDUC
FwJYp2XLmAW5K2DPqWV3qqMm/vL0cqTwDyAovEWy/G8/VJM0nTLFSR6Ay4ASa831IU3QOXxsZXP3
U/ODjETJmD8D7kSu9ZcLWTSJZU5jmATViCKTnQr9faUjj2Ho+ZOjDIlBpCkKYxLfBTFp1dRq84wp
5HaaBqCJlqNST+GBITTOk3XFNysS1wHegsLiWsatLZu4okuTBBirSU20vKoP2RRXe7ffJvtiObzQ
EsFLlYPvdLtzpTvkpVeUSTCMjftbly3mKU9r6zKZavR+dJT6QmtUe7I6IFdHWxpolxT7JWG5NUoF
vJ5Shr4FMTNe/4LGMf+Vu0P8LnaG9HNt2OOn1EZs87GPSB+4uYBJv2T1iI8mIR/rIqpqDbOpZWYa
FLpSnMM6UUH1cns+bwX6HwRAEIBgkIzbpXmLS1HWTLLASRPjZEZoXYaauQeuvePv+DlhJPhu+rjr
JzKO46yfCycLan0c0wsjwszlbGRtHB0Kr9iFr90zR3WP2joDbXi7VsfLQQ7ENZRRBHUThcE48eS7
rRafARuVO5fs5mWhzMsly1cCAktyvrpkq3kQbVeLOgg9YxRHDyBG/hFChF0cwC7rjKpNPKETbi39
cIkMgQDg4w+4XSuDRQCuUbOSUd66wTsI3epdeDCBMVjLkZ3+r8rTfYiHZe+Mb48eltjQN/FJOher
qzGKmhL9wq4OEFcJ3wtFMRnG7ji/EYsbx2yyvBfLWZLnpBtlCoWWBu821ErUINYlsngAyWwlXUXi
tkwXCI/toZ7AAg51Vu4cuDs7CXIYhWMYnHTMzNUpDzM19LTQroJaY3g4NRZ9SQ+jPrbtSevUUNmJ
V+9sJx1XQmWIUZy7tZOCEGB6nUe8YRvxeNbCbn4HwGb+5MB6/GQvufaJmU978842MToZKbeZnExA
oE4D6Pa4Mzp3yMqwTQOHlOADam3GyRmm6grFTov8UsR9+nkpai/6IHLFai9dUTg727y910gimTkC
Z1s2Mtc/YYbyboyDq1zRTEsYXu64Po/HXmfxjhWePK5qT867p1h3u9B61mm6JE14Xeoo/gS77hs8
1vTz47N3z4jsPMlaOI+sujKS6Utn1VYeXsukyM/lnHcHI0Oc9bGVrV8aMCGAiErEAYnN6ptlXCmx
bpZRMGtoWiyoVgZVAasztpQ9baOtKS5NykYy3SdhXEPfPVgxpWWMVVBACZsONnOLEHK2FCtBj2dE
hvvxyrbeSAqD6zNOCqV28DC3H0nJ62G2GzcPRJbrxyI3jCDPFqD10TS9Txgcd9ac2DmKNhpPYzQ+
Kc3NQSBb5YmA/c2FTCXl1nyRy3dX6ZeAeVm5cqxMA9iISbVj8Bk8Me+J6W29BXMUa+BHypGV6/w4
h9+edE61BEU+my+x8Nwjo0eS0+M93X5CKEC0gYCKUhMiiL1dVEfMMOZzvARRaNMvaQyn9b2uoA8U
ovG1V/27a41h2XIHqXltivvdxMRvxZkDTa3bi2UPTPmp8dKWGU3fHi9su328ccw3YwAyuBg69bcL
85JyREh/GiiDG3VEHTxN4QeZIMIf29kuSb6lpkfYzHODTtTKTglGj0xtCIxwUH2GKFYvOfoE565X
96ZK3VsSKRqZ6Vt9f63E47XMeFrAjwSO0hcvqlf250hB9PbxguTG3AaS8u+TAJpyisnmXROTMhmw
V7TAUQHToxxmlAzpipnMjbb5OA1ngnX1SfYxZ0uCoomVQXaQTK07hE4Za1PoCi3IQGocU4ZlH6Im
cQ69lz052/zNFD1dKSAt8aFr9nFTFIu6FIkWGBN93HnIi3PMWO6dc7X9VvI+JHR9WxMQ81u3sHQx
owVsqMFApfTURBqaXmLeG6d21woQRPSwZTC3Lu7EiYZUT+SqgZOF/XmurcU3umZPi2lb3JFbJTV2
JE6DvuNqMfOyoAEzTGqwOE00nfFvM/lnygu9fC0nvTMuDhUZ81OnzEN9aBoLjZxBQfLnxNUTjx9z
ta/jF1GK3n2JMgtcZmyFsaL4alG3FrzNIne/aXOZFScV2XX+D0PJrJK0jYlMrVZ4e1Or7m2bpE1r
jOJCT3ktqpNOetMQGs6U3NPpmw7P/lXi8/dO0vZqgEFE9Q0gFo8G1dtbH4gIUvNu7ufACZXyrJae
bBtl7sGI6idFXnFqSVYicAEEDUl7nf3xWcKEYZxcrGYFllyMkM9QnfKNumk/Pb4f7mwedWh8TbZx
wPOuLlZT6IlTtOkcqASBh3mudd8Z3Oj42MqdvQMtQD2Rea3w99bnJ8nnCK2XeQq6qqlf5gbBkkQU
8aGau70BDltTqASwf3QXiZw20tqWqXh9lYZ1wNWgf8hzVfuRepPxCtdG2cHh3DNFqZn4BQWdOwHT
nEyeMxlN0BK2vzCNpTp0g4UqtXB3AKHbdAG5F9iP2KLdQwhx63uMvoj1tG/qQNeBVvlZVCi2rzSD
UvugEKviPExaXJ2BHKfe0y+inPhJbkQjEWz5WhOy6irX6jnyQV3N2hV8YndqFc05FwntoMdesn2r
mDEK3khWIqDqrTmBEcPYzFjYTdCUSvHSOrn30mlleSj6YjgMvWrvpO9b36fPxHtP9EdVlq7p7a5S
6bXGvjKLIB694gr22zxFyvDl8aK2ToIRvhm9RVqlvMK3RsasKMy6XIqgnNX4uxeNznGGqXKlnjCe
njdFQiJb98hPbgC24J8TldyqCGha9Yc4ry0/b8LoWFZx/D+YAuMN25EslorfalWZ1JEbw7EIetv6
aSyN/gKrLDpGojN3EqCtUxCMAfKmlU3vfCO+5c16lTOPuA5GOqF/F45ZVgEjPPr5rGptGtOhoFK4
c13ds4nDkztKxAUI39tvBvDNFCkzFYJoifsvKK21x7QwknOUiuQH05i9HXt3fERmBrg9/QFEaFZl
2siqVHVRShFMnpkrfqELZ/HNWq0zMi9V/PPYTe6sDo12ykb8Q098HeMO00i3nOZAQJaPyrWp537t
at/CSblOyyTOj63dWRvofHl7sbAtDs5ORlMYiJrRp2JU1ln0pdacGBfQRC/AMLu9eaN3zjQQQtpx
ZMtUGtaNVbdvF0/kCdgSN5++qBEp7Cia8vPjRd3ZQhriiJu8za/cpCPjbCLT0oU93c7KO2t2EhME
CevSgWG+ZswfffqVBowjRavAYjItYN3NMcuE6lAfDQHgAtePDGsOLBG1O+/Znb2TErnApyBuAF9c
ub0zlpWhQ9IMpnQAB1d47TWlWfXyeO+2bxlUA/46F5SMo9YYnJRGgZ4o2RAooFi/qcs8HM0lsy9d
6FRHhrm375XZ0J696vEJSWlmG7lC0JS6PdGlmqR2grxjMDaa8TnRjfhTUzvfH69ss38Ygfoth7IR
h/K9bo1Es5t0ZawMQTSDTZjTtDiUWbwnjnvPCnkw8S6VBKLEVROk0I3ZU4jNAzer8mNXmINveste
CW1zbOUhQieNXj46krTcbteCmo7TV6iK0bGfnY/MDWUMgFOnH8eyiJ7/NtRDQBhTDpWv/8pUGit9
XWTNGCij0uqB6hXddIyZa/QsrYHrh3yH8i7fn2LMuizYmcrIly/HgGNmfnaUofYNpux+fdoL3qg7
REvkCpRibncORgMj7htczZqiuaNg3ffXzratZCez3/iBnLFJ2xUcM60wpM9v7fR9OHQ8JVOQ4NtH
ksfpXRGL5tnrGyvccm8oZtqu7mo1cJm9gc6+GmhznhyWsY39avDyk+h2pQ03LidNcUgJ2sH0c4Bu
F5RGRj/PWq4GNvJhhV+44UCQywci4I0pwpwef6dN/dGCS0M7in8T3lL3vDU3LUy/thJWBsoxPatt
r/wYxt780hVJfI4JSoB1atPRMMKfDVK418fW7yyW+II6uJzYRzIpv+6vTeBJKSdwKWqQxJr5aleO
x+CwMjkkRlLvPB6bC5eFWnQvpTgFWK418z61rbR3YAcEKpXBw1z2H0fXPCl6Np4cp3i3FNWeRPLW
NSXZkAMtebxA01apcmJUhTGDhgiapp9q31a0/0DT854FF8vxoR6QNENqHkJ0XPvmbKQpx0ANFEOA
NBwcTnalDidNOO3Oo7X9XEhTSaIOYC3ZwlwlYClKCRlTnbVALcvw59hN46kUTnUwRK/u9JvvmCJJ
lork7J7ECNx6hlcOi1K4TRiEU5XUfqJO1kmFsO6HkTc/K8PCFsqMnEaMRMdQs7s1xjBHrn8vDUnM
leQfuzSKwNDrJ8fw0f3lvedMA10CJ0Zd9dZKk0NoLMLMCbJkLE+90KX4dFPtZApbP4cmAKBCYvjw
8vX0chfUaRyqmR0odVKdsyTKOt8eM/cEoyS5hv04HSgYPF3GZZYADXq4EISb/O+Vr5dR1GU8O05g
CGP08Z7qophi3lnbJuDkHaELJA1QU2VDb3dwMDXw0qFuBEZt6CfbqOPf0pjeSWQozjs3Mqpn32RZ
aQekLcGQJAtrOZtY9iGJCtpXo2ZwOdzJClGSMP/jyUuQ91EilUHN88ZA4LpdVRiWo8KUTaxkUfij
m83S94pmfDf1y7izgbdXEueJqw+EEjmWVJvdAOdoN4boKWn9WbhTgRmQdIY/aaOyxwq9Pb7/GiKE
fptrKDk5qy81liHZwTIO58bTynM0DWABhjp5x8CivWbqfVNkIbQqJFp/dXiNKI3pZczDeeyM02QY
7cdK64bf+2UPQH1v83ghQXhLGDWtkdvvFLVwPLLWZU0dVfzRSzu/mI09kRP5vv//VsW/O0dqAA+T
WJBnebWcmFE+jF3CStuZ0Ws0mdZZSYz2ACjMPuTADn6zK2V67dR+J5u7jQTeDJMP81DhHsAD125Y
Mzso1ZlBco40Q7mAqI4JDDuhXlR7ao5pWqsvYAa1MwNovaOdm3tDjO58RxkAyw4aD9qmu1Az2DNd
Fux3pVL66phlhzYp56AoRboTdqwA+/+3VrqutD5l03qtoyoUszGSXIznuUShJAx176KUzXAxzKg9
2ujF+722zK9yxrgcVumcEo0JCrPbOb6lTdVLXyCdUi6Z8+XxVXDHxeCMUmCUfW6ZF966WJw10COG
lD3oSu20RG7lD0MZHh9beWuhrHwMM5Q+KO0gbrX+1Fqc2Zlb9uPZbEADlcA+PphwxRnT3YbHbDQy
P8pb+zJZbXdQWiaMRZ6enlKn6X5//EtuL/R/vwO3AxUtoC0SDXG73ilTujYqyvHshLHt556rvNYw
pcDohd15EMpz/PF/7dkIupMroG5rrzF6ETqD2UjB+mwnKUiliEZcr1WClly5J8uwdWdJLSP4owTv
AsJYneN2WTSE8g2WZo3LRyPPvK9FlWenFHGvficJum+LRiNcFyrj6yYqopRzGk/ueE7NmlyrRfHB
B4XBFDCnG74+/mQrtrHcQxYmZwkjfUolft0rGWkCa1EOU8hul1C85kMT9R9m6LjjOY6dzvhjzlz7
k7qEXuJbI1Bjq9Ss+hAp3iIORhwhl+brWUWcsrML28MDmIzAAAF6l9d6jdwwQYQIY3bGc2jl2W9u
zrC62POe0774d/kgwMAXgEmkCb/6rrlZKE3nYWUpiz4w7FL3hep1O0f07looAshXAFjvWo8wc6LB
BlA/nZfZ+weZ5/zgmVO6Ew28IXlv7wHeTCQOJC9R8qRWx6/hTRGKVs9nb0x7gWJlGNcHE92zzp+M
1lMOyN7Bt6va0RUnUw2z4pILI2ouIZpi7as2z3px7NU4Mz8Ri9bzIWPMdHNtbUrw/qwN7V5t6Y6j
I+0jWQZv5Lx1mDksix43AmWfYnL/mBd01814/A5sc2+yxp39J2hBpg1yIyHgul9hjOAETDecCF0q
xRdFmx2KcNqzsr3+5EQpSt4I08CVWiMnR62e7DZr5vMoz0mzAPFTi1cjQsPW6owd/L0MT1Yfm/AP
eCYBrYS6rgoLEcMmxAyF6FwoeXFwelcv/dY1lpNlzelrxoCzc9YOyffH18VbXn1rlryKfATpCFoX
sItvr/gh9bKup4t/rrsq/CeEXNxeTDMdUr/yas37zuMzfkMwJ3deq2TsIx954kw7e62WeKfEjsz/
KsDQzUOfz6WcXZEb4Ye0cdyUiVRm2520drEjX5OThH+6vb68o8GUf+uWOusCs0oj9KKtklkXtVq4
r3rBxHVfNIpRXZJQt78taai0/jSOsf6xEGJpae8vsATkGCLxovezzdTGUIx20E9ijrSTMWXFTxX5
tPASFoYQnA4rmZudk7l1PxdEGKWKt4YqAdXtpqX6MthQIg1YO0v5EgNHPJAMPwevllcZiQBMIcbd
kPTa615+bGbp5Oizc9YKNftQwR0KKlXssSO2AS1BM6Qrna4fkCJTrvWXGk9XN1rudI5zrhRRfDKL
STmPSjR/iBnafmyaIf4ewuI5mvBldqp2dyzDaacMSbYt86pVZaRC5KJyB9s9m9rwYk9m4s/C+JsB
Y1cEuz5MoS38MHyyIonMKgwXCSSXU3mo7a9nQ2ilq0+l3VjnMW/04zJO8zmpNXXnsVvfhFiRhEdJ
n6N+B2H/dlcjrq6IPqd11hrKIUqUuH93feHRkLbip7LgtwUxLcQ2sSb/Za/ynlk0VTpQfzmrGSM1
ECgc/pxTd/nx+KJY34UsiGIPJXZCGJRn1vFS1DP0VXIQzmnbWPahX5bmS1iN2ejX7eT95VpC3ZPz
vrOHcvQPIiLUSihqra6mMYftOdu5TcCAWGGfNOl55Jo5AXDZg07dMwVdDfIohV3QYKv6yGCXjebM
mBoco/fTRR8OqQrTK06XPUTpvY2UrockoiTor2Nq5gSD3lk6+xxPU35wo0z/EYmWQQr2FH4al8o5
PP3h6IFzg8iRsFRl5O/55XwvZW4JTWIhMnOMDlGNkLytZfMFOdf2aJAt/g/2CLxoShNWU4Rc2dPh
MuQh0LFznSbOO6yU57lYxMV2+vlUaEr55fH67nw60nFkWaSwiASv3q7PTG1CdmmPvLX8o6pzpKm1
cv7euIyie2xqk5dyCKTKh1TCBRXMNPRbWxqSnENX5+HZmYbmTyYqhVWJ5m9fdH/2rsjd3zvTbSwk
r8JKf4m1FjEoAX92vFpaNL9WPBkDOnN5rB71MjUbWTdtqp0fuX6bqIORoeJDNMY8qsCr+9ykcCRq
U3HOibXkR7Ofu2Mxtj8f78Q9I7SnID4QIJFGrR5ANPVokSG4eTZT5gbAkFT82e72ai3yr/wam8il
yFoLDRdZMF1bmSORp+i9eud8HtvrmLfMS4x79TRZ/fBprsLoai6OenJ6PfrsDFp7enaRvInUpt4m
I0l8++3XzlIhhrxPo0s6koNmkaGdbZH9/djIHZ/CO+XLS/OD+2f9/oold6vKm6JLwiRqYh1ISPBM
6XYmx6ZfvL+0sFHNyzB2nvZ7aC5qmJIOW918hASO7nRUuQr1iDH1undTrfc/nd4YnxtQJp8YBipI
DDU4TKgg6zuLUeNh2ptRfGmn0b4YaWFd+qYQT8kW/p8VdgIKG2eVsuTtftehWRnJkseXuEvqg9rm
MaXwuHr6q7IW6DNEHJA1KQ/fWqGBPztzVcUXw60M357S8jBSN9y5BbcHBEQx4bwUi0LPbA0uLgC4
C6Rg4ktBQZx/1e5hMrpypwuzsUKtBGaODdWQ77KRbxomL4zMqsGK5iWnFvzvIWX2z7Nr4S+DJ2W4
Mxgx2ca63THXCGORpkp8UXI7RPnNU37U3Vz99fggrOaH8vnfzNAqo9JO1qWuHo5FMeypbxlkoA6F
/c/iTdbyVXdiYfkEHNGnOvTyJlAGZVHfpcJ0f6pz1tojkQhjp/28S8bk2E0gKf8eKoYhniNPyz6L
1ITmNhTO8D6KpqULjLgcU3+xFiu+DGCwk8Ms0qj1VaNEyU5Vo/631u1hQT9e3OaRYm2ooUnOLvTu
jfCyrEzaISkTa6sRCDTN6jUr0yVQqmyPLnnPFC13OZCYWdXA7G6/lpqljHSDDnOxcpv5CAUjjRLa
KH7qJXs8hHXKKtXWGFcgn16p+7N+asrUscex9eDS18VLJ6fVWIP1N9fx73Npf+oZBvH0Lr7VXqXo
PuOh1gmRgqaicM02vVipXfsLs7ERPQwZAETb9vzY1J2TRcApgT/EnkShq11MPTRG06xOLyLT84un
NuPRyozn5jG8ubyMOukjMABSCifdfqvGNMmI9S69KNBoD+jCl0dHa8Md57u7FvIdyhhw2qi93Vox
pm4elJTyVEL2dxpHbTykNjqqj3dsnc3hDLI1QSRGxkpZbBUbWUgK1kmipZfB4RqqzdJ8bfJCg9pj
Km3n61Y7/Jw1K7+ayN9/f2z73gqxS+WJWg0Ci6uroyrGKHMabJP91Edv1Oejggr0U8izf78WGRAJ
CZkdxuQO/BJJV/VY1ariMGkF4epjFcMNXBamTv0Pa5HKlKBtaDKs07k8N6JlKNT0khWWenAWB87C
onrPvoJEsbSRIIJQLCbIWt3pWdN3gxbn2UVflPjFK3oy8Db/+ngpcttv4jcoPTTT+QfcPg2ElZEx
MY15WOr80tU9GrAL1ZjOsIrZBxWUnB3RaP99bHB791GVQdqZeXH0TuhW3X4hpxhCCCEUj6y4Gz4u
/WwchZLW/7WzfOcq2iyNIIiCCSA6Wo0gtqRH/uILI+pCo9ro2UWblFZ9NcdeS/0yQnT+xdTpF7+b
ygGeyePl3TNKA4H4iJYM0tWr5UW9CiMv5lJy62g6zuo4XlzGQUJvhgrpd3yF/zw2uNlPVgkaUc5o
Rs+AlPV2lUaVO2EI4faST7rwTmHsgDyqYse9dGZp7E2Nvbc84l/8kbeLC2S1PALZKHHUGWsInfmI
+HdfRRu6f3NFG+9DxX5yQgYHmuW9dYq5fIlt172Czoa9EiGydimaqX6vhJr2mwIM/S/RkJRrUbE3
UvjeAqFFkIXTNJBKX7fb2VFBzhbwQJdyntMa7qoyGMeui9KXYnTC36Z6zK/PfkBKQ+QWRKIcCNCE
txajMM8VDV2lS1gudIUR8w0yN0k+KvNcnR+b2i4OUx5EVQRWKJWvG+NtBI0rn4zy4vChoGCo4pvl
JLQtsiEKyxdtFuLZMiy0CMlMpNtF6QvWx3p1VJ4Ss+gAffZzRO3E+wpcrt3JSrZngLI8aCBXPp+s
S/73X0565jb6lNBHukwaCbWviDD5NPDYfVnMaPnn8R5u3jEWBEYH/hGX5nbID6SgOp+TorrQ2DEP
TcblfWxqT9nTEXgTrb65maUhCdMGp403rnfOVOJBx/vEJfLy9PNoJ217CBc3mV4IhxGDm0cv8ys3
qdugdJM2+sBVF30VTuLOgF/q+mNvZ0b/92Cn1GfDPLKYNq5CZfKr3LLCjyIt4WnlcTN9A5VjVQdI
nNESQMlbjGAG2W2j8T801qmvNe1H5fZ9XPoUACZP+I45Vs9W0qWjkPQxN5eYTg4HvP2GXrksc966
xUWZ6JoNWai9F2myfH389TYR0MqKPCG/eApQJ10vM6Pg63kpkrOWe6iKngkrRZGd3LTL2ddYfClr
kV8eW5YXx/pzclGDGoIlJ8sIt5YFUIo2yiX6mSm3L3DEp1Oo9/VBm4T9O7oi80utRckXF87w+2jQ
cOP/wT6EOQJAJkluhI+EGY0K2rSlnCVZoLVVpD9iJZsOhVDyD6LV44PF1Lj3nTJ43xKe/WfTYAoU
8Gp4OCCtU5pePRw9CBJ7KTOOaJi5V9sYlo99RpjxeJErSqp8LgDgSBo+4CKJbF9939bLacAxDoiJ
1Z7oruqSd5afJHNrXGm0itm3M10Z/hP3hhL5auUsxZWstNYCobe26lfa6MIwVexYoNqUKSmTLfSp
OIgSIqzfOs6Ernxeq8lhzE2Yz61XzvYVvb0yfe2NrLF33FU6/a3TyFeWd53bjbx+3UNlhxipAMqG
SvBQ+XOeO4dc6b8gS7OcHu/c9mmQxW55n3Hh6Eh+3bpnk42Niah7dUGr2NJ8L5mVd1VplpdahMI3
ei1/bkrP26eijACSk7NADXQdniEw4C4TMgmXuYry05ImX7xG8Q6eHu/hLbZXNiEuLyy1Z+jQhrNK
FCcoUz3JW3WJIOWfhtFUz6oY9rDK26uFIhKxEQAwF+9bt5P0RbhLHxvi0nnhd1764WAO2ol7VD0g
bKUf9Er5NNfmTvRw57tJV0cKAhIdleTVd8vaSIgRTdjLYs7JxUyRG2vqoTqYSxGdhsUQ3x77yZ29
vLG3usaYkhwDHh7FJXNa9boYA7OsyWsPj63c8XvkwImJoCMQRK+9sXcJgNJxljIQtZcc2yZ3ZkY7
qsYRvQZn52a+s4V0cLmUkF2U6qTyx/zyJlRxWXVGUYlLVRmg1qbxn8mIviVl+XPpwr8fL+zO9nH5
07ziKoTut46fUQVVwqwkyiqF2hwi5oEeC9Pbix22ViDKURuRMDgX717l+QyuMV3mT/SX3HNaqZPb
KX5oD9WzcCH2S04sATAKbIpoZZVtD2mRuY7AzqC3ml/bi/ZiR7lxfLxnW2egIvIG7JWibRsFwjYO
bYY3Ld0l0Wc9OoQTz+ZpsPTUvNhL4e6RAbbuQONXVq/wPdpVa0RJ1zdp35pTf3FiOEq+27ht+ULM
kCcfGH6bVZ9EqzXPMW7lZSib+7TAWCcyi+s+hqI6ud1qKkPONbs8uk2iHPLF0Kh993tv5HY7JbZL
an/SiaYAucpw6J8JtdYU9RJ2w3iIwyQ5isJtrx2ErB3ZrY0fEsxR8SaDM9ED2rDNM5y9nKiKX6Km
no5dVNdniZncefTfIEs3ryR/nnQGhMSbgORa06XRwj5jSgKz28ey+UOzueAvWhkl7SHOxsg89aXZ
/DmHpt4lhzBtxvldpVXt/GJk4FejnV+zXTONEeIbkh4aF5vxlGZRj4rRR+bF6xH9DztHvYwu4xoe
n4k38tftmgGd4Zz4qMm1v9becOa4slXgW5ehsLLl1HZO1HxIzSUpj/SoFNdP7Djv/H5MJ+UVPKhn
Es4LLXvXUnRbyPgmrde+qklT2uplmZ16gBvSzcofXa9Cl3cp2pqfSxuQwglxmdF7jUUFQSavwdeL
umonkoEq6pZj5ui1/sNLFuf/cXZdS5Kr2PaLFCHk9SqTprzprjYvirYChBBCApmvv0t9X05lVlRG
zcvEnJmYoSARbNZe5kWDLSpYpo1QcU5X0i7XANBhgNwixeSlTTgEwjaalMqUjIa4VEr15NC7YDJe
G5eTprRWReauTRWY9X1neQ0z46CxxdpTT/3u2mF88cUQDJmtQ6r3PR+IzZLegWJcKQJOQJ6iEXiF
SK1xKGrAdxLKpEAlhyReKvG41nSMUOZXS1RWRFfjZwNnnrjAS4pNtwOYB+kOghokRKxhPOpSSsHT
Yo4nZwWUMy/TwQYePHYqQb3PfrquLr6aza6/RzrkX9WB0v21dWEF+6PyK+HeiERzUerKyOr3+7//
+S7btG2o5lFogBd2yr6eFZkHjjbgfkgHVUQjqXOE1KjD+6Ns98TpJoN1EXYyJLZoLZ0U7dr0FcVJ
Ee2Xiao/MCKXN1xHCrY/Stys1CdlI3tevj/o2fkE5g/qqM0oPEAhf+pZwlO6OKoL0MOEI+Fhijqy
byFQze0iL7kevrmKKK9ROkHRdoYW0yCwUAjgI4IPj72RoLbB/9B1/4cJbW050FbAz4GlyOv6YlGC
9qypon1q681gIxJlC6b+Tg6LfXp/7d6a0CYdghpws/08hb/nZhyIkkm0j5FAeNfDS/KqClP10WM9
QfkCPBUtLICr/imztne1ME43OXsrhAdphVMVoPqRjy4bmHuQWENjs7E7z3AxmqxQcUwk3o9JF39B
S7MqWB+muznoLwVVn205DIVtACsjVGboT2wlwX8qQNcOuCjTLsE9NVU/vapdOBzyCEPGAiwcLlwQ
54NBU4apoVEPyA/c5NeDJWptkeftpHsJucjeRk7yC96sXU5HZEVeGOtsP4AZARhvQ9sB+OHN+3os
HdVONLAo3WP3KzCSByBJXZ9eYkG/PQyoS7iNoCY/9ZtSKuEgn/rpvm0n6G0j3sGyvEo+vCEwGRy/
4HRuIsNTnTJzUpzHpEr3UzC6YARsPl3cjqZQTa8vZXm/MSWcq8BJsb1Bdzj9kqBMYi6AbUyJ9ioD
y9jAjrq5dI2/OQqIDmgYwP31rBFM/QaOQF1d7W0XVE1Rd7L+BWx2vZSKcL7n8NNszykgP9hxp+Wl
mKMezrk82lecBRn3oFGRwTgeZrcJLnCk3xgK1TroV8BfsO9O/U+RDTDB/DBI94PmU4k6e8kJqyIk
dBj94d0dYdGQnwMKEATqp0NBpgsrqHpI92oY08y1QZrX5CI57wy4QzkH1TNI7Jt/DDhzr7+hPk4M
HB5ktU+GpK6+8qFL3HsV+LUL6it6ShlbrWoL0Pab39TZumhr7DmXGi/nywp6MdTJOBA3ZuepPV24
dI5P+Jwi3h3HrWImyJF8neaGX1Tqn29KPIcB1m3yRjzrTt0nZCh54+B1vift4I4lnRq3RTZ051+6
ft+YE6zJMBDe3lCInr60Kh3WOna7ah+adshFArSpVS36gdEyF+9fjG8MhbMd7wQ0U4Exn/KYBxzs
gQlcZ4/QNviG9d63yQWhswUn6+MjbdAjnvdbcxPqltfbpRGNRtJXXx8Gg5gRkqq4hMlwvJu48+FH
I44l6IXxRWO8BJEcr4eyle2lIV59aILhW5OA5zsPi1Nu/6sLEMkbW2LDtPBgxHBQj5zcWdSRoH2z
pT7UgR5yHa4mD9KpLt//kc5e3vjLULyAR4iiE+TIk2uYzwzPsYnUB9V1OwdEvCyl0e9utHi0yI+5
n+DFjWYRKPXb8kGLio3xevFCX46Qchh6oJVJMvBugcKbOb0Ae//bw69KaNTOOJvQz0BTEc+1k9/I
8egQOp129oHjB+2U2XRmzf3iwpT5YfUQAZwZrm0EQH7lfdYh++iJ69TIrBlgnrsRaKTYdzRC+rE7
IpvshxEyJqDP0qS6UDyefSO4IFCRoOze2HDwtnm9ImSq4RxV1+0BhmJflOR4Qcn2m0Rc2AV072w3
YeFxpgJ/gHIU2M7J71x1FvqvRsnDnDa0iLshKtPR7y58iGe7aRsFinq0k7Bz0fJ8PR29kFV2IbQf
/uTpOYe1Qzdmq4X5fgbDICuuVvyRl1xEz9cQJRBuWhDicTfBEO71oCZSAu0JluDFBJ+gPEonYJaw
A5/XHQvG+pKpypkMFQ0znGruZm8OYzPAwK/HS2eSUhmtMfRA7XrL2rm+0hVp/7oLDEZLCO2YgW+v
TRH53EkaH9KUdVPuOw4ddn4Pcc+FF+PZZYnLCU82nHwoA2HccVJwthVDtAKIJvuFVT/GZd170rkK
6/pbPTc3TEdf/D6+af1LXeZzCAjj4sxAEQ8lztbafr0OyeDLtKvrFOugCMlILf0sYVWSm8Elh9bQ
9JqkA7sWnTc/EuN4X6ugDT+9f36dPZe3PwLtLXDRQLQCHfP1H0E7GwTImkpRKSjm7oCLJLpEUJEf
HloB3+Qsod3w0NAWWqj3Rz7/ogA1AQiCL/vWvzl1rEDATg8V0pLuG9KrNgtVvKDnu4b2fxkHhyUe
zDCrgC/L6QyjDvaRYwptu45/1s1qHl1/aC+UkG/NBjUBIEPUdeiLnpyZ6I8yMmBv7TsVxzdoxCOY
XbCl+PiaAWTAp4MqFafeySgoVEXi1XgbrajZ/HKSDZmKjszTpc7r+ZmAlx7U0kAn8ZBA3uPrRZvD
Gs2FGUU+Xs0sB0dOXaex6Qsu+kte5G+t3JZsA+c1ADaoql4PFaSNY5hoKnRnNPsaQXO5D5vO2318
5SD22XIIYQQK2PX1KHLQFfLiaLX3bbOUzOfuwTg8unBLnJ/fWLb/jHKybAp8nwEPomo/xUzeyzXs
rhQNvN3IHO8Wffa4fH9Wb329m+8z6o5N2n6awo7Ap3QGGoQKm0TmGK3Jj6a3cw62CrT0yxXvwJN5
f8Q3fq3N8WXTLvyDUU4OLWgA4ENB2mpf02XYJ67mBZ3T9fH9Ud7YflCbYKAI3QXgeCd7QvQV7GC4
qvZONdR7nH/pYWqpW2J3XAo/f3MoNIQA1mxO2qfGW9M4oWzwTbWPm/DzImcgyzHXqHmkuHDPvLl0
IXjNG3MRIp+TLRg4DTob8AbfI6hVZ8Zz/NINTPjxjQ6Lh608hJAG5+vJbS50FC01l84+FaaP8iqq
q5vA3xRCH/6JNldLFIk4WbeU1tcfFK74SaaS1gdQMNp7h7fTNXdUmi9mkN/fH+qNrwpNEoi/UMyD
UHAqE/GFWrGgIz0Y6bnXY7UkR+k4w1MiovF7GGt9CSvcPtNXBTDCllED/5vfBqCfbHKNexKWpA09
IBd5VtnU+wktPE0DiOUjR/9CNVslu24KqfzsN2OsMxghDPq3iY2WJTrbbs8zVQ3tPbQg/vRgYPoB
JzAoB8JM6m6SuYzjsc7WRNkAbCdT/aiQvTWWuGxn4GuwzlPFwL2aZ26zRsnPqI+rTQVNXHpXTR4O
GKIGM+7rUTi/UlgTJLjYtOx2ZBhpWvJmcKHoryGuge7VBm7WTJPT5P444y+Y/GkweT3V/KuEeTiS
iVOXiX3iCNC43//l3tjy4BqDQwOh5SZE2v77/4CUGtTcAF5DYAJPtHuCBSrfQabzP9yKW2kOkhBe
iSiaT7aisXEHpt4CX/aOhiXQlTbvV0Ad/8Nc/jPKydkO+VTk4+lKDxXhPwJj5kIBxyjeH+SN0whA
BuyMQI8AwhBsn8J/Fgx2k5oC3MdWb+y0idIV2qktKWm3ftQ9BGDkRsNF6xaHOXCik6EQabQErRAI
lEMGyYGHeGNYxcl+a9xdWLrzWaEHjkpv+xegZ6cPSgmWi2CRxw6c1qyMYf9SVnM67/wVvOaPLiDa
tmAebm2Lfx4XrxdQQPwdJQK+rTCL9fO5j8MyrePwcQwCduEEPN/cGApN3I3HAv7+mVq/EoPfh2DZ
UnQPM9zQfUZMeolR/9babRpb6PYBmqD7/XpC/cit9Bk0p5Vk6Bjy1OTewr7AKOmSbv58pA3LgFXs
ZqmFVvvJpQtlagMrQbc79PFEeA42CBw8qSSTLdw2dS+9qE+Hw++z3e+Q26CrjwLw5HtCk7uRkUir
fZsscB5JPOE1B1aLGjGZrqHrBTjotFTahoP+D09ctE2gBDs500Pl9W6sgabBEQLsppapa2J9UQwd
M3udQG46uMK9UMec3lz/BsXH/G9dQVY7+cYcYHVwSoWv1rAQ+uzEdiiXUAdHBQHDLarcS/4x2yT+
e3FhvH9Ckg0kCjDVk5OwgrnCCiG4g+Ygg4eUGv5Ij7yIQT9MiYCjBVG7lk/HoG0uPLLe+DHx9tlA
yo34d2b3UfWgKtTdWh+o54sUqQ11+7SAsD2U0xqpS0fxG8u68Z5QzSN6B8XoSY3Tm6DSZPTrA6mR
qTclEhU9GxAOVTfzbrLpMl84wE4/9W1dQXzCvgEv5Nw1PIopdbTEgHWfzFmaaAR9ivZSnO7bo/yz
ogSUiJfE6089SXrZwgS9PgQL4gGRZKYLZDt+VO2BufyjtWI6UAwAhHk9CvHxrgslZYcImc/Q7wVS
XyOGrL6hUdhGGVJNwo+vHly3UI9ChrxxP05+LndBTGofDBhxHNt7ZJkaeGGSSyZqb2zBreUB9B+K
bkD0J6snWDonCzzqD45outKldXi3OJ6390xzCfR94yxBgxJPSZyV6G6cChQdDcpt07i4z3rVP1EK
sobCAVn6VFciWxCKvDdhH15QDJx/3Pjl4LSAtuhWCJ9+3OGypl7nrvywJG5n92y0nr0O6pCw3QTn
8OFqioz4NVYMOWIN0SYu5hHK2g/eegjSBv9qw2zA5AEaerJ9JuZEZKRtcxhD1j1PNFmejRnV08eu
cYyyrSuazglegEDvX2/SHk5wISMBO7j9YK6hrV1zeCJ4d6yS8YWK4fyrw1DoMcIUcHPqOK1RByj/
x86L2WGW8++uc/uiAzy0f38+bw2CAxno06bAwLX3ej5uOHJHI2L0ADsf+eDEDuzDIrn+eH+U83MR
DUUcw9tJvMmBTz4BACx9ABQVuh8VsgdX1PGLE27xhjUliC/x6vXClnxrQICnaHAjswTg2knJEOio
mf1paVAyhPzGEzW56ikPrpC8Me5kvPTH9yf4xjLieISN3+beAInrybaoF/ARa2cUh1BJvfMmQ48e
I9OFZXxzFDQ/NjEcGm+nbRbuzsRvEa92UIlVOeMtp5k76ebrhcmcIeHY5ehYgg6Fs97dejuvd4Xx
Zj/ofYApzSylvltDYatd6jBlPynEPP9xAJs512Pf8eNcaS899Jj3euQrJMt4bY+1XzojBCc30xDE
/WNrFk/oDCUrfCVYFOmopE1N0/02jCoXziaBwtumvyz2uc09qaY+gzgo6ffeoHWQu3ZFmkPX1L38
6lajFxQ1DKmi5yqccO9B5tHHxbiC2Hysfc/qG7JSWFxXZqX0Ce5eUfOzlpXiWW0C4rSZbR1vuPb8
Nabw+qpAiYHvRrLs+ZA44zMUPcQvwt5VsMap+tH9Xnn1spTam5ahpC2LBdhocI7KG+h+Hm1KGBTG
nmNgvgpeGx7mvOqCmKLhNBsPSmBVkyWjQk/sILu4T/7wWvm2mCnR5AZWGGuYDyqysphanw63i4kW
d9+IrnUfaYJUl0KmsztdU+mmYt/gjI0LKzvY2aRO2Pqfmijt0izC/g5ydIJqmk0jYp1MNnCEXtxt
dlvuTQj5BsxYUg/pfHAxkj9h6N+a+8aqxMum2e3CfJRa/ZljNHquyOos7aNOEnjYoImI9BpHIVqm
SPkM5WUbQfFSzM28xuWYcIYzN6gGeds7bWx2jhM53gHvqKl9Xmr0jY6VriJx1GsTTsW0meM8z3BH
8G5ARBSIOhuahnyDyV88Qb8Pctdyh1HgQudCwqB/Oeg5Rj9gXl6h9LC1lCUshJjMEAHdiXKBQzyl
WTrjsK7BnidmuktCtPhKBScXxIyKtEYck8ZlS8E8CSP+QMbFd2FIGY0wsxmWBWJtAX7wWEwDGeJb
voAgD6FWrbwCcEszPYiwq9M/EA7X6WPfK6IeU99akbmx9ZsoW1tnaA9N5ATxr4FGY1/OiT/q39oJ
O3/JqpbOnOTKJ073PMZjih8gUeM0X3Wj8YcrwceF3GjIebq9cFJWl5UyvKLHBpWr9wKdsef9nmaf
x3fRULs+Qt6IZz7PHvDpnXY43HmomMn0dQFBcjwK9K4ZvjXXzLzc7F7UER7+M81XWAVxLxtrio8p
s5R3aKZ5upv/AkabvKJHnTQ8d06V+Dv0CiR9dDZkfNcOIHqWFOwCntfp5OOZNy2E77p5tC9aEd2V
Y2polGPPWJ0hsRenUrUq/Cp26IZm1/TGl9/BNEdStgrm2Dl6jhgf10jCAD8LxJpUU+Ylg03v126Q
yZM0MP97cPvJg8Y4lZPL1kyvSQTwE9IaFO3MyvDOtWj/HrqITt5LG4ppKTxkIKQZzCm3/6cRdigF
YZyOVzOCRthOBWPoZmO8DMne+ixOSwCElXxWKDe9bBh89l11ZvQRh2eG0d/BbJT+BHKAONCVDE11
WMlqVGlVPU9fnXCkvExcEYRgt2kTjHlL7dSWxHhDDP+EqVE7Cm4Vvw+83vFphnZj3RcwMY545otk
nH5OiPaaj14LC8E8iKUGDiCtp0nBGOtIOVWQkcLUqGn1izUpET+SxWVzbleawpARbIX4D2k1Uriy
uU0mtpdsJLn1h2PoTeAlJf2SlH449A8+R5WRyzHq66KLIpsWvKH1kMN7dugfOaLbr4EDTk3pwW3I
Igs14uymWvTKstWJGw5iWGrGx2SFzjubWmkdKNuq+vsG5FKWRXrSa46LsRr+codXnwzRbL5apamE
AVUpsVIUMWtpkAPctInOanTMR3gbLTNq/MxYNrZNhrOMu7eEiWA5kkAgRydaPOZ+1pWasQGqVti1
iGTjwI05hcjdyowEjRs9YGW99dil0ME/wxkjnH7OvYnGQtoE1OpsHGhvMvjuyWiv0zbyc2nGSUJv
Fq1+LKDwgRlu4Xds4Dd8rWYF/wGlt+PbkxFEa6DnNg9MaEazuJfiJzzgbN1A+65HXbB4hBv0Gir8
bYNtFWwkh7mPyHVfOdQc10BEWEU1aOlybNtqTLIY/pHJlbt6HblKm7b7lILcZa8oWQaZsXSlV20/
u86BY1XDnZpNH2UTxzBFI33ydUiDxuQzoprQjA6oYcWKNIfotsGl69yxGjtiznoXus/bJNChd9X3
o633MuZJ/JM3FV/vEKNtB9xYvaeHw8yXRMF03aLYfayitNL30Fx5T2nXADySazB+SWxAflWwZUYc
NW6mKkeI03Qz1Kb9ihqCPihrgjbTCj24g8Pc6Ctkhfall3Kec6D0a3CD1KI4vEL30LKMzbP9y/s1
/FNNM0rCgJu+OUiktuNYUnRwARCkIcyD7po4mJcXTSxUSiDX1ckuadcaX5FP1yjGMkWVeRLh4rPr
ZCQMEeQ97uMWaThqjm7BOLTNbwFXgsCHZayv2xcC/UQLMr9e4g5xfTLybIYvbm33CuTO9om6NBmz
ZqzWYG/gI+etD/32Dy+i4w0cWByhAkOxb1Gs71Kpjc1dmOf8klEVIhDPgkaf8YGPzq3T++MDGYDS
Xzkx6+utHAqbjPe1Z1BZSOkW/mrCn848MphaccbDXwEiA5scMS5UPTlVqEQWRuBL3pqKssErQgTK
/CUTJ5/wPTnVi7S6ZeVCPMb/NniAzbkE3fuj/VZUgim64RshEFA2pKCvK0FUEC4uxEUePNyKhQqd
KEcnCaQ54UfFhbIT/1evMaLXQ53U0MRnZAEAKA8tFu92pkJ+d5PpEvJ//kTGCxzGzKD+4Q0HnPT1
hJC6y9W82PbAILY5tqFBQ4Ss4dOSyP6FRaNb8LkJHj86NfReN8E+HlmbGOrk/aOMq23MpTxoMnNa
DJ6ptpLPvaRVO4caYNSCnuuGJ4IEewo19Ja5XtsF9DC3gfhuRa0HuEHPiVssq+v8D09hCGphcA0/
PFD0Tn4vD7Jrf10qekhgQ+Lgs/LrTx1q6iVXoF9dYl+fTW2jpYKuHAGmgWPAKXNUrgplL1HdYY5x
FNZOIn7iq/Rhk9muz+//WmePR+wOYHfQFcJXZWNHv94ijYLlNHCn8WAq3JKB4zY5S6cXWPTDKtj/
sEYDvoXQCENKGwE/QVLuCQoVKabnKfUwHNLXczqvw2apAvv5EHzY92d2toiALrAtAK8BK4R/5Mm7
zl0GjjSFEBSDZolLvE6iT+kk2FW3iPHPh4dCeQiWng/YHq6mJ1s+heIoNiuGGlPsiMYkLDOiYfuO
q0u21W/MasMMQTGHQw3a8iezcubOGtqP5ECCCvkIBNc520RPNmSXbLKS0zPKR3cBuTmgJm2On6fq
Z0LmuJZoCBzMEhB9BI/Y+yHdIVaZV9f8xade9UhrTLQUa8fa8v01PXv/b6OjSQBOAOgoMHZ4vTFb
Uo/Mpxi9xut3hyd4jCspukQ7e2sU0JUBWWIMZOhsa/CfVh/eICrEk9E7uALNABh2msKFK8iFI/H0
IwMeCqQEPtxgjQIvOSUR40hUm8Y1OVhJkmPn9+tRBOaPgSx/Fxh5aelO9whEKVubBZsRg8G+7WRS
IxzU4lm21QE0mG7XrclSuL7We5rSSy5xp+uHoUBR/dda9oGGnjqMs9mAL7QAekVtEOYCjNSj0Zpe
gDvP12+zMMAxvzkGo4raJvyfXymFCXLqzFFymGn0baTkZmijLsPT8XGK1vrCYGdTQvz5dvLioMKp
iH94PRiT8FuuvNU/gFmgpmJcNGrQjgn+4/0NfvYrBWj7QjSL5cOj/qzaoJhLWkWEH/WiYVLIedfm
G+fhE7U0vHDKn48FKBJnEz4p0PxAHHo9pzAxbdSqQBwhwvevBlxcdzCvcK4nEKcvLN/2Xf63sgFU
vFGBcd4CawEYeQJNN94yNTJ1xLFHjB0pbcO86CfrKyAaq1fFD1pBFnDv2arhN5Z24skdlbWHj64t
mhwgs0FVBMEZ+Cqv57tu/LKawKPDHxSFkz01L2QEOybjIb0UNnK+XxC7Bd8n/JjoLeKl/XosPNFA
NKe1PKoVmaXzEIVFPLNo9/6Mzlx9sK4o4MABRjDERjI7GabCnxB5rdceuwkPVSQq42Qulta1PAfQ
knwaU8RjHQFZILGtm/S83CTQuq73lVh4AOShXt3DuiTRZzLREQ4PDeI6ihHiLlZUXsURjK6HpH+p
HD65kGLVTdoUKY0RYStjFfdl2M9Ld1CzO85wRzL99Al+jaG9SVfkIpWB7i7lTfw/8vp6K6ElsHX1
/8lKYHL1emW9UeAhkib1UXgSpc8Ob7/J5Uc3bNkGRS19Yr+EgTLrp6Ff5+DrrDxJWIb/hPl3YDs0
YRGFENTeMQF6zC3UtHTOw2rGb4XInZU8tJSL5mAAEwHHSpGwV3YcCeDZBOan/GUFiD05BADucA+5
M52PHUXjtiQx71luvZ5WBQAm6nwaPZUgaVUtXVMule/YssNDg0dZKtzpr0HnJCg64bV4Zjd9Eh7s
hAjkvKt9MsF+wwz8dp2FZDed6mEg1oUpaqOkWX2aqwWMOIhlG1XfxTUMMsvQVJPOmHD95ToUkP7A
Z5yhU38fD3HS3tOh9aMHfGg9chVrXbU5mZYaeoAEL/9r2sreeVrClAVXOFPj7jrgvG6z1feXH3i9
K7ekNpbzHUGSQ3IEDwDkq4xoaLgPIQwo9N9mnQFjABINkBAh40rnVdM07Y5CK8+LFc8yUtZyizGi
Ion/4hvFrCfYHJujy9ve7NZ2EWmOYKXqJxUCppg+RSBQtiROKLJpiRAmxow3Jfuh8sgPXAmyxWZn
Uh/cNTSqwPeOzPl+EKP7NHVL9MmZ7CIeRlGFTsmqpvsBVaH7l41e/bRwV8OQEFa9QKadLesybOZp
gCvNyD4zYKlpEUdR/8TjdX7QnWMg5Axn52ZcxnDaSaSoUngAobzLPLv0Ko9bCWW5COuY5q1nRXrT
iDj85bZAuEs0KAT5ApQmWG5qlVY/YS7Kq4J0ARvztEnpSmEiFK9J3thw+CQjBUMDhF9onbu6TfuC
kGkCrgtJJrN75MGk8FV3qas+UTdd5DVMZifkm9dLa/dTD4XrNa0C//ukg1X8jGqatAfAcso5hMHi
iyeb4uJHrIzrOdnQx+mDjlbrr7klDiWfIY72PrXtEvCdgJGUrLMOZUP1PVF9wv8AjW0/c0a52btd
M4X3S41WauEGCqwNuXL8JMsKN/snqflQ560TIsDKspmseBm5HbxQHOWg/eqJMbmVVDbmruOO+71d
waw6eLRLuM3hhRmbh3TWsfo1pZK/BEjGqu/tLPvnKVkIeZZwZdBo9DcLYCo+r9Ex0b2CwN+NJ/ES
ps0SFsuQEgRVAsP9O6MlbbPFM4hZrOG+52ap67jzTRcMbX/TxJZ9gv2Ry0D8wM7PfL5U0ad5atPx
L/Mq8KrnRbg007aSL1PA1HhXj5ZEu8g1rrtP+iYKr7oefOwbUG9l8Mi7St/6gQphTRpBr3/bVXRg
BRmgzgSY1AO789GBWB8UdMHNJzQH8DUKINMkw/aiMSolPMluwzpR90gOQGMkhLOGzqlfkTQj8Mhu
S+E0cDpAoB9s0wBld8epRlRx6VVAcsvYhao1Z4Fs/Wz0Xd4XwN+B8NOYJb9cJ1yba4B6NNwtKD5p
Prap9wiXMhEWK21HAaMQb0Q2QZKMAKOmetC5P208SkA2yf0cCHQ/oniJLIIXFwVthPE7mzNvQG8p
MM5gs3BsgTGpOtJ+kYAUj9CiOGn4cfL6NtkkSLCR7KNoPMRJxUTOqIPcG9OwEF5HscdprtEy+e1N
SCnJNAwV0DIHWsfzkNfrM0NtR0vf1+59TdAILH3C+jtI+7G6thn1EQlm/a9oANe2DHwWPMA/oWvg
ur+2Il9md/3VrxSN+hD+SkfPh1FiScc0AfSEwiBzFmTKlDFXqoR1//qlNrXwrv3Fq/x9DLz7T+Po
FkY7trMhzmK/igqHzvGXGTz/Pl9wLZFMdM14i2dQ+80oD6lU1OMWEK7XPxK00n4jT2D9OUpLv3oj
egO5Tmnv50M8Rlg50oi2mDxcDwBpYoCrzA1/NZrV33iTTGk+jpDqI9PJs1PmrNApF2hdJ/R6wn3+
B4enrzKwuiaSdcFM0H2DrtMUzLrqS2jWJEWc0LpCLyPplyR2qrZgMzxpSm4SDvarRTw9LMhatKdp
0D8GfZv+mHzdefkcqvZ6QLdxhQqG9lcs9QwpZoFgBKSPeOuQkbSaWJly7f2EtRdSLgASYD1p6tQk
a3iaLlmoAZqCsAuiyX5Cd6DCgzH2p9LTLElzlCgrGC5eZFUhIKG4rpBo8qudVguYinGbYVWh7lqQ
7/xbMLcNjk1ETJOPUQe2bocnxn3YQGBQ+gJSzJyxOPkde8r7HAeL62Q1tjCacB6wLrO2gwanzVoc
wD1zwLdNqzAsWDXZIRuRMI5cZxze3ysTxz4gZ7f5k46T962aEMtUimE0X6zVaMBaFaefRb3Ez7E0
AuHMdhU31WpABkx6Y3QOuwGUUHTo0BVywGL6hhw4D/92goF7sQ6IXiv6msy3EFSPojAoTw9Ol2Jl
oPDE/ZvEGn8j3GYkK0wd4sIAhDUQ3GfdnGTYIe5jH0Tq91Dj7gY7iHttXklcPmWfOMsjfrnpyzjI
0MkI1+rZQwJTn+kYGG6mde3f8nqO5zLtBy4LF6Qtk3XgjiOOClrMLx2SF23GJ2iQt6MVLV00XXoc
DJYrUYJJSu/0NMKUdqWaPrkBH+ke74bw6OFy9yHSjvswG6YqoruoNfJZKB3Dl30R6BxYD/m+8J8b
cdDMHHjZk27btgRhphKFSGT43MfoKGYoPn2Rz9MSPrHBmWCVDfPxZLc6QRfDUVj4X50VXwimbhTL
k8HtXsQSjbBehLPr727pEp1DlG/R/KhWiHKIQQf3Wg9L+8PBSyfEx0JSfLdVwtxyiQcfK+zMyw+/
dUmV0ajrqhIc6cbdo40Ju5B59tDTaxjVTYa8PVzLvQpaA+uaaG1y0kt1hS7D0mR6EhRuPRYIbg6T
xuEJ5vkLmtugq9/C0tw0ALbDPsmQ0+Q2xbD2CcuVicNhvxqsWdmsAdd5GiDkMp+dcfkL+/jws4bn
4tcW7eMHGaR2QK/M6jHTabR2mezsgtvWNv0fwLrmjwv8LMWZPfgvqge54Mp1pevtqbXqxh9W0Neh
H8StueoAbaSoihh6wEq2zyi81Oe2kcO3sPIge/PJ/3F2HrtxI23bPqICmMOW7CC2gm3Zlu13QzgN
cy6SRR79d3H+zXS3oIb+ATSLMcalKlZ4wh3K6ROOuF19oJrlfi67Wf/mYT7gBtNMmTCAWEOYm1eL
+OwCN3ieMBBHArwvkPDQlZbiLZiaSuypn5oPa2a5w66yVyT5m2mtJf2slUXq+47mRWw7sdr6od2p
ID4eP2R67ScYqpTFc65JD0V2VRn63dqUc7WbZqE6jgdvX2hOjvHHWLgCd22/zj8cv4+/IG/sN9zp
xFSBXA28gi3UCKdAH/TOOJKhzCINHWUv1V1uejI7jqLmNILNzsa7drKL+feI2s/ySABuiV1uppP+
JV4UYsjMto/vuq4Y1wOrVFZHVSUOHxRvSeD9o9XHP4B3pMsHAoe8+WbZohf72lNWH45+n6uHFrzc
8Anus9PtHG0iS+sMq7SaAMNTLu9gbHLp7RvNyKow7Yc0+abavKOZznvy24n9NX6Baz/TsqljUe+l
ps3wfaail5AkeUYegfVZ3S4xetd7iTdRuoPZGrLeV57sitOYOOS8M7Ia68GJC8N7sGjwyZ+29Aax
17zC8A+4DA7Obwh1I0ugiwWwUt2OJb7VvYziHLrED7vGku/JTxKxRuuyzEaEqejyrWf/9F8td9Xb
JCigOrWPFeRZ5wlUiPWFMpQh9ixS7qRBouJ6DEWPLV2ESLg/3DtDR6aDons9Rv2s18X9LPTSQy9z
rr2H3sYZNHSn3HYOWUGLl+e6IdyE/ZHkoZaPrbojiHBnCpRtW+90Uqv5l2PYwnxBsmsBPEFi6z24
BKBfuwaeytblrHksG53sI7eamqRN4DT9HR/jMvkyis03KRSkL01YNc3QvNiwqPWQBkvHG5fg0juh
hSvHed+qSTQ/l2qEkorjUuvfW2Sr5hPOl6I8touRKrpyVi2eEK/C1ZGtaBls+dTTEn+vskaVUc11
OT3pqiL0M0U3e/c4hs/+uvMqQOBfZ/zull2HF18ZGLHd2PfgabL+kFe+vd5BJ7LRZKVGVf+pjAw7
bszhxzVI7CnWQ6guVnWoAa3nO28mhf1cWu2woEuzuM5TUbTuuFuVxLsRJMO6/G07BdIvUPWCLJ4a
aivdg4D0vFM9qbzbN4nWP/eDaMwj3ciWTMYrhlI7tSlQxCdKzzq/6Fr3/kGYS57OATYffnty6sZv
btSXXillcWMCxafgotNyvawFmpD60MGpomysx32dxHHIwf1KIXSI3i65vDaSC7GAghmUMKpn5+UH
M/O0kXpkFc16kz7i2/5jdTMKHv3y7f0DIVUEcYZqNzKgFwC+zPIaXeOKjmifzmEcaxjGU88IU2hV
N8pIlx1BioAaiFkb9CMjUk06n5NSBVFyXTaRX/v2I3QTPyzK4QXJWxVxo5h7QB7/vD276/oYeHSW
kT6CRb/iCnVJQNWQqFYRoifubjSTkZtjMt/9sciV6DsS9NIvoEd3PrFCE0iB5G4dYUmQYfwyy/KU
UilbdibSBDf24PUqboV82H1b8QfJiYs9mNhwTZKabGyrZXo74TQoQfT6ONwl65CQ9vW2XiIA5C/v
tevZHJSQNeUH7C978qI4bfVMrFBjE7ncZ3lQ9RSmA9l5htq//dWuNv/W6eSMoWm1nbQrSrpuOasG
QiZa4mUJrBgYhxf7dSgo3N4Y6qq6T90UxthmQQD896rgbi8AWF00CaNFNcY/SlVOWI2Ng+ua3nEj
ttN7uzGbSAhXNkV3+HDszPOtMqEyqGvjWkRr2hlfDE7aC5iD9pcnxvwzJtXZjTN3fQBACWibRDJN
BR9e6Pl4bdz1ZgxeNpoHYYZO63qf27qu391OYBSiWDgLtOqI3s9Hceq4WYHSlFEGZpRIc8FDNzBl
mwJhRGT+lqzQ9aRovW/qy3CUXOQLLhZRdcoHPldmkRmvmMWm/tj/z0NT9b26GLSkkU4C674pB3A5
XlTyrZYqL3CWHL1E1N2TdOA9M2g5Vn1xi0p2tQ+3hgzGr2gIbtfV5d3YxrGUOmZrkaiabldY/vhF
17thNzmZ+RL73i0Q/9UR28aj1MTc6ENDUDr/YtJZLLkmYx45PQFFuc5zjdhurT3IqhY/3j7OV5+L
swX1E6YOah+EtRe7IzF7pC/EuEajlc17za/FzrUq68a9+NooOnx3njLUF/RLQeSUHDDTNQLECUXE
321cLN9RqhndG539q+sXEVoYGAAJEONBcvfivbRVnRlzY2tRPMOVyaXfRWMJxzWo6mINcor6STBn
yfr3vWu4yVfwzNDZAp5hX9y9fkEeh5lCHy3S7w+b+23YtmV243a6XsPtmWQFQaUDn7lcQ76hOZbg
4bidkG8fFIWvQRS3wBGvjEL4xAJys4MNunzB6oy8s/DqIbIsMe6WUbohgIJh9/aKXX+o7elgGDCX
lK0vb9qq7ApKe90Qab1yw7xH0nQu7pOkuPcA14Zlb916ma/O8EY72lqq+uZqyDY5P1NOZlH9V4SC
Ih+X56rv5NFPVH9o3NiMZNHMN8KO63V06fhBhti2PffvRTwFyU3qq6ZPUT74SejibR0AJRzfvY5c
ErxVABV4J4l6z2fF4ploLrgyQr0i+cfNTDqZKLckXThOGD/f0SrxP+l1Y91SSN7+4rMO3BbfbNcF
gRWUo0up/WmIx2ZSJWTFtVn+0cyp3cu0Xu+1Ra/uFhqi6OwWuf2ikwYc39471yu7DY0GJTsemtO/
/dD/9PxlU+X5OmRzpPmEjWU9LpGRU/V8e5SrO3iboP+v6ytvGd2y85VNi7Q3ZDXNUdbrtBTRZ3sw
O7pg/rDeejFfGwptGvhNYKAwj7zYmrqHiwQ99zkyWtMKNKX6/eJlbtjH3q1msf/KZyMaYEPywLBB
t1Pyn7VDuKMhzs8BXOtl/gMuYdLSnnKECtGZwu0m7tb4g+6O9s8pVVMZaolsbuiXXR9EWv8gogAQ
sbzARM5/BdnjVTgjpxzNKZyAgzEhqP2z1KjHuZUtlw8znZnuBv/1tS3j/b+rBpY2LK/zMU2ZGXKk
0h95FnUPbYTsiMGG++4jDxAFfXfoxIiuXwVaCyWNeCwZRYCO3zdNT0+ylJ/f3pdX8m8E3aAayWS2
l8CC4nc+F5f+Xo1uxRSlbgoxuxYDt1hsL/P6RBXKGoPKlPpH5FkWnYtVK+NgcRy07ko3EcNBp8Dd
H+Oyh56QNu0sA6n6tNiDldbzW0Id/CaXdwRm9oQwGA6h8Xexr1eRdRaw/iliI8/Pqe4Mf8tmym6s
+itbmlPKZQBakaDpMvHBiq9wUlz6EHSya+cDWzpxwkJTVbZDMdvJ7jprXX7PBroQB+xIBi1sbC++
VRJ4ZYeBBqP6gHIoQGH7IvLQ8065klYKuWztHQpH6+6RLe33b3/862dzc3hGTIhUnRjxkpGW4OaJ
vUmmIuKNauDDapkeqr40/CDtUPN4TGMh8ke60cXy7ggOJTSTORICk3NdEvSLGOTTEhcqcv1e3lNd
/OTnVf/+c0p0Q6BtbWUVsqLzvV2bRjLPOfMrhwVh/1Sv9p3g5n17Fa/vW1RkeZy5ArfM6wowo+iC
J80CU08SDO4g3rh54KL5b+9drOffq5SLQBe4Z2BAG3x8A++eT8rCy1oV2FBEej3VKLaV5MnZYlin
GHLgLZ2zq3eZwSB8ksiyRRAQuVjBoo6xvU1MN8o7r/0no55cH0c5eOJOm7jsd1CShPssG714MRHN
M8MUlfwyrHBSaGlE2cWPFE4qSc6SpNUHngO3/bhMRftVGFYvw64q0me8nHwVLHS6OyhUcmrlvSGL
og4zajg/pnXOvB211uoPfb6yikq/LL+ZqU3LacZBQewQxQL5b5vL3EQ9Uis2XWutyL5QILdwxKDJ
Ux96R/nJ9xXiz19rlaXxGyfAqozGekmmT0bt8d53EL1HHD9FZj2vuGZ29yNZBlARg/B1P67xIENL
p1YaTMqdbvnJXB1FFtoiHt9MvLdq40V8V43jnOaZaUdCal/R4bS4TqejKFpoXyW2rm7b37jorrYt
I3KTUm7k824s+vN9ZGe2t06ycyI6h4t+GNwCIfEE1kwWmmsyvTvMAmVOiIiINMhUk2N5PlxmzX25
ANyISttDwKGlTS+r+PfbR/EqGGAQokiMXrZ8l1fzfBAeBplOeGZHAn/JcKz1IaOfZsgHq0i7j1pV
ODfO/tU9zYDWtozkapzFS+0o9Bv81ksnMkQfGwkrpqGOJrdx41O9OgoMb6jeW0HJuvhUc1r4kNF8
LfKmYvqowHx9XebkFivltVHQGkCuGmiTTdnxfPHo4KWNCWs0Sk2ju8u1eg1o0N8qflxvOyjxPDj4
PW/B9qX+qOEnM/sttSO4tsZe0EYKS72m4WmZt5636wnBffm3gEohE5jyxZZzably+A076tXW+FBQ
oXKEe2+8ZNcTohpMe4BEkNTzqrqyiX0mhly9yIpVVn7R/ALbNVvP2+IPwjrW89s7/HpOXP42Z9bm
AeC1udgKE/jeWfWdF21i6d8AK2YvZbHcklx5dRQyatM0XX4ulSfrsRvaNp69aNS98aWb0vFeF5l6
eXsu/575s4iOogBoUq5kFH2xVry49LC41SyYyX5EqwOqFTxkmR0WFAi6EKqWaZ5cc/H+SqUX/4tF
N+XHNNHkrzpDX+EAmmHVgV2WsX54+9d65YNCBNgEMTeJYX7Oz8FclYnXxRUegIWeOh8VgJHhrrKr
Yv26gAz5+/Zoryw1yFO0pbgWKZFc8WKGZGq7WTGak9kh58U+OOjc7N4e5bU5wYLByo4mE2IH25//
J1Eb07HRinjwoxknXiBfuRYpGN8A+UYZvD3U9UuG4QY1KegHOHmThp4PtcULtNv5qLaVV0ePACxY
0Us5Zb1WByKxtb9mdvMQvrKKFkUm6kvgsTeCwPmgTVs2GlyzOBqB0oWtVlahNs63xEuvnxcssDbT
N8AICDhc4oRTMFZSN+M4SqF3PjVZVvxGnh2B7Ak9xI76z43n7JWlJJzc9L91WmnQ3M5n1c4qtmyk
FCKZjH4gNKj5WuLkXzRqjjtf7437Zp76W7aHr60luouYX+NiATfw4gNq9jCl8ZzHUV3yUnverB19
Y71F+nl1FFjEKEi5oMwvNWcXNBMsaxniyFzL32jKzPu0896dQuPJjC8Kjw29LJqQ2y/xn21fab1b
EJuLaFKesVstQxzK0iluRMmvHC4iKHThKQlAAfMuFiztYAfyqIlIWUYW9oZdHSpnRbZkrX+9+2yd
jXTxomk2AgpJzEh+i5iZC9v/PtFsjvDYeBVgmgG/0jIWw/7tYV+dIDsenVHqERQ8z5fRqHGbTXWW
sZyy+BfFAn0I57Hv1tCZu/7nuweDcoZLy9Z2h1NxEYYQBWNtRzk+sghBPpr4oAV6vVS7cdDsG7Wj
V/YgvU0iC2pl3PaXzL01M1eQEW4cZaqPkczo4Jsr5706/ryjFL6psvCYwhS8rChkPjZYg7JEhHg9
mEAtB2HrjOru3cvmMxMU3QmvtnLm+TeSomicZMmSU2wO5eaU6++rpjcfGhoWH98e6voapPPHHUsC
AZOZfX8+1DhmEyDBdYlGlf7PUvFfPzefV63B3KQsjm+Pdb31GAtPh00PVttYRedjGR3uXsk0LxEM
PhMABprxaMN7SML48+7toa53A0NtCtik1cgBXTY2l8zJvMI2qCSWzhz2YJ122Srfq475b9dKo7qE
0hUF2ktYSdI2RFbLbEWV0OWucdPfcvUd8F2qufEQX8+Hqg4lUZd/qJZd6ZbNDaB8ndwEqY71I8Z7
xanwB3WjxnL9gXjn6cCRmlBBQsTr/AMVbpyl+KEZUSxT69AO+Mf6q1cHpb7ecpJ9ZUL4rkHn5QPR
OHW3P//PbQ6Yo3arXpkRcmKbrIcHQFIV7rvjeTiAG5OXpSOacC9yyNKZJjwtHSfCcpWe7Oj9TEvn
cc2t6catej0dYl/SILjQsILAP5xPB7mb1Wzc3I2GVP9H2kl2ZxXKuhHMXocQDLJNA5YhofxlnypO
ZpQ22sGNUB6pp8BsBQSPwlm/kSYLQKzIRCCvAIbtvTKAm/Q61qvAR6BWkRVdxC6zFHrR98BvVD90
d6k7PmtjG9+Y3fUSgjMiQqfIR00BPuD5EsZeiXJXKwlVWnKGXqk4EJ023riDXhmFhHUT6QW761Ja
Ox+FmymtKC/FkbXY9W6ymzpMBiDib18/lCn4e87ToY3UzRUOiJRKonFxlDQID13aZnFUSuX6O5FP
rn43THr6C3UF+ZJ0yvpTW40mDmYqN+43qv2dtzmZ+QvwKhv0begWk1E+GhmFo+e+bMX0ZWvWi0Oc
x6P5aNDxrfeFW9bxJ5JVz9nPWqzLQ4JQjoBZoZnjI1iB1j549MBSGGIVRTXdaACQJ3UxzPdwcubl
iPzHCLfKr/xiv7aJa+002dvgb7NmHE5odZb6g73Y0imDvGmHYg89alyOI9Id650z6WW8x6HSsr5a
Qswv2dxXNnQk5LU+tYhpWXe1KdJ55/YxyFdtMatS7UY1OetdueqlHZmKoktoD1VPa2tJu+F5wUza
hJXSDf/0lRr6x6bJ6RkavUy+zgKV7N2kxWvyQc4mDgcVxLp+t3ITr0CyQUfu3K63v3Du2+TOMYVB
2R8pp7AgprT2tQtS+oNyjfrTYDDjx2Q2zOLgIBHd3Y2utc57PysVcitGafnRZCECle/QzS+XoKkF
ojl6vqC/4lZy/Dpl0/K/vJVo6Ih1LO1wynW7fFYmTR4MRc0ZXpBynGQISnBmuFoh7aow9TR5iHi5
AI242Yo5I3SXqYNwg45V9QkiVuo/ptD5KroRulBPlC5T98/SCa38ObRKpfe6RAn0aOFcpX033BVu
i8SuTpwWw3G7QENig/LfHNt5epjnbFZ3dHy7U0d99Js9NEN+qjsbwTXIVKICs2Ipb7fKWR8PeY13
yW5G4EsddWsEi191tE5OuY3T7MltgGnubLRjurAZlRR3VoZqwy4FQVQf85Jg7yQMXfECWnyWB1Lv
5e+42KPx5Cod0o8A1fKz1+zeoz5gO/3d2va13Lv1kCDhY+TthHaKuX7K4tjxQoC+afZkTRQcHux1
0McTMfmYH50cBaFdChIGraAZo1Qb+pVCzmBprRrht0WoFm2wrhjuVaWKOFwqS6Ib0RhrFfZjLJJg
HMxc7ZST21A6bCGnYO0GJGtaBx/bTTtoLE9DLCYVZG1h9ndmD3pqVyCrPOx5U8qFvdJqXUjQLsHH
C7xjp2fXV3zeBPydCpfM89S93zuLeRi1NbFQTRtnuZ/TKZmOTWLDnwhqfzCmjz4NIcyJ5lgTe4S/
W/d7jNnp8OBPhfc9lbn2GRk23w+zuE3rh2RCXyHQSvRKA2nCggqLtWc/bZpyVeg5k4iDNYGIEE5N
qnehIGuLKQI7Kg8zqiFL6JTQAAhWrEwFcMh9jBopynyoF5F/NvRWfDaQfMk/JpiJ6V/7ea3UR539
grg0JuzLyekK5QZ10Q3VD7i2w7ibgKqJnTWXwHY7J/HGEfakXS59qLB7boKsMvC3Ts3Z+2678dwc
M2V1JqQTOt6/ZIq9J7hpKFk9dcPZei5lWv5vtFu9PU69uZQgpbXpBdhxXjwvLhi4Dy6cgPluoOjR
f0EAie+fDX7z0okp0Xfwgnxg4/qMH3GHy8GHXOKce/CRVPs52EsZP+q4R6b7nHOsfi2TPmPMVnPc
7yc0Y+GtQvwbHka5jEC4wag2Ibj+cjpuLqXOXg62PgecEpYQLk7q/+AajosjjLOxD+RmGHm3uLEl
7+LU9YeDX+ItH3YuRuX/0NlovVDOY2KgXbgiGClmX0eijkLg+uBKDH0/ZZ0DxatZ5t745Ig5WY9j
MmnzwSyM4dsau3L+kECm6faZ1pbtbuJTYrneLXq/r6Z2VU9ZkcRQC3uBOzUKTnLQ8BMZhbUbZ1Gj
2mf3jfXAUxtDV6loSx5Sey7UCSsFq70v1SDnqEKAS3zwx7awgj6dXeOhGGdoLIPpqyHy1thYHgi6
bfN3bNjqpVTmZD7bXee7X4vWE/W3mJqm9lkv07GIylHLhiBdlb0eK6MenvIVKvbBySHCfsXobbC7
UHaLLXZOPC0zb76K4SKzTdD8Qz3Sg2SE0ky70yAFVTASvF5sklZjcqhblIkPVRcXc6gGIY0njE3W
9eDNbduEsk0WNtYKR/HotaOD32W5DM53bizZ/FpRpxVu2GhlDbuojevpQFdMfnHFYi3h2HqxexoE
7QKuh2RNIw64/slZnUbbj6qXxp3fY8L8E65Q2R/SnBrkga5CqZvBXIgk/ZgtaOwCaG/tkkaTJdaD
ssm0kZsj6UeELFl/pDZ06CEwllgUO7vn3oQrUDfdB5/+7XACzm5+gFfS1r801SfxDrYRiW1GHPGX
9hVpkyy8tbkDENbhNyYz0MRQ62r7j5UlNN/Q32j6XcndTMsU5ro9sM6rWf7l9emmR194wg+WvsJQ
QlS5noUIckpxP+Q5ND5/ob+ytxuk7wIkSWUc0P+zKYpgSkmIaYvVDf1mMb60dtWj/TY0kLnW1XOf
Em1w8mhx1zzfr6UlEGevtKHda7yd2tHxF+KavNEw1U74SnMETdG0Q/4nr/wokLldDp6ipLlzutTH
uG5NW06S0sejlc/ipc8wxvjoLoWuBUu2mt9lksjsUy68jmO5IszCbYa02PCzE+h+pQF7pJ4+r5Nw
/c8+4g6whegemnuv7GlWICOP3hqSl05zXGF1fsMMyoI+xS8Z89ynrolnYyIwEl8WsXl81aX6ig4e
ABzu3/UB8S9Li5Y2z8ROwhIb/mRz1mCO3U/1TzhQMeqzwLB+KQhOv2b4Ket+zTeQ0OyOBvdxAvsH
up/RF4cMufA/+Itmam9Aosmf7dTP6ocqqTqD4HBqjSYoZ5gYuy35w1uiXprsJVd50b/UyGdCizUm
ZBkUujTQn2dz/kivET/welGr+Lw4BqyKIOUd+2oDQu+eFQl/t6vo0eZQ4/rlqXBTWe7HYhmax3ma
kvHRFdqk7qAtag8wGnBvS12Zlyyz6J8HbbToEOfQfo7NMMRu6IEs0EK4uZBBiC75jSCJ158SxBab
Txo2ys7Rs5T9Gwlzdts4pHX6IU4bhWObQIbsgVLYtN4THa/9XRsbmXoqvbyvQ3SzF/cYa6M+/nJR
r/tYrZtOJXZJznxsVj2bPpqTrP7xBm/Qo96S+ouYfGv87cdxZ+xr7F2Wzx7/qQvmPk+Wb0sloPbj
X54dO4LTSEfFwQ5RJbFnYrecu7Id21EdZLUiUjEYDUWSoJNtj/dP66GSeTIR9QRc0UFrCUFLxzy2
Ztxk+0ET5pfEo754UDi1Ax1YOwuTG0QZPTeohAWDc7S8nCvbF40MTS+R6Q8znT3zs5fasn0ZJJsh
Qk4ONyOb/y52ybBpOgRgXKbqwenLqkVYMK+oTbJZ7U+JNbr6U8OG6754SWuM+y6uhXWsue2BYTiL
fSArNJEUKKC93NcVpFQ8bKxsui+svvAeoApNzd3GJ2r/lk4Xl/tBesJhP5cwJSe3Qse4RFZTHiHf
Ab3E+UGVwTAaRn0AP+waHwzRiXhfZ2mMWiDyitr40CLxphWB0pIKsQqVZOKf0osLeaikWmkOCSiS
hxwChIXUbrZyehJtUzekxYQCVseV1oQqV/HT2HbW56QbYLzZfaaGR3xvaydKBK6/YaKJ6huKe2y4
svcb7RDHUCKDCa5Hc5zbeFQfyjRxK7Qxqeih4zJZQ/nJdhW8uEA6alN8r6ErPPhV0a+fFtuRbDeh
jOlbpdWoSubwGtMwTvLVDyDaFVrQNC7GXClPobP5hiY/23mO65C4DfhwvPrpbja5hoJFl4RdPG7O
LcucrT57nlj6FPRJX8ktyZcve+9xXeV2Ffs+FUgzOWY+MqpKOubjYiK9gfbBp6ZLEasQ1TIgNWu9
1+aGVgnYfWoqFFM2htNFoSORcmpas48jICNV0Hgie4JdgmUebulPbyfR/9YeL6aKfgsNEzrMKEZd
ivUJL5/dTvhx1KNkmwfKU/JXAg3jcwMh1w2k0RY/myJd56DijXn2i0Tzw7UQ2e+3f5FXlpyamE4N
ybG3htvFnNG01BqAgSJCarYJlFt0Bz66PKBt0x+gS4+Rn1Z4P2RDuoPx+fz26NvffrEKoJMpwaAW
h0PdJZkB2eOOh7VMTpywtTvIfnVhWhLSfFvRFUXIp4KWdat+cTkm6QyY6I3FA0LhCpOviVlZ3Ltx
BHecjM+Nu8PqSevJWhBzkJq+3KjKbLWdszkyHpV1QEk4FmpgL/jz/1YDSf857eyqOqMzodut9VuW
XKi5UsMO27r4kQB9+pE78pYQ01XJcxvZ0+nsbxKDVMDPR86x4BoomFCnyZsiLFKxfIC8jpAz0m4/
3v6QV+W7bSh6FLRRaQTSkDsfaqBnPNczHUAQmct3ePjVYeqd7lAhlHJMJekbADH0P94e9bWl5QvS
SKXsTjPhYvP2hErSU7SZEr34Vvr0l/JU3evj+NtsSGYhxwaFgwTG26O+sqzQbqiI4+eEGOVlmW0Y
tVKQWYmoc6W+l3FLHFi6KohxAfj/GYoeEnXRTUvxsl0857B2W3sWkdvG3h4VGhkskKqpJyS31EOv
inouaFLKyb4GYoPr96J46AjXKoUY0efuJtSrJ7TfzVWrbxyG10ahmExlHFobdaCLfSIarao5Jnwx
SiK7GhJYCBbpVkfhld24GUGCTsMXefPHOd+NKBrlyvBw8M1qkX+VaDM8K1bSPPUW3rFinj1KMij4
Gndv74xX9uNGU6Fp4oHj4VI7H1df2xUQX5KfNMzf4JF25SkfFSoqtoUAZi3zfaL0+blIZXfj/F3v
SWrLG64HIxtKzJcdQnALTr9QBzkhaq3CvkjV15HcO6RgdAvkdY2G4YzTEUKqD3jndrWdzzIWC0J2
qqhPZudji4qFaaF+JmpIsqdC6yVVVyl1+5SCc7fvdGrFXxYSnuHQebFEpcMxUYlgI2ry5e3Vf2UN
DJeDya7iZAKIOf+9HHPrVCEqfeo1zD7oak1JMNCKJM8lbDy8Pdj1FuOiA+1Ax2rDPVwdl2E2Nfrp
xWmdTYRfhqn3gxEtk3sFIRHRFVNLq6c2r+Llxh67PkEGlU4IonRoQe1d7u2UdLnvsU081W0nNs0O
8gKilndfPIziU7I0aAjDQd2m/59HyyxyJFS8vDwhjSC+FnUW781lHXFciG9dPNeHZsPxcegtVnMD
958PNWAeDCGZoqTdtNopr3Pr2KI0ww2xduj9ZMjxlbCyKWG8+y5iYEqEGJLRdWInXwxcGgPM8qo8
GbkY96hUzUFbLvF7+44uo6DqBpyUsAN/8fNR3MlGqgOBoRMSEc4fs0LU0jPX7nvsjfK9IM9/h4Ig
uhG+iGCN86E08hYOLkPFfm8Q1NBp8Lziz9sbf1uV83CGixUhUA++MC40l5A7DwWpvvdWPldReh9R
ETbWHcAFysJFASS39Rr7FuX1tS1PMgA4BtwKF+v25//ZjMOgO8Myl+WpUmv1Yx7L9d7NkcR5/8TA
cWw9SFr4/mW0RENL75o6K0/tpLkHrEhIfZaFfw1E3tZUaO8fjz0BGpMqFuCiy4O89F7rVVlanbIM
F8N1LV8Gep2BLKbI1/N/3p7cK4cMwJnGXudR3Lymz5fQHp1RIprH1vB2lauaY2OVn42UNKc1jXg/
ee1CVa27cYu88uEAbaMMQPsJOoB58VIsfiLrAs2kUyEq73s7cRmyK9WtMPD64t9yNrhBsGFAelxG
2J0+5MWmcnYyCziwE7X8Q1qbxf3grjcJvdsjcrH9iZGJKbwNw+JdkijWlbKOtsTtqUMkZw0qRGtl
oNnIxlPhd3EpmWkzfNH6cvgIBrP/OXftpCItTnBs4ObOhx0UkOVzXSAaFmRz4pt3y+ib5X1fDKZx
59mrwFuGqFPsMKCoxr2byWLejStthRPvaLuJhHPEDgUJtOsFGjrK65HXaLPynkYpf6WeL3PEZvkg
YQFWZNlTV0C0sjC7Jjk1tUzckPZghUVhpqfLHikK8myUjJEApJoeF3cC5Ike2jB7PTCeKwEFUlF9
cw8RuLmRB7+yQ3xuB42EGxVe1FzP92XsDRZ7JK9PNn2a7yj/qU/Y1dxyK/03m774avT36btviCM0
Krbj8Z8bRGfneeUo6xMqVGZ7j2aD53/DroTubLFSag80A9HREw1B2nQy7Wb5YGRmUu3guy/ZrnEm
8y+alP189OK+7ajPLirdr0lb/RIwae2oy4H0/5CTlspwpACbRG+f31e2OHR/2DvbKwLA7eL8VmiQ
xtTe6pMQhfhesgcnMG2avl8cYb9b6gISH2kV6BR+cEe8eLIws3IWnWz1hAHjeCdVnuwz12wPdMTE
jXldf3+uI7SCyd1IG0HRnX8Yd0DLx6QQxw2xOuYeDd/RRI6omtPD2wt4/WxRWaK6w2AkqFcwDzf3
c93LuIpW4mIZtmWJLUJmmkERY9VE7ZMGxtsjXn8yrnficQKbf5/Ki3C0QSKwLxanPDWcsxCFpoZj
RyMNu3A9fHuo69t9g2YDPwP4AXbvchURh6362Fqqk95V/c5YHuu2DjHboTi4lZOxIq02GdD4xvX+
2pr6Gy9OA+RETLqtwH9OVYlbS4ITSHVKsiIP0snbZU5phXpnfZu452+8l69sFQP4PVLkLgkk+PLz
0eoNUVxnXnUiVEh31WCm91Zavpv2QfHRcbYhiLIh6FwctBUxLh39sfaEeA7+UwbVVuAtKKfyOW98
tVcmtMlkbxB0eHlk3+cTGqcECWQxtqepUupj5vrJXVxgsfL23njlI4F/5G8HjobH9SWwykP2G3pZ
1Z6G9iD1iUWr8zmwFG0dU9zYEK/MiFdeczec0wazu8gaVEqo1iCzd0qoBh068BaHdCmXz2/P6Dr1
2qhTpFwsGwHUJRtjNnlX49xh3RYyXEL7glaWXsJ9sxuczpQ2t2GBX9F6YyVfOdAQ/3kHgQ/CaLnE
wQ1uN9boxranvuy1gwIWHNiV8HeYCrwbdM5TBe0INMuWXYJwP98aZq4lozfEzSnN53XX/h9n57Eb
N9K27SMiwBy27CRSshxl+50N4RnPMIdiJo/+v0r/xs1uiNAHL2YAA66uYoUn3MES/TET414wc2dC
nFsCXpJJirDb6uuaALdYW70J1x4MUhkL92sJgP5iDJn97iyIh1cD3UdiDh9o67U+IsCL90gjQkSt
uxMRjXcoRWYeFg1rxbe3x51NiMo9RQBEclAO2dbMJIZ6yMZahAaShiYId0/xToshhr0q072BeByl
vBauHGigXH+keU7HDMFyEeIAmSF1MUETU5S9TPzeKB4oZt4tGPBAca9HKYrFHL0e7TiUYNWPibLq
LrqOQNp2lu32noAfCMkSfKK8k7b8nrorEW6d9SH0oix2Hox5Qek5Vft4Oi2Kh7JeujhiL6y5nRxB
Hy8Irg9IGZF2XU8O+066q0s9hF3nFeFIrECjp67TfCfMuN3p0pkVQx8ycKDt26Pbun3blbM6hAhi
izNF+sGHU9YdII/vVYfvTYn42HY8/oCLkD/lj0ex0+2BSrg9AHJIsvNo6DNaK8oe9+XuhGz53kMW
4aHaLBxsNAf4YzyGhTaVHxQHpAGKs5aBE4ECt/vtE3V74ZLDWdJ6CfcIlHg2t9FoWFnXAiYKR7ur
8uMUT55zNjqF5MFyiiENKb/r3mUpyvjT+0cmM4B5TzeQR1Ju2j8WczVtbGjEqjzkwqjsQ4X+bHUx
aw8cy7KAdXpqe3zgjro9j9X57aFvYypZRmHD0VxA6WWr4qCZfeK6ad4GCE+0vlMZ64uWWAjprmr8
sNKg/9TaRnsA7xftLPftDuLlRJaQg2FCg9uyWFpDdGIu8y4YFGFesqbjZdPTPdzz7XlnTbm55JMm
c/TNvTLPWtOD7OyCXE2/jlmJb23Z/HST+l/b6qKHtxfzdrvCKJEgVOlTT+1oM5iWmsCZVBtVoDZF
enuNl3NOXoGKh7aH838lm13nenIsiYunnghja7Nn4lSvItNMkOgRceccRQIm5Igq9KAe5yY1cwn1
BDMgIT3rESNG9YkGxDh8lf5/2H8CIdR630xmI8I7c+57BLSB1p1TZaJBOsaG9M6cxAguK3PiX2+v
0+uFt/3x4AcoKJOiUMvenOsp1rNJE00TdEW2JmBN29L4ZBoIKJyKonKb1KfcXiSHaa4LJ4xgfmaH
ojPG7piKOQdWnY0E3muzdOMZH+o4PuU9VZPCn+NScx8btTXM5nOJ8rT+w0xAOlyU1s3+tvg6q58n
3J44nZCBH7Mi0TQfpFNmPQOEwMZxoppdfNYxmhiPMdxeJMXAu2UYf8RF8/Ptdbi3XwjyLT6kSo9t
66LUjZUKuMTMYaoBc1GX4gfRguU7TfP+GMiR9Tfsu4n6KVJtHnE0c1NjAuAcjLJ400/meMFgeMIS
M15Pb0/q9lw7qBcgl4YYJ3Pb1tRF53m8bVEV1DzEH0AHlcdCd4p33x6EdLKlj7Ad+dKWeE2y0jWO
i+/yMKvFEa3R6EFvSm2ndn7nA0FhpWtP+ZL0ZSvKViqAq6xkEIGwkuJnq+lrdkTDPb9Yel0XO4H3
nYWjIym7LLIhgbrY9SswrlplLFoikDJ1f0oIZTDyyu98ndv7EMaTfGNIKejtbuv0oMhrC9RJG2Cj
ND0gbLuuyHR3fRqocW7+jmxlEDu0vttFRJiSx4WomMj4hnAHQxIh6IYnJimy5NvcmhMClYo3YORN
ZDntfLI7E5SvCpodSAWSEW52ujEJQewoleBAlYx+btmiBTeIgvo5XszEBHu+0Mp+e8/fm6JLixyQ
B0HRDclaVxZP9FjTBE3VNJ8gboxfitoVTxn+HTuxwu0ugVTHGwPvhQo318b1LinMssHbY+0DE6Ns
zW/L3IUi17ZLfn57TrcD4aIIsRpgBWpUNzAhRcPkrcS7Fc5Dr/mzkYM+jY13c7jhbxPcUTwiCqHu
sXkJ3DKmwGyZfYBdzK/YEhetnJ+npodvM6jvL9TLuJggnIoHoev20hDY5apWovRwyfri5wC2+gQ2
eNpJ3G83A6PQpKYhj4wjNcbrL4S+E5BUVQzBVM3VI3poju/G9iwhiXu5+p1vRKGUORGHc5q3XSpH
xfiHOsEUTE2uHIBnYPItwfjv3gl0wbnQAU5Qj9iCp2alovdhUt9H7wzbFLxCPyrauu4ETzdzke08
eTkhdSI/0WbZMqhMzpgAXq/xBHjuVell39XuzmV0cz1ATOXQABOiTSEJptcfxyxSL9WHaQpyw6F+
MmjqCY8xHEyUIr1MmNH7b6/d3fHQXSCloANmbONrVUXUy0AtJsB+zPtChX061dPc/B71JL8oWgRr
5u0BbwJ6Joh1miSsyQDR2dx/rVLgUOAZU2CJxTylcfIwr+nPedIupKAftUh/WktzL7y4PygnS2cr
ysGvVxW9eaE2q823U9WfnrMeaDC2ftdgCpMkaeU7ffdxKqedMFKTc7kKI+VcKRqQPYAeIhK4HhbT
tKzT23oO2hjw/qipx3UE29mVev4Y9YryBVOU8dtcVSnIzrI1v9jCNH/PkfXy9prfZI78DrLG/1/h
l1LP17+jyBYBNtueg7gybQR2B1F+Vmgvx4c+0ipJcaqUz9ByyT7eHvje7kLc45WYT5HQ2ZwZbR4o
D+neHAzDuODEZf8tAN+2uEv6fR3/9fZgN/cas/SIHak5cX+SuF3Pkpq7PQ0p0o4JZfiPA84S4PoV
+2cUWb/fPRK5KAAqGKvcO1v92Cnq8TxcUf6c8W0I8dKByjZoRTCPun16e6jbW4eRUEjh7UEomfrT
9aRW5GKLJoc87wFs/+EMTv4rb4W1c4PeWTq6qJTkuKKlgvBm6RJNx9ijytQAu9TsU9UUzmNZKtEn
fezKnfjgdiidzBOsLRRZ+mjbaieJZ2FUnToHbuZMpyxqp+OswzBK0vrdjGmKt68CNuQTPODbLI7y
tObM8IeCehTjV6eIxh+EeulOQHd7uHhM+UbUZtAlpOB+/YWaSU1TkcdLoK1iOejCzV7iVMq+jYZy
1oYUFDcQqJ3H6N4qgvXkIgXLSiF3E5bA53OX2SyXII0BP3owkb6PrLqv1PH68t4dSEcQ4UXZ0Qfv
tC3+xPnSdhocuCClBf5Q9GBmEQifj2+PcndCLsGC1FJHAmOzitrwKtajLQHyz98W5P9OoNogveIU
sjPS7YkC8YhKKvA04mxu5uvvleqF4ySLsQT53K44b3mRb/Swwt6ez+3Nx6cBnYc7KjH+Deh3xUF2
tr1qDWh5f637JujpfPrVIv5r0DL8vwzG0ZWoX6a15bW3hVa7EcS0wBvcBbELZ3W+mUCA4TvBFQ09
gj19p5Nwd348pTJWeXWfv15Fyaa0q3Fag9mF4ndo7HY+CBWqi/D0DihXtezM8XaDmBrNLCDjfDT2
yeazIYLvLgtoj8CNqjbQ0Ak/D56H6VjrLTsArrtDgREDWIWaJcX+67lNHf6r7rpYgaTxX8hc/sNI
cD5xQ7U7k7rdi0wKtRdHch5kE+N6pK5eosgVyDjqjpKe02ow0W6iwvr2XrwzHwkfkHUCWnVoG12P
ki7VqA1m7ZLg4no0lq3yyyzhHWF0af14e6jbbcGikf2BN3Lpmm21jfJi6KyyQt2uMS2waEMJcbww
jPik4RqFM6WnvLw94J0VRDRC+hsjiEbLeRNhtMbqYdNg2sGqZM6HeAXD0K/mtLPb743icmlwuzuv
3+t6Ba0WaiEmUk5g9G7FLetV1V9qnhc7t/qdYSiWyk0n146+6vUwaevmRKOmGyxFGp+UocDwmF70
+zedvGil6BoVI9AR16NkldfjYJlHgZZiXp+XwjsNhHA7m+7OXLhfpbcOBXTG2XyYutIS6Ynnkvot
yW+rXN2Pah7nO0f1/ihsbp17j2djc4BElrRab+UuFshL/8Epau8Yo4O98/nvHCAZQoAfIXGmzLZ5
beM56x04mW6gIqCGHJ7QPiBIirnpnO8Ju74+dNc5A+U1nkHKDirB5VZWyK6yRolLhCE0MqG4e0L8
0u+FA4QEvPbgat8LB1J06at4445ZfWRdDug9YNGRIcC5fE1wt1OW74v7TV26Q5l86BX4H3b5LVF+
RCJ7cDyM64Qx/9Uqv98+irdnn8BRXppUEEhft6/Q4MTZgLNCxLcASWkUTRpOjR4fjMZECzwa9zwV
br8947G3XqtpHP9NyECaqoxLBoOoNtwZy6OqPtKZ2gP1yH16/T0A2VMYpK5ABY2S8fVpwealh76z
IhXYNWNAREbHIYXX7sN09j6BPctDo2/FE4Z41Q+yrGlHLe7OqjIyh5XSq2RnbXY4sNfaxgogDuku
JAH6GhgVY714JF5LeZKyPZ3fW0ocVWuL/QdjQzZutoLRapfqDppwcZi7yTL/p7nYET/FFajYg4XR
4nDJJWLhYeWlUY4LTM3fllVKYEtiFu7p3VsKWLisA5M98vZvJp8OGRzrukhC3FDV42hOeqhlCqwR
lGbxQfSObw8nd8zmW3Ml0mmk/07jeQslaFHIo3OTtAGc+/TUa60ZzPOkP3oiEw8AQ7MH116n728P
evuB0TOHekeyQgOEsvD1BsNk0Ml62+sDHEhbjn2KGDFERCd1Amy1ULLL67Xba1xzE9/MlRzMkBwZ
iVi7MUqKEqmNTBc1iLvBVQ4pYtnjoW27qTu9khGexrFeX1zNEM6hnFSR/Vy9frBPNjzBj/1I3Ro1
KBXv0CrBaCHnPkqivOQGAuZC8aqBe5ynqFQfoNqV1ku6NlHtDzEBz7Omj0br2wO8oUB0g5l/bpei
Vn5WCq0LetmzNUj/7RpXNozN2+NkpUP9TzEPsUMzIOliMrpmKOtjEsGq/bro+HzjkqpQj3WKbixP
6uQmA7ayKHGfLdhTL8rUu+1PK03y/IQTgeOdbDGo7sWepZIHcgLt7xb6bnoWMYTFxzwax4yf6cAk
U0fPge4VzTpujIb2AzoIdoko3gxf0nwaBowK6w7X3DErtPwAvmetL3raq+r/FFOblAetWdcOSVOl
Gb/rJpli7kdx4amnpoty7Uc2ee78nAjyiN9YOufIB5TxMuf/TUbUJk96h1LMY7wOyKIWWtFOBz21
kelIxyL+nuVZol3yci2Tg1sI4ElUcuxcfUzU2qVjOmdLNjN2joKTc5rdIjXOTu44TTCMzpx8zdU6
jhOMUt0czwJsUVvI5ARPPtg7bfroeYXOUfDmXBzmMYVB2FLN1S9e1jjOA9POh4PRq2nzKVr7XJcy
o1X3YxCF4iFFoa/NA35B0b9C6dfyB5T9+F8bTZLklKLgHn9oGs2NmoNRRXC9p66A2F8MNVoWHYUq
pKGGuhP+mA6WeopoBmNKXfeGiSJKp6ovHUFu/w04Sax9Xagtp19AC/djYFhLh7ASYtf4jw81EjBJ
VjrDKQUbKj6NRT7+tRpoSH/gDRu9Q4IqUHzM1MJbaehOaF1hlxu1x6FAjOPUWVWWXjDaHObHBW0C
C92HamnOfGr2mKFz9z0Ya93axzaf7STMnSyfzipr7+D2rZTOX7SyvfhfMWtDdtQmyxPQW4oWDmil
lvVH0aVJfVzdSZQPonG6/ElNVP1/2Nvb+XOr480c1P0sYI90CU7cQ4I48rNIBLx95GKK/lBHivZl
NBe3fUozlEcOxaSP1rPOZ6cN2KPG8OTomf0BfShcpwUmnt1TTO9TOyMhODpfFmh4yUuK/XvxMfUA
uRzBBon+p4iX8hkFdsRKShaqv9SOFithMmZwvVFVsbXvldu6f+XIjaCpXCJx9qyowCTOCY2R5ZK3
9oKmiu5GuupXmVFOJ8Pk9dSCAWNR46Ud2iT9NlnKon20ogYR0hwWIB6sDUJ9qeLjibToeJFiRXOe
PRzTfcpSIgpnB9Gow5qilf2hVibxI6VGFRl+ZJTZhybXuqd5qkcEwks8ei9O2xuW4rtQ/X7Syo/m
Gg5J4Y2Fj2QZV94RfaUk/kICFqd4AKd54x3NWHG6c4e7aldLx1KFWStxHp0NUGbq81JwO/tRVA5R
sFAb/wFa3k2RpfKs7wTaqPwDeJzQHUpG3T7AM1aocybC9Y4z9UpxnBWktNBCKduF45gPM7YoXo0i
m7PgEqbhe4shtGthtt2LyQlcbHq9x0lNmn+NhG3+mKM+Vv8SlPDcQDFwY/1pLXn2W0/MNPsJ7ydq
HzttHv+BEefim4xwlOdPaqO6B8WNR/O4WvHiXkYefSVMZ2yMnlVvjo0gEXzbL9aI38FFyQyn9Cst
FsmPeLaozOH52c7HFk0MgVCO0ZuBmuN2D9TOqcoPKg/mghfIZK2QWPoUTdSk7qfD1MTNenSG2TU/
Jms6/QOGcvwxTn2nPo+lm7tIsSHR6FdptYz/vf2k3olhUL+XpWU2LaChLfhQZGzzpF4NWPOZeoKP
NR+V1aw+4A2UBAbqqhc0pEz8hcb2w2gKpF9cJNre/hGvSOjraAI6hQWmnsuFWtA2kgdF14o6MY0g
72O8I+c1zssT8QzcqWnEX3jhc9qPYuig/0wlGdQ3QxNO810rleUTl1EljlW6Dkh8GGuLJTyO4jlu
3EJ3qiw5YRddGI7PwayG0HW7ARkJkDDdbz3nrE5z5Q7nqOtG5QSSZsaIG/KWeWYHeN8XYbQ86k4G
mMufh66vD82AdNu5hdWgVyhb0UdrfX02cfr27Xh0/iknLVo/mrTmp/eGeFKPEY4jgO9XH8BNiKcg
mpeuY5WGFZLjxkHh+W99zm/iXpa+QflssOdCDd7+NjepA4NKgh6QbBJh2jPXMVcMvG5FhSkNu1gb
T6uCh3Ndc3P9H0YBNQdHDzo3VeLrUUSzVOvqGGnoFMn05LaUMnOrs3bmchO0gsYgW5S9AaBWpArX
o0wjZoOmU5sEcrpFBAAHBqtovXiyMqULCVq9gL2+53t0u4JyVAkIxEKApusmJR496hJodZmBQAiu
Rj0IrxUfosW8U0a4NzsYjpS5aVHSAZF//wf0MDcoGeHJYgUAQYbxxHs6pF9GnI+Ng97UC/gao+jH
x1EYSr+TDdwE5ggpoB7JFMm7OH6bKVoClTJ2I1Iwa/rPUE5PbTv+7eXOf0kS7fke3h9LlmVgeCEB
Iv/+j2mKarGageZz0MJbQ0QpirpLuqoeDhQGCgBUqn++d28yOQTUJLeC1u8WcIUo3GLpCpObyr45
eNLvHOlBsXMHmne2ieRUYBvFXSgJZtfzmtrUiepK94Lahtl7gvBl6n6lAyw7WBZidYcFXcb20UJt
szi6dbfyphcLlDxMtZRHkaZ68tClVmwekyKxUuhzHo7kJ2sV83iMnLZaHk1bpEhcZc7oBpb0QLMP
elQiqKYUnZt+7zma9llHqvIF8bcJ2q8ad+uBaMXoXjRktfoXL53j6NLQIh4wlR/jLrDqPO2RN7Sd
/FiCLSViJvFDhwYHHKQR29hVD0Cuyp7fUyhL2GgrpNtiFkrzYEVptp7Qzot+NLZSjL43eHP63hoe
eC8JFAEsAAAG5NL1umZJYmINryIfiuhRerDRh4PNj+TmDhzh9vsxDrUHWS4EnLpF88Szpg9CR11d
s7ss8HqreERxrd7bJvzaq5dSzgYwAGVP4iBU469nY5ACQEBAcAiJ1vmhSNz0YBrD3nmWL8nNKEgM
yzouBbatNbBo24Scn70IIqn6IRDpPZlp1H+uDS/ZuZNvl03GHZKbSjVXAkmvJzSzZj3qbUnYGFXx
ouujmM9OigrvzuMpP/P1lKCg6qgXoYOigu6Sv+OPa2Mxp0GvJyULV7o0+CVqkC2OhI3QiLvWXBe/
heuGS5ajDLZf5GW/wxuVH+Z6/FfKvgQgsjloE16Pb1i4fVctJT9cAecDyrnoHTvpg2sML24x7r2n
tx8Q92MqJCpRFZWSbXkcUmhXDRUSPpEQvzS1mM4VLCF/tUCjv/d2lC6RhCS03aUY1ebltmMsgunk
EuUXKaW2svzXqqZ3w5b4l2HcUuynPwGQbfO+OHad6m2qKBT1UtKacSaAFuO76W2M8lpNxmXFppC2
uSmGzHGFUyxxGFdz8TdwgjqcrWJP4+h2w1PspxjkeOhQUwLZjJKBsyBhd+JQzQvq1FUdeUHS2XtO
mnd2gNQn5zqivURIvRkmXtqhy5cyCZUqMT9bq2EEmG3NoTum+vHtLXBvKJS4qLxSDZTAiOutnfXF
sFadm4TIi04HlRb7GSHb7BnJmWZnt71u3Otj5ErmvCkPMsSoVxzRH8e4NTp0HDVYsVNWm+Nx8Mxm
9Nuq4cotrIHiNnDltvjVVlqm2b6mocjoz0UPcdBKFtR8V8tNiqce1EHxKNY41c72WsE1r/CA0QNj
ysdkpyp953vzczmNqI9zzW1zG4DGdd83WhYOJjXEB426tPEwrC1p59uf4XYgGaUAcNCB2fASbb64
bZZr2+ZxEbZuV5MjlPkny0v3DKxu7zG5/HTcSENovGzzgTw3cd1AiyEcCjV+RjBS+iV3I8K2Gsxa
NEwjsXNz35sXaEKkNMDJ0izZHH4TE9UMC1VIu8OKLBcSvOkpjTLz/ZeMB/ZS4ozZxKDdN+vXZnjP
GqkDs5/6fEj1L4BWIHaegduzQl8E+ooMKXWEqzbvd+sJR6vNoQ71meT60LpzhuTXoA+fVfCzez5t
8uRdnxapqsIdQ+jq0N7Sr09m7qzLkPZwg916MZ8b2AgrlfJBKVELaRFc1EBTF38nU1nNoPtmSlHc
52gbvHtjyoSLHAE7aQlpuv4VjhJ15AwU7J3Ojn1rLZQnNDaVb+8ehZcIdAB4KRlFy5X/42aY61SU
kW1FgYhz7QOkk97HWaDc+X4yCv9zRWWvEUkaiOs8SMARNisauY1aRhMMcoQtBnHx4FUtD3GpjrmP
4uw6PSQusqh+bUV49b49QblMm6HlzqFQQ3YAlWGzdVQ7drBNc6DYOpmLTOysUXPX9KlHjd9JWj/h
sdL8KR1Ugmz6rTvDb48hM7cgY0MRpBQAgW+Tn8zuNC5lWdZhX9bKoden+aCrS7zTpb6zvtxgqrxY
XnF88lf88RVJjmOsVNY6LBat+R8KyVV1qPpuPM0WaQz6ztphyVL7f+9dWlDPEjtIbMZVsxWrmBeE
pjWtakOo5v9m7dJ80cpyPqmyCxytTnYBHDQd+s52v7498O2ioiEJipAthcYHva3r6U4qhg6oZ7Rh
ani4/kAcfBZ9re9s2u2dLadFkw5zQ1mGIGe+HqVR5tWpzKYLcXLrg8SlMTf02nTO9GI6LKaRXd47
K4N2mUc8DwIEAZ/NrIYC+TKQ4VXYqZTXrX4EMU85dmdWt+cBAi5cKBl+MrMtOAONatdNVFeEcddH
va9bFHEPwrbn+ugU2mFUH9J1adugHdQ9J63XV+76LEr+Oc1AUkqgU1tRnaaxsgEBkDaMhlWPn/i/
v524iM+mFJQ/auCyEQHrhCzutpXe+XbuLc1D1sezHWZr0+cHEmNN94Fi4EvBDEmAMg+C30lZ3DU7
e/YyFB9WWYWOffibY3IuB1RunrW0Wf5b+8X8h+h/rCnguxk6v3E0Z0FrFJZzUC2FQi4CsG13arEd
LaCSa2l0iWYxYN0Q9+pLT42c4npToq0EVrOffUSr6+mgqG4U+zPWxM5hikrDflyiwos+rFNvV2du
1MU6dNa0FD6XVNY9DFlvaajAVzrKzvC+228zatzesxdhvuOng05nr2/T/wxjdpJ/a2Pt1++GYibZ
A7ixRtCsw4sSxbRk/NqURluFs4Io/LGMG898nOpZjY6GiOcoUM0RAwEXr+nxiVaE8TJHHutWl1Qo
jkgvGHQylAIlWKWxrZ8gXasunLtq/Gl2RvNbF2pqHVvkq8tD3i3L8pgULljuzCLNDSugdO+VVeQF
wq+J8BSHHiBe27fIrjsv1iJBtbnwljDPseS1u157EWuvBngN1J9EC4TCp+S9Z9yzDTCo0UjLS8aU
BwNM7/VZz52a63tY2pCwNnNZs3b5pTd2I3gavGVc94g4t3cLkRIicVRuacwTF16P17t0du1IdKFA
i8y+NJNitU/GWtr5IRXC/ppU+dDvVDrvzBFhAcQEeQSlvedmjjFYKZzsVsjxGk8Rso2trxhka7mx
vldjjeVkdiAONa40iECbR1eP6oUHHXJ8YfE+yH6YeBBIKf2oG6/BhcHLh/Pbl+edBUVl2QKugzCk
RM5fL2gJvXVdqbWHiQoQEaQolLuDlbSVcYpis/N4emtrTwPgzoq+KtWwnojjQEi7HnShkaonnTOG
mYuNu59qanRS+x4JpRyS3U5GdDtD+/UxYrtIp+KtwItVJS5p3DyFxL3FZ9JgDMlhPlzgwk2fhjzb
i1zujCe1miB+IuLK2m7izyifEUHT9TUcTV3Eflpi5OMPKpx1f03KkaZRV0Z7eNXbFcUXE14ff4hJ
YXVdryhdRAXnn1ENJ8uun4u5Ki6VHSe/Wm7pncTv3lAkZWg3AcaBdbV53vVO703MGfQQPfn0r1rp
ZgTVaeCHrVUNOwHL7ViOZM9KlRK6hWDdr6eVCG0cqNEY4WpMQ0BYoz0mI1ZOk4PU2HsPAuEKwQ8F
H6IjFF+uhzLFgsJImtjIohQRacOwPFWtnn9Z9T45IWPXv3s8kKTcZFLAQGo2bvLMeknQMTcVO8TW
JPOVBKGNMtfPja5/AcfS7dxhr9qW1yGEjB3IiSjSSRLbJpMYrCnRFCAqYTaivXdAV2AsDkXUFMqX
aCyiGUxQ1KnUq3MK47MWoxM9m2YdXxQVF73vyazW85nar/P328sul3Xzu3SUdaAvUKymXbXZuJTg
cm2oUB2Ye2wJShxqzrrixDvVcto1t+NQlqcpRn0SJtJW4BGFhY63qk/YtQnoplqKET7Y2CAYXweR
dbQ2297GuaPCAby/LBGgq2MH1W6hy2GL5tfkGMV6yptmcI6IJxjq5753MUpMKnf6Vq+Fq7/kbl4Y
R/aWwP1F1WbrPNmFS5uXDoVyoH9kN4/NUEVQGua0En/1U6c2HwojieIzd1ReH2O9dz/hCZx5p0ga
Jb3YdKKf6Apzd+iolav4NiBO/kR/pcaqDYG+6TH3TFE8EqDUYQ2Ui34ygb9ywI/KfSmdaf6b5Aws
zdLQzj/mujuZPk3R1D6AzYgNHzMSXDza2bB+d0Uk3AeQsyXYqWqdcIaIW+inrVso6zHBrrP4XZgY
TPzO43EdgjEx8uhIY9wwwzICDHheh4Q7XB2ycv23bvAz+giDEWhxglxjeTbAUoi/uyIp08ugliXv
TMTljLZ9hDlXT0E+5cmDnDMGBVzvGJd3vcmm2EeQrOgfSOrN5phppfnRqbOh/zilnv3DcKp2OeM1
TiM/R5RAOVuzh/BKApbDRaqgiehB2k4UHVujTD5jg1d5j6B3cOURLRrYOBvFM/nX6nynAlU0h4JQ
pzuRfDpl4ER5Z+JEONXiFA2Tpj71hRpZJ/jNQM8SFChgdjiixCbT6QwHrUiR9NG58tTuGRs/5AeB
rinaeYSt9Q8ap8p0EES06hMddyuGOurh3lV1C045qqus60lJ6JMdpTPI39YkNHFR9UJ8X7Db8cKS
OuRPL8lNQe6f6cnFKL1CO9lYULUv6wztaOfQvKY0m7MJfF9WWW1wEhyb6ysx1uZa11ZSniw1UJQp
9bT+lWrSfdxC/vj37KKwfIpx/vhHT7Lx0Uj5vAKXFvu4xHR7DoaV1+55HFTvi5kbcUZjmLD4YBam
9t0ZFMrRTYQeSuBWE4cFqZo+unidtrxX8oEaEFgCQkZU0Si4bYuIztKvsWXVdWikZQlYqWo/2phQ
7SSId24YmqmWpAlQswArfr1aWheNud3GTdiboIDttU1OUSPai1Ht0oruDcWEZBIvayPbDLsonQSq
7tKE1jJVWFM586c117TfnmK7OxWSO/ez86p3RYAoS3ub+1lkLfGG7Ymw9SbzA5ok2rmbaufhva8A
7QlE+NDFg4zLQ3u9dtxjI2aAhQhNJ6qeZrcuLymx6rsjFzkKn4d4V9bU5LL+We1RTKtbjEyEzZwu
H+O4VYBVFmAI0Yo9vn9CBpUlWcPiXjI2y1bGvWLpSdKGzaCVJ7e0uyMh4V4odvtx6GCS8hkQzKh1
bj17PQWloFybRbjOtcOrTa9ljMxkJ3a4DWgZxXWJxAxEz4HNXC+bQgHSbLuUqhGNyycUi5fLokGc
XFp9fEyo6V7ev3acU2r+dBX472a8yAJVAYSuDTMb362ijo1To47tzqzurZ2JULFhqZKEut3Y/VJU
A6gB+YXS7CSGEpRn4+xhgG5PqjQcQCOebaeSDMhf8ceW4ykBul5mLW/zYB9VZ/AeKk8bD8NaRzsT
ui1QMRQVU64FiqfcQddDGb1B9JNOfCbwWodyTH64Y3ZZJ83w1VWdCUkqA/s17cvbX+veDJFgpD4l
KfxoyF0P2xd2XkW23lIXy7IDIqcqDpV4sxLW7m3Ee0PR2CJdZThJ7L0eShnWER8B3EwtxcIRDRFn
2kNHp5yn49tzurfj5b0qMypY8NbmorC9RDHnqWxDvK8/OGhZAcZLB0Q0y5IbI9pLh2/ajCSLPB1o
/MJbl6rCm+uv7DMl7VTGm+I8e9LSvvgYu87woHh4BJtL5R2LgTBTIWv+MQHLf56SGr9NHGp/RnFf
ngdwDYfYgADniXzwrShWdi7oV8/i61iAdhXilDJOBzG0BbPN3awXSoY3YVT29Xr2rJyY1MtVLz2Q
JlaA1dU2i86WAM3uu6JNlGPbWt5L0k3LL3fN7clPFKe1/Gwy6+lE+duefSf2uBhT3UIsq2Iitt9p
6zT7M5T43rfxjfyc9mSwR2fKrAzVn75Odj613DPbeXmy/A8MkOLx1quZ8DDqVcC0oUDP6eAm03Dq
S0wZ372hJNgKFSPkPdlTm5pAmriKU1t1Fy6R3h+NKkm/CKR4MG1o6/8hc0oK/f4BuXBcxsQxgsLO
9VEBzLta3ex2YYyDA/BijCezZjY/67h5/6tlUbQTK94cTe3VYAjaMXcpt/bmzhZklUCSljG0XIjv
vqE3XN1rix3lwR4d4+vbs3sV9bz6aowi639o870ysDYHtK67yBY45aLArbXqs6D9PMElEKUHvsus
Gs1PpkV3Dyl8cufU28Iq/8b6sUajPVpsLeBRnZ3HpXcz7SSSLLd/jjUibv5SixIt485ucUUSmhOt
x7qPRi9ckwhjOlIBO9VBUYDkF49jV8xwdXt0sz9orTKRz8SThmnikAzepSlLbQiIi/vk2C2xR2V9
ASasfprnJur+SRRSxt8VppLeS2XUJEOmig7xk57Y+fB5anvnt6XF1V+U5GX/C5g8anNpkQ//y3g3
8bMXRu75BVa70SmzC+d5BqFSfDVSM/sbCoD7zZSkoE/eslrW07D2xfzUzJQd33v7w7UBu0LDFTg1
50gerz/etxn+CrifUQsFWIGT5/WjX6Rg+dDj3+OA3W4xhkLzF8GUV53NzZaGNOViMGxrYZkV2TdR
Kd2REh4sg8HIip2o9+YBkKV0IkTUnuAvkv38P87ObEdum2vXVyRA83CqGlvt7nZ7tk+ExIk1S5So
+er/R72BjZSqUEJ/SBDnyCxS5OLiWu9wOa1onDCnLlstUEbT+uMNbQzFs3XNz2gcxqdSE+bWjl6H
IeLPAkhH+m7R5l2Lbyhmq4Cum40gIXzUh3GaZXKYZ5l+lHGhvVfAnmhHKgKNkEcdnfp17alM2Bp1
Ja0gSyJ1j1qo6zdqH/uGOv59/6SCrbueGQuJf43LDYcK8Cr0ufHoeQhCzwEZpBL/pbej17/a6jTM
B4picDLCqTfindTaWn5uoNt8nxH47IMigR+0G9jg8B+oamFU2iXeB1maPdWC0pWiedZBanmuL5Wy
nz9q8FlmP0ISpHzF3DKpduVY2x9q6vcZaHy0B/ezNqS2rzjaBGFzzqBKZEOLQVCUIJvgCzMSI7SU
PEqPAF+mbC9ZlPJIiJn0T/NUxc7e1SbXfe3MWqDekLWWAV+hcIHp9znGsC0nTH7g/8r8OCr2OL4S
88N513cW3CC1bmT4Mzbc+BfKhLSvoni20mPo9YN60hFQt38VauIZgEG8SvmE76FrHRTMXqOjZc1A
V7GizLxdTcce7+AZP/kPVe7afxV9V4S7YRi9zE/nEVqCxUP7j9rS1iNOlK19wiWoHPZeYiXag2ZE
fQuUYErJIQooANo+dYo8xTmtXcCqidCV8F9IDprpJ5U12ntZonF1LIw0SbC/nuIvGKNjpgy/zftT
D7MyP+WVyJ8FqqKfyGLwAy7mKY8Peac4v3qqf9D/QuRK/MHqeZ107dKhSuLE/Z3N6kTtpEvnxJ8n
VehHydbHujdU4t/oYoWFX4M9ws26ShLtZ6QMfXXQ47yzT2nTze7OaxM13lVunkPGxnYEtvVoq99J
P1rvJdcR/Xwapi6rjm6edumDiz5QflRjdN6xjOehOPh6r0n7xYr1uD2YSunh2ZzwpILpOaXQQu4f
hzVCZjl4NPj4B0AZ/bJ1jQCCuYCCaPPoEN7MReK2GAwbsauCAchLm0YPb58J14pWT06jgQvDrq+n
Zgt7+Pb+vLxAaZZTCEQ5jeIIt/ZlgIP5RlcJSmWgWZ3hvmKqHnvnbCaX2JmdoYqTAv5De3RFn1Qk
nw0WnFRQrB6B7ShKD21ajv0LzutuccqtMixOtaJiqrxI0jR7mnBW7Pe6EEhqeaXyswjFZFD07DPv
KDB97Xe52xbfk67vv3M543rmdLIw933pZeNO7RVVf60rUeuvbZEZf9kR6sZHZYpLa1flYmjPnFoj
eTIF1w9G9pOcVL8tyw7UdaXV6UZuc/3RaKqqOg0ICCn8ubp43KJHpajJ8SquMifzJ6vMnM8eTcfw
YYRcMWOrQ8d7nxSqkmGa3iAo43ddYbU/7m+eq1SV6xXWN0AH8HYQO1Y5loCnFyVm6wUjjgW7ljoX
HV1zS85l+VsudwbZ/RvXGj09qDirq2/0cKWrpOIFfdbr0xH4KE6Rs4rFrSut7INhlkZxiPpQOhsp
6/Uy84QkYSWtW3jea2pYSfN/bEo1e2zqvqcrnxxbzZGQa9sHBp0xV5flvlKTkyXa7/dX9q2Feznp
ZWxqZmTo7gIeuzwOXjy6HeDC7FHtwp6Kr97XvxVXzT7ZaYTEQ5So8mtaKcl38ASiP49uHIudoqA1
gXVRZX2Y6Jr+hF7glcCFy0Hfu8B55QGhzXF4iju1TY73f/H1XqCJsWjgLNAoQLerPQn4OcegOM4f
UcntMFivx1NGfX4jXF3vBd4rHq125GUBua3hr9QszDlS6uJxlko4Bh48xq8aNafkaCcqZtPVwRvH
6eP9qV3nXtSceeIDeIF6T5vx8lvYolXFoJfZI14BzqEabf2HY5QKcbBOv5m2qN6rhYmVD313A0Lg
Qks0rpBumWUkA/TkRw2pGuGbRGgcWpUtPt2NT/amH7KIpi+0sFWqzEM4Lid3yB6Fhcja1IHnq6Jx
C6xw/cmoclNBoI6AOgPJ6+XqefnkRjMYhaUaP501EU0vvXTEx0l28jXLk/5vS23Hr+/9ZCwgzWDq
ToAFEWW/HJRGgNnpYVQ8unnWnBIRad9ddK9+e0qt7ateaBvp+fVSIlKHILW2YILhGyxPhf+8Olqy
J9nRTH8E8SX8ZKb4SZpZ7O7PavlbLoPC5SjLRv3PKJlm0hsChPioJmb8YoNxRxodX3QJ5uvl/lBX
lFTgh5i+8h+E46ixritA8ZC22WxP+eNQyOaPnXYeV2rcCov+2txl5wa7+PBoCzpUhzk14/pg2zJR
PlNYytxdWOpspDLxRvya8gIoehE5/VfLFuJX0nr5v4R0A/mIiXagIU3ZHEq1qydAbEgGPFM/G4DS
9JrS7Ka87iK/lWaR74oyjBzAbfSW9pWmSOOAx3b1lyK6Wb52/ZBGvyMc1EM/VPLuK0ZoY/pM0X7T
Je/qO1BYtBYJP+ro6E5faY1ogwmELI6DhpRkb8XoXsiu0Q9C2Ol7P/nbUG8Oh7BZ6HldfnJ6vwV+
a1EcSDtxUFk1yT/D+K+C/Pl0/4tfPYuWkbjMQU3RCqM6fDlSllip6VUQJiQORz5Y3vi77UTW2Ux1
bT/WUwcZZBge3clrNuLr1eF5G5kyPiIjZBH2ao4FmvXuIFjO0WrdMydMPbXgfDdu81uj0DBAxApn
iqV9eDk/LPOgnM6F8uBGdfss3LF/CqvUee81yFworiMAvNyG/Hs5ygz+UQF9rDygN50819UoHvPW
2kJl3ZiLRYeAOLPcggDeLkeBQkV6nHUo/WAb4JySqhYfdfA89vn+nriK3QBz4cTTotJoqcFxuhwH
7YwBRY40ChRb7X8hve/+xNmgxdOgGyfn81AVsj/NVhZu3fM3ThgoG8aEcckfa3wpL9KF1BMqEPCa
BWaWxAKb+aKhJNB4XrIR7G4tp05RktySw8xjdTXNjHfsCMo0kK3j9UdaZXq1tyqbkHN/PW8NRHED
uTYUilQiyOVAIsziIg9DBvIw00b4RJ5pNadf3z8KxeM3jspSTllNB7onisHFEAWdo/zr1Xp6yPRw
i4l0I1zQs/z/g7ir40R8h4EHOpdwYU8/C09SaLPCrj9De47/qpPW2NWanREiTV7y75/gArIioYA8
edVtVulM9J1bARkW0js63Ih+jTv4xivr1uYnYECnQMUIVswqIEZIe/R13MSB5kzyWPVVt6/FJ6t+
RrfePOYkwhvTurHpbRQIF8opRi8wVi53B+0lDC8tNQn00DT/8owG39VxtGf9QINj2jKEuPEByWcp
Wy84derxy179TzLRjBHELM9Ngimh8jXMSH/ggyn2fe7Rv1FT7RxStv2WpnEabUz0xjEgaKETi9cL
6P8rbl6p1FLL0OqC5DCcUXHg6WJV0capvrGc2DmRcNLzhr2wbuHXyDC2aQLxDGKldlKt8bcBcOwg
msR9/3yA6iERCyGGUsoaaFHHWjd0k5MGo9fVz5ko1V/gkdKNYPz2gy/SP3ycF9rf0vwGtLW+J8eW
WDlVaQqbyVHwg4BvNsQHaS2djdF1UEoihtP4miNDsaJd3yrTSOYE7J3e56iMeJzXg9x3uk3pbY4H
ZDeN1KWwpKMrpu4bU3jaYyXitt2HXUsHSAX3861yvfJPV9Q9lBsvMb/OgKPMp7RREtOfsSGem13U
p5b9GS47WWCR9ZZ+tD2rac92YeT1xzKbje9xpALrvx8Grt5lXLBwEIBA02DAMmCVDgPr5yaOBixW
8SNFK0dOe4nPoD8p6nPSFVv8wuv9ROqB+RLJA/UIuOGXB0bEdExSZFUCWcIVUFN0aTA1zH04+1u4
kOsDwlCordFVxIGJN+flUBAZw7oRsKx6tFqPjZVHJ1GV/9xfvuv4RvPCQ9EBnCN7dy3A2piVHeYK
KqhT4SYH0xvkz0F38w9VUWl7dGCH5yzut5Qf38ycLjcx+5fy3oIM4CJck4xbM5tq6hpwHWSW27af
DUokn/UFnvKgJKVMYz8zB8971kY9Lj6ikCVMoIaWREGhVNUw/oJTaa9+U1I9m3+WVa88Ndlc6v7I
7k12lLubL6bZTx+qEW4hZCkXxa5IlqX0BxHqKBuZJWw/tZLZj6xC5taXKBL3pzhSiq2n73WIhda/
yAhQHQNJtC4ciGYgSbSbJrB6R1h+7Fbt46TH6msXtdM3tRfdqW3TeXgs4kkaG+HiGmBLJsrRwHCO
moVG7LjcRJqeTbmR9rR4TcTY9oNjStpFxqzYn0TqddnXLsmF/FBntVt9Yumn6EHrsvJfAN2x8d2u
5aTv1IQS7Kf7++56cy9OX1DMyX+oXq7TE4+M1WtdWQSdQb1Gn+T8oqHr8Of+KNenFVaZB3KahjOd
s7V1SeL0CfgtuJzOBITfF0BGk90Y8ag9Qz+dt7wqrmPRgs1AaxqO7sLcWy02ei+6MYccJqyDRXkw
XYV2jwV8Vuzm2B6/W5lh/b4/w5tD8lltNhdRaY25c0XejB4a0EGDq9euHVT7UEu3P1alcA91mm2Z
H90cb5EoAjvEpbomCdpYJRTIgRGUxiEUx3SIw296VhavNH65YpKGNsrGxXpjSGo3eLfDrOcArZPM
qlE13jmJCEBIy7MSN81ON5r4jJ16s88Q3dnIz29sGhjqaOqQN4B+XWulIGQmZO3GIjCnrDlqWj49
DVnjPEqE7LaO5/ISvAyEC5mV4M5RILlc+xbTmTNH1e5AGOoRCJO0syYHVoFrf50QT+2CVAr3Y2sO
1Udg+fQ8soJtu7Pa1iyOiWGgsWg5sp0wvpNDebi/ta6vBtaAzhCII8oB0PwuQ0chZZZRai0Dty46
ZHmNgyzS+l8KXMVubCjG7LtBio18+9bi/3fQJW78JyFFGVbObQgLTsXb6ijzwttrZYTypqpV/8N3
Jvl035RUKREuP+U/Q00I6xtwZaC6m6V2LLkvAl0tuj326Vu6J28l6fV3JqenmEtdBbrDelo0u0C3
aGUQoq6e+I6qIBsZGeHwzPllcRssdypf77zwz9RX7vhBn6foJ/VLs/HDPE/fq4XsLYoYdPpIYJaW
zTpZVeLBq7UQmr9AK9JXWqpoc5u81w+ZUUAJLYJ2MMXBaq4ymFYxhhi58DKYZYbRqGVKwJpOfbq/
T29sGVIIdVleEhii4OV3tAdzVgalBkcdSeWMzvVM4CvnoAuJu/eHunFrLRUJUkpyFpW083IousJz
H5s29G/a+sAUBJbcIrfeKRWwLBtsXuo66NwtCMbLUSBHSYmKBYIFQ40IvyKM527O5P7+XGDR8fes
NiXFcVpaIFdod6/r44XXOyGQ4CHAnCqffyZA3OdfBnQH+cEoojKvdrPC9f0jl5lS0PFNRC0Pbj/r
/a6csAT9rM4aBmqY2oz9wU7iRqHTitHkQzMok/6nyITxDRBAlZ6otuEwr6eZqu2Mzqqj3ZzGxhfV
zHm1SJAk7hOP+RQ1V3usNffQWDVgohZPBfscl6PWPDYWb3ufgkkpUeQiXXmxlWauEt9KtcSJfFkD
90x9WaZKfJocPdL2+YS26r5ye7OCyFLms+/0VpODA5Rt2/9Sq35yzp3VFmWQKLma7HQUs8XJtIae
EBv2bQcZL66L3dRHYCDCHMiq6HUt/tSXhVMdWhJJzzc0aUXPGndTtyvTdMo/RREQrdLvx0RP/FTV
x/6Itqzd4x0SmuW5rHPH/l0KfepgjbmTeEBBszQ/FYiNgZam0ev8Ti01sgMnrdTiAA8jCf9hto21
M6Qb2uBFQkOlAl/2CG0nnYdk2IxU7lHwtZ7MKZLRD7e2xc9wmCVF6axGhLShbF6fsE0dfk2UdsXe
8jrb9MehwZ/cSUylPsem0iWvzoSSK5KO+EE2voElX35CDlL/HvUjLGvfTkQ6dXuEc1v9H2jERC10
2ZBklX3ufOm62bPQ3G3AsJQN+ihZUuJH5xadgxdGbEsc2LF/y4unueXNfgrVsNB9rZrH+miEaq3s
sy5MnG/jwN3uD7Yh51ewn7XDSiHgtAPNOWk/a4Mqrt+bVvJrNpJShxzUm+KABI/rfJ/0svuUqzn6
Mm3WyPnJU2OZn1q0P8YD7qvclL7TNXCn/bFu0/YhjSqlPY+a6JF2djwiFXRPNp0vgBMUvkEuNxyx
utP/GQx7jr7dP4U3IsoiRkBZdWlRXXXxTbZtUWaK4GJIUeiXc4/Sc1TV3kYSdSNIMg5Y0gXtTV1/
FVM8lHRL7CnrIB8zGNHIdyORPHWQhXxqJGILWXpjWnQteSHD6gNUsn70QDgZdHwQ6wCqWr1X4zr8
qsPI2eDQXvnuEimpylHWIUHEYW+NljdFaI+xjWwlcA0vfAUf0/4EXq59ygG2tX9FdOTmFzLZYj5P
osTxsUq9mi3bl51rPQgjtbKnaXLTeucJGspBw23Y7pTW0b8j46fL53YapnQXNXjl7u3ELGoeQ2H4
bxL1OerktWKkX6x2VuMXdrzRPqXzbHcPTQJg0x+tHiKqqrRooiIU4Cb7Co5C8XB//yxl3FUMX6yg
lx2E/MOV6KTWal5jmxPgc1Poi1I4ElBp5NIStACiK5mKGGxhgz9SYwMam6XY/9z/AW+fcv0LqB/A
iuDVA/Z1tbMsiBHT4joQIOtgW/tx9sRLKJW08PMmxHW5izNP3U26sD64tpLOj105i2Zv9JOu+VVW
0Bx0XKUxeHxHZbqzlTbsDoWZSnuHSl0dn7qwSX519Ti/FMDNt9SBblyCtoHuLrc6wogAai4v21zF
GWvoyfZHMEd+XfX7CkmxXSSbD2S71kauciOnplnDtoWwojHuKlfJUOfVEFtGmcqZG99iV+8FGvYz
rRtznh85SBttteXJuf46ZHhgn4F4UbRapv+fJJfXQVwlXUZ8ySb1STe6Eq6ibJG5z+szbmNqMGWz
CzKutTd25o0QgK0PkisYJNA+XreNlN6OEKvLBVOl3pijprivw3aLL3MzrkGWodVGK/YaMVYaI0ri
oQiMqux3isQjci4bZe+q6bgRQm9NCK8LCvOYFVGYXy2l7MyI+j9DRW441L6RhtqpzMx+44vd2JC8
BREuQWnIoCC3atyMUHFRbLNE0MXhEwSN8kdnuv8aaJo9mGMW7e8f3+tJQY6heKDzjXhir0sWbipS
FPgcyXu+yR9ysKpPoy6njbz5ek5Ll4HyOCgmGmxr5kodmQDzUF0JyjEL/15kyoHQ2Ll41kIzVHdG
6HW/7s/rOi4up4tjBveR0te6rtlrqIQP2dgFal/U46Ez6244l01fmIc+y6PIBy/g1OfKcQiRlnSN
bpcpXRh+uf8zrs87ZXrmzLMEWJS1duhtVH1SI7Vpg75McRPNVfMZdLG+oxb3pk6X/IxDe9o4ebdW
exFY45qncIzew+WZjzy9D6NOayGPDOkU1KnagVPzUiXy8WsdojMIUrFlfPyWQVxGmoUtv1Dm8bwC
Mb4qF9TAmLoMEk3ATRorn7yka5SvCFJ03UeIRH30pfLmeAKCVlKjgpGMu/2sdYraQm8Bk7nLNbOb
qTIU4hfAZy/9kegNgOUGd9fo49C1tnviOWn+UsM2SmDtUBT+mpi94u2tQeTjsxJOSbNRn7lxOkDf
IYfNOSOdWcuQhLXizT2+FYFrYW1hD/n8saR6sXEGr2P0UmoCXQ84ip3yVi3/T4xuoWjjGNR1Qc3T
a1+SMdS7kMSn91VpJN+tYsyPEUJPj13sZO9vozI4j0Dc3qiuIcVwuVl6e2i7UZFdMAOEP5UUfXzb
QUPq/jm4sZB0T4FEAF/hzbm+huZEoVUUM4qdK2ZgjFrxXRWduZEPXl8GSyl9UbZF5WthV1/OxR29
qCpji4Us0+mbYffjE69D/WxU+EP8DxOyOV5vcBke7JdDxcSKQZdmF/TwTZE1gHBWG7l+/B9GoQS5
lD7h0a5LkRJFu7gw4j4gDe33kTAG1GurrUrAzY8DlhIcL9hv6jWXc9HZfHoaiz5Afts7ptokT3gN
zD/vz+XWx1madC43GwCjK9hDozVp3Lp9MBeNfG17PeHOdirQY5ayUUC5HopyE4w2+oHg/2BlXk4o
7CpHzulA8O+08qEw3ex3KHUoE7TvNm7rm0OBDsZrauk0rpV/YZdGvSfBRfEs+MehBezHVk1toFe2
HEKvvxKcT0ppbzsOiO3qKwGcmtrKTBbBIJQ5JqXKfQ+NksP9r3R9d/w/5BeAchLiK1GCSB/DFA+V
Ieg6vZv3BY2VEzyLSn1NIj4t76TaTPf3x7y+JMmoYVQvHdwF6ry6r8DbQzrIGdOV0v442f3kd2W9
GKfoWWAbdnJU3GrraN2YKKgpFINQESejW/fRcfFAzQOGf6AaLXDGGNHeHFeP19i16w9hpW/5G97Y
KDyH0aVdRDORIl5N0nYmCB29OwRKB4Ols/FW8sIqOqZN77371uLlzcuYBz/leyLi5fbPUB2BaFWM
gXT16gyHYXyAQbqF/bm1gFA1bLruaAWp6yqlZfbwH7J4DOqqtSv8QjLcc6pOT6Yg0Z3uazHn+vsx
Fgv3jUomdDuSyXX3vexp99ppjYBzBsI2hE2JaE2Wm9nGdXXrYwG+4Vij88TkVh9rNKsU/fp2DEKj
aoIssvVTaaBlj2JQvbH5bywjWRNlEnMRraLhdPmx7ImGRyg8NZBCs87x1Gf7WLpilxAcj71Rdhvj
3ZgadSBCI/hyEN/rBl5nVardIPQZqPgs/JlwwUJCMLTKRx4A1sZ9fGtuSGRZ5sIrojS//Jb/JDay
klHNrtCCsa6Ug1vi3V2YefFSzSjo1+GmSPJ1IKEBQIULRBisPn0N9snjvK2VgraZnrnWs0rNc6+R
b/wos6J6CAGdfson9IPuR6/ruLw0Q3FX4K1rLvLsl5OsRrBv2EENAUm3etBSVfEjPCyO7x6FB/wC
eyWPJldcgTChv6RzVmBUa9ZzM53pDiE9gWBI3b/7lQsaBAUwxgAQQjH2cjqtjbNG0XCsG6ODA6bZ
4cdZUZr3qtKAkmLVaPzTWFRptl6Ogi+XmRYYpQXCJafhBW/uQ4Sa/aoy3yvMzp0ChJ0yIbhiCIzr
HIqalBbDMx6DFvi6DyuyxHdGy3eOHYv/Ye3AeLiE30Wpe93NzSsq0GOrjsEMu9zvQiVDC8LZui6v
T/BSw2UQEncS6jVCsJSqNssJFXu2u4K/5aD5StKPJxsHicP9XXdrKNj60NnJPShQr3bd4Fq56Yh6
DoTj0vUl84g7H/LGkJ168I//vHs0E6gGWsCLnCVUkctN4enYh7FcKrUqD6mxyS72chjcI3aN75VT
Z1MAq0IhnnABPmRNEJciq+WQDWrQNJG317GN3KFuVb1/+QAuc4a4J3lZrcE3LWLRo8CWB4hjKXb0
2dHGLcL5ZGTKlrzjVRSil8v7YKnk8FrQ10xt3YAUgneZE7iUqf8ex6TdiyHJPt3/QtejwAIhtIIq
5sLn2r/8QtFgZrFoUMhsRtmcqPvPT24rYB/eH+Zq2xk40hFKoTMv4O91Uj10uZsPSkYpYcGzFImH
N6hRY5JjTVsb4eqK4ig5vLxphPN/oKQuZ9QZxdj0ltcHXSrDL3afdfs2n7XTpObtUcpqC0x/PTWO
LvKiNN/BPaEZczke3H7kJ3JtCGgwK2dj0lN/6ER8HDW5cZpuzYz3CM+SRVebc3U50lRDA8wsdQhS
zKgPtLRoEyZjdRRaJb6bcbX1In6rFFwUgJaoRLK0SM/Tjl9PzenUOXIo9gZhG0e7GDb4o1MgVNdV
YfXBBev1M+sm6xFNOw9Wte6d6IQOpxnIXJDqeAhORml+MNRp6xReZQWsMk4ZKFpqfGvLWRWm4sTp
qs5QxiB3qsmfTWPej1VbPceiGHYNimufnazdYudeU6eohHGDGuCHcAWhN3O5/KOw6hoymB501Oa9
T2HaTcWX3ICa+7mqoED9jNzZzI8gq039ibrFhMJLW7vycYjRfz7IsLVCLHgakmqvMbUXDzE6cwfe
ypzpZhd4yg66iMLfLeVW16fKmSv/2kpk5RmWoqMKlb5Ii2YXDzLxzm2SufWhwyO4/NBhzOJ9n8JK
pHty4Er6PPdy5W+BdHXsJzWnbY/CTxz5OE5MRr+vqU6Fu4oiafPekgCrA14DfN5yEq4oVNTYi550
xghcJEBVwAM676EE6+DRKFO5EVSutwGDgQSHsMVrnWfL5QcJc0ca2ewsWtee/ZfRunX0qW4Gs9zr
kWWUp8a0wjygazltEXWu6ntMk3cSSA4yEMpfqxS/tkovSifsNNLGNX3Dy+QZp1ygbF3XPMkODcyd
VQt5qDI7/HQ/kl4HbCYKzpanNZwupn45aYSAi9E1hRFUSIbsYM32D4VdTRvEx+tQwyioReGGAs6e
0S5H0cU85nqYmEEc6VPqe5WdNV+oeAqP0eCpI11TDONGCnnje+KBBOgXcw+KFeuSoqWgRzoNDMpT
cOp2s43mF81GpTR3Qh+VdpcjZhOB2iP+PNxf1ev5Er0xO6e09OblsfqgAjDLbA2mGYDXso19U6XV
RIcTX4FDXMZF6JtNVDf7+4Ne3xxAghbGIUXixf1n9Sk9twOYAQ0cXJPnPsjIZBg4/Q9p4W4pU15v
2KWrznuGl7YJSn91SRnWmDQ13QwUNnE9NvTwpc7F12FGw9/s469Swcm56s2NXXS9VymzL+oPJIA8
49Zu6ouEx5Aa4F4mG6hHisfRvu8S+V6AIQUR8AKLJuYiErTm8+NppsJaQ2JicFy5G4URnVozsnyB
VOnGF7vm7/OKIo3BFuotqV3D3KWpg34TjRsUalTUf9qJ98EuA3IFZIVet3MC/ByGxyIqEmcfNpGh
oXFOOwJNFquwTmMadeLJNkIdL/KOKsu5NEIyVaK4rHKkVQQWYK3VlNkW9WDZS5dX+VLZIV5SQQLG
vO6ejakX50VdegE4LzkGmTpYcCtgh2b7fLC15LF0hdbscMzFy8ZVMJ46yK6Mvt7f8dcbgoiJMCoK
RAtfc/2pBgSOHChdYZCqVfctygQafjBSvtwf5RoivyATAUHSQ2bLc1lfRi/NHcIFoh0GyMpyqICO
YbltWTnOREVPOfSMfwSCuJm1wD+GEt/Kj25noN4zgfDqH5Su6R/0JlO2KkM3pu9S7sWOyQKcB1fi
8ndVBb4fM/IOQTFFIBJ4M3vCH+pieDdYZ+FgLNIGIJGXcvnquLdTlUQCW91HJGGznTbK7qTUCL3c
X+eroMkZgLe0IC0ozVBhuJxONOQVViWCwgKt4BevjuVZQGB+1pyifcTtvt0yZbiKYgyINgnIKjpB
vCdW0yLPVeZSoRxpDp33FLd4+pxQrRKVPyUtateVU2Z/zGae0AFic23EmauvR0sdyDo3Pt9vYfRd
ThdF4SxUKvAVmL2Tfpd0ZdFo8bJyI625sazcROS1ixQMQrWru7cqi4zuak49r41n5ZjrZih9Pe2r
J/TmYuNoGfG4dT9cw5mRKEWoixb7WzdvXYdFLxTL7gld/3FIx37XlGmdHco+9l5dbXQ033W76E+O
5x4wPTB3e2CRwvWxoE6/x/Tjw/39rXVjrRfmF46/Lv0rbOYu1zqTInYKMs3AsCUcBKuPH8LYEuf7
oyz75SIoMmk0WRekMTEYe7nLUUalh4cpSy2QoczOrUD8o0lCL9DYfhub58bWpai+sFZA5XKHrI5+
WM6yoFOvBcOo9vvETh3EVCwkqZWx2JmlY+xDTZ1eGjvaIsjfmiQoQdigsDsYepVlpPZgRF7TIDGH
rNITsN/pZWGh/S7toX/vfQ8hisci6Qxgl0Ux5nI9i3aSIHw1LWjAsJ7BDzhnPS/zDQLojb1BZ50u
EeXnhci+KiopSKbUPGM4H6kQp6TR/7ZkaGxswBvfi11HnFnqLzToVt8rkZFTJQqPvcju9UMkdfEI
shXsm9Ha0p8y3fmc4xh0KCM5boTVm0OTAi8aAItRwWrvYztTKKER6QvAK/8oCiTd7azQvs6d3X9X
cUfC3MgLQQ7bW8qHNyIP/k+LZgzIKyrgq/MQNlabDOGsBWVo9k9RIuNj37bJTwSo8Xad6/e6BnI7
84wHaUEVHKri2k8IEJimLbr1KPM72muh1N1enesU58UerOD9s35r1yxVcHYMHUnkIi73Zt1GKqVX
3EQiTEv2aZHFxyom+7k/ypsizCqkUK8zqK/CD+SWX11RcgptoMymHthh9TgiopIL5cGIlQ+qGn0t
FOug9s6/tWF+7GLvL61xfQwyDp1lQG8tdWcX21v4xFvzBgdGHZFOJa+q9Q/SRtzRylSnY9OWO7sN
s8cCKu/5/rxvBBmuxaUwwkucMt8qFVBEGnezqJGVTIvic5dFWRCliXWYm3kL3nJrky5UPFDzLPSV
C5uq1l2dOgylwuL/mwpVHxjxbH8N4zB9yEKvfe/TkE4eMB6SSeInIWd1HPNQUc3ZzcxAFl3xQoE+
23soEO4qRQ2Pql077w+iS3GLshY6o9DPV/FaSxstwtpOD3BunnF/NfR9oprvFqBhVgBEQCnRMOTt
u/pgjd3NCZwHCjWOIlE21dL9rKOLjKbTlsj1jR2IOD04dZV/l/N+efKEboTQzPDWiWVZfxqcKDoL
d6g2oqa2XC6rk0dTA0QXMZP32VVno68HM49UI4jm1jvRjwghT5bhy1RMfekDF2wb5G+M2Fcq+BtZ
34WHQceH4/5BuLE7OQDkE9y4RK+1qt3cUDOtKrQ185GnEJVSGQYKLA5gPoOHM6mZbsmx31peFHFN
Yg6a5VfdsHEyGq1CYhRUYDjtrdTVd6Vo5+P9eS3J7Xp1waosRW7eblfq673TiNTQIzOwrOEfWyhf
6sl6oifxynX/2U2m1/vDvb1HV+O9oTh4yAB25jF3uWmcotCNKRIWWATkKk8ITvXJA++nedi3FDPi
fT6naM07YyYeeLlF6mmI8O3bZXMjyt9WnBb2g+J2zauIesv8DOAucffh2CfKThOK4Z4cZXBeWjhP
SxabjLhNlHauB62i5vqvPk8RKiJZ7pInOSWZh+ei4X2x7HkSOxHnZE4S59f2IZx1NTtNsbSgByi9
W5zh/fetD3U96X8Y9WTifyN7RSHOh3O1j0dp/hBDnruHUVdbd280iglsEkYTbFjEx9293vA08FMF
lVjfdGIdja3RCb/x5dvfWpGP0T6rizQ+GGGKOiOJLWpag6BudcxB3OT+FGbFZ9cJ9X8matDDrtfN
qdiPGNTwdFBD5YctoKe+WKqI9KcqLmSgR44od11tNt/iKQzFzojVzvXR7DXyc8075adQVCoSdluY
sT8RJ+E/aUr2T672fXYaklH/3YdwxnYwhhqPwDWgvloUXvYryj1YnrVeFOoeC7bO2ThuNza/Dcaf
ZGXRNb6qa9GzxdqmQM647UGWlsIB+DPY8/7+brw1ysJJYY2pif4fZ2fWI7fNhOtfJED7cqteZqbl
sT1eYjs3Qpzk075L1PLrz0Mf4By3WmihkwDJRQKzSZHFYtW73CSDVUl13xvZ/JGiW746Q4tWzHlP
J2ZrFG5qMi/e7DxMViFZAJ9wFqBEl7Yb4qMhJuc0hWLP22BrFHCHPKrILqWIyvXBGrlZPFcJmYul
ii+Lmo3fC5FFp/sr9kurdH1+JXsEm0E+y028mCgvtngMUdssTeSVZ9kce614pVC4RshEP+J5BjCm
s2NS2WVAxfKY4nX4DwaanXHUUifvvjq1PvyjUqNJ937dxl0BP5KoKfu4KiCd60WI5wpIVQhu1Uab
9ltptdqnOVUcB7URy8DPNO1UXwoV/ZzbMTvTk5svtBr2HvpbnwIJOHD0UlfshkLc2wW5DGK3F70t
tPeQ7+M/0RqwdsoJG6kZvUkU7dCKoHCxRnEvrqlQMiEBJOz8Padh9CQ4+4d8EMPOsm7MBwEVKk5w
QyQqbpW5QDoAYNKE+iWeRghpVukeCsXpdm6irVFcTiLnBHIPh+X62wnLykoCrn5JBg0cYQH3bawI
V/c38MZ9B6z1/41yC+4bUf5tR/1SVKN4rbPC/gzDTPeLMVkCrenqL7mo9h6dm1MzoV6RL3lkEKs3
yhBlSxF3BVOr3MFXOm96bkrH2lnAjQ0BEBSomMwYKHqs4kykxL2pV5NxSUNLP46R911VZ+OYVFm8
s4jyGK2CAGqTFAQcm5c6u+/6U+HSltotwDXY4oAxlSa351M/u1l3Fl2ZfbAb5XMZL22QtqH57f73
21hKhmZ27Hj2yHqXGC6P2Zwu4KXlAX3KCeEn7BL2CpK3VDlZHGByCHWQgVGTvJ5ho8zpVHm5ecmj
9mNoaf8ThatAkxvOrmL99JLkmCrfnEZ5TzD8vNAORclGf3NBi/gkWUcasJUfDeOnpJvf+tZeDtqy
d/63VoILEjQESgWS1Xf9Ew1aIY4+sxK0s/Amnhf3HKX4qd1f760CIvV8/ihLCmYxi+thyBlpP3mD
eQmh0wMWMKsG/WKxmB+SEWPoM7Ke0fCusMcyf9WXjNqppiNkczbpNWokQ5mz93DbmjjPJ4gQRHog
6jJV/w2rCLYemWRYnJdiwPgZF4/ipKbunhjQ5ihSfpIqIv6Aa7jJRCWqZ37mpbGm/lzpwjwnomn/
w3amkA8YEpFL3r0yXP02l2QZ5xjVCJPybC5OjWqXTzbm7jvn9TYyQOaQCHugOsxn/dQdRUMPqarN
izmo0Vm48Gq9ROvPddU/vmxyKKAllEJpVawZTTMy+bnRVdzAamRBqm+T8bsT73JhtmYEOgesFtVt
SdK8Xjch8iFRDGKdYZkpKh0pFZkoszzy17DaebNsjQWRkBYBmBmN2s/1WJBMwZ/b7DeUvKN3U2N0
B3N0lcvcVt7Oabu9ncgTyd9cOpEmZfLVYRsGVPsnxbIu1Yj/uhWZ1YfS7MsnAEruzwQUtd+IXt3Z
g78qD9fhnFGhYaCGRM2ATvL1BJOiLzWnUy1SR15mHxZK9P+miVfW9rGKa1zIGx4OMe8zvX7TEWlY
TmHedt9HYMLiMHe6aH0V55y3EHWIFJT3OKIIgLkDLEUhGc08oob6bNXV8DH04uqvtEU64jCYZr4c
MlhCi28UXvTWVlXyZsWW9pUiatv6epeGX+oBb09fV0SqPO1ENrmY62njo8B3hQ8iW9mraSNNkVid
Z1/gfYc+fVzjuSXuH7KQiGL2Gg+y1P7UidR4zkPsfPCswBpjSpLiHcZ51fH+z7mNN/wKMgR5uQEb
XqdzCt6X9lBONu40bXTEn9SBWTa7O++qrQ1GzgjlgMa55q3LmPqAY0jW6vbFTJTpxzTq3QFnjOI5
7JLkskAt9oWovR2G58bU6K7RGIYSAPxj3akQmj4Y1pAgl9RFPzRsQN5aUdrf76/fxpVNsIZYDN5R
JqlrKKLVCdNdOhFeyiiy2h+qo+jQ7D3k51M/d7AFWCaBgF0UJa7+xJVtRpc2x/DWRxQ377pDU+hZ
4nsRPeYv2KhXH92q0bMXJw3zEVK+baWXJFnK6JIOZe74yC8Wxs6W3Ig0XAFUReChcuWsUQjTNJb8
FTlIFo7VEek5PEl6OEoVOhqPXwksl7Taku24m5bAspRLxil0yLZz+9yEXndUikp5yuqh3xlq4/OD
U2dSAO+JU2v7i0bkAiuEmVmB+kJ9pqW5Wzl7KdvWKFSUZH2O+ZAWXJ/mXhWeHk2le1EWCySMgeeL
0JdwJ0BvjELlituSBxG9ql/Fyt/ua73o8rqPJX6KRtW5t5PpCdzWHituaxS6JjoEdjpFNDKv5zLX
npmkCail0h3wtUWm9Lmupj0LiNssXsItuan5LFyja7/H2cwo7nJwKbMXFFLV7KsZz8+OsUAmi5Nj
Eton+tT/u39MZVBdBV2QUfRpwBEidLCGxNeOjZy8l1kXh8jO8VTit4yz/N1tSw1diZjPdn/AjbUk
PwDbA28HmsSaMilEAT4pFcoFtfTkUJtGekw6u9g5ubejIFkr0QNQ58FMrJWtIJSA6B4W52IgUXL2
oqGAOkvh7NG5QI+wqG6QhdC8WH+x1uqcnuTau0QUT9/CatLPCaSJx0eBjkniJBl30NNW96JoxaTP
IfU+R9YnB/CPf9kZzdGH5wJPli8D4AKw7xoUmKRomnUgUC7AAaK3aXCmc75k2df/MAq28BJUKWe0
igpja83oPaXhpe+G+nlxsRWKeag+3Nqh60Jko3DMg4xU/vq8khFENTLa4WWBWu1PC7jlMSr3bEZu
jw4YA2jTgEhgocFbuR7FnvveawbHg2iZmMlFHVvjYx1FxusMukY7m7PnfX549UA1yAc+VSbewatX
MJIZWKlRib2AW3NfQjUTR7sx9nb17a0HQIXWGEwCUKLqGj2FRdQgkrwIL/FSKaSMc3oWc51dRj3d
c5ncOKZkWTyBYFBL1uC6++AZTeWaWXgJsXf7h3Zj8r6uGncH77o5Ck1iaGrsbB531x/KC71qGZ0m
RKSw6XG+iJtnFbmiL/c/zuayUSuTdWta3OtOX+rGuILWjIKTXXhS9Sg+W8mSv46y/vr4UAAIQN/J
o0RYuJ5QrHtFZfR9yCdpuoOmC/dQhg7Wyn2+B1XYWjvCAg/HX0XAdWnJ6ruxr1WaayWe9e/dZUzO
i57saalsrR09L0rlnCT+udoHWaP18aiQK8ahUz9HlcfdE9sYlY3l8HJ/7bYmRGwAoECqha7tajMI
S1cgyc7hJUOcDwB7Yp2dXAyPx2zMeriuJd0cB4ZVBFIjLBndxKAnGS/ZH1k5fQXdrO+k2FsBCPkq
efuwbLxWrreBUMwiyZskvDS1oTzRp8vea1Wc+IlQi8+OupTPjy8dhRduMPY3/UK5tL8lWzGig3UH
OO/S22n1WTix8UqY2HPp2fpA8HtAlsIxl8DS61FssLwixQX1QjljOi049lxMc/E+3Z/L1o5z6M3Q
LEctEsDW9Sh4eNOX7MbwYggtOUY4XL9GJiKYDcaz5/tDbU4IGRTZNP7VsL4eymwrlHA9hgIYrv9V
Ve0cJOCa9tZtc0a/DbMKCi02VWnRLwSFqtdf1cT6oFRe/FQrWEnfn9DWvuMAyUYgeQl7/HpCkRYi
e9Tp4WXo+q/CcNKnSJlGv61Ef0KMNffvD7c1MSRDOUQ0BVHBWG2IecZDxSpMbvPMdL50Q9Z8q+D4
5McQR6ydqclFuk6HpY0qCq+8JlAVXDOxegTXoJmJKFgcqz3NVDT/7qwh/FmkU2nKGfIwnYSDDOf9
OW7sEYSxIFQS0oGjrBF9YlygHwmBciVqg6eS4PWxnxzj74dHoYrOnQGyFsr1GvFqKX2RayCiL3G8
4ItGQeKU9JX++FxksQyqrdQHpvZ4vT3Gpg2pzDAXDZ0qGYzG16hRkx2g58aKAT5xQA1i5UNp07ge
xZmi2u2w7LmESyqwPZ3Uk906/eNnF/scEIrECPQT1uKP1lw3WUVt4IIS4hS4MXYYIcqmO6orW3Oh
SwTMEmoFf69WLFnSKOm1xrkUiyn8anTDU2/torpvzxFib7wjOLAsmLp+E3nIPdoa1tig9Rf8GMvK
e6U/657yuFcfvmT58+FYgw4iU+U7XX8cHF7yXFFrbFGdyTiqHZId3P7VzrJtTQimLJEVRQtuwVU6
3NW6lXsGo+Cy6/oxaigHT+AcWmFWvbOnb+MCU5FJHQfnl+Dh9YSUSRl1PWZPz4P7bciUi4ibfyJn
eC1mTlIxdzslus2pSfEzOpTUada7W+kxIlkmphaXqn6Y3FF8dhvdepcbvXO8HxT2hpKb87dbvdbQ
FcsyeZAUdf4y6SPG64VbPnV5nOzM6vbiYHNjvwJlAsDdDbJfa5qlKDLHRuXferOc9h90p79Hndv5
gIn+uT+t2zMlxwLhIVnQXPKr+FDYueO1snaXKF7jgyhqT0O37MXtjcWjTySzCNA4JK+rLTgMk6d4
5uRcKkjwywG9YOsgxqnSj1Qx3Z1TtTUYMZksgYwSv61VzoKgsJt2ke1comjKfQVwk5/ny984VRsP
hz36yGx4vhP7ndrG9Z5AT9lrx1h3LzMl6YOaO+Lc0rveOVQbnwiUsFw5ClC80ldRom2wLmrixb2A
2vcOM1puR6Wt/n14H9CQ4jKSgg88alf7gMt+THKdWoDW9orfV33xnFf6nvPBL074deLAq08qgtO1
oYq7TvhHnMuVEXOyCy7RS3spR5F+aoGwfxkxybP9Rp9RwvGcIX2vZJysY7bkU3yoEdCHJmw0ts6h
K/hftBxj7+/muNT6oXXCpfPtsdedCzuwftO8YVn+ioi74d85YndK76uJoVShj3djnHyPq1brDiDL
kZu6v4pya92b3ioHQxJJCnm5PKHJxYvLJLrqlBiTeBlne3nLivArBLuJsnySfei6JP95f/iNnQ8l
iUKyrIyCSV7FKLN0w8G0OhybPeh7bVOn5xhB7iDK7b8fH0k23sC5Qd7jzXu984UbGnMsH26qiUum
K1TlRNXaoTIKrfv+UBvbn0SMxiJSA8BQ1nlS6Ka9qSalclGiIjqFmIc9sQYPy7xSjgAhj46BXD+w
ddcTClt9UeoyUS5G3c5nd6jhqTXRD7NX98QYt+bDXUW11aazTSZ7PZIwiiIvZlu5UG11jwINDQvE
EOT7nXXb2gx8GKmGCvGQAu/1OHRk4rqv4ihwnKo6LkVX/uG4UfW8LM74dP8TbaAt2HL0JHnskjBT
+r8ey2iUhZpsi1gMiojE3k+tUX2dax0z1Ry+tu3Eqm+X5Sel7J9Q1PwaT/NebWT7NzBPGlEcAJ6R
17+BjKNpNbAtFyO3u/9ZYd/8GGZ1Oboow57z0PZ8LezCp6xonePo6u2bO/TaISWC77z/f/U8V1GA
ZqXkrFBskNfq9S9xeitVkbJvggXhj/xgogngfYW+mcbneVJT8y81n8KftTkry0vfRWiD1GQ4WE9q
aamER5JChKuwFNZR6ZxFrnzpkllBVjaGgXNcoI5oF8CZyldoMV7/AefaJvk82oMyHO3ehCKeNWrV
HPK+cDrLd2anGQAAt+qlBm6gv4diTyxVw6Q9WV7i5d9Hs56+pq3RpofexUjB1/opbI5GmOANbfOM
Nc7KpP5qTNnO8qIO7aR8ge1KHcBvlKZd3mGoGhdfkqIuxcd6XKK3UvSRddGK0I4Pc1F6X+I0n7RD
qEeZFxj4btV/5POslgegTMro50bs1YXf8ejMvlqwmconQc5QHXm4xPilhFndH8Iq9sChatM4nCu3
L5VXY3Ty/MmtOzu7zI7VT/5kFZrmW4rOq8B0BxxzEVswZn+kd+I8Q6boI9enBtj+k6pa4Z1pHfYe
aZU2hfy6SZvS8lC5Bd3SXC27+aMz51nzprdVWf6hTO1kIOjQO/PfmZlG+SnX9Fb7MEF8cvwUJH2t
HefUCcsTEI+48t0ocaanzirwpjzadWSZAfpbRf7qJl5SHyN9sXjILnau7Wnxb4QYbNIp7JOYUNxf
Z0BRWWA6EWrhRdoaBxjPREAVomEn+/m1j1f7HKwp9CwqeAhurgUDILYqedzVCvhAXQv03Oy/prE2
HpJQQrxBS4gXZCq1t2RevA9LrQ5fMIPMPt6PPVtzxfEbCKG89NBmvT5s9WQ0mAZ64cVBku2gURY/
pXoz7gTTrVF4rYNFRgxfqkxfj2Jqja0tHjerncbu56gIY9q0TbXTkNkI2RKCRD0AeAclcv16FEMv
EVHWsygowhBigVfpn2V3+zXWInWPt7QxI1Ab9EjoOTvAxVbhsuzbYllCRbmEKiH6oIfiCz4N7Z6d
4a8ceLVJAFwj28F7GojIWqIqdfpsdg3GScTyii7NQbGj1E/L+B3R8aWbvOdUdY+8eN5NY/J+NqKX
zsVQshuiD7mdH1tgLL02PyHoey6L4s8+b86Yjp2yAhJEpFSHWZ2OVjdXfmKYO9faxmsWuKZkPQFq
YIVWNzUytdmEoHYUANf8PhDyfarIytHo2tfC4N+V/TgrkAMrG/VU8agdr/GbBcwu/MTbKDCsuPfN
QptfyLTETkFg66pkAHlRW/LhvG78eU1iT+FURoHq4lYTFulTnOeQx8AKWvZ7OxQjtjLuz7YrcTa0
P46Ds3NFbm0+1pQLkrIE6OzVyuZ1ZBRJPEcBHBPtn0TLBs1vWqBcD8cGMLCyiUE5FMzd6tRSH8dq
beEDxmjUHNOs1fCDiPa0PDcnwzHiYYMu1U2rZBbKqC1VGAX5aEbUpSpoJ76O3+3x/mxutyMVHP5C
VFZS/9ZQqwpBeVuoZhKojbDzE/WXEiPUJUMJMNIHJ/2Yj178ySgRN9lZx9u4hJoJ5H809qmMUd+5
jksASnOI8VUW6JbxQoqQPSHx6ZC77sm/3VY+JItaQoiA597Wc3AK6FUXYFeQcPuLQ61qbeGbjZN8
dLRpxppTQDPaOeVbY7JLOOhgckmXV5tkCdXOWpqoDGo+49uca21yGMwe2aomH6wP8qX5dv9D3m4Y
vuAv8S6ECCn+rUKvk7oG8OISOQxTG36EdqO+ZFqZ7+k53341ygW852mFc8rQh7r+auR2Wi8Su0QQ
bfSwXhY2z2ZveqrU+vFCCExHOMbSIoejts69yzQztLlmKExywupl1pJwehr7rNg5AhtTAnKBMi+F
TFV2vq6nlJZtBmhB59KKZsU3rDo5VVo+gDnT92ALtx+JNhQYJjD7lBbRsb0eCnaFoi1IigcCjtxP
qi7ekwsiY08O4aZiQNkIVBeRAwgrTerV0arRxwWrOo+BpixYAzrIhhmvTayPmV9aUfUD4l6cvi5N
UYinYWxDjIDqst3zVriZrMRvkjtR+pG+MWvbudTC/m2BmRDkWFlrcOV6Dck3mPkP4/ckuJohOOG2
bJevGr4Obgp1xMUaqFk9HocpnT93w9IE8aIr3+6fsptzDSJZWunRJkKcEJTG9Qc0vaXRh9wQgVnY
0bc290Tkg0PCgnqwBmpHKOI/bOAiQdCgGuBxoXZzk1NhqVD1ZaOLoNXT+j2mtqWfqfX0qOAERic2
wRh1TPrmfITriYUuZmZ2a4pA0EWsn9V8KT4lqIXt6Q5vLKADppf4RN9c0g2vx2kwhNHUxRgD0+jo
gSiiN5/iNh8iP+3dfkb+bI9yKD/JVa7IzPhY1HgwI0DwYRWKx7qolXaQIzbe8G+udeWzENr0lFsR
Ul2GFv8oeccdEn0Wyen+brmJLHJonr4OHVTu8DXernEq3IG5swMLT45nU2+TP1qMk56sttkjI24P
ReQnJhPH1s8mdXF6e47FGAyhjSd9rVZGcVryXH2nJcteoW7jZKN3D/SK1AR43BoDEyURR7vpxiCr
bOMvvezNYCDhPz6+epBB8B2VKC9AD9dbhRKLTRlDwWK60FN8+GK95D1tjk79rlIQD/r++HCoDlLs
gTHmoRhwPVyuT3U8mSGFzUhyiZ2+Odfh+H1c+j1lxa0zgNw3JWtJUrXWOmUwjpFOS7MpUJdp+Qka
rP5LRLM2PqPlmydnvU5LbWcnbg4JiFHKjIONWeu101oXY2nlUxBRpn/ODbW1/dJLrT/7ei5yDMQi
0vP/sJ6/nNKlypGzbnnmWqKmtpNOgV2K4qetzfOZWgxaYGPU7d0AtxcepUgApzymqbXS0rj+dozi
NKRUU9DrQ3pIFWK0r7Rl/Dzw3n2bSke8z/uyPbipUT1Vdb3Xqt6KMbS7SJ8lHuimXqBZSyF6yq1B
NDYCK6+weOqLKntp55/mQPPS71yavYAL9WVnlW/rJZJZyydFGEFWSddTr8cCRbCZbTs1zdRfMI6P
m0NloEBxKEUU/i9SI5H4ZtSWH6OuE2+aYvo1BYfy8PDn5m3JbyCzAWLprW7GuZG+nfjycAmn9bkR
C3abSvK3sMLh+f5IG4st00+c6HRSa6CY1x87iXVoME4yBbjMzC9KYho/4qarzkU7ae/LUAxwdxT9
RK63hxLfiHsIskvjd7IAXvGrbVZ5qWpQhZ14SdTiNBl9eh6ysN3xH9gI5WShqKMQhWQfZDU//NiL
mkt/Cpq6r0+lVpUfemcYT+R0yc6tv7F7pM6qC4pDFojMdadWSTE5U8oIeEVrT9MnPe8qxwfvlr5O
RaaMhy6M29I34hn+ojHhg3ZQDChS5zyis7uzg26/K9FXkukp6gDEX/+WGqsAzY0jdrLa/iy94Y/B
tV+6cfrWwgDwKS77oTl8vb+Xbr/o9Zjyv//WgMeXt/CowIlAERzQGlwiYhBNsrNjb78ob2sqHfR1
wXffsKvcLkpwFJaXs1M4f9RNZ/xpZmmT+KEbTv/en9HmWCBGpQ28zv5Z7VEtaslr0IkJsDUbD6o5
Ticq18phjL3HI7xkzdDZMmgJcUuvckYjcfIy0plWHvbK85yk+bOtFuV5ct29vbHxneisygIFwqQU
XlZngrx+nop45EWTxNm5o854yfMq2sE1ybW5ThWZEFos9FcILDfcdHeeOyNXpzHoHZgLeQk1NP5Q
q2rmT1VcIWG3q6W1PS/uLg4hfmZr7w9baXpd7VnCfuRmShCQeFeJJt0BYW/uCWAY1BypzXHIrnc5
GwGvAGRlgnZAr0oo0QTHvwa4bJQPU0xQ4JMSvPRWKTZTj7geKgpVNzapDQT90A5IRwINa+gUn+5v
8tt0huoDsu1w6Fg2XhLXoxQ8z+qy0sagMQXYGav3MR3PDh2e134x8EL6D8NRb3aBtUi4hPw5v0UJ
rRyNwYbWHSRj6r7S4Rs/dpPu/E+omvJMeWneGW9rV6Cvxh1HGso/9evxnMpGYiwTUxA2tPf9GvGX
zE/coXt8GfnzodDQNib4r3MHY26BcNXKHBgIqTrv3A7C4jF3m7FjtHFJULPSsurl/mJuTE4+i4BC
ovEPdV1u1t8WkwY1xZVMqAGFcDDGYfM9QcThfH+QjR1PXuSiZ0YhhBtlVRJowm6metmqgVlreAvb
sf2m8/x6MRu33vN9uE0+oVNJlrKs9vHcW8WmJVnoQEatAFls5+fJThkhc5PlhCuMLS1kkxG943E4
pImS/Jhba8/8Zmuyv/+A1WnIy0ELy3gQQdfAzHdSJfUNoUwfFa2a/sPH+32o1cerRAEGKutFQNZJ
x9uLDd/I8CK9//U2MgEJAyabRiedLuB6RWfXGbV2FkHmutOhZsf4Y4T7adHN+aGMtb/SIfX8rrd3
ds3W1vx93NVC0t5fwnYcRaBZKW1Go8lesX7eg/Jv3DISEAK4gf2JZvhqDQ2FW9+MKeiYGHEfSXLj
Y2hrIfylKvpXUUXoD23jHh9fUu7PXzuUYtm6mBoj7TULl8KVV/T59zkfysBMRf8xpZt+5pLvDond
RR9p3j2MFJX4F0jIWA8j0UFOcn3eVRf34TZnugrV4pcoEt9dUbfPCf3QnQTyl9rF6v5G3V5CDxHM
4kOu9s1oF2lpJtRbUrOYnvSkn4A/tDkKu4XnHoto0Q6iNDCryM3uKalK72y6sfeURpQXjKnrT1rk
uSfAXSppd++cw6Xdo+b+ymJvfiPUbDC35Bj0qq6Xo55TyDVmPCIe3de+qxXFa21SanCz5uj1RoTV
bGId0Y+qz3nFgx2zOP2C6YaO9lqvnBY7q7/c3xpb4QPqIVUBanLAoFfZgdYVltYOqgjS2oqeFDeN
v+oLalBL6+3xJDa3vuyeEfqpgq8l+udCdQv0ncfAWShhnpOpKCpQDlHe+q7VG6+qrYTjIZ3iPRXW
rZPNFcfbjZ6+ZCBdrzqc8dR05ozX6Wh3zclqsR3yrclazJ2u1uZAFFpkgRjI0rpoZSuduuhuMQau
iyBEilOf31Ip2wnDG/kP732pPMZbmyRhtYl6OLbJ7JljUCU2kl2TuZDRdX2V+MRNbKfsVu32aFVb
20T6gfDZWMUbjS2rBWLjyqLfPGreV6GKmWOWzO80EqOdOLw5PZedKHkSYJ5WETItC60c8lAEpVeq
7410RKSl0O3CV0WMHfwU77WANr8awF7JipUWjfKK/y0nqYWtaHmVyuLFkoRPYl7yzBdDVu1pyG7N
DJwqTWrIpPhFrT4cnDEksMeeNy7IFd23Mo1cfDDm6TvSk2Z9rpSu3iknbA5JXkLiz1vthtOVL7h5
KQlPJy/W4qd2HMovSaO6AbrnxqeOftDOCdgcTxIpwIpSIP6lHvzbWraizap44gVQtOZRbdL5XGMk
8aLYpX0w3fHz/eC1PRoEVgAHEp20ul302vIiOwaOahTouONlvHxtOqWDxmPjN9gt6s54WzuFRol8
RAGEotx1vVOipdTsxPX4gEj/a349ltQo5tT8T8NwbVLZg6e/tvIshzJdvIQOXtv12adM66YPKGxO
/+VTgdMhhABBAkJ/PZk5tsVSj7RGNKWP/lRiOz3ZrpP8yMex+j5m2V7zeHPxJDyVly5Y7DXAVwtb
cxTEkaAb5yw9K2GPW0U3qt0f9zfFVqiSwUO+49EYXvddMr3yxjiPp4C70z3ZZVafEabtLxhbWYf7
Q23uv/8/1Pq9G+e6tVgl5Vd0AZMD3Z7aj7ThnRqaL02/q2i8dX+yfryaeMizOVbhY/EwVakbdh/S
cvbzWNbDyetwJRWoZJxmWE6R31EiPz0+R95Q9KsZkzNtXG8TvRxgjqScMRejrtPY9dGxG1v93RKD
q/ARktyzDd16UXHCpKAVjX9ETK4HrK0qVMTC9wPCo2PhUnL4/Upo+bc+bPLPI7yfU57NypvkJrZ+
rZTuv/9hylIBiv4WV9CaRBW7ljLVOc0LV40x3RCFpyoHZ6QEMIJLdfyqlbap98fc2rWgA4gu0mAU
+aPrWSulpQyQTKZgGCN9PoRZZr+RIKXvq5xrcmffbh1FaL6gwTyccriPrgfLwsKbQpWOhYoLx5eW
M6IcVMUZ9zK+zXGk2TKBg+xyfRvQlqQgb7cUs3MNQGuJW+UQi3YnkG09GCFv0t8lpQb7sLoF0jY2
mlowihPN4qO7zNV5aDC6wXgmXY5ab1Qv41KSXxZ2uFNC3/hq0BPRcMGbk3boWt+/zlRnIYmnGwEQ
gsPhWQcsdyJ/Ubri8Q0CYZpFBBzL5boGqihtlBsOXZ6AZYi+OUYxF36uFM4pLfX+6eHNSD9NKioA
9wHuv4o01tzju6Ml5HjhEiEqF41ZdVZydYkvuibavaLQRmADDQkbHJ85aR+0SsCi0Z0BRsHODs1W
cw8hGdRPkgVN9wfVHP6R/lLLk+3mjrlTGt3YnxxvEKtcRxhBrpsOqipqV4s46GgGZ88NOnuvUVnl
O/n65igUh7hqcZxD3eP6tNFUapWlZ5OArShesl6PDnOZ7OmXb2xFyckF8gN/RsdA83qU0imWsmyH
Kahay/4262X32oFB+KZ0JQPe3x8b9x5PRmqhNB0J1Ws6QmZ2UavYHtt+cFAkT3rTOnihhc73mKSt
fnQbS3v8kDOelASj8ku/c7VHXG9KsMHk2UGfvgvxfMzt5Z1u5E1xGICN/BC8fRK/LOq4OFAP6/e0
u7aWVzK4UbWRAvy/nER/S2w16DWN0s4oCOR18Wms0Ac9xg02qAe766dmJ65snAhq6L9gwpTUEbS4
/piUH1J3BvMfZK0nEHSMO2U4YAW6VCct0+fmpa7S+oOT1Fp0vv9pNzarfAkRsanjI9m8OvqF9C60
3VmF42MUx1510g9OZ1uPwtLRaeWscwX9KgSsb9gUT1Ca85YKXrGtg0I1+7MVS8VBVbg7Q91CkxkL
d3VCGV+O8tBqLYXZtZho9lqQWBT4/CWmQgqOJMJHFSzSO1Qa5ulUjGlhHigAIQVfhqUiaYJ97KdC
6/ZUFbZWmMAq83psYaBfXn/bdJ7tmIqUGrRIAfpDqoqTrvR7fle3o6C9JRnMoLmwrVwjzdvWmoo8
HdRgREvv/aD07rPmoNJ/f7fcBgKwu6RosrjHG2L9Hb24AXdOhTaYPZAFk6cVfzfVPP1Z20qPmb2Z
/HN/vI1ZwVmV9QckzTF1lv/9t1NYNbh10oM2g3mu5v+hvTvPx9kz4r3E/jal4NqjukL5GRb9DaQj
6XRMNfSyDJIqMV6FPUTv7FKJX/I0at7SPLROaWzpT0Zr1Q+fP4CTupTO4qtJcMf1DMXgaE1plm1Q
pGF6cqyFDjwiLN6XRxdS4jPRMSfZxGlmjc/JDGuGAYtT5WA36RnI6Pi6GM7eU0xu5etyJ4ROPIkk
wQXY0Zp9otlt66nj0ASWYvfHIndyv52tzwCxTKof5clBYc3vmvKNz/D3/QlugBsYWwr0k1LQEFdX
b3WrTc2hntUmcJURnHcsiSKF67RHWKaDX1b9cDbyyjlSh/eOVq5VXwy0tx7/muBSyQ/pZ3AprxGj
xkghaKmVjkt5SSa/TdQhO9hLl+4Zvd0eRJk9yZSNtzXV79XBSBzQY12h9PTVdOcbFLN+PtrR7HrY
hZrzcEwjvVk+3l/i2yuRFzb5EzV3agg3brZ1Zk6K2dTQwWiWfARrVTl/tXOa1cepoPW7E8dvRyP9
hYPME4lkDXbW9cGgK1QWRIVfnYvqyegX/eNAqEZNpdyt02+MJesiiM9isy5Fr6/HsprIM6MkqwJ3
TONn205hnZZF/qwsurZz099GNDJt6Dnoo/HiRHr4eqiEcDaywlVQqU13tOqp/7IMeffp/qe63R6M
grQv3ABJrfNW20PVmzKM4HAGmaO1x7KylXeR5YrAXRLlU9F22g6WYmM8ns0EFm4eLA7X5nJZvITz
oCd1YLS9idB/YuSzr4gId29AAll6iCyYneeHJ8lgvB+AD8lEcXXiIY83hZHZNZeDg+BtvwyXHnjF
KayH7l1W2+HO/r/9dL+kY5ijdMuFrHD96fIsHigV01XDeO17avTKOZqb6XR/Urc3Ea0wKTIGatpG
cG61P+wSXZDeAJWipp12iFEY+FSjtfJURvMPR4vzyK+d0j3Rcf7j/sC3Z4DMgRctLz3quHDZr2dX
RqYeIr4CDKEoxfLe42H0NW20WXwAK2s8fAoI0Nx6cIIkhnN94CZnTCoo59TsmigLjDmJDw2l8p1n
7e0H+7/iWfJtC05zLYycNxkoLTdegnKcoukIJcdNDwiaT97DOxGyLAgHEPUAb3hYXq9dEo4ZXkiD
HqTTVLwr3FgcOiduPmZYkB4Fd+XOe+z2W4F2AE9PUxl5EqqD1+MpVpTaWBAZQWEruoeVqlHWhyls
G+/ZrEz77dGdgdcCxwxIDMUIJFGuR7NaQNgp5zpw2k4/LEgCnCNrit/3uarsLOTGLU4qRKoM1pND
faOY3Y69/n9IO68lx3ElTD8RI+jNLSmVk6raTE+buWH0OHqCFjRPvx96L3ZEKcSosxN9MRF95kAA
gUQi8zdlsKTDqZZx+eTnJiSqIh3+Gkz46qgUZvIgBk87KDDah2JsshqqibVYx/tTvrFzQBijQqyI
lFRhNodBC/JU429GkA+FOAxDWWivLjpY3U5Iuf6QSF2BLiUhU1Iz21dmZsZ53TqFPKE2ZNOEMmkj
goLXntNhMnbuhOs5gZ+iWEAtCfoM77HLzwikwqhGlKJP1poEB1NvpmNBehLeX7nrlyzKcYoTSi9D
EdM2mwXjpdyU2NCe2llof0ypPy8fBsqBj0U/Jb8Decs1RJadZc+uQ/36y9QTjhr1EKiFvBTgxl3O
znJbw+tEM5/WqTUe+2acHmEHF8deFMUHDS3Fdx9BhN0IXLDXwXly912ON3hF15PiEcHSpUKOIR8e
6r63Dxk8mp3U9urDIdwDqh4CAaeCh+3mnpP17EyweCyWFBlxaUzeQy+z4r1bXo3C+wMeGWkXl/jl
hFKncjswS9aJd9K/ht/6oSmbd99uDKIwgwpFSujalm6pp7SodWYuRFeRtr83lddVSZR7aZU9Gotw
/6lGEcxvSTEU9VPRWKW/k6jcWEsk/YABUxpQT9hN5GxF3hWyLPRTQM/wYdA1P7LM1NipM15tRiWR
rlz+qHhYvLk2XyzhaEAzDPSTpD30mtkzXDhD6/tXu2uz4+JOyfTe7chUQLOSvVJ4pz+6OdxZLBsc
NGzjhHtD+gMPH/9TpRf+WyXM4o/7J/zGEvJGVp+QDeNeSc4NDg+BJvaN09hhzxgvA8hPiDo7d/eN
JcTbiyYWXDiMxLYaN5ldxeQInnMqenf+kma6Ec1CaAccAaujN1nlw/1ZXUViGjG8+0kTXJJyHuOX
2z8e0iWYlt45IcrtBsfCagyqbn4D6t9YPZk/3x/uehG5vgF0UBTiqUhx43K4QG+tYcgN5xSQMeCi
2JmYj8NWan/8D+MQD+n5gsJE4eJyHD2bUdWEcXUajVx+qLKOLLIR/c41dv2xKLQBOaBRyVuD8HE5
StzCdG2a0j1x8J47vRoOmtOcWsPXDnnefr8/pRtfihvGJTnmXlY0mMvB9NhvM19IR9lXZwcr0Ep8
Lc0a2f52j2l0YyhcWCjLEn+5WrZotiQe/EC6i3cqNQBFf1WWV+N/0egoTmcjZamdROvGMtIIBOpD
5YS24Ba2N8rUKxzk4U8u9ewXml9eFxrBUD66iQ48fei0vVbFjQmyiGR1RAz+bJ80TUAG5bqNf3LF
OD0MWj4+xCVuZpPs3o0oUt0sRVFAhguK2BbmObil0+jLxFDZgMcHCm2WPKJpgw2nEKW+E+dvTQzY
nYKlUL5m3MtNgjRELZfRDU5mjILOqLW/ZV5WPvWmuXOQbwzExJQkHVcm3P9NHpAZXeLmUsanCorC
ac586RyHru++2kOi7dnp3RwMpCP/ALAE9Xg5K7hlZZXiV4gahdvYYRb74x9aX4LmAL/957uPGRg6
VaXgEuNRuJnYlCZ6Sjoen3LTmQ+zaMRT5wGR1Tr3cH+kq5SRJwwlM0tR6ZTb2iZ6AOZvG6814pPb
ifw7ZX3njO66cazbeTn0+bA+NkmQPt0fVC3VRb6oBlVahQjvUybZNunWunSx22XQSrPMh8Kjf5vl
/p5+/PWJJn4oLxFdYaPAxW4+WEZ0ktLhFlurP8S0fgNOjYCq6Lxwydq/7k/pencwmK/q81SyIRJs
9nye+K02ZkThxGjjo9E69TMF4ebJWvN0B2Z2vXpqKIUOAflIXVnN+z91eUcGw7hMmgPNOlv1Y8z/
OIcyphLu+3O6NRBoe3QeWTzVcrgcqEnstIvH0oNBbi9PZeo4TwSYPROT6x1IH5VCmarM8WrZxvmO
5tQ8+5WnKhFliA0mIvzNn7OpPztD8BHS2Lf7s/rlHXi5++B5QAYGFghMFTbV5bQqrXWzrJ28U2bI
tzHvDnmzoGAP8U2eA318yOwefSLK02IN3rx6SqLWs/aILmo/XP0I8tRfhioE/80JhyJGyIKmenLR
vMO9o2zLyKQ6+VR1KXKYAiHmQ5E2Sxh7cvx8fwVu7FUw4ipfUKZfvKAuFyAvNNsZYuGpvdqFYGC0
J2j1qLl1xZ7d2a2h+KhKNUJhe67OoOhSnHBX75SDhn/xzcKlhEYLsJ5iYyeS3ditnKhfrEYQb1cx
M29qD9MYVlR0Rfd3Bd/n385r3y3/SDpHNOHGAS7F4m3WjsfR4ArMvE7FnBYfhTelb10+ajvJyPVc
GANLQxIDTh66mZdfqIybtXSKJT8j7WvBtmJGemSnYtqTXbwxEAm3ipNsRCDHmyMO+reVU2fnZyA1
OpIQWnlAANAM37vhqExDOGUQ8HTYoFxOJ9MWsvDEyc/D3M9HNBXWaJS28UhHo/sfhlLPCED2AEev
OBBWKhaU7ERxTkvPKF5m14tlRFNhtZ7qNq72SOHXdwwhBDNaMgLFV9uqdI4V4rXcysUZZQvhhmtv
NZHWOdZb0pcg9irSoHcHZTWiElki1yCI6ZdriVNBWhTtVJxZ5g6b+WA55jygdm7o63N7OcqmqBoX
JvQYYyjOICACdH3d7ABbcgibNit3JrQ31CYcC60VXYZ/yFl3muHsr535wWrH/uPiLeN7K980LDDI
xk/WUdCurX9n7TU8wiyGmhMUy5J88sIePO5OILq5J7hWVLLNht+CODWKrLkY9OIsc10LsbR8nAcP
cRD3deyG5t21B6bEs4W+hWotbyMFFndO3jdWcZ7IsaOgkssxjsfsxc+nvQ91c16uAlKQeFyD4sQs
5oqQVZwza30ry/wATf1lTA0n6mS8R0O+vh8peqvigwnrVEEQLrf5KJfKqykfnsXqpN+8vl+t0MTJ
xAhzo5+sUNZKTSOY5Tgf1tLbFT68tSsRslFzJdoDbb4cv9EhDFhVWZy7VrPY9+7QRQU4uSGSVHl2
jsCNKKzaaGQluNNBiFZ//5+MbsBxo+xyzvSAguobCbd4pLgeP96PwjdHAcpM1xr3ZnCvl6O4qe/O
I25n52yaAwy67expHuRelfHGwqGOTGYP6cKjIry5uqxFN6mtGARggbJXFnsrItOxj9Kdt8tCuzWW
QowoDAOVTX2zSVJhV2VSLuVZtktgHo2qSf704rhfw0UGYo7GRnBv1p4L/6xFfvffGjaSERmVp9Ol
RxL0VWjO+u/Y1cGbyP1AC7nbdfvd+TpQbsTOCAVEHfpUl+u+jroxamVcnAtKXD8BNbfHadLGP+9/
3RunE5wT9Ucqn2Ant8XVfNbaDNXH4rxo7u+FlT354DkPK56HSWHufeRbW4kaEM1fsAHgkTYL36Zp
tYquLs+p6YuHdhRKNmIB7LFzm98cR21WclXF5Ny8Tl02qlH4bXlutbg8pMgph6mX2Yf7S3drG6Hn
pJYNzAOA38sP1KZTkw1jU56zxnqbbU3D6adbQ7kk739R8agH46Ba56DOtmwy4QSdNkm7PGtrMR2q
wFseliqdH+7P59aqKZ9ypduisoTNfMq6SQfqn+W5DvrqUC2lRJzVsn/+D6NwvRAcVXdke9C5Qa0U
3ZDyDFBSPEx+0R3tEdzP/9coW7U0ir96YyZaeYbhnUWT7MlSh2VPX+PWiqmmrvKM4Q7d1na8hCmm
DaMMSMRGQhYmkQDd7ftzubHPeN4CLuAPrattE3Byas0eRbG8LFXSYfuG84F81Qur+rLMibWn73xz
NBV0VHtKB5Fyuau9NMtsF5XWl36C7xz6te1GsVFYhz6z9R/vn5mrgCAUNHnqbfVJUqeMc7ogy4vZ
+sMjqOGiDE3W84dRpnLnGlO/+/LlrPqovEdAX6sCyCb2NPq01LJx1pc0B+oNpGAohrP0J705Fm6c
2cdCK1s98vF73UtKrreJ8llxA4VAoTOyDXtruQobFLv5YuOU/s2Z0EDMHRgP9xfzehRYTsioslcC
QMHbYm3RzR3ricmGmbjrgxkv4lk3ZPNeiBegY5UL4LGipD22ubBm1N2a2CNGjmhefBRYrj+PWmM8
oJK+d09ffzH1VlYCdr+egVvmVoKf4jJ7ysGvrLzIatzqT1Nr7Q+jnfgHY9GMv1xpvRukx/yw8aPT
SIOH+tIm2zEhWy9zwfzoY2Zr6I7BeDAXPl8kMxD0npQy3TnfN+cJ+5NSKhOlvnl54vwmhrCrvMCt
bNLDZPZSCJmYN3QYZj5Q013C3HW/vHuzkFugf4uajmVfNXWrMXbMbsKOIpvd6axNw/iBi/jdNmSU
8aHCAXZUZXaQNpczC+jLeVWlM0qqgd92M/PJivX28f5cfoWJy6ONuhqeAVyQil6xxS8EflbriYaA
etnb/fRbkVpljWi36PovFRC67Fm186awysQgwxh64zhFa26j+ua0OrLkZOZVHPXGov6znk7zW5CB
vT3paetNoRXUXXm0rXLoQnD9gYPqYFaNEcD+Yu/aug6+zISNoFrdsKq3V/CKEJWwPWbStxbGbRgX
2P/io4yPaV+sYlel/UbIUC8lQOhKUQn90s33icc6SJ06Pa3O7OrHEVGz9inQk9Z/dOPeMM5yQjn7
JA17DL6inFcnz/zCigrMmlHdRxm3rsEkO1obWQsGvFXoxMuaIJCoTV/M0Ru1yF+suH7Nxs4c3oYi
nvKo6/VZ/yNzqyp+du1WTEgLIPL/dRpEIN/dUlKCf7yPKFwatNg3Qd9ZurXVe704FU3FO3pYsoc6
SMq3njLa8f4uvE6kuTQhKlHwBklNYnO5lvicIOmSd+VpCOwZ1tdaHrvO18EQsHtisb7bugbUPsQM
0H/UcyDubc6W3wSFHptreZJx11WH1YlL/zBgXfHZNHNH38mnfhkqXJ4x2J6IxgOQxpMYGfnL6cU0
HOlQMFyFCcZQh+vYWuN3H5CedxgLCt11iLZ14EG4sZEAC/u8d5JocnS/+YhlOyiH3Bizn1bnIl5L
p753H4o8MaxzOreox2CXEdRfgyw350OTeOY/+NDGFZRqp4Zzn1haenQHarW/lyaPsQfNWuFlzClP
+zenlsE/1JvaPDT5PcFpHRe9fyxRcJY73/jqvKCrQM9LQRO5aOG9Xi4CJNM6X0Sdn+Q82OHiafmh
CMo9pOA1oA6kF/uVsoxi89J/vRymb4a1sGwobx3+KMelMxBOdmrnIe/iKpRJaoaY3eCHVDsI8NBd
fOyXNduBw1xPFWovftC/oDCUGDa/Ie1FTXoLNB8xBvPZmOL+NyNN+9/uH5qreEdZDYkphVDkfQOd
+HKmY4CsA2IVHbKgcXNY/KWJ8io2Hx093euc3JgQzExudpCKypl187oRwuqxvnC7U1OaPwensJFw
wSPm/nzU/8nFKWE+vDopRcPEVgW2y/kUVdr4ybp2J45CYR+blSN6iO3MsQ5a20/Os07lwD1OlDr+
psVXLGHfW9reLaK+zfZXoG3C8PDTmOkm6iGo1beei9x21Qrx5mQyf5zzanrEltEBtDt6yWM9++U/
xeTqO0CjqyjIK1Xp8kE1ANREI+JyARZqqHaHMdspTsdvsrDHD/HYf3Va33rR87TciUrqvG0mqjy+
uTF5hSm7+cvR0DONbS3LhpMmOvcp1i1o500u0NTPRBX30TLVkvdy56978fB6ntA4VZ8dLT0wxFuJ
KLTzHCyMEECpOhQ6nyevYLqtaaQPspVN+dLFom13os/1Z2VM1Q4hI1Y4uO1hqXB2G/J4PvWrJGsp
60nTX+sOj6vs0Out37/KeFjEh6ZJi69C9OvycH93X59W8gRe7ORtiGJRPLtcbqXYYUyzq3SIDOdb
UQb6s62v0K5wt9u5uK9PK1LqhFq0l8lSafNeDkVkNJskRg6oNLPpiz3my4cF6NDOY+bGiqpiB6BQ
KL9Q1jYTooeldXpJFHWXwtEiRL70IdQ8WCzHWsilO2Ed5cWfOh6JMtSptFY7UfZ6G5F4gSRmB0ME
RNjmcprjaNh9KWCswiXVVCGkcPtIJG6VvUIgQqSzgzS0x8G4/ozqkcHTBlFZtCq2SWaAciB42349
JYUUh2ScgjDQgQXC9/j63g1D9KEIDusJK6Ar5/pknUdUWAwopJnjPiEK0R+t1kgejWa2d16/16EA
r0xad2xQTiSv7cuVBOdm18XSGievdGJ0ukazh8yymJ9JDbPPliHrt0kz0p0jeWMpOYdIq0LBB1Ox
RX85aCAt6wBoNJh6/wnxj3gJ56ztPqUC/cT7i3m9WUErsZzKrpVQtw05nhJBK1vHPK0VhXR8IoyU
Z36KBvFDq9zFoyQtxvGDa1TTj2QSxl4H8cZceZkojvz/hSZujqQXmwXkXT052criy17oxOMhND/X
GELunEvAvXyuy8j+q86gzCZ5GZNjXH5OQw5LvSZzdYKCJOsPQpP5GCa9k65G6A4osL0knVzzQ2IY
ff9MuNS9yOxTW/u9rLM8+dKOUFBPNuiBL7JHkLCJJnfV0TKb7DrvD4Mfr9nRC5RWbRbksvzqxi59
V1mGfc0DNWUXfeVZ2UUq2Y3WObG9cLS14gF9jOql4HL3H4q57X8DBaFFhYtUcCWTP3w7lWGRIfyA
tbdXGki4owgR2rIdI1E65RD2RVeJqJpc79C7y99t4YhXWple8dGwM8PCdErmb/XgzU+BU9rP/eDE
+SFu9AdPC9b+iE1eDst8HfoACB5yuKHbxVRr9cYy8pYf3/kfu7KRXVQFbTKloQUC1496LfBeHMw7
oewMy7myzGmJxnHR/u0GSZ6eQE7+qbzJ42jOjOCt9oeHbAKVhBR8G/qjUf7WDRbvO3+VqxV5XKhh
srbpo4XM5BjxnvXdEHmzn3VsWOFgIsgbu5Nz9EkZ53Btan0BjobzxhJbKwgnpzlkXsIx8VEyCuPY
naMJV5AxGoT7YC0l2pF2rR98rlEtggQH1LzO8an9a+Q/+GkvLUadfbcUdjgGZlFHVp6m+bHoxn58
8dGxmiIEFJsmlMUaeE+lOUAqd6vYGR6zZK26g1UgR3LEtSMxnqgyxd9tfU67Ax9n5ATX4zjzU9N1
rcK0RxEi6m1dG55HI6mXB32p1n4nel2dLSCWcIIogaI6CBF2cxGtozM3mD3CTOj9lNYTuIPfzLzP
7XDy9P7L/UBydbdyn0KyAiNro2ZDLLk8W0HaGOZkj/ZJo2p5dPLxW1lXe0rsV5kw1BgIftSQacOg
TbTJQRN3yXW+iU88ztBttCjNJNFqrz1TWkv/k774Io58W3Z860Yr6o9a3ejpToJ4db+qX4HZKj8A
iNgVj1/4wtJoXvqn2fbpcCc6Pb+g61+dJsetPMBl8v7SXn9HElxUIw3ckKisXVmZTOOAhOyIdpvR
oxDqJXP2V1rHQXOg0N5+uj/Y9XcE5KyqAPSbleDMJiDr7dDqKRWckzTrIvKglx3mWuzhqa9GAe6u
FF6VQwv45i25kVqykyQEjFMvchwv7TbpU8D8cR3sfKurtUMEgZcgXF6PEXknXG5LS5QyjivhnDTM
uNyotIvkq5RW98/gzNkO+P3GWOCZucgUFAvlCfX3/+mcL46Qqcx8C8uevl0jBNF693nJS9M44OS5
q8Xy61NcXGdApCh1oO1HNku6sDkN2qTqRtVISTFp5EhJUQZxqBfVOH0I4hTL0yWvgs9ATLLsyWxN
at7O6lfyxakcORw6PCvcV5GQs72sWENmOyt/lTvx6+j3YTSgXq0szOVq+F1SdFz88CgoBh9xakpf
u06fQfZpgoLP7DWvVQdba+exfHU41bufDazwSCBstlppM72zBAcv97TMqfdYdUE5fU/mtvQexyaW
4shbfn1vTx1KBe82CoLArq43c1tkcZ+PiSDOyiJ+KGwPU7F+9aedOHCVq4GroZPKzkKbAuLSZkVH
u059GefLqaqN+JjBvQ/zSf4dNEXwxbMWxAxEbH9K6mmvV3h9WpVuK6Vj9ja/4Fdp6T8b28qLAp5u
o53kYLunfpjyF4Cr7649UqmBNguaGGEhEHqb7Gx0Mr8z4hykPn4v7GNn+OqNbfy2BrtWPNd7EwNH
LLMhBSj2zRYJGlRjP9ReG/AQLMrP4+j5j2k9+A+tP/UHb9Djf9xiT5fiemP+crfgw9FLU5phl+dh
HIasWegQAWBOrTdeSyXmaJPhlQe/X7TlMdW6KnjvjqG6SlMcrId63LNzLsesaVbUtjMFJ8cwmm/D
OntPVtZVEfAbvJndpCyf2qIs/mzqwdhJPm7sGYamDaR05hER3GzWqp0oxEo7OMVFbB7xhraOQTFb
/8sodNSo9rGiEK8vJwghK+v13glOFYXrcNJiO+zRpdlZxuvAjp0etxW9JlUV9ze9tFmXQ4EKc3Ca
zVhECE75h66ZurMrqJG/8/rlizEAzxOqo/zrZpd4zRzI1QXS21e58Se1xea1rqv03/ujXEUSRkGp
ldAMKhV0ssqz/nOgvVSIYQ3U/qcGvv70cPL4YK19Pf0sl9TvI80j/32w0RVB81Azqp/3h7+1N4iz
HAOVSRFaLodfGjHqYkwCLso4i/oKsxJ9HeedC+gqWWSShBS4HYwBDVn9iv9MslyadUKnxD+V6GPY
Bzf1erBzxZqO4VjqQR5muGL9aTVDu9KrhOkISqCY9lA2N34FqBSb1I2qO0ocmyNIDg5ZkWfWqR+l
7xzNca4/jPq66GFqT8HZ6sc0CMvcXNcDCuGp+c2uUqyI373gSpqXZiklIbw1N30WQxNEh7EPTsGS
1Uc7jlEWC+phZ5QbEY7QRpZF0QtK2rZOrcXe1Jidz2H0ZR3iYf5DxEYWGpb4YSze+y96enDA3wmZ
qs24TVSXLDbzBTVROHJSf4POkTwB0h3erA4zNc+O94iaN4KAKvWTq6rmM+TGy+3UFElK2S2PTxLj
O6QIICflUxaEXueuOwW8Xyt1mdkBCiYxhhmC5yTw1suxkllHVQS3znM/+2t/KLgzldwNfqhhUtTW
p9kr4vLBRdj2XymQI/jgBqmfhVqPVmqZmlJGqYWu/0EaUyO/ibro26/6WpBppyjkVmHd+It30JMg
cT40LO/8wRA41T+utjf/JK1zqsdK1mN+kIh/6OexGnxxKJaYFt2Mp/h4GF1MJ54q2aJjbU09phCm
5CyHsu2Gt2nQEjsyvDU3wiIYk/yjPdYeuBinc7PHhnbGHBkwMYaDBDPpH8oqtuzj1M/1X6WHhv/j
mnSW5JDaUkSBZjjfJS7TdTgFg90edJgoIO80kbdPi+WuImwDNxlRklfB2SjWeXmZag9ZXq8hM9vZ
49eRk9cnACb1PlIUhU1tVXb6CBQdapWf6OfJk2bk9qVFkcdAeT1Hb+ajAua80sTeM3S/kbP8Ik4S
N3ldAH243BMku4BEG04XlOvliPbGVNOa1IvXcczGY+Fb60cjLvxkJ5++EavBMdB0gTajamabbV9M
iGNO6aCd9C7Iuq86jiZswsnUqp0s+nplgWwROHjXO6ohvFlZqH9TanQyOad+3H6uWhlnB2calvJp
6GK/SEOTnuUQOrXfep+kD1lwpxR6Y6Y8e6EhIStOe2tLxcJ10pNem8A+HMf8q1h0+2gJ6e5UIW+N
AmNTSZerYLLlO82Fi98qR/k0LXZyzNI5i2y7f3dTBe0N3u7UY8i96EJsMpYgaHmw9JAae9nVU2h6
5fqEzs6cRFpb79nJXe9MrnDmg8gpFDIwd5c7EwdGe2pFlZz7ZB7PEpumg5zZk2Vlpc8UoMR33LX2
HGWv1xGuGJqUtM3Jk65kAbp1Dkoh/eRs8J6MgqFLSMzad6NxFf8aGUUqW0rTZ4v5LegwdDJ1k3PW
JcazXfn97wG9jTA1J8qu9y/pG8tIRkYzGYI5xYqtcCOF5wSkkZWc7WKNhDv8hTYK/ixieHapYh18
befAXV9ozI2mDeBPJV2y1ejL/NJI47hIz8Hk60mYlFkZ0SW0vwYtafT9uV2nBlxldI2VNRMVi+2u
TwqhrS32t2dn8GihrPN3FKX+jl1dhrCw9pyRfsFJL+9PKl9YqwGj5l1Oa+NyR84eskhNF2unyW+N
PBrVs/nkOjLRuSwyTf8RF5LIicZ3WkQJcCUkowGViUeJJJQe9mlp2I9G4TjDcaDn8gN5YhoTw2QK
VJzE4GuRay+i+fv+It34IErEid9L14n37ybUuqite1bfuojKoyxPh/3vHPDUS2aWO/n3dailYgRX
gWiORhXFmcvlWQKuRxkU7mkAsgAJkr7SZ5KEeYpSzbc+YOUwnuaqdT+2dtr/dX+SN84tcr5gJZB8
/lW4uhzbt6vCnSeEBnj7Zg/54OohVb9gZ7/dWEoEQ9hwtHpA1WyBRSv9TdnCkD5lmee+VotO0wIG
9vQdukn87f0zYhUhLvKYUXjLyxm1c2mSFLgeFaelPiZ13b80lr8X0W+tG0IXCCEzBFWYzZZu87lu
6zn1T81Ir6YBhEC6Ye+lNzfOKSVZGvH4wikFv81cegvsV4/SPQ4z0x9au36aGyW0yNshtFrENN+/
cuxDAgNhlnfa5spP8yZ31kT6J4x7/adR5Nax0Zw9hMOtvYBICOwp+v7orGxGaaRZoY3Z0jRwvPn3
hS6Rz4M3nJCF+Pf+fK4xViCsUIICxfyLU7F14QyqKXGFZvonG4+LJkT8py4PgT8Oz7XjjcnB6orp
u5C8M0MS/1wAQhv6LNJd5LGO93/Lrf3Cz8DdT71/weRe7spJ+PVQjqt/SjXN4LWXLJHtCv/p/ii3
1pZ7n24M1c8A+YTLUfou9eDbuExY5jLU3Gl4LON6DL112nt/3dqaQMN5wyq1ATr/l0PlsTU3jUVj
Akxk93vl68PJlPb4DWFLM/SFGXy6P7Ub17FyU+XZYJPdcOYuxxvNZXLKsglwExnWSVEw2iexGiAp
UjH8RnO2itKxebcAv5Jr4O2sVAjokGwRcllvCGOelTiKnyNvFI/a6yQqcfTdNvkf4pZqgtOq4EGD
9vDlBCeYmXEac/pWSbs0MQYv6tdmz4Hu1j6kBwNgFh8RVfq8HKXNknRyOvahMffTi1YX6REa/l42
eGtzKFE7de7gTW1bIQm6t0lTzURHyW6f6kx+zFJRv86eXj8lSd38c39z3Nr3vIuV6EVAnW4r+taY
bcDbl4Oek1w9LYnhfFl0hBHd1LYe7g/16ztskhmqRyAaf/UAmeLlCqY+Ekrxqgcny5kxiuPnlB/H
YLCMcF0ne4gqzxurt64TRhr6moVOotm2qxYmQss/ou5nfR2kWxsvS1GUXwInL78mtrN8b5Bg+V7H
YvkIayX5kdtDrkei175RCjUfqjgHdNAHU/M4xa0zP9lDU1bHBi9odPeLcvWOnAXju136g37o/XzA
cSerqK0ZRWXv4P9+kd62S6CwPvQ8kGIkvl4ugZfA3BxjnjNmmfpBG5blrI9h3lkAfhHLcKgy0bKc
k5++WbrWHyk26P7BEo4NiTID7HDS0YStucMAanyeysltI4zMkid4GQ3mR129Ng9x3+fxc60PffrR
LrXy3/uf8XrHKBYNNEWgWaT3W22bDq5y29MkOjeWm32ZMjsO/WJdz/gtDTtB+UZ6h/IEzC5Vf1fi
A5erZaZeDQqaoDyb1QqYwUwMBCWn+akTiyjCJpv853Fe5NEwRfz+eoFFYZkADaaZkuOWfaWjj7U2
VLFPvoDpEuQID5Bgvz9PIT+hfQM4ijQWpN3lFIvCgZg0wzSfi3mlBketGSyGOQ7VIa+zhsR1LN/f
SiaHQCALiSfwqFdNI8+rurWeE5iMPcUlt6+zx1y0Wjg3WJzd3yzX4QyENmEMoAOobX1L3tHxZq90
3JvPOc0iwP5LfwSjOT77YrYOoijnnQN2HaQBvALM1hkV88ItMCpJYjvoF7Wc5SyPKWXVA3ZueynJ
jVnRa0CAjq4wdZ7tRxPGoheLSMuzU2QLDp3241JSoJur+EHzZ28nubw1GjA6JUBK2ECa6HKLTOTJ
IjAF2AyjGA+t3uUPZm0gAG+0f7iV0z3c/2S/6LKXMQo1aCglUHZVtWCraFnMPLbabKrOljWY+SOl
CZBVGgS+/im2/So/l70Qzctsw1sI5xX6wWFanMCOUj23f+LB7PvHSRd9eXTXDmSR1y3d2wQPA/Rx
kU9/Ct0SHXXTKvOohFZz9edCotAd/Gnsf9oN1WLUCEbvi2NwMx2qWQTZ7ymgmPUjSczSHeDEFPrR
LJDzOgotGT+PnWu0YTstZhdWM9Epstp5/Ttho8twlYP/0QW1isOk2covo23Dd3Z4uuWProAnfNhZ
Pr7GZvV4pfHqIFNXRq6bS27WUnO1cds+08FII8Na5aES1Xq8P8qtIKyAuaq7TF1gK2VmAG1pRqet
z4nmOF9Mbfa/xlMsvg929m5WOh0Cmq78oc5HTqKO3H+6T2YwE5TasT7riemE6BvkR2fQ9yRfbk6I
lID+Kj2JK9m+zBuDEphmfV6QyX9AqjM71iAKH6px90FxaygIroqEgHQOr4rLCWmam6H+1NXnNIvX
Rw1PEQRi2+KxgYSx85luhCMeoapfpbDpwGkuh0rroNJSzarPiLSOD53rxw82ReCdLXdzQv8ZZdME
pd4sclHN9VlD7/zPcQJC00vPeJzNJd+Jr7eGoq6nALZUd67cUvqs7nXUv9kM/fAZ30j8+4YkjeZZ
7hk03Vq6/6YZm6S+mIsJiCFpRpKYxQkcQhaVgRa83D9HN0dhX8O/5Ol3RVRIrFRvNTzizxZG2SFv
TT1ytcx/fP8oDAD4jTYYwkabPKaVMnelaYlzWbrxUcOf6NgN9Z475Y1vA6OFaZCrUPzfdi0pGaRZ
Wxv1uaLVFNIQn54qv/vcxlr57gYDEjKAVsEt0uHnSbTZ1gb1oWH0Oaz1LDMapEbynBSjv/Nxbk/o
/w2z2QJx6g++0+v1Wbrl30bumU88AqYQ7a49h8hbI4GHoOoFy9NCXPZyQmgdim4Ztfqcj5n/AEWp
GaLcSpyPQAxzf+c+vzEYBEgeeUQ6dvjW5gzYV5aXnducTb+Uj1mGjIpo2vJH03p7EmEqNdhcRnTs
EbVSlxG7T23//8Rur0+CPGjT9qykOFAbno0Pw7C4p3YpjMisMudc+p29l0DcGFRpeyttVJMy+yZf
EaL1El8O7RlbYE0+DG4Sj4e0D+Rv90/VNSABHzUqNQo+/askdjm5kleR2S1uzctj/jj3LWKb+s+i
EVAp85dcWFmYLMtvWHZ/vT/ujZihqmMKjYRWAmSfy3H9XlvmPO7FmapV9a1dxuwjvjv1cWcUFRQu
vx15BPgZZOQURm4LdcjcdSpTTvQ5W7LB/GzWq5tEjU2gp7ZYN92jr8f5+GlqrNR+HR3ggeFgy2SI
Au6a+YyHcZ6+mStNjJehMufgtZaJ7D4l5piJ1zVGiiz8P5ydx47cSNqur4gAvdkyXVUls2RKfkNI
3RK9CZJBd/XnYf2L08lMFKEZYKYb0w1FBsN95jXzOMct6vyy/wIcUPzjeWkaPVXmHBVnmyKtczIk
HvLYh1o1YUzEkh88AQATuB4UqLMKElvbqUNLWjRINfwRD2Zh+6o7Rb+dfsQrSav7SrwMTj1/0K0i
749zbiofc0pVmM22afLHE3Xc7+0w1b9pdTfE+8YZbLmRR96eOD4lGCQMjBYs5bqLoiDPS2c4r4Ip
hzbuSLvbSQtuQ5aZ1cbhvt0c10OtTlycz02XmEkVxIaTHTA67w4Ceu9fHzFGoai9oLl4hdeVFDGO
CCZ6ghw8jJSTlhrGrsYd5n8Yhao2LxecZjwt7euNLk0ZJxi9CS6JaXYeeiMea5QlJjvd+GjLH7Te
6lx7y6NCQko2fD3QyFYLrYatHmZC2zXu2O7FOOAGbyqNfMSdeNY2Tte9HcENvDB3KS3TJLgesXXz
pO9IegMz7tx/LScVX4yqq1TfohWx8Rlf+5030wNtissOoeAN69Px4sxQukagFyAs7PusrK0/jG4d
T0fSp+ab1EJZf3InlKaoSNlauW87cxpPVugmX0VS1KoPD1kt924pUg+CgD0jXzw38fcc+oW3cwVv
7w5yhm7QXPWsfpd1cz58ss0+d/yu7yz3GM/wCnzZlZP3kYs7m04mcq36LpJRB6GYmtjkm25imacu
shvpV1yico9D86zsolpzJh+rP73alxiQRa7vUqGQj6ozztleL+M0++unHwIlrEOElsC80Ya4Xh8+
wuJYNLM+SVIfKFIqh8xLM5+HbksE4c7mo+u/AGFIdmnEr2L0Cg6O3dWmCJoJj4+87VGFbo2eztSs
nuY8+ntwPYoLSMujvLVY/q4lxZxIj+kdjiKw0jL7NSMsJv06qhsa10qibGGR79xHTG1RhkaIaekg
Xn/IBOUgu04YTVXndgdxLN05cahtlHlu4wzm5ACOBVu6YCdWVSyPQkuTEUoHI82aj2zS6ksmxbDn
lsr8wYjmSxN7+e+3X8g7Z3jJsx2AGq/FkdU7bAxzpiUJg1r5qPu9mkvOgPuvWQzz/n8YiW1IPMMm
Qa7l+iOWnhjDSroiiLoJOB46FsJ6lxQYJB3MhKdlY/PfWzMCDNYLPXSK5asAinpVmqpo+QSzOoQH
AxOkd5o3bxlE3lszGlCLU/fCP1t3GrzUTEOrqJvAE+ps/WNBTRv8vE1wC01rt/ICrL5N96AQgW2B
KG4jNwCGxE/sfshAZOHX3zPTZhxnB6cJer0vf2S8z2PkK/AMFV+JKi3z47LtEDZK02z2jchRGj/J
jNjeeHbubSCIDkQEtKcWUYLrn9HoWhX3bd4EllaZx7oxqw/hYIp31pw0j2/voHtLSoOF1I/6xuIm
dD1UlyA2jw1ME4jM68NTZMW6fRxDFAgObw907zbDqHFBJiy04nUfs5Ea4uKWxapC3nyKcqUDFyJ6
8eTp0/zFBm65Ab65MyA6aLRnl9O/NPSvZ2Yr8ww5phVB6vSAfIzklxeXme9GWQJGeQt0dmfJuKSp
JNNkZ37rerIVRgOQC96FSjHEhzgT8pC0rftBmuNW0HhnyZb3gGbfIroJQvJ6YnWKCZc+cL2AHATY
nKm5P5a9+ffrhTgizw+oC4Ksdf+tyBNtoK/I68Mr/kKtY6YDlFT6szWM9mdk2bbo7bc9FWpf/3/A
dfd5BhOBYpMtgq7ScmKR+EOV5y8zYG4Q1RewW3+EZ210oO99SlIZMhm6DgThq9dcJiWf0HGY5Kxo
zW6aZq/YIa2k/X0JhMtkAbqBCKISsr45NSNMyo78J2g8aKlh3Sl+KLRyN0xiq8575/pkKDCC8LPg
U6zNpZRkUppwLJpA1ga9dFcdpsALs+SxqKfsaUr17lCo4RYE5N6oZJ7UKoDPQA1bbUontJwwHeM2
KCcnepBZqx0jc+iOUjdlYPateLCHYitiuT8oHRz6fih6rss9Q5FFnpmHTVDS4XhsxNz7ugzNRdmu
2Scl725ebXaObk2v+a7omgOo4dakSrJ6JLTJSIGYVW3Qz0I0x1DJ6keXT/0BvXGQu3bVlghQ5OW+
UY0MTLVrZwGEJLzYEgu++dvX6p17B/CEBssDfuIC07y+DNII7ghPNj+mtAFqiHHfATLeRVjGbsBq
73xsNP0Qu4ClBtd5/TaG/Zw3A4J3wdAO+c/EUKMfWDHWT7D00/eeoTQEIVV0ent6dw4ofTM6rIgz
c3bWkjim6Ik0zKoLFHPOnueydJ7gk5cbo7zm2deJEGUEJGeXig2qveu56d6AEafJV7RF3RyKUcsR
x29sxBpwHsWLNYW1ns/7PEu6JxqU077o8mmv56U8doVELQwR1uLvVhZiOf4JS4N5aWVTzlyF/+1s
D3baOfKsulRWjLAuH9PZi8/WMP8l+3AZCuA52friNMxfVkMldQJAtUnGM7KQiq97WuTzb9vHv1rL
11EWtjwhAN8ZWbfrrZpjY204oxjPqpGru9hSmyOhz7QR8a+RDAyzCOPBWuEiojm5Li1CUci6Jknm
s9FSBQ5yr46b09BMDnchbQJQ7lrbVg+1WRrFwcau9GeitHaPGU4v0aqghfevnadz+aE04jku/C7p
7O8ZfF7jYJilE+DYqlWHDJJGc2gj1flLa5nl9zMD2GP0wbEsWZdQ6Ke6Wj1Z07kcbSr/cDEifoME
lVUY+cbGf7Xe+c/GXwbjTAPd41li56+VcD0qoabapca5tjX4YlTIGuSDJ3RI2Af0+W1049o8fUgp
mul+rlEfPmIJpoqdpqeV3OMiZP3b8hh1n4eitpN3kZr12d4UZYxsqhLNJ2+aesfPNEV+6fRBZKRd
ud3oftHVrnFok67JvvTarIi9aclOOxoxciWMPaXVxmRXVyVtLhX9HCyIFq0vUPur5kAd2pSYsacK
+t5FSkLKzu+c8Xs763Ijdroz0tJVQW6PCg4tj+Wf/6e6XXRQ791CbwNKR4IXWP1hioZWUaTs3z5S
Dn/Qavngwi8VB2pucA1XT5ENozet88w8Gx7iLvB50m4/K2q0y/XQ+tAbSfFPZTV/6fKybBokrRcY
tcH0yASvpzdINFKUWjfOZGCa7ZugI08zrL/CN9tNUs7qBXgdjA4BRHuYHBRJl0/wn29pGW3rZels
npEMM7iV43kPkbrZaBytkgVGWTw2eAE4d2RC6ynB19eFkzjmeUIa89Hs4+jFyE33YiXa/ID977DB
P7s3HoDOhczHEWczXs8qyb0RlQ9EE5IktH1gS9WTZifpoyEj8AZlsyXYtwquX+fn0nDBQYSaFYS+
6/HCzmsrdKKsM78o/o7S23CsaVc9VhAV/Qp1nmf68/OxRbl+4xlbh0v/NzT2LK+0I6CXqwVsK92F
5IqHoFCSxudYxqcuHH+3KHU9DklcBI1mJfualOyUhV6Jy6WH38PEd3/7rNwcykUqbOl3eySfuM+v
dm1XQsNuqCFCl87tI4WHcRfCO9krdbXVIl6VEV6nvCi9Ifq0iHWtk+q+9dRqFpF1bojY/CKv1H1S
VOW+GCr1QW/kWUoGnroC97+4ijaqNHfWmvYnnB2wMjAA1vaaBbyX3Op0fCir2d6JRO9PHCE+rJV2
CAHV8QEeO7JLmZw27r01OnuZ+NXQq20m66a1FRHb50aI4dBpE5IjmWq9M/XaOc4g7Hchy/7UD6Xc
tUJGJzP6S6DV60/gjl80t+A93xBxTdi+We2m9jlJC/soNE3u4lZsan0uj8X1zUvzC7I6rwliCXT7
VgeKgL5C41Q9C80enWPfhBQZOoEN4qFPYrXyHQQ+a19vE+2d2Yp+3PcdnbNd4zlFt5ttjM42ctnb
ZYdARU8EBXGyWX3NaM11pD+73FDPbVyfZ57W8clonQvxM77djvWcopexEWvd3s0UItjny3cGeLF+
fsBYT4hzmnyEwsoPihprPkaG48YNcnuauCIJUBe4JT2KdV16znJBay80zpO0hp2sZf/YguXdl3kY
HSsA0ejcz/VPdKooyMf9lkLdnUku7+uCZzIIK9f5tJhmSldJYZ4rrbLQPPKSwAHQsHF07o5CI5x7
hxTaXeMDS80qmlwZzDNxt/rEV88+pVHmbDgiveJ6VtuWBh0REO8cJep1ZbHGTRhJvdo5q5WX92eR
ZFqEBJoA1oYnY92Wz7pSt9YF4cYuukyp7Y2+GZfRb3d20vB9W9dS5eZKzQxyntOicRDv0OCqfpcT
jmIPCjRC1fKLJnQ+xWCApx1CwMm3RHXRvBOWJcCQKlmhOu+FlreDn0wUnnYoZaT/qEbc64+mIzsE
C5TKHv9SSJaLgXufC4rv95oerO4mKwZeN0apeR6FWz4L9M3hUjvZ97dfmduIjBeMjg2NFBQ/OIjX
9wKlVLNGdsA8l1E4vhTZ3L1EbgddvhfGgcZzf2yUot+/Peido4/nw4IvJbPiel8NauqR0+oz3rm1
1tUPul0omBkaxgNxhYmPnJccGs9Nd3Ensi0JiDv7ls4oDyodMWqS69ddz6sEUx4c/7Am6/coh1n7
TBZbgrH3R+E9Q8CZ4v76olE79ilYdOc89lN+oDNlPuG/tlWifuWsrU4HxSRiW8ruC9NslSEkWoMl
QgwDLEViEFcYBTzmoOHONDbtUdhp9n3OVOP9OKjJi8fS/uSti/d90/Y/kdCe3r+9qne20pIqU5un
OE9deZ0vixzrt1bBuBLI6hNdkUub4SXkQiKNZTg+e4qRHt8e8jZGop61sDphXUBpWgcuURTVFhRt
dNBKJbx00jMPyWC2D6U5qhu3+u2SspqkR6wmFVEUl64PSiKtSBALKuccxIPtT9Kp9X3h2Km+Edrf
zonltMHDQG3igbwp17nhSHOsVc5KM47fC3L9zHdEo38OB29LV/T2IC5bh4di6VxRSFodRHp0aunN
LmOFaens1Lw3S7/I3ErsAULFra+aTdLuEO2ZDAT1U/0vzae45CywbySC/BX0/joI8Kp5biOtjALs
pl2/pqK+H0fx7W93CYOg1UoSTbeMQuj10sVJ0XUmEpOB09a2X5hO9wk66LwrZWxvNHHuLR7gi1dw
Ipf3mpaiaaxZhXdBUFWF/tBg9XAUXWE9VXGkbRy3u0Ph5kv0hJEDaeD1rAwIjKREHXR3WX5oErN+
oJT8eXZysVFIvd35yNWAjF5cQwAmrZ+I2uvSOGq9KOhaVbl0al/81GKz3L+9SLe3B28d8DO0jl5F
elaLJMNkzNATLQKncBebWVl+a7pW/Ko9q30e26h7L1AI3Fiu26ktryzX1SJJhcLYqt1eTLiEZXYC
XNEFywRjiL+FZef8entud4aBcsnxIsJnkusO2AjPgZe7qzGda+lr5GbyLHmST38/CmhB3gPOEXH+
8oX/U3mICXHSUICOCXPZ7WqgmLu80LZIFDfbjuCZoAgc+6KGDmzzehQ0ZBdCj9IGetaHu9zm7Yy0
PEOY42+Ry68mEKCjl+LXwt1fXw7g4Jo6A5B37vquezFmq/7R18ZfAjteRyFcN4nV2QE3NGpy334i
40eFLUqGl3JGGXZO7G4jkr3ZAoBHQGbho4HCFWHB8ln/szgtAQ33EFot3ahV+76Oo703byog3S4O
iTR1J/5Dbwu86vUoJYIo3iSgWiEbZWiHZLazk1d4xrDXa9xC3t5v9wajc0YvByHABcJ8PZht4qnQ
GqF3ToY5th9LVx+ppJbFFPo6zNyNS/ymArU4bS6vBEUh3ov1+1src11NgBnOlils387bzK+s+KCM
xbd4KreEFe+NhuEeGRRnlm7r6iyNvYLkdjSHZ5As+o+xHjHzzGrlsSOzi3wrsv6yfc0uXLj11Lap
f9DSWCc6qpSqpwDhDAwQTXuRN91BWuXUosfc1eWJePIv5fiWERf/LoBasBCopq8qAkkeWd2AzzZ+
m731G9UP5X1DHfjl7U1yu++XMwVvmXsWMtRrte0/+z6HbavRihIBik76J68OxVfoReLhfxmF0Iyb
YqFTrOZSQkJC8wqIgQfb/oArNQU6MWxppt08UdSHWZylfrIIbq4rctiD4YVgdzLwytl5l6mJOPT4
GDwZKUZPmT1Mh7zW/hJgyTKRBdIcJ3pBUQLmw/Upy83GUtCJlgFidcVRq7J0rzYSwWiYA/u3v+IS
7V2lE6uhVle7tGh5NfSEA71w5xfDTs39FC/ob81I9kk+Zu+9Kc4fMyUbDm+PfJvJcMiWng4pIbkZ
NcjrWSL1Z6Hdrctg7Nv4MYtB15l2Xu2lm+HuE6L93bezX7WhcxKt0iN4Dh+ohe8LZtLP3bbY+EG3
dxsBI90suk0adIa1TCYfoZ6bUQ6B5uKmAnZTeeckbnkYkbDeiPfv7CpwfkCQl37u0hm/njoiqsLo
zHgM+jbNT3AlbT/v+sHXxibH56qaDr2IjY0Dc3dQ3NsXpjoG7mtqAb2FIVcQ3QkwxyyfImBix6w2
+4BCv3jvIF3+K3XTrT7MTWFMB/aAHDJvBnW/GyAQiUxUNFXWB3asFum7VJSWj2jZ73Ax+ZrRPN/l
6Hn7EsCQduotZ1Pk9c6qElwuzg3IbC119etPbVVJ39ZdNKA7F8rj6EzJXvQRWY6MxseNHb2cy9Vh
oqi5qFE5CyV5TSLqPWoL42QMGE9FbemXUeNYfiST/IOWLeo2RjqGP0tmOftS02Nln3cmcv5zL6gw
hU0aWRun+97kl44CawDXiHbf9eRrSZMbyRFc+Ars/xyr93bdoJw8tWhOG3Nfwub13NnKCHoSVfPX
1Wm2FyMTWyZjEIp6tOiQ1B/S/LueuxZk2zodvzl8cPgSCWbDfo9xiW9h57XRstLuTdhAB5HwBPsR
RLGvJ6zCsa2KnoOl9y0Yuszz5KG2Y+9i6YUVJJH2ozZ0lKaSaky+pZl4jFX3kx2ZceZnbnv09MLc
1REqB6dEoGu4ET3dOQwwXlgGxL04C+ukVE7w8a1MHXkYpW49WZSJrZ2gHu74uTXNup9YzSddhHq8
N5EpSnzq89G00Xq59yN4MwlwFgEC6jbXnyjBiM/rlW4MeIWacW+7yDkWtggftZRWjOtlcici9U/j
NPmPwe3QTH17p9yGWUTDJo1MbnxuonXKgsByI9ScayiRNV3MfHzWMeLcFUSrD6IWG7O9876xD9gL
JHs01tZm9EWN2YOTplPQFHH7qIqwJncRUDN8c4qeXbWofYTh26Am9ttKm9YCZMs7jsoDnEVMECl6
ruGCYZLGYROXU0BdtDi26BXQVXGxcUmV+r0SIoBpdBYWGkKYwkUgoalePLXFCST1ZKvvKxwMA2Me
2lOUy+GgN/bPspqrnVHWWxHHci5Wp/f/sDxEOq9M+etN4SpDq+P4AQqPtTlKJDX8LjXNjUviztZb
JIdZfc4njflVXGPUvVZXcTIFGN3Fz4quA9QoIw1rgdk8yCGb0FmzxMdeZs2v3Enk17d33qut+c0s
kdazcNSB0rQOfwsHefSaNwfwiBxP8+BGB12NFYQj0ORtqlC+GJGXfYq4UneuBTTPjZTaj/PEPCaj
4uydyTH8KbK0XZq148GlqLpxOO680ZDFARLoqDWipri6sNsEuXxsf6YA/8/5XA7T/DJ6aPT4sdE0
tCL1sP2W59pGorrGlr1uVO6kRVcJiA1lyOvlb0RXdn0/TcGgePXOkk3m9/EwvuN3fmTvYv5YV+XB
qUJvbzqL33Wt9p9EbY1PPXVGEOfOlvbFnXMLTxA7d/B0Koi+VVzaDpkyhUk8BzQraAmrQ08G6CkS
6YYuHbOTaJz2aOQ0SAZXyT6/vVHurQIFFfo6NpvkhvJGiVQ2OrosQatq/e/JQJTaMYj3W4C4fp17
8SXPM+9/WQRqYahiIFgNpWB1OtBZyw18wKbAdaQaTK7GUZetUNVTVuoqCsoWr4evx4mKE1w+xp8V
OJzlY4aCnoXof9a0PkmX+6XCPP7b2x/kzp1N5ISIBj8OVJy+Wg0080IHgYopAMuKaEeaQln3tdih
zzE30WU0xq7deCvv3Uh0FgjZwEQYNLGvtyTOrmqpWBgKzS1eGsqY2x9nORcbdc5b5AdXNHD/5XJe
2lProL9LmFsZiimodCrw+9B1vYM2RcTiylC16aPnCP1DKWrzjw1m4I+C0Fl0bKAagf+QurbliHL3
JAKWtXmpIOaianM97dEy0UdWmjlojNQeD0mt2qZfD2iq7lpUl45qxgq7OED+45lF2iHxoKs/Bmcs
LrZsIiQBsTb5NSROM219qTuhFXE8RCjyI/53XWfqvMFQwribg3AwzC8V+hIqsCprPvSlSRxhaVMR
eNJDpwT9p1+ZWZ9mVLgeEy+i5CXhLn6dkRLwUQFz/BZBgY2U6rVvcX25Q6BCUwaTF1TaiW+uv1yj
jrmnlYUa6NRZ5ZP0QuWlp/4XPZjCpJZDjz57LrlHNT9RvOTFGsvy3ypXrIuwMZJtumn4hA+zNx4W
ijL/fttBnG808+woKIwCkZGh3IhObjf59W9e/vl/KiWo/Nt2U8X85gnFlzb3jB0iiN7j26f3duUY
xSHcou96p/85tdGCIw3VwABnkQYZz+NwcMvayN+pc22ku7eHu03sedwRAliQusAZ0YC6nhUMPS+N
HPawMjtgKY2uMWqezQTPmdnNjl3XXPquHd4rzlQRDFFRXHDoyvCSoytT4SA2oiH+9m9ahrzaHMTQ
5CTU2KDxcausNsdo5nMa6sYcAAYZKr8vy/wwgITB1oyiwllxqt7ZNUaZqXtgIon8pJlx/fPt33Cb
nCw/gvYzD8oCNVsXT5vR5sZGkyGoavRI/SHFs8uPjOKYxdZIadNU+kCx9JwczR13GWJWjwhbuQcn
pgSadgr1EWXKP49TUu/jEYX0t3/fzWbk5+GZA9EWnUOXLt1q2VL0PcO+U4Occ1v4Rpzmlo/YizHu
3x7o5m1fBnoVJYN+SMV6tT9cVcnmBEHdoBrynECj+Ccax69Ko/wWVrUH2Hy01fL49pi3sC+aWAxL
XQ34IPH46gmzwxw7abjQwaQBU991UpGfraoJQYr0ocCgc5TNO2JepQD0lhqpPxeGXfgT3Et1Y/63
jw6/xeQ7c5XS8QXrcf2lJyMuadJMatCYnSfeKTEB1JPGK/os0jLyjgV5X7qXtjmGBzBktYXqP/ge
QkEJ7hBdYPPr21/nztITEZOr0PBb+jyr+C+qpF7DFNGC1ujEOfRU+SG1Jm8rO19O2eoUUngi/mZ3
sdXWKpCabOVYEYcG0zDY/9pdCbw+LpW+3pdZZBU7JZ5E8qTibaDtBVl5uJtxxvgRd97k+aOcaHD4
aanXmHa0UJW22AyvXJyr30fZlfoN5EqyIDbJal2ogSlEAX12SQsttw71oE3Kex2trdDE1nHAh1zT
+3F6X/L/ISropRiyHUOHUPRcgS3ODqqjTOKQA+2HhJ9lavMgYjwfv0oRTeO+qIt8+JIYqTkcdWtQ
lJc8dHvx252qub14YeJYnZ/qiaj+EUZKq8hHlsay2n2EF1ExQ6MbjHIflS1O9/Y0Z+MvG3xF9Czw
upBB2WWFsnFt3l7lvPiUjgiFeVaRQVltjKS2R12MUXJxs0kHQojkz79mZhvfxzkdwGf2utBAVFse
iGdTSY1vUzrBcG+MKC32eqfFxQvUGGFsXFXLQlwv1FJiAz25NL3YTqurCkZlmDZJjpeYEw/vWqvr
ftBl4CxrtjJ472JnVA3sa7AjfHj7oNxcXdS3EGchYQJaCVJjtUPUidpSVOrxRcbwmB/EUEfuKUeG
DUsxU+QgGb3uAoUqEjjIo6W6sR4355RCKmBs/ktPAhLn6hnLh4rAybbji8i9QfgYjfafdKfa4gbc
fl52P+Ewj/iin75GmjsVz8xoqeWlRKTc3RnSG5oPaoZ06z+TG5d/QjKVn7hNYcfw9ue9iVR4omkF
wO7hdgBFuMz/P/HQIuyjVwkSK/WYuI+N4imnCrvhk2lVykZQdPspl2iASj/EUXBha9Uirx8KlyZL
dZmEPT3oOKCeYvTB929P6HYUa9G6X4ah4EUn+HpCSpzrlZBtdVGb3IJPNDr7ymjqjdj3Jj2D1bjM
AZkMjsVNnanr59DL9K66SNOrTqgoytPgluYnp++9g64phN1vT+smnFpolBRyNNDbIHrXGCLdcyuZ
G1JciPV1PEXJUjEwM8BUHicrscN3BKJJ9TGCdjge0DByhh+t18TNFpHqdr8AU4ESS54EFR3s7fXn
7WfPEEjs1Rcqu9WDKvQpPMKorjVfOtomTeDOZ146J4usBvRCjMCuR7P0cqBMG4uLwpY6lE3RPJTu
5D30kaGnvgbSVNvYPnfmt3CbqZhRvASGs9o+aVaZE1BXcYnG1MYzJwUY76VO+81ylPHP22t6Z6sS
jyzwL1AxACVXY0l3VJNJVcVFSwzR7UwjwvRT1SWV+rcHuvcZ6QwDS1+67DfVlVTDIBHskcApNVF3
BjZkAaUp8azLjs5ANozTxoB3vyJSqv+nB0EB8nrd1LZ33WQaxKUaSNjBFqtPaFfOT7ZLqPn23O4O
BfLMXC5GgujV++DgWy9nS4jLEHp2sZsn1aj3jeVF3mPcOcO3t0ejaM5Pv3oIwScSRroLpG9hUq8O
AETCfCixRbogiIzrsbcThla9Qwe3CDC2r/YGQs9fXVsJFHX4mUKiPxSzVx4nQVl/IsrcuXPWP48S
oIOPO2n/y5yF/XuYyt00Zs4ujnLtMYay5ZeGGNodhhgkBnqSYZJWab4h8/gkihxN0K70kq+xNgWi
M5xnT9oaSb6i+FW5+PRmXn6hpD2ex9Z03zVJ3ByIdntckvqgrzu6ukqYT5cpk+KgxraLvpWD4t88
xV+TSRMVnbNWHqIoxiZHyj1/VH/UpfK9aNNnOyzHh1pFom1IQpn7iXCK2HeitrkAJNeifWq4xcfS
sJozoifZORtD9VRazcRNoYY+kpnvytDND/yq8eJiSn2sZTbVMn6keTlGX1Oq+C/IAI6/NFGE2b6e
vCxoFyWfXR0Prf3sQMtPPjohyJun2p75WB6q2d5nC8+YdA8ekOVZunOfhrLXej+vcr1+8Can+tWM
Qxz7jVrjn1Vhcpkdp8KmRO3HhZ6zInNJZMf3Nktxgeatzd5TEilOiS2RcP5xzSFNHtyxX9QVuqIf
mvjS8TRPn2wVqvsDZitm+BWSX9LaO5miLGHtVKl1w4PlZPWffrSA6rrxGJtHVMzG6tRpi6KZmmRx
cpxB9xO7wUUiI+ZoNYdQwTlgb0ztkBzRGhPzAabseFagCP3UZVNj1lkR7vVzY0fHWBv0cdc5HRrJ
QzeN+l5NVbfaWQ0wXd9DsxlPFXVoVXST+1w8dHkbl+fRw9vpweoSfdyTIRTlpwG2YHeif9yjXRjm
VMJRq7AJEHC9UAMQXJZ2ysu0wAusTmsdmoWrRO3XLk8b5ZMRZsOfzmwM63PJddQWO5OOW7bTKrX1
jrGXOf0JyD2Rda/nEEsnw20FxTbe2CPOBX150IasQohskO533SzQYACpJDO/qe0atyEqYNmht4T3
sS6Fmu2SZgoL7NfCpPJNLxryUz1ktfxsQsSevydxOyUfRS6rHz1mQtODEMmU7su6bW3fqay6+BC2
TgEtJ0kdCCp23FBMM6eUBMBCyyVq/DSTqb7DKlyPyQjbPP9h1HEpfHoDvSH9fqCjgKR5Kl8QUHLN
J5lF+ZdhzCPgvBC82vc1qD0jB0ih6R3DLMpZRltMUGJRnQufohZTsYvV1o69nKDQ7Z46C5fUy2xW
VETbzsGTKEnsYTiiOTzlz2EaxvKz4lbqH8L0Jt7HFlkbBwh/uoOriSnD7ELtmw+jMTXdS+t1dbeo
a+bqcMGCRxg+3kNm7xdkM/OTU6VqvZsri8K3LdxFSQu7dK8NfRR9+uzRnUc2kovSjV1TUZwNys9d
YSvnDPUv90M1jEY8QWCIcmdPQNZX/5rAVrzPcdrV8V7Mdm3vlE6dVErpUqLJNzoDDGYsqE9TZrnD
v6FWVPmzkjIoDiF6JI7DgD29boYuDzw82ZQWcRqn6ZcIYHRxNFOz731s73EXCpFU+BpPkWh8y0li
+Q774an01Skb5BmBuDI7KcTayp4MwZrgTEvT+WBPCKftUHc0HV91OlMcJtat8725adInM3MKuc/1
oq6WVysj8LbyKjrkttnPp0l0eRGEKJB5fpgauniUjaUPlynRUXCQVoGbk4Z6FVSXMm1CGJRLJSOZ
a1V/b9lsil0SFhGuzyaOaydVnerikYo7TmRypvTg2/Cov6AJSMXBVmJo3UqumvI95keGCj990L2d
13ptESB4YCgfK1VPmg/8kFb5NvSw1y+OFo7xoWSD2w9OnRvznlpKp+9Zatfw5yabv1oRwnsVyxub
MbcFpe+d05qTtXOQPR84A2GoWzusjFtrXxQa+tVs+kEenCGd3FM9jV2+V1RRJ+9DW1NKLtFUTr4L
mn04CRO6md+QhHZ+2bWzeD9pJuwobUT2zy9Fy13X8odVD9MiOvhYaqlVnFm7MX+Ym4IK8ODVxZdo
JJTlUAk2a1Y3zReZpl6xr9RSWD5I+vaHQCzoW+Q6oXpwOtSQUEaEeH+uacjgUBjp3PnJCNAPebk6
Lk7xBA3DJwdqoZxXJRwlJe/t6RH5uLjncFcVJg1Vlah+Bwrzuyoas90JC7rkg9qOo7kfuCbVj1VY
06/IxmqK/SRfvJLdEjlMfyySfD6Mk91YHzK3m9LHNpMdTCXZK8ZIb3VSUK4z41TGO7vrvexXakqz
vdSKhycXl1YofNT13O5oGZURVA3UiNlPp3KqfXcsJaKrYzgrx7YuzPmXlrpZfbTH0PneV1bV7vEQ
o9irq0KOvujMsESaCh/ZEzoRse5rQi2hqkx42/qtPpof53Iui6PFL3yZYfe33+tZQ8wAchUklh1X
R14dVfg7XxN1LipuoPn/cfZlzXHjSLd/5Yt+51zuy41v5oEsFiXZsiVb3vqFYbtlEiRAYiG4/fp7
yjPTlmBX1228dERLMgoFIBOJzJPn7MNdM0HlA1k6NPEcUKVUTQV0WA/gxkI2XnZYhZMF9c2WOyuX
WQHRJJT5t3laP0kgZdbjmIDkpJhHb4dE5rBk/ls0Kmh2P4PVi0tgTBnpi2Ek2jk06I5OX6JBPfi4
L1EI1nqRbK8YqD4B0KRBML+HtsmqbqZ97vXHKd7aMN8b7ahrQKKSISfeCnSHTKNWlUDx9rQCLVJH
DjsX6PFA+VHv1zVVO/m4DW4ijwqlVVKAhUrvt0s46+XopkqmhyVssu1VFPDsXRJ2g7yqueertysy
mHHh86iWVzI5iTrzsQaNC6Cs6XwP0ZWOHnsn3Z0XuEzER7BBQ4Y+G3sC3VAkSb4ijdS1B4XFRjk7
ApfiVd/sYnzld8mQfMLzDyFCMCXBUsYzd/QtBO/8oWpS6NEVu4LuQblGI+3hkoKxuQWKgUFPAtaZ
XKEP0qXFuDahfwQjG0JBVDvmvdwRqZyqy6hpFSnjUZurNQj3KuR+Q1/7wQTmynloZnWdKbl5N9ne
JpBpGjwgzzccfVQVNtGrY+tGQ3xwvZ7PFZ12hC+i85v3a4pjcYPTD0id2yKzVkJNjW4voKo3y+Pq
oRU01/3Y9m/qICC3E0s8XsT13MFt1MFGoejp6RGLs4gabdCnuhtuvaA9+Gys8W3TZLhbCDhejyTc
fVaFHoKwY6OzUd9wgei2pE0rnLfQNQvSQ6hU6/Q5yChmBHqQZsnqvVj8lm6fm0x1Gckn6kCTyZn7
URQdFeDRQA/4KI6O5CipyhTqqUUyiWY5rF7tOO/DvW6+NN3k+2+dVsgPXu2By//gRtuqrmK0bUDl
uyXjdkMW4n2UTgjcV62RrcszFdfrEUE4315nLIRAjBwG+Wbyxyy7biB+N+QI8BQvAc+PhyPIUVsw
xwURzXBxcf0+Qt7vxuvquLtGa/6Efj2sSF+tFCcfBIKLXA50iNhXb3GH6LB20xpejXp33rkIwJIc
RzdaD3r30qFY4y5wbp3VZeQYiHG6GYOO1kfqOsEGIYg2GtBr7wwTFF4k3ADdQ8gsNZG7srKFO85u
QI/C4e1rpofrGOd+yndPrqC8CXp25/hbnCIAQ/h7uwSeCA4Ur70tj/ulifDfcY2BLJ1QYtlUmyU3
DTL1Ye441H8LLYCguwp5PyS5s8H7vOD7Fmd5yMHQCDNBIFxhp3R9QFpn9l6MrA63F9OuIA21pgHY
JepIrDhnyU5wZMB9CE+kVsFuYj/h4zUCjmksOkgvQ/minpbHfveTpfL2sG2ONYrqex6vUyyPvWAk
KBfw/7b3sIVuroRuUQDqoXCU4jHG9vHl4DUrrdiJxSaHRCWYpgrwkc73AfH67ksNpil98JTTtWvB
uBB3Y9OL37e2C8ERGJOaCziCYEpfjIDFNjmSqA6kfvGW7Ooj+ulOj8NR7W6Le3ybyavezTTKzwtq
ozebj0dXhVxIVr/OEFAFx2x1s+bQD+2u1hzQsVreriQYEXsBR9KV7obG66tphJogUBwgJQwOkU/2
9nYelRCHjk3JXsQdUJMFfszUq5NkWlAhhEMDMGLGlNygyQByrLE/oXLbJXv4NuzFMtzG3SLW0u8Q
onxEs7sIN9QGnDh77FBJm24D0kZoBl40JQBUuaxBDzhwls4qcyAouEb1kWUqzUFsMfdfgQzcxf33
N/r/+br+3+ZxvPv3Y1z963/x/19HvkkoWU3G//7rNX8c3k7y8XG6/cz/9/RP//zT5//wX7fkqxzV
+G0y/+rZP8L4//n8w+fp87P/KQdcj9u9fpTbm0el6fT9AzDT01/+//7yfx6/j/Kw8cd//vZ11MN0
Gq0h4/Dbf351/cc/f0O26Em64jT+f3756jPDv7se/iCokP57qD///vGzmv75W5b8A1kLFOqRxEba
8jvMYXk8/SZO/4H+xxMKCZ1ZYG45JdmGUU7tP38Lon8AMX1qjUbt8NT8hl+pUZ9+Ff8DPff4IRo3
UF0FB5f/23+/97Md+rFj/zNodjeC0E7987fnmTAHyDCUfpBtM5IpqgZRaU+y+KrFHRm9VvPfqvb/
d1xkK5/nnzKfzLGia1JOUUtb6HVt24fWj9cL5bVfTxu51+fDd4nT42IckrKVQso3S7y7zUMDcuRv
T7bvP8v0dFme55p+TN/IaWVs71Pd13EJcJDa7zksBrL1QRd5aBV1mZ+HyBde4n0+92VOk3hSAVCQ
Zu6WZojLVQEdlKNYiXfvCIf++19/mecljh9fxsgFJsA38i7b4lJ7PLz1PHCuv0VA5sYAXE3DWjnJ
HkMIZxP8zV9/4LkvdPr5ky/EU5fPyekDZ5olK5pCgSIpTgwgl9gZnufkf3wjoyaUkn1B8iuIyqVX
yXKDJ2XtF7xXfguFpbbzbz3d674QSoD2MHdp6ImjO7SzvFAaMyrsPybgG98wgbBmpLao1E0zg0rK
TyvQqH3jPVKGfY7QZWa53hIH5f7G60vtj1ClBFdtCmUruzWGY3i6xrTZ2EyjBUuA92oRyPFbEi3k
wvc7t4GGV0BXXbyk2xSVwMcmH12Ip+X1rLsL6L8zo5udIDTtSKwCGZV9QMgjhJ9wrzsEGGyrlTGB
naOzRFy0UVRSvK7fe4uA6FS9J3aexyRWkHTpOPdFBNgumGxLF4oV8oDU2JhYTt/wBv7aeClkB+AN
RqSziy2O1zAXAqZ0+Ov1OePbTD1dhjJg1OkmqRhVon6TMCb0+0DsmXszOQgO77dmDOK/VXr801B+
qlp3mzMgwHaqYdyS+A5s0e30Hn3qzre//jLnztLp509cjUpd7S5rlFb76LFyayAAkK+kV5e6Z58X
OX7M3/A0eDaGVKPEVo14UbLjIiFQUdJl89BSQ9rw7ynt/fgYw58E4VinC3eSapq0P10N8Ti45T54
FNodEKNY7ezaBKOLcRYQk2VII/n9/tDLrX0NGHP28Nd7cW6tDK8BVZUUD6Eoq/CkICVVMgleNlAL
Fx+QafybDCd/LlViRBZt2vA+TXhaSRpu1w7b3ddZg97LCwW0MwfKJPwZaxQEsThxpYGCXXO3W8NP
8T7y8q/X6NzwRmCh52RENTuOq5liBybasDLUTnIJU3tueMN5aBIMG906oAfU3GMPtnR1cuVuEKS0
m78RS/SZg9z/itXPPCaGa+5Fw4LXBVSP7+w+4PTNnhh04m+B8pw1rjLVkvdJqtTdShpxqT56boEM
Q0s2iaYVEG5WPAgncjXtwQosf49WMTsTM/tYVwJsxeRLvJlVw8Nrxfw5zTsNfpELH5BiIX6UQX+c
f8PKtqZrXLZgiwX6zeSha/BAv2POPsc3zVSzvlwbfxs+UpYGv+uhWYYLnvxczGNCGIElrJNxX+AK
aUr5TYuiT4LIvkcapUwnIDtPOecO6UXSxhwAz3VvkkMcLsEITPJ0UaPnzA7Gp3V5ckC2OnZQp3Pq
iiWOPgRkSao0ocGF823gFf9c3tgwUPDJrpA5EVkVuLscIfULeGgZ1ftOrzg6wLfXjWLjN44kE7sK
d+SfX62gYxluT+LW3ce0BzPLhamc+aKRYQnoHIr41G87aBn9sFgCpKoV84hdmGHCqtLB39M5EdAz
nPy26AM9I02UXBJuODN3s1E9HbqIj5D6rXhSq6CI9+yRQ7NT2E3e1MykEmRfSMokFYihlqqZvJAC
VJw2f1j5IBOSpT0ILyLbHVYNX9NPqJLxV6CEudR7fW5tjJBCBM3QOQDqVRHFKwzVjxTVWI1CqrLz
ECbMSxGBQt4q0wrw/tq/TkMp3S8r9+AtWv/EgTigDZHlPoqDzVfOduVbbovxJgmWgcIAZFxBt5JB
pEb4CmhidE1Y3j4m9GMH2TgA7DIptYi8Mt7m5rDH4yX23jMbExmRRQwM8NBBCLaCWvVU7eihzGPJ
uwv+89zoht+KPXTdrQizK6BdWYESXYeG4dG3iysiw23hxTamHhn3ysebF1UA78PQhJeC4HNTN6IK
L+ZAMIBNrmqSbbrVqNogtBDgl7c7Nya9GepyE/hu4OmcmmXXgBv3hxoNz5WVNZsoeNRhJMg21V4J
DyUglQ0N2A/D/fjXo58JeiPjzA911O675yzV4kSPeHb2MxRbe1CZQK/mkv7MufU3rvxgTuah6+ul
CnD432TT2JUo6/Z2z3GzXXhCU0wIibAFsNMovgYfvT6g9GlpsqFx7L2JAfC9d7pqFA1fEMoSAF2p
5dSNU4+Luu57L5gqMUJTtAAWQEGtakXd4q8398zCm8xMUI9RvbMjzQOR6fWmn5rppa7rS2zv50Y3
YmnkR1HD1Whok7pZ1NtgcVP6OkIV7xLE+NwHnH7+JFSC2hUEsWd/RUio96Ln0act2y51mZwb3LjG
os7pwzSt5xJ8iIDFKe3nAtQDdsGPCccOeIe+3y6dsfLOJ+kjvhuy9ZIO8rmpGzbbg/PEOWkL/Hvq
oS/8PJpj26mb1hqltU5bby6zBUlj/zQ6NM4tRzcbzXp35qidY/QV6LYCvDEaGndA6lgd+O/KhE9O
TItuCIBaXIwe+o+ChPTYkMYys2WyIPQroylpMHi2a1bRJJN4ecWXGEnObKoJO1+BwQSesp/LaKpR
mfRmQC94PdldUSavGTij/WEMXF1CZgLaMS151JAytVx1w04VJEDBEQCMD+sBpUBLyidnVpekfc+t
i2GngEXKYGudqUwARDmolXxWev97nct/vpbMlnWhshVqFFqXYCRuAZ8ikIyU/t9rAfkxumGnSdA5
DfpWMfVMe7cK5ZG7Gkg3uxJVYNjpqtFJHmLkCnV0IAP2Af0nB2dyUmV3ZkwVKzQRZUzzZq62kA0g
WAYaAOhIf/pqZaumVrxHal+OK8PNWoOHNuuUh2p9d4k7/syxMfvWtKx50GyRrqYs+N3r/Hv0L9/b
TdwIJ1fIwLNtc6aKtM4ruMdPaLOyTN/9pJVNCNAtQzJV3dKmB91GD2NfXyJIO7cmhp0OYP0Fv6HW
FQQIoS7fJS8TX1zqMzk3uGGnKAsvXK2pUw50/QMI8A/QP77QM3NuaP95HJCSpXFwX28VhlXAjfiq
BbOvChq7p41v2OncRCD3D+VUZSAd+BhO8AO5IvvfEzH+0w2YYqFaUN+l0NOs2Cj3w7gmX1rCLynB
nVmbnxQ4UmDnZyJ1FW1o1WGMY+r9pcrrucGN4Dcb4hC8Zwxobjllt+DL9W4pOHA+WNnRdyqeJ5e1
P/mThKQSjmNbt3nAlo9JSuy29DutzJOxAX7OgHPudSWjOci9dP1ERXpnN28j7gUL+7qQAGM7nXoI
NdDXwGLaDX3aiCfTHpca4OCgmUoXwLHC6eqXZHct39gnKMjTwT2P82R3fKdES+1rtiWfUuDB7e6K
702pTybutIjTwRmnK9oO92MzHmt2iQT73CE0rDPkyxasyKmX4z5fycV/EUZ2N+j3TPGTSUMNa4pH
jrddzJqX6bhWg6ztyqymzCWh09pqjUlz9g6grqJL3ludEJPlmULske89NhH8Z2hGye7T/e8Jqv3p
p8wWdy3mft1AnFltqvMe9g062Z0O1MFu4satGQz1OnQkmyrlAErgD/1VVmcf7cY2LLIHUiyC5p1T
RgTRrePGn9EKaHmxuYZN4mALQYH0r8BAtuYRWqQO6FKd7QzHZLlI0Vc3hdHslCJ+K8dDikyw3ZoY
l2YLSGso2m2qdAowxxIotNGJ+MFucMMmF9Tft22oVemhXRuMENkB3e+XeE7PGLyJ6ZLg2O3BXgTw
NY3uAs2/knCTVqvi/YTrCqPNFWmmgIQN7iKMverZdmzjtvRA4RMEq4fUqx+4L3XadDdgsYmt7Oen
NvZWgXcP8SwOSrTH+e5272jcWgVYwOs9vxnAUREufQbLR88PKF3dsEbbGFCdHjnanBegBZ9/AF9Y
WKPeMVVNyD87y/wBCfx3dkMb5jmDt0XGAdZFa3BxCg0KSTD0JlZxxE/ikrKdE+R0V0x8Xe/06N6s
s7CzUFB0PV8U8NdDqbMNVJX2wS0F4BDdBolvueKGhULvDZhLPU+Vy+k9mCmLDq2GdituPDxBdDxs
oMBRFfgA/GJhUDj2wu6b1eAmuGpDVl6lbFIAGMSfGohNkSR6aze0YZ+rnOo+9R1ZbR6F8vuYiCMA
ynbICGgIPN/NMVqgVAP4ToUyzH4AP/2rJFB2ZX9Qjz8fXHNf9ejPlNUI+AvNlZbQApnd7Y3dyhjm
uQDD74pQY0fn7Q90dd6vKv1iN7RhnhMunpajR6Hq4+bNyvm1y5jdOTSp5uc67dHwFkqQlom2nJfG
P4AY7qvdvA3jJOjDVXLtVQVCkqIP0T+UXgo7T6v6MwLCM1FMi4N88MwTWbVsBtOuhDgN+Mz4CnYp
X1+iW/j1JQqd3+cnJuqHdejRA1VREvxO2/CDw/sHq6UxEUwrEI80TmoJ+5/V1azAzubNF4lHz0zc
BDChTzYiMvAx8dD7wGZ0CIYOf283c8NG21Wgw89tVYVOhnAp90BvYT6kEEQ62H2AYadoCWlSnVIc
ydW5J8x/IMLuLQ4SoecbSsFQgwczhoaQ5f3kktd1EFuVoSCEZQydogdazJusgpr54CLxp3uvWYgV
0hcdBM9H95PZjWawJFe1i46eTYoqCC0BY2Coej44W2vQIqtWVsPM3dydk6MAHUBut5vGHTpJEBeE
GZYc7vHFvPkvaLRa2pBhntkCeuBONLJK6mbIk317kYHMwG7eJtIpwylxV7+XlTfOd+imeindyW7e
JnpJElQn4sURlYrTDxA2u6f9JRmo02n7hVs0kUs12PH6hneyirEyeQYQei429ve0Jf/7uP1JemIK
OuF0YyZQt2lFIf3+XjuZXQhqwnlAwAKVh8gVVUMC1uULEhWldp3Y6nX7E007epeBSus22E22sQIK
SPEbStzdckcN85y7KK6BtRPVnkm/8FT4CjepXfUcTPPPzVM7A8SI1xHHZcxCt4ev3XrV5mk291Y5
HM/ELyQ98wFYlLxKwuktadT90k928WJk2GhTb0tAaSOqZMh+H8bFy9swvATUO3faDd8CWDG679YB
ZwYdv0kxIOlXgVdB2NU/fmKZAS2LTiWreZU6kPcr5oWzb2B0XSwfuybYyGO+Gy6ZwyvZburAmrjL
sbPR0crzmhx2CVhK0H/r8krT2C/cGHh4MPdY+nUTbDRRoO8UGNkrFSbNlHu733/ut3Vo7PyvqSmx
EglphRVrM7YdqEEm9m69yP995tyYWCNwky2QvdZY9yHlV5tyofVMx/bKbt1Pn/okIzoHc7BxuvCq
q6P9gzvWYOJNUt5bLozhawL498jfsK0Z+JuhmaShy3nSTgGnq938DX+DIiLoGfiMlQ/Uci1l+q4V
1K6m4JlAI4GUOejnGK8C2aW/g4B+vdI9m+2W3gQaTa6zbnsQjRVOfIZm31mgndlJSquFMWky5eag
Rk8xejRvOo88ftMPl1BMyckh/uLmNmFGgqyA+qb+WM2QjqlzVItBeeOClaMvGpY1/RXj2/JWM0Wv
AxU4cTW1rYge0OKWiDuoNCr5FvLV8VWPuuR41fVDCHYdSpCMb1aRuku+h52Q7xbhO7pwNzH0n8GM
4ogiRmDpH7wIufYy4VBfOlAPWbIiRpV6vdbCSbvKT8CWdF2P3bIVnotswkdwunTb0QM/VXIAHxLG
XCiZ9mMjspOUJvV3fWS+v+4HNbNg+H1NwrC+m8LY6b4oD0xhVbr72VzJFd/3wKc9Kjt3BuniAO7C
HjSfSaOvQG7XZC/jdEBfmCt29Kmn2QLSolhec6LkXkEpOd2OC4OWJ6RewyYq52QJkcKm0JouGsrB
neHOWbYVqSRBkrORSO/FMtRddk0DbworqMY1SxEF/Xy97w57JYfZDQ+hC8qGvKtlvb+lXjcmdlGI
Ca2RrJnB6DSPVZ82+r1MQSYl2ZBOdpZrgmvEQCag80GFmCGXl0d+97LdQeRgdfpNbI2LlQOBNh+r
beT1iQhm6apVuMQyuDTRNd5AvB2qubyKGxahtV0Nes8TB2RdB7svYPjliYmldtpprFAf+Lbw8CZy
lB0YHTzXz30+14ucBajNwKWZAb4zqWSlRZB1/je7uRs+GWRbezCDrLiiAhq2oM0SAUqbYBO1K4H/
xBXI1lDHvQ7GKo7aEflIJ/cbKFxYzT40Vj4I6w1PHMqrNmaPddi/rRNiZ1GhsfAzaoQr9THvSNeV
yuhNHf098cA/Xzsm/DCagZnykNus0Nm+5rWT9XlGvdFyTYzYVYIvKIbQIa8av+vytRff4k4+2K23
EXR3aLyeh8QdK71p/gqtg+QKjBfM7pI10YdtTFw9+DHUeWQfvgzxskJfh54+Wc39RHbwNHpa+EA9
d20QILgeKGvAqVMSQiwDBBPvxZOl7vYGVzhqNLIAoiwuuLO4ldXcTbDX4qJVOiJgehpGSm/iYAav
dSxkbIeRh7ru87VRIEkHkGnEYR90ctMOgfs73rSbXSrYRHtBS0OAggRxH1JZ63Ud1rpK3Cmx876+
kdXzA6pBfAcf0BHWFGoRTa4ndonK/ORJfhE9mZAvyFWsesU7uXK2IXhsgTZ/3JlmdshPzzccWOQH
A+jvel5BmX12rvts8Aq3XpboQu3wTF+dZ4qTod20rmOaDtVOvUA+8J7MY1En4Hw/LGp0HtBw9spx
MtodEMX1WdFkeNQdWyeKRrvd94yvuIC3eBiYBLuXXJ0vrFuCr9KB8dlZhnF/oQs4dsHhOFbLJtq0
cFjXgG2iHTi1e+ya8LPYDXYkMU4XcD159QtGGnSGbWKbXLvwxwSg7a4GH90MEjCIAYIHFoodSwhi
ynC2vCRNEFqsoEQ5+PiATfsARe/6A3oDvlotv8lbTSe2TZneh4rLQRVrE3zbp8h24kZBoBG7pxQo
GytEzkfq9ze+r+yS6iYCjTmO20CLD4004ayK3glRyFj2N3aLYhQDppbKxlvmoaq1TEvdQuyYRcQy
IjSBYqoLhxHqFaxC0P8qmfcXVDQXuFzOODsTJ9asqDNCPmeo1Oq3Nx6V0NAj42J3iX1vin2Svlig
EZ/OfcCqoE/HJu/SVNy0iR5aO0MyAWNhto5BPLisSqKhK0SWXvWht9lFVSZkTPKhaeqMDFUWtstL
JSFrmUzdfP/XJ+Z0Mn5xy5i4sQwiZfPi4X4/MbMhsHJVk5XUBXVlGSN2HuyCfRNDlm5xDbnzZqxc
HUwgRY6m7nT43Ww8/PX3OHOATHp15hAl5ozgbEb+Wz25bxqvtnP0rmFUIJeYUldi7shSRQcQM0JQ
RnuD5fYalxQ4tSF6B1QguBZl/WbeHP52AGue3R1iwsgoGTzt+gr0xcgL3nMWRNVEotRy0Y0rELrK
DGomA0UxHFmJUaT3TtgQy4Uxoma9TcOmN0KBEACFU4HmQ/Fpp9k4W45vvChASFPXfJK02mXyBbmj
W5a0H2wOo2uiycLZRbUaHYJo/BzrLhdKz49LIOzYMFyTJYwgjzC09WnZeVoj4ajSaxZHl5RDfm1J
UBt7HpGPfgeOSYnJgzUSaSfPB1lsv9rdIVBlfD56Fu/JFink37xl8rbDQIBHKLph6GYrZBa4d59/
QDov0ITqWlp5IOY+pI3r3o3o53tjt7OGtW4xQR5hESCTBWPjeNNBwOOVD85WfWH231NDP/tjNzMe
/3EY+GscaxydGLzPr4XnDfqK9LOQRzzEtH88SbJCkSii6wj6VLwKXvKkE+yTD9Hco479/TqBtFgE
1txag6Fgc/r+NRui1S+YEBsp9qat9y9jvRF9HDju3EJH3fo1YGH4YubddLORdj4GtV4wBDgw2hzU
nuH+0Hrob7nvTzwVDwNJuTrgwRbu+K1cCghK6uYVJC2c/YC/VuQ2gJ7BbBXq/aS1DFyj8E8NyWVT
e90r8BxnL33igxPYbk8NRzM6fQRlmrmv/NV9hJjFfeY1d3ZDGz4Gb82NOfHSV8EOnC31w2t/VJeI
NE4m84ujYkLitHbA+a1OAqocXB3XUu10OWQgQpWgGJ6z5hpi7rS1ymG4JvuYJyCRDj1LMJ9zJy7D
fqHHndPmndU6mSC5dqs13ohBX81j2B6cev8wdf6ldTpZ/q/WyXA5ntsQqBDrvoqpJm+Bqg5fp22z
fl47z7mQPzr3EYbTcessaXwu+hIEyH18aCchQdw+SyTbr8HeW/sXHtXnttxwP4AnNHqOaVM2ZOr7
o45WD+gwh5aE7alfANFtl1WC3NFzN9pAd4vVkmLRBt8B0C3+AEdkeYGl/vPBQeXtIREAGn0PFfQp
WI5T4F1w0Od2wjBmCOr16Y4e3EPfiGS6zqiKjmOaoX4eNzN1rdAFUCN8/gUijB0TkjigugCRIHrd
m4+ZSOxaW10TSKe2TBCyya5KoCJ3BOY6zevWs3usQHPp+dxnglRkoL22ItA1PPJ5YwcIzli94yCY
/nxwN4YsBU1offBmqP/VQR6Osd2am6JGW+BSyDJh6B0K43Umjoz4Vu9DkNI+n/UGIjSish4c/MR/
kUTOCxHbZfEgDfN8aMAKsUigaD5wsBvfdEpNlRMFb63cpgmhgzJMO2+Bg8PuNarkXIb5ltHwaDe6
YaVuBv3yyHVIlRDFXwD1+gHSh3bksFBue74uTZw0zuxrUtHNh0p9Ng1XrqB2UFT3e0X6yYMfqr8o
7DFJKtJ14gAJhJdOIlVptS4mjG7toIigQIh9mFhI1qPvL+/AKd7bpf0g2fh8ZdoxmwQNh+wwzOIV
COSrTo52l7gJpdvadW3Am92CQlQTCLIMbrHT6ILnPfNuMLmxZqDzd3T4wYjUPOZAjRU8BqOw3Zob
FrqDMEzNEyfoWmJbMTR8hGSiHCBnYTe+YaYZ29Bz0UcZGq3GHfobtJYvxhXaCoXd+MZ1quOhHhIR
ZAe27KiM3QMFcGHm37PZvwhvTCxdGO8eCJ6atoLCaTC/cAmL0GDUgMvzAWxDY0Wg6AmlWTGzqIQE
aLsUYuqjGQyZPN6OQmeuKHcOIaLPLIn8uarTgCRWGXjXROHtUbuISc8K0jExLcCFC46JsLbjUXBN
IB7NpgAKgZEqSQKi/qiewFjs9HblY9eE9QQLNKZpP6kyWMCfj977BzRsrhd27YyxmKgevQiQ8CSb
KrfE2/Pe7aGW01t6PxPUAwmW2AkEVh06KyqHZtc3V7Z23UmuqXy9OgKaW/50egHLqbkmgZvqslU9
hL/tTMWIrQZCJogrtclhlW2MO2fr9AC5zdgLvlp9gAlRlFAV2eea61KPLS8ZtNcOPAut0vuuiVBE
FA51jIDp0jvRoS2RQPN9mFhB5kHn+fxq4MkcqnrC4BCT6XOqQpFDgc4O/uia8MSw1SA40IOGBAOE
VILe63Ikmb7YLbrhwMc+TV03qKdy9iGtkToOevLW0LULVUxOSUie9dAsDqZyBFgqH3vZvKJJML23
m7vhvMOFc+g1iql0MpSaQui3lWSLLBfGf76nRC7eiNr6VIJ21L8b2Np/id09sYtsTQies3Mmasi7
lg26Zw4ZNAoLGK9d8d411Th3tEHUZEZglXD/i2LB25OErKWHNG7kliGlPPJQl8SVJ2lBvy5rCORc
uI9Px+4Xl6aJsaFeL/x+DNIjxOSj+a7VjLDjFvtUHkPoH86Wy29sbj1D392DKFcZ+alzmP2oKYZV
2+FtIL/6/Ojwtk6mKcboTTOQQwqwTZGN2x9Whz403HDf4fIGnlGWHCpDBWGiOyhW23lJE2+TQfFx
YlEkSyhtzUfWpj50xqEHZTV1E5K4Megr73KR5dTu9Oip/t0OQTi7LTUBiXsLrbQRuZ6Sp21SMLp2
BSCpdvB510QkDsmWTEla89Jhjiy6HdJIAd/smJtcE49YhyGVXhfzkkyiLfaI0SIFc73dxR0YFqu9
DSln2aTQCBv2h93l6/sOqnoXLPY0yi8s1oQj1gH0GzXAymUkPfSjnG4n7nuXcoTnRjcMFQo3SFdv
WXYMHaTOZ+frSIcHu9NoWGnv+V4N/YzkCJ6vmuYzJOXeT+2qPtoNb9ipR8dg3F2ZHSPOBsAcuzVu
X8YeHVI7WzURYFylGiEfz46Z8vIu82+oa3ltm+AvEHGJafMxNAsRrJ4QC4MdMtY1kV/QZyB1m4js
uJ+oj/rFCyGUmC52l5OJ/Opc2k77NoYHsHBdDZLfubEdm6Brwr7wysGjhrHwEAP+0A3Oy3Ag91ZH
5SfIF2iEWhkM4cGPNfMg00fRd90uTL+zG9+IkwbuiQ6auMkxHL0VFOqhCm9OrXqX+ARPYe4vXIBv
GCmBBH2YLnV8ZNxRV1M9z+yVStymKdGnmtTXDdsX6Cbv9cXH9Rm3YCKk4g1SZSPUeUs3+9iFD/Fs
F6+awKiIBvOqFMYNyJsUqCUSWSYaTFjUCORwVpMkOcbD6s5Hns3urZJZf4mE+wyszzXZuQDI9yfY
bXJEY0qTi3Yk0wu2OCPwuEpyUS3+3KF5GupM/t2q/GkoQHrquMXorOMlslDv30JevzoLhldNNh8S
552geHquy7AWHiXQ4i77Hs6QHtt67WkuRgYVoZPeOUKutdvkkFyPlMctOyLf0fUsp5BM367benPq
z0EAhedqcAF57yFSvu3LkiP25OJlH3spv51VvXjx9eqEiYBu9E4bh+RukJGgyeWUcMSnYwyLyqNM
jP+Psy9rkpTHsvwrZd87PWzaxrrqAfA1Ijz2iMx4wXKJBAQCgQRC/Po5Xt093ZXTVT1WVvWSn6d7
4riQ7j33LNU3PdVqjjIE/zbqlGwtnKwLD5yFVYUfEfCdtz6R67NoGrc0GWmRvAQHc9+sps8iMQc0
zYSHY397jHRLkUigACVblUHu0SG3OjFs6F91rNCMSCb5L6XVNc56HtOloJADJNmMO9Tmy+Li5rD5
eUUYFsJBTf9tAJbOkJc3RWHkMsJpVX/tm7QVP1Q1I38J+tptmFQGEzbpv1zZjUe9Kb9mPby8TO5c
Y6K2YNCzlrsNk7R4F8TlahDYjQ1A5At1nqgiXjYS3kR8oWLfIANVQfY2Dv6I8IY+Z1Qv9E6Gc8OL
sElckteMjiiOueIFskT7JlvHio49aLVyQCqmFejZWQ7gaq0GXNnYTyzjMWWQ8yzNoUwZqnls8VTN
Z/xaQ90gcRMFdyaioFPFrPr4Y0TCdOH8trIfc7Mh6lBPA2kv2xRz+laPMWOXxCJL9HYraz5XRbdB
OoREdYckXwNZDZu7OwhnOH4v3TQaF1eFm6jmfQizaRTJCPze2qOnyeq+j8hqH6p8WIDRnxiEYeIl
Whk8IvOuTxHwVvHg6s7ZzV3vAoiLNnDpYGzE5mXeefyWw3CKCfDN+ETbntdZS1uxp23d5wNdnZqA
iPjALNeCfzE34WzanZtwdFzoUM3yZV3jqudYDkM872VCzJoPVZ3GMO+tfVcAHKr5V26TfrgR6wb0
DNmKM5IUnbaYsWSCExajsLU2SZJckCSRj1HLJ7qH70273vSxizBsCC0s7zZM/+1SQQUbeoO4XlVT
eN+F3fw97gJImaaFpfqZERXxoi4Nkd/RkvIODw2SS5fCSGQNX9o5rOgLWHOj2kvPoN4SQziQ80aC
uL2NatduP5u+G2YImaZgSC8jHlokUuvaxyetIjm+14HiYYxTp60oyZhKhb6E1rbRd0QBIww9Kyuh
qoNzy0LO4dSkwxfpKAKqYecfwiSgQsCogOM2od0P5HlWbZW1Y8u/k4SO+h2i/w0py02DkgIih8Hf
gV5sON48BOmPQU7LdlKx9v6l3cIoynWNJ+mHTLHMj1UbbxcrwmofxiOX93yaGd2FvNH109jW6/bg
oG6IAxAEYOfAi6tBND0ZZ/v+V4uBWn0j6Zj4wzAgWvUwxiKabuZRsBjxo0kaf+U0TsVPBNyXFyj7
gzOme9sP6DpUJh2pigq+TUGxNht3Z0R7LNsRnk7Jl040qSh0ByHnI/N111+iqmyik0NYst8FYy3X
o/BTSA+Mrm34HtKyLZ/qUVQ6194GsKqUoTBQkCiKfMVlM2S6M+Fmw1Oiqe5ekadSDvczEazeh3U7
sMKucsHe6Qif6j1o7dGE6PiF/uhg1dDnJWA/d1+v4YStpB5WBBWTwU5IxMUQcblpJXyn92U1a2hL
ArZULzU3Ij0prTXNbBlM9Dty0aXOq960ViJEOypDREKlyXpCBqqxhXVxGBTW9HGU9d3m9NfEClxB
gWDRCC6TK66iCSozZXINTL/rr05JGXwGt/YyOugFd0RP7iMOvaNIvasQvYng443eoYqtPks8wgzJ
v3WscqocGd79iNhM+E4pBSe6LGm3rTk5ZMK6F4/YQAS516NlyPOONu0GZKdbVE8uwyBiMT/cvCTk
DekiEw6EFiZC4qnDp1x/SG3naUcExQB61yNdnWSQtvbk0IlItLtlqZCSnFWR5dvNNVIb0O+KwC9x
DEuP0h0Cw7o+GYTfBUhub5rgmZJ2ios6pQjJNuESiYL5bZNvU7ghQnexmxOHWQ1BWYwuLv1tgky1
hzAysnkG/B57pCJ3nRV7mPlX9ixaNJYXD1iL79O2wXlnS0TpgiCf1uutqkLZ5sM2RTZHFC8LICeZ
TNk4iBo3Ez3ZsFXQyPSptQ8N8rbj44BJvrwMMCBsxmzxKXKNYPeejW4S0SlKhLH3xIxB/y1uVt7d
0i4xWGN9rbr6Z9LxDStBwUnP7AZkXS97fLNV7ohqU/NK26Uuz6ZqZHKCRph2d/MUIwpth+2oowUS
rJLyc4ODNazmTS3J0QxNVYEUDvkR1giHvdW5ltbro5YqAdk6Bvk63BmNMMpssb6Pn/Fv8rclqu36
0cHLH5J7EddDmo9wxazyAPtTma+lXp8los6TIxcaWjjS9+AQq2XiQe71bJH0Nw1uha5nYVGOOQ+v
H3C5hNyvzlfNMejjFAO9pmyD+UUhULg/g1Fdb6iK+m39gVPD9C2sa8MwerwO0JIwT+qRbXdbKFKF
9GhkKpcnLvHTw/+XIgfu1mFDHu8R7GGmU2hrYY8IMxbkenKvNawaKtxGYzIr8JSHsBGstrnKx8Z5
/5iItUPOcjdzumepwv6WtYmT031oIz5+2yajU5l1dlnJyadJuF5SrP76izQr0nXwJZOhvG+BUron
3uImnrdYTmvRJzOxR5z/AZK1FxsjntxtjLkKxZMdNvyYU7XsF9cG6pVF3qqHBfdsOY8SbN17uTR1
k6eyHsyXVbOYfFUx81xlMG4Le407lXTVzx5WtuEDwgRS8W1IqWg/xm5sY7S98KlMciURpn5UzBqP
+q0OOR2yMZg9jsJuxfGBag9OvjQgCysMvDMGJJG3LPgOs3+f5iEOdXna5rF9YTPW964NXUfzZt0w
uFKsT99JDLpKnnheyhwQQcoQVDmw+RB3jNAlS5CyPV50PdZQgkdwVUV5L7vhLlHaBV1GodD8JofR
rnsSNelyH/XhBFtkjL/FS8p7V++XDiFAD2NcJ1+4QYBNYdISCA1vAksvvtclyvpJuvgeY8Gkf+pa
ZrabSPbjgA0zxbMBPQH4g/zQwtt2uitVJ/SaI3S7evAgJAWIA2/U8oQM7RE6dciRY5fDXbJscyai
Rt+3BtBfVquqQxa9h9y520PCGu2Q1973xRSWMX6Jpu6iu3TW14Bdaq7FDwfjta5ywRcSF2oew2jO
2m3175J3MLPKNgXJ3ouG+DV5qwwdbqd+RsWV15UM8kjCrM/n2N2XjDma2Pd4hqvDsaJO47xna4gy
PYGuWtvMJ2lgTw0uIXych96yPCZ0LFpfz/2hRRC6/0rCyS37mLVdhPCqCU50UdogHz7pwNrOTBJt
e4HDyNlsIqU0lxmMNtHniirW3bam9PfcX3Npt2lLbgznbbjjCOdZcYyi5CimLcW277olqE4t7Yl9
mbsyWp76aY5yzDnG+MN3pVvy0tXpEeUawkxbyI8GjCuzaZX1sbYaviEp5O44bJN826zQ2YCcJ1rY
KYyPFeqBd6dYclPB4UplVMjR5HUU0wpWujrOhiGV9Mxd5X+mEGXJuxiPjjps0mzibgzi6SF0cN5F
C5TY24ryeEPtFKXTwxJosKntynIKdf8dZjLQ0GumEpjEQ4N75ycevw4uqHYtUr7bTKnV3ixtJ+4r
h2CDosUyzsk6uzyuy+aIKHdxO9PKn6to7T58tchnkXRT3oT0sSOTeiVS9CKrQm3ABpo7JKpna9gI
Z7IK1a7fe4T6+SNd4uqNRqs+W+m5KLCcaa62eVv3/STJ2YNVmr66gLPnqnMJ3PLRtbLgWCq2uC4r
sXI53At8Hf5sbOntKyGU+mxpFHLicxotzhfN1abh1Pl1g5sNnyKvEXg8jiZGH4PwdFlUdImC8xKl
kCJDdu7C81RHpbiYYDV2v8B+IXzbaBfTXPh0sTdzqkn1gcpVjTti4yA+6kY36a1clw4ZvFW/dJmL
9MTfkrnT4f2YzInewfDGI82dGlqfhmAR3degRsSzzIlvSFOERtY2m0mDUlTYmTX51KFGcVmZBEnS
ZZ74ufmxcpKMt8s6LNt35G05lEO15QSru8OzRXQmobSSO5gblfFh4l0jHxG9rmHE3KeJ2luGfadA
R1Ox03hlRe5GpuLkHmokSW5Aa06iIhIrEacIerP1VwOOvLqfjeU6zL2olvpsRpOENINfCseIc5Nx
5x/RGrMYXTCYtNsNoBODfaHumYvutMIj+dyiWXVfW9KKU4oYdDTIyrGvkUna4ENhSIo2eR0Isikx
G6hzrA4US1k5L9jdzTSvxaKqib9TWC3YN+6wt38xZhSxLAgbA5xXZU+C5Zm6DdH2WRDHLMmsLSeV
izLp4ovZ+Op/pXBh6H5ODWSAOy4R8Pjku3oV8IEgw/SA6G3Srrt+genuQTRBPDxQPGXYEcNkGjm2
p3plwHDrHijLUSZh7Y5JW7ehKtJtQgmQdZTSCu78A/oPVHxyzP2ir7UI0nWse5R2mip3EG3VTm+d
CYZlP8jAipMxYib4xTbhpmKMu3X5aAWBKJLWrTAf1rUjsKIqVEEu2jm6acaqpPmIYba99VKmFX4S
1kCjaTD8yCe9jChKRwq3nLd5SwWHgcJY3g5VDPynXPnTmMTeojog26bvfdd12YQU1QxqumpOEJ3G
5bD3jhOfVwienU9bYtCg1WJmmbFuCHRmZ+vMI4scq38tSJzhu60Nw7qg7nquZpVB9Mdxo4p898gv
bGSWDIEoz0jJTmmam26TAepRHwaHdcMKPuDEj9jZYrOX38TW1AXO+LS8H2Iz7Zpg3GYQU4IyOKG+
TWweAt41WcDtWOZwvUpek8WCFri4utInUV9PDNwtG8F0dxiaHCeSVm8Ek5VwL+u6t4UOSON2ywp9
CZq+ABDfxuqouXDpQjTMjW8voOfPp65saI8nspzPQwig407ElY1Pc2m7D45ixV361pmzHVnf1QX3
fs0JwcYBKKYqP+BGIpuiUtg7Gzm1d9aGKOA22MO4U8d4nevNIy4Gopzw2LAp6e5Gm5jubipnczNr
Pchv8bTydjfwdnpB05nsVJBAyoProfzkN4astW5N3RuBR8znFNMQcfFwRWmwiFFnZJ1jap8gDHzO
R5T3Q84xb16Q+sdXgO7YN00+jtOadzM6RhQ2Wqw5hEi+yqIai3f0bdzlGvwlMKdh+xLfDaK3gFds
sAl1Zm4h9ZfVLeN2u6Wrl69wXxniW0WbuTG5TRbd3Awc7CY4261rgbx5QIzlkt7HSGcsloGtEr4S
JUKNe5zz7DGqEzSvpUFrlFGk+p03WQYrWJ9jtxUtJsGkykoLbdePskdiyiluUTpnJbw7+OdgAULg
zELNj9TBNQRtZ7PY3u4CLgb7jJlRPN06qPG7+8khyfOSzjAbyjmftLtXGOl9T7c+gGFYRWz9Xg8V
JF+t1boDm02lLyoWtsmQa1tnrkXSBzpmpAJi71v0e92gRwQiZ/atmX2UYY9YyybbgNyRomW0rrsb
7xjazAwqqegDBXaf5AMa0eXe62pzj6EeA/bFlWM/389LI5ozr0Wlmp2ay7Y5LVW9RjX225j8ah2q
yY/WVw4F9iY0vJ7bYdxegbMq8H0WNORqzVac5dNxlcbhyY7Htzipkz0mFdENLAJwkHACo+6sd3Rm
r3geXLcTta3hX8Ojfr11fO7br06hgc2mCRjbXRTEtP/UUoi2aIdyil+CeFPLxYfoSi7lgJyyRw4A
Kv5r2z1ftEmS/hfpjWDHNaq6ME9T2D3f4iCrcFhXK4ldUVK2cp0j6Qnk1XyLQLh6XuDNE54pfIbC
Gyws1p5nmqQawXPh2t8JDTgqozpxcOvW9fQZkqSpL/FW9uCwlWHbH2GbHsQPUO0xOuTIINocpg+9
13skmbppD1KOVjnAYzJ/750yAeL5NstPQYeu8UvYqRGlO0V9V0ST0BJSSNSZ6jIDJmlzsPutmTNY
0kTxTUhjghqa2KA/NpjyL99d7IXBt6KlPbiq4a6YiNbtrksSPhYx8lBsm42T8vUeRW8nbsoUJlqg
/nXXcCpkdQ2FrBuxnksLWngOlUIlSAEfgNDA1btUmKZiEDdUZ7qsyYat2er0iH1ywKx4xBGWAW6K
2gxyxU0Wo+rnbp+uczR+soa0XYASKUptgsRSeLn80q3qoCZqMZ+xJl8UjsM0D7pJHGisY7+e2ogn
/A2OxcreXtfcqvHFm1SmuYzWZLgnrOnW9wDfRgRZHdlkmPdXL2XU3QvflvQyXxuFmzIY2hVnDNia
sDfyZVXdexUZ1GTTnNBwQU+G1pzlgJQJivLQKNH/aDy2bNCQPFPh52SXYNzPsFZFXYjHHLA5slKG
6WzEMPN7UsulwonI5fazrQG6fkjphnafVmkfONxdnfRIAqZT85iiqsHREAuWkr3G1j5+1joljmc2
EvAKdiyd+UsEGKJB+AhgTvtdwEy0fdPBPAQPQwVc+3G51uNQtHvexTlbRrjqQrSlp+5UK8D7WCSp
TvYTQ31Hd0jxm8cb6M8q4vINUPmAgr6ZWMMKELwsv3EagPktighOb9s5Tc1z38l2OrMqccMpmJHU
/YGpSxnmGBhRSEoGFcxZx2IX3A4hHGgeg9nMzZdgQypeLlAA9Ds/Kz5dGmMhs1AkZMvL1oF9lfPQ
AMtukq6HwclUBfYHp0aXL4kzdR73cNeXy3YONoRHT+iXhro7OV0lPkOZIQFWsNXORz/0IjlOABPd
oWvpFr4BPCHk3LQYeOQ6VBg/76BmDSd+PcM3tPBX4CDYj1Mcz3lClQwyPHN3VBufYqRCYJ+wDyMQ
e8d9E0SAtWkPJNtnHQK+eObHVZNiqhlJj3adxXbU6RqEPQzFYjcLQBcVkrqGWUTylkSTMW/EwNP7
k1XprG5DQIBs35F6Fs/OAYEuuorLCto40KEemr7v6E1ZdX377DhuzI2PeWvO4YxAl7sF1xojT9tv
5EHOTFXnVWJS94p6timXPJypb8ZCDlwBnUvhENaE+YyHWQc5vCGo1wXGHYyLfQvq6NVAl32F5WVo
olwI2BiqnQLibeYTU27CjbVM6ulhnXDTMBrCSkCkdsyEf05w2yHtEaRut1eAxOW6X/Ak78W2sVv0
CjS4iYNSYLJFQ3inxddpBY8PoaRUH1rJRnK7dQN0v1HsB/vVNbOAqUE7w1pibxE17OsscpQwjHJi
UH7C0fAlp+jfzIdaUh4/DBD9m3h/NRqN0LqtBNHifNrEInOhnGsLr6Zrnpk19EKmMu1PKXSk7jj2
ek6KavG6v40NXFKABIUYKw1+YvO+AVYZZYGJomCPUYxtio5XAtW1Ho1mGU1Uk3xbGTLMb8qtkusT
DAFSC4ixLqftZ9KTpPqu2yHsTmECod0pBLg13kGzPtmXDobI9evQk3S9jdLA+F9+JFLfel8FBjjG
GvMcFQzAccBoMyDkxhhQzUab3s2hMi63HrGVpwmXIIt5i+M2BzObYjSYplcm4ML3AiTMS7cgI/s1
dG1l7ia7Rf2ZIXQNdQG+YQmmvbAeueSGpfI70IwgKSThgTaw3EQhlpseq13tgL23AAewkV67GXet
R0QwLUnugyCa8LDwcQJZX5PrHRQaXXmVhRMR94YtXQCxe8Oan/P1fPzJZoj3oWQm1WkcBEqREPtd
95xMU2zx7FVEjTbT3EDTi04aMUWsDpuwSGISgNyRVGN5iWtm3R7bKJz4lq5vlk8rV73eDhtT5B3F
AE3XTI5yPnvPtvWdM6WXe5zaVXI0KFcyBTOUMUMUTXXFBPW64MzFnOYBxbFgZ1OD534BHqwgt4b5
/oYOfmzRnBPEJqbEfoNscuQZZC2x261UtwAnprF+wjQ4qoplQTz5kwSvDuciEh7gHCgWXoo3pkMB
UmwfArZfDn05jYPNGqjN0mzgGJcmOUZ80/yJfrkCRoW+NLTf0JRtTZBRi4GxzAh2WQuopBugNchg
ka5dtV8hTkQ0Tb+mtP4Kfa+fp2x2iFAZDwotRyNzN8K92p3RD68kKqakxsS6+Md8Dfrf8yl+tyKp
ADyuTTCx/YDoxK5Avv16B6bSmON4BqgOhJn/D7Lmv8PciH5j/06j8SZNErqH+nhkz9YP5VzoCmUN
pKqo/PMQWvMORcjq+/9Bkvl3qBu/m/9IkFGwecRkTzkCACw8LnYjEJT/4Qv9vU//jeqiER9mWC0I
5qHqeztFb47r8p9juv3uhYKqbFS6KsneI2Mgqyd/auYu+Sc//DfehI0i2w8zJXsgKzuMB5qsjNBP
/+MF9ffuym9ctHJdGktEQ/dVGBhs4UuJPg+b/T/16b8bocStTjDzxn1BZwAjUCsQabcNz//4w//O
Cv3dB4VOkXJ6lVguNRPxT9M3yuUh9TFCTHisdKZnUD+PoN8T/U9lgUEHiMfyv4jUal45BoMIskf2
InlPx8lcZAQ04B9/ob8+W/8NQ+Z3RxQmfUIXX6V7xUUNXEX03gEyxP8+fWTpW4pCC/+lT6OeHhot
X+TWvERYaeRYmmauUZpW9Q5RcD/XJUFObGYZTuB/u7r/9WP939Xn8PBv12H+8q/4849B+6mpavvb
H//yMij8/1+v7/m/f+dv3/GXw+dw+aY+ze9/6W/eg8/993+3+Ga//c0fdijDrH+cPyf/9Gnmzv71
83GF17/5//vinz7/+ikvXn/++Y8fwBDt9dNgQ9T/8e8vnX7++Q9wlP7LD3T9/H9/8foF/vzHjZ8q
vxn77f990+c3Y//8Bw//JY4FYTSKoLoWmJ388Sf3eX2Fin+JaSpSItAYccqurLEeCYv1n/9IE7xE
uRB4z3+8ZIb5+lIi/iViQCMZeKaExyHcB//jy//Nz/OfP9ef+lk9DE1vDd4d/XX7+c/1RAVnCWch
NmvKOfz6wt9YeD7oWwzc0/popqlfM9Zs264puwCeU3F8TLQBUEzRD1xWu81HnK/uxNAg7jCZCo44
2vQNjEW7n52Og/uuMs0D6LHPtI421CBpMO6sHKOT7WKXZAivtncS7covTEiiLsNGWxak79LPZemM
Qrq1CvbzDPik7T3TOYa0S5WrdZwOak3eRu7B64C1a/OAKXuPfBwcqDYTZZ9+qVJR/sAREZzlAogm
a0yK6QFZgvK+V1GUYbq61QAsYek2VEcMu/l+7roLG2o8M4Ml8btuZPoZNU11MK7ugfIpUHZWsZ7G
lU1dTuGJsdsMo4+qBlYsmvhqjMsM0JzFnFBW8y+cOmCbepqzZun0MSRxagv0G8gzRtZZ/UIA+p1D
xDOD8OTGH0ZhhDNBXI1BYH3v643laCpjAIBbf8Q88TvwG4n6Qm8FFmCNWkE2e9CistRQuZ+ZvA0T
j4lkt+wwz1kyWdF3G/wwo7rnfEUdSLr5I+hEUMDMg2aoIG0+u+rDwCDj0mx3UXqsJvrpgDLmo4ye
fKk/4D3yRVsQs4JYYVqHWTKtr/OguUEb3DOZr5zuth7OiLAgWQGCTt+d0DmkRkhVZ2Om5dB9bVDB
Yh7GgwOvmzuiE7AbADO3vbqZKLA11o7+LbUzTArJro+vTJ7tSFWCu+h2aeiPHRg5Ofg0Z5TQ6bnv
q5/O2WKRAEPbuSRwPkHUr9zVvj2Yjge3IwT7eeAdTtdhQ6kKdM8rNK7T4xyb4Yhhx7dZC0wuU+CE
RhCYnMB1K0lKkc3KH1tXfxEsfIMoDcHQI8a9CjNNfizDZEfrMsqlVO4EmxZkjuH5mo+Ilgl24Bqx
bJ2Q6ZG3GGn80DzECAONlc8UDbEEHjGEhdWCSw4yRtsmBAY2KdRd6YzeZeimuVA+mnaYhmBBpCjn
DyVR/MWEXbPblhgtTdo+bZBXQfKw4IaNTv7oasxRCMaEMJuWAcJEQAcLCNKmoZ5tkhugVE8NfLmy
0Cd8Byv9ZY95Afb6VtXLrk/InZtSDD1i/wVMlvWwuvXUiD4jfjD7EqPREykbe+ExHjG09eXbXCXq
3ZInguHQgU1WHqqOiucFVLqMglTmC8Wb6UHjlZ1u3XhK0hZe72icr2yIZXrdkKUolxkTj7Dv80hF
3d5SPZ8nGUW/WLlUJxmW+Qz+4nFA8Ox9WIdrAdAGc2OLJgsAqHzU4ajPMYS8OXci+RYw2ReBXm/W
OLqNZ9IfW6OeXBV1+Yj+91Sakd6JsKwgIdXHrscWAj3pHRk6Aa84G75i9hpkUo3mG6lkJjuSQxc6
gqXJijiZ820Wlyn0V24COwZoy0CRurQ+AB9C9sOOt1pka3ff9eqXCeohQxu0YfUT7Dawya5C9yr9
GuZ6LLDl+BOudL1zYnhvbAeyD/hinRy/VmD552pazsY1z9GMG1ktcSH1Aj7heq49P0HOveu6242V
j6uTF8wiz2Zmu6Sq34COkWxUrrz4aM0bWX80ayVyREkPmer0WyOXIqHd2QKDDQCNygyZlu0dmIHb
EQPCQ9Nhc0Y2B646/ErpWN3IuZFPCQgVMI/D484s5uyTLOBWD1KAjG4X0cc3V4ZjYVO+w5D+UG7o
1VW4GRBMAKPDYGFdKgW2tt4NQVP4ONDgltTqEKRR4UCbKEL42WQx74+qA+/EhjoLt7U+huFLYE1z
hLHZht2gOSfT9kWHwVj0UHYeRlhOZsaTL2Ezv1N4jHjW6YKmwIki0WH3wxApAC/pJujplqnZfG1H
8xWx3SP65dgXHYGREY9dlvhlzZMmNUfnqqcE0d7HOZ3G+41VN0Pb7up6AgFUcP4C4/Z3BSvVW0am
xzX8EgzXDRFes8bqJQu5P4PIdIDAZBdxfhdIlSdTgGNGUNBSNMnRnsMEEkw9j39kr5Fzc0mX2Z4V
IkYACH3EnWvwzI07DN485hTafvgYcW8pj36B6pV8rEFEM9AlT3QkbR6a5YuISthqteSDI2+XB2WI
gVofftH0Bpafwf1KlccCrvUTiQ5O9GdqfyHz3rzh6cBG2FB/WTFlLMAFAe9BmhMzpDoQ4w5VKEqc
beMFzMOHzcuiV7p8HUTyykQrT0aTtYhJawq5JOy9DN3NZlqfRU31Xrvghq79rkwxcV5Agi7KcV7O
7azd3ugxzsGuIq9qWtOHxKbqARwx+JoDjy8DhH6mFq74HkDJ1NovY1hiboszL4U5KjstlO7qtLPX
H++uKhkIZgK2/kiqdBg5gOQGSag5NiOLYKVV2wOGx3nbwGKhBmUKjbmc86hSYEgN7MC1fv8/JJ3X
buRIEkW/iACTnq905aWqkmvpheiWupPe+6/fU7MLzGJ3ZqBWGWZG3Dj3RuFq87nKirs+M1nsVv1k
aQR39Gv9J2/ar9GdA/ZiQSElrMBYkM2iRHZPlV14OoNubPjM+/NijYY42WV2b/i1Kf4NuXPQa8Sw
pIFcta3J4M9ygoywL+jFUgRxLm4tzLpfCQUGO2vfGpHthRxGr2L8eqnBll4sVM6oXmTqJ10xBnU3
qWfBaetbmfCVpdLuUm2rcwyh5slhwLQXW9V+W9TmvdXbbZewEsFqVm+QiOE4ZPZa2XlEHqwhc1jX
Z/4R6bMRytpJCYBMjaCxNveZJX0BMD2BYe50tIwydNW+9lwl3/Y1eaCaQiZUMZvRxgJ2BeiYwWBC
OdCCweWTse56Ge+WropyCd+IUN8HxqB+IFtngWBmrJFwAw4vooVYEB755skw0teY0TISPRM2FiiC
L6N96wbrFFTYmECtsYKBlnOEL53fb/GwrzbFHxzLQR0dbo/ZgDc0TNNFWwRwWUiKFcYAIy7CWjzH
jszDMaN+sN34UORp7DOCHjyy6L013nLf6NWXTlnOsJG2pwjxpIGUeKJq3TO9OWUWRCwulwLpxl48
SPpiP+trFUrqkYu0qJpG+yklPc1J3b0TL/JgzxQL87g6XoNiHldcWeVcfk1U+4demZi9TMmdmV1o
b0iS+HUTNn3YEP9aItUDZs/ON1TwlaroxYeUbecvdffOM7MXgmEnjAMjpTn7y6BmiCB27L0JPhJY
68hXLtX+jHZd37ekvfVsAMXFPNthT4UlXCfj/uXwtQHqlRcK0tl/DIi9TU8Znlg7siX+1coobgpD
Sk7t6jIU7WGr/styQD9o+v/KnsJXB2WNEOi7SCzOxLBmOYCf/LW2cSCL1t2zQOOrHDTnFJtxFy70
CxGsYPJ7ti2i6yZLRBDeULFaY017S6tV6TXq9gVEwzaYZIl3qdSHUzqo65m5B8POma/VBub75rbW
tx5r/a41B9VjP61NBVmlLDdVF74iihxe1C7W2SZPF/zcTt2n2ZbLHDRQXF+GWduemcbSc4y8uaaP
BS6Zte0owA6DaF9sez2Tx8RqbQwnL8TbTSFLXsyfkfm839VmdVZyd/NB4LMgx50Q9o1svbbot725
CtS9odUQOVm6RDpP1x9Nqz6uk/gHIfgttnoM2kae+iIP4rj9MtM6vtY4s0KweHtXunq9L8x/8JOl
nxj61XHWj0GqyMsM3PfQB+8Mu7AxVxYegb4C9xsHFFFD+5P05Z5VUtuFInFnU1PbGUKbJPfPi3Pr
VCmqCHvTLUMQx8zTbHXyp/SJsTjHTUngeGdRtA/9fjFSEFBHMa7KaHpJcZ1cPbko8HLhYBfZLcsH
A2CL77+53hlyvI683RfTVfmr+XLU3246wDSPPyJuxLUYTZjJfH0HJ/vTOdm9l/qTaFl2p9hiucZ2
W3mupXF5NV0aWDbcamvMwOGrZA/TnGvLaRUmeihVzHVzxu0ZFGoLxSCTkymZHGU2tX3DBDLonFJ9
GmcRtXP7L3alX4jqUm4peZbkPoDIUKlxn8txmwOjS8bHn6GHskjqyzzG8y89Br8tEmV6pW+E0akB
YGhkx3+pPcavmMzE3Zyq+UdPGeK7rjM/aY2qsbhTWMUf2cXaOYlZUx1W1hiHa5uOVF5T8ythYsce
JU3/TtnHcCr0xfaSjPJlapRbU0B/bGke1V3hRjg5PLCuf1ajeD0TGy83+QhgJt6TRy5TTuAtp0bz
aYjNH0nNC0xYB6/uwAVY8hAHE9QProJsO+gSRifRN0/QmgTs3Un9qskixhDF3hm16ZxnzWGcsszn
qRufJlU2kTFbTSDbBT8Cp2dFRN8ey8P3YGyZR6xsoLn8vNEaPaXN3rZUMNXQ9ab1xn5WL9sknoo6
PazgK7sG+PBoStl4Wix9ze0pTdwplHY7BGaX9JfGHS9asUXOrPmuPq9hK7fPaut7ZHPFap/dOHeP
hjWHzawbH86cvZiGWx4Yner0fTOmhXL9UyY8h5BB1U8edy9mu0Qk7nBZZ7YH6xm6EhhPUXLjCWCN
xuCQjXtFW/06P1hKcUmr5rCalvZ7djUzhLH5SDpnryfTEy3qRk5S97crXUy8nJSD9mgsH+LZJrxl
sQPpijWc8Xadczu2TjUkVEAL2gZj1el+lfdhUo+Jn7SbeXoQ0X6vVhCUmupE5lj6xdo810MVFbyb
L42FgFJqFqSBgdtnKw+VVZ5Ukypm3kyG90Tk+52ixh8mbgZvmhc8WXZbirDWzRwyetCvDI91X0zS
OWJwoLlUITezkU4zr9noB8R46219RuXMrKC1zTpYGle8uBVT0YHgoMW3JNG70azVXSgbsTDAK+MX
121IjIrJdwtRr6bz0mrNawmpdVbXLmEVm5yBRYjRvWtxa4U55HxEN0lCvptXB6cw5j32vDgYJwGj
AQo1fvfJxjDXYJrY5L8LhVScoJcGz64A/oHFmV6abnNOUrAfyVQHihS9iLQkqUM5moxT1/xDJ79h
aMhZKWBjLrBQ3UtrN2c0S4penmHP7YAWykXNnRAwyj2ZU3ucRlYkNaq5HfKlblixUE8+eloWqYvT
PnDW9D1e6bgh7ZTdCEbwY2TUNGFTsKlm0b9I0Es44nm/KQLoXEWifVhFQbnZWnmDq8YlsyJlR1Qs
dy5DIpayLRSh49G2YKjNORW07CNDdyA90IMx9ltDkcdyWdxAGgXbVrfSeSfs/yNZKNSKwqr3M5VY
YOo83NgDv5aGm6ZstNd6HU6Dllc73PEAlLDo1hrXF23jyVSFdSRfUAmqhY0sccc0jyZVidbGSt96
DjWnazWu1Qrng/yB/+IyklPFuNupDmrWygCgqfFErr2pY4PdWWqFJx1zgXEw14Mq3MvccxEk+qL5
SqMV/LvgNN6QuTsRM/50cNCea1H/6hPg/DXJVLqOUfVs0eqYEpuzxnWjZe6EDk1Y2Gi5T7WlMrpM
yz9LoZYRkMkQMiRLvAxWR+ld3WNsDw5lphdw4W8ZV7dY6f9C/0ZqLl/tJkveO9fMA9Eqwjcx4njx
lmo3Ug+vhWq672BuXPdzMT9UsNJbFc0M6iVRfmqhZDvHMd9YMyi8urT1sFbtSGbOSS8ZXa0YY6jo
V4a0+QnyHfQT6i4SUr6ISXsu6+WSFkkSjthYqFMTrxFARo3lvLc9OuWS0hbr8hyD7JXSSIO0ca5k
A/5q++WeQQ9z8z/B/2A1sSKzrQOcS3tGcDrjOCAeR/MBwva2Nb/GRZclHkaMNhKaemcA//hKoYBZ
VdZ7ExcFjzjbTIEAvFmCf7A0NfkdGwvS4cCQI0qLVH5KHGps4khWD2lFRr0OCbkMLFbdLDxLxXYX
vVR+x0WWXLa1ChL+x7GdVRsTn/Iu0Ef/NjX3zjCWR5NJpdc1uKdaXU+iOP8plwr/Yi4CieNRblNk
YUULu7F4H7NpjyBT/TWSgV8vlq1fK4WMsEVGFazTK+TI5C+ZYz+KzzRM3ZFbRNOHp8WELG9TXexK
e3lt2C1JX9RNH7zE+lDrxi80Xn67SqIz2BiqlZl9ArHtWpHWOclfxh/3ChHCzxcuMHaeRI93JGgR
DLxeQ1AYtul1bhCqMAfGnO/2FNTjggl4QtpsUt4j1rk+63zeKFTrXYMU91D2pp2ObzCvuh+UGGLc
i5X1ceYAcUVr45uVQAae8+mr5Tj0OG1ezc444Gu4Z3ZzK4AX9ttqtzct51OG/f7AaHtVYrSaKcWP
lcx6zEY5dQ7G2Sjv5NRo93R+HJ9VujPm+LNu5GXk+4vbQrmPcUKAZb8lN2Y1x8GGO1Wy9TBv1eSz
KQy2vCZVRC7e2qcKmldZhYmYjt00hCaP9ZtC7uufZjYxq8kCnQ+MF/mRfXXq3D2zY65Dy+32jdL8
GbfYZ5C4E/VoR1vM/am5x7nYNq8p0y/047dKX/5xxOceHVb7VFdT4Nh4/xqjOzP9sAOWDS63SsMq
lMq49dl2im2LGqj1WcbXhV3mLnuizIa9ghacut1Ah7nO17asT1OfDcECoUgnMRPyWjb1YZ6PZZ4e
zcQE+aqV1SPYrvCEvVEVcdh7MkZsyuNz4uh4l02QeKXfgkm0X0pbtSGM54GSVvExxBhHXiHUId2z
iWGFrcDxoxUC4+IFSjqV+l4M28DClEqhQm/nN4U4sZNbb0c5xTlIKvsxKBR75OX8LZmREROS9QJ2
btmvfcfXRsmVc54PXQQ2vk8n9wtMQV410vnj1nxqXWPyYZJP4LG/wSWu2rr+c6ly8XC6YVXGx5YJ
DfQ7MoaF/PyvisWtZwvggKTpqk3is405akupQ8H/M0YwrVjhfaVf7wO9V++DoT3X26wyYR7SiIy3
IsxyarFJewByXXwyyOJ8Jgi1CPpWr35KhymGtt4HKX3LAq0DTqFiXwdQkwZsCPuDcbFm3JYrCHiI
5S7h4a2csG67c2c3xs7EyEUSssIJ0ddYbuP/fCi+Hdfbc17xtnOpplE9q/5gf7LxrzlXrLbzs3r2
42WJCnJxPIs69MWCb7kCC+hhG9PAlGUyPhddelKN5iF00clk1UP1YoucLMeXQrOfYkrNpUYkp44a
mcEUrOdk4VQT98eKlGPuc5S7nJNJHW+29ZwIjDCixyJBYiMLp+ts8QypXxXIypMLIBZZKQpIi4k7
pS7WlJ7NfrO2HQ1c4iz/sK1I4edjtukjQx8vvasc6FFRWcz1b6Vnf3VsDVh98xv3ZYF9Ve6augvS
wm73zjRgKnp3iNHC0B/ntA3Q2TR/6V9nVD5jyiBoFWEciMZT/T4Wo99PVAx5upsL5aaYjyVjWXvA
9bx6zTYVu6mxD0v2nNn2Xh/rM0CeFZho7MOgAkdJmwZCsFukSYDWBpFesGRVmEl4/AkLSPaaOcVn
gDe5F5VM1R2G4B7R6RebPOVxRMTha7jobw0dvJfo2cmqrc0v2i3KHJzcYhjaM+3FN6bMF0CXxONt
fZksh82WL6JKCGmGgGVkPNwBPCGZUpmGHWBb7EAkJUnSBzOFDRg8JdWYxb/LYbXCFaQxxJrRhprQ
hj2eRU65eenexwWHLAeJ0b6o6zi+MkI9N9n4rMHo/aW9vLflJi7jMKflk9kOPaUccOfvVDMPNaXT
8phmrrU8V9KK72tTWyGVZo8eZG4cUgt01EYsM/vqGRW0ZaHcJ9le7V79xmxVhEtWloj9055JQe1N
rfHSECKKPLlxfI470x04UGvb/K0Y6pMdswlVnB2cMkbpKIelLehOuooB0JSrLn3S8gdv+xbGy/ZL
26p1N3TlHXGWs2BEw00ntLCkvbN2q4+asry6RY1XBK101m3fYWFJCC6xhyZMsyZAGbtzJip+38KL
9VK+4oAOyyVjo2MupinUnOEHk9NAr6fn76Zl0LBOWTSNeaAO+Fp7rbzR9vkxS8kY8UqmCUp2zTMT
igdXzJRj09FHGbJFM1qmeq80wvVVF/ycHojWV4NGzwFUWR/smXL7dijbjrL4FtDkEeeg2WAzmBme
qM3T2ufKTiH/6mkd4Gu29NJWi7vHI4pqqJAw6yGWjV42Ts4h72DerHh7StWp29WLwd9PhhgnrOuC
TvM5lJxypdk+xU7/AYCVeWI1TV/pnVeCalpvNazCs7N0vaW9le/SMp4hJTrzmGw4FYThvqs6wQwJ
F5qf69hp7Gszdsep1m4DE1+PK0eD14OYE9vk+OtoC/r/8pJj7WL17XM+omsnUxZsNETNJAN833Ew
6yxeTNRtL2Z9CKC9K7Li497fwOi9LdlQEhRd8Rid6C+xqlnBMrjHRK487HbpIzGmAVEJF7p7ryN0
ZG/Rw3DejKPnyFWc9Ur/V/YaksVChVJUzETI4IjHOjYC19mSAzxeQQk0smt5msdkhxlBGuBssxZ1
Tm7s3W4RhwqU2mP8FK/eSlEvA1EW+XXIGiVw2kx7YwB7Itkgshbh93Z25crc9w5cOaYocL5Rrrg+
U7suvBQc9UWuirqjF+HlghCXldp8auaovZiy/DU123w11SVtgtJw+hD4OpP+IIW5S91p9tqpcbLQ
WfG9ZK7BlpksfU408tYrQxsCwHLtGs/N+tVZ9O8Qx+rJUcp3FNsmoERV/ESx0xMgf8LsaU6CaUvu
ubFkwWLFvzXFeBIUJ3P1i0/Wd7NHPkGVhNk8lfwKTGjT8S3japu1LFTtFUWmNPdUmuetfYwExiPe
RuZAuGbiHjciI9LnJi7ua78095blOzCstEvDsqtzRIjCBDgAVFezT4t7SS2ma7Etz+6a57k/DuxZ
WWf5Peq/R6tlrMzmD+mxdJXp5rdpPC2UU5NpRxCHN6dBHcgy/Qgcu+1d0afECUwXx3qkkzxw6SjR
+wtU6mkZYYEJlgtSFK57Wms/BLXMF2XJ8uC/Xzlff1wAQNJFgwIH2cNrwok0ztc4LhKO8gkjUeNN
SvJNTsGHtPbVOu1Ii+D2p3MthfZJHntCiup8IBWL+BxbzG5U8DYwfmABILyRZ7gTAwpVGVgmoBxc
PCW7SucYk3rOdLZwP9mrcu9aku9a46lYli8WkqBjQ9J0TX5Mhwq3d33P5tg5ssYRf/mmH82G92Ne
Y/1ErNV+q9vnZmPU+J/UWjYOaqVrXo3WZNw0AsJWqqkENiamwGX1MhnyUPhl6ozvazW7gTW7Bv8/
rt5nNR382FSA1oV9Ss3hsozV3iEXZDb1W/Ng1bO2Uk6VSTC/kjt09n3HHzYtqz9b6XHYEBNtoFqv
SCoKTsJ7MlPj1MnkngHDEDpdTcPd1vbFFqUWqmpPRpaNQUHxlGL7qXJWePSd7CIdSOGVUKsSpKar
8fG1tZ557jI7h7Rr9Q9Dg5f1VmuSOyk05TL9N40ozIL9nB0hDo2H1a78zAS8yjJukru2tp46A8hj
lwpCnNpSeTeK1L6tLGS4ZD2SYpRZtNZsFOFbW2vDEx7k5CyJFL6SUdJ/FpltPnf14v7EU9Y43rbM
+RmxgWiOzWFksbZjXnmA0/xebVIeGD7GISE4+qlPiZZmXhIbr/3EvlIxLTazXzsPbVxKfmkW7K6Z
V2u3qmb+Q6717OsxALFHQEu1qzPdoS11k3k3ptP8NOrFslP52rGxO7WeCyxPv6T2mNuqc/MEzU9l
Y3fm97Kk50UX0zeibe6vcRIVjIdKtdm3i3gy6zY78241Z7BI/UsVq3rdpmGMBqHXYZ1OlDWFpGVS
Sj+eNEmGdb7t1nUYPLNdzbvujOKntEw1ZIcaiYRrvFLs9TvHAhnEjNKe48L6cM3hHWJAY4waR0Y6
txEpTcafxqgPtnpR3eWyGjHzDFtkX5m5UkXYV3MpXypl+Zgw+XmLmdi7paHod43mMWC17nGB5Jjx
n9wbWGzxr5KzfK6ylhc5LfHZ7ab84Z4K7cJ1EUkXaJsoxod3rtS3voE9DPpFSVOvhTEG2iLWSWEf
4Zq1E1OShKlDS8KiUVp0IkW5nDKxnlTNkT6TIRenSh+QzRI4upKE7Ol7PFY9M1/YrR9Dawuf3h8+
RgM04CLAddQVX6lGOzst00wf1w+hlmf6zSEdDjv0VvrpkO3HVE6oc7g/GRpaB+R6JwR1EJT+ji1e
k7qYAN+JXmKNOYnnnpb2GdM4J/2btKSArKD+A5b4GpUbYzfCzf/LajPoi8T4nMxlggppmB2YxvdU
2j7Aebl3HlJLsk24nmylChiu0Q+rTnGcBwZhdoemW2L9O4KmKYcpX52PtiOjqTJbxtT2qhzz3C5v
qu5sBJqUyvrULTzhTAOqh2a8eltPxSw3iwzVlR7HG4euWj1r1KpvmTdlCI4+ney536JGY9lZUenG
CU9sGjr9qn5sm/nDtfRl6+6BdA3zjPrANc+qbOv3mkrn1BUEJ0wINBfEPdan8jCfCWYzL+PULi81
cjQfr6ugNBjiTZm1Ng4QZ6fzNDb1D4t2+72wnfLhZbYGbuXuRJAHp02lZPWl0e3Sm+J4/MmGJH8x
rXH8tWitmQRGM64buSUSvV6bt3gKJNkRr4tmzft07NI9clUW2HK4V8Xc3YRliFPLg39YxFofBo7l
E4h8dyaCCNjINOM80vsS+lytlJ+kh9Xq8lH+YRM7xlWtmZnpqYvO9Tuwp3TFoXKvEq0N5gyPYFj0
S/ycGJUWlQqcfZU7BclUPdcYuMgjU+lZpHzyQ3PRKJ5DmmubRBb5qALt9IDbMgtLK25uXUPG7WDB
uxh2K15YlJ0czKEcGFHR33iLhZe5QjjZj8W6wYVNs+5puvxdgJr7qaig5fK5OZiZUXzA37W+MXQu
v7P50ytp55tN21xUQXaTUPTkjXyU2WY/GSFy9pg8A2apj9qPUEnPtOV0qOQw/7HHqnkVYJYXHN+z
L+sL0Bqft1AVP9704rq56fQp667+pzaDALczi3Kvt9p40YF3EBrUZPpFTlW1+Rbbvn0hEiTlavyX
YPV/iotNDRFxlzDrAObM0srumqGTNFKUQCLLlN2mwqSVHPIy22ejoN+XxEzdtJmjqFd5tNWsEmee
rz7YHNUmlQPNa3Ut46CPg/7wXhZ8Yv3i8Apc+akM9nqpXBssDI3E66wuPahJt0XpoHf+tlRjpJnG
eHLmTqEgTJIgmWJed9FjOFTs5dbgjHpX2rS88ZPyE52d9ce0SD5jToR30Cu6UrxBCWSojqT+PCeO
dU3s/sMgW8lPoG2DwiIabqsdd5+MwrmrqGXdTlG1/Bl3/HQpCf77ImKdkW++lZ94kHJGhbr7ZJHG
sSesfwh6vGk3NmCrkZ535VNT1xZSWCd9TICPNY5DfS7pK7wa21CYZnUMKZcnV90p8KC4TbLfYo18
xnQsbzH2490syyzKRMUEYavtJ1H06QnbpxvOLXnpWa/jBTRg3sY1Ofck6PjGMpl+hm+bRanM2Dw3
N+Qz5ob5S5oLquDa4sHu+sH9M8VL/FJKrXub2X4U1G3rfsvUxOVbFNNt0df4uTeXdg6ZfBV7JgpE
hfBtJyoqax/FkOMUN2yqCenS7DX+KbcpfVcY0IWJ8qAJ3S5/UpL+PXNV11fywv6djcvDBI7ZAouM
I4NY1MtZJ9UNyXtDITUL8gD0Ovf7suPvqY0VzQpnPSl92utmspzIy4hmwwSzWIJkBgvSip62cS7p
Vhv7WtPnQGLG/we2bkSrSkzeUKPRcQTyK9jY8/clGwQwOS9WAMOPXVYrEEiJe6QfTNVnmtck3Suo
UJ0Hmmk/9oQSQldqQ5QNro28tlLKpTWK4pTUVXOcLPZQgtDqgva/Hn4GZ2p1j8Q1cWoMZp4TKvhh
I9YicCV43iLJbWaSsHk4yMwjgZBDNGAKOqzuNp6NKc4gX0dzYlg3GKEyN+qvuHHXkKkZo7f+pncS
IZ8WFh8+0W3YnlvnRay6fDaJ5H5dLbM/91jwE38wjQeHV5W3tTDgNqdKnHCOluHQQOMZCtp8Kgol
quXcnwTRBdcq1fWAuIrFm1RyMa24avd50ZF7IxZTntgbMhE6RX8HDPewMNbzR8o2Qq8heO0x3IN4
StXqR88s54Y5q/xeHtFrvk2WHzuZEFL6Uv3JzFlDsCuddUeZ20UKIXbrTLAvli28/ZRTbv2tTZby
CNbQA8PSYVTMqfjVp211Xc2x/UPzDykDTigbDdvddz3jy9VhotYlz/6JoS4DzK/rZW2ttvdqy21v
Nmjg4zvFWgRRTNZTFl/7VM7osXrz4hJmQb+t5OobydQ9H82guK9M9WBrMZSGK5F3e1zVpupxX6Z/
8QuTeVIIc3shcC0hqbNcfhodKEHYmfoH7Te5M/pBGCZpC8qqVj7SkcO2IJIQuKSYIE17ak1Ht57y
UjIO0Fas5LOmvclyHiPZFs55LUeKCqveTiZ0wV7teyZodQfJozLU8eaKI4QxOLH0S1bnN4VXeITL
0IiRU4arUJztLhUStkZSoR6oF6kJblc2gaZIM5AOkf/Fyq4ZUcZLOEOsWQzeMGdj7Ta4VhSWAajZ
bVn0QNHV9s6eVetBfWa8ZNC6YEuJDuoMWPHTLDsyCQq7uca0v0SdFoLdjzqrUEg4mBMPKXB80VI0
Ua+ee/PmKAzO+m4d3xRtsN4MNtXtpo14TFyyA1rC0hSbt1bLHpK9P5IBV32PBqWnRWQXPWM/7ipt
y7kWWvetK0frR4mpguN23Sl1IsKCHxjIcelP1Hfg/Rg8pWcpyEKPkKi7mptKSEIBkrud8ma5K9/k
0jF/wS7JM81IfRfFViJ9Zo+Ccyk3Yj4W9yadXLnVxOGFM2GIUCB1cVeH9svpQW3XjbKOhVVFyMPv
+nVcL4xShvScbcJ+qY3HaLNTH4P8vrHAtGDg6aUwE+nFnP0ikeoo5rq70KfgIWZ/4ufUNFkw5UP6
F8BrMSDC5HBYF/IJsk4QbGIOguR9iQJ6zSqYJ0AB5VwUcYFQrvfZnh0p9VM9AbN4pruVwAaWTHGt
I4dRMffapzFYyXcSZ7wDJPD9YSEWch3Bh7ukSOPIcYCMDB617mhoSJpIvbP8pbcQUWbllBendrpD
GuM89FZbT/ZmIfV+7yqo8QvtnjeXJR2SlVjPBIMVgRMXhGU22Br9LXFUkLaU2w8bydu8Lc2Xgo53
t92kO1k9MHCZYzT1TE3giq8ou5alxRPfIDMpqWBcwD/FKOC6xXMWk6bgVSTlvTkI168Fc5yFAY2w
p+M4k+iKfjboQT8vZZitBsBeSybjTk8HdE2ABYYs2SyKt1HKT3ujYcZibC6fYLHIOjVJrpfNZADr
Vxq+7bxeBdFueZeQsJqYZ77sLlbvZbwuZSN48fSanlKX9CHOIFCtrcyBSI5HJxy0zjgSLNG/xbz0
E4YYMhzaYviFmJxDd42AxjqMJikkC/IrfpUXPc2Fx1rayl9Gsils0nV27Vy+ONrwjFk2Po1zqoeL
E28n21bLj2YzYwIbav7LRijsM80OZknbSbOag7FVze8xI+bYH1bnMcPXsn2nshlJLGkW1RV0Vo7u
81qYRsK+V3MjRSJpggU33bMYlPSAsXU6rSk/eiVRNRo3aOykt2Of2Bp6ww2ItURWUpZXSSF9aoSi
eGWva2+G2xgYKJTyKh0igMbGrV/wQpc/9YQbySvVKb0YJqZDr4cgComhsx4jKAPmaZPqlw6i9Fx2
8QriwY1hqaZ5y4Qx+ij56lfWz9PZMEouwXVUnx3J/gy+4+Wzzr64K8Ey2YeeySHqgWvOblWmzzO1
xZHxPaqz1hFJodOxcXcwVZeOmoYIBE5Y5ab97M72EmTEdr62FFYfTYOCjWEuPk+yWaOstZwfsliz
TwPm+O9cEc4kIXB8a9MrGiijjNwCz5FHfIL1RJKd/WURpeUtRp5jjllTl/hR4nz2TmYnbynB5ASd
xOjCygyhu5o9OaMsCjqgCMefKiF+N6k7y67psvTXZuVlUNX29ke2eg3UYAynTJntfV89YCtjkyvS
8qR6o4KQqKb84oqpZN8luOqr6RTjeWpEd1xrvTmm1UYVgBH7qhCZiv1GGAE+DozTJBb7tH/D3zlZ
stNsjNn3/D/uzmu5kSP7068yD6DSljc3ewFLkE2AZNOJNxVt2Cjv/dPvV5T+aiABobY1NxsbMyPF
TGtwKn3mOT/TYCzahaM0gm4YzpwLi8+eXjpeuEQIlAd3DSbva1xAw5zpqgIvwCFjmHGmfVFQk0X3
KnzgAthdla2BDjAliW+A0subsA7CDaLkZgm0j3XKKWvLOdqRjffFztNm7aHINHNKO12RoquubdJJ
c7ZTKtQuhIIS2ss8qYA1hmanbVpYKm9c5b13B1Tjkwr61VtLsYOor73ngHJyKg0jJ8kB0BfvH/cB
/l0IcEjOlWZ1+gJ9b0r2lm5TGGy7NY/09LZTIdt0BQIaC6s2IdaYVspzyNhIPdKonFYDxkVua31G
4JoaHlSzvdYqX0rV0Z8zxayukEHR5nvT9x4VP+X535UGacqQ5EyeeiDOsn1Dh9Z6dzdCvVnwTR8C
d2g6tJKMIZ8lzN512/Ut7wf3mo1epY6uujsf8OMPyc7JklQKQq6q1EI0ynOfua3A30Z02m68776R
6FdaimyAChSaeoyTXCnBPptD4m65bDtmhyWcTYHdq+NwU4xvLBIr/bVR5M0311Hdpz3yhQZZWip2
nWXn39E7tlYGOmgrFeWxhSH3ysOA6fTCU8d8cNEVu9/Shvpqnw/OutLiYNdajdbO4bIMi5xs6qNV
B9HMI/V9Re78u+opWjy32MjIr6hcKF13FFdCr89bDlITX6mBjIqlCiwF/F/u5tccQOq9ZsPovxoF
LZ/MvI5eub+guizbxeI3atZOkcre/qp2neIqzrTqRzCAvgHXzEYZp8hQUNIHaqK0uFrJCkCt2h2W
dY4+AVkVaY2qZLkpgWkvslJNyW0N7wXl/a3pJMA127ilnFMnJrdBW9Eoq+px9FhTB42WIdUIWIIJ
FeK40jMKv5R9VFTiAvWTbNTRVR9K+qcCt/BdF4btdbSH2R5Ums9Te0/xxbY6/2WwMmqXzEIqVlyL
7rlJ3NqVX3/1nbBbIRpcLNFo8B79ClDyMrOotHcacMZAy+tPcQ7Y3gZEtmgSFkhZ7f3PcSe9mhE3
SXTH1GvLkb1r9OLLp27wOhgbsX6P8J19nRR6urBkhEKDoPfuf9Oqhje5bvlX5YDFkpZLziozLHul
mWSs/AyMb6A8cT5RjUcaceQr+IC4CmPgtSHl1bc9ytELTJVgS2hZPPSzfcIMsyy1eGN3SJY8XYYV
/GBtgSq2ms1+0w3fhqioOdBi6mzF2aXca1QsP6m4Dt16ktu8gPrPnvYAZRa/+YBvulRuzXXA7WeN
xBpgkJKH8W9V6Zm2p0Xe1Whqexe44I8lsw/RcwraNbKm+bqGWfQvWMu3/jfoS+mPSuQkH9GYd9l7
8rkq3t+r2y+Z+E/+P8heHp2M/9f/8INPyMur9+/vxZfq/ft/Plf8rfxP+uM/H/2QvJf+l0MW9Pg7
f/KZKQ3+LkMOtDVEWWRHs9B++JPPrGjW77qqWeCkLFU1wdb+zWdW5N/ZAjTNccw/Ocv8EYf4yGdW
+BNTU5Gr0lmxpgn/+H++9/+Cz3xM97f5Acc0dVmXVVU30UkXhCk4GtMYVGt4K5f+XLErcj1AamWk
LlnMe+fxoLf+in7Inj7WRfgrmqXD7UZAX9VESj7oAUXqgya85fl6hTwV5NVfsrwigsV5p4/4KWoO
jj5SxA81Bbom57qZxPqtRt2YLbAdQYrRlDLFSa+hlugwpoqhWBTFRIOt2LYowdtRdZuRz0Hpx9CX
gGPqdYto7zIf0mxuA1KZkElQRmmKn8Tzj7aZNNCx0BpVDDS7jttW+Ymfkbcrb0ver58guP3ILLwM
wtSxN0UCKol6/X5jeHowGm3wqkH4uJsnkMj/XP5HmgWHw/jhS3TyJUw/TdZQIJUdoZcdslCSQ8by
tkp8e5UOqCO7WqG8SqG1v3Lbak+dV9Wp9JDbGBwuXnvSO+vWbtIFbypl03EkLPtIC28suLgoyaoa
eac8u9p3zSsqqumClzWP7Ly210pMVmzmm3pzYyqF++BK3oiu8tIKFJVtfpIBANxfnqYfs+S0fYZu
gtVlYYgGopEdwF4lU3Kbew5FSKN9SW0TdSWTVwdKSvsVij0aAslwmWIqdFsYJha0rNzduYFmLLC+
7JeW2sPgstPXItf7OzcOq4WJNdWc+141IcJyrF8zTgydnUIxmPaOYsuioSfqeyiSscPcKshkr1sL
RGKnUPQqtNZZItGXT4z/yTK2LHA1isPWZDoOT8TjiWiAjAyHUPdvZR+1TSRU9l21mBiC0eX5eAiO
Ywgu0FoFzC5DfPC2XMbboZkZK4izi/0SDM8Cw4C5tlQ/FdfpgmfAROtOexNlCYrgKrqt/Ft0LIdJ
a8IaAl7tVytr8D75CXBpu7/pycpebqSmnmmkwx2C7VxmvxKtrlWqSkWIgsFttUKC5CF4dHbJJ/Oa
+a68Bp/imbxOPnU7dW2tslX5tH93bp37bbZFZ2FHJolXovFjZAns/IneH9ev2PmH3yWs7zDXEz8P
QR5pLWyjcJklKO0V1dptAbb5PF2pWgKLvtwbJ7PKVm3T0ByDXYVnruhmrA9SrrpkpG6rPPmhh/0a
7UZvosdPxvYjBpkXR5ZZM2iBHB0PpIYyOaFwfmsClFRsilIo7jb6XRe+X27M6WYtRBqH/kDcJgi8
wOVJ3N2SNV+k18ZVsPgGbWVe7rIJOaCTwSKSxW0B0W1TVy1VO46072O8GlwiBToEUbddtXBBlP5L
M7z4JdXBQJvl1oQX3snq/IgJx4iriK3IjnBt0KNBc5sk626dKJkFKiUKy15a3q3tfC7RpzTyiWN9
Kt44rge9OUiVBnyGeJ7rguhKb5shWe2VH2aF65lDYTOcCHhuMnIx06nMct3ib8cBZbWxutyE0aCQ
H9i0SCCR5ren3NZPhs4x2bhl2cEZXMdOQdhISbLWsIbLfGvhFjCiPXPsoBwJ7VovRkNkP7dTb9OR
G748OU968yMsNz/ufKoiW8LcBOGqgf7K863k+PeyFMLTZh+3yiVmPm/kdcimT/nWn2mpLmNwzJaK
6CjSrcf9mVuSortjS/MEnlbsbgxNX5UguQa5mLugK2sjQW90c7mhJ8vdMclfqmhAWjYLwxEOkdgv
nKrNIPP7ugtrpacot7YC9Emy5NvlSB8T4nDLVGXVUGRV4/ppGfxLGEobfRIdfqF2q99KO/263YbX
wOJUeM7UHebKGhrkkqQflCfNmBjO8adPQ49BwWMajj72/cHi6FKth1JoaLdDZ85HdLoRQOKG3FTi
JFMQ8XJTz4bj8JcVWUeNSbyGgkf0Nap82i0ZxXnQ3tkqzjttf0O+FiVkXkl/v6/u/mzF4VVTXIcf
3XoQTBhB00dn2M8+goFpfFPch1/9fVwUYHYzTSiY2uKwqVZGSgKFz1vQ9qMh+gBqC3uZ2eUo43Z4
PEK6Pl7Y+Q/aVuhUHY+QrhSKjzzSfgt9vlklefkGHDi6CnpfW12OdNpfOlG4gPN4ZF+xBAW6VNfl
GACtv61wJ7oFFALU3CMpdTmKuK7Y9U3YrZoOWJCLkuiBuFf6AaweZCB4COY6glLyOJB0/eqj9b/O
5ejtcjhxvyKcxUPV4IzjSaeKNzK9aAKMjJ1iF8AOVDxv1wLYIR+36Ev1c5uRomomlvOZBvJM/Rgu
3uXc0I4HLMMpAP2JptzhCoH4lNJuQG3LeL9YN3ljTczBk9lB87hnqjaMKYuMqTDHyzRN9p1blDsU
/e7RBoGQplvXJHRvLnfjydzgsKFKb+BIwr85uo8b5YZZEvlaWe7qKL3x65tYdtb/XQRhE+wRHwo7
lwg5MOiBgkXya37liK2NbVDZeJh1GKedmPHib682+6rcWVzeJPlaLTcSqOnLzVDG4T1ar8dRRkW7
wx0VRYHBdSgX7vSnbAfSZ3gJU9BSM+fe/0ZKO3pv3UU6ZSJ/sq8KQYW7qdVFfRqnBMXOAil8SVm6
2sIrQIdNrN4zy4m1K5PhJwOl2+KpCB8nL+1xvqUdwkBdeoc9XjsLQqrcSbGUKiWftc33y10qnv/j
uFmA9EZZeJXayDg3D84oD7Ept3SGAvOfuZrPrK0WXJUaJhIzaOFlPbELnjzgx3C2rMMwNHiiGrpw
3TAHt0crzSgYQOMqu9sPM2el3Qw34e1+PazDjXbtXA9v0ncobdl7+nK5refW2WFwYfPQC/Smh4bg
cqzOtfQutIqJCXpuBG2NlCK7MGf+Sf7JTTFxjInAebKgbrHEM26B+jDAUH3Yun3yhmHAxCZ8ZlEY
4xZlKwyjTvpLmJ8k9Gy10aR21ykK1qDNnemo4LHKhYKdW4Oa8D7UV0X4BtF8aabOrG1h4yQTN7rT
vdLQLJmsjMn1lZeHMI+kIml6q/CHnaJgxYaCRdVtDOf75QE811ROHFl1bJPrAWnR49maF9h30PX9
TqGigRuoMgcMpn6zX7stZIyvzXPxlEgTd4TTI4eWHcQUZg2Osnni4rWCa9kej5BVDDc7RonfMO4m
Wjd+/fHuZmi2SnqFmyqTZxTYPFyL+QAMCojaQN0Z6DQqReDcFup36w3jiiRelJ+0p8FaXg46/ual
mOO4Hqx/18DXJZT7YefhfiR3LxlODZcjfLxzL4UQjjcNkKsX6fKw00gVaTf5bTeTlviEzeQbaSMt
/E0389doVvjpzN8gkPnDWzuPdrK4/BlTDRWOwBLtGx4J3bBzPP9aBeRjZhNP048L9klDxxQJ9SNu
rLKwEAe81wA9lcOuv4bha67TZ+97U2xQ1rMxsF1Hn+3PW2Up3cvfXLRJ7qX7YFs8h4/5wlmaM5AV
E9eKk1QHpQsSKqqOPic1MU2sIQxkYaHgx/IufCbrQGoON5FoVn+GwWX9MfWkO7s2D6MJwwxkXK1A
hBDtR/MdCIGRr50S5TI4qpxhwGBn/VXqr9yJh4ggIzzePI5bKQys5tl6rbXEjX/4D8bKW+kLhFPu
rBvvs//Ju6GGLb90E0v1dJ8fYzoqA81wnyR2ZbLmCOoTU/6hW5+gVsYbiKQc1tpEoI8buzinHLZ2
BtGyDNsRdp8aHydOLbPfda+Qjr5Yjxjo3qQPwJqgFj/10HFivNKA7c/t1/rq15cM9SCFkg1pEE0X
RhS0D0pTEEd2gwrKXJqDfpu48Zy5D/AoOgghDJ6lR3BHBjZ0+dpYNItu1f+ACPJJXUOB3gQbfR1e
5fpS2ybBBnmkeiL8uT3hMPo4zAebXw9/CZU5b9jhci3Nsg6vjhrjy3/Riw4rg8sxWQ9DaKIdoVaM
UOewk9BJ+gA95C+XI5w7e5Fx+juC0AwpbnIMDtl3yuIZiaYbhB6u8liemA1nzkEyRQ5AJGpLqq0L
u5sPkrQCIzPsUBV1+lXdvhTJErzZ5baMvSHMd5PJzjHIc8ighHc8JAMMzhSznGG73+vbHk2D4Cnx
qvt++ORI+sTZd3r3HW9LQHqoFZoKV5fjWPYQ9ErgJMYWnZe50nhPnQOq98ZxR4wG2nlVsoA7O9HA
M/ukqaBQzTWF1UwpSxgtrMWqAkRcvc1rBfv6AQC2tULR60ctbeBCLuMKycIkWTXF10a1F/iQ8NJp
Vpe7+XQwKaFZBt+gyiZvd+HYNz0ts4sQh1uob/2N2mPrBdp27uflY2mjeno5miDNzR6N7hzVdJm/
amM5TJg7mReWEOHV/c7lKTrrAJin2IhW0Si+5K6BZsJ/C95k1dvY+4emqJcZ0hSXv+FkkVA8UmzK
9uzY1PZt9Xiw4QRSDkVce4thEsAjPaNyYuT7Fa7s/kRB+GwoR0PxnMOJ57Awwhpoytbnsr6Fn28g
fRvgIV2i9xSkWNtcbtXJFOalTUYJqhlFdVTPheUSdRVqsnu537UInMhUgjrv3e+eBgNN7biBKL7z
qokSw9mQ4zuf4RwrZMJ+pueaWgAk6HdlPlp2Jledoyx8XbsjgzLvVeDC5bAe2npiDo2ddrQxjFl/
AJnKmNlCG0cYv9TPrKjDJXLXqDDXe6lpbpwIzFTnedggB/LWh5iB4GqfTiyVM5OXyCQ3FJasbugi
OIKKFwi1KC+JHK7TUb4SPJqk8CzfG95XCjvLPZQbKPRMvHXjwpg1G3Ni9p5pPX3K8QF0kJelLI5z
WeBWZOXFLhwkwM9RrOOuNkrAUE8uv4NOhbNUoWLYKMVUVkIdF6fQ8+QGWL5sWzztLCG20WArGUZ1
sSugMnkgJaVonVqhgxFamtwqtdrfAKJGFKbo4xG9FsxaHIEWtIOkhYWxYtt7L70UaIsBxVr0hxFN
1RQTblUKmX4oaizXCpQ/rAxd4cvL4+SAtzSLw0oGl0NugwNYWPRDMsDwdIud3zr1so1RuOok05lY
EcqYdhJ7iMQdz16KDEQRekjPMxhiDhmiIHC4JoHCXppG/RoCTrtp7NbHJXW4R8usmLeQhZcY8uS/
WKMdfRRsA9V1AywTfxOOssFPXC925XJnNhmupZAvV3Cxo4nuPF36JETHRaCR4yBRKbbTAbKAI3a5
K0tTX8r2EH9pXWy6zb7H5zZCxdPyah+xmKjdprkePVwezXOLgHVoc26yGikKHI9mobc5ol5muWsD
XV+bCSydIG00VGq8jZK1wcpsIC1KutTPLwcef1gYX7ZzzdZVQnOYCdMIckbnuWELaQb9uBkO5CgD
ly26nMx7yPMytnCh8+0XY9oEpJMthQMTeQihr2OqWopn7TVWHbyjWx/RIUWWF0r03CIadTnWyYEl
xBLah1wU3nqZq+4cP56Htn7jDOVNCvHrcpiTbvwIM1YaFc4sfDqOxy8dMNmsQySedKws35GiBRSN
7M3L5SjnG/MzijBLEK9AQgih9B0846s0teZwbL39MPG4PpmLtMVhRwQfgnQ2KdTjtvA2Cl15CNUd
1prmcNVr16g9q9VSSe+qbmL6nVzWSFrK1AdI8XFN5fQ7jiVVfSRHVkeLXmNzbqDo87zXNpd77WRp
jzH0j4IsCEYgkccxlLB1yoqOg6+MGicKiU+YaaIRDTZfL+ewJaHV9uomKfaLy4FPj9fjyCK8hORQ
rQxOLvM+qsk6w3jjnjSXhm+Y0D2gc7guUeVWTWlZDW8OoOIeZZHLnzD239HyHr/ANkyQNTDYTm40
nO6YPHSZsnOsaGXhAu85L30bLOHBVkiVXQ52ev8fo427NFBB7v/ie7Dgcmp5fq7sog4/ActcZ0G0
LD2oUlXwrHevQOxfvfQz3hiLVsJoty42fRpNXGrOTSkucCbNNQB9OsJSxEkmDQNPVXbGIMEbfsNz
cGaV3+VSmpi75+YVOA1uUGxYBo+V43k1hKh4F0Wh7LTPQbNCMCD3b9LvkfuQ6zsgPpf79lyrgMoq
vGc4hSlNHgfzUckow1DRdkljP1iDfNN2eE8X8WsRWhPr5cwuA0bjZyhhTXaB32FYi6h+2qFsb8JM
qvDxgKd2uUXnpub4aAGkzE2GPjxuERKQtR4oAztzoIfzfeC8uk2NDbVeP2the5Wb/hT05TQlw9uU
W55M9zE7eYUfh8ywz4UDllc72Y/t12iUyGmKeLjWVMT893FcbNgO3yM5tJZWqKdLdLmXjdfAH0RA
e6TF+K4fL4bUz2/7aPBus7D8BhnPX/tG2bxc7p7T5B+uUoA7ZLb7D1iiMOJG2KoKluQVpyS+kZC4
/kDGBuOOCiL6HirIXOcqetOoo1OvXMlL2KIN2nXw4FCThXGGiuUshtAzw1NFXV3+uNOxs8Epckzg
wMitwRxvjQfZpYLjoc3iiNtSYztLtQo+BYWnL5D7GJYa3qW2G2TLyyE/ALDHWxn5LGp5oE0BkvJM
Oo7peCoiciPetXV7621v1973NqyizxCdJaTA0Kd562INs9FhiOM/0trXTDRxYchTqu+tzzAesYKX
9AT2MmjSYtZD1XwKo0B6y3JZgZ0KCwjbgd7x3zRfQcanZZKgbe2q6j0CZ1gXyx6Kg21QGfcoaEjl
HFIJenaOGnkBwmuh+4iWvcQPd4jHzQ1Y49tEykhnKoof/kH2HB2rEKbumx6o7T1qgdDsq6xuv/ZQ
7oN5Ewfxo0xaG7xuZDbPgEfir22L9+UsQVdy17WUM35xV6EkC6CCA1gZE+mGLdyO5AyeLGs0RwoD
U9duCTcPIZpqrrTry6Mn7iliIGGxt5LclhrU8V1ty4tKauZ2hMB4N9Gc8XMPp4gYRZgiCXmetEmI
gozFJz/3lpBJJnat8ScOQ5CTIHfHGWcC++e6LKR7dFuCV6kEzS6Kg+0erSWc3VGHKgJzHodk1y53
m9ggSq0gHVllNrKxChnW4zkfJEDYsqhpdr5HZqeX4TyVNnj/y1FODjLSqyRYeF9Z4KsVQ+i2xjS7
RpF8QBoYUBU4q82aynqo8hbpPW3WNwPlSDuZ9374i7OCdxaBzfFeQmn15Olvt2ZXpXnM43KU7sBD
yMr9WWNPNG/spOMhIwrVedIbdCfH53En8p4DxKYlJDmkZqHWO3vU6wfBc7kTT4fqOIo4VL5bIdmX
8kwNIrT2HPeF2kO7uhzkA7Nw0pbxiUh7eEKJOeTaQEHWswPeiZW7QBZsl6O8VFXv1HFxOMuWgalf
IQnH3oXwpyv3MyTFOv6kRUB4aimcThvuPlSPKb9RtqZcdNyvfRyhgay73l0nRfPEMa9DtP8G9KfJ
lCHlpq/y6h625sSSODl6IL9gWmZapFvJ2ENFOjp69N7RMXMw/DvkJQxn5XfXxoA84yZ+udzVp+PJ
0UbqYUSFjwleYTz1uCgVNZH8uwiy9koeMM+KDXUq9XeSX+GFxfNH/eAnfWAOj5uzNyPLj/YqJym2
LAj4qgoon7ZfNQpSkij+zDm3dNI75Zey58WCSMoUsE5sKF/wUfjgxieTAdOFhiatn9dJolS7Buj1
HFO+djZU+Cr+WneKUYQ9RkEIRG1Sudp1DrIqMQB/C0bOxNw41xRDVz76lJyxKsyNro2jqCOHu9P2
JscmylbZkzQo8sQqHL/1cBGObeGwNKgbyFwoxSlocemxU/9jEVrJKm/9YoEPRrFQO9tf5WWeL3+x
77hiwUznyqOxUVHVOZ4jWoYhV6Ip2KaYDVvzj9x4uhxgHOKjBn0EAK3MRGA/Flcyd3MzlRsj30VY
QTk+9xhKRN7zfxdEODmxomIGKATxkxYtx5d2wDOi+NUZILREmAHIDBR72ecGoKRvLTBKH17s5WaI
ux53DAbjZ19px4MxMoCzztPyXZrPuw3mmzoLNaBKjXPGsp0qZk2NzDjjDy7aqdvZESCrfBdrj0qI
u3p7QwJjotPELVVs0vgRB0GUDBOtYBz+7BvtGTa5PsNfpZ16L5+sTqHnhC3AjvHXg5KU7/rmqwbg
0J96Ikx11tjOg3ZoPvxVqdPznU0uH3UMy3hU7B+Xh38qhrAWo0iK/SAixr4HD2x/0eJno57IeE/F
GKfgQTt89LytoWGKBTFUMxj0RfQSTZajJ4ZDBJy2QxmUmUNLGhtPSR1rFd2fmFgnG+XxiIvwvaik
EVmu5jtENq9yq4WWsGvVbKllXy+PytkZDD0Aa2QIH2QSj3sM7S4P8CPLnqcFmsXx3GjfrF5bWs4D
aiuXY50dnYNY458fjI6NXrWVpONTpnDmtfVJaZBl9hb/XRBhrRSS7EetOu5jTYbLxBVaRNgl/ovn
H9yAn90mLJiqDfFG+4iievPMwL1EUpEv9Od18utTGgAl5Q0SkRTLNaE9pqQWTinJbP5mNtcz/D5Q
40Zi8XKvndmbSSaBJuJBq/NcEm6keV0GblaUOVo1VIx5XCPoMVOVWatRVZ2jGXw53JmZQDjeMGDi
SEqclOByzaUe3zK98z/QbZmFWjiDB3s5yElS9eNRexBFnG/IS+J5RJQ8Xo4vl212F94H/UxGNhDL
ym/DrXevTj08zzYN0/PxdkpFQ2Qjo5KlSqiCMF5OhEde+27WzUKPkon09NkwB/kH4bi20FGpqURw
8Qi+dGC9Imkb1t8vd+CZTegoxyEc2KquhNWHoRnSVitZvy+Up7Ly1wN6d5cDnR+pg9YIywmZjLap
Sra7FmEDlXLebECDs2jV1zTaL7QUy8CmXlOQfjBQs4mc4LqxtPWocHz5Q6ZaLJxRVhqSVm3HHSqo
FrmtLrQK9rqs4n2aTIQ6eZCKKRfhrFLsEDNSTOV2JQ4oxSLB7eixfLCuwic3mmvxgjoY7qrpCqnl
y408c3wdDqsjrPVQkXA3GAMrQbSocFlq+vvLEU7fZsfZMUe8sdYJKZMxO4bYgfNaI+z3Fb/6sIJz
hvAkFgcTTZoYN0dYDXtFSXsHKMRO64xF2N+qyLgGYbKqpH+1c/2cqSL00sclysIngOWNo4fuX+dh
s1LC58v9N7G4HeFQRq9uX5QfI4TwoFHfaF6Jv9nqcpAzJ//RNBB2R2zIMB3XGCM5blE3L2YDTjJq
3WL3sy2U/fpytLMHzEG/jSN4cPYraHFJxthveBjNu9AFA7zOhnTh6E/IJM9VmMK1MfWmmZoWwrbS
4KX8Z1Bw7GwrO699sruXoZwgW4y7gvAIpCepmUHsHhnWQtsciHtJXXE9R5V9FaLLSSoaxWVs0Jxs
RZ5uWw8vl3vzfESLG9t4awN/edybmBYEWLoMnJ8ZbkkBuuJJP0+SAbSR/RA6mMhWU2CjE+D4n/vV
z5jCaYBgE7KcHm/pRJfmrfbaFQhCa818wEYxTRFeUDeKs9TKa22SxHoyjrA9QSaaKvVYm9SS0Fwv
tUaZKMnYVtkfWpQvKli5KT6QYOuXv9ixQiShkY4T2HqLV9u2kO8Q9NpoJQ3Epk6v/Kcqs9Bjnnqn
fqRWjmaPEFJY7FpvtqbiElJfL9Tr8lkd5tTMMMT2ceSag8q/2i/jORWZZ+O6N/GsnQU3OKpM7KAn
FT5t/AwAPFBo0KBzdOFUyKVkiJqBz/Cfyy/tj2JRbMqH4vP+3nrIltGXelN/Tu8ITgltMVn+PjvA
B8GF86LvUGU3VYKbty0pc/RDlJmGFHw5b27KRXzXraMnxGu79yn5kNNZPTZ7xN4CrOHKKcIyQy3W
bDQDzW1XLJpm5niLvloU0tKvli6uCQv11pyYYif7rhBROPflqO+1MCVi3jv3avKoDP6y2zeLwn0e
vKlhPTlJjoOJ5UbZSbzcK8f5DAvMLpa2lS86R57Y3KeiCMMXSQNmeyFNSkt8DApOkD1Oo9/+xdL8
OVIi1rMFmazF5jhBPTzcq5SnFhqJRYdHGmI9OaJ3EBYvhzw7LUGcMzEQfaF2erzN2vlQUBdzjW2E
hWEcdXOMOqXo2psieZ3vv59xhC3AjyK1GQbb2PqYHfraNpPXaj7xYJhqy/gNBwdwiy2wUqYOe2j6
GMX1QrMk/E4xBTZWlzvt9GL7Med+tmb8koNIgytrmIETKSxm8r3zrfqcyDP/k7qJvtbf2lfEM+wY
W6KJDWyqD4WzvkUnVC6og28T7IsLvCuHZq5KT5fbNhVEeB9oOcrsmcFBpEvO0vb9VRC/o267vBzl
Hzalnz0obBGSDAwHlUtjWybLRt+hbut8sb/z8jFfJHlR+yszm1jBl2eHKgu7f1qC4OYpYGzzdK05
N5H1WEI4CKdwJFNhhI0CC10dgxoGCeu/uWrtQQG/JjjEOMVEF55cN4/m4EmtS4aGFWg9A5XhXLuf
sR+NxPA1miV4UXjp/PKATTVL2CcqWZLT0Kb3Kv2ba2LImaOJiagz+uiXA50+lEEx2dz3HFztkB8Q
03WxnlhJWXbGtoO/FzTz+KFDo2zmf3eahTn7HK2nmHTj1iPcTgA3wN+HD0KhW6R76T0w8oLa8NbR
sDKUSNz+i4VLhLFOyAmM5KIw2R2w4pokEQENdZeMXVSucOXCtzw0po7eM8v3MJR4x8HXvdFxYjO2
WIfMsVENVGzA/R+Xx2gqiDDHMaGQ/RwMy1ZW01lYFgsTE3bMnSZm+FQY4U6sBuCatIa2WFY71yk8
yP6XFPu1y405P+EAulDSHYmGYjrLRK89qXLZ2Cqf4637nHcoRfCaR5i5pwyBvecMF1akci6HPd+4
n1GFfTYd8MrAKcDYpiM06bEyXs0pGb5z924mw88YwrwbCVCDlQ7GFqTaJ0Od6cvks7X1FsXnaGUv
ykXzI/hirLV5vFK/ytXM+SP9ml79V80UUa66C7xCwZhr2ys171NnwdM0Sp8uBzm/gv9upyHMx1TB
ZCtxaWcrPffel6H649d+32Dp2rxBgTwr4GDMcSwPjvswl93K3+f1XRngygdZ8F3q5Cme4QnfZNwc
RtwhWnDAEE+gKDaAQaxmlOYulBK5W9idK73ZdtG8hv1Q/6GrCW5IulkXL0EUkw6tPd3n4eDGzQJr
pu7ZbxWg5X2ktm+KmRndHAgGprEZbNYXLfNzvIhIVvcowEv4wcVSWWFo2eTVxB1WvPuPrQDpq1os
J4AfopiHU2tZtdej6s5To+GxSXC+CYo8JpNpefNEiTejjOfEWhJzBR8xEQ7hvHDQ7BOPdi2q4zR3
tOqOvbx5V9qgnYOA9We4CGrYPGnDH6HcPHWasbk8L8601RrLFrj1GSPeRLjUBg4euST/2zsEge5b
z09WXhwAbq6pKSBh5q3V2Hr/9ZD0LLMQdUZedMJU7yMwle1g4ARpozrquc27xKLSNfmx0oZbt46a
Xzz46dtxKP8OKGzCgYEQb65Z7R31E2+JqfGjE5vtTO2hY5Wl+4vPEaLRKDROTVDiOHEJ1wzFzsxg
L3ftnYNxOj4vRfBguu1zGlnud6zlp3RLxFvNGA6NIxDaxANFIWzCHDCqGe2T9s6wUAbS+honE4Tg
5nEaugspze2JO+jJtRcaHVA6kKqg2igPiXCzvWGUmSfZ2l1k/fC1/YOBhmeY6VehzN3NVRedYd+o
bXwb5NknPZhKyJ+sE1B0FL5QEQGjgvazsI85hY0vAUy7O60P3jq9xARJ3mNwnVTPTqbl2Al4aJln
UypMJ1QHWn0UdxyGg/2zdc02wmuPVgfKC95ZK8/QblpJhZOajR5OsxI4blG6G9xBgMF2GmScZGKP
EM8IY9RNgYUOIm3UUBVxMkVky5I/WOYdRoj2ItWMZNaW/VRp7GwUJg0pS53r60dPHLRUYXSLkaZ2
F0kufqqxFnHJg8NxeRM4EfcbhXWp+sEGRXfbkEUWjmWneIfXko9Xi1k/4ZZiYwWN3fvOGdwkneVx
Yn5JghJyQ+SnXjeLospW5pmFed0elcx7ufC7ddBXm32Zhit8P/LrIcCy4uMzR5X0/Xt69+cduvwQ
+/6GVnzhYwwu/Nf//f+nKjt1z4MRO5Fl36ZF5f3nJi3evxxqsH/8v/4SYdfk36kOcVwhV4cUxEiu
/UuEXdV/Bz3MscJC/dCz+1uEXUe4HQm9UdtEVWB1j/jiv0TYUW7nXgLPe9w6UdLiKvgLIuzHs1ji
zYUMF8BDYTtsGx/POqynHxwLe0G8exQ46oM8QRP/p18fT9ODtWGZLr66bi7dJ4HxR4xRAJeVYXXQ
z3/NuH+WZ/z55cIOUypAx1UM2h7we9g5WA0v0PKcSvv804cL26aGf1seq417n0TBW8aaxAsybSbW
9D/9+Pi/H/SK1pTY4Ll8edlizwN//0aCfj6x+Y1f+POJ+7NbhOPUMQYd77lo/4D7nLusWyn9EiWy
s9hjYjtxF/qn7xfuBy0RpGEghNLX3U3ahisrkt0J7MY//bhw27EzbDf2ge3eD5GJd6GuP0P8Z81d
UvT8p74R8kElyghD7/vOvQX0dIbutTzH1MSb294UJPT42P279z/qEQdDW6VdNyQm9uh7KxtuozbL
rgqjVPAE9YG6hi5WWkr9VZKtKej8P3SXIqzfCBWKrsLp7z5AZmPYRw4OePoUxvGfflxYvoajJUlC
gfBe3ptvUtRE87QwXi6PhVCi+dlVwvoN7SKrrbJu7stcWao5pm8D6lHuRq2e7eEpLYZZjj1SuAvz
YCkl5kzDuLv+5robq1rx19T55sruxKL5II+fWTWiSAgWaqU+YCd7X7soD2YtB+SNFD+0wa2JfZih
fcXpE12gYdaom8Z+tTBgS1iyUY5DjvwpdsLFX3/LG2P8Z2IuNV5j4YbbL6X0h+Y6E18q3Ad+dts4
VgczDNMdN+68prnH9nmjaV97zEhNekTrblBsU1DujONwJhX2YshXUJ3nql7N0JOYy4mDT3I+8VYQ
Eg4/v0PYZyInDqRC7bFdjvGmbdHao+fsuForJj00oMaHSxS+mvfufoUBKeSDT2k/t5TxbYjcsu6i
jVJd8Q+H/4ez71qOm8fWfSJWMYdbhg5Kphwk2Tcs2ZZJEIEgCJAEn35//e86c/z3drtrdDUzGheb
RFhYa+ELdNf4AVSJr4zQP2SYP83lWXjiNqHEOJI8jnzucyh4HJfVfUnHsKBBL3PNXPQwBz/vpPwE
1IjJgUsUj03UP82pupvc8ReR2R2R/CULyEffOvcmIy/r1H5xJgNvIl5ab71Z4PCjOnubes59YlSb
r4Az6Cb4Aifc75S7JVLgU/W7fhtnXnW438267taAsE+a5qDS/qbbtodYr5+QF9y4brM3Jrl1urbo
oCl6GjHiQTC6sw8TQEJb6D32zvSNiPFeSM/NA388ZLPad4Q9kjiDHbWT7iJGSstAm3eWHVtppaIe
HqWwOvcZaBFE3iT+sJ/m8Raekg+BJz4yJnftTMHlMU0NK88rR/OlKHgWwz3cNY+RpmPtzzjgunVd
89iabm+Yz+HyIkL4/AZT3pj+ypxfClTngR1eCUlkYbEGa/KdTxTM4/j7Dmv3rKHWLz4JM/gl1bhB
f8k2IBB8Kf+rZtN/9pB7FrzDgdM0RhVWj6Mv8y5uHtKUfPx7fL1w1p0z6Wdn4r1MorH23HSaQEKM
useeqf5DP8bZtW73hXE/14sJRGCTsLVTbZfs0YTspndp/ff3v/To03f9FucS0G2yaUzG2hkdk29s
+Gj6LCz//vBLg3P60d8e7kRrCpGWdqpnmMQXTgTDIW+i7p5q99q116X3P4uPqOozOcaeqrVj680B
ZMuPxTX3jksPPwtxBjRqMbebqpcE500WteqAm+TuSuvi0tPPti+MwvspDdlUs5WdTDvzOG7f/j7w
lx59tlF51lnidkbVXjZv8AbcavQRrrlR/Pnh4bklUJI6TM8Lwg5rvLDI8OaF4Mm79ipMWf69ZPrA
EcPJma+ma/ZjY/CMG4h7JRe69OJneRbzle3DgeiaT+leKMghTLDrvhKMLz38LM8KhJ1GmuLhftbs
5AQgztJMtnzPfEL6/9+j0kSrMjRIEWVG1R3mGM5DfaPYlSTjFGP/70kOof9/P53P8KldyKRruDaa
PNqG3czop5H2t/AP/rUAqCg0m+sIvphXmpKXButs105xbDeXngZL0l9YT0UgmuldhxTIc//+mmxI
WrqEWtW+koj2EFrJoZV/+PtEXMjHIDv976drn6QtXApkDa6ueBU8cr6CNTLlDDJd1Tau7o5imRVM
jP4D2r+qyUfbDAWNvI9IGYB/m6NmtyWwjF63OHhgIOrmQtKkdNBHzQ2MrO/gJ/2Twj8Yol9e/M4F
dBYQNOXg/TmurmWavrWrexLS11ee/ec0BJcF/x6SxvAG5hsck5lQ5wCtanhfBMmTG84VupPqzvAO
Dt3SnY5/n4MLiyc9CxGbXngmYMVYrwy3icqFD7rurikLXXr4WYxI/LCBtKaDo9bGTeGoBC3UFLH5
76/+5wMRbdN/D5UXOOPGjNV1lHakbLeI34aLhhCz8bx3HehhehYqTB/BeTqmqu6cARXDClmtJBbb
lVBxaXhOf//tRG9G3EGRNZ3qRFu4BkZQirPttWLnrJf//xI1NMr+/fR0dSwnMK+uAacKj64evFuI
T/w4KRbmoDRtVb/OzjFNO3oPP4gM3tDBWLEO9rd/n55LX3cWOoaEIcrGStUbnz4OUt0CJfbrfY8+
ixuD04cKWDNdD0n4Q7ohhHGuCe//A2L7Q/w+GVL+PilLswamSYmq+2E1R9wJx7BNPYmoaceHY5sC
PlD2sAOmffIcdxAMWUYI/1MEqxtHb6aIOyb26G+DHAxRu08JF849J2mzWzI+oLoBicdpGijxcY3j
uKFqD/leVgkJVwnWRZ/HueGlty1j6fDUr2Zng8VR2kU5onpbzJ7mBw0P0zJbl2CXErYVoTuOj6mN
5LFjFh6rsSFwKIKHLWypcfPqb+kLhQc7Kr+m2wWW+p8Gu+oXKKbZG2+MoGPEF1vZ1P1h7AQVkCWB
ESKdcOWxQFIExgTufomzl2Tma7X4qc43BUIXWefvK3HGYuSAx75rXs+F3KbFASRzHcYa5va0tBao
J0fzK5HuwsF8rpMI3/I0nOks67WFjBqstsFEd8UbWProOaSCQQZbNl3u9ag8tqG7Bru/EKWSs4A+
Q1Nmat1Y1gjl3XE63Xs4GR+Pqz+/K/X9P1dGvmGMAlUr60Y1dw730nzw1TVpiFMw/cN2OL/Cof4y
NLMbyhqteFPA1nEp4PnroHPg2KNnHXpldi5Ei+QsmK8b5RKaR1M9yRMrsfnmiuHz31fVpRk4C+Ir
oTy14zLW0JMOvqYq4B+Fuw3VFFO3/PtPXHr7s1hnt5GKhFhZu517t0j7s6fplTz70tufxTolrd8v
LXIkxYh/q42ErbiJ3fsIxfGVbXfpJ85Cngl8mrhWx7VP3OxOTjCZDRIlC2lB/XrXAMVnu8A4JoH+
KC4cY+lBrDy0X/psuSLwf2HwzxWxcFk6klni2Q5TJje9upfT+zr7AG78+zSgEGZqgf6L654VKtrD
VuZ943G23BNoKNkopLiAhaspz5bXNsjel7Oco4B83LWOanIhsU+gdpo0YNz2y3QNzn5psE9//y1n
UZkDj5g0i+qx89wyg3hKYb3uCkL60sPPUpZggQ9xxDguv52hLxXT8GRxhitDfpqyP0Syc9S6Wkft
m0nGNax05cPS4CKlzRQ5GAjhFqBhwKEkWZzy7/N7YUvFZ7sWFAcFiY0gqtMVQL2sH0gOjJTzEM+r
2P39Jy4N1tmudbKMAiXqRfUiSQGm5JPjZ2/vevS5MW5LFutLZTHJIyQOW3fydmvkjVfG5sKLnxM9
0hj2rf1s8OK2meEmKj7Nnfe+Y+RcvZF2mTsGJFa16AdolkEjtZPhy99H5R8pkT+soHONKdiRp10f
pXG99ndCJ3sXelZs3YE50nRNOcn7lUSl6+1X/uYH31nw7IbbbRAfk6kHmvYZ6AWyAcbQXIl7/9yX
/el9Tovvt70Ydutgac+TOm2WPIZGUrqy0htpbjP/6DZ3uKgIDYjd/ZHOD0KoYoCxiRnD/Tqi2Xy6
xBjj/w6/8p9qIzpN9m/vsvTQb49jNtRIDnYDi6C5pfprHKFLK+YsLghwviRKyQFosug+GcabxYdG
3ZVZvZDhRP6/3xzKwfHikpTXqdHLj6jrzZHL9hXNebKTW4Ae6BjZ40rkd8DYPoeefJLCTT+udgug
N2A6uNvFU06hU1/NMe6thtkjZSD9BQTLsH0cJvy7SacJxG7lVzIBj8ZX/xsuG+6DcbzG3740Qmfx
ZsXlf2QaJWrH7X75fjdC7Wz+7zgD/39uzyLNxqEUAWltXo8rux8siNgWhV2eWf7qt8v7du65wu2C
GyTIHy6sTtr11Zj2e7w8/X2GL4zNuU8gDFqHYHRmXjdrBlGzvobAwrVx/0fp8w978ByVTTQcD7tt
ZbXBneWxWzfvkwyG/t53Np1LRtpjxicJ2kg6qlK3zvogQO/4uJkAnsaLZDvoP5IyXfr4e0eG+S4N
hLtrCVqHGpUgsBDe58hf/V2jl7dVBXosl2GJSx6hauFXxewuDdFZOtKyrdFGzBh87eXK7/aoKMr3
jf5ZkCLbBuNo1dIau2gfJ+Ip0uxKQL701qe//xZzoLiOypVpWgOG95bJ7MWLr4TWS08+CzjusgL6
bIa+blXUVuEUq6pzpvfVa+cme1GiAIYHV7fmZoEcRjtCbc6M1zbrPyqOf1qRZ6EgEE4kN2/F45Pd
bOcCWQ2aY4/CHHHlzsGJxuFbucNrcDrayRsUzvc8zFDZH0/XJpBdKDsWlbqDW1L8lIbdLoLZSptB
im/pisH7dNJW2brPFGoIqXwGsAE5MmRD/E/NPEIo2VT4JZ2+QPUzj/Tuf3/Wa5P3dZXOiSOL6/i9
FzJWr5v7nQ4Ira5zbTNfmPVz/gtuo70ehFAKnPSAu/J1NxD/fXN+juAlGW1j4NkpqMzt3QCpPNgA
vGt/BWcVStAufUchBIK4iZZP6sRVu7Iv73v2WVhgCDCdjWJeR/GxCevxned5cBYTBs6EB91MWgcz
gwwFYGVHGFNcU525NI1nYYGCZMFRcOLpw3jfNuYFfbnn9w3IWVwQEPqkXIW8hngw6NeGyj0kPP47
L7z/nLP/h1wfDSlUTH1ab5kaSkBeH8LGz8r3vfpZWJADNNrj0fS1Ze2zF3dQYV3NO6vCcx2uZlvS
YIHJRm2loLsWDOAguWb0cmE6z61rKTytLEFWW8MMaqrmJUXGlTX+4V3Dco4l3dB1amOP8BrErWfe
i+8Ceu9XYhU47DiJ/hCLz814mlZSamJBatd39gjEd9j2UfyEWBuN6dFlEJDjx2k9nmL0uumq088w
Iq98CwuddittiBKbO4/tDElqE+wVvC2X6WdAP+MJEJ3IAxbd+XhKrGdEa3NA7zcPuT0G3h1peUmh
ztAOzwOqzxixPaAudFZVrrYaAVyK6DCY4+zuTqF6grKZdPs9/rJhWTiLe8T5MQbdUcTf1pNPg9L3
+D99Cm90QJ90ar+nzU83/eI1HvQDP6DYvcNhEGzpT7Uek7grEf0dTFY6xMUITgZOgsGMkE8L9/j1
MdGfIhCBVnwIkR97fqT4Hqd7a6zE/P6YTPTP7+CRHnrBTgOIWn+PfwZST4X3iLwVyC20cPn/DuPE
oJYV7HWI/GU9ymkq+PyAb+ubNzPLHQYEp9nsypuGheDtuiVPmlyo8Ua7u6xp8T93pzPOJl7OZ/Zh
8MwtOgbPDRxEcMr50RFCPXcGZY3HSdX68TPeoUV/pWX84HsvkCDLYxF9JSG/bQRcwkZRxG5Xba2X
T/rej+8SXCB1bZvH6KCaiRWt61XrBqkyZQ6nIfRWuMKPR+NChT8u8eZaf+3hZOTCIl64U8k6wAdl
SeXx9I2+eUlpfI8mQO5ubjm+s6lwblTTLbjuzZKoB4WsJbnXRN+grn1lO5xOpD9thrOo33bTzF2J
MiLRy+dEw/m2X42uggFTSRQUu4mFLPz7tvXZGZAOCuKpwITUtGvv5mj4ErbxFYuRS/Ho7AwY6Sip
MBOtY1DbjukAwfVwBfPzfS9+Vo1Ks2Zxeyp1cWPzwpf1nmp+pQd7xiT9z/nyD7Pvt3x5xKV1FC0B
qQXWfrd2haeWG2ww6JdVWP+njGeijwuW3twdus178PSVEuzS1J9VkPBBE2ztm75OA/YLd15O3WST
/MzjlP4KSJQ9pMZew3dd+sxzPLOyTRjLLSY15P/H2wV+1o9iaoJcNATtD+Os9yLtCdwaRlOEjck2
7EkvO8pgSguBjX8kSetdOV4ufPg51DmJA8YU46J2+0Hegw/BHvSUshcCE25ETdtWpmfT+9bOP2al
v81vSp0w3mwv6mhdXkeWvnDbvv59WV44yM6FlRhYe1wBxFJDwDFCfD5p7NI5K3odkKNLVXZwMmZL
aH4P7yvBztHNyerZJl0pq33ouoLqTHHbyN550XhO3odSvc8jXJbWdBm+CiFfuetfkaK6EB7+WZW/
TULQqcmB5S2rR2qfvHj+hn7nlcV06dFnscEaBwZXod/XOnGfmql/HlV0rQ126dln6eHQT0q78AGp
s9l9bmi2Y6Pe/X3t+KfI+IfA/49G3W9D4jXpYFgWklolPr9ZrStzN+Lh58napOp6H7IQjkhxuzw4
o1+xxT6CGHdyJIh4X8KxzNsPA1wEYXPBS8eOc7WsA6lIm40lmgreQfE2zMO5jXcUH1Euvido2TVj
c+UDLpXU53haNdl58WTW1WYVOY3oTiCS9LgrFzTNV/GIfMYCUIH/cCee0xn3CUi1lvg5SoKqj+pT
RrWBSIRTfdpqn36W/KZfHXwR3eNvKKp1zCua8ArZWqfC6pQ6zGlTnLItEnzj9KOZ5jIIcSc/hQc9
/3TNy3xNsvfC1J8jemOeuDLq8XVIfInde9c2mQ+bqj/P/DmgV2WDWtAd7SFAL7tPlkizQ/N0+xLG
S3qYCYsr0JZVRT3uVt7C2r1wfAdo8iwN9vBQWQrArWFEvilRZJFu/AIwC/5E/Q79CmeCc7WYPF6S
aVEPiyJoeg9xnM9JP+8D022IU8v8sA4RvQs8QMNGGemDmP2B5zLW3k7Lhd4uWpxcULh/4yqJTGTq
xbzrgDnEDIXOl3TIPrrMLaP15NWpkESvQZezCIAMvVnQJplUedLJDcxGkQy5ELMsBSHBndNBqMO3
MLx0DQ++hEu47awvaBUwh/xyzNK/giMdv83DLN86CSn2LRhoTmhGq2zDSwDCHeVwoTXPDTiNFXZI
ko9rItBcTv2C9Kt71wDEDwmalR2D3jnRRYNHeGN877vAVo3nOHBwYerQ6269Ac4uGQvh93cgE7V7
Oo6vBKz9XC5zeJ+G/C0M/Pap27qv2SDZ88jD6Db0p2a/hOG0i1zJC5f3AH6IYJk/CJfp/aJXc7Cx
iSFo1UXF5pHkJpymoAS2ApnqsjlgKJMnRpR86B3ZQ7GpGZ9QEyUC7WkZv4ajF37otXrEcV1opwsP
dgzbCs8Wuedqu6PWePgHuJVehgmK63KAr2aSwKiWTuQDkTAVag0EAgzpvy2r5JWlCCOWZ9th5taH
fJg3F9Sdpk9On2CfyvAXgEPhPvVb8QGPBdJDOV8MA6AaFmNACc6twVDNxB7tRhooV/ex873XGfRH
hZFlOxF9gIq9k7dbYHaEJ345td18aKnwjj30fEW5qqGFFIdtj65gyT4O+PrVXaKgzMYwO/Zidfca
dik5swHP54FklaviqHZSI753ooU+IuSM2W4wsr9pQDPPge9GVpZY+5kJODblrtOhvx9kNhxzFqdT
rhBbAR+TcWF0BgTSpFG1GC8xcQ4t44XBk66HQTPO0Eelw/ZNx81QzQ0LvodtqDjqwmb4TmfT7zIn
UpVnXHc/NDA3tpkzPgwpiM4oMoJnHk0BvHmdRr/2LEiOYpFtNVlmi75zI4KiZJ5+uWGEFTq49CYF
3+6VqHQuQovq0szU4q7YoXszWn83x21fkMBhFTq4cZ5GMmP5bFZ92Ngkj0oM5rWJVHQjl0RAxIzJ
FTtChzdLMhxnBYU4cIvhDTJ6ufZfojEoMvgTK7V0JV9jeG+RZANVJsseLevEjci24OvkkuDe2wyU
czx4JN0YbEykngwEc8fqxw5a4lWL02TvLukEURqd8CdvFsFd5IQK3rIz/EBi2HfncKIL3iKawu+v
D1yzA8BkulUG7Ro0Ton30HWwUjrMnogtquqV3m4BnNzQJe29Y2p88SEdXQrTqcwHdjSK+NMion7P
waj5oqc5nMDeGocMGnjpWmUeh5ftMBIP3PsBBKqt81GbjTD9+mQzbJx1XLafU7SBsZIyaeNSR6tr
d0M/gISQptwD+DV1cPxAZXR6DGLZGuDAV/2jd5Lm9KDIPJmMoqlF1fJLKgfBozfeCrSZH5jHdIMA
1ez7fKtYxqbShOMCSY5RBPna8L5Yug3UwcbIh9Hn837TQ1BF0oBdFSYTnMZaX9z0xN9wZ4GvEZ3H
wKEPZO4tKdg+tgvu+Dbp23HynIoPCk3MIXV1tYWDU8bJ2laZWMyjiwZhufaxW00aqDY6L1lBRNCg
h62AyqDJ8NZrvb1OwMblkd2gErdAA3wci2YISL6JO7n4w5AvG0BlAgt+zRfqJId+Mn4JU8GltDF8
txoSLWHezLEvSh93ad/TeQSTaXGjOmhhipsjVIQluAXg0knt74IITgZJO8P00Q9UZSITVg6M6Srm
dVvhzS3y12nxC9lpBrvGrFNl2E86foACnF9E+K/f9KLN82K25a4FFBcS82aVlW5S+mkes+ax0zAM
OyFz3TySLC2Nn3VOzhuwsvIQAiw577UH+ZQRpscZ0zARi73XwEb6u+WQMkmFNz7odGyQqrf8JlxX
cQy6FR0ETyQQrMI+miLIG2TQNvgQWzKtOY0HpDcW9/Ki8dubTs1iT/0ZjrIZF1+cUYlDF0bkQVqP
/+q7GDS9df2QTg3yFjIFH/BVwcmhfXlrGmsfZ4CcCy2z+TuHkMVus7PzHGrPOS5GBl8N9xhWl2nL
NYDjAXjlcQ6/5m8e6X+4PPnQ9Tws+skLHtkQbnlo5xH8V7PsCGs+LT4OAB6yOU8nSK7OWdSXkCOR
WHmrKY2JXrfQhrnP8UKpv7IdE7jDSDtnK0Hg5PeAyekPE1+mfNqQVs5zkGCPbsi5PM4rFvgOYuOa
5bLrokoFyO1GCnV5zgDR7HQTFSZJCgdZa245/t4Gr1L0hWN44YGaDsEKIx+Rz/xwRezmfTTE+HeZ
cw/mvDpyoGNLJqMUSesKrIu/y0Z2tJ0ie8jm4Ita3e5U53n7tJ3lV7i4iH0a6uRBwaF5l1Hpflxi
5kEb09CKhk0AVK9Lgz1ZjMDvKxizCeHKz0LCrnc3QLMHeRa0GA7wC/K7cjSze2w2VwDIadXOmHgp
/D6LdzZIv6rZ/IBuQ7u31m8qNlAcY8jdK9hQOiULUoPFv/IbCikiFM/J2lS+v+pdQk0HhtwQ6mqA
vMhuFu3bnEnYEsIfKITBmJhJQbjDIDroEvU5tqlEsOJh2XlZU7gyptCFG+wewQg9vHBy90pMmP4T
N5N4DkwOvTlJC7mANSpVmx1nNgZ3wK59DAlL85BEI/xQnSYPQGAG0mF8O2W2DyDqmjxp/MXNu0S3
UZ6GqCQGv9Xl1MEPGyp/piCRjPZO0IRHKbqlSAbsaW56SBDhJLnhAyTEGgFbQOZkL93Wx0dBQueO
y+VL685+4QLte5xHL/gaZ31bwg7yl7IzNMT18JTIoM1DJHJonVLgQ9QWOV9Cp3de0QF1CyUjsRNI
5565Jf0uUlnZdxbiI6n5OuEFiyn0xAP0k71DOozNl9gs6g4S0X154ndmwn5CMFngSLfOX8bN7X6k
hNKjhY/h0R/bcRekiNrYsZCyTdIVm2PKyB7ibtlekIkXINk7sBqB59CdWOZhN4qkrdZgBlM4U7rI
Au/Tthkkihm4sXJK4ruBJ+2t7GOK/qMIbnrkJiLXSqQ50of1LePMTwqolnSnIYNoADyf1wZkNTDJ
ZciWBBlNhhrKSW1hlog9jJM/3cXjiuy39WZTb+mafh6UMrCB9Enwo/NdD7Lzqr2dN/kBOaP/uZ/n
pxlOCQVEhsBthTRIaR2ff+zpgEwDeJGqX4Lsg2qUeXNDuty0GfkVZ9KFbwfxv2zx4MBbqQmHw9L6
3qGL4TuWxH1yz6DSVYyNi877YDp714woKQrBOjiyjO6YDzBiPOnANBgYR5TuMrpOhVAqvlKhIXQZ
U0pLNyQUsZCCT91n6c6Q6QEm9cntZgfyLYRR4h4kZyjrc87KhHT2sKb8F3r4qG/M1N1CJMy/NWCY
QLI6dmFdIN5YlOgCMIy1xIB1DxYKYEjwkfFJf1ZAnXp2p3qYiI1xkIEAAb3P0IvZwQsChMWwC3Fr
uxiIcZntR9ds1hZD2q8wlCAZqWikEUYhc6l2GVRhdNGFK9lw4a1z3skX7jbpXQ+/wF2GJAbUXPpj
GOdtJ+0wVj5tB6wodwOSaw43MMuFi+xCZf7t0rU871Muq/bE7R0Su1YOoW+hu8SPQaBsZdCg3a0i
GXVuJod/zmTIQYHg6KzjvX8ayecjaVon7/0+2a1KxnsoRfDjyBJ4WkZG7OA6CJi7XuTXMR6Cb5JE
aRHAWbbA8QmpnoasB3DrptKZF7PnspnuFuK1h37exL1ZveGg9EwLr7ETpPdXXfSxyR7MHIRf1KDl
XaTVXEyAAuSZxpJqQajI0w7hzdUjQzHQwZ1xwHHTO1YhSg0tnB+C0znfpAVuHZJjHEjxlC7ylDfE
7p2LV6jYRGLAz5ERx1Z1xQrf+QevazUqWNydjeGkq3AdulKok59NYuin3uIN0DlPjqDQdARz52TP
0EVDHbvO4iufdBhU6dCmT6NOdJ+v1gPHO3L1vWqW7QND8lEwmYS/NvQVttzvlFhRxzbT59m6fpG6
a/yzbah3GHyYWdHYDYEkSzpAE7p1R6L4ZTBLWswu9CfCzPkFvSh358dxsPPXJkRMzRJTjmBNf85a
nHqQFeW3bWjiWzu4XimHrL9dWCAO+Lxtt7T8dEmk4xtXeIC1SOF/H9b+WQlQvhQqBpQ3vfcBzj7w
hI1CoQ8RmX4BYvAa0Wgecruwrhq37OfSdKTiXgdrGd8zh2nCia2lxECZyX1AJbwBBg9KJVVjtLMU
ESo1k/0wG0Q3K9ehWPrWfkQplX20vkOKru/WyjgLKQXMtwqwHuJSMJhsK3/zd6pJwMAI0+FenGqS
CBKBlVqFe3TgrlYFDlE3Q5pseebZ6BNLUdIjCqHIs84sihSr76Ochq5qQHAA4mdOsBPi4JMIxtnN
UXK6RaAGMNZ8DosXgPJ22vPC3dxgWfmws3/qIamLzCRFhdSRX21rdTFrSfNuSb0SLCW2g+6b2PfC
zPthjr1q6cEMFv7aw0h3lQ+zr8iEkCx/dUNDXhgl7S0OyuTLMGp6dCL/VK5DuRLCfsjgW3iAho5C
9biZ4dj5qX0YMtYUAdtCaNJG9qHBU/erO28H5AZj6aWAQTabtoU0dshBNVoecUeLwR865zDN/vbT
jkFcOi6u2LjMtppYXP/Mgv/gjDiPMZudSqoh/pJuvDlIpN+3I7q/EJJGMbHyxubpuiHrCGBOF/bg
SIEsG33mkrX3Gwubx1kJiIZH4D9wpCfI8llH7s3gBR89Xze7EPimYwsNadABI1gdwSa9ylBpHOdw
VlU8Li8LFAuxM2H94aokxUVlMh00DigIaBNz2+BKISc2SR6gEH+CUIr0fnKNuNNrtIBwk1mDJLOd
D9YD5EDwcMK6EGLvKbSs4nYmL1DYG0sB3a8a3Y8Q2gbmW0Mg1oljgH+VsNndCcU/KkgM+7PN9qvt
WJlq0j9MoOPlybD4ddyN9ZByN84jGITduENnpnJsXTgcrInT7fSYPsVD4hVbQl5SMxS+C+sUV29v
qMBeWNd8pRPjv1LekkKZpCTJCgXj1fg2j8ehK1i8fnObITqmoIFXdLSkCCDZVWicc59xG92WGo2c
3UQkrSDWNYMUNJM7GzmgITnYym2sxwqb/dX6EE9HzyLCnsremiTx0SpjS+Vp1LEmmMgNGl2PFCg8
9Eo2URGaKOxVHUMADFlRZTpIWTDDos/KV/7NIBCtQrEc7Dqaj962OjtGvksX9WgKSOWehrZGeZQc
UHjPRXKSJzJseO679kPIZ6xkNS2ozuL1WU9u8pNO6IFhz0nYM+Dm+dbvHf8jNCrBrwwMf1KqDetG
KzdPgnHNZ6n6qmsVUO7Ui2/QOPEeSIQCeXCTBtij7GUy20PQhbdNiHv8tGFDSVe/3dEhtrdNR0m5
QKblC0e74d5FavqzNz36SA6Eq2Zts1x30z0d+i8YM1KyUP5k2hvRTspMtfAYF9KDfrI6/YSErIaW
AMpmz3+FpPFnzUV/BJg3KbiziPl/KDuz3riRdE3/lcG5Z4MMkhEkMGcuksxFmaldlizdELJsk8F9
3379ebKqp6esLnRNAd0NuG0ppcxgRHzvuolcKgHWiKOGkuWwX+wbZpV+w8NyXbC/RFNabtdpza/a
jueTEGaVXg/a6M4Gnh7whnK+63NveVOzfblktFbQp3oJItL4m8rd6c4/+0PqbLLSUMd0jAa+huTZ
dVjkjuuTuY0TDdjtD8mzRXa/mXrnPhf2tu/lVxKHvziOOz/bLNeDtqr2TN2YfALq1zujTPq9pKxp
0xaRx8fphtEw7KvOK74P8UBdVKumimVoVsdE5nJHDqB5cChMCRgGmk28yDneTCXyk41bIMmeavve
sAlILj1va5e63RsEpBwNuyNxgHk+rAod7wCw6tBMfOdQtDW5JG3h7gjyJe24KZJtzj0olIahwrJ3
lsBq5uKlSeiHHQR875C4IThxerOKbtkolTI0mPGRauOwaruEc9SadiVuvPOQZsb9Kpr0i53yrvNJ
+yePiNTt4PfcAgxxqzyLSdF1eby8gjywkgmS28CH21cg25XTBdzwb9m3ZNhweF43q3MaouqsLG2d
67hBXFGOFHZbhXEb2cv7uGRJUNRcUlxljkE1F/necLKRG8D6IS8oFGq/R9UOflD3qdooj2xseCVN
3Eb7YbXNVyO5yBJNfTPOSP2gO1ZQUut+zouTsCPyCWL7eS0UsS21v2mEOjcTZiHRDee2bdOgZZkQ
uSnOXeWQkuiP3TYbrQ+bo62Z64B5L+XCOBrMBsPbCJpicwe15ujecX2G9rVYDmbR6hepwK/Tpkxu
aWknmGepxIlQOTfolScD6fs40erkqFZxlB2crrD2je3uLVBPZTVfkkZ4d15J90slTO9I73wcGII5
bzaY+MSlvnukxzuTcthRunylk2reJolgt81YzaY7dfcITNMPayBWuTa/sCI4Ag2t6QXu1cYS5mHq
Sckis4a73kGO+Xk14/fOjo5NXt00JFsTXzuf9HrfrTJU5rzXiW6gJybUHq4Rh3SstDvHEYdGrEWg
DH+zNuXl3vcVefCjrUs/HBd2+qV4GNfo6HlGdlCJX4NCDOAh2bptSIjvOeD63tstaIPjch23K2t+
kxTtbVrb59YoxVEVwxfI0zuydU5WNN93HZ9+6US4BTKXGNGcbuVxnO5ipFCbKtVDuLi6vMsyv9pN
8zo+erEEEdfr17gU9U4b722dvq82uL5D2kEgXYiRJpvwjS5K7zzVym9usR6rZRwPCR31G52yVBKu
aUSk+3n9PAzpUw7n1fbqS+6UYdPF3FuN8lVlzY+4y1FSc1hEZW5dXJln6oWvDaWta6OMH6BYgrVY
70VrFldCtEXYC8i0tVliJEHJ82wMP9PRPtgS9WvtzwxA7QNwQbZP5eSF3lomm3gez8x053wy+7Bc
rcOMDjbIsigJVOdn18lsGjcq4ce3pnXrpOapQcnM1lNkgVsm/uPamwk6It4zqpUBQsntWHsnD5rG
3RJt9OgOSxkMOiI2yi9CvwVJmpL6oLMYdaygVq3MynxT5kP/0njdsnUSepeaLjmT4nxQ5voVV5W5
nSyuSdzxhsMcd34w5hHo0zJf1zXiXWv+1jr9gYuksREM8muefsjWH49rnwzgYO3Bm8t9WevXtNFn
5vOTu3D2R31SP0WWfWrUd/o2XiqzPdpmHLbzLVeDMNOAIdLP9ClNKYMVQPPMNZM5rYEsO/1SyvKj
m9gufCvbtbb+OkW9OjmzNx69HsxPxI19XYjqASzX3SBZf8pA2DfttB67vu1RqGKDNiyaWYWaXrVg
d2ns/joj0T53L9HI1bGr4lewT8L0/Xe/rADA6iBBNt9sWqs4mw0jdast6yppKeme7OssauNw1Jhb
xkHcCgO5fdxa7WVvSq+aAa+Gv74Uvkl50FTvF4QtJblWwQCXFiinblhnwjmua7yL40dCTU6WcWdN
zLWz98Z2fx3ZP6Yup4hxtbjtDWt/Pasc9DWff8SOP+yTii1icYyfmW0caD1vrvCoXDHylFcovVKo
liH/NkVVbhxHa/HcPfaYFCB7jVUbogvLYbSpR+Qibw8bxvQvteEvnCueHbNlqtlHy6bat05M3zsD
agqW075PxPglujyq0qcjeHAV45tVO1xWjBFlT+0D0I6R/pFhYDea4WZpGdGLhhsE4372BL7/w8iN
+mDgKm1kIsI8q+/NmfFXuPkm09g0E9N0t/YoX4HGZShq62eX+w8S+aBVEg4XJ3lPQZJstnZUFfsm
+qbHmYlnqEJjbjvgx+xlsbQXOHlxXfpn9ONmYI7jlih+iPyxowpicR8MKK4xr38M3P8I6idcMrIa
brIlGjlyfzeV6ewMJOtGr+rN6MpTTqtVFTNcrVOSY9EpTiNv0bgMgTL1KRvMk5r4p7h7x0Oam4+X
40w082kw2/J2lvMDVpltYvd75QwvytdqU6re/07S596UHHgRgxCc+EdcWDQIT8uPNOs2ZuECSHtV
FrQdhrWFKDQjv/Pa+MFsGLlru1SQkvMpldFu9Kp0u0TpoSDVnDifMrl2tUj3vuifp65VwSLLazjO
nG0ImsQeCTaJuFCDznyrcsRwA2frCmtB+ZwHFp2+AnWBjckkIxkPom0YmrAz7I2sxnIrZbKw9xSP
xpw9mSQW50N3Y7sIJKL6rWd9Bl3TP3ld6m6Tclhxm65vjeV/y3X2JvzuGxzjujU8UQdWOZchB4wM
jLR6HFZxTs3vlkO7WJe46cFBVX0epizfrHHvBkZJY9zMZX1rd8nRIh0vLD1IjdSwm4elcd2w7qtD
oXtGp0SPUM/g4lEKbWRYTf5dz60b1Ln5Uo9GHxopoEOzFLTerojTGpsDSomyfhgSBqe4jxSz5NK+
MAU+RKRI7bOaSipyWDJ2pcU5eJHRBlqNdWDSlXmQw/jsVkZ3Y0Y62q6ehRTVLfudnrP5kebj7DkZ
U4BhJ+kePQUUlyTxdA3zJ7fG7MlHNYzqvq6G1yZxFu4fHs3FXBDWu7nqo2tGG+exMLT5xElgP6i4
4pKm5vsIsoDEn9bbCTFwRZGJ+mquY7NXRVfyXrOXR+ZkPzR1OW1/u6r6TRbbIU6f4VxzBJ4tXaIm
7JbqyV4qZ+u66UPlDUSnEEhLN3dbhqs1+PeTXL2TaEp2EpKoNtrR71hZy33BJTmQ60SUgQWNhQJB
7GEWFqhnNz6sTfG0NJoCBcse7/OWrtxqLrONP5DXl1SA3+TwG73RXY9cDU6yVjqgP0oeKiPKwswa
IlxI9XxYp2q3WqzeJUmNrWzt+Cs7dgwf271NK9mbm6qHUvGx7oauW4mtKePmRPO3c2XMQmz1UCwB
QQynvBBdUKbCv8ljX4AERgOmE6xzT4nllGchVk0+CamUKlvuxaBQAWQmhjvbSklpdFMOyojMvDy1
bxEmzPdJY1zUN+ZPu+fzykrXfnLsMg9do4d4bIc1nAvjpZnhBqY+b5kmIOknP3pU0gG2G9k46QeB
KG54BNMlBF8wvpCaAbA043FmAZFlrzo3PwxiaA7WCGYAuijdUHveepoT3sRxcdurOJpYychkYkHh
LGntXefopzLrlmPlGnWYTyTjT+oCOTiTCrooL7lIGfp5GkjGXJfOvxfT9AS6YG5aaHSH/TwaDuuo
/Zt59eKz6PtiF805eoJpavejbtZ7T0yi4eJGTlZt6+h67uf0Ss7afm+0s4Zr5IuzTgXi/N6Byaqd
y6HgJsm+14wiGRzbHtbX5jOrC+eknUgDw0bepplk8T3qHKKBxsLigoiORKAQX83o20SjxZX0XXHV
N916NYnBORMnvboEA6bFx8Rjdcs/rp0gacz1WY6UhWV5X10vsjMfVNXnb04m7OM8lUynSVS/ON5k
f4Mkk2hgomKXwuQFyLs4K0BMnVCvS3IN8hkHcxyLm9JrqaizzQIEWQKmahywZ1HO8x4WLNnWWmGf
y7ruqh1y4Lxl9Paw0PZLW5jW3ciHciX6sj+13G6eMm7yD36Ttt/jUSwK57y2Q7Mw+wvZhh7fQuKi
e6Qz1tQY4WoMyd0MaPbTMWhBs1bg1mCOqmkMxigD+M4jvwyrNMuJi2kMkPx+iJjn2GaQV6e7dECW
sLGGSh3XMUtv5lqt3+217HlGWtI8x3p4b82G+aKiXC1bTHbGTFf7OI6cH6z64TzGTrFDv+g9rGPf
BZ7NgodlKpIFPNp1X2ORJNdt65W7jPrNKbQq4nY3MLQONq2qn5P9ohJ+himRXbh0uj1P9pzc9WVs
nVUXG2GhVbVNnX6XmlR5cFftvX3D74k2x1bo35rZex8cWRysDuBaD8MlbqBYLQOAWog3Keea615Z
LT+iHG0obCFkaVzG76Ohpiui6dWTanIqHcnBn0Ihuhm+ho0XQhqMDzRAmiMLwAcGrLzmZ8rKtdKy
u0kVHyayOMd7d+Fa7yFFy3eh5fSz8kdvk6YRABsFlnd9q9jomzn+OUsne9B9oUI12NB+tEEf/YRH
L28rmBzLTneFwzU35rg/506HA2eZTrm026tcOkgn5kw2L2vF4ePn35JYxd0FuckPhmgo8Wha4ll9
Jzpk1GBOqNy30bxUoEoGvoFq8nC6e8kNvNhzVnNy+pnDKjGjR+qT6y9ru8TYNEA1qm3RFfLDiSeg
JYPvHk9zfvQF+3Ca9e1OWJl1Lt3eDMQEHaRyZDwRaPe7afjxTa1GaKZMtwG0r7odbIeIk6Z9Nfq2
aTcpEwp7YrK6P5wiH7G3gbOk6ZigxNLqfrK4o8VT3GebGtbkrkKWtxs6kTx2XY1EQBuIBXz+NcMa
W/1FuL3r5mLd2SM/jjHE1VWNXzVMqHbcGlnDqK4q+1R6UfKeZpCQZpK/xFVpbKhBpPiLUDBXh41V
Nm8qltXLxHuyVe7M6YC/mGA1JEDLiKxmo40y29Oc+D5lbQwV2r5pT817vNPdXdZMXcAVXBwEyZU3
uSPtZ5X13cHRSwELZwNNzTU3/c5dmG9aa2dWUb9VY47Sw82noFhr1GpxAh9ucZltquVNuIvcL+YU
7WBxPEZnT21VuthhmVoZanz44tWf5p3vGfDFk99fd2smIUzghuKICGZrsvtNA3HzvY7Q10154wcD
wp+NzvG0rL6X7O1oBugy4+w6Vu5YbHrbjvfCdliUunRD2fnPrvZ4Ejif89fEbtvbavY+ZG+2ZzHF
bApdaXKyiPwLe/64TSSYZ/9kEgL16Cw1UEFb2VfRoPKNk6jstICRnUsBa96XoxEA9PwsClkQRNUX
52lKG663KZmc09Q/Tugz4dXd6dmdoxSC04TfICIcQ3IGUGOXVXe9imwJrUgwCUY8+jInhk+QTHVL
T8gry19drfUyh0xsxWEuOvOVSrbxuCQTdLJCu9T1sfklbQ2UnFn9wHWsDpZJFLx/iXE7uR09dMpT
IQo1i8Evz6AZEcPqqKcrp3KYq+OOXz9F0tk669sQTyuCIGnzWLTlViVVte29lnmtrv0bRP/prlfc
pg3Y7SCS+ffEq7396ANaJYlZHGxzRBUhh+4kOYYqmLZJnMZqost3dsSDFotzNVdztLeN6GsU9WI/
J5lxnpNBvEdNyx+bfjlnanSvEmzae8fUyVXWVu2+pgbsIZvBBTbj5Br0iIw0hI32+NEX6VLxuzmP
/iwa8obHFX1Nouu9ilZo/Hb88OwBETHT/l2cpwuNg5lnnd1YpcHiwkg1tuUcHcQ+dVh0Q/ueVdHM
RzgwR+S+/5ENVnnKO0fekdOJMD8zvg7xkp/7BlpSOKLYNhGAk6HG/mhi3tuD+i03tGsMYVyUZdCv
/frVjhMVJoWyA9tZusei9dunZiraHX16zhWRnCKcOBte9USlkM/9oK1GoJMkcDQqC8McHgDSgcE7
29kMRtvcRrOVbbWgYHYDoc33rqo26IuE7dAStxBA32P4uq0z6nFXJw1K4OIKIjycvIX297Urj/VK
AFIymePTmC/N1hgX/aRXRGMqFsOHB0YF6La2x2ap3a1aIv4YaxgI7hDVxp2dZ760O7qcuQeSnT8S
VJS8n/24l5HO31dy8b5MTtbv2BiiczuMyalE/knghO1v5YrtYbGy/t1CV/FmOJ0neXK6KCxG83ng
t9rz7joPUVy1j770mmRTt4PeNtXahNHchfFsNNulLKKTNRI1JnqxPGKUXMiQc+xQLXl531o1Uqis
RhMvGi+9jSnSPBCHxt27tYYjwoX5YXWbKkxn6nFH0fjXHaTUC6MyE2bi2MWHMSdY7qKaOahOFdD2
IPpzao3LLRP0F2UXy54wVZf44HhozrE1faH+m8myWZtgtL33Ubvi1JKHjQoGYBniMYOKRBWJ2/CB
DJ03N60+vCim8whWEewBlH4zyXr6aYpLb25WDAubatmHzKolGz4zBml95jehIntfVG565dR+jbUN
yjDaiDi2m0B3Ym6Jgef/zvPKOCxunB08SpFujKR8M6YFDehKRt1B+ro6F3pBF+XhdFR1l8Is1yX8
q3tvZ1LfWVEFw6V0e7906/ykFSF1NWwdljsY86TIpn2WGm/5TBsNSiz34NZQJ9klO3JPamJ8yj03
CSFF7dCO2RwIHR2bG/TLX6ixrPatU+dXJbmZwViuGLlX99VFunLSxWh/dT3kKGkyJjt/jp5lPn/T
hPeFWVE4WwQRmAErllQb2dEDPZUHevWmFcGF1PWbIQt903ht+eC2koPSo/h5+EEnsYFvMFnJqEf1
HsNdbGRu3K55rUHy7W81G3LA6f4z9eSud/dxc2/aXX9DL293I3EnrgNt8pFCnejFiX9N6/G3zrLK
0KpHwN4u9Ti7hpLTFtwuLxQjDn1A3offkMS26RVqqmR15HaxzW4364ZcPnCKbe8iAu181Hg4rb6O
XUXJphgI3TEjZYSIfuWjZAu8FV2W3DUoIF5TXa0/xVKVT8JEiKH6wXpA2JGxEQ0leLuhNkY8pi+u
0dko6tNi5XpsLCGie1SahjhEg1EfDZ8JcFu6Ir/v8xktEZhtA+0XqeabL/DHIteptzUirIMFBYtO
WxOWXTkx8uDcCtDBcnxMlbNf8KZCcRn1XQI0dzX7Qh+WKmI5J1Z3JhecKyWFBFE3Fac8n8QM1RVB
u8fx9DggvNsj9uLEmvJo66NKfGrMKg+51S+HOkrjwAJrPyfajANkEyA+IwOOhE/Z/BZSGxnAErGf
+UC09jevjwDalGUAI2ar4d9OMxfxKU79vY/Y7nsDx8o4viJ0EmO27UZdPjfSqdAftmAhwWD6aejK
RuxxEZjeKfEy6Luc2eI6WzoKIDBcatQ20r3XquesJOOhZ5r42QHj3wxOqtMwlqP3U5UeErUB3U4E
I7qPilXemDhxuE/p8nEqhCD/3geV7NPlm48y9VgZ2AnrDPhwdLHjROmYfhkRTgFIjdOpb2uEEJFf
yZ1oCdiyKAfiF0EBbCx+e92hXAWKT5EbxLl6UGaBpMQYxSadUfNxUzH3tWi+Aj4me9BTvmmMhHxN
xu9kihTffHPub5jBoy8FuNbeb9bqWK3ZzHmmGUpqFmir5XJgIhKBZRft0R9KHQ4MRs+rXqlv6EaK
xZVFmGYi46Ossu44thNmAJWi5ZiFO+69rIhvyqj038cRVK+VXbRVxdwekozbTDVWM+UVMBzHdRrF
AcvGyOVVcp/xGdGSBQ3lnMVrCjzsNa+t66zbmb1wI1M9n5XGqMiNSCYHl+sDhQmwm7alURolbv+j
F8asA6erqq/A1fTLdsg+Km1Ep4b4o62y4XpXK9aPfTlM53lATEmoKJ6ZgpnE7kcfDiyXD8pKHhOz
ifZmmcLHFdYrQpohDTIOQ89uowOK2WpfTpF11dcKBZcT2+mmiqXzaMdec15QzLH22yxoeI7Adlyf
Rx1GK4kkSL4xy81EhPALD3l6EzmITxmSi+feJ3FgIya5gN94XbKlcnG6FU0Uv8X8fZB6I1NxyuFZ
1RExHosejlbhpduOiOBt7cd1SPZkHOQuqEZMMhuJVuy54PWPLtL2kPxMeMRYN986KjOYB9LpECPc
DixjGU4jjaK7Rk/ZVel73U6v/vxTuRHPgs8Juuf4qYOKoxxydaJNw+hGPCnUZsZb7Djsy53OgWri
5aXzsL6DD3+s5kA9qY2y0rTjJQnIbTcOjmzeEtFAWyIw2iLcoRIBUcqER4T+DXBSLB6qmb9P7lpv
4gz6c1BjEqYTpYsNT+CNma64jQaz/wplnG+rDEfoyrB6ZS6ePOa1l6IkiMq3LMtfR8sE6EzYQxyF
qSOqllfDqFasMY6LNrwzgho970OGgwELfc6jvLjKzVCPUFYj44HHwWm8372mf6s87akq+M//vnzN
vwrWfq1b+z/7H9XNOw3cn//RL19DKds/X/dSVfbLH7YlKNRyT1XJ8vCjG/L+/9aGXf7l/+9f/q8f
v32Xp6X+8d//hYC57C/fLdZV+Wv9GebdfzUz/Vtp2ul9fc+Srn//9y/6vTPNU/+wKWoUnulaCHq8
S7ne751pjvyH46PMVI6ke89SF2dyeelg++//ct1/QPSafJHjStehkfRfnWmO+Q/aViUgCLpw6XiO
83c60341IivL9T1KQB3TA320HfNzIkWZgOL3PfLNCt8E3N4cZT+sGvkHgKBBvqhbUKmuJ/33Qrr/
+bqXH15J26Lc8VOUjE6ACmn+W3edhIcyiXPbMbvVBzHl8i/SIy/f6v/ZTH9/KYSf9Jx6nuMRTMbf
/8FuWqxJug49DpgR69Axt4dnn2lmJ9Z13JTC+IuYzV8d0f98NUsidacsk/LdT6bcqcHLlfbzsmOU
QsuvLKhIE7ARwQH5cdM0BexRVlDI6vEPy+7u91/ojx1yf/JrSulaJkAZFYuW+ylOQU9gtVh8+CQ9
fIdJJ82fgyyWrU5Xa4sN5q8qkv/s9XxJPZ1n2uB3/2arzxdJVt6w7ookvyRCUcSowrhdx3vJdc/f
ASv1f+Xh/9WSenlzfdar4woWLA/O5+yXTvYy9RAj7UYUKtD3CBu8yvqrutPPryLhMU06DAGELJ6N
32y/f1gwRuuAD7Zq2rnexZFa98mhSdO/ir24fB5/XJa8isL1gI7AkUhoPxvDiYE2ylKCHDFLESFv
57N+SWtIlg3OUPMv0qD+7MVsXzkcCZbv/tuq7BOL+VXG886Mar2XyfwlFpyIthav/3kV/sl7pxzT
EZ5gFsNE+2kV1nZalpoL0c7w1W1Wuy1YnT//LcO74ukyFfqwy77l8pB9Dv1iRdNv3PVoTG3nw3ag
WeM18v5i2/izt4zyVd4tdkVTfs4wspOI8j5c6DvLk+O+XleQH78657H+q4qpX93QrDMeWH4nh3Wg
+N/PmYFSLBPgYZ6fzG25+asKsU/f3HbNy8liuh7tmB6f/eUA+MNinkCS0IIV2S6hScPZrNqM2gdb
plZ/T+5Wpw9zL2quNGsE4jeCUNXUFhvR/PCf18Wnc+byYwgaQx3Jf3mizE+bsMEQ562gPbvenLL1
KzEpjbdJtOgqFFiZVx9UmdhvMwou+feW/m+vzLYPIMMbAXH3aUN218XO23XId5H28v0CoLpbUqwm
LYvr6e//knycnPJIzhCTXz6LP7zXToI3tPRNVPsJWmoj7toP9rThaoyclVj/YnjIGm/4i17SP3tn
L480ke62LTjhfn3RKBUmRHeLQ1hbDJWD6vuXEYqKoKYeseYMDoZCbKzsH3/zl2X/lb6JMNTj8+QS
8el1hVmVmVkX5CTF/aMhFWFFSVm+dvnU7KduqO5KkTsv//lFP20vtiss2xSmK3GqWCY3ll9f1JmE
o0rfKnbNYnn3U+9NeWhP2h43//l1Pj38v78Otyzp+Dz5XLV+fZ1ER/7U4UHBqx9H1242One1UO59
EuPf/88v9fnz811bujiWPIf3khV6OWd/WTQIrVGBIV/qg/5N/0UJkLA/xRMrBPg0N7MZO3xeOM4/
9xvZg4MH1BbOfuwTV23NZS2PY5KZOqQWHSIvhXtHBNAWDOyqSkUW5qU3EQEGy03btIXOhHpBgyuh
7WBUUzVdCZs5jf2vTu86RjAmHWFi5FsjiRo9NyY8y0U1jTm5Ua8VfPcxR6sRB7Y3z+BXdodFwR41
sbl2r4LaKItDOmEyC7qstY/D2nbudS5WAxexKIDqHG1D0xpyelHQI3qja5E8lJkvv2YdDUFQa86N
lfbuB+oh9d0czfI+N9IBALXr1avO3LgHZbGhXZi8CUhpV0SAQdLF8Oh1w08Syr5aDn1SdUiNY8fE
6McZ9MhDHN0MXbt2Yed6/bjTaPTuW7naF6hvdKhIscf4yu07F1mU1esudCw0PwfQO+gdI/PVUz7i
J97OXjNLbKoxbz8zwuwcyt84ZOUbyzcbOOJrktvUni6lVeQbv8gQWjuxaI4pW/sluaF3+0AOQ1Wj
jo5hPdQUl19jHXUFFhIzv2+UrMnLwm54il1kwSSJuGt0iHoZ25vGu2CKLYZqwBVjzIdD5jbAp9xz
KlwSk+qeooyk5lJ7FqkEC6G1m5zmHxuGWabzAc+eZ4Lt9RSS2IhGuJ8U+ZWKDVCehhqUbDflXv09
Ktz11tWriQt6aW2I66zOr2vwCfsOqm4iaBA/YUCiWNWfB72WMzv/BAU2LW1ZHqiTsL6vWlYdnBIs
17wI+01YeoIzTjwm/Zg1qMJ+LIkqjHujrUOwA7TSyB7gKjMXETfw5DihAPdsfIsy6e2HMctaLCJo
wX/6Y1p7NMt6sBkJ98fXSOmKkNMqrtO7NjXnU+PkvrG3UQnKQLhz8cqlz7L3Fd7jbldUnGGHPMbt
DjmVFOXGkR0/4WxP7XYk1Nk49FzLGf2JsUl3QOlIPPsVo3CVSZoz26oxTGw+pPcGadEMH7BHFjQx
YHIZoOYXp1qKRO1qa8isoBwG854fJ8W1ZnY0oEbRYBs4dhoLJYJcUbu1TV3H8MR1fTFyyul2LS1a
MIW0lzeEJjU+51jN3Zag7L47Z9HSE06pG2RfBlbCvYmmgTYYy+2qbZzWRbGzc3RVV2gA+n4jrLWL
75HuRQ6pDw7hJ9Ja0m3GLfWEBeDijK8GnJHkfOQk/vkuAEjZmeUxshaW3Dr4CLPXKu0NcCl/Ykux
EwXPgGoWyB3bwbgxBr+1NlSzN/5Frh9HzBCO7RbE62KgDxanRua5mn38rW1hy8KiyV0H+xmSoaDJ
Uc/uyXXoyyffqQYvHOus97bOOkYmHhfPmsKkRdWxSXKFm6dc1Bq4djK8WLh+3C+TW6tnrWMTY4ad
Ld8Nv3cFVmGzd666daFyrPbmijQQW3fHuVGui+e8kq8RxAvt8wQ1xkGlZPuCCT3PwtHopu86cksb
vU0uCXbQmRzYuRYk66oZMKqroY6mnZev64vDzf9cNiaOR7cUiQe4RTE3dJYZO7vJLKo+KGWT79tl
MZItJrcFDkQaTrzz62T4OY2zYQWggtlNJNyi3rldvv6om5J/5ojBfSZSzxoCrypZAnVno6ZTqk/e
Rz+pHkaloYstxCjtBh83Ws9MlhURC+j3l03pyBZFaw29u69l8j/Mncdy5EqapV9lXgBlDuEQWwRC
kAwmtUhuYJlMEsKhhTuAp58vqhZVda2r23pWs8p7LQVDAPBfnPMdFphZGll6vyiWGXGDGy+KfRsP
bbx1AcyikZXbqQ4XQroJ09YVo11HVDtFSuTVZP5+qY11f8CoP7VXmZq1kzioMZi+omKZQRjWqbN3
ci+9R1RRfWq1IOZZA/5YL0oW0/2mgKEVlje5nFKT/JqFbwXnTEqufNb0UbSHc+CTF83oQO/5Loie
LdbmEoc9aAwhlZl9pqfoUCUS+2zyT3YfKXlcqX/ZpbYGEzTsPtTY28rzqJ5YRJqRJYOq4Qw5wSKB
QlZN894NgFCqsuY6lwBmEhh1za2lp+I3O5c/9AoGtWEq7iD0ASEqkBW7W3XBdFBhMGvrH92Wx0/S
VgRHEr0bdj//PmTBSJyyUAloavlk1cjyjlKB14S36aZaUf0cwYXPzJ5rfZ0iGjjPlGM8GNr9LKNf
0JHuRllH+6au/zQWrh8cUAjvrOmPnMftyTjq2wmDQy6ck1uET1U/tzB0xPuKQDoX6p2188nrnEeZ
te1O9JeM1bAsb7HMEjK1YdIJK0hVzgpVwurPfT6sN+tF1NwW3Forp9wukFaDmHu69hDA8xaCY+Q7
7a7S9XAeUCm/utOUJx40EXlhdwDaS2P0vu2u08XMphWB6BDgAEEINF6XJLzGc5MdrG4jTWio8zu2
zfpsoGmNsKR58BFLdvH2Cck9j7y0/wL40v3xx3pe9iUyh+dB6P66DtYwHmu6u92lJz+Ovs3SWEby
c9xa0CO54FqLWdo6T2B9pkevdqlji2h9LvDoMajtGHiVvJHjrI042lFT3nl9tr16o/0ByiU4u8Qg
3bHmK7Id85XiPesylk92E1Z3PbtQi3rK1ORwTJP3p/drBiR2PafieYjG3Cv5QPzoxegVpA3CjFU+
+jPWUqWnl81Cjojv5GkKBeK4cXEeiTCUqIDTtb/ytctipDDu96xHP8kYPe8Fw3S2BCLZFk6lBlXY
vHNt7ED7YRDD75RStoQhNKbrLlQLsrRND2IvFQFiu4ZfrMRNjfPhji7x1g5ZarHP5gzwyMjd0Jrx
PvRtmCj4SX5YFD+/S8bm5nWqV+PuC+IJ2SbObVWyU+3XLxxQy/W6bF+tDOZ9a6zpNmUCkOi2lm86
E8Wfqljl16jDCR+ZorCY8/Z1sX3vYQkZh1xuES63UvjmGvhS18CjcZ2fndDzVWQ88U1C5McCZuDB
wdfytE7rifKo2tuWbX1brJrPbZT2F3feew5i/82TF9PTPJFsJjITK5NhPkiJnf1hVHNV4h3YBYSL
PvSsxDYswahJTBbVrJrDb73gcCZhkvXXUjp7NQXbfgzKMelmi/n9bJz1WUUeXtnGzfauh2qiQPy9
E3aOSNyT+I06/FW2QNChDFHVfmFOkdjuQgtvRox+I7juZctWMUt9/2vM14ZjtLWI2O3I9P5l0Mnp
ixPY7KlKReyzKTqsvgZ2ZkSVFI57MKlEIOwUDnyDukJkPiCjwnjMwoBiDje5XEDcbjW3rA0wqUft
lujZjxI1A1PadaNwfnte6u+ifHlNZ189dS3h2nHWRet1LxANR6kA/2DS5qeLhuR5ilCdhCVOxVUt
/n05N+4z+NDiUZQOzi5aeYQMxWRjo6e6vSs2lijsiLio6tCos8eZFgdDN193iMmOyEZM4m/oEBfo
VxBtJm65tbTlyWKtpVDz7UOt1x3vOT8sWHsRTY0j9crEpmYMLlyTZkX/Xs/NtcjG8Y4icNjJuh7R
O0ifL64G0UFxbY3Eg1fyvsQC+up14+JCcikuNCC/YpnY9cvPYmvDOFz12u3rigP9sG1Odsc0d8NM
4ALPiaNSY2Fx2pWnxhRu14ZvCZ2LnVs7isCO+2gNDpOmCoyHpmLVYzYnh7blW+nGktDk9CHgJR5K
SUF+wqshP2u71cVNjdHRvXJBSfW34ImmCQcE0qCzW4f+hrJjbqlY7AaOEtfSuA/7lvojVBx5RWvZ
z15uofUOKWzhA8AU3imv2MwutMVWH7ai9/j3aumsl70dzl7eAxizcrpDpdcO0NF8fOsm6uer3h+R
rkXhkD9j3m3nh56kN0g+1hdGeomZi8WRO0ZiN87SOrhuW/Mysuklosb5AlA14/qA9fGYUdXtW7JN
7oxX/pxRJqG2U3eFNfc7v8htDmnKMjhJpCLtDErNGVlzh4gPV+qMCjHPcJPMFFzxmkXLz01B8EjE
6DbHxazqsHDIVrt1GBr6TRz+dU//2hSWleAg50HrM/BAWwGQLLdvm618y6zMu86zFGukW+59ip/r
Ku+C20BA39dWMz/5Vg5PxwNsgvutztkcAsnRamiQfvvkKU1VUYz3XbV252L21J6bx7kf6gGzv9/5
vXcYRIY/LfL5fW/0f8gFHZYlh5O2KO22MhOs5Yssu6ejYvOHKzRmPNOfEMCv0C9NRaY5WvQBKsDR
DVb7EzHB+ipdldOVOHRH0kKojxxmvXF5PgUJc6DuwCfwyq5B9AhT7BDfChsOtPjgcrwYAjt06qzy
IhpIiDJXlIbB0R16TJitbLOjX+bnoQw/nQ1wDq3LrdestRMvlb7ArICbnYLCemvWbnqBtaN/hGko
7nOcC6iFFTCYbfntL31919myvhv6dvnDlfXKpA2jFeLoNg66ID/D5fKv6949hiLXj2xHrgJTgFdY
24zPFqmeuLKbbIXd1f7Ec3E5NzFG2lXossOw7e0hDRgvxY67iZsyC6OTm2Gl8Hgo7pqmdt4oHorn
qZoRyAw+0/QYTEnW7cshrcwxGpfsGShbBPds1Rm2glRxxVLZf3AyIg9vpi4JeZZSSdUUGPhF4srO
7hbRpFfh4PfvputFvivhFb9YFc6j2CDS2rFJTJ8QXuszii9ARVFQB/6+s9nh5y5mIl8r68VuVmhc
ClpKsdN1PSRmFu8e//9Utf6w7Eylf62j/cKEyTtkCmUaWcYl6nWpk6IZbBUb6kjMk9W50Ng9Wszr
1JZtsPSxoOFG4V6LZ2vqzReAwuKU1d3bKGeMdKGV4mkVHQgTQGiwhhpqjq8uGniwuzkSEJwtS7e8
iGFA/Ci79MAcuPmJ+8x7m7LIJa4IjO+eNOzwd7CsKV6Ji6sj3iZhE2JDZukh0wLnZtDUApMxz+Qk
LNov4IRF3NmZdYtXN6yvfZ1ZD3116R0geq0/0QJfYOkUET9ScBD6yFytqfe1WeVLQZ4KbQXV3YcI
My8p67X6ckj9vgX8sL4aqcWTa3cXQoKFW6aVE3hAwGQVtlmn1Udh2YjAt7IJ8UaXODq7ycVvT3br
Ic83XAFB47DSn0P8Il25WUnXWBhpoi0PKD75OJCyjNM6AD4i/HZf53z7u7pAPVO6kwNqUG6ug6pU
I6onb3F6ncOMUn9pO/96HAP/zcsVuux87n3NEzuch/04C8n3mS1Nk+gt6G+DZYDhxQVSmSSqanhj
eNKsuMNzgI2snYtfM8RPkFigL+5J1YOk5gIzERRPtl0mNZwenRh7E5/FyEM9iZbOB8puGKPEFS6a
5zISFUVoJ5w5AUaCDNY3SE72PD0yex9gLH00S1kBERnBBeyCTjv1LgwD+9sKL56JbZxslJhj0PuQ
RdMc/6yqRBk3iy5H6jvqr6TvvfbISEFdfF4X/l4VBN13yp7YJKmuK7yWzJtuW5ax55Kc53lXlgFP
9ZDsmfvI3ZSdgNex7y0dlbij4AOgie4HWglquWU6R0uGmgavDjsxZr10hU5Jc0LWlofEE+8G5tqe
CK1Blzz3Vm/e3hnYkLc9mnHCw+vO2CzIdNfgx3LJ56olnhMO8O3YgkFEU4geksp9IO+1LM2Ws/qY
G/uiOKrYJnprCgV8XLlMuLVw0g7emjVXpp7tcb8hTZqpHm15bpG9Rsyhgvkh46gC/M8n2yUej9oF
/2BQKWrQKrBueviQ5T4YYNHEQ94Oz1U14mz0F4tJVYBl57e2Gd2ChyloPBj9aSbabkVyHDKp7k6U
gkOz7UqeSLCcECz2BdOKREmieCixdP1RuHPPA3TRtd4tepbfbpfJ9z7ysG+NXYQny64k4nHfame5
c12x3nqInUlpGN3+LtgCzOa4ubLf/Iv+N2RlSs0UN+ZP6Uzh9+gu20XV2iwH18Ivuit99G3HNVI5
jd86+l7csHUkhbRw+m7f+oaZbSYYvuFjQiF+iObAfV8xOhOP5ltCnvy+GagRV8svkwg01spDcl6B
K/X2dBmCMd0AW5HpPZMtfZeRABzurDBawB9EFlTbfmhH5tXEEIXJQFXEbU9iOa3aaEf9VTP3GeQG
asWHHPWne+UDvtrA3uTNUaZYV3bb0ndzbLeWCu7x3hC8RTz8WoH3bNlJRX1x0WM5OYi+Csv4RxAU
8oX3HD0V4aoosRw3A7JZRMNwDV+HtxXyGjk4g055N8ih1XJVqcl7F31OVz/Rxr7riSpjv6W+g292
mf2nsHQgEPUZ0opdSojzepeBNe93VeTMr4UY4NH50dR4v9cQAcUPAE9mvaXqxYpW1kX3tdiAMND3
IJOOjYhC7zx1jMgR7RIaA8yJ0ZeXYB8XI0o53BerrV1+RGs7V3W5LZ77TZVqAbgXRSlHrNzpAiTh
PlN+VhU30Yh4nzMzCCLT7hFIo4XGassaEXu54mP1d5sMWis7ta2ssB7ormrXnQHv096HHMYmxhOZ
0U13ipbdEQ14rIqlDrLRaFMC5ikGAPA91PbglRCuJd0gXBDHLdimN+E2GMMBr2X9MVO9DnZztFRp
wspwtHc+c70OG4UIdaJUP1Nx87DmnU+2COOhrMDzjWTu2TutLt4UWLdBmd7UivJ1n/ZVtrzrrreB
4U0qLJk80mom+RIwoXYswpP26MX1XEML6yDveZ72j7lr3PZt8kpD/YHTvODyLxvnKodBkqPiA3l6
Izx7rvZ9Z3ftL86R2b1xVNv+0XbWo/YLC/q01ZCVlTASRsDgjqiPd0tHVXtU/hiCvRmUm70xOxhS
sGFhTbHbrhFGRVfgL5P0PXAFFHt8xgQ667+UN3bWkfCwRu67pXajnyQHsEhVvT1SX8HKQmfMO8qv
/aac38qS8cjO8hDMUT7NaZFYVjnVN9aKtfha16kH/Ti4dFt3W15zP4dZGk7MrqT37MquunzYGNwn
LcVj5w1+G0NFxgCcVuny5qzD5N0YDcbxmNoL5m6PHErNQy0Pri3pLsG+0DoAnqYj37+fVZs9Mvct
eBzny2hZB9GlABVlFmYR19RsGiSPbeTEGtmmeU8bS2RnT2pvvveYKaijH6TWCn3DQ8/WQdX9BXgV
0TaXkvAZmaEQ2HtZGXyXZraZODPbiMSBQoIcvWXWvpdorhNxTbB0Hzz0PpQJjn9FiW1sn224mEqQ
063bhNaeeXbR7Ko0W+pTxy05YbSsu+ZkEPJ9U3YXHmcMMtiHwoDK+SiaDKhb1tliSdB1NO1eWcsE
I7xXtPMwswO3+uNkabVS6Ky4CJhlWhc/eQ5I0NJswnbsz/OncKN8SkJ73VYaCTMMu9ztu/wLfdHF
u9K641OU5tBMgSlDZPRUC7ulba2nLYM6dWwbXy/AVbJgPEITwR7WB8tU4voTkDVwDJTFlW8mlcA6
IBVjtHGVxqPY3Pva67wnXG4BIDxRz3+iDBHTzcbmDCQM1sX7ztWG8xfH0JNHM/xLOjkBh2u+Zd+u
QKUbS5V11iNuKf8RsxbAnnUao+jn6uJzumecauAUO71/jTC2324iL+iyk17pIc8zzG91qEgeiI4u
pkLc/yswEnS2VRnKu14V1dOSBdo+jO4qJsrKIX+NLiMhmukJu0uZzn+YkdGBbwMc4uMyMCA5pDwt
mx9pPme08lxpGgL2hlsybzbp7Uau7rttTIcf1GE1rfKI6B7nRhOqYyFW35xBb3PCoxUi0MctLJhA
Ga3s3k57us+QVpZ7si/TT0qX+aZuOVzjLayyFd/VkOvDknn5U9ZHnMxRI6gfCbFnSt5bHqleG9Xp
vukz9dKPJTLQxdkGipRZoE1dYAYxzbFhmCu0bX86mOTQU3Nc7DuJBKxoE89PreaGZ6pyftAVsxUR
jGonbnTbPchpqb8FaIQceFgkKy5LlNKHwRG6TkZ2v/aVWsuqOsi5q3EU4cnuCPIQea1P3VbxUoFD
4949u01J0V9OOljulCUASiwtGU6HoCj69qmZbXBeA+4N9h9r6s67NjID8Emnyd7rJrx4ymuW1FjA
A1vftE1Nmw1dExKAcqQCksIMnqyBUZYf0bJ1djL0TfRRg1u19kJNEP7wLAquvzB364qbLi3Mj8z2
cbxwN+TiZlITMzbU1P6X3IREy8v/l0kqhhmUyATZI3axcYPxyYP6elrZmSaucJffXr2VNyzyFDu0
UYkbkMQdt7xZ+p8CeBoNtGZuTVlo8hdbcHP+iHL21uwH1IrhxGN7gw0h9/c2k8MgiaxxOxVT5bPK
B522YnPeIms/1xBSzwNvhOra9Yj/pRgeeoYyOcQiDOhufdyQ9ZZxudr+dFx0Rr4Fc2Wm/kZ0dNAj
ZyIgU4zOH46p2QCz+2DMzrSHOQorTkvAOqm2lzavenEdAVY2115KA3q1hQHVYQa+cthn+GPD/RiS
LnB92X8j+iwZj0IgZdq3iAB+H4EVFazPSXSsnjwz2rFuCshGlWm+xOigZsyRcyKb7vNSx8imF1Ip
+hJuqsyokImnX84p/TP+7HXmG9NhuLYwGxePUaqkyD607G6hATB6DQCteCsEfwxq1o6HnHgnpKPd
eIA0W3Zds+r+vUYZQKU2ki0DrXG61F9MYep90dm+fVtwOHYHFKwbtShn76ODZS8E9U3llhAN0vjH
MHDzCHIMD3NO/84195UmlC4Wuuztn+xqnedh5jhyBf63k79JiGEg/CuLE2uTbTKVqp4g8XW4Rey0
tr42aB3eSfGSrqqmd14pSpRMAPHj9FlKmb54rbOqhM/60pBuiocD1BNvhliWeus+VM6anrDleWtS
FYtdw6gXLcPC0C7y8aS43t4Ctu+4tkeGSHtEHVBUJjIQfETcdq6eiiDA9Em8mAOcsgDhNRw248vq
l5n8dHqQvSjOwATT7jy7IbO2zUVPE/eWUyw3DJDkR6MWe0ouxWR61XceK4SeGlIf4MFL/0mWQ3QH
9EWbfeV442OoSnCGQVd1oLaqjnB09o2dy+baN8/KFqs55mKS8nqwvDA9WagDo9PcG14i5Q0+Paon
RO0zDTT2LHsz3Z3qi5IXndHJ/9AVlsYkUgZHMQsSlxCAdAYSO1uLzch1lWGLz6MJzjjoh+AYzOnY
f3S9Eo6/qyG/2fsSPOr4jiRg/FhyHYD0ykcW9mVwQdFsc4/rJS29z6zPyueNb28BZwPi0ztLn3t2
b49wHAlB3CBR+WvLRDecS8QyMq3nY6GZBF5hBAl8NvuSCdDeXQ34OQrs4HcfejB9JxT+QbwsNYx4
khXaXxlOwPbUoPiJdmvVzeURqX7dXzuVxVh8w94qr7cs98RHauejTTKInOXKxC51g53Xrf34GmwO
Q+IzAuNlSbwOt91rkNdUIphyswV2PHYJSNgmqOm/bKeozU2+AROPNVi2+TAHfj9edUvr6OtF0ebt
g3nLzcnnTNM1QhvP+UolD8rE5K4CAaQru7zChmvwkodh+elWhgUpkCyJVHnxB//GUKz9Ae5VDUnR
V6waq36QwcOMc0Y+BaMx8D/w/+UxawH1pZFIuKwj6MOu1eWnTcQIwFqMmMEMpjf9CZXKjLt16Qfw
UpToPsRtaa6HZXDmR+Po5Serv7zahx40oXjUumeEL3Lve1TKsn5wS1Uv46LFSy598xFMBf5+ei/K
Wj13vxEzlVVs3GDAji9l/aBd6oHE93rDfiDYujwJOsYTcZqyOosLx16+/aFMsyPfcTBelZmEztIs
7MVvS/p1/mBbpZxRk+19UIYxb2glW9czo04KJ+Q2fRFzM9fvzmrxnxZdH9LrIcTKuBbFkrOKGHpA
RapySvB2fOD+eQ2sMgSELGy8T25IbAFascGJgcUzG3WXQgOBj6IR6lM9E3cS9mrrD+j5yvlotdKr
9pBowvceVDcSJTJzph20DGI0fMtxG2rqS1DGCnMjOIkswzxMC8ZBV4BAiM6otn07Iaeksk8Uzek7
g4aRqkBZ9rb3ERT+8WVtsS81uHrIZElBZat6LA4+sq5fY233632+rhTOltWIwYEoKfv1VOEu3W7A
xyh89eFEOWHh+2NJins/O6+OU1+YAQGO6q1KPSb2pmtvMkbsF3++9h4jALrwrbyoueHbL6OdlWec
2yo1058CVieh9TY1bbz0zdbtqiLqaqSjuKB2TcF4cEdmOPEkW9VDFePJTf8H362ub8hioe5tnCJF
ij/zt6/yTZc49huWmbvKmbs77PSkZwToDwlx6lVlJ3ZpLqYio3pIFUPIPj8SOKBMTg5KIsIKtHoA
9YByelZvwbhS5Q/ViCtwLNlq7sqhdG4zKDSfGR/aC9oIucWpp6pv20MtcyG0Mqgzi+Qrg0iwEhPS
RM4dElzm0Lys4lhMECRiFAEjaSrS8u8XTQWY4Eo3HzPjCGDNVE6PBBdVMm6hX2YM1l3QTZJ1axW7
NDz3Omv8HxO7y1cuY3QxpjSYrK1s6TOwBCCBYkZZ7rPnDe0laoZLkkc7CG0svG1z70YTiPgBXDUl
TYVoMO7BcLyndP8tARNdBkY4i8a7XM/Tgj5McYE5U9UfCt9bP4V05EPgKvdnLyvWNaVFTFkcMWO9
U9sCnSzLml9MNIMrZeZlfdPwIn4Zn0yagBko/M528gg1ErNIuqpyHgWgtfyu6XqL0eHMzZVAjZWf
llcTngAZp6DlzGr/U9Zra90PkTvB2LRRQ528MvVh3ZYXyoFbj4cKhRQiqE23lGGrU9xCxmFQP/Jo
wGVZW3Z6PRez6j/80QXxIABV4e7s1GrisoULvKtVOuJg7KeV5fFmieBuUSnHeDbyGqGvgvlDYIKG
4MziJNggK46WToiKHLhXPd0r6vhO3oawo2ClFgHlHapiioxhm4pvh1tY400OXFD9NZilA7qu0Loa
MNHxHY8F4xks7DqE+rCKU0n7DduwZrJ1Kxd2QBrRXkSAQ+Cc87KMzGGNcue+rW3xDadvinigrphz
nWxsb6XnbTwJtmX7lrVSLxYiZh2XTPX/cJzNqCksLAzx5BnQh5ME9YTcYCqH5xnDQZvHo8zcP4NX
lf15u0ygv4uiFMVnH/ZQ7+s6V1j6vRYyV1VHxW/Wo7hyZzO3y1WbUQHHQaURX+XRsmJPXfspIQe9
vO0RP4GALEVbvDgz6CyoHbncjkGXZ84n6gI97wvmc9sb/yLMWaJPaHPSNmDqyWJEV7vNNMhyWhjJ
6FVmAElNsYWS0KlqWjEl1iOcMN4Hs0CN47sFhAZaD+RKyki/lhmtRozlt3edHQpnNGqjh5F3bw0g
RGLme+zf2Nrk804KZvfIFFL/rfPTWv6EoKK286g2QsA2HWDlLdH5xFI2ZgH/BorvCqZeq55GB9jQ
mOoAnFbYeIyM4WX3JzHDwDux9oMBKAJ/VaeN60z9iGCVEhAQRghXSXZk3iGFq1NsfZmAC8PWwwID
QR1KpwbYKd+Zlfl0x8iXUVoaV/jq0w9g+RtpWFEmhlctuta5o8LBh1VyktWf5UYuxHU92HK4tfBT
58XtWhUtG1BbtUuX0pm14ZbITOPHtFTVOfuQnj08133La0ao1zZnKwtx77FHwD+d6NSC72TPE7JB
SqUQM03nC4tYvigUWQgG0wpmh06myTgksaLy3Duwpyu9nZ7gAUuqCKtpEVn4fGWfudeX03XnbnBo
4nExyhD4szSf1CJ6OAyLLH/2C2SWw9xt7BEWLpDnWiMVAQo6r0zswSn9EluTVXAB0ijYG8Q69U1k
5UWNIs4Ypv++t2QPa2sG816QsjTfro3Tzif0flWxb8yWojRdilY4x1UJ+V4CLPgeuYrrHcDZdEmy
1qkuS0noVog8kEXCHuY8HHhYWX312HErljsHVa0h5NmV8oyDtHzj8l2GI0A47wsSagETYpw02sx1
bBj9VjR8V2kJ1OrAe/TBcHtIanal8TyFmZgu81e9ZKGXbC7mmF2OADoXFygXS3+r7jg/ClBk2Q/P
DcCvZjqd3hCyXTCkpWId7qG0zU4pfG/GstjuEZGFZT3/lnMNAMCGi+Ojpch94g57AvGuG7beIYFQ
7JvG0+Z0F7f+gg89eECVUjOW2Dz3M2XuW+5F6XmC+U7DB8woIyv2ad5Ad9iJRkkkpBWqri4pBRqv
gxfo4B1uNBKFskYMcOgJw/EYRPudvpYV5OODn7VEicMnzuvrzGYvcsKgDGmoq1XFYW+pErTVAjKN
Ad1cFmASl5WccCj11nwMJgwDN8gKO7HLt0m2+PBW8LGtM7O6nLLBRMc0Ql7107IXKhj6n3U4OWst
8hvE2Y2T5GsPS9IbC6zB7JewJqN2BPDkrkw8cX7TqN/NYgI+UzEcgkrD9z7eeo5EF8lXLcqbxTET
bEMksjxm8HmaJ+4GZT8LZ7ksKCsLeJQ1bNZD6nSdf7atVJCmPWw9PtSQw+yqJyLajn1OdHJathAn
lLxBs6G5b3JQDc176g8A9lq6UwY4fW2ph85J14JOzmUG1DqdVb+N48acHv17Nv6ySraE96pL2/F1
aBGIniOnXDEvRt3SVTu79YrwTzGAGgQkmDMQt6nHasbUjvGwMIOqapqH0bT2/DZnpAk12D88C13O
lgbTtrc9pcafPmNFijyW9iHRbK5TEaWzUeRw9RvbDt4NqhOfIrBrifNynLSbn7n+QfHsUlFF5Jkr
yDj1Dw/3QgVVr0IQZOXzmiEaYvyok6iwhuGqVF2dXa9VgJpj7bqBGQV7/PBPW4Rt8RbYlbCuoDVY
+mHDDIx8BWBdbt9thggpFCLjNv9sJ2U7t52A4ZcAyQr67SIXRyVPDZuxA65UuU3rDYb4TKkbKGFj
49zpqNJbiDLeSgf4wexIjp1HstEPpmxDe2ZlKS8Ea2Q0N0WbkzthxhbFXlNHxLpx9DmEngkFCWkc
QU/7BEGQBhI5iBCjsnTh2HVEk1Upi8OCKg4lyIBYEVcDasFY0BV9VlOHblArOuM4YvZ7E8FxoMTU
/MbNjK08INyM0jAjt8KRSAPSI8i3zFuOqaFa7Z6iEsTrdFUScSSbE4sQpx5+haJouSNVhWqRCJHO
xhqwST3MD1qI2WGWJOsqmF41s5YLMbFWZbd+1sQP5e6BR5svpmtv0XkfHswyMSbjAJNelrhgTLzq
oCsnt5E9FOtI6Fe9+ghBuy6NLqCfXqIHwPuf9Tw9HfaBnMbZ4FuocPN6Bay+bDl7yHzSRPnsDYwT
/zFN07wcYlacoTteIRCTyz2pXYKjQvPaoifXL1JzGlisbDAE+oy5aNXUQ2zMGB6n1i1fQWmzBobT
IR4MGcffBa6YOZalkV8ca9qjJO3Dt2Br0o/oEkAQd8iKn8s5jI6LsLfhVDuW+rCHXr41liQaamxy
jSGmHsuW+C5Kg1hPcqng8q42LpaihZjSsN3+f/Dh3xafrELb7+mvLvt/M+bfdV/N0zR8fU23v7q/
/sn/D/34Aa66/2zHP/yqFHKdP//narz8Mv6rk//yN//hybdk8LfAppXDX+95risjjGT/MOWz6/2b
6wWCwTErO6ao/+LKJ1Lrb/jH0VZ5XoTxTbiY3kbUozj24f/8LbKjv5vSPA+TsuP8b3z59r/bq/8R
yn75EX+x8w3FXCGjUNVJLfJuyRFid9NFEyILF2jk4H4IWvSXACPGe6E6BQBkM4e6s0kPwAkFhoK4
EIF+eQ9Q0H5VaH6Sf/k8/wuf+d+N3f80Lv/zlV2MbP9iVKOkYBPMxOuElwP0P2C5s4JNCbkjCm8d
MhR3Yojkvs9IJ4IuVT0REv6irdw+OCLrGQ+lklnzhmJHCOLtUqdAt0YQ3TFgZb2H6+H+D57TvwdJ
/1ev9C+WOtHSL0yRAumV2gRADUjSQFvDAkIS8ikqL7+hxCPyFDpVFcvUK5KpH/+noPL/+NP/YoF2
ST6EjDioE7pfeeChbxIL/tk+7CVi93yqTyOJurvcGAAtttE3fs8+57//kv6dQvDP7+gv/si2cYGf
RQ4dQ5NxwHZEsqBPaUcyfUa5kyYSj2ywLjkjQZD9rzyT//yZf/FK6ohK2LKd8tSpuT6glAH4GzbV
bZuKP//9u7L/09v6i4c39HyrFptRRKhm+c3W9TlK46Z9ri+K6nJLc4bARFr8X/bObDduLM3Wr1Lo
68ME994cgT59ESNDsyzLln1DyLLNeZ759OejsholRzkUnXnXwAEKBaSRaQbJzT38/1rfcqGeoWrK
ci+b+3bnBPNNsmitTI0Ks5GP127SfMsry8ArS/QDmnH/TDq9XFyvvxtyR25YDXVgDngt9mRCkBpg
fHSmTkGdwVFoBuCwXBDUlhA758Ks8S0EttKItwF2lG3RQYWafBCiU01AsMIFc8GeSN6Uczde0vSF
8N6A7aYK1awyVv8zBuJfva7/em/6r99z1gx0qhwW+5mG9jp2zWozjkRl56X98P57U4vx+d+fChkc
v16iCxMEqNSbvJSTwkVos60J6al7Jum9l31GoA5BVJCmSXnczPlUH7q6yhAjCJAgYyfunTqatmEd
mrdFgvFQYyP2GSCt4QU4oTw7XnKvCC5dw9ms9mxute04IgY0QwHyvunYpxJGjIB23Ga+T8YwfaJL
o++qA/LHeFOa3HLdiPGS3ONqRROwhAbFMmEp91oGHZuWoFZnDLm/f9qWezSvx0AaY4tOm5eTsomg
K7JJmJ1rZJqIxt9/3CdmHmuBxrydoavatqiFjDxum71fRCtw0zNXrwFC3ZRB9nnw6y9GG+YbCuPV
ysnUdOZFLyyb377ooxkXrn1nG/hJvSSyOtRtZmxY68EQxid00f2PrHc42zgxZz362VNirLtSuHs8
pUFFQXE0dW9uBcflMw/i1M85moLL0SmLGZWzl5eZuiLjF2+aS9HMm7AIr4rcuMidALWOqdRKdvgr
NJFQn2qq0esN5F9nfsbvJwU0Yr++D7SifO46sYKUjyKPnKkA7Q4ZbnXgP1ZqADWbZwAgdRJD4OE4
W3SqDl1luuPv/4Df7yUs92hmNnXdQFGipZ4zIKISOuK5oEiry5zaNbJZOIDvX+fU2F5ew5udAVJV
vqzeSb0+HrN9M1kI99nFb3RRfXz/Cr+a5f97rrLco+m1pkNMlpWbkJ/a0deXAlhxorm8QYFtAWPc
FkGd+Pz+xU59R/bRzNjleThn1Rx4Y96o3ZRYCek6aDlpG2GeFvCxpaPCg2aUP7vOqDfWGOdnviT5
+6XOso6mTBvn2lIE1fZRREw5Ei/C1im5fZlsU12XgBq3piIxj74IbBW/lMHIY+4xfilpmd90kA9Q
GnnwHLIG8PD5RIdrg2S78yJzyHYavGaP3F5RrkfDLb8lupM9GVGI0bBDtEkkEj7bVZVXoCMiY0Li
rIZyuq1a5Ij79x+vOjlbHD3fbFxsQxzRPUIwp+82UjVaEdz5Bc1szd01Js8dl6CFmLmr4aKkge7E
G4DpUIdLg1TrtdNaaGKssrYOWpNcE+TD4ItajExp7yTXY1pbBOLEk/6CiNV/rjIkQBs9VPEX5O/d
F/x/UArCtkD5YulIq+qQ5o4JZ3xYDe3SfcOK5SIz8yP7TkfMHSNpIYZkEUv3OB9Hed10/XSjfDpH
Wyop7iGdGoftHVYJctEz33bIG0vKcWOxA97Tq6fEHinV3WmyBL9Nhr19G5gQS5ccoPgycjtK/6OV
IS+nOKZ9now6+QlTGulP69pFdjXBLf9ism27BGA8Oje9m4utaSHlXMdmhmGmpHXo4uwZcK+7pGRY
W5QqyM3HImj3SLSsjwoeJ2KsHO6m5sfaC6k9ZM77GkTZasJRVzkzZpXSpTVeo/L9SBHNFJRv/Kjk
olPub4I+k3Q7i65+Ml1/cWuE3N4KKR8iJgo7tXlF9i66PEIKG1mEHvGnF0uVgmijMRKQra0KFaCg
hfkco7/5qKIsuU2avjxU8OT3ZiC1dtXWJm8+7RV+fZJgANgDthgir6HvoW3Qq9HUraPe3M9JLp5o
R5FNPJQUx9ao95JbYntd7SJszeZHgSzi5xCX7mVN2W6xLWNfYQ9WbIVj9s2anM6WeF/sHD0A8I4w
J1GTNZw5M29ZJEP6gbQWGj9mKUmRtKLMetLmiFziuiFEeFUpMA4r5GjZE2ZPwiInyhpia9DlwYEk
KSx77hiqpxjTnqecpH4kJC5+FghoXzKiDcmkDoopf6xa3XpxKX1rO1hxY7uJe0kJGvVyXq1FqZHG
mMQO+3mZEKRkZFn2KZBFjrQjlYmO4rOrqPKLFoljmuTGoeobeUg0RGq7CCEWTZiGym02FtEVfUYX
7xtChHoVlRhLNlQgeTJjqHf3Rst3jyFah3HgQOB96GDABZuolYa7EhPRGUNJ7lzmUrWxate9NOl8
bGI1+1sh6NBSa8vExok5nKKSj+cvyDfw2IXubAEm8Mf2ocKJRFsPY3wMWgVmxYCGam/AgajWRui2
9wFeW4EQxGGwp23w0wxzzF2GSZd0HQjgBXWRwJJGzoB5ygUEMzZVGd8OrbAe2nDsnmpdK9utZhWM
Q4ZOsDFHxWbIQllyT0AvQuYGQ9C3gm8N/X1a2w8+LtOfpAFaLySrI4wJp978UU3Uitai6uhs91XX
P8ZaQ06khST6W9s3LT5w/Gg/isCIH6OCVKdVoE8KT7sxUrAWypjEqhJd/ozttLvphJKfp7HrdpA6
u4/oJEoy5v1AHVpISCV2MmAQaz+UN07jbAN8HbhUui76OQYmZqbMIaMco85FkE7jx5Yiek1nLKue
bYYTqa+ZXleeLDLgkBTekFoXjiIjqBsh4wbFxUD5+lC1fr1kOIqqBDJLRJQeTMA9YJHb9O5RyX6j
D1C23tTE07yV4NyufJr/pDFQevuAbhpBht4SPC/sKbtAr6tfR52aD1UXkn6nSrvAHB3z4jt3cq7A
LFA+T+pqZzjaUDPO/ehGYF1Y2t2VZ1bDCCbUpC9H+gE4VEFXakOccspE0U4R7QIDeFw9uu4PBBnA
cTOS2V6ygKI6HfTIXDieY/et4kSQ75ySyXNV2gKMqGVo6fXkFripU2QrOH7bMsaOaS8uT/pSq0Er
jS+622bPPZo2yAoNDQv0iVW0REQljGe0Jj6xzBlzJkgVF6+CHoYmxhSanWc2Zic2TPbRYaAaVGd2
dLg9brbZmdiHDxR3p1UxK3/z/iq77DF/c/Syj84CY0d2BCKIwrOSqd4PBIB6AYIX7/2/XZ66g6MN
fzTLwp0p9cPzL3BfQ4Las50A647sf40YuXlICVTYzWjKVpQdDLJQlIXemq2hW0ThLhGmv3FMGhkE
rBEPwyqIaSOGCtTbYq/JFjHdQieLTfxZvEJWWbhhF5XhEOJUx8bf3KLby/292bqOKDz8iDhaL6bp
fKXPFNHNWIs2sTQA/oBO2za4Nfna3OZQsQ3dp341XsHKltv3n+SJI7J9dEaw2cZlCa1yz5xindwi
g6SeoYyftAoB8DRkDeh0FXga+TV7eLTTmbOiPLGjto/OBhN0+T7EdOT5cVx9j9XQEuqK81yE9rAo
BzMLiGzQYTzsq2x4hPTUPLccV6hHdlOv760ygbo1U2THWwd5YDtiRIuI2yKUiMi2vvrEyR8htLDM
ftqOTRp8RHAccLAP0wJ2fkiOHDlM/WU6AKTlkK58JhAD5cHfe65HZ5LcKOOCyTX0wm6kj0LYBIWi
Mm233Tg0BBFWeMSw+ZSAqnLdz7+jGSyCM9/eqY/j6LQyI12hA8j5gU5M9gXs4rSdtHrcxGVcXr9/
eyeOds7RMaEeI7tGeRqzc5PrMdayfZYjzQy16PuIDf3MQzxxI87RPIX2O9KCqky8qFfGFdKWflOD
9VwP1lkc5iuG9TcTlXM0UeX5bGmpGlNPmXO4q4fQQNYFZ4qoY/L2bJYfKAbxdJfnMGvKrnAPgzPH
ez2Q/o/3n6VYxvzvfsLRZGaXWuv2VKj4ygDVlP407aWbh3coZaL7KmhJk6Kg+0gDmMAkU5nXcZWZ
9wg5EfehIIbwnmZnDkcnPktneRNv5iOSyOEIjW3iaWyb8RboyTrTzWFVEIKwFgiKtrY79X+vJuUc
zT1Uw+wkboPCQ0pFaiu4y3WhCm0LBbz48P6zPTWCjqaZFi8Ktle1FBljQkrQG7LZSTATLfrS9y9x
YqVzjr70EktZn1Dkpqo4yhXEJlwVSSvO4EBPfWhH37JDSiX2GSv3qgpghu26HwvEpZdQDlHsTmRi
vH8TJ5YB5+hInPeDk1ec7j3URfNWh5KJW127Dsppvso0k2LaxOdtdSZbnJ7U1/evqk4Mt6VD9stw
GzOS7JqcXEZfrz4lTsQNWVrMyUSDqfSEwAqqD8YH2uzTECCvqwmZIo4hyWaSbCstIdS7JvPa96Pk
Jzye4lNBMgzsHauvtX1c9OhD89cDtTYxF9O7Z8ZX5JXQnc+GOxRr/ZM9Rj5m9xoKhZT0Kja+Tfrt
SvlsN/d6gj5qTWSHywnCmer7Pz0qmVETnDW2TX+PXDz5BLqArpORE61y5oWceDLW0dTntgPdLHr9
nl9QBCFcudyVTTtfqdRBCRAl8VMVpsGZQbb8pb+ZgKzlR7z56i0xqLJwyshL5PxDqfZ+ngWG6zC+
Qaog9g2qla9GgBT0/dd+as49Zk7qVoz6z6FFlXfhlXC67l4vMp0LOsCoZFTu0Nq5u9RNnn2EA0+u
iXi4Y7W+e//6JyYF62iSS4RP+PgYJ57RUMmCjp1tBELyg8zS6ExD5tQljqa2mpaLM8IK9GjFdQc/
kjqKv6ggwy2bz6zyp0bI0dQ242vKIAEFXqsyjEIDwVvMEclVWYvyMFY9mkB0vi9/75EdTXI5XGxO
7k7gLRk7yLx16+Aql+QFbDvb9y9xYqazjma60M7HeeYI5CGELO7ETAKzk6tk1bbJvPcJCT4z+l7J
tL8b7UdzndtW5ojCKfCEb+WXKEawiltIBREaGbtcU9p1h6cGz1N3K/jw72z4WVtbFOWnjlT3Z6z3
KbtI8SPniAEQQxQrp9U/BgNasH4FbKf0iPIGohUkn+cIWvPcogzjkAzaiXgK8A1BstPqlpxmlKht
mZnb3tGhp3R9cjsJ8wXt08QJN4LRY+IJ6otArXQ7BFdSsAEarTC7z3m9Wz+pWY7jISFkuMEW0+Du
ni1/MSNUO5sz6JmBdupzNY9maVw3BUoGySnAKTnuxzmckKnF9GyBEtlUKV0Dsq91r9aIqeurVPsS
NBUQsCzVz5z3Tox182g2LHpryUEVgdfgZPsq0b88zLJK17LT8VkT8IdGvDD6H++PRLl8Qr8ZIebR
fGhXvVa0UxJ4aWvr17YFo1L5+eyVDRqvYYQc1VoNmmFF4hiawWxFejDpfRJ9jh9BZKG7/+iGGoTW
DPVxZ9b6zhhGY9tk5MNZtFqWFiEZOTKVOM+BKvQTIXHv//hTj+poM+n2LpzSqAs8e4S+qWSuo4zM
yVIDgNZGSXQ/A/Y781pOjoxl+nuzcExTkMQZIj5P4j7yDDU1e5xi0zcbg+ElWJj+ogcrCAErDB+G
JMNKFcIvq6Lo3N2e2HyZR/Ms4tEI82HL3baatZmiWoOaEuhnFuFTnRjzaI6tGvLrJRmhXkA4GSRC
EXnFDHDVnlmF3XG0L0sQSluJjfNQmxXwE0O3zhyxlmf4u0F4NOWi5oowYrCN0WF6roqOMGw9iaEm
k5x45v5OTLnm0ZRL0Sk2ZoTuno0P8Un5crzWG/+FxBtEqdROztWbxKlBeTTlOhOeP9OyQxJJEX9U
aO3vceVll0PdthtZ+HLvmKkOyDcQmzkeo/tcdjggrYgtn1XGtDEWTW4zatO2D2x1MZmY3TDF+X/v
WR+T0xUS6nZyWK5xicQoXykHi1nCuFOm+PT+d3nidR5z0qPJKbqy7yKvDRN332pdvw51TOVGR1zO
+5c4sY07Bvk3QClGkiW5BAbEC3sgcW8GA70D0+rujTKSEKgFIc+4jc5c8dRNHU02WqaqGU195PH6
QESPMrlgyDZo2MvszE7qhPjGMo7mGDW2QQ+KmAqVrYUfKcFme8Iy5V1ak5g5BRqm76roH7huheYy
Cj05htUalsO8q20wr6NByCMuamNN6lK6MXKYQBQR2k1dj+eOTyc+JDJxfpkHOxfHEs2hiOOTSTV3
APwzxfa0Kyy6PHY0V/v33/Cp6xzNR76FjdYOmL9rMZk007Ppci5csQsppxFOOaVnlvxT7/Vo7nGz
HI0YmmGqt918SPsRSBUo3m09pNmZuefEzH2cclLQDWzFjDih7wd/O7eucd0CEd6+/6BO3cDRhCOs
fswZ9blXW5G1AgZlbn3JCuFMdO3/1iVeRUdv1r6kKloF0zH34jygpyQd+6YpgWta7nBmeT1xE+po
1xO4U+fUYMu9Rbh7WyYFErOinu8QE597CycG1OvB/M1NYDuZXdhCmRdUfvvJ93XCCqG8HKxFtIwU
tD28/7BOLADqaKLgp9djl6jYQ2f5YDXlTYCtdYEgpcB7/JVuGf9MAkM7HPwo7v5cIN/mEZ16aMuf
v7mj2WJhgdLI4W4BUGNzmVexXQmqCKF7ZuieEhAcx0C0AcYpp+xjL47R8Q3a6F/oIx7QuM/lHjE3
tJOlZSMpL2yjBGhdLWCY10t2M9aAs/vyUy/vaDZw4IvNZc4xOiyqclzhaCJ4XZhCfPWrAt6XnOL6
0EvgMCgMumd08eIrYOayWPcd/hg4FCQ8JyYoeTz2xKHkKccIB46Cc2Z5eB2pv9nDHIefFPDmOd6j
2YURtsK4oD9MRkfvPh53sk7qLR4AY430EFGvVTgEGmCRoo/c7dygG1ZGapobpFvTTZTyGgfCvun2
2hU2D4FeHvALkn9/3KK9nDf4dYJtHOAq7KBW1kNzVfVZQ6LoTE/QCFY63cKrfgqsz1bo9HvM7Ji0
gvqSN1jt+1aDtRQFQEz0ZiPqc3PEiRV50Wu/HYxpWcWyFAwU+v/yEIvFy+rCaSv1msPiLH8C8uXs
XkN6ev87g2rw+23jcW4QSs0wccYw9gYo/Qieu8K5jKoMqnfKJmzejAAf90uyFGxqX8uuBRaLjsI9
9b2tMqNow/ERSYpDy7jGzrxA8m1Cy6v1EC+UC1O5FzTf+jV+4F1fBxhw45xni6M3Hb5m6aTsVV9o
2DsSpzlABpB0/qnBfg97H7h7yKp9Z1Zaf4usST2QqD3ewSw0v4cVtNRNg3GyWbdNZF3DGcA75rYN
6Z2xkv5t5hJ3C+veHT4EtFb7TVBaRbfTghe6pDlWqsmXN3kLxoIWe0IPAu7QhY0bGczb3OI2NhVi
JXvSUahHtA/HrYAKFwLHslOvm0e6gpoNGZkICpHYW1KidYWhy8l+WBRyNqONyWwTjar5Uvd69OyA
4MUpVdUu/QgCvSZ+2uw/66IbPxV69qG1wuECV3Wza4R7WwZ9TSt7Amlt1CGmyH6yNDoLDQ7ZAgYY
5nhsND0IV/yfW+4v+t6lqbjC8umbawtgVrdBJFPvLAi6z9KuCToGJ4dUz4wyADUqN8QTCDsJWTav
tmHoNBUonpxShZA2AZrJMNTkzZZ+5SmN24lwwNprh6UrvMuYDch88DusPtTKxx+FXrY9GN2++gA8
sadV7rg4SBG5uC+V36Q43E039QISzIpNLiyohFSKMw21Fh62m9bV0u85oM4n4IPjiAU/sf21PRvx
JwDseLgHGSafCZ007fU4kPm36ebBeWyLdozX/RyU3wiu5VMBvz+Dugim/iDGWHUrYDzoxogYkTsk
Oh1DepYWbUq68OliUB+eJiGK4CISvfOI6Sz6qSF9ivY5WLdkY+OtJW4KltC6qXPa8saEDAN/vcJj
WDqmj3M3aDtjn2Kz/siJI0fD1BFZseNEYs4ohDP8SslgRFh8eiW3ZRwYxtoM7eh6sKJZcFIb8O0E
4WyvC6t14Dq44WOgBP+CI3LsEXo56urQz7OOMXwK0nxbZC7qrYowtm9RawD9HLvW/TrYLrgw6t7r
csynO8eFdLDCBmXve51hSYafMUBCbPp5FYm0uRrScgETa3X1Zeqj4BmSVrQjayVeqlghbk+r0d2L
nnZasa4cm58+0Aa9GCIBjEpR6bjv7KB04OxkdL6cWrPTbVeXvFBmb+ObG4fdI9556MZ8FfZFDK9i
XCd5rjcrZevxrVWY3ZPfVfi+cqsmusCpzXhNN8l9CKJGS9Db0g+lte3W8QcqzQS8xpr50lsTsaqk
1+PIJt2XWh9olscu9+3vsCITFu0YT/l6dJsm2EZtjlm+qegU7FoXRxaztl9eA76MEtiQaXMfmLkO
ZJ66B+EfieszXTk1cO8WqwMoeRIF0FJ0Q/JRq2BlQGWT2SOSaM0AbAdr1hEFJ80ESAdhHcOiz2lM
w7ydgZDChU96i0Blu/X3iOXqcKu5vjnvKoqJN+QPJj0Eligkt9udF4Zp2YNoUETG0LtLJ5BOSoMr
BZ8AIFsxO+3OIAnvI5YZ5N69bl8lakgcYN5Z+73vhemuZmHPO5KOdNo8YqAJYhBRQUSIJIpYxowG
PInUyVU7XPcEv8Oe80tnLUcfFzSQA3lBKjaAA24d2WAZQtp13X7oNtkgul1D0fGLa9QQO4akBa/T
Vn3vHJSBPgr+GElB+Dud/nKck8BZIc4xb3XdcWBz1e1wyNQYw8JyI/Oer75CQhi6VbzOGMnTZgK/
ui7mvKv3AVX8b6bZXztZ9SnQrajeCMdxcaBqwY+M/56RgJiHSI88ujVgDbyAfMUqQVJFWS/xB+R/
IK8nJhA4drB1Z5iXNMuhvpTAsqJdoS9VzzG1SQwAz5WvwrLrfbY6LX2DJk8m6FwLEnjKhKhWVGfg
O02DTL0282+rSNm3merFx4iU7Q8QzEBGV7IE2t7FqYtOgOKPj/YqN65Sum0M9HLw70YdA+HKaEvx
xQY4XmzNBqkRWqrqtvFlez1G0yOCxUU2gSH+o0Z+doyuMmy+p6MFo7JB2AX3oEuyr6lLlt+qiJJJ
EJhu1BdUGLN5LRiym6kstAGTt6NrGziR3QcUacOHMHbHr0GBKXjvtEqTWysx6xanbzRM7D1TLJks
6ToIuSLQvZxHsMIYmn8bo7r/OMM9uylVCvUs0APyA/J8qKLNCKy5X1sMHA/Mx6RWRVIMpITbI2iB
KOoitS8xpL2EfLtf2BjAh8nQG8OtJisZxWFP5Oai1yX6R3d9t0VwYfsHo8sp9tHR7a7oa5srhFxq
T/VcI2MnhiddE6wwmrL58H/cnoHBrsHZ93mcfUavw08DKF9+fn9DdGIH9lrifXMciPGsA0K23H3s
MFmB5XwxhrS5dZm7DhkMbZpbrDR90rln6hUnzh/Y8H7Z8jF1gs1bLsh6VN4nCIF/cs61DuB9X96/
pVNVyVcT0Jt7GnQDoLZpunuYA+h1ldI3BZyLnRWJ5ltr2TSgMd5iSW9qL0JuuGnTYvx25uIn9pfy
6GStoxIlBIc9VC+Gj/CZdMLkQ8wsgMbWMtD7jezNaKsFjG3JrHxIgXtdglxytqWR5BvVpNou0fvn
93/Oidd7nAI74v3Pyn6w9vpQsOwEvbWr57yBVREWe4SL5FLrUbcL2KScueKJQ9drmerNw2fZbBNL
JhgltDj5JPEJbRTog4uICeuAan/8e+PotZT65jqiwFMs5WDvzdbIt2Eq02v2liBcZJTcv//wTgzV
Vw/om0tAQCqTurSdPVgyqi+udZuOExJXHw7R37vC0WG8iTOhNJpHe8vRHttYqbs4JdTPMqdzCbOn
XscyTN/cQ5XlKT0zgwZAVMnt4DTZZTEWYocrtNiLDhjx+3dyooDxqt15cx2fqJCmDEcNInD4xCH2
oIkBrXEWfq+iYjpAB7HPqGJey7W/OTS/Vh3eXArMR60jyg89v8OxWRVpcGcDz7+l0wTRr20sT1kL
ILiJ82s8aGpNHIcgxyocN4rF45Obuj8z6CGbAn7TVe+P4lOcDQqPjxo2kpPRltAMc20UBE0FgGmI
AWOnCzPEulPQlnbEeSYri7o0irXcPgxaDEFnMrItlKFwV4kJ+bor09uA4KG9ssvk2gcSTSjHNJBm
UY7b0NazQ5YmtIeBt7A6GDPckjjbJkjVN3aHVIKTaIueEJzo+6/nVCfq9c/fPLQqwJeP/lfbk3rf
HAT7zG0xpuEGEyO5iD6ZR7kzYbSF3nbRRK3+IRSCDZkThmcGiDgxMb7O1m9+QSKJc6r9zN/3Q+Mq
0LlzekuXUJH4iJtibwurknBQU1egNmya515CQbVGq9s7RdlzgiA0CDqWad64MfXpMz/rxK/Sj3q3
CqhEa0Bh9uq0EntSSkpi9QCJvP/YT8wgx4HYRAVq7ggAxTNxCawLKDGcsqd2xyH4nMzhdeH8zefw
6lR681w7DL6hCufEq5Vy4S6k0w7APAE8yg5eYDKSJxLPA97aat4WuR986SwUx/FIcICU83SRSg52
vlMH+3locWI2rn/tB120o1iBJzNw7whuS++TtnipTYDx7z+ZUy2vV+Hrm58dFn6Qdyn9nhkw7XZA
trfO4Hjs/rRhz619VyvrZXQqdZVOhum5Ea0ZGcFNh6rn3inhjjdIZPn0QGM/GFC7V7JxxeX7P+/E
tCmXP3/z65xgnIH28FB90B73rtUhtqBWupbujL+ttg3v/eucmDZf9dtvrpMEepYElrT3oTvdEeRY
7BMXsIZtkWzHS9zPAa6G9y916paOVgLQQZ2AT+bv9XrsryZ0YdBV9GEnHR3fIWaPPx/dgpz4V4W5
+a//fEurOPrH//ofIi76H3Xb1T/+AeGi+ceuy78/t1GR/y+AXchle3OadvHwTETNP666l4jN048c
qtZ0+P5//+P1v/on6cLS/3Bs9qIOUc1gLWBWvCVd6DbMCuLcoF0IwoH/4x95US80C2H8IQSVDJ3C
v07HZJlk/wm6EOoPqBSu7Vq6ZZE3zS98fUfH7+xf//y2S3BUmeaHScXfYUDMQMFiW8eLbT2ZFBEo
aW2iSe2sabGk0WYud5D1L1zQyC8I0auHAW/QVSrqAXo2O9h9MhWXIPXzHwRl4DCwW3u6z2d4rCsT
icdz6wThFUfv/Gq29DjdEEVcESIEre1WjjW5Wq5xl2iSBEU/iu6CyZ8/aKC+iC4xw+q6mSCRVVgM
4fEojETobid9l2kwrODfVf0npF/3UaJ3Cdo1P6Ok9U/h+P8f2m8H6SIwOz20v/zIfuS/DOrl3/9z
UJvGHzizHctyHElw9Sui5U96iyH+cISpC30hp/B/zpshzcr730NY/kEWBGMfXIu0Hboif2EES2s5
cf1rYaSCzf+kI8hTg3Qi5LHNm1LtaGJJQiMCRo4A4Tisy7s5McJoUwati+chTceMSKaAMmN0JU2w
h3vTzuYlfCUNDhaO+ATGuNSqPeBWoELkF5BMlSLqEVRN8+zLJHvYwBXQoM9Jl9hfnCKZo7XmJ8Vn
R2kxiW4MdlGu4qrQIIJjK2ydr22vihniaO0YfbyuaxPM/MaFschfAnGofxTA1JIdHf1QleDX61j7
maSdkdVrow8FjQR9DCOAnolGwfFi0iIJR04PhAYiFMFqAtoy7tSugnF0RdNIG67TIaK2DTpeDjs7
nUCimQqpzp2pwwM9BFMYEiM+zfiRL6hcJQVVfB3sphNaFK7JzYmckIRswILkiSdsvqeEPY3cE244
+Fdh17bUFDlQ1tPGJDr6Gca6o3+E2GaOoHURfWJJgZRDff0S+GqRfcqVU/Vfp7EZ68c6GUaxLusx
I3oFNiSwKTdMwMTjBwX2SA6kpZBppZUM73Gbu19HYjvLgw9RIqSuRJQrRGHTUnG9UaYGzWYXcAux
BMKX+3C2ETyUmUEQX1ShYQ4Ake1qJSuZdZtigJKICTYu6yB7oL8RwzFb+bZdzMsuacbb3v/UI20y
Q8psUyeNjcjLMHxE0JdZ1X6O4dnQcFFZbhOmZbajYjokP5N/KnIYZi+yRyTALpBYElKESB0lVN0C
n/GT9GFNPgRGkO+BmRF6hqQxeaTP3D7nMPipnqd6vnGxwMLZ8mPoeGlXxocCXXd2bYeDnqzi3Daf
XLKBsZBh5Swv8iFbpIChnHxKjXAr585N7wdynTat4Vb3WBehL1shRq9VM1jiXmmqPbQSpHjlZN2j
LAf3qdUz+gxWfCs5An8mlUKbMOAp475QdfYincDBEqo6Znep4zdWiNbq2zE20qdSH/WHKujHDYF3
7he2MMF1EBDvtTEJo6vXlUmXHsFWvhsi7UGVFOl7TnGXUwSYn6aD2X4dyMW8T8PB+CqNGmALIcQt
Ub9E9G1EOqudMzhi1WrEjmeDjC6TXNd2jaavVV7mBz8cdVzaYJ6dUekrvuafM/TcLdGPJoEO+keg
a6Q0dtK6stqYv8KQ9YfAyT/0DSlqEovoTwKd6stpKuSyYzbWfBzJ1oDAnDw0dIkLpG0m6DpdLm1l
WJiZtaV5qFuXdgF8aZ20fpxcIA+x3UuWreWwUw+ts+tdQkxuUp1mzVZZZZg9MQ7i4TtkAKTCAF98
/QbtAmnk8E016wsaAArZ8TSSXEaEKynXfTj7OQC7NNNu5hED6Fqb6si+dbWWhDtJqDOZxuDtfibK
ssjw9q3yQ0865x3F95oCfoIXlHwgmwDmsZUtf1OEElNzamsfSyK/1llNgswTWIw839Y6XPStTFr4
jwX8RHnXDC0MgiIW9NFBsMmnQfR1jrlY4ZmXA4HafOVxQqKxUUQ5DfUwqS8SYyhij8hgDuEpxc9s
l81hQJV3dIew/6ysyhmpGvREDasuIPWwgvaqkxtfNzPKAL+y0h82or74ziirsty1qgDJ781VPc0P
7Jtabe1WlUwv65zCNbI3khVptPWci87snH89I9rUCYULc0za+KmFw8r066EglOi3iM31STFqNYLJ
bOi3G2rx7ZnC5W+vo1zQkErBMvs3LsgAx89eyLEzGO9vZThM3wRBJWdKAb8eOf68G9NwARwBS7Pk
salhDkYg5wPNqLF3FcyJmCwwoJQfGmvJXi6T5nry+SjebBJ+ozo5qsn+eVXLkJZYtrbydWvw9mCF
p9fFQ62oRWa5XLfaqMpVpgft1rDneAsUMdpLXWnJqqjcaqsXVORXpW7Yn97/Hb8eyP/8GbYUQJmF
w9Roset++zPctLBj1SyHrDz4vDQSr1hq6d9gYTmj6Pn3lyl19s8StI8tFFv5X6/kMG9GhZg18KW5
+9GcfbGjrCP+UhV0uR/JNRxXSmWYbLuOhmZORnc/N5R44YBo68aFOB8GuX81UbD6y1+BNE3l2Jws
4EtwOPn1hubJhL5vQVMwsaFdOpP4Hg4y2P3V98MQYddm2gaRV9I4On+nlqm3oROjhdV8Nj+B4fsc
9J32Tibop//6HVlSMBY54NjsE5dX+OYQHjchWU6uTqjtVD0Rn+Nv5iCJzoyDfx9xIMAZ8MYyBlyy
1H69SGlWSqMrTedSxVC59a5rMSb0OYypvGiq/0fdmSzJjWTd+VVk2qMNjsmBhWQmRAAxR84TN7BM
ZhLzPOPp9UV1tbqYrJ+pXmgh67LuphVJZCAA9+v3nvOdYf37G/g3jx2Xc1RhEgNngZD++XLWDO6I
l9BxSS8Da9B0jkcueOb9/iqXH/qn0pqC2uSkeVkRuYjxadhB/hyh3wX0iQhWANDyKD1YPS93Q8rD
viy+Asz9zeU4Flj0dgRkeuLhf/5QsrN1yAwW8BE84E8TpuSDQiTfoemd8qzPs/FF9+fXJVJ1YHSr
JqDJy1nm000MibZizIlURjqR5cK7eNU0FQ7BIM6EacD7GPIvrvjrU8IVxYV4SdwAEVqfbmiImTzG
jSAZtZZEBUt4H2wRzorEmfo/Xv+51GXR0C0GlNZnawBUnxYBBNFLVN+TnyKA8S1T6++l3ZQ+LI/4
gdgQffniXfu7D8jDz1sgdK7+eU7QWCS5zGYvydMRw0ap4tbTqrRm5J61m98/nL++AoK8h8uOraq6
wRf56WkhvCCg6A2gXYb9IVaIRRrqdviic/f5mbwUBdgsQSHxP7wJn1feDi/UJHOeebqRb2mTKhu4
J3QiMPBf5YBD/N9/qr+9HpgZ1bB5D1iAf/5UZKBks53Ugesw21hHcIg2PSSo54FlpXcNGf5nVuc/
thZL6mDrLcnGLT63KON+UQYJMI8kW9z/WmFRemuRTO/h9hEI4zgjYm6LKeYXT8qvLx81CasKMGDK
Ll1++qCwB0Qz9ylbwJgb9wh4kGBlTnlTNGb3fRbqcKeUcfPFRX99ZjTLNg0pHDY465e6wIjJQAN3
CIATTUDutpmqv2ljXXyxOv/6Fmjg3lRd0I6g8fe5vUzIJSIWAx6UpUT6zpzDd9YgBrIMC774QH97
Jb4SGi5czFYv//4vexspvM1cN8JxS1W0LxynYT4YS2tszUH0X1kGf302qY1phAheBCqezyrmyQqb
HvwaFwuyjZYxJlVa+X0M9XZDC+MLM+6vX5VhaSpVggF61qTJ8/MnIz+KQaxSwNQaB3WlTkFJECO4
7t+/bn8sSH/d4sAMcxnH5BM5Ujc/E0iiqGJMVsALows5osSzRgfl96yh5SGxtyCxcLa5p8kgo2dl
sJtlXastIAJdiWTlz7weJmylyEA3Exaq/OJB+tubcCkpVO6BpDD7+SbQnE0QYvKpZYU2DqGh6s+E
xX5xE359FWkES4MutTB4Lv/osP3lIbJR9pC6lSOBBm58LJe5vA5VPUWu1FZ3s+zq59iw9C+8Rr9+
NPNSM5usATbb6mdlCrkTQT8sKWZ1busmMmfSj5ws+mKTuCzPP329Qif/nU3e5A3T7M9yDZlVCgGg
aO0b1KPfzXhOFTfOUjpRMag9+KMBOpVzVCc5gWRAnq0vbu0vr4zQ+Y9NrWawR8nPj5dcwF52FvEN
TZU3xz5caFsYjZhgG86Y8wmbyb3fP9G/rAhcj1dUCtAuzA/sT+tq7wRVHLHMu7WMjAI1Vkm2PXtH
aOwWEpWcL/bHX75GhNAWBx/HMCXX/az30Sq9sw3mWa7oRm3tBIQjliUYyt9/qF+e0MtVWFEp4i2K
688klKwZB7uKdHhRhBn4Oq7jjZkaqP1LTawIxqreAcp8xa759TArWA9M3jvKJy7/GRpbLEC7BgMJ
YOqQZFUImN+WeCwcebaj9t7MhzcjiIhJH+7h+/VfPDmfRvlszAIIMXm8pkOJitjl0wLYdUs3EowN
LEcxG49gv2UXhQkg4gWuvlXTRpN1l9zUbT+C8NXaLWLosTbef3/nP32/1I/Q0i4/BhWddimEfl6B
ElEWBbnxEIol0Y5VN8L81eX0RbH6d1exTJOFQCeMg1C5n6+SpeEMNB04szldwtTrCIEdWfVf3NJP
i4HB84Ni9VIBUKJKfvnzVWIiG1mIxmYFssQJ/SKwnFfE9qikSGxr5tfAMgk9aSPAtN7YE337+vt7
+enVvFzf0WhRU02y+/OO/nx9U0NjHC1g9/QkVG7ZOQaNlGNsg/jhkbL+ZydSrsbeBmPWltTIbG2X
e/6XVd2iRRYW0yU4LGQMkXLrIzq8CdIZS44APX//2T6hyC53k/mmzdti2Y7OYvdpq5rEEoDfrIaV
SlIWTDEBInOEU9jKEdV2MnX7HjKkRlJeY833tcMP5FkFnfmN5WRKfTYaZu/jumcyYr020PPl2oD0
V6+lFor7wULi17gyRm9zk5LkZKzmSPRyrTEw+jZnWqMSOCcqx7cCscC/7Kicy2cS543kn9/i/4vp
4P9n2Q7iMh7+r2eCx9ey/etI8I/f/s+RIPXnP2gQUEUJm7k0Lu9/jbmZBf6Dx4IWGSUjW/1lB/xz
yq1p/2CH0hmNMwnUaFbwhP5rRKiT5oBZHBELNa2QEA/+gxnhz6vLn9hiiv5Pqwoi4pguSe7sjOUq
NHDX+H/5+H/X7bTUy5Lx7/ri33+19vPLldJ9G5sefScGhdattD6XhAEZ9jYo0sVr9Ei7LZ3MPItW
dU4Cn9yhY/l5B0RL0FMeLzFhliT5djQCVORmeiUYCyyNPvtMpQq/aop6Yf5nGvs5CrIPcgDn61Zk
RGa2sx09dYFje6ruDFdL11XXdh6OD3iRp2/5aDUvCZq8x1oAHbCZo38seaCBDiXne6XYenWTwNu6
s7tlvm3VfHzGyDNd0f+PMOj0wUs9Dv3OVkyiVScSd8AnSOBCrbLUt7EFDpnICP3ONPv6zSEQ9yKy
QxwOvoaKyomR61ttW3RbrR6K/ZKDhd4kMPZ26O7JVzbIR/UWk2ZfxqQoXeepzJ46FQ2T2iYJAIM0
d3xIduY18Uryraic3nNIYPJLaJz1LlFE7LXWnF9pkiK4hab6Pi1YW0ATxyREkQtkOGXKPVpMY0s1
aG1rpa2vLfr9l3XHOOVakhycpTDDdTbp4UfYNuOrES55tBochyTwVE5nk9Ub5tCSBOeE1OBVmg/W
ulQKzYOdEpza2mhcI5b6FckRbbrSrHn6PpIJ/MJBfXoeumS5LvIg9cgPNG/bnEWKr4/schzodzKJ
yBKo2QO3gMQCchgryJuYGXKSaWW46xUVXF+spEzKoJysKmHnO34gmKsBpc7Evd1PYyC3caZTsNeM
an5oylwRfdm24l4uuf2ginisGXS1hH3yDYZ3fW8Gm0BLre2QaherlaHsVFSOg5/zgtzrfWGVqzkf
9OvKUPpTXE3kiV36mL5dxO1dGkvFLSc73vIRkkOjp+qxx9yAsMPM8gtMnjzwLorVK9iNf8To2Slp
AQxPf9ghaji7FOApB8LP/bi1iQWxIzKP7W68aWyrWYdOhJcbW7proV9VV0mVBQ9LOWO5wzN00i08
xpx5jMe4nsPrstfib4lYopPZGvaVNvYRzMgBC+WU9cSazODp3KCegwfLmuy3sW37wgW6D3bDTLHL
zEzPUGgb65IJNRnv1aLmvl6X8nruJ2U3dwzQgz6sgWnAgGqDzHrPWyO66RtcGsz04g3Js84mxNTx
1lJhH5KkCvCDmb3boDG8GRx+8Fyx0V8SPha5mqM4SPSqoIFJ04qtIBWQ8RWf7902mnaXK/FIrJSt
drXbaFKsK8K/WxcIttK4yiyJkiG6YEjWegEXu8+zZA3mePw2E4H2DMM3OFbDbB6MWpQPsUr0vMTV
eJXYncIjm7dPnVYYD047h+ckXvrXwdRTAd/VgsnLncETFap3GMrM6xqNw6s+yJwD0hwXOzwxlceK
pu9LDC5eTRfuLqxAvAAqElfGDPvgUGWAgN3e7upbpavAeWf9hR4UcoQe1Hygb1wMjuHOiQm71Sau
8HosSnngUSAjr+L9smZ9utHUOuIYmDr6i8ilRkCyTaaXQWRtSy5N0O/4G3mlSCl/sWZleggUsuQm
vZ/u+0ry5ZEHvCJiAC8bpp+JmPGs3hgAJ4j+VfvzwODYq9NUf1aVcX4OjVRs4mZqoc6gydj1ZI76
OFTSNR+9PRhTLn2zQujE0D/by0Sp8Ukm47NTO/EaKpPwyYgUlosPYDzM5LWxNCb9cNtB2DtWUzey
ykmh3i2Tqt7PukWCKA6/esV3D9wUJ6jcZRHdOJdO+HSdDKI6tlHDTxOa2IIiyMw/9IDp7Tqr2sRj
wpvS9ZsmsQnzpLqZ8KtDX1rs5tYucAfXsYYPjEHyVSKU9iZ15LDr+rmDLLYU73wb8dWUD+ZpsBYq
I2UYnvpspNeByRAEicB57C5F11arZdIYyoa23gnC3LC2+MSvG80qL4NmlYVVWbm2WSavHLKHhjTK
YAAlrPRXcUP96eZFojVurlvzh4JS48L6nSsED2lFXmKWNDegJ5pdPRnm3ZRMAykPin1s1Gy+VokH
eTLqYY5X6ZRnDyPeiONiELA7K9nihx1T/0HM+hWiA2KgxyFcjg4LwU2Hu8ydgrihta279TSmtxQf
32J0bOdZpvO2ThadDDzm3T9A6k3+HE2pj6HOuQ8KK/Vrg+lTxf87qCDoo7XTs8xUQ5N8r5jI7jrS
Xf0A+cBLRNjdgzZa7T7sE3XykqhY7iP66ddRHbW7oZ2XN71NlHVvl84JTE28pRGEq9wmzASv1DCN
B0Fc/YYgLPIt0tjhZQ0xDYVT4zuNHT9xrHa8oW7Q2dEteYs0jcWExyl6yI1UWwtQtLCmJjs8dnM5
HNU6Xz4G40J+VcNgOYWNdOhbSWWtjsHwUk466L88r14Uu5uxBKjYFsN4UQ6ABY1NpaOXwcescg5I
4zA/20ExXmHWCihjxso5E2kGwsMa1GMjCsyaEZD8FBSPp7WD7iNOEWddHZODwszkRWQm3lpnCYHe
1wGbvzqXRHjqzth5k75MG6fO7ZvKjmM2sTS9i6s+2tljo+10pcnuxmrST5ZRGnsGuXJFbnBN+5KN
ZyOcqNNc07YWT+JeQeiiB8qxyK3ouR2a+VYfJYnxxPagj4qKIj2IYmQwtfSVc2t2wMaNQRT3rM31
pgvKDkhrDbhNkKJerQPhzNCrwFbKtVmW6iEAKXkyVcA6ZEcpR0x53W2gGDPx9UFRrIOuc04Bni5Q
JgoSJ2mWwZUWmMnebJPue6Opyza2Y6+mox27BYdZb3J66ykizuf7XNE5C1rDOC5Uud9QT3aDmw9C
X6iBgmkrrJm8cy3/gF5CEnbQt56SpiTj8UdunTQZcEmnQUlKpe3cFgLIOLmLppdWst6VCkt93eRy
P7c2jIfGRKUWx6EFrdCGIjx1hIuPeZUxJbRDuara5inNrcQvGXcceHGXDTlVMRXaHO27xBE/SqGX
+FRLR8aukAH+5KrBw2ZxBsO1MqovxWQkL6VR2n6SZXg5wzk8ZZkMtjIz5jWdNv00CWDNXTTg1wSa
mKwcY2SEQNmWEDbTBCQSmKbC+9ZXF1xopu/J8BCPdFLto05n7LZORn2XVq3xZDaRdjWRmHnTBCYS
cebs7casVOWJDN6OkkPpl401ds4mYu24ntIxvM2hRvoqXOkI4VRQ35mRFa5LAxMw26oeemZVG+Gq
MJGlBpXB8XKyhlcaLZVb58O5ocTYsIIFu2UOQDC0i274AQnMO5bo4GkS6ggFL7bviYQK78dgjI8F
AKBv8NNrb7QKcxcEfV77aWV9BPZAUWK0T7U9eksVIN0hS3NdxRmWdgpNeQvj39zgdy32dtwRv6My
6DwzkwzcYO6Vs23yOnihNrDEo2VY6WHfPySLQ05CG+XjfUHr/CbWkZ+ZuC9eVYjjhpsuaUAEsLbc
6BSD3pgTVoG03fmRkqkChGJp28mdsxwmn3nxaGNSI4dVgk+ssAjn1r4LAjDwaXiJfOR8Pvsm04xH
bYAwT7JbxvqnEYjHkQ436mIn1fdGgUOV1TMo/KaxmCHhBJ23GnmT10tR50ecs1m0IjqdBLiuHQov
F12xcgql2BZkoUWrIJ91LxZhvV36vln3RWKfiYsfD+HUWTh9ZahsIi0QzMSCvPIDOcBb0PXIurdL
XLpVYdqHCjBy6Mo6J2gHEMIaim/45qhRg6qIY+Bqmqz3BHHlXYSsCmo6HHw31SNouwDGc0zraXxO
DYzraZDwONlm+AjdjVdVHwt5T12V7tRsmU5FpC0ISnUT03mPwbgYNNKEaUEPm8nKELGhGYJmoFMS
e5pdMDVP9VZ9N0Rgr8A+1Cra/yL253HJj5WZKxtFFNE+drrCgkCwWJ4Dp+NeOHG4a4muuzZnqbsO
vIabJh+NM3MtcihGdczXegBDUQwAqNZD39Z7nTP6Vom6+FDG0oxdqZXKNmhEeZ8tyvyRcExblWg7
jgSMAHMdFO2H7ON2U1o6/f3KHA5Q+1uMjIH2XhE7f1sbhXnGzQ9hgGWTVIJhgmol02ncqHXYP0V2
NLFVN+F+rDR53UBWuWsgNxwNs0OnNuombnIjMa5ZF8N3rUz0R2JYkG9OM2FBnEIm3FT2IDknZaNY
SZvMm6Iu0AgS8I4MvTGVk2gJh0fSpg0HO9H0U5+0oLygV62yBB3pql3o4/WJefEnqyIBntvpz0LU
zaowTIS0JKRjOg6l4TfBkL400CofnZYn20kM8BbCKJENWzhVVxR1pseuZ9MczOVHmFrTxq7gP8dl
VJwRty2HZpAq3/JUeWWijcQN44y/X+ysbzzOreSh2IPzo4Kn37nT0jSuQyD0kzYGTIsUB81sMZvF
fTM4444mvfMQlJrkVJp0ZKTZsSQYC8IATYoB+q7Vmf0PzSLNz52FJa7nVpXf6zpK3SIVWeqaVLpn
DZUOWBhYY9dZK3dpqJDvUHPLQGMs1kUDmHePhA3ZbyGR5s2hm0MtJrGt5ghsh9arlqTZIZRCu7aZ
gN0XHW5hN4hme53yU+QuZ64ZQWXQH2MtJeWnJRYpUS7m96hbwpOmRNGOo6N5ZN5PIc1evk4TJz4v
fWa9pP1A1EqZTYRIm9atGjTheswBl5FeHpo7vbWz67Ie1E1Kvvi7LXLdx9pZERhcDM898ea5vvTE
Djed3rPDz3JVxFrw4JRhfbIWQ556jJXnitRXvx0XecUYh6cibRzjiiAQEv1wImM8UMUDdoFmM+UJ
8bd2395ZiaIeHUSkT51RJjUhNJNzGrWm2Gsy31YGM/BsTEmsTDKf6QJalJ1ZVgI51OR8SKtNv80p
/XB3aRcUxhyaEEC37U4N8/TOZpTNOdNR2IrF4C/kjj9CPlh+VM7UbrpQRmc4ztXKonMPVMTMv42G
GbH1UPu7CliCg8UOv7YJPobnkmVH8suTq3yMRlAwi2Me+FoWKHaOfJ04BAwcvWdc750I04PGj7Ix
wNv4Tuzoj/SYSBOIQ2VL4Xw/zspyB+La2AZd3/rFUNSngvXvsqn3ftNQL7L7yGo3oH/2QspKb0bN
TeaLFp/75rIVMmgO3+ykeZFmbVqe0WiXICfB4lAr6jPdBo6rRXd59m08weR0F899G9yVvRw8iWvy
BP+XUx97XkLtBfO6tZRRWSmFpIdidSQEuEjblzcp04dWTUtP0YFj+x3erBtG2cqpLNvqadBF+5Eo
hfEeocvFJzIAQeDoEvgqe5U3VwpGfJUY9apaOn+G383hxNlPoo02C7y4gqrg8rmNfKgOl/Rx9gJQ
LjM4mhOGFgp2ZHwB26RGR0QrrW/NIoKrKZ1qd2Q6SuXW5JuSFHs/nJTy3KFe3SRJ35/afMjOA2nF
uFDHC0whUMvFX2q8jm6M/VRb2WpdXbfE24Otz+12S2Ui9pzHKbisLMrvOj0NX6K0pMFTd8Oal6q4
zQbpvEumGTBMoio6WlpEOHxTRfEbXTl9WjVDZvPnsV7SIBrkFenv2oYarzqZqURgWYknknEI1wI5
sFaGDvx3WZBRlpTtFPoTLSjBdjJrezFjOnABlU0lBXJZ3+p5ZW7sYAipgij6gMaAxHDFpNg5IHm9
BoRgaNEMRGpkLdQMtsN1N8pk26JJeEM0OW3UQrIwJxzQQVSgEF+JTnQ3U47i6bLOtYEbl4Z9zcnV
ORD0UnxXTbWofNHUzVkHaIqHiBkHpZc+eohi+jVFU2YAvCUew4XX3WeMAkkS2hOAIX5UcZo9GQuZ
hps4TCGPNHHQflhyYoDXgqI6jVNmX+t9G4v1RA7s8i6DZb4eEmmVPguAQJUV5JxnBlKbSsAuFs9S
EpvhbY+e5OITMONNC52joDdYGo9GVo070joLpM6E/XiW1XVPYYDpAguFPJgizfdVrUfEWCJ1dKva
Gc5VHRUbJyYX0O2W2Bz8gv1DczGD5U/xgDfE1dQqr1egXDofZ4EpCE4srAfQJKZyzYhz2eTEMB3p
OMjc63R7XMONGW/SQZtWaBfad8Qf46HV7YCBZdsAw5CdWfioxceHyeyVFcdI42GEYfBuEz9FjkjV
nKxc5OS1hXV3Xzmx3EgjL686GYwvBYALVCyqornOnC83lTCGG1MZwr06c2akfreLXZ449rRCJzjc
1mEZf+RaTfTnIlPNBU8kfGA11hrhlEO2ujCtVzui8vFKZjko4YuSkDTsqSw1crmLqrbzG0gyEbgu
RcE+Uc2YUQBc7c1Jpj7CdeM9Tw11C5+YoWSocgrU4mg5lGqpnNMpEbsxIliul62agcc0l2/QwHjv
8Hq4NjsYRWiRhrxNTh+75mwvux4N6t1EguxLb2jxBy1K+WwZA2DxrGjel14xToBn529LuBgMtKpg
I9Xx2QSQaq2GRK+PBZycb6XWzreMBMTsyT7X91mjZE8tZpINKusUU2vQreJEh7vD0SZsH4KkxjRe
4CK5SphVfTeslC13Elp31aGDWKvw3GjODLHh6xl0ZFlr9qOtlSRpptI4jYoGN1tNlUMEDjNtwyuo
rfRH0mxdBNFWMJnoouBZ6+L4Hda84TPyG+4CS9E2BsIV9NeDSpOrAsvhxS1DQrXK7Cd65yEMZzWP
hGvbNaiqaSjt57LRlh8DsvWHOS/6PYGhFQnw6PE3IZJyjulsantNHXuYR2wgrz3MqssSq42eQ9ou
Tya+kRN9UvN7zIuJaaZHatMGabHTSC47ALUDUGJNcELFzBkd10eaeVnaJeUqzEfChwxWgpWi5gbh
B8uUVV4+d/bhwlxjdXXG0q+Z07+0fZm/NDJc7jTaMLcOTxvNiSI8xZFT7nNaQyQxKcqGFLWud8HR
We+cnDjM1Mhp3T6aIhBDluzve6BOfjAp1h4IzkC7TKFbMhR9vZ9JB0flzeoXhtbgc7goNrFBxE6m
ttZVW0/dzQz8fqWpJBrKoY6hQBWa37HKeFmgjzcW1YIHIkvZjqGh+3kjOPsEyGlz2Ejnka7oU6J2
PfVwrxQ7/E0VpAIreixCmmBo6mXjd6UAhAYNvXWzuTRe+ySut900z15qdNWLE+n22ozaxlPTAt1C
VogIxmGf1GtuWL4Vy0AAiBE4d/EYZ2c8lON6DPvJJWfOOmvQ+LYh4cQeG4JxnIDVuKk6q48ZJjK6
SWHeYGmbCr9hdHLAWJffgARRtyNhw5yFdXIhhV0mmKUU+y2bOY2uhHWhsZVhk2z6kHlUyRz51EW9
TNaAJMN+bbPGvULkGka/KBLxnMEvuy+aBX5XAc1i3oXoK1Rw6zJuVibT9cdZyvGYpwNktGgcjkpr
ZMrKMNvZeG6LcYzX9TA5hS804HI72krDwzIo6ikJrPZ+UEMlJsgy1SjiKp05F4keeeRR3eOpaXhH
X+NZ6R/pVDbrIZ6DY0Jc31NiBeYJOUhEJzqoA08NSnI65LKQDidJHRcMpBNp+52tZNHlxNQ5CNbi
bKu1NSUz247SronInu+SHvL+yhB4vtZW2433ceAIAOWL8q0w0JW5dbfQaLRqY8TwH+vlllW571nf
l+YJ/5w5oq7V+B3tMAtjo040PzzFrNL70mgIsjNYab93ATFRbjdZFxrk0JbmNiUJCnFzpQczojYD
ixjOOysHz9RCkoxofd0UTlRm/lw2+rBlLQs2JRSL8MDvrcbX2RB58M0M5m7Ytu0cx24SKQsnXJ4s
px1W8QUihdfSahrPyi+rtTGa+Ws8LnpzjhQzinDBQ5W+xWTEnGMpLAmRSApQfiNC5Q+lUXADcoJr
K8+EV5C7hrPozq7MzbhcIeOq8T1W7TjtupjwZMggrC8SuFzk26HS3uY2ZarHX13WmwrXwQV/FjZi
Uy5a4vcqc6RVWChQ6lRekkWZQnbsfI62Sd9ySiE9qznW0aBnRI50+W0Jq20VZJHyEMeaciVSJx1X
lNzlE2LBZDmMeVfdNlWWvC9NX26yZGmu6yQEq8dJYJPEekbvQHL+JrlFTgdT0Zp8TXLA8iNPlHJy
0wDQ5DbsI/HSgv1c3CouqctUq+WgBA1UPphhkUuvwSuE3Y0Xl2VoeZALQFy3TioJcaTqk60cG+Sr
QR/3h0ybhntCK03I2iSzqsWSmH4bDp2rI3H8Pqsm9XfUdQA3uv60FIF2ZJ3rn5ZubvxEW9QO+JmT
HNowqp/yLl52vLfFuZJhtC0bO7th4BrugZ3RlMlMy7ivssL40at5/tKNxDS4oWVGzLZoSa0Q9rYk
4Wq1dtKsOvOjbEoSF3Nn89GxSmYuCnnMjrNo74DwJR56+dytFnNkhmR2dzna9JUIME+6pP/0dyiF
49suwYBG27e81aJJHHitBg9BTX4KrTpf6WRk3GeyGu5mCEXHVtfm3WQuDOimAfJ3umS+GlX6aqgq
8weGYTgjYQEjjRYf87eYSHM/Wez6cbYGeHpxDcobURbwz5n+TkeW4ipGd/KIYI8Yw3iok10yh0xB
RGG94vWUBnFRrQBC2NXXsd4SAMubojx1aUCCaVD3BFhEYTj4utqO/lASP08Pz3gMu6ZP1+2ME5Mg
5+hkax3zQRVRLQNEqz6reccJos7hwReSqAn67Ljr3A7J7HokZAWSW9IfZ6CBK1mQimHDr+tdO8Xa
N4z9skKKALyT9vRLmtYOkucyG74lwZzaHuMfey/466DN5X3GpN8Us3XVd4EYOf/W4r0pRLkW0Efu
ZZgNiveHfOI/EtLclzn/fEZB/JU58T83H+X5Nf9oP/+my3W+lxUGyDDqIFP8ed31a/f60y+8P8AM
N/0HY4GPts+6fylJLr/z//Zf/umcv5+rj//x379jXu0uf1sIxuInRcwlQuC/FtCcXr+/lv/t7n/d
/vJn/lTRAHewsIWoyOJR3clLMNA/jfVYLC+ee/xLUsWQYF6sKv9W0WgoZRgZojd3bPz4/0dFg8BG
oAA1VKHjXUDA+B857T9Jpf/UuqDY+aR1CdPJ5vAC3FIOhhc457TUH5jbEEhFE4NDiUeP66kf/PHQ
FcfLFPcv9+hvVDZ/UJJ/0dhwXT7zXwVsAGHbTmvL4TDM/tLvM3EH5exchA8isrdqra2uzK55Jcxo
bYXWupXTVpZ7hr29cVt3W9Ya+BD2ylo+VFzePbBRZ64Ak16NWeWOSHXIiNnY6QscCeqkQ29AUv0K
E4cC/+8EQvzwn7SG0umHPAmj4YDTbFI/EvMti79R6xmQ6pPixaQvVn0vxA/0JsN3YW2jcL2M12oy
u4BvgMWMbD8yOysv8Ru/ujQuymW7aEehHU+dsq/zO/okKaDGJvc1fY+bFGxhASd02pff6h8prbtL
o25Hn2VbnIpvLfMQ1/DVde03m3kbeOa6Wrde703rZa245pFGjht6oWevIRusknXqFVeK+8Zw123J
2nGjY3LU5lVneGXwZBIpKjVfy+618Tyxh9a7QLxY1TnLHoppn6ue1B8gEtFb8MbsyZnog7csS3Bq
Afdn/aodrtSKfdsfyC/I9t9QaJd7BNHmRWThIifQV7LdksnKWOSSE452KwjO3eysca/SqKj1m3S+
qrN1ybpnkVtxzwUHlB6NWIvWgu3sJ83eqI9jfja6x7rYMxLWza2othbHI2M7Ddd1f2WHLIAbddjp
wzt8yjWExn7Y5qWf8g/VkjnfRiNzBwLI6f1sVcOr3qJ1/wDO0Uxvo+VknjLTN2iFeJmzRu0zri4Z
3t5UrbpHDo4gat1uXhvNlXMZ9vpiX0YMdGMG1rUbv4yWha/aHV6N7+r3nlWdA5SEDwe2jYmyKywy
DhjWrMTtJFdB0NFEWFnfmT7ab0aUvRSblhvbWjtl2o538fOkdX7tiKfRYgcJz22wmdt7pkKrBehc
OtbrgEiTlK9dITyYvKdDTnU+x68WHYhw1Wwyc819irxJUrlCIKWAWUckQ8oDU1D9ceG/SCxP/Hw9
m7t4fuxnUMDp2WJo5Dy2g1/7AKW8dqd7DPkenK22N33HN33Vc9bEAqnGJn0r4vPvl4c/HFG/LA8G
86afl4eJVmnU2U5/UO6y6/9N3Xktx45l6fmFhAnYDeAWLn0yk5m0Nwiac+C9x9PPl62RFOoYqTWX
iqiLruoq8jAJ7L3Wb8N9s1e28ZN2Nk7avjzP53JfnpTLvzLw/ec1HHy3f9ZBzy32yIzvVh6H1+bc
XuZb9RnfyBL303N7JiPkhqX+ZJ2rf2EZ/D9+x39SC6uLma8TvoyD8iTvw714pe15Ez9lJ3G0now9
m9tRbNU366zd/8UniovuPzu1+Cn/yTxAJ/OgzIoxHLSnpnHR8iOh6JjS3+xzsp93Yp/fZwh3GOzX
Za/smq3w1yDb8grs22DY888C4jl23b482j9aMB7bS/9EpN6hvNBOa+RB3m3jkKxFkA6Hnl/CTiMP
5lonpypzI9WPMhBhNyEhj1GPHoHCj1UPQgTcQz09nDnfCj1i12QmnsWx6XhbPFCH1Fd8sgFNF6fQ
8VwFV7PboPYYlp3Ru8Z7fVQ3kcw7d+zHK+HuJCjXtN2LrYKo42xPh7A75jBmGgOqs/xdQEr5sV8R
Ei5/Z4R5YAVgrH8RyYFLUfV6lUGEnIfE46t5bs724d5taLFmyzYUwGg3O/VbtpoxdyhEj5zlskhO
SIIR4SjuwLfc8Q2eAK4A93wYCMsDaSWhT2J14yjJiaDfDlFgqZum2A/NH5vTt6r/2u9Z95PXHz08
Wvk3Ahc1t1a6nX/U03SQPjLJNVJP0b10A4tbR9tBdto/8nd60naIlAzqBLz2J/pePyYi6lOSb53i
e77IV3R1HFqHOfskCD8qvJYwe7Hlfwwgb1DR+VbGvhKi/fd5IDpYQ2f9Sc6Lz/qybV615mrrj3sE
aSgr5bY7LAR2ONMbpM+zfM138V17H/zMSYKYVzI/0XfqYoV57b1foHtPBJkXPdkXPn1l4ngMCJSP
GnfkWaEdjLM3cfqd5uVBtim3bOD+6lBlE6jXRwOoa/mIf/zsTIcxBYrHMZgD+0n+G18OkUfxuJt4
/KKciW+fuiiv3hvffhpeiZLhN6zQpuDo/nTi0tuReB+QKLLnR6x3CNeoluXh97i5CUd/W56Uc/TZ
ZZvevj6yLZbXjvcgupfsO3TDsra5S/kt/7EPzXP90X7wEDT89UgV2WAZa7stJl8dwM4lX5RUHjf6
K4N1+MlLfhCSFFjjzio3/d1oIzd+UgiVrl4M0+E/5QuI0oV/UZ7l5WaBeF/liwUCUD4bVqA9yzvp
2n6lZ+PavCvX5ck6Sj4ntK8dVb9xsW56vZN6q3MXbrStnqV35G3Hx4cpuTDv+89+Z/Nvp0HjEjwS
0Ax+QififCiuCIa7CKjp89FSBR+z+zP7VrAcs19gj+Sj/0ou+Tm8De/owaD2yeQQF1JRSF/mq+mO
sl/33Fle7ALR6V+Ztump9S7duPGAqrvJV74pBqHTyye5SReH0c6cetFhfXg9XX1lvHDE8vzIr+AO
TvxSZ5pzbMcOygASA3DgNyVl5h0LvFkeLDG5TIquUq4uchcRdLf6JEJvXDbgcIUnbaojbyLo+RGk
hyBTJzsavnSOron0Wn2aQX8cATtpRiq86e9EZLi9W3jw1ZM0bjotkGc30YKZLimLyGs3+9T9aItq
KUiZlsROeVPetC1x4zvdcKxNTgJnMJyBls/NWeyLV+mwXqbr+IMra25J7nHbxuONhKmNeZLhIEcn
/SFUuriqAmDRkSqHvvGG3L58l8huSyTVSKL20coOFIkQY97NV0Pbtt1hJTJBcwAcG7VzepCo3FPX
S7icKb1eN7PiT/O+fitv2SE69EdqHalxVJWP2vy2s08hvZnv0Zp9wC5vYSTDRI5dmjK6e7T8JTCr
TP30Jb/mc3/vyvwbpsPvI7dCNIKImD/HNj3RjMSAGjuzsHzYC0CPKXfiX+l9vI8X+23M68Il/e0B
jx8J9Re16kkAb/ww/OIzpyGGzPown9WLfFmeikdXCfMeeZU//Vf00T+P1+i9mS751G8A53z1kYZf
e6DTPdk9Q9PQUOiGyWeUb4wSIosxv0bs61bJi97u4myXl/S3V077XNI20d+sP/2vLhymZoDEbDwO
5/5J/xA3hpxhedclYqqR7HazunsouUjcQvzuLF9J8jSOm2jc2eo2jwL9ufpNw8OILBla52a9yuN3
1v0uyk56L177d/0q88SNOPCqjultL1jav1VykqH4+Xx4xauCTHq3JspuCEJU0fS0o5ggGJ4Ac88c
5yOWedCU6GR3v5rtGpmnU5oyEd7pNtoufqnz0a8Q+/RvumeejMlbFyfh2OaQNdwmwVHzXCj4mw5a
f2mUoNaeBpQmst8emJ5hMcVR32ZPzS0MUCXFr0bsorvJ0S0Pbrm4NV0ej2ZORj1/mZz6keDuRZGv
jwc5C0pERbo/g6gWPGGA5x/cbvxo4VH37Gv4E9HlDt3Il63Ly0L/OhxUPAT5QpbRbtQDY2HG9Zgy
p2hDlYOuOBoHhOaggGPJQN+lPK/21egP5qNo9fE7Tf+OSBAv6hFsnWev3sbtl6Yd8vBY0M0AX8EC
aOzAMtjtlPYlaUu3LnpqyLYZOpHZKWqPjCn8w4Zy0NLDnH8rceoIletZFA7Cmzh7LQDTxfybhHeu
TZMBpg+kp+WVs/GKSaPjrZcO2nA2hnN21f3kOfsynup3rfrM3x/CqbfkVj1pL+EaOUpP3LBT7Tpv
flY+L5xJfu/WL4lXNX7dsGnFVJXNvGbbMvMhYozIFYSykdJrby3cdfQ7o8j0FuVtSMtDpCiOPGKq
2i3cepvVzy7tA/bfLt9RdVVvhu0XY+bGrCdTeR9uMV+td6w35STfmwvamXp1YfTZOmZ6ZBZnvk4/
2sIx4fDQNYk/5ju0BpR0BjyQ2Q+B/nCLrv5m3q2gu+SGm26ohsWwsfROdus/aShO5AAWya4Ppn5v
60OiuyjBYCOhZ7ttui285hs3dP5CEJ51GG7lNf9DOO584gmHia2Yw1DCfSd/0+MM3e2UcMMv8TF7
C89V6UgaKJRLvBmE6/rbvNnMZIg56sdgo6rbhmwQkF+ubwwPgfzMr9l6kC3uf0Pv3aRVmNG7GaYT
yvmFDBZtK6z0Kr2Dtr8gMecGyP4IEucGV5HPaXeSROyE+5Z1qete1dkjMKgOJgoBaFTxabCQ5WlT
t5KjSx9K80UjDbbA4pSjDGWdtpX3Cah7rv7+Y/z+L8Fi/2/BquevMSn/Vv9fAGN4sv4vwFhVRlX+
v6eoYkT/H4GTimL/m024jmyo/xP9+u+4mGX+m0k5j8n/qxCPJAuwqf/AxQzAL1JBSGUSD4v5w3f2
H+YyUirJJZRJHyIxWTOIg/ivmMtgJB/Wxv+1gZp8dxlzsi7w4fCnUOV/2tTCXkIoJJvFKdZj1Y1M
veehnFv6tN2GBvXp1GXEb2meqBvYzNcZlyioS5LF8ACdpUr1S1rZk/xHxIplPeEWHxfInmX6hkgv
zC+qXCp5i9xFF1+Qx5NCeJY2rkEadeu678qlHi55amRlkFFq4nVqC48p9TlRwE1KlDoFQX0RoYhp
FZRkmYYBFQWT6NBkSsk97wzNTQ1SOO5d1yM5FFhGiqNk6/kzehEh78x4hSWOyqy79kWuv2Yl+Tz7
xTbSCr1FqhURFoeh20pSaABrU2fDyDdQY60pTjl1RXJSotbYCgE9CatKrZ/T4NYgxY9SvDS6EVcB
xeBMfWP9ihpngJoq40x4ugYkAjU6ctTHU+GHo5LjsinLvjx1eTGws4wGcYUO5PBC1+cEfnqAupYx
4KVV0b9DI6vmOYppQ9iprVF120ip1e4XjLKOdrGUFhw4A+Xu9IHASmeJND0plcbEZVWxmbyQz1N5
hWwYtata9fIj9KnbDEY3b5Sin0p3TVX9Psm92QQ48NDfE6S9A0+HZ7Eio064+OaMGLQ0nKTYy4ww
kv4kaNyYk0q9JD8xe+iloqKjWSxZJxVliUgsw+KhQPIQrF26nmlkQuRXgBlrR0Qc6YiWNVYS2a9x
vz1gtUUMHM8JBELoSGs7tkFVrpzZaFKM7oonow73On0YcL6NKlGLnLIzTRUzF08ey3v+kH2o5pzp
jb+UijTcCoSNy2awzISZXEzQgRfDqiPUTqT7Ph6Wfqwx0BHaOXB721GxMmJ1Vjf159wqlOyt0ZCO
ulZDH4pn6aQYb0kYjW15i4jesn7HKMz03UQL3mKw+WT14ozTouW4M6B8sKkUhunho+onznerP67K
OOkfCk+C9jYhyYSqLdsCs9c4o7UGpVISo0SJm6naCzIkmSG366n9sEOTYdYYyRrdodaa4ouJzHDl
6c+o6varsTCwG5SRMn/qdOzEsMHzNNz6gba47VJaY+fbIgojL8SvkriTvM7m1g4TGGNk8EvuU+GS
MHXLZZJQVtDVkzsi+Ue2oa2tpLy31oA3NBwqm32WLgZr8ea8Q1vrRKRQpifZbBEu+TCRFuEXpCzU
8V4gXZcEwxeKidjTDX1uTcxxdUoTWJ4Nna55upg5Cpy46gz7jf4YG/8Y9pdk+WPGc2V896ZO1xkp
DEYmK07aZuS5OXJDbKmfpFVtvNYWtKrFOGZbGct0JkLzFOO/IFc2t0O1CshRRWK7TwY1q6r9INEA
D8sL12/cxJoQ5zgvU6t91trCNqPZCMNcUyar+R4SaMgqovRidfvCHvOXEX2U4dil1iV+jga+dy1S
FZ5D2WAW0NWQoFS8b0gVQw3R0cEmgZEdcTESVklNMu1LVC0dn31q1b/RzBwmU8UgIXiJpQL1I35D
tyvXrAEH1vV7IZUWb0+ZpAzViWygdDe7RHsXVrVwMBpJ22yGBefV+2ST7uJlo6yzx4T18i4SaUg2
zYyH7t5Uy8KIik5wcpqh0t+Lij4ZSrPmnZ7FdnsIs2I4dnOXnhaty9bjZPBLbdOG3ack48vYiGpU
+szRFVlqGBSS8XlNxuq9iaL1rJGd6Sj4yQ5Gro9PHWmpFa9/Jj/piDbZ/4EW3KRMZuEOCoN1XOOs
g2enVn6V+o+sYwVIEiI5QB5aU9tOk7B+yZlfWIf5bx0ZqRzDZFfuxaSAK9RI8i2lpvNptdEqIFSM
Xq3FjBjXcogHYmMbP6Hq6jopU/EnQ3z6HioJqtvC0Bc6tmCrUfeuLYR5yEOsoXJRa1Qp8YxWaFkg
IdkbWuOEg7j6zqRMfs9mdHQgXQ0i4WTOlpuKfuYk4BsdbI5LvVtKJAOPKFZ5wRszZGHuZslo9ViD
uhgImhoncaLKaaieRJ8Mt4psv3xXTZ3MlzK050Vr4iBUEXzS9tiCS5R1UW6WqmBjkaVcXOQ1v2fZ
wEeySMj3o14hxCMsKPyycG7PTkr+3ERVltS9RKpEqZOARu3flmbKXiNjbMGr5pCQUjtPTDeK9PrU
1MryUZRLs5vMrHmKZItzIUJCVURK/Dz3ubTPqZ0/okrg/NHH6oB+vg1vuj5KhyVaeSOFxAcSGW0y
uXhN8t0UKmq3wT7IspeVxnqQF036QLQDOjbo9iVUBgRIeW+dpile9m0G8x93OYJghWfSQqCHBp30
pwOu2ZWfoOteRkysjmgX6WStRJiqk6EehN7fOuS6PGRqNnrFYilQLh2y0YZLzE+GVuZZhgSe1CL5
FVK9TVKJ9sEuyq6t2aW3DEvKlshc0A1NAo4bWhAgJLfWO6qh/ENd4LplS+fZ6apkHy519CGviBoc
ag3PKoUVh3Aaa0yxU76j01RzJzNK9paJFi8hywbaTcUXI5v5UOG6pSUTZaL5LNZ10N1GEJ2I10s4
XUv4UWiiIHIyfU6/9NTSMYtVDYqLopVsFpqBJzSX7RvK2xTDIFqMZtasA82dzXYoF4DRfs1eEmms
8JyEAI9map8FfVisCqryFaKjciZbZS8mE3FysjGz39UoRRcaR8rZRC+/azKmJ71fNc+uNPsc4lz9
irA9ZjktlHXYm1ecg/pmUNBj1IUKJWHK9rWV7ew5TNizV90AxhpVSXsiHrw452SdeHWZX5pExz7H
qMnmFyYeHld2EQUT/VCaNrbBuDxwGEuehrRug3yAIKglqvHaxMshVQxyvdOisQ5kaSfb2RzNe6dE
hZuhSjvOlMtdpTSkXgwxwt7mseS4BAYnSviik1vu04e3BqLS9bdopSCSDzSK3A58xZVV5V5V63mZ
dTZpLJUwbqVVnoTNSNpjv0qVOve0Rv8w+vEnDhd5EwktJH08RQmsgFE0aCJRkEU/Pc74u9Wii0+4
Vrdpkeact4vqdzW2NTQn+5zq1WPdwyTYWnFZ1inBBMOmhev8bGpFj5sfRmq1wnpDqkh1xJL3kJ/H
Dyy3aaLkwjOhQRYmmp1vzFAR2qVKs/asD2H0Rzft9FOrhurZLFBGd1VP97aIl2MazjVrObfFzGFn
4VgrMEL9lqvSvjY6XmLZ0G0+fPlSDrzIm3TubpZK3XHJSeP1pR4Ia423cshGnRUgTsU6mS6q8+JT
W7XpER2AMMml3jK9RFYYq87c6/21ZiY8aqEwDtU64LLiI4KyXFvfaPLWcDFXjBYoUWsfUO+suxKV
Iyu+eGHuTS+k1sjcXkMeb7WZ8AOHUILlUNSDSkr0WJ3IN1/RZ/HEupqE2AAByqid+578uXFOiMWt
zNKNpvivJIl+s2oK9040LcatJy21do1Rkr4GdAWHMO+Gc6tVJmj2Wg8B9yvQrMiqn5jwPle35IIC
vrZ54bG23Ha2BBMpuoByUWyvQILKOtRBA8+meu5E2vnrDKDez1F1qgxmN4NxaFOlevRHjdkBkozK
QnzwsIUaW8smRt/jsA8xFRoPG2uMyYv+WDTVcWIdujpL3sZuogs0tMMAJ1N5mnnn2pkEd7PUux2x
72GA6K7DXaEBy8hkJ9EOB6Xb5CwWjqQK4zMamxABeDYcKLaSg3kc1Q9U2eOOoDfuDlEWHuL18m/c
y+cMDRLay6U90bzVe7HZLgdVHwp6bbr5oKzNU68rynNtIM3S88zcFfZqvVOA+FLGjRUgUUPqFecA
0Kslh14jlceK0WsXaSX6JNkuN5UNfiWkEKvaasUbGwr5pujNO52JmNJVJvuBqoBAKgYOnLlMeR9b
UrHjWXPYtUg6j9J8azQ055S0RLrYr7tzgwuXD4m0TK+1sftNiCN3JBUR/x3Z476r4ab6sJjfh6n/
bOw4PxhZIvZxVAhe8vKjf7QD18Uqb0hWhjyxHiXjnjabstdrax2kYrSOPSL8Q5yg0xoV+Oa6CgHG
Mx5iNVVvmW3V9zJBlBehvHzn+P0sMZJsoqRAOi6YbSTF8pqmncCvLHzGovviAVu2MtOhLxa9el6q
2vSqnM+61QBNZxFmF8UmuWMYy+KkD7HuMQy0rjTXNx2vLRJUfdkbfQF61j7230LX/+YaROCqYD1b
VgBGeQF+KsZOcQaJa9ycAa6Zhx3ykfNHYYSRHso8l7Z0t63bZQVU7xbUw46mFhNMehGeKX4YIeiL
NAys1Rj2Sj6uEE8rTiaa2ciyHcw2dw2yZfH71yernrJd2YnJ13K7ubHlU3vCmPF4rKeC1egRnB4v
Vy2to2tUWdKtrzR9syLpPPRyl/Mvaw8/GWcpZuH2pZNi+8sepvpKjydDAO2OA1Yh2ietxZA+0Ltn
OHVNAC4Cl2+1GWaQNflw07vlp9NtzB3Es45ACQ3polUiCs+IppIPi0Tap7ytQDvtaH7O19rccrim
uzUuyheW3fFjsRb5EoaNccj0WvNB2IsnopbTPRbw2ckHDVgAbeCmK+fhbBL8APg6v+nsBW821QSf
loqRDbbZ9Hk1oW65Ymh+7vL9qq3UEFTDvcItorSZju0/nQ+2PDdfmRjXPdfMsFXkWv9IBki0PLHr
p2is5teal+WtHjWblaNlqovjYTgwHLw2laL4idHlJ9SX8bFlj/4SMQOBtSBVRut2Gk193FSLiA5i
ncFmZRbt0oqzvWaa+IoK41rQfgAF1FM0XKhLEIUoP8hmFO9sKPOJxE+BaaTT2k3PObyvZWtB5Nze
VxvOZDVUzs6IdJNkRtRu9/FhFpJ+JGCOzJesBu2oBssL8X9TWqKFNEIo51HpQsrk1pdao9O6LyOV
Uwo4IWn7Jw7s6c/aip5VIqrRoEcaBbZYYtxaJyFC1w1lZ879Rc8HZUO88/hKO2/hK/XjUhH27KUh
JQmJRfl7iAfjXtnimmq94salGu3UhRmZVArL1SytgJ8goABjqHKy8eY41cReL8nycGlNs4FZTelN
d6eF+LZYaQWyz6hpdxZw6WaxtbNZGY9XtuY1VuSvRqaiN7KSxQn5TdDlO4pt2ibtFr8ILG+DLgsh
frnjPh+oMuyW64oZ/RpaWXsgCIHdU9FaBo3Y2PPDl/uiqy3H0OqGwVO9Y0zQfFseqMDOTLSO8nDH
WptDJCTSHetz8SzLuNMsClgA3hv9c8qW1S1rwpeSMiQiQVc7sovpZN02VhQ9dXk4bvDF/WIDiw84
FRdfMWq61Vl3/2Smpj28Uhl+TQDCfV60E9JQhjavMmMaewnwDsgnqg4PUw7T5qC/q9Zaf+VrAxdm
gTRSuyS6zZKK5tK2NSwua9DolGb2YN+SR61jhBOC8HLxLZurAZshGX5plILxBo+YSCbEpc3Sjns8
XLLbxyjvZcwMLqtruceTMLwVRMLilp7EhWA7ZUP/ZLuRTSN85UoOoVtF9pVqIRKvFRtXhf6QWb5K
D0hLyYmRQ8RhCYLXxiJ0kTEZAQQTMAujUeZHIn/Ggz4J0n3IhEEnsUr7SUlP8LgjwksRonpaJ4dO
lLJGkJSvfwiBkBM3Cfl8u3XGKzlEj0iBKOjIuPFzBcQOnYFdXJI5UWDzHlEHaYd3VmjGVxvXytGa
6Khr5podulo1RKw2722SNuX7kmIylOsh26qtLGHNafqLgQ/ktCwlb+pcot8ulxLPBna0Di/V56LH
i+0olQmr1FvL02yu6luvJdgQ1Li66wlrokNMSXvK0fOhBk+Mp2bRlg0XCJIpFH6/ItfU0OmLQvOa
Dia1tKT5uUut39BU12Mxr9Pu0UyJJsxSh41ZRFaQ5AvUmpXQGsR6fxItPC/pB2MglcXki4i6DvAc
QokdPSwtP9Uk6QpmCg6GIfhqpEtyi0cwH1BnYyP3+koQQikSNy3k1SNtglCjLqKHvV37g6TK1nNM
Ks7RzkTt5iZa5wlrplPbI05XKaLMoy+5De10wpbK3h7M9UhPiKBrwCaS67PtyaLpUmwnKtEC7hA2
GjefqsGliFLJ2E/J0wedHzaZ1U8vCiJphOAa9cyUDg6h1w5xeMXpufhST4shJU0PmDMzbEq2Ozwi
v5XE+ffAdsEmAHTQrSP7jr0pBHVdhmpo3UfQoTcaD382GU83YPi52dJbjAiI1zf3rVQmjjhirV3V
ot9FaRyxHMWtrxZDQou4OXbfohCP+XkelC+p6+M7bZM6DJO2Ti9xxzpLNR8trcuMJp3o6Z1s1BVy
ScT3SPUE4E84GzKTQgEZGjXL1xTl6nmYmDfVRWeilKz5Zg1y7lN/lv+p8Dj9yomi88cwlU90stLj
rRmvuqjtI0lFksLijjXBErHxGlVs6mmsa09yY44w6jOdVEICHh90AGNF7iRSCVZtkw4xttNO/KNR
4GrRcRHoPJ3sqQYx8oLWARGqn4UIE7dOGDrGSC7funFG3o4zyi2a2XL7Zj1in2M/IXoDmFH7zdJ0
2jLa/rGS4SilZAGBGv1QpHpO+IVjiDJb5bJqtY4gUCFWLJvWIE4zGbnTmnmgzuo+w5gSCJ5Hh7kA
sdQyCHqHc6AF61WfOdBnLldmlvqqJ9X+HzmfcS5dVdxnDsPrfRRoT9DeRpH00VUak9O6Gh9F2vxG
BO0AVlgKE0haB4ifi6dFqaGFdT5xxoiGtGsNTGLR+hs2UuhsuyLPcwozVFFSGgVS1bPyioy9ShT1
3z5X8rc1TbaqwaEpcGl4MYFOu7GIkb1WScLaX2otrL+hfFHuXgYs5saGY/s26+ARmmgRWdXhae0b
5kC5k6Xd3GXXZMQUkWFK40mW39syml+p9eq9VhbiAZjHrmhBOlppTS7tFNfHyDDCkyC8328U/RkM
/aWB6w1qSXoxFswJodVA7BMOx/uUeHYyWxcptQ74oOYzsI3Fk8YuOg/jKTO7/KfXORAHs559MwVR
wDvCGoQrZFdHbKTqIsmkSE2j38958WylmfWpKDODlWozueGs3s3Z3H1qo4o2OlRVVm0jMnHplzeN
Du/DumTdTm6bKdBZ9rbhWkmP2A41gDKxLyJSkDE9QvKVODOfSsPGUZaO3bOM4xR6Pp2eK52Xclot
xYn1qH8NU8QfrEL525Q9Dlk9IyKmUCbQNYPOZDQdBHI4icRL3Khqt5UX6sLmOpw2aU3gkjNE2KCT
WP+0FADWakECMfU5YINSSt8dkMCVPKSWwAEe4IEsnn0l190l0ot100VLerJCg/ZuxZY2D2MQSlkt
AUVbhBaQc/iP8zzeRo2dXiYrHnysPu02ZT2+Q0RVmxrAbt9rZrLtbYFTojOMXaEABod0sk2iizaz
BSJNlXsBz1yExzaf1v1Ae8a+5Mf6s1omejwckmkemp0D00T0ohLZ/ixJ6fNcUWQ8pYMISIYLX1B+
g9SmDVKfJUbtoqztdDcRhyKSkgz70OVazy4x8ibgBkNZVSucx6FunMacmmkuugnJULFSJkDqNSa6
bhSo3tJaMNsRMadC1pwgwQBditI655mhRj61DcjFqu7DpI3pykUSaRiHc0zX3Cq+PoMiyeMMzN0N
5kXWLA4HbAh0w0U2RcNlfSpblOgh6Wu6mt1C8pIuRhcqBwCJ0AQ564ttllXJGVw3ds1mSO59TVBg
S4wOh5iUZL5mNcQGDKDrjlYm92Tsb0OYF08VUSnYfBXmo04JmbXzmfC3yADdJDCh4tZfqs2YDLpj
0/p+eph9tuiN2ODhqU7WWJQXm8DqLzWWQDyBPObnVE9ojuitBiHZNG6lITSPsC4FE+Cggcza8be0
DF9l1hDKqGpx+wowlUaurYn4iZZKrPpEY+3rmqvQsWuiV7KKXAHsyS0HWW17K+HnXqsa6DYAf51c
mVICjUYkGxGT0NZq1CsBE9NPU5TTeRltCfSsfbdVlhFHNpoG2L37XmNz2rHeLYCRDEmmnV8bAe9b
G9VJNZj218xEcTUIxPUsq8vsq2s8ITrjGwHetG3RJj4BuytS7LJQkQqtWljXV0jl4jltIuZ/O9O1
O4u90AnaqsTbkuJfS1yq3srK7bg2aW5O6Fp0VZXU0Z+iH0BUJHWCg7GM1CTvwiTn8p0GxRJOdmn1
Zpsmec2CRcBT5xtDov5gNLchaXs1HC86yUe1E4fqMyFyKsE/hTmRSVApUx3MBnlBLs2CvfxwwBPL
rOYDYNKkas9d3+RV0El99VK13PAglRU5TvNSXmDiyqCaRbSnMU2PdklTJj1yG9KnPNoPrU8cZQWG
9mXi78th4oERDNOPX/Tb0EfIS1fJ2oOODVeOTPAFesKEI+FoR7HT5Ddp6eIf07CvRBia3wvkkK/G
hNe0pXVpeZAcpSRO2uvgOp6TQpBbEMrhclSqtYYLVzrtLqlq2QUrXUe7Om/14WjkYfWnKvXpKo8G
b/3IxjbtpNA0rm0W6e9JPGnybkjr9JqywKIZmieEtoLubstf7Wo864RdrXsZgMm+Z7pFErIaczZ8
aToxou40hF3n63a5Dq5IoRU4f1lfiT/lQxxA0GKubj2rz13cSyBSWMFuZrMaIkhNXR5fYrtrpV3e
61H800v6wJIm8fQYhGmwonTVX/Kp9HQrdD7XVVPHp3GJElJdGM22ytiVHwuXV0D4G2KyojdQ6lUl
zpRyGuhGz5JkBDmV8C0KyQj4wAjKleQWfRi5JCJXf/WJA/1xJBqtPQXsfc3WkhrjbLAq7OZ+Gr4Z
ealA1NoHy0yRrT5lvUckAHIpI2sJhwEtrtZJ3pJ+sp6qf6fuPJbjxtK0fSsVvUcF3IFZzCwSSE8m
vSRqg6AoEd57XP3/gFVdw0yymaFZzR9dzRJVZB6YYz7zmjDSnUrVU0futPHF5iC4S1VkaRxgBcbD
bFh1ExNUP8uIzNxPfW99lUsvR4U2NA3o9XRyvUwPLloV2Qm08LznXBQIjUQZpBSj1fr1WNKqpfUu
YPrXSXlhyLZF1auk8ruwKDVfml2v/ezqMt10Jc2puK+/6l3LZqqVO5GXiLbWaV3eN0NRLKC6Dy9U
PWW3rufwqlfVR+T1n/yixoHXUBRgmqIB6Wh116MXUOcJfaJddmgMOQOCTTVqKAlXvbGTPWwWyowl
23dEvSmzyLGqLr8Zx0HdBJKRXyJJyBSWhlFBl6HJXEMBtqASGVyGrMptaipfkyFQv5eGqvyIDOZP
LOXB/YCc6MGuwK8VNr2UEl11t9NHNOGmKL43427a0pu5I+xWAcMnZo/qhMcrDifrEq4yXawWk409
vFFrw+w372DfyQ8GwNQbK0dHL89Gjtkw03K3lQrI1X4HhiEskZNhi5IPoGY0aFB599Uq6vjer4Lh
UoYL6wJ7yC+R4HxgR1LvmxKlrTalPwuYjZxVjUuTnqGWITEW2SpNmaYHsEF5ejJEDreq3cm9ad5J
SSucsZtuvVL+iSRy7+MeQ9FBodq6y+SpJUUTNu3FUFmKfMRdjBKFw9rNQIVQiCvpui3wzN3XlEXd
2DKtTS0bwTaGUU/GrZXGamLzcgY23S9x702rxsyfsdVky2Bz9BdWZ6i3YaPkjqFTqkERzER9poOW
QGgzL7o4OZQ5YADDCAqEiDSWl68R7Ps9fhZlFQSXlVKqSwpLPyrNR88LeIziJFY1OH7T0dwd4QZA
s643LC91Q6sas/Y5iE+YiFetOlm3o4UkF+ocN75uQL3S2vZLkCThS5MPCspmWlf9tLtBvWyKMv8x
lJN217MFAOezlfsua7oXcArDS2nn5gYrXnVu8d3qWouErOwNF5LKMrN99dZXlevIbMVDaHtLTgWU
W1Ut2caeDdwRbKOlliAOuYZwnUlVcUUrClUDAf5Ek7R44fWTehtFI+ycZHhG6vepM5FfcxLVzjZT
Et8bOlovHezca+qWyA2gsx3ee7VygXssTV+9MLy9PQygiEs911ZzFXYhmbRYQ87PTaVmMKg7s6Yb
PNALGIYe4IOOTlKs5cE+9qNvVhAEKGHHUfMF71wqz3os7pkawBFLPUb11TA2sc+OUXYll9RN5kUL
foyin1BRW54AwKdgOmV0TapFl6J2tChtBCVVsvJLnB616zKN1lZTV+6oyf0Ts15yJyK0uyjv4mVj
gzgJen7XCrx+I3LCD6Vt9KeBnsHG0Griq25QoDXTMr/zpTi4o1XU3wtq9Nuw9gDcNx0RAsa6IGfQ
x4Kchm7515xWwiZK7G9y7Rk707P1fZWjBSzFfvCL6gf12CCVYiycApY/wOdeBD9zPYUa4YXplF1Y
ne6tYVFvc4U1ezHxMK4GyZ/qC1A4xgqi7RivaiRwEDgLI0eiz+oyy2hX1VN5x2zxHlFIlLi5JtCu
qtZoKOfpKo17CSFAMp+k3SAuYG6VWVs1lnRjIxlT5CB32lwYRtiGX1I0pnby5MOvsSqxjgu/XuKk
CF+saarLTOkQya5ot4xuWMqZsovNONBDAureRy8p1qFY0jCNdLdTZWnYTSXIjRUdEmDghjldJGoE
0llBGqpbNZOhhY+RTDUbtqA0hP26yUKleUmtFsqfp4BuWvRjUkY3WBOqDTzBUtybOag8Vw+mVuEt
kdTIX/Te8qwbxUTG+0JCyoFMneZuFy7tVEaikbKVPUL49Ach3fdaKKzLNgZ1tNdTDYVeTUrgK1Rx
kDY/mlHVpSuwZIl/Qyu3Rymh1HWctnS7i4GBhWiJfpuk0oNVoVioM4Lspi4vZ4sOJzwzeLILWYlf
AqmXvCVNX/qwSTxtBBHsrhXlhDxBQVlD78oUDYd6OmTqMDmyBfI6pLh8Rz1mAgsNtHCfVNl4QFLI
2gRWXQXb0Uvt0m0U0DODXfhLpUSD2WtBvXehbLutrHt3DeDfDKlPOB240ivxRUSr/IVaUvXdRET6
SUgiMSmeqUbsZljq/qJCMf6cil7ZNdCtnzpFa8xdn+YFsnMjydYqk7pI3w15yZwba4HoYRhITpFD
TDBBRtGy8ZCNBaomyetU9OOLEZAuDbrusV2PaaUhG9LZYom+MlSOwRLKqrHIiVK/LTaCs2RYpnkl
OApb2g23jeypLxZio9sKYahNPGB9sIiw0vYoUQDEzBeTTpntRhTT0Ox9Ay/L1qEpIcYrERa57zYp
LgLqRTD0ofqtLVEBRMxJiYfwJ6DPgGqaakRV291LsZEnVyjMyj6gOG002/K6QAFSgiaX6AlIrsQq
W/PQhEh07Czbju2VX/QhIbZlNe2trhayFgEvlAWYfXAiPiX/oPVAxS3NIMzXoz8kX81KrS23Kdqh
dk2Uog6UtPtaIoVKC/g6WtXgVuV/p5HQPWb5hNRL73sgCzSbKtLooi1Lo3mJ7XDqf2VzTOKvdU3y
hZ1JnWzsYUQsoyFtzDd9ZyP8SVpvNsA0ktznzJQ0DUfZzsqr7irqkyq+B0OkNTAFCq+Trv81I5F/
C4599ZmRx1sZgv/+j8Dt/4tqBQZA5k9A2U/Jz7D7dWz5Mf/KX2IFJloFwgRXjUcb9lqK+EeswFT/
RGvAAGGt2HjfiTegbPNPcKoaxFIECSjWYTn4Dypbkv9E20AgHIu9Ar+I86z9O7jsU7MfYNkoamNc
KNumhU3kDNp+Y38TjsMYGnUju0QatnGL/S/KgGSOCyWBQmBWVbhX7DM2vcdGI6ZuWooGApxyNx44
3OAJ6d+zhyAD7UlXvETzS0loGoyZ2izfvIYPBBHMD4fRhZAVk0jbOPU1Ubwi1RCFlF30sReqqS01
b1OzN0HnH3GmeMzjr3GyKYBGJrtyWpa2ExaOHNOzww9iWz5ANJXMnZEcCsn1cgfdzAZGFUQTAiyd
do2DpiwJb9265AhEsAnBorIEI2BdKAeY6Ga+7Lv9DNutFgb8nQDaqBM9xT+1JyQVBK7l0lLG6QeI
OlTx5/G57MFou1RjdajDhuqG0960LzKg3+heDj1xF7qzS7OjaOJ6zudP69084J2wWaKDgXrG7P50
PA/6itNc6ZgHpUovSsadJejRNIqi7jYWSeQInLKdcTJuPh/2o3ekmzjZ2gxu6NrJsElWiDH3GRYt
yGFFlkD+b9fFGfK7dkzU/mvGmarKjaHwMZMPju+uq9URn1y6dIG57Sq3xDQpWwf1ZY87et6hKrco
0Ns0qqc0+1InB0VcpTlCO+z1TP8RBLszLCp9q4B5RS/2urK/xvB2MvnKRBLSJOy9CjtaRpO3HfrH
UXswUspk3aPfHob4R5edWT8f3o6FgJfOo8Mg69QBuBoDEwOGSHZ9C9mwK9AeiGBEq8C/6EcZWh/c
6mhmbicOLDl3wBhR9NeR4FtmMiBFa90WV6m8Cso97l0ifJGCbVfqboJjWVWTU14kVb0s+m1cLoPW
NaODrbtCQyaumptJN0YLOI1TrN1+PhtO/OteNwbLMGX2QiYhHknHrwmihgdE25jcBMbCAqeeFQV9
5JGtWXG37VgtpX5m3iuzPMobVsrrmPjYC1uwSSPddqKPoAlcbTJVTJTfoM6HT0kYe4dA6KCVC87Q
EoxVGLeb3GY7bAstWFuT6X5+2/MkP7kE/dVnVQjD5r5PDJjQ7C/MKjMGFy1T6jHqhYYqXTpkz5ig
yOvfH8syqdZDAmK5n8pB6JLZyiCeJtcKgTkN7ULGORvAVQ5Mqpe71eejfbDuOMU4+uAXqSTv8/J/
c7qMhYasGFportpoF8gIg70GGbZIVYGCQFJ9iU3TieKa3qR1Zsl/sLEwsollEc6ABuST45GHYSjj
shHcIk4U9MGaaD12hn/mjPlgFA5222AdKrPJ+MmEBQeHbwz36AYNdfI2Kynn69p4Zn6cOizOcxRf
BdvmLIPFJb+edG8eY4y4Xaa19K3hCiwtmkzghoKl1iqwuinJI758lUkxaMiBfrPU9Gc26Q/OBgEx
a3bJ5rBmvzl+lpPdU9cEUeSSo85t5KeyARojjx2Q8nocd74IXWbwmVE/2AzwdVbZBnQM+hDpPx6V
GhnwNHyyQe4NMcr2ChVsG+A6Qiy0wSnSesXi89n64Yjsqqas0vCXT5WUYqWM/R6rIzfK6Yzo9NnI
6Dw4u1OqODik4pMS2f6Zl/vB4n+VrBIzO47/zRf15t0WXgoNpxtGN1WuRIXchW+g/dPZ+ctoaWem
64djgeCd1z2LcRbOejuWp/cBrhmMRUtj1Y+htMwHlIOMCIGRUVLOLMGPRmMkXIOJcdlt5p33zZ3h
cZr4CRPEjduHblR7etA5XRG0coEW6mce40cr0cC4g5ODf9hIjwfTZH+g20fOpIYAXVV4TOiogGD5
fIa8vyX86HHIgwypI2tnn+zUGNP2vmwzCgxafSmS710X/xgFTUZVC8+cTO/2TuTNhK7buiV0Q+d0
Or6jsLS1tq/Bjto6xx/Unn7Ttj5CEbH8ZcRdWq6UaVsj0lsbwRlTaWWOh45OJMY2qBuqJqrZbNwn
ay8YIUvSZJgDjPB5qrKHOoKlOQCbdOscYIuMJDGQ9BYw5qrDHc6tpvoBCMC5xfFuRXIdtoy1LI4+
FpHpyVv1BmDFdV/Jbj81P1VWx7KQ9fXoxetYBVIXSnRrPn/DH9464SiBgEE2JE49VqPSmtKha2VX
i6mrzdicvrRvDEgglBh11GpD9SZs835hi9KitKy/IOZLlWiMz13JPJlOXgLYcUH2h5evodsnhwtW
NopimiDYQZi0yzBtZkactJOjEqSmJa7mCgNVCs1a2TKCQ0MvLTFm2Ak7OEh6F5wJOt8dAiScJIk0
SbEwZT8+OQSQXKOHqESzDR8OiXEQzLuxU6INWfaVATkl2KVF8PL529DfLWubyrCtYrJDckC2ezIR
Vd8Y1CS0RldWcsiyLx0Jgu9/y4tfrBm0C8QCFoUHCz1Y1sbKnr6kxkGPD3L9Pem+tO1Wlb4HiDLN
fknF4iacBaH6jY9gLO4wZraerRPEL2DwKGboqNskd14As2RZqNvc/xKNj11AMfKmjy+H+urzW1Ne
97/j90ukOwd+cLYJnsX8/t/sj5NkKBHsG46baqPLO4ns0xQ/R+s6pb9b1Y9lBtzXQO/yPk/2nkXW
eo+yCV1fLF6xTzhU/RcFZLJf3uhgF8Lmm9GuG/ObVWwy0tp8DW13tFdluQZ3Aau/cwscfJHUkBx/
WRrXfr+smm1er1AT9aJtouFfcZO1NxIuJMllp+614inPLtGcehzijUZZy3BbAzs0NBJc7dvwmKir
tvnaBXdJcgAKI9oL1AgMgWqBCL4N4bduAqBPW+5u0rcaYjehgxIV6PzeW463M6B7Wsg9EOIGFNF1
U+1VdPPLh9ymHs+8uu+fIzgm4W3mLUN/HSeOhxDyA45LmXwdTAfCcbhEdIXqaWkXLkhR0myh7QGE
W6jwZ+gGUWfuH0zvrmwdy7zAe4bwRbK2cygKwKA090AILXnTPULtG2BkgIpqkJJzURq8wEjIaK9k
dZXGaEosChhs0g4eVAS/WbkOvHgVNtup+5EGP4ZsOZoL4BwYXOn4F6YoXaDHoSCWbWlPsnFZbvFv
V2F/dktv2CO6qAg05rbDDJ0+c8K/3zCZUyZrntKSLJPyHs8pi9MpzZD2doNco/emoONR+dHSl9Kv
XZTgrsC+fuZM/GiJGsS/wqKko1vKSQIF3jmvqmGO8fmDk3b0O6wEvsuZ5fJaFTpdLkRmMsoBnEyK
fLIVzJiKEpri6PbdFfAr+JSGeoOZGdSE6RlhREv+XlT3Y3s76D81/Re6t3RFNhb0NlXeBrUL2SKj
+Qxlr3NbawmBr8E00l73M/I7cJTaNaxvEXzprF123bfgZu6U3Ur7FMc3ehrL4IakRVcXCOJPiAT5
OxOf1EVgrIJ9c9kIFyIr9n8THoZrABKH8k5FmSpxDIRcQhcnhvyGkkJuw/td+4cuuSjaDW4uaM1u
kWnKcEt47pp7K7zDRxxBNUz95CVdOwRxYOCy6Cm5L8aStjSeuLL4WkzPMLOEt6/RAelcazyE8Hhq
WDzfqupQBBtVAVntDt0dFQHLXDR0vYZ1O7ldf6mhdIUpEDTJcqVbu7p+pHPb3HjT1zx5SPVhobPK
OuW7BX+6Sftdg31JhxqjIT2BO9eLK62mHAYasSqvu3SXtxuTZuf48/M3/i7WImekkE2Ngy1y/vfx
VG7yJjFL+Fpub6DJLsLuWVTIZ0lC308e/ePfH01ROGOQx7DIOU5mFyZBeleDG3IxyHMinSpeXyJ9
Y4LHcrOzNuDvMzpKvtSiLBsZDFasfRIbV3E9V+fHEZqeRaM9BQzva6CHwZLC0WHmGbE5wJaKHdqu
d6AGxJnj54NVS5hMLCsURJeBQBw/3cgs8qCNud8BbygnTkIQaapdn1m1H41Cb4T6MsEyIfPJKJVc
T1ZslcBScutnCIxsAd39XBL+wUThwzXVAI8/v7mTc1RN7E7TwSu6GAmvkqkyZ6oT9AoFcw/TmtQz
M+V9IDSPRbEIDqqgsHESlkVlbqdth6JilRtAt6SdLVNGI9tBWAyJ8QxAtmkFxZmN/fQmkarHRFal
7E/VH6TG6cZeeFMp4NxhcNs/FnkPL9W6VKcfJYL5Z27wNPFgKIZRibs1wm5YQCdToxsyHxg4ZW3F
xrFngtMCcsQo7Ye5h6x6uy6sXFMLx9XnS/D07Jq7Aha3Rm9AI758jczfxEO4Gmkq4NUa0g07LVre
0QKZDINmGSR0s3flSTLPDPluHVJYQRJakO0QZpP6n0xQLZBRnOhMCuuioEMrVZcwmlyzHwHVS/Fy
AieAuYS6btsSfeJJObM+3r9VlHcYmLoO0S2J3vGjDhMJWHts564NtcaMRrD9OWFTNVJraCb79vMH
fDpzuVnWIoc0xSpi6dPggPKS4WHYVbjycFX3UCRlwKgWDuiQScxghWrB9yZ7+XzMdy9VJYmleKXx
PlXaVid3CCm1mQhkUTC0hgqQD8qHJkhXt4Tn4FRF+xKneXhmAr+Wht6GCpaqEfpQdCAJQNhInCwW
GGySkrde6ubW9RSu6N3iQ3FhVQ9micZbJS3kgogRhFIF+MhGyg08UHrBN7RFp/57HK8wHgkwbpS/
B90DbXyaz6sQ3ILALjS/5OuYR8veJuXF5xTdQX7WLq5b5YHPgDbCB4jZQqde4bLJr0opbkfexZQ/
fP5w300f7tO0KEQQ8M2l65P7xGaBxrcVZ+5YVHdeX0lOWehw2wYE9ISBiv/nw73bGKjhMHPmNopt
U5mY3/WbBTr0xWgMeHsDQiANBCNGAGED+yzUZZIkLxNGkU4th9ddpl//L0ZWGJ7gVpvLZccjTwog
viYvQxf7zF+4GuBo0Qs0/LpAWiP4vsKeAOMwsLz2mYHfP2FumYIgFXOCA1092R9wUY9rDWMSupTy
epRnF5bQJNkaG9sp0nMn2btmhMWz5bkq+lx7oeZ6sloSgei6aKYBAm9No6p2sQo1Nmk9bEVvjJgO
D6vM7rIDjTLfNZI6d6HfnVk9r6Xx49VDw4x+KNVmroVmzPHD1gpTDGk14NAGXCJFqkmWwBI+KB3R
qIrytx4uZZCRG1nx7zuJ7ikd1nCrI0qYJVsm/JQj1yjHIFSXYwz0CpEszI98qC1A01gg2V1AZ8pq
VrJxbZdbEnvyUAi4+L0ALAHigqlQ+UTzBa1OFhNfWYQKahQVBQ4UqabkSx+uGqhglFPwEGWwC4+P
Rr4LSZEzc/6jVyLmt88+QpOSXsLx0+gixfJTaHCUoQ+hMoAzFGmzT0hE4AUpTp/JC9QShFv54iZv
aqg/WLiceSXvNu65WQ6MgEIq+mmomx1fg+yJEEYSqYDSJdJiQtZqsBDB7L6Yg+lDdEXE1JdWny+5
9zOfk1hYQn3tC7OPHo+ZWMCumqps3amZ3LZFcBQ+EPIHOmURXV58PhhNDD7uaNJplLooFgORYFhO
qePh+qyFAyn1jSvfaM/5LXuL/AUNFAO3Jv8GNoQ3LvlWes4gi9DOrNwcw2WKPribx44aL2p9IT9M
e387ZK6Suik6PuInX9vha2tfAdGJyrWlIMnYsGHDCtSeZro1U0hyVEGJdYuePlzDpFpm6m0+Pg5I
fwbjArpJTk9UclLZITHiK3BTuErQdyMc50sHL9IocAFmlYLqw1KoDnZtVuaa7WZmBCLEr20kDPEo
ZQQrKPKlWHuRoyF3RNTtwclYZNfa1XTdQLvE+eXe/IreLwiEAE1iaaNkG5SNbX2t+z8zC9Lhmtrz
dLBJ6TqH/gdFLfVudm42NtBXE/tQiFVVrarIaXArkbdFvWqUdSZDyj8gcdkAr7Sh9qz5SwQakFGY
1PXYbNHEm/U1+1X0vY6uNH+H9G24QOU2uFAPw7f+BcfN7+oaZ/FfCK51sVj64gqFmX68yLUGXPIq
RtVzfEbgooifw/QmhViKuPE1MDVf2YFOQ8Qcayr7Z3A5ndmh3x1K88SZdQNtmbCVLtzxxJESLBlT
b2Li1CPTwC5gY5sUdTSMtZVBC3YTYnxOaKq+i8qUsT0zcT+ct3Q3mLxztfy0SBuKfICyqjQunozL
vIoW8P3dfuzWEvRW3pagl9NBAwTmC0CgS9PfzQu4fQMoADUfU7co1h/fvsINR0blM9WkepfiWwQq
tb2DOk1VJBvODPZuHyIup9AjOJvkeTs62ROsMDAbs4avF+FnvKlH75IK/aqABLjQxuTJb5gM0Vh2
Z3YHdc7gTjYHxgUsZHEuWrQCjm8yjcOyApzfuGkE+lTpcATWM1CtKCzqa3btdB8KbcZAKA74geGq
SQxkq7tQceiRTm5KmLbMk2CPUUDtZq36C6yttSNuU5GtFx32qaFEfTFsPKeZVWU/nyPvnxohBJNz
jvB1GZDV8dXDa8JG2sZXopPKfSVaSF2gPXtiRiy1ZhJz/rWPzqT385s4fmKMqSLPNUMphG2dnFpw
OK0axbmSMK1ED1cMa8Nod12p7mnkSGyr6Tm41bvzQgNDQS3bVhVTJUs9ucvOA1Std0CiKHw0u0T6
kaCOZfUYtPdjef+7T3TuBb12xdESteWTeRjmeVdjcpe7EmfRupSpxqFJwj6DqLvZuplv2zvC4uzM
kfj+oTL3ZIUTWLUMSp0nibEdzkTGLIcoqnYlxLp6CdxGXicYuUPKR9Atwv/w8zt9H35oTJi55kkr
nNajNS+NNzF3JmoFlZoYf6mhQ/25ocrYd9Q0jan1tpkK/rgxkh4tuBQLlVYtkR7qA6dT4t/eZtGA
nVFa5Kq2rp7mcTCgkEAotdSV8SsdGsioGAIjiximjldilVAyhQcD/WQx3Xz+CN5PrOORT546XLzW
ROuGkU3XHCxv2eHcDEFTmEs/OvO43x8mx2OdLJuC+rPJdoa/eCl9x/UUoY9WAwaJXVtzmJoLXY3K
FZK8wZlx9XfLlXHZVtkKqJKB+Dx+y2kIGbhoA4qASK867VjDTpQy/0ws+9GTJKwnxeCgABV5skT9
CV97KVAzF/Lw7B5iQI7oUYzzQ5iJwTmwwQdT19ZBGTFxNfNV8/f4piLg4vaUw6uOhuQ5NOIXiAkw
hBTvsufkyL1ymRNTB4lpbuk8+nRFzp3O6vvTeb4EwQaoIXIMsvH4EvyKZiWHI0oj3fcimMvpmRnQ
t4+yC/jWKHVUXbjPUdxbNLrypI8SPGwaASiJYW4N1P4C5UjLYYhq2bYCVd2ImBMvvcIJJGDaqDD+
9gnLBSM0w0Qj9eKxHV9wq4lIU4DFukEkXRUdgqi+XqyMKsbscFxRrurxfsK86TeXmE5/mZIQYFxK
7sI4iaEsyYOBVUexO/N0V2gYfpf6wbF186uWxtb/ZjDEKFCpJpOnRnN8i7lnQTirgxi2fuVzesf0
NGLlsS2Qq6Nv+7t3Bj4SeWuSN0Sn30GNwS3JfRXQ8EC58UdV1tmmsOw1FFo3U9Bj/P3BZsQZsag2
V/ZP7syrW7ihEE5d6pcbKExr4endAukLHItD4+Xzwd4dRtB2TLoIxGOct/pp4DdKA6A2eLQuIpkU
nSI0+kvbepoJlkpqdts06I0zu5RybsyTw0hCGszsQqohlgf2AS2HdV6gox9nrYyLPQr+00AbGyuF
WMHOWAmwyA1UexcTuuPh/HWaSM6MQdL3pmehaaGZZ3Ar7yItnglgAeo0NIwM+RSoNoyQ0ilHIgRR
WBLGPFpypTY/yhwD77zFxDIOrq2kL7afv4n5tR7FWoB79Lkuz7BzDnsanQ4GdEE1QWKOhbRNpOkH
fP1z9f/XNur/jGJRDdIMlJJmMsE8kU/RVBbYI19V0byMk6BYyWEOsDegPC2n/Q38qeIHxNwbOHDK
ZpRQ62pt5Wcdt99GfdoHAepNUj8Vs8jOExtvse3lWWxH0e7qChbL58/j+BD960rhexMkUK5jmp/s
JigBV70nBRFVSeNSs9NDU3qobtR+tC3IcW3tMQj9i9AY9TOvXzl+E4ysUkKnoj5L1kMQPS2nB5mv
t7SDWBNhs4ngt2NVOG6qMnl161XXMqjoWoAo9hQf5+YhWIbIQebbTFTVd7+fvnz+IE66C6/XY9jU
T+ZjHeykODlwh0jqTRllaRdxFMPVSnw8LNylzWpp1/iD+Hm+nhr7G8gbeZGibHlmvR4v17+Hp2ik
w+4gSj5FUIZeiydGxPBdDaoBAvO9hCjnJMnXkPLgT3fScGbE4wX47xHJ0gRNW+zIT5ZCMaDUR1Nh
VluMQKiJycTk1ZlyC8G8YNQ2ZYdaCpz9v2bcb5GP/iOl6Ih49ClF6f8g+YjnCPaPNriwyANAo834
9P9MRnpAp+HXzz/umqfmV/3HZYjJwx840SZjmPl/bOvkKftZv3VV/fDj/yIuSab4c+YmcXYqFi0U
bW7A/22zahgYsKK6RUoLo0JRxT92Eqr1J/hg3QJ/ohH2aTNK428/CZhLGqBabmY+++dkkQbCv01m
r//a6vCn5XX5v/K/v/8ja9NrhL6b+r/+dbLaOWeBxc2VWcofnICmrh4HEmpbp34XGv5j2aGV1VWB
uEVe5lDU014qy199kS7zabrz2ANQ3dLnrv4S/ZJqEUY0EKpM+/nmUX9wQcfL7e/rQY7OoooPaPK0
SttXjY6fSuc/pnFRriR/tk+bv8RKEGLnhHxa2spfPx/zZIvhEdKImbsx4DR56q/0srf5If7NGaTF
ULsfDWkvFHgDaV99Qf2YBjgGF8uqHHQnK9MUSFXwxajPdTCPN/vZ+3AOrGdcIHw0dJhOXgLciZZH
Oli3k8CTlXZYUGrjSqd/aUhbcN0C9QvtgOretP38zt8PTNdWZ5LJvH6q8/PbeJMYo5wT0MfWtFvV
kBRXQz8BaAzWODB672x0BGvduBP4mJa5/vj5yPT4j07810ofvWp6buaMSeRcPh476nSRpVWQ3iBm
tdD4/+Xl9+02ddBnXndYPGGavRSHZmO5xtbYYjS1rfaYZh2kZeBaru3YS0ow/P38c8Wm2mSbZnFd
bRr+iHPoVr1uFs0CZwbnuXOerw0328iP1d5eItfLf45+wDG6TvboWt0Mt+LS3xZL5YAHxoX9gHER
Ys6L8Vrd0m9xKHY7dCiX1fL5mg99fm744+BQIllomP7dCBdo3FJaeY7n4EO01BYSXpWVK6/ldb6U
192qWqUv0RZdTbd37A3YPBero01NFzfDeUg+KNvxdrgarsBJ7Y2leaFeShs6ZTvE25etk/NpyrZ6
/XxrKbbSSsP7cLrWD9p2/qR24Tkvmz3QzgXwOEhtnmO75abc15vEuUtxI6Sauw3WniO2xgGZ3/t6
g1LimbzYZFN6E8H9/T5V8PfY0wBvfQe1tjHzLoWU3Kzcq3vUafalk6/9m+5HODiUNPFEsguUxBbD
ftr4OCuGS2WhLJLVtAmX+ZofxUMwWv1aH3ZY1WGneAdtfeO7mYM15iJYYvbiogLjJDxy8m43uwT9
2C9uggX6TD0q0A/2NSg29K0kt99Irr/KnPl3N5vPJ+4rmuF/YsjX+9TAE8PHUag3sKUfz9tCT/vG
67T0ZkhoP2iit3bDbNFu59m6D6mN5iPmV75v/Wjkprz460sa7II2Dbav39Vj/5j5XY3nJvLVhZkD
TM5GGOsDPEr60XaxQP5Oxua4dyp1yHevX5SoeQ5UYMNmywoFLIBTJo3HBctI35NmX8F5xryVG9jZ
fv33lyyfsXqejxLWP3/3+nPl0FpnZsBrJHbyZARlApvEgf0b8tnxk/GolaMYWUU3uq7sJF260LPg
NmqCCyv9JTXNneIJ1wzjgyYp6EhNd3VorSb08OgPTXXpqNMukpHh0y5QKLo3o+wpz+2b0gx3Smzv
27T52tJG8urZ+eJHqPePOK9scnC0YqxWISKCdm6sQ+WLpUxodWqoD1nKGvWMCe5JgOQNSvftcDEg
qot60rLXPazKrkTcLhv85zwfs2nToBDYbRL0RwCGurre7NGbvdLQgVHK5FbLsru+yXe9lpwJ+U5O
oNdJBeiTeN/k0bHhnoT7aWS1tqqmwY0cc9Q0kUnKq6KZJ7/INAv2YbNWxDVSMqsBEe0zgx/Hm/Mb
44VxAlIxIRQBR3382iyvx90HoNdSiGxwSrtH33Pq6YtV2rQUddPcFjpEKRQDzkyY49PnNWzi7KOq
QGg2wwZP5ovoK6seejFdRbX6K06xdguQdFiRol15PkIHUQNbcrLpotlRraw/X8enuSBScQjCkFGw
jGmIEB8e3zYYD8/PWiHfl0qsbkbdv40wI9orbS0vkInC/VTjUaMMcJkX+TacwvYyFii6KOk+gHFx
iUDOk65jVO03U7Lwh+K5QDDwPjWr6ExKdvycgKa8XiksLpO+gA1C+PhKM4tENSF+uMfq4dEiXKSR
ilhGOJtl1+FjGwMXR33MTaZEnJkbJyggS+djcf6B6sSknJsg867/JkLApqWy1KbNb5KsdZMe2HmB
xtLKDc0iXQcYXS1a1ddBHkz1IQ2DYpGa2cOYJe3ez0C79mVrX5jYyaOU1Ow7XflmjVl/0/Rqta4A
cCIdzrfoiZZLoQMYy0YzXDfy+ND6aXLQhHxllXp0YzaF96BTPU7plkb+zjaDDqcWhOeDwscrQh9l
NxhE5NRIpO+mLJMB59bNrel7B9nohOvDJ36dP7+VLt3nKf+ceuL9f50rIRP/Zh25T83TH7+yJmzG
w1P667/+dfmUPGGC9PQ2/3n9lb/yHdbSn8A6wXVSXnnF+/w73bHtP6mOEuYSalJeghf0T7pj/jmX
TOGZgpWgQsOP/JPuyH++JsHMPgtWL7E5/+0ku/ks2zkOURCQMAzMy+bSMP+mtHFSGI71CQm+rqjX
ejsVG0sAxZh85IwTz4vOhAkfDcUTgJoCF1mFSnC8bhCAy+iuRPW60Vp9Y2bhN2WQ5eWoor715gV8
kDEd7w5/3RT4QPJBskhW6ck+FsRJPlCyqteyPtl0sJtxbf0/zs6zN24kzeOfiABTMbxtdpScZFm2
PG8Ij2Qzh2IokvXp70fvHc7q1qnhm51dDLAYV1exwhP+QWXtzjf8ft/Q5/0MwUu+K1XXPpajW/zn
HPzfGeT6NP3vq//f43OPksLyrlO6ezlTXfXChvXcH3xpzPc6HPu9Wqx8j8Z6/CCyOj/oWOZPWKbl
N/7YF7fSXBxeN91s316IM/f6//kllPxZB0Cw5ygjqcZ2NGw+LxVGxDwHnPbukD0Gmph6Fbj+CmLo
4rXpbRpbHV7sWDnUcZp+jidzRABnSWH3oMTzpfDqtXcwgPEcpubrIgr/qKYmfP/27123wNnC+eQ+
lNpsfvAF50PMWVnksx4O4dLhQWIrbBHwoEPNJp/9m8Yvli9vD/jKnvR9qno8tiRd9nmDLCvscB5w
3YHBgIVJbQcAS2L8sGNjuNYMsde3+3xy4J7CgGpLsGIrXu6KJQQIb44duwLRtZ6ea52fGtNUwxaZ
1+rR9/1652GrtMr0WBU64p0O7ktnwOSu0k79sbADhRdhWA24J2NP/E3XFB0MK7bIClOF/q7lDO6N
lxdA4BzMb3bmMo/1LsdyBshNXmhU9hwfbZ+/XUNa79hvcoUwORL3l/Oqy0wlSxb3h6LH2wYlOBW5
OQ3kWPfxlbf3ZYK8bmeG8sDZgGYMeInPYsLeUCHsgob9kSnjw+giC75qfpIb94H/MfVEClke+by/
nqAAH8d3g0sNMOAsGkyXAe+ogBqvrdFgz0sP6Qq/7yPXGrP920Nd7JGVi4igOsV4ih/hedBbd6gy
DoPqDstsTjf9LBCQQwrvyhd7bRRQh2AObILrC7xNW/fuONeBPNR4S3wJYxEcYzzOhitf66ySxucC
hM4hXjt/RIY0+V/ujI5QKc+lCUKuR2rj5HRG8byE5Hqb1OnUP2JR7XOMbLe7RWTVQ2q+wMpmQ1mX
/HWBt1C8z8eEpji2ZZiLYfED3/Lt9f7NOH5xKNdn1KeuFrB3A3i5L39iuBBe68aCsmnIdgdbuj61
U+/+myeNOGqt/I1O8d92PCPZVgpwJqvqH4vAnrbeOFo3FTreRFeNvB2aJLh9+9edX4eUNfEcC+Dx
uGt//Tei9s9Ik5Ib6vRTfTBcPObzrv/cqBYPBo76oG3jyjY/b6wH63CE/ew6+l22OMeEUK2wqs4U
5OxNtvOtVkTKGR9cVX3tigVA+4iBswuqv7KBAmoLCqC4e3vC59fx719Ami7MgNY66dzLr+HhZGJK
6dUHNTTVrg+X6lCkqPJxB15Ldl5ZWx4Zzhi4Igo05wA7tGGzlnJydcg8gbKnMDYp6utRpiCMSnkt
r3uZUKKABc4GwlLAskKOupARQCqt9nN7KQ+Wn0P8c40Zi/fRAoNMD0N+wv4iOGIW5zi73G7VlQ/7
2uAgYPmiwkYd2Tx7eIIA3vkQtOXBcQuDHla72FvSafvGrhDAhz7TRw1Ywx+Tp0PzylVzfmMzcSgT
JGrr3qKRdnYFJAutapNKwUHLQLy3vLTYq8BQH9sEhiK6DcvXLLe7K9voYlAKtPQXQpuHFkWa8ywa
MckgkQ4Y1Hyy1FGxqSmqSI+TU/+Mix4RJSQbl93be/dilRnUp8bncmQRcTinlMflEFpFatqHeciD
d10XZEdAeaTRws+PS0XhJS/r4mmqjeoKhf78Oufq+g2P4xrzCfPOmWOTzEPd9oF9KOYUZD0n+J0Y
OvsK9O+VUVzgFfzxiCihp+i8PJt2pej0BalzCJJeIZcbWNjXzPLKKv7+Y/68kJkMMCL+IvshbD3P
rvtA02C1cgegayz3U5DrjYFJ4tbHwryLXEEZbyyX+YitTHvy8Q277dEmj0yNpBEOo+UH9BDHa8Wo
i3uJLN9GNoMwh2ouJ/jl3OmEWFUNJunQVbLnekQQsp277YxgxentXXSxymvsy2XP27/ij/11l/1x
5XeLh7iqTm2EafzmtrTNFI77ck0/6eLyQ7mIoBf/dUpoVG3X+f4xCno7CstVRnEkDkZ9mPkHM4MN
3422exwUhNG/nBUdNShF6MjzF+IEZ+MR78hMa7c8tL5VHKnk+jTx4Qq/PcrFCWSUVdnC4fjBJTqX
3MpVnYwQLcrDoJv5udGW9072VWNu8sDLbnCG6G7cxDYpelqom7499nnKCfINvt1vxtTKvT2PEQmr
1TRhkHMQvYrlZhzwK93mFuyUuHEQPKsSURD1QHDO7DKhf4KK4BUo5eVHXV+y9eLjyl77ui8/6uD2
mkvHKg8FkchdMHROhCVqFXUB5grTONlXanAXtyxThlLEbBGZZEOtW/nPTdR6gVEFTXmoMrScY2j6
GICk3n1QWOW+zIvwOFPhOr69zhcn8fegq2rHWq9AMOTloK7faWx6B7zNgl5sTaelkiWzsRSR0xjy
yoqe1aB5ts9GO8s3VsqY5zQ9Tqlx2Mho1r31POKJFw1G235tPL+ybvB+XL4TAHdLNHlYKJ0wri6u
zPry09pkH3DVPQisa3P05axVimUEIcN0aFeVsyIII7HgI4JFXbozimb39hpf3EH0KUgNPMBmpFs8
aGejOSa+0kM7HeJs9PfYofkg2/CHfHuUi+xgbYdwYOmmgumgsX2WVtXYoxq5a6jDAKNdYV5nhXu3
XdS/c0AwjpqsX1CCEHl7LMc6yLYTCOQfha7jW7d3jQfbyvwcAXftr/yZgvTh7d93uQoks0SHULJB
I9CFfrkK3Vgi3Z721cEuWeoAxvle5ZNxJQG5OETksg6pDKpglATg7r8cxZUY9WGOUx2GAFjR2EAX
yrW9bN3VYmbovK+WMVpXxryYGdzD32hri66kgID2csxZDvVUY1Z4CIjkH7NY1B/Qg7qW/b06Ch2U
leFGY+NcZ6HoTZIXexkPcTuGJ+HH8R4xBO9K7HO5fogVkWIiEwIOF6zCy7lwE6QYU5rjwTPKKTIc
DINHY7E/dIIrn+hi+KhlcU005JWp2cBNuPe46EHpnYUDMe9LazRUjQakTbeYDoMBbCCE/OUGRBCM
9xnamkVDiKzh5dRKD1Fw/h4OLW4YcgMZGkqilfuf3x7m4kYlagRTB7KRRxPswdmNOqkEn8xG1cQC
gBuXHKKvDMW4rZpE7t8e6nLdAK/azAj/V2ji5zCuYMaw3I59eQDCDYc5Fd7Oa4yn/8cg4Fcoplkm
78TZfFSnyyCpPXmYFAaFwZLG78IkVldS89emwvVAyA/eiKDi7AxNok5TbUzyUOFegZI6xV4cHZ0r
iczltwFvKNbMDYCT4BS93AJpLpScaODABRmDW4rqWACSuX0YVSevbIPLCf1mhKzyZNAkQTW/HMoy
nCVNgrqhXYypMqre85fF0OaV8HZdlhfRPTjmNS0jv3dZvvOnJQXBTCENyaQymasjVRnjqRir+Abg
5PQ5C+rlyvWwHv+X43EsuFtRe3MQOzsPCWl2+aONnBxnSFWHLu78z+iauwgnN1Z/Y8xBeFP5Xh5N
aTVeCY8uv92LoS+yMnsRmN6XE3rAbbpbsAveDotr7dJ+Lq/cFJerCqcbkBbK15TNLzajJ4paYArM
TeF7zTu7r3A9LMf5p4WjxRG5ZXWNV3t56woL4TgkZenNQ51fN9MfoZ8xNfYiy2GgeKK9G6+z8gBP
rNDfObgt3uYZqgelqLLd2yf7nHYBUpExBXhFegQospxf9jLuYsTqsQJxMqnqTT9V5WNZ1Oq2K1TY
RXlSpI8aC8xgY3rcazBlnWLe04mZv4xOLdNoDhP9WRhCjptam7W3i7OgSY5OhZLCp0UaS7B3y6br
I+w8xI86XUC9vz2Hy6hnLRCuougQvQB2o7L+YunwV8QzaM7lcTBEd+8ubQKQAN83xYVb2TeoYcE+
wvWMBsBUQPbcp6h4fhW5io2tp2AyR4iI2t7NoHMUo7AjgUp95SeebSfg1ZRrVnFEgj+CznNIOBqX
refGoXPyYIT1Bzsvly84JTc/PVyln50kJ1ZI69yGnWmHbbHVY2HBAJ7bBX6wlU8Y3gWNYe2AL8d3
OA8CQIrd3qyivhCLfWVBoQNennGwcus1TN0gAIf/ckWz2K2Ry7XrA5wGD/G+oguqHc53w7MEXg/r
uW3aAtdbRC12uTHbjzJL5p+YZmf/4rPkgGMbusXd1ea0eujVOW7PrswTCq7cX/TPa7V8oKiiMjzu
en/YmWVqMyMP8yQ8fkRZRMIb49vWIaBF496FHtrBAsGGKiiaUzGLYleMlrtaoBv+13zE4shOxDcz
7v0lCrGt21d9YADXSZJqE7glxQ6RoZmMiZFplDusYp0vRdCCqBCNhheXxDYUyKylbL3Bu9gGDofA
My7IQk/uO3xLhAU6kfA5Wlo7+8TKj59H15n6yDB1/dTXcjqFiqpUpMOuR8kN47PqTia1Oe8w+YBP
XBMUf2rI6Mdt04jkk2tVuFcbozk6tzjL6UNWFLjiWKqtHqeF2v6mU0tooYCmunnf5E36oYSAE26Y
NgbWOPfGB9UXDuiH1JohcdeojRnb2nRL1NGw/c3frQXSbgtJaUmPZb+k7fsOzxoRcasUqzyHDH6M
bWdWgCnKAXarSlqR7txeoq+edHgKRpOblN9Htx5uZTBRhnORngdkgYHqRw02q9+Pk3CSfWjjLOan
NmAaJ5iLr04+Gj8MWTo/Hcpb1cEiZ8cTZRiSgy6dedx1dEqnjZ/U7UOpqtzbuBL35Z2dDch3xb4P
CQArQu/RiPEl+eWr2nHjyM70aB78LBE4mTST/GG2oTblxhmN4MlD+eWxnKFJ7HHOqeRhwN3RfOct
KoCyViXhgCI+CrpR1alwlUlXBT4qOguxbEEitHuOFy0XbJ8whDskc+0Om27CCnmbzMPwsat6C+J8
hQWrLhw0BovcgWjYWxJutYmBfPxODRPOq03W4kpg4SOIRS1d8WAzWFAEN6Vpolgw4+tyb4L1Gje4
dFl3ZoJUCobhVTZvEG1bHu2lMFEVDtP5A7gh836xoLftMhvhKPZ/pe4TXg+E8apijlFZH4YJG7oy
6yK7zdbFxcMaQileNy6Yz6R7TuLQ+Kc1G+M5LWsf/+L4gcwRGb45yKOOeuTOcxVo3H5K9d0Y1Gwv
KfKg2bhm472rO13vwZIV09aumtE54g8vH6xu0kBSR9FXaKtk3ucRXLpHwcuKD+B8Zr03zCkMN3ka
kFgTiSC46NBAve8KqwtYs6V9p508LHZTk+bLjkASyslcQzPaTtmIOoxlljNeYnbsbQYzWVbT5CUx
6OUDEUdCMy1v+9zJv7DT8k9FYjTAewiux02rGgpRDanlj6LL43rr9OyqaAab9c/cTH646fBq+gQh
VljR0pu5F1n+lHE1JSK9heymFmybyjTZusXqQjxbQYpnFEAxmJeBxK03TAvxkNr24GzN1jIe+9hu
n3ptNxDaTUwH3KQaZTQJfKKwoagQxxx5P1cZC7yi/CD2U3bC+gBKz14+DrOdZweDdHLeQlQrjhKP
jfq+9PSEaKiduWwTNQBbtGHRegfldXAbLaypvF3egMS/96YKtVBM2xGR9OtRIoSnO+uh8TMeY2Ny
WmeTYGK4K2thqz2uSPW00cBj+m2PzT2yVeasTdLwUVN3xX8NL8EWvn6BDVe7oQQcixvO6zLdzjTI
v9mYQD/BI3B9yJTC/xeMZYi07uzpezQkkTsMc9V9c7UrcJCVEJrQdJhnA+6ZU/00EVuzORJJ3u1D
vqYRlQIhiAI3q4pOu+ieMmbhb0ydl7jnrXSBzbgsotwVoTSKSGZ5Lzezo/SXJcvaEqpehqqhSk2p
t71Tddh1pKPZosJTVyjl09x7LAc1OasQTJFsjWVKXCwllOfvePdtlFHHnh8aW1jA0eB2yk9tqio7
UjMuroM2Wm87I0g5INkisQZWVK1uJ+zMvJs6NnjC7CCX3ns83VeYbIIn4T7VqccEgkw6xy5J4/hj
MxdVvbOn2kfUMeYijpx2ovjuY0LHERoc+2b1oPrsWYv/pMvQwbYkt6GNmwQvxX7qU1RAptry+4fK
q5zli1N5atkFTsKeGq0++FU5YfKVm90xIxNzZIBG2aw+99RfCN2GPkZ1FSdgtc3R43DQzUytd26P
R2I0VWlSRN3M1RIBIubBLZKZOw6osP3LTSQK8k4SFohW86ih5NyW1j60dA8jI1ToZSVJX7m7YqZX
HYVe2jz3JaWlXd8atnXrDrgkRPMMs2wjder+2wrcJDdWwU33yRxM8xsNkdrfh2WJcctcNJVz2wCU
yY9oINbjvuWVR/hT9Y753kHWWW2CxBjdd2ntVPoId8u0r+RQv9GnfyQ1v+MzCpMwVMCU09M7C3jG
xR9qM0b9dmH7vOd2q3xaeV06bVrpInZUAKLmnqzkEHJsoKkReTRoFtfT9KUfKGds3bkl1qipxi+b
DNSFtYMKH7xf2iwJt7gCuBaeeqX/b2cEXr2v8nD+WC9tW0V2HvKKvR1vrj/3Yjprtyek+wzN8iwi
DuccfgV0itMg4hF3kQ6y5zA5+7dHOYsSfy8aDVhCbzB3+CKdFdpEHYrUla13MktCBHfCW8dXRXoK
wulaI/2VocjHBO1rMmn0JM6yduhvkz9niXeKJ9oeG6QJKVT20HtuBCZjfz8v6kM2LmqIVEJPXIP5
P1IxJZUl26KC9hFgHZSPyM4aS8dlIeBd//US/ofsTB0aotV512gx6eUuzeCdAhvNvcmdzW0pYLtz
vaRXiq+vpCCI71B+Z5tT8j5H0LXS6Ww8zdwTzNviQSNWerQy24BEYCTp3liZ12/P7axQsG4PiAuA
BhE24e9zqgbPYOHDLRWnuVweCZ52Q9E/YPn+rh/yX9NMThYu2TVZiNcHRQxzFVAEQXVWc5m6MCiB
5YlTbAbprdS92qWDE+5yONa7MTGIbTMTLesxdq9hml45dIJNSkUEyR3Qb2d101Bb/YKkqDjhAF9s
vaHvDuCp9ZWjfXkS1uoliv9wZinDXPgjKQMeYg06uo7XaMeX5ve1GhOlvB9XzsHlhGCekKwSEgCu
4yO+PAfIGdTFlBkzoEaSJhcloX0wqG9v75JX5oNaPbVYHx4e5Tj75SCLxlDb7t3hNBQtEhNtaFPF
bMOP/eDIK1DI80Y4OxJZFhq0wBhosjHky7FivEvbpQ3Gk4IvchMnjXVTl9L9p2sG42bujfkTvpR+
ZPuq2QVhEh5LNxy/hFUxnobZG460/sRfHxLWNgDCC6QDqZrzUnEC/k1ZS9ydKg/7wwrSymPtGeP7
VpQ2Zuu+vqF5Xd6WRXANdH+58HSkqPNjKMcPgE31cjESq06cYWnVicBy3uhFjjcEScgUarM9vP2N
LzcSmF0G+d1dBIZ6dqG2dSMKKxjdkznbxP1AFNDtSK7dpefaU3xel9q04CqlC08T6OwA9uEQF63k
7IclwJgkabPI84xhQ3l03lPmsmE5ohFCcGI/eZ2Kd2E8dFidjM2NGY5FNFmoXJC4W5t8To1tKqbs
YZ4ctPGXJd0Lp48PurXaTe1lMjI8YewsE+mXvz7gHDluaor5vNx8m5ffhWJ0lppO5p76zjMfWmsk
FR1ySOD1quLz9odZN/wfccIKoV8BTNzNNH8RtTk7fJYjYRXDKwOG6TWRCBLrXvYD8Ttd7gO0E9xu
U+gYV9xmzrYDNUcQKfTTaahDP/fOcWIzAiaiNsL8yNvn70a64ZEI42sGMK+M8pshwPVFzxWW88t1
9EU6z4Xt90ezniwwz2RVR8Ahdn1lDc/Lj7+3HWhCNFnwL6SEehYGTbLs/TAXkB8B6sMUlbHZR7pz
7OEmthWOzdm4KhT5cbmJHZxMHXIcK3L1wurWvhrzaKE4SYGV5/kXHSLME97+ymcrsf5ACvVrv5Bi
Nsnt2VeekyDPNaWDkzsiz946+DHUi1sf/34U2N2sAO10NFHPD3lFlTJYn78i7ZMtxXkH8aLxGsbw
ci7whLgvucOBcNKjfPlVceEIOkDCzqlTwT8gCOjw1rUDEOTtyVxejoR+6IeBGqZyCwbl5TC6Cy3l
6cQ5NXlvfiF/Qei/FdlRjo29e3uo12ZE85j/4CgH2uRs3VxjdaAH5HYCH6BOIreWPWCla1Lor00I
Ch4XC5RSooazTdq1CsvpStmnyqrEh9yK509iQXcR0NJ4BeKxrs0flwrbDUwXcTOgPdoZDPdy7YbM
hj8VxhYInSkNtl3Q+Ht3duaj66bDh6KNl5b6USuhvff1cGWvvzJPCCrsdfDzRGHnsTs4ncFOGzIf
FODku1oh1o1M2nLjjYgQv/3hXhtqBWOTMlL0uAiozaJ3Ibq4zFNTTnOsDm/v1KXcWTTW3++R1VaJ
0db/0rh8uaS+tKdOt4l9AoKeHy3VJXjDJP+PPYI7CLJmnC5kqs/v5TKWrhPPrnOCsVjumVwczcpU
+HThofT22r2y6RkKVQiCDyAG571e2xgDfyRcOy12TfnSDxAhaOL5SgD7yhfidQEtS5WS7pZztmxu
lbRdWJdsejgOH6hGaVxb2/Ezd/m1fuHZS7pueobiDJOhcseeZ1d1Gs5ZXwz2afSm/C6jYIwJtykm
5zR7VXLE0Xp+yLC2N69swlfHRcYOXCffjdFf7gyz1AWdoc4+1W36vaM6vsEF/BDO4b+uu3QbUwVf
3v5yr67pStJc70UyrLMBZ+GOIV7XNo9JSCMrzGhTgWXHkrL4+5HYjWsute57FCteTk1NY9nnZeYg
hTRad1KECDk2/viRquBfwrNCkn3Uf+ggAhnyQ3GuUOFPcQAqhRfSnpIZULHu3/eh/m/j7f+TxHbx
rdZRAPpythgHBNbLCQWdIYelZNPjYjpjWLjI9tPgYy0s3BqefUmzQ5CNp+X3tz/ZOQuBWItDQPF9
Tf5Jic2zlbTs0q9QG2tOg1I+Plpgxr8EolYPhtt2464QfUC5VVn5cTBF4m0rE63g2yBVCYXLuoM3
8PYPWvfIixeCAgQsSZgypB1Ujs7OZcMlZ4Z6rHGyLXXUyDr7Ms2OeQUtsC7n+SiAVqCCghKhh7l+
jj/KOMYcCy9Zpga/rDDeGZQ2j8vcxHsryR/KfDavXDavTIpnAE7q6vPNXXAWZQXLrLRwdXUahhSG
ZOuM+1LG10RcLvYQEE0CuVXMhTKA47z8lG9/BtjvF2815U4iKawCVuwV7+bLNQq8ysrjMU6PchDO
1z6u6JKkpjn+HFUhf1JM1xh8hR6URjol/bCp3FD1UUVD4FOfTMbjRGTzMMEG/SVmz6oiM5+LDhel
aY53PFV+f0gdQ2zbukZZL61dCy1BoegDtak1oo+qTed9vzRLvS2yuv8cKhpVkZzKtI50bKISbcq6
vXEaD5ZYiyjGiPXXYiebMks7/vUZlTQ03Qtq8GGSVuYh8Zom3nVa2jE2mfPyY/Z7yupZb+TmrqnH
WEbdVHY0Kuk+/miHdolRuNOxswstVyETXqWgHkIjtp4F+rTFDqHA9mtSQm2J8nzVyFFx6Tw2w3RQ
WbaYm7pzhmCflQF6edO0iM8tAMwyglg1ICVYmAI8gmWUSP+hJz3ljkaDBZQHWMwgwPNyXMqk2Nhj
QgND+a66h1QbpGjG+YiUgzisnGgBcnjSLhWLw5J26ed6BLKwJdBLP8welP1dOfXEUjZNjKcKA/BN
oQL+7xE6TFL02JPHZQyxcaAwHelikffagi28SbMWNwra9j4t6lE676Vv4NVlge2TGzPv2vu+r6Hw
GDjffdNpM9yJ1HD9nZHnSDF3ySLCTet67XOTuPoujRHXxl8iG7FV92f6Jp2ocQuh4gK8guYjtXG9
6DLeDKpYjkZqTegPDW4YDSJBbCU1ZryudJZs85EfvQ0I8TvSJeF/DxMfuzgFy2dGnrBSGJd1YAm2
hBblO6NYEGtv29i/n33DfnDagBJN0Q/jNxwHl3wXIALwvXDz8mc8gHTY9plI/kncufRo7udTzxrF
HhtU+cbKeGj4tQqyMWNzY+abdBr8EzQ2y2BZ0+JrorSF595EhgdILXB3QD3URzKVgT3psaWjdsiJ
PiEFN89Ng6PxNjeznI9ApndE7S94Eo4eb1MbIMh2dkaNTQ/pVBjZaehOuEJORbyZSmusDl4XlPOm
aDFsoydsJJQlQlOzq1y5YMqQd/a/pNFztuvoOvf8S4NkJRdLWbTwWnkzxNrTGPa11e3sdI0dNegk
/Qh0L++GkE5Mo8oMhR5vRtkhn+Ep7/oF+Pm2dur0m5mE+p1l1/Q+UiMZ7hYvld/AE4BinMoMsEYy
jjO/qJ4Rtk+0tfz0cx2mt0vb9C6986Q40RRTaKBSGaKtppw5jBBATFAUNMVTEyYBTUfbnH5ZTVqh
4jvQnKOLjCZVVHlGDyqPF+vRCEP9r53H8hkNiu4us3P1UPGOo39v5PX3oimG97OE9oyglcQZMslm
/1sIJ9zbpgrAUVQaXdXhYJHmP/0iSdxD45qVfYtHk/6WlKmR0VtyAZk0cw0SIhnC4KnC3aDaeboN
Tl5Dm/iosRN6ysqOZrIp5wYdKcoznxbtzc9T7dDqB1Ukn8ZioIqXTm6xca1MfmhqoYud63TmxwVp
lHRHU1Tfi0zi0WHatJN21tRZ5UYmGik4uA1p5AujaA9iSug71wMgoaj1KDsCDOuqjdlNqdgYPfgk
3C8DuIpN4nXO1h0qn18eL4PaeAqN+c3g9i2txDGr7Q0O1D7tPuieM/+8BB9tdnTH/Sn6LqKBMmig
Ke7ycamt5ujocChXinoptjMc2Tuau1YKgU9mAp8d5nOb+FnwZDcmbwHtOcoJixtUWE6ZJTvFFtKv
dioZZbXTSjencFpw3C6MQlrHxnOZhdYyfU4cCNYbN4aVG1mCmCOiWi/bKKhSCNW2U9tf7Vbyh8eD
CO5E2Lhc4WOXrB6QMec7TWuNj4HkqhZyTn/grGU+TUHR2gi5ZMn7MDEFJuKGsX4bY1pWHJvbO1up
k3COmr6XMU3YHLvKFgSn/TVpi57by9XeNzkBUDjSlpHmJjSV980IOBqbkBoS/Wcd1L+6voznneBJ
S0EJdSLbL9oCmUAnu0Y3ZZa3ssL8Y4vTCMGAu+iiRwLf07gDWm1ZH7uma55K28/YeihJfG+musTR
YeyBFOZWOIiDX5WW2IDu0B9yb/F/LKprsoOaLRfznnDMtkpoOpMpbW9vU+dG/6MDctJgYiQErg7C
+CeHOpht5kR4Ry8BLBYtU57/HEyDQ0i3IKm3rllI/wgyJ/k5j5l8nHtdC5RxjJwmHiIKDvbvDa3Q
oig7I1rMWn0HUcAkBgBryZbCpWVFmbQNdav8WfBwpKpvv5Qy9ewj9VbH2LqtUaltv/ADIxvh5jJy
667zD8asoPqCCdEA7wJXfqRuVlqw8D2skhMMGczT6lJZZlGj3MI+kf1g4eP5MnCiZrFG84s3WZk6
9jjwFdvCTYLn2QLNu8nqlA9rJo4iEx8M41te5b1zMEuF3AFmBwVV2wC/KfZSE3/OBPAFJIn8n66q
55+xSBIgPTi3IfxU+j0GnDSF440GtINRJN8LC2GQhd8oath3duvPj/yI5RHixPK5cGXxC0BB+FNN
JRttoFF/i4cAP8RogmY3ejPur2OZfjcATPyypkBPVD/WnvKUZYa/NeY8/jnFffFQNI64A70Y3Olx
Tohu8sZEpL91p6M/dsAsKENSaQg7tC22qyMZDa3UwdYdxCVgu8HozADvS+H8I+txyd7jitTdc0uZ
/q5R3gguqaVRu8Ojcyi2vRr1M3raY38AL60amP9dHW6qvgaNE7uFjA+jhxhjlE9pO+4tGdbewV0K
+wNHOJ629BfyfEfTd3nG68hLD5MF/STS8GoezCHJkccINA7wueu3n6Qos39yJLAw0LScGKAextDd
pqXxMkIXnjKsiXn8vxohMMBtMFN488YirKM5caopGjogPFhYj+XnvK8m5Luc8akbAAMyjSVEBajq
WM8u6yuk4MJ5xiWmCmKTdx6jkWmytRPFU93nxIHraaGRR6hYUybGUT3r0ecNyj65k1Io4CX4UnwK
2PvppugQDsChHB9l0mkwZltCQrS37RHlpu3ijznbqF9RPSv65n6YpgIakYeN4gYUUfZrJGUwT4Su
020gUzkfA9U/mXPylOVukm0IUsj9RkybDz0B55e+8nAGiQWgnc0ciOZD4WRgE9lm/nsp3IRFyu0M
pTXTNcetGwwemmaVcuJIW3OG6pmDqKMeR53we/x2jFxbxtNXuI/pP2ZXmu+1mTf/KsNQHwzC1mcr
LB3rqGakJbZlA0QoakprxiRt0XETeRzbPMotdNairKrKbuvkWLMc+9Lmt/th6z57sba/JGDFu710
W3WT54v3QfHOLTtfy+DDHI8WOMYiX5INaNeB+B6kTrwfM7TqwIDk4aO2yiq76YqGr+UEvKBbNRp4
WFGHsqbbUOPLse3snkt2MlLjeUmmJAp9ir6iqUrnRpL4qq3M63Z6MLxE3ztjMoDQcG2MjFNLuwFG
DB5BRzH48CWTHmOg3rH5hugO9x8z01FPsZliCRu0YU9/Rw/te3cwgcy4Sq5ybVIA1hwxdm+iWXbE
ekOet2AxczeXu7bMdQDEI0yPsxXn74Au2gD/MlDLUeWb+VMhbOO7C6CKkJe4jl2JW7N1P9ahH5WL
fWuUw3fpTEeZLwgzdPxP0s6ISRls9zTuN8LvPrVC74Ub7Dzg9stg7BcYTg+xdOCd63FJETiRHW+y
LKcfkFLed+E0fi/GrtulYGsJAvmnsg/vBZHAx9zM7e9AVHGd1gl93/2YN8GdAUBp08gk+IBSgNh1
qt8VfrPVxXDnTDyBAFEFUCmVWzuqFSDW8v/i7jyW41iyLfsvPe4oCy0GPQmRGomEBjEJA0AwwkN6
aPH1b2W9brMiL420N+3BHdQl62ZmCPfj56y9d3OQk/MgzMIOiSHbTB4hS2XMOxdAgnOIUqwT4M9h
bkkhq3pA4Lg8Gw5K5zYmI9oCyjVBwwNtEp4fO+at3jVAoLk9vmmxvkYO4ZaPpZI6HNmc6VCJVr1k
5IVctMHpNd/VxWHx6kPm9F2kCNO5DMowkAVv1L5oS+/FNeGhZPxo0AgIRROvJ8+L8/slrepQbd7J
ORL9PN1Nun3OgMCaVexG1ser3pwZKC4o6vvEkmglw+205u+xDhSKACaCbg0aWwmcpo0AEX03tfdk
NeyGcrp1nDXEwPxeTW5gSMMsSz4STol5vle1oUHNOT0WhGOMayEBokY9WJ3HljJR0bH9zsmTwCZh
oj+eLFWQGoYPqUFLOcxs8bquR4dQUU4qpBcrRbJR4Bp8jh94kq1RkZ4GFWem3hBVxHh0DWMPjark
FtAbHakF5v7iOjNdSS1xNgt5yMZa5UfFKLuo1+R3Z+FooTA8Ojn437yw4/MmAGSTU6JlknOzraXL
1irmcLVtzJ/iflela2iyp40eEYtOU1yyXH60Rh658UCC+NibF9FYpzJdvouiJIdQIVbbRtq19frm
vnQT8ahKoR/HoVM/hoZ0KyA5jFjXtA9ygt+rWasj4bh9YE3WnY3UKSwV1CVZcZ/ahnJsM1kFRml8
0yhY8WjThS/ruvU5BNwgLu9u1ab1Ph2nfjdo5oWaXVjRypk8sNriBi/+rcs+GxTauvhDK96u2RHH
pJnLoHTbna3WD7qR3S+sDMCKkz+TSIWV0Meii0ejeS615rs7rJve0A7SVUE6+9BbCOsS7n2DrL1Q
kyfVXWMwPnQQo80phlXBw+AjlIpHUCB/JOECpN8v7lueGt8wT3xLC+MFD0Rm/7xGRMekCb4AA+dH
oMynZUaOx2DYKuWTbiafTieTryTbFCy9up2zf+Ux7nkkoq1FdcdgEfS9fk0UuZzBtecHjDKdo5Zb
lX81F+b93ea2Q2ua8NTR6vatJinjym7x41E290YNlqw7ZX+QTrVjgYZAKHJ1DazEVDgwul8c6Vhf
LD0k8oVgs6zfWBQ+vilJaerlpk77t0x4MrhCcxYnx/hEpVx/N4XtfR9jN3vgzSc9VoVWRfX3GnME
38yecVMYyUOuY3ykqMl8ju3aahiX5moR0ByNRAb8T5l/nBXnPOtmYIASzk79VpkdWYNp2WRB464X
trWNUbpnU0y7lpJ+ANoTHT5+VlXpeyedm9BzZ+3H7K1YP04eipdmk07TLc/Kx1KTD0ofpFEeZVJQ
+bfmE8k2t4kSO7BTclb5cvJozvs5M2N2S5UBw6AN9kEzauPgmW8852sINm9UAWLDkZ2aNg7qibum
yMrcb2m0hJbXawe96WwvlCLzgtg1gKMarBDiMlnG0CuNYesVdWIwg8maeaOTipGVbeWw02geFbDa
029R6TkEZjHQHUtGSqgNW22xd3Act4OmUVR178aswVhdpdm9p85FeaN2ma48mEWLSswHhbXVbyxr
nRNorWMo+7Yg1fI2LZr+pQbF5YLOsrPPtAszZTOVld49LlWKe3G6ymY/0MHAvpq+E0BSDP2/ZTyX
wOLyL2pUpE46fbYMT5AVdCoPZuFZMNaVlJjIybhwq6eJO9F+GK5cDDZY8hnMYRIfpi4XZcP/nYWc
dlm84fxVkhuVA2ZEadbBjbvVOMFoDvOUbrvUkNUmz9v6C3kshvlwUvoOlkejiwJj/1VNNlte32Pj
sB0r2T/rxI19eJUhXowqGxw/a8aJ7gvd6dc1mZx7tgH0EtNo1u/0VXSDyLF1tv2c9v5jrwLukynZ
JOOJCyXZLwixMAM8wKvLlBrcM7Aqc9kXOvKqUB3qLLmlGRoXrG15+5Cmbo+vSZpGnPynYq933sD5
tqkxIJtpl44BJnL5tNFZez5jp2v4T6+zgrhDmwlxM2UnH/SpFOfBJkEtUSWLWJnN54Z2xsZTZfNN
R8gkd+aE2GGTdgp4OFQ/fX2lp870x5U3MDCsZT22KTwUrd11xJF6SMUnJDaKkkWoOadMV0s7dnzR
UewOQ/VN6RKq9tW8vgPL6spX7qNNHk0/eMgODDFCyK5G8+G0sWqgT3KdnFtTUsN6TaHSTu4UuFiG
DbSdeP7ZJXNtkM9sCcWXswiY4ZboYS/SCj2/WR1M/sK0L4zuy5xbm8aZZShBqiNhQSk3zJ9Fn6ea
ny8FrZSEMLULgUCE22ZtJQf2r8pjB/fa+LFoi+mbtlRxHOqjrX8vTdoUQRYbSxMsdTGVYVHhOLwT
au9OaHSK/L5bnZuElut7NlTTgEHv2hwIqI5n9kl3YeXqnJw+taCVyuonBA3p2FC+em8qvhn5Ypy0
1JiVSJ1V6jO3zaUWtTK2O/QQ9novykV5GFvhlcEwmZIOu4ZpiC8dob3Yw+o8eHHVVBtdK8a7IoZ9
9stM677pqS2fZLuWD1ZsY+xMn57izOgTjPUpka9UZVwgsVBRcG3J4Z2Kv4xV/jnncE1A6avQTmeu
8uvoFj8jq2vyuN+bsxITVVENt6tpd3/5lH/OrDgVwenhlYBEkbjGnwcd/7sQV39+tVX3iyK1cUvp
TmZKVr+2oAsREjktWmY73unSMx5g/Qr8krN5Y1RW/Je5zj8GnrDA14wEZmiQa8zRfh6RZJVbUxkX
ILptmtv+mM00DStFTqfVSv8Wi/PPmRURWNcsFlBIT3d/HSPPaaHlOe57e0k7b9tzjHua2EKixbZ4
86VlP/5lBHSVbv88JONucjNh5q7Gnr/ystrA88Vxdti7uRd3n1pn2u8Y5oG/VbLoaUMOGpnnpTAX
GsNjZk1bjzfHT2rsErd//i7/eLCYZ+HRd+XRcNdk4PrzhR6aaXQaAuX3+mhKPmbutrVe/S0Z6Tef
ghE2HWECM1wGadc78B9TQa0lB3SxtJUr3I1br8qLk1cxlvrzb/nHmA6eBwSKIx72VTZWHD9/ykQk
r5GJeN3Hja2dHY59u8Y2xicbnIjjVjJsDJKCgz9/6G+eVJSI0IPYBOKb86vxBWAXKVaVs+474TEo
Y0djeIThB+jI+peX4ndXEQ4Lz2hIkSu79PPvy4XStsbgrvtZL9cvrZfGOXHN7i9PxO+uImavGLzx
6l25sp8/xY1plrUreRS2mRu3aCqxmS9GQkCHvq03pcFRUk1Q5/z5Mv4bR/3pneAHXR1E4PkIQGF4
/PPHWmmztEprr3smVilGivFChWn3uf6dbuzECQoTjOE6zpqfLGNaXha6pvb1WOTltM46Y2YkMV3L
aDU3T3qbKDRzG5UZZaddZVd//ra/uUYANMAYOEJyXPiVkphdp1W9eYIHn+h4mdc8urovwnZVyNkV
MwCnBIH982f+Y5ViyH11RYMd5farvwo/RIESsGYqvE+ZsHUEr4elkTGXS7PXivHvnz/sdz+QQulq
3cwKZbu/PGqN20yCikvdV8aCwV2djDiyNYroo8lJ1fsK5d3jugjt/c8f+5uXCYgf+0pU0NgA/Ep1
pqY3oyZ26Nz1RX6MLeiJquR0UBNC+5fL+ZuPAnTBcQ7jnivaeL0C/7Ek2UsBtNno8970qjZqvBFd
tJE4w76sqvwvLMjvPot3lnjbaxgKPpg/f5ZLtJOL0Hfde70pv+nWwiDVoJnkF8Xi/YXz/c1jggEw
Pj8A/hgteb8sgtTwqdlZA4tgbdsJB+0C/1y3zA8Jt9OliKON9+eb9ptlCQk1voxsaFdr2V8+sWOb
ntXrCpjHNfmqJnn3THON+z9/yu8WiGvWE/5KrHzwJb/QoaNSg5lr/LAco8XPlaf3FpUUo/Y+rfUX
xR7Vm1IgE4aIre48NlO8/NlX5xIK0dcNMZ/iWMzRIGJgClqGyZa58/KXO/27a4HvHdU/Khzwl1++
ZEfilGxNZd2bgGlht3Z12A/98Jdn93efcjXW5SJcMdlfrWGmZPHmsfWWfby6+rYUTEkaLfkbW/y7
p9bD9Ahi0MaTyP2F5U5LjTCUuF33i7MqO700p83CRIZjP3DJv2/u/8hx///PgDLW6/94zv9hun/+
ku/FT47717//3477Lllh6lUwQ4nIs0Rm5v9z3HfVf7H+/7epknH14eZPaCz06f/5X4b6L2oRVD2o
A/9NU7M+/N+AMd3+F14dsEeWjUCMt1X/nxju81V+3iQQlZrQj3gEXpeg/1g6M6Vckn7K2p1TWO0d
+szhNk3jcg+/TaqIqyh3ql4X9Hf6EVmHUBCNbfW2U7YZ6+t9neM3wc7cRHFbxjuRLiIiLG34UZbC
DnHWyD8mYxh3bu5cT5dZNn4VqbAitS+LoJ4G/WqhOW2ApggstM30AXa/O6f1CAJAhG2OnbVRM3Cd
5hu3jJMH2nJrBCyhfuUYvRPNvrQtQ6Lc2dFsy+88lSlIPU7q40riLXCFiN178E5tb3u9+zqij9yT
CV58rLidfENhjetNQ37axq5pyE996R4VTctUP1Fz94axD43TrspDwMPqMM2E95pMnfdNmTr31wbT
2Uin5qXR6/jKxeLuT/NCqxz8C0xjMzdN/SXgO+4aPTVRsg+p8s2ZIDT8sY3lGb+C5sZWRwxARGld
etcJ3FpNjp3ItTM6qXnH2Gm5HzNZvJa6lTyJvLFZ/TKPQYen4mtipsb6NtZ9fyxLBQ/kgh4jTcC8
mSMEDe42L8z+NAhdvs0WTR7s+bofBir3MwPJ4XuOO+kp67y5C7CEYHo/M+nwh3zU9g3zmJfZzrWw
7VbjsKDMFfBRaVL4C5bBZtikZvsSMzhmMI027VM2S/lZ62W1X/tOfs8tBNV+powG9htThsBAXcIO
DnzTGWZ7nYw8aBW+FkZPc9BjUg4C5Td5/TIX2s5mvoCtQuL5Iqdrvsohu0/oeknTY5L9WElKRY5R
ToQhYLl1kJkSPeeFdp5vmiQ1d6nWnw0t84eVlnXCUekeR19tF2eTESr1j4RUn60wRBEwh298xRii
Kls/7KXbaV65VbS8Bf5qM/oCdagTYjQO5n1XmVdfm2LdxTnBZl4SMXJ5BwnAkMW96Bwuf2QVc3FH
A9P3IWHV75M+xCGGtD+kHKdnjIi7qEH3ETQFynyTf2idvhvzJHZekb5MHrOPzmjzI86Y4dx92Do9
UROhea94W2dylIAxL9jLm6XxtfJ8jeJU2Ys82zqKV73py2xt3PIeBk9uKoUpOF2kQn0cEKXWZXqD
Itze0932c+HgHsNgw6nGO3QOVLzldJmMmI5qP2yTrtjpafUJUeoiEi6jklGGXc17wprx6xerfVW+
sE+7MAZqc2tSRx5SR4RJbX1zRfKdefYtUzMs03XrSzj2JRfx5JeTlMy6e/qSNOV8c07xZqJ/Bgql
0E5LTuXKcLjD4IJG8sVJvSh1poCiHYavLRS+o7hfU+eujJ32qfEUsoZ6kW/bIdt2TMLPGOEEs1aF
pS2zsMdeY3a8KSzw3J3Qu/m942Y7qfEk2qZZ4dxdvqhX6x+jbDb1AGNQSItwHLN40Jvqx1A8gReo
Ab5gpGBTM/sG7yeOi/h10G6LVI1wKZwJdF9ZjL2n9arf8tY9OqPuXgAyeUDmL5uK+oBk6Qk3wOoy
zAo/3Z19yTRm48GI9ayxuUNfsRyQuw/GQ9XAI7XJnevQ+Uczqt4tbeL8qHriudMljoaxnEOrzY2z
Y67vWLWqGUI8JqHYNUFKprXXQlimZK+iQCjv7LYd3meTm6bNVXs7mVayVXqZnVUaPoL56NofJcei
cJRafMhrxue+sq6YX4yYQKQssUdQslu8KOTnMq3Gu1JP4nNNverLKFXjkrQdEpGmwWTVq62wcE1a
eNP0bPUKXQc7tnaWoj0XNTMDT5M8bhmHONcaJt/2pvaw0svjHDjXjMVy0/7hzsYRNyczaLvEDFZX
rQFH+7cCxq3HVDmkDJuPGlOSQ8XMJypmgCat785YOcigL0fzURIqf6eb87GqQCXEPL4PmZZfKoOR
szOqXeo7dXwbO3b5Gdex81kwaF18Y6jMs5fxqub/djDCdtCtAk0sc+RC8tzNS5VdN66F9L7uUZnG
BZhCuysT7XM1136TWkLbWCA7j6Mir3ZZGsm2aApmlrN8PhU6Guo4XZ3Xfm4emlKdNL8Ginm/zq0C
CQkQ4N+5Rcp9wqCI1jnbB0tqUlobvD3Zczyt2GFWs/hXo1WO80aoJZ05hWLuLC1cAH/sIE7t9kPa
zDTg+qdjP5qcZQt3Ojv1Nbidzd3k4VsnTUYsY0VoCgbnfj4NRh3mPGdte6OJvuc/NO5NvaC9MnpJ
6GWN5dObDEbO4EbZ2+ehfy1kW37UrTSCLMc2DpgvjjgvWFGPl4jGqAsktcg33IqSzRgUIlMchDCZ
suMmcuuROdSprty2Mz/UV6E3fbBUHzCpeos1fFThXVVI5XnyXrI0N1zfXR22Bu/KWbqK2wat19H+
BakPzH70wlW2EeYzl8RKDFxsrkPjOOiTosLhThnCsbfw0cggJuxus7rta5sT7jibP1x1xmqkmbG+
s7uYqzM+TTX2CwMC/xtBXEjj8yq5TAYVQNb2IA0l9wXF2BG96egvOBkFdrcuULpsHIz4Q5BHaMom
3tT6d8XpxwjPJOBpvqddWfvatLmHw/RR5s0JPZdzVSoX4VxMX+M8MTxvlclieZlwO2H1G01V+Gsx
6jvg79rPZ4S4znJwc4IpxyQYHA06rLGDztaxOYmlFxgGcJ9iqRjOeGEqCuQs47O6KG+z3VRMLx0r
ENQMx2XESytdjR90bW5XWCBo1elgKObOy7ObLGe8M2NMJFf0FbTzP52cKapYVjx4PDMQeM742mQ0
kWN0PxbVRhN0a1vtt7E0LrOZLNvaUJoD7vp+7ALCO035Bc0PoumGrEUAaUnzRpHTH4eeVMZBMoTw
XKmFqzHdDKOV3yXDUV1ixS+bWccCSR4dfN7yq5OY1gE5NTcEEoyvYhx2xnwP5KsGQ/wJtaafEs2O
MK0KewYaYapUgdn150pJNyPy2ARHs66vXtJqgISsymfNKoOV5sSiX9BV3xT9slcZ4h2yBrCS20KG
c/qOZyDjT9MO6p75bG6sdwgiTouoz7i1XMYev7+0NHcja/TO0gl9hybbuHO/t/LuxhU2Rv/YSjkH
cxz9xhzS/VgCFVIBHBwCartCMR+q1f2h14tfMNBy0yao+vyVLERW6DT+9Jx1jfAtzKc5C+Zi/LBX
AUsS074peVgVpkuDWb65k8hOYFdBrtKHgKWEJrfOTpFr/igMLM3mV7z+xa0czDa8XiYLMnZjl1Zz
Y5qKec7tB0aGzxD4e0uZoqYRhCgO8w/GA8zJ6lr1x45j8OSa7XdFWEfSzQ1/iKunUaiPE77NBLN3
J57ZnKKrfHU9wQBNTm6wFO7KW5aTkVtPbHlrGWAId8G/RYM8sqCAigw0VMndoC2Lb06BTxREa2Kb
3UazJt3XFt40v6yUeGuVqRnguSajvMrOU1WfSjg8n8yY+yGxd7LHSVFxH41hotJAn/Mw4OoOdTdT
Y1RQ6zVvdL0Eg/ieudZlMNTthFAnvYKX00T6arN4J02uiLYbJoTDxU6KY+5ZNwxokR2PwOOeqMad
zHu3DrG7YxSPaR4aedyLdIz1FIAWFK4EkE+KGVlzjj3P+IlNV7axHLn6+lylW0z59q0rU841yxcL
v1Imx4VadI9V00FPiI9V111JbSrYVjod1pZZh3ygyQQtk6v2k5IbB2wSrZMq66PnNKtfZPcIr5ZQ
M4td4TVAdO4xU9THlpJHb4yPZmw5KfTW7dixiMrRIMBTu42tnAo3q0/sSSc1rp+VeW0CXE8OCYu4
65L0yigvLYoUTr6/VbVb4er7zl7urrgsd8QGqxp0XladmHtnlUfggwdT7b2o69I3QrxushWtx0R4
rtf7liJYp1v5aHdT2UBie9WZSbH9LYYdtDKVY9g4ffDAsg8vbbolcstXUiLK2EB/WBaaArbHE6ml
PRc7OSszHlqu+koxFad8W+J1xUDh46lT5LTVgyMc6HFdY1mt8+cRL1LeExg6BrY8DitRNXaN4A+7
srpSmr3Xfm9tYMwFvBgWdH1w2FuCOH5WtPHg2IW5KwsgKOAOs1DArVR2Flt2ARAWuoRcT8Mpsdag
cnX3s8rF/DbY3lkoB6H0M5guKbqlcdJVvk7fj7CSOMxy7iXPEtC8IMEMGN/p262X10/KbO8mhqv5
gGdX1eNSYuRmoDTmtpLJU9VdyxCv2Xhd3+/dmiTF3sCnrWv7h3IyUl6xxuV6Dvoms+27KgeuwhPw
tu7Ep9Mrd4627kbHQhmhGzBt3kFr9WTbDCou8Xh+Y3mmpZtUjMFIdKoox7Oeaa/YdzWBodcn+JSv
2VnFGcYv8029+lj4K32sF+FIb2mTK/pW8bTXUVerkIe5u9cAifazWvK3O84IorAznyXyDTc2Parn
ZLyUbrne0d/rfE2ogd1aTMCztfUdWV3qpr8XmmkGXonEX47VyZB2ux/l0IZKpXyUQ/odGP7dMQmo
VIglYjwPqAVH+erQuXutJue2dGcRco6QxH96/AyZb22tOKnOlLEUXYf2peneW57y2CjFsstiaeHg
5x4nT34RFDAhPmnno2E4ZRAb3dUAUEu2V57FkvPBmNR77jxSB8sS0TWmsOgwHKuH3g3VDiifx7O8
6XtaH7k+RfQzkqBP6Q/YQt8XOGdUYwP7U8YPnTlvplZik6T0pHn147GJy52dJY9aW8rt3JAs2+ml
GuKOf8dI/0As92cnwFW82yxxg2RwP5OMJc7rs68K1MPXWzPSdJoCKr3EydMvpTcFw0JJ7VB5LSY2
JR4sZlI/jTU0JyrtbZKKY5MVid+m+NwxK3dRLxPePE0pJalS+9MCwNdnKi+q7kQyW4AEGn9JvZWc
UXQtq9pqu1Vp+aUOx84GAtpeYAnHvo0WxQTqHYV2kooN0qseS2sdI2VMbvFK3KzdtCJbE9HCXfXb
5qVlld5PGha0qW1nYSLjbyy1Z9OLHwoMXv0mo3eUs2HoLanSepve1rH+iiz0whg0j+xp6k5p7B6k
VD/E5H4NtbgKqLQsGFSlBHKZ77RK0wMncyk2GKL77KsbZeyHu8poXrTReHJTdl177glaGKJ0sLaq
Rm3V49vaF3C3s/lY9kOkSz0QU9fzkqZ7ReBtqncffZk/ZdDyZlZf6JYNQZK7nb8i0yyW4g4840cc
J9cnBYgbzVTNIisCBVe/jUJQTpPmP3Jck4PEUO4NJbuocuVJL7WgsWrcK69urSt7X87TY6a4YigA
V8g0En5ghjse+bI0cqbus9OmOCwtc5PoKfWo5W3U1bypF1ztEoLKzfRHponN1Fu+qs3jU9KCCSgU
o5L2Cr7/nE7k0jwbQv8oXHaCUXb8za7IokzVb0syzLayYa5UzLF+tQxU0ju7QOGweNQPHJxCxF6v
fOPAGMv7siRYPTcjpSnb2ziV1YEUweZlNCw4zs6lCdSTkQt2tix1F7WG/VAnXMRVn8NFUAToqfUs
55mDx+LA6NH0GfLmIUuLKI0Flj/ZvEXN8dhqzk21TjeZGDkclDeF9YRZjBtiJPgiUHnnyvKFzODU
Ke1t2ucRWuxmY7gKKh536CNFMb+VlRkqyIkiwfVg3kxiSY5IkEfRKSUagHqvW8rOywyVB92ISstI
qS8T6U9JfLAZbEDGu/A8kMsv7XVxwQA4tqwXgV2Jhr3bxlHkvqvWU2evG9JR7kcXDHOJ0+d8SDcl
XPAGW4Rj04xnbdA26GbuhmSAOEth2RMGaO7KiWOKA2km+Ym+ANe1OrZm0W283EGjM23UwruMV6CH
vTNwdAUiSiLlsdT6jNnrrYdDLfVzfhub+K0Au+3iqtoUJs1a9qdcTe+LtXoxZyS+9ni1/nUyGi7Y
2iy5lgdupd7hXohep+0DlN/TluCBhpc7UR/m7mWwq50wNldDmWCwEqaa9H4YcqjoCz6vCU1dpvbR
kGrOZbLyhcAta6sl8TbTY3fjthQqPOr70QAjzI6K6Z4cr77l4Hkoe+s7uQ1+mmuP81h0mB4rz2lN
CwtVO0X98jIkAndDnRpAPtiO0oRO/eLlVNooCP2uXYzdND+oCD7GlrP/EAscX3ELydSheyswOVXU
7qgAlAGZtQe6p2SQqTbo4mCE/I9LD3YXrOnyCCJ6iyTmwCt1Mtb8aRwxcAWxfia7kJTAVoBT1Uer
cs/16m5t+4pur1K7W+pB53y1BNbYH3kpQhxFAk0znmPOBL6pKDsjk5dsal8zSdWmOe2whZFgXGvE
8qi3zTFPafNZ5q2wMMLVi707uLfkuUJ85eGMRtOBsSc81coDjR5Z0XC0069n5fZNSgTyg01bVp+2
ZbJV9eVsLRWrQFcdIPFgLeHz3FantE+s9oojN6FKoW/aFJ/rJM6OwdmvxBOBEX2QNrBfU35wK5M5
vVHgCKZ9qqnyjD5BDRrUmwTheF9IFGq/9Xi+1ZG1bsyL5X7oBhEpdS9f6C0aWR2H6cRJJqE6h/oL
m8X65oz9N4yNRVgg5zzFVzmsurbJ2fXanZVPB7tZsw02KeHS1pRZ4xqYZWfsaszLrf6gieLHBIf3
ZKuAvabltKQmclPG3BvvqhXt5SJQRrcd/LkNrAYqw2HVzYYj40C8uYv8hL5uVzmviGPzaOm6msM4
cpMhWk2aZyWDynket8wpg7GVT64VfytKTwvpv2CO9+4VyaM6zid3jDflel/oFI4NwUCj+yOhUjeZ
TLiO8aYX7WelSnxPRTRbiAUs5cVqnb2t29E6FTsi8p5X3CDXKvuOaf/XYlGu9OmDot+BzlI7OkfV
Lu503H793jZOg5uc4kxGEsumTLVTmGAli0iVr31C4adA2ONyVEVi3ghbTEGbchc8GlPLc6Y3ekDD
emLn9S71mj2ubXFhPkJ56zIUiGkdtRzvCJuBiZ6n5NFuaUO7HmsKHSPWO7KrGlPfDlX63qs5ZWy8
cdDFbGzDfLLjdmKOol3yWcFW15QGUGQ3bSDrViR3Q71ZaGlGzXKjI42c5X07mKlDUxSH66X6ZPfm
SIgWCocFHl09Tc59j5rYct77SUOmOVkbR8UVTaM54nTUJT1quTLdwgsbQVqr544nq7PnBw5wtyQd
L/yxbZ8sF3ml3kSeoHa14G1P6JacsJ2Vt6HNb0ZBq1sR3ykpn10GUlEueWZy6re9smiOj/VrHOW6
ekjLaw8UIaG4imYTwDZfY0AgvC8dhbrvpNluTsWVvh8CfdQsNGcqPlprTJu4/dHT60AblIajKapj
xchlLoZQlLV+h7G62HHil0dPUKLRiKbCZb9EEefJaNQ9UrQ8EXQ4CG2Z2RHxPqIrQvxeq8pFDird
FuLqqGDUXRrr9iZrEJUL/c0YeHFW9IWpzI5Wg63PrIqSsUXP21foNXXLYivqzWhZ3a5EoHMYs9V+
rBqvJykMYPUyG7WFH7nrvWFntdy0cVW/Wx1NNBa3BMSk07RhM9glKn2vAwDq8tn1jRpbdzO5m5aJ
RMeBKfVMs3+2HwupklijxKW8mYYMlWOtxmO/QVXb7Fl3aB7ow0YXOOMvKkJCq7t4Q52iRsg+1aU4
1Rr0elZezQLWG3RW3dVhIOxcW55X2gUfjYyry1wgeLeKzL1LzJHG/bDQSisIrS9xbS+yrewL7lWi
t++ZOla84tTAOpbAZUe8jdBD0ljXA1b5mcMBZqYAkYS5jOTA4kE7qLDIENF2s6gb/B40xMSZ4X2X
WqYwuqFxjf2ce6zJoYgKDl4R+R/N5updfS0ztGhFaHzKcRQ6p1jrhnIaUE2aFm7qcSXbrwXv2wD9
UR85A98xrwYszud16nfECemHCf8D8gWFeg+m7ODB51rwIiuCRZ/KPhZBPnS6jaRj6PfjfzF3Js1t
I1ke/yodfUcN1gQQMT0HkiAlat8syxeEbKuw7zs+/fyocndJWZY5hdNE9KXa5axkIl/my/f+yyy6
r4Go0lNhJzya3WoG/9V4vlXy+FdIKUtIPOsim4ZzVrTdOtzH+laJ53xcj3zbk5Y8R1/7eg21n3J9
Nm5nG4LsOk/rcadC8rqajNE595UD6SQotfr3EcFxOJclIeOCpH6Y+yaL1mbXUy1SNcV+RFJt8Jqk
LE5qfeJ5PSeucZoB4jlranKrbewr3ERWmEewrRpTO6+Cgbypz1Ck94MUGqETfUnmTPmuwDyeV2Hd
ia1Ra8Gpr2Xl1uI/l5NpI35jsGOfgxHeAtWP+dIqw3lLp9bO4YonELrwzb0x51Lf+L1bb1tCJFnF
PibSk2jLs4BC0EkyZk/gqeZ7TVOKneHyyuC+8s9RfxwvHfKZa2oY02lcQOcyUEMEhG1SZbBK81QY
XXiLbLR5FXZj4qkQUnZ9yiN+BRHAHK5469CWc5CLIXmHqz+folwYUFEn+r/WYWxfNlOH6FihuLeO
wYN9jVmIcmFQ2/HKMZr6lRK70VPrhvWFGTrp1aAV5pk2uPUTtK162ieNBRe/ICs+p8aOD7ZqR0rz
hJVau577kayyUMvsd+guBhw/rAO2Afjp6MQJAm2k1xT3FEWCifZjfpbmHT2ntIcDliUtxKd56KDM
W/poXXOACGo0CdRF/eDoCPWlLYONXdLNHvoCupxO/WI3m4p/q5bKLSg/PoHicCz6Wp7t59YdP81K
3zw61HK9Ci2HdWr3wSmawuMFamjGTne+ZE5l7aDhhC5UZc29i2YjQw/BKL0ZPURsk9sovGmSvuIM
Klo0Foo6S3YdRzxG8qFxjYG2KHZEux+cm/3AU3CIRmrtzjCIEgJB7yJ7489nlREKyowwh7W1cKjI
bJ2mvdZFCkkv7sILh2ckMlGKMnl9BvnM8GM3/c7/VxrfUK6As41uUL2rsxwbAy6GdgTVlAJwUIf2
PjB026AnO1ifOh5Xj5Wwka5X7GnYd2Y3nlNlQ9e1sNTzYhr9LxBMLEoi1M/XRT5PGyfU/IsaBR+v
SKjiU6kmi1Dj4Dkzu+TWFYiTHrJv5yxwU/NzNcLP7s0MGkOedzeVXZknhjNb2yQfx09NFd6BKgtv
4qAPthrOH3BO48p+AjAQDNvBFCYdQXCcZi9y9Vqp5065Q9TZvrQH+8lMK/Wlo1YMQ2ig02fB+4Sf
XfJeqzFJWQ925mI7Ikr/WoMmcD8b4fyQcSkJnIeouU0P9Cvduz4y4Q2CBs1XJcqWCDpBE4pGToUx
jweE6kfAEHihmlA4C+URULXpDWkBw9NpD1WqGGuKzBDTI8udnQ+mS0FPUfzkTOXhC1WUMg4uXPW6
h/NwPsEgAwlrmsaTGjru40ybYWeZ2TbEwMQLejsAsG1bj52b2QiSWap96oas6UoFI+FB/x7ukWy0
9j2IFy8RBW+ZzppT+ANmfG8UHZXtip5tZMAwtJGC2uI77m+brI2BHdgjJhq4wG1AvHCH4zx9lep9
czYlqX/T6AP8oDCgGpq22YUfTip9PD3hTTtisULtCGiMwHSTN1VCiyDGKOOyTHSIqmNeGMmqhD/a
r+e0c8dVwH65qM26rU8meowJUhNZfz1PgtKpb5fmxTQbPllvPg3oVtkz7NSy5LUB/LHhsTCa57zz
Wi8AiUdp201XqUv11e10WJSGTyWwmXyDs48Oil1Xw1dfITWEHdZfFZNprYQvyisLL7e1kltWuuFk
niD7aqV93xcpXXrc5yMV7EpQPgsI14VnmORGRdZQb1WCtI1IJ1D7H1TuIwPNoAhGT5E8Tk7tBtCB
k/5iqvv+2Uo0/QZdUPpWSOWa+PrFw2f4xrTaDHRZvcBJePHT+s2udLMTzYnu1urGYIuhSQtGQFfc
8NJuFGNDkTjfT+1Q/y5oUK2Gwp6vdUttztFgDE5VslMPKgByIH8fN3dfZPzvvw9Yu29FyUMRI4L/
+e93/7R7KS6fs5dG/pfe/Z3mf17/OHgpDii1d//g5W3UTjfdSz3dvjRd+sf4P/7N/+sf/uPldZT7
qXz51z+/sZXbw2gBmvjv8G8Hu9f/ep3/j/F//L3DD/jXP6+f6+dvL+k/Tpv0GYGWv/zNP5Bz6Mj/
hj24q7sq8EXkV/+DnNM07TcNG8yD2BkSAIT9f5Bzmv2bximPBCP4enL3AyL4B3JOs3476IsjaQss
2bQssKf/nuH1Hxh2Fu9DRTrtp7g5035l37zBzSk+i5GAPt0DFbqMcXPU/WyftOplUpibebQpYCif
udcuR5Duek253dUDzoLgRPNFt8Jb5Fs++mvu2pM3a/hjhv/gdr3GoKRt/vVPi/V4Q0j5geRjRpLH
4Gi1Oh4tU7OPS3XvKFUAjr2kxeZmOUp05OMFqmHA9HDIntpzx8IerTIbdZXN3XeqqZ8qp9XXoznv
0T96Nu0qWGmKY28Q8qB1jELOVsvTe5o59pZmKQfyjOiPKOg+AeEDd0Thw8/UfdpFT6Yx7+e5uJ+z
+JIl/zTNTUD/qx5OcgQiTrJagUbsFK1Heh7QmZlfLMc/DbJig8rutVoU9yDR7qusu7SzxOatGKJC
Y8WfDaQ+1pWifRtq9ZPWjWKXp+rdZBXBiqocI7XiakaF4dcLarxHYf9nQWUqEZwMtK+rsd+7MRCk
vnLWHZy7dRA6gBwBckCc2og03HQRwEi/PJ/K+KnI7VPqliYQp2DTN0BhaGPilFicZIF4QetmlfVf
aN/Dfxqv29hSNmhkBFsnH7LTARWdTasD7HNjvffqKTsoUPQdCi1jusZdiaPXFPfU7+nr2j1CG/bp
r3+q/h4m/OdPPeypN7uZIrfaA+Xs95M/XNP0O6vzGAiRccEin9Dm5k42+3QdWr796BvsX2gcT2BJ
Yq+fSVGttqJrRUWmDO5Ibnbo6H7rnBa17wapOTtIPxuFTn5aGvlNOAXXXUDj8sjUCfafbXtVwv4n
vM8RyFGrfe0HJ9NMbcvaR8hdQIjdAK7fqaZ/69CcCiiaU5J46oX6SSQtTaVwk9TDhmpJuk4Ttq9W
0bEY2LQo6WjnroFCmV3cBuNw9+upSuj3P1dZwtqGKIxaiR3W+45SgBblmxyWZtLDAezpXvK8+lZb
bB+nuE+N+G6uYef4YaCekHGt66I8zwiV1Vgfo8x99NElJoMga9AsC3CLY3SrDvKl1RFZP661D0/I
Vwn0P8lAf/7aA/D9zZ5C0JX+lVrjb45hFcVEiNnTsKoErkXWoXjR23m7DlVo97Wp7TjxuM1DOOup
nt0FGfXlWA2v/ANUpEFNLkiTnWFBA7XT6Al7nztNb06K2H759bf54DhXD7vrzWRtSM/jhPTBfswB
SAUvblbD/8qpn9PUs+0jR4rk4f3nmujv/zO4aTUREn/VXiuG00NhTlQZ6xPsgA6uzEPeVJeXHV02
15rWv/5l+oHm87PvINF//Dxo8jHNK8BkM1qKoAMSEEyuGaarZhC/Ixvpb1DoUR6SoEP9Lj6JhUV1
Qpk3CnkfG6Ol5NdTe0wD9XNcUQBs6v6rCxwQiQWUwVBNPeZl/HM0ugkp4v36CGtShD855b4d+qcy
wphRR//ggJ2ZkWJA2iyq0p0I3Addb8DezePaMbPHWofA7AQg6rhevEltP2edsvEDCoUaOa3rb4A/
rpMQA6ox+lZF+i0KITNARF3dIEzoNZl6xChD//lpBH3x/Q+YnaaCs2NU+zkiM04AmzYQMHVD3Kuz
/giQgSp7t8vMZN0H9WYqxRabRJ4NyhVN9YsJyS4IwzcKUN9Z726HgjZpYyOdF5/4GdLEIJaP2aa+
Cp7+dV9gYvF+qnlOwzvz3WofNwoQg053zucWkN7MM+PSHWbhBbw51+EIQBXQGJIqWnJbiFK9srRA
rLIDtgdgJQWmAIPLjCK35QP1yv3MoCHVNCcY0D0oQ/yJWvoDdn1fXKy+eK+kO6obzyovdzKRyFhH
o1qAHZzOnAxvR2GZ90Z+jGSjffQ9pNvBrw5wHVMr6XCEa5FHZ0L4+0wgM4YhJXKml0n9mc91Zs3G
lifSGSWVbZ7mypGAf5Vs/9kiS0d+7rR1h7FmCcI2VdfpPKFSmpH0gGYLr0tSCsRDUAHL6e3i+vc1
McxvJSLHCKzZ8Nldo94J3lCqA8ssneiUut33MeOJg4IBmh9NDOMg07AtK1H0XKHIkW0A9t6UZWKe
jMHazsTGKOuzLO3PzIPRBgImwyYPHctD28bd5p1+7pRDskMc8yT19edZVxxSsx6RgQywuKaQTfF0
fpid9NSAl7niUqIdUKm3KGYPiCvVXywkZ4BM+KjhhzTRC+Wyz9uHJLUfQyN56jnEQc0A1gqMkzIM
vHE4yFyF5hGulv6ehv3vE5XM/v0uttVmQLtK7/bqSELbBNV904PgKmFArwB5UckJdd6NNZpGStca
q3TIdU9wKG64iZOtQyqypi397IaUqKLy8Pr3cb/Fa3NfDyPOISOJ8K9PYkkz+M+5SjciTA184Yyu
39N5v6z7C0yzEdy4Ng0MGWsYFmZn7em865vRRuiAvADlCIoIkABcEoYmSHcjSpFFOEM2qK+S8WkO
0gtbcXYVdZ7SqU7KEfEjVOAa2zypZ2OXmgG/FSdrdB7TRGzqCq3q4gtl0JPM0LX1ZNe3KNhQmqbR
TSty8jWElG5Scc7ZS+HkPOu/j7q9DRAgjei0/3odPvxm0mXrY9wRhUNf7y2U6nZUv9P7JKdz3cIt
P9Wc2kbHBfpBgbviuqDOyc5UN8rs7jrNmp9hTgcnZjxXIJTwPG3Uyt4YFVQFTe9pSptQQJoJQacj
kz1czT+LYOnKxn6Z+gmguD2iMxYSsJgvnkYini78PPTJlZ0r4EDoXRwCEECzvTbBSa0Dtzg3hRbA
HEHKHixxGF07NBDvhsyhmzqb9QV6f0gk5kV7EPuC3lEmsSeaI/mM+Ojgk279CWTPgaxV7Cn6tpvZ
xJc5aRNxkjQgC3u3nD0jLFtwFjG4NxN0Zp9hUQ29ErhlUJ2jJHxrVz6Q0enE0gAslhY5M0JtoTd2
wlz36LqsIiiryEfFLaqawLwFVLaVrscCCY4MPafEHmlOAepwg+sWFRxARLp5AjklOTFoOEJBRr4r
DfmDSoNMATx5WpUtXIZ6im8tn6TvkDX6TVpswqQ56af0CQWJ6wg3udJEgocoOq18msJK7sU+wLSV
jbCgFxgqolZASE/9KUmIo0NWr+bjrunFY5sckH12EXg9uMa1nqYgBgfnmPHXB0kvIubvjyOtSkTH
47Xc+wqSmbgTki01A9okQ+aPh7JjgFskxTu76F5GE45Pq5QYto5N6bl5N3gFlqteVWiPWmPtk9m4
6WMDiEFY8ToxrKtR78/NHLBIbmhHrqgPXiV/oYYWQ5mbdlym+yRxHsO+/dIelLctdUCRSg+vcUh8
1HX7MdPDqxF82w4vck5KodCNycGX4bN63WTa8xRHt78OuQ9nJGUmBkduONo5lYxKi660CbQRErp6
e+cb+UmoCFgmulttEDeyvFAztQ0su+EkrZR9bRahveOAAdY7UzO6CPw5gibkB0fi6oO6Dz6g7z+w
3qNp2rRquQ/CeSDgK5S5jCbYGSkiQiRRGO8iNGMr4qrFvBo13Rb9TLwgPDvTUCKDuEL7p1C3ytDp
1BOQ8ynZiEdumA/eF0I2b9FAmDllB2o1N5NTcL67ASksVXEubJrdglA/CK5ZlrPOtPBm4dey3q9I
BiwRfwQ6Fn6k7drE36mZhXJo5JyBv0MDVd01rrupLHxxR/AEsf/Q4AOmw36kggIEezZAhIft2ZHp
/LwMJmTJCz66NVSaNu7R+nsw4lSsjbYHapeM136MLGfSUEexkvyFbu4ZimenRljc4TqASKc5W57R
gplA4e9bEZmAFer4WTjKEVr/q6fIT+4SWWqCfamWnTJ2+y4EnkENJ/jikzP/rk2au6/7gqI0sGCE
FI1tFPVnCdWwtGm+qFZxXiMfte7h0p/0DhQ/KgbRnuxyuGkDgXStlt5aKCvOIn6y8V0H8z8BTmuv
fr2oH93YjnQJ+qmC2k7rdHut6h8sNL4BcY2rsVXwIaizJy1pvyBY3q7px9CFaoHkYkIMZjOkphBe
Ikd+0UQBrtidbWyDmf3OIuhgiKKXICer/fUstcMj62fLK915olTmEBpNt9c1EP2uGl9o1ZjAe8m/
G1XH66kIrgQP3xX2Buco+51r2OqtUNJhZhnT44S9nx0urMp/tGuSs27YKKXe7l7n97cI8v+HQv+H
HPr/j5X+w0X3q0p/EjXt8/vmwOGv/FHit+3fsJvFuou+DM5aqsGHG16a9l//FOpviNboqiMOfmWY
TvKp/02Ot39T+SugJ2kOHCj1ZNM/Svy68dtBwoLXN7IZ/Dl/JJX0f1XiP2Tlf9lNOqSK9+eaFs+o
Vc258ApoEevUDRG2m9Ptm3W4/mOYt9X6jwaX3oVCpGAAfAbXlOyT7poPuln/sc0+LLx9NLR0HreF
YSaxm1keOnrdCllsZeWC31k4+uG/+qZQloCGAVpXCM8R4xWU7DN07dIjAfzRzKV3wTTBraNPis1s
r3zJRmsdqJDlly24dIKFQ9wkfkfjodDNu3RMnpuhW/gtpWMnMKFnINgtUGuGwwAw19oMFuffsolL
GaUB9WqAayE8H4zSOrCLU2BQYrNocNnm2igte+oL3wIxSxo+dNbvldGV62WDS2mc6w5Dl3BzeDBW
efNkyrjpcmXZosveRLZedzSsfNMDC6bc9K3qHBTCYV8sm7sUn00Qit4ZO8uzsu7Jx4VDlMbDsqGl
+CwQOW+ykqHtbIoPrZPzDKDbsrGl6ESiMU9nnSdEWYJHn3UeaXXdviwbXApPP+5Gv/ZRtsb59nvM
0yzKqutlQ0vRyS5xEU7hzAompERSZzM0/pGE8LCsPznGTSk6kdkUja7GqGyQ2q1acCdXQRTUZxy/
R4q+HxxbphShoREqeE6iaqIjU2+rylkwfF+0LMYh0Xlz2FIlcOdBDS2MTsS+tvrnMviRjPzdW+Kg
OvN2aDTgKnyDAgqBkNJP0UpOzjpNP5IvfrAihnR1CmiafqoiM9kb5rmYs5Osar1lSyIFJrQXSAyH
uDeB5OLyuU/wIl82tBSYGprbKvVP3t+KgAdpK83vuCTHD8tGl0ITMSyEFSA1ebo/PZpdfUmle+Ga
SIGpCzQk8DKfPEXVv88DsBi0F56WTVuKzDDBkX3sgskbnHHaWn3pbnTDrJYds4fE7+0uzB1gtEHf
jLBrxLXvWvAxqvtlE5eiUkE4ozKm0fSiUn8YLPM7WkB/zxf4RyFXV3UpLlMzMYIu6kYPdfYznIEu
+6Q/It/6QejIvrkZCF0FV6kJbbPUWPltfJkO7vdFS/LadXtznExG5vaFOpheDu5o5fT9zjK652Vj
S3GpwzeoRDSiLJtBm6ls93clmxeuiRSYTT0UZcEj3qvV4aVUmk+B8WXZrKWgzMxRm92Y1a617LIr
uks1UI6W+39+8by2CN+sthYbZunSVvboQWVnOVrL951eBMvy8NcC5JvRRT0pelKWozcYzrfUMu+y
1D1yY360BaWgrFGLBx3fTZ4uJrCiobbP/dBZlhS+VhjezLuftQMeshg9vxt2WqNTIB83iz7ma1ng
zdCJPzpK55YT9C39xgAqD8Jx2e7WpNsy9a25qnE28Hr7INdjRechalgL5y3dlnFQY6BX1jjARglE
xvRMy6JlN8NrhfXNkgQooqTOYZckdHs3LigDOg5Wvez0lq3Efaf0G5+d6DkBnIouhM6Dwtuy0Hw1
jX8zdSzMMiep2Ch9h85VbnwO6DMs2yjSfRkoSW8qGhs8MVVwVvkIQzVNlqWysnAxouwoORktV1rZ
fkYv3sKaSD1fNnEpMtNqDmvT5kgparq7uW1s5ihZeKnJ+MGqsFWtKrnUgDjftkH4uUvEsgWXkXSx
RjMzZJ09g2T2Vmmi/jFO62XHlawlWhkoJDhtNsEDzu+tUSAUli47rGRs2RgXdoPx5uGeT7LV1Dsv
prXsU6rSfWnmo2ibJh3pPhn7DOF/tF3vF+0SVbouQ0M4Kujs0WusgwVWmd2HybxwbPN9whag7Kdo
kMW8wonwzGm1dZoW2XbZxKW4JBM0HctFI6qr7d/jEYuiFOzhwsGlRHZoIUcFKMd6ht6Dv8C8tsqn
m2UTl+Iy1Ct0IFVWHO3BCwNlfauJluXfMiLK7VQjDUGke9GsvCCL9Q19rCWBQ3VVymLDwmps9IUn
LwbGs/FtHRyHcqyJd9gQf3l2M7h0Y/ZQsVqL14Pn5Lj7uVRQwNgd6aN8NLZ0YdYpYKNI42owsWbb
jpYAS5cNx1TMPxpdikxbbdGe8Nnibai6XjAgkTUpebTkemBdpOC0k1gxyriaPXiB6lOqte4zPoDD
6YKNyOhSeMZi1DKnsUYPUv2DKuJbu10SPowsxWZraF08BhZVZaWFuRsZKCMqi6ptDC7FZlPDHqIn
MyOmYd7kE5yyOj/ydjh8tZ/tQyk0FfxuoZdgpadCOi971VPb4euAX64WRZtliy69NIFB01Psitkb
q3CrWcEWa4YlFxB+zFKICst3u0Bh9oGOzpRSdg8DFZVF0z5wNd6+vYNRD9ClKjAZ7ErFM5N5XPWW
8rJscClEE7WeRFLUM4CG9lNcD1+qcsnDhyWRwtO301DvdYNzfEi/p5iP8paNlyS0jC0FJ/Rb2Bzj
jHxuVjwVun+thl+XrYcUmGiFjao7+1xtcXvdxAjRzX9Puv1HMYJJS5GZqnVU5TPnVRPQIh7dxkIV
YVFNjMGlyDRmI50QYZ+9OZrugry8w9zHW7YkUmTaYeX0dgltMi+zE/x9EUEqlx1WjhyRWSkcThTd
q1qFDMsXyCounbctxWSPL65v9cRkVel71Vfv3WlRCq65B/nwtyEZzhBZa4vWvTX3jyTNe9Gay04S
WwpI0KcOtHtgX3Nm38WBeJ4Le+EpZUshKSLqbHYkRq+mrY9eiF3D6DQfFm0TW4pJ0AJmkqiljmH0
eDY66s3sdksK9yy3HJRRXUaoFk1eZpT3StUkXoAG5cIFl8IyRunSLEd98qYigiSsn2ACf7tsSaSg
RLIkKvBgnzwt1z9H5ngHCP4YLPzw239yX9pSVEb4LCS6ReiMeoRaI/VH2+kel81bCktEeIHlTUjr
Isj9LS3nJ+fA7F80tpCi0nVF1IwJdWp3Sq6KIEOjlYfPsrGlsExVzcx1v0BXqEu3uY8IpBEeOakO
4feT5RZSWKITlc8lWtGeGqfG16iHVI6GGoy6lU3o40mxMIyEFKN6PaVKU1DptI30CamXTdr635ct
jxShfqtjajmzHVUe3mI0H2bhfF429GGXvikCge4eD9ow5D9he5uMcIgLd+HQUnwGouthj1ItDNTu
KsBAEorMwqGl+IzNCMmgiFmXUYkb9EE53SiWlMVw85Dis25t9DVRr8DFE4vjOJ3G07xQpiPZ8mFd
f7YdpQiFPtM7qV1zIipT+wRcrrnI/Kg5stk/GN2SYnScHEuzAx6cudC+BW0MH6EXz4t2yisr9s1O
MTOEyttDplxm2U03grsdanfZuSUjgUbTtUfh0s6kzonLQlL1KxUP2GUTlwKzAW8I45Xmnd3bFzpA
/sAwlt1vlhSYBgQcgYsGvbsU59geWYu6Se6XTVuKzCEVKH64IQlteoedwHPWuk/LRpYCk/u+8W0j
mL12yJ1d1uXxmS/a+ciaHH77T3a4JcWmbg65asBu8JAHwdAnCNPxKrXm9rYJ3TDcLPoJct8+PtCw
e4ufYDnVWTk5j1rp7JYNLd1FYWngh9CErM6kPSs1Xh6TvqysIlvSTSXk5dahGetXSIT2avGtm6Jl
R6IlHSytKjJYElTFdbXdoSy61Y1jhb0PvqiMYcpDS9XmgpvfaeLiFCXWdQ9f3BaKv+xQlH2g4M0L
zDRjCsxFchfqysM8Od8Xfc2/oJjsZNQwuqFllXfWqWmg7a5Ewbhsr5jS0dKpOLSUKZXxNGxe3MiC
BDTjybxs6tLhYg5po/iYBHPrY++A4NRDAOB22djS4dLEjjGl02EnRu7NkNY7fxSLmlbIR0jHy6gE
eTEh1eW5ipKttFB8GwSCVMsmLp8usZ7i+cfEsWxHFHSMt9nB72fZ4NLV33ZdoQUTZXcYd3ACgQJV
TWYuHFwK0FDB4ClM2Cs51Nt1k+HzjILFso0o44GaBseUXhD9gzqdBDmuMnV/vWhRXsUb3tz7Aybs
U2bzOXUVn3S32/dJ/GnZ0NIOF9gvgMIn1cIJMlzj/RBv0I5cVnw3pC3eotc0GrSsvdpPrqCUXNbW
wvPqlfD7ZkmCNLTSPGe1KxF/1UhUsMu9WbYk0v4GSedEbsWsy9DfjXzM1FFOlw0t7W4tyeHf28Po
aRNo6Kk7A+Gw7ACXLfaE6Ec7zjX2tjlv/Sa57GJ3WUorI4EKHxFuZ8KUzFaMfEUl5Ky3/55f9H8K
ezIUSKkLQJGRNVFXRsZrRCUcpsqixZaRQH7WaKaqkUX4AGdPbH8OUZIdlh2CunTtFBP2J6Xrcgha
yq6c3BMExLxl85ZCsiqL0UW3lO6JOZY4CBx01Ktx2VHyytp5EzeYosSaCcjV6yY81JtsgsyeF8vi
XUYD8YBAH9x2SPMr7UKt8zO/qBcuihSU2LZ1elUbJEAGhGXw87/b+cLXyauoxJs1cWJDxG3FHiwH
67KNmjMXQMOvv+XPSUU4lUtXDuaGIbqKlA0tkQQz1PZXu2wtcveqaTZ3PeajF/Y8OjfoOq7xeB0u
NOhrj6GpD2fQeRpE+FOBmmA/Gma3G/sc/VCE064MVaDBWreqf0pxPLyZBlUpliBbDw6+7wsSeO01
IyJVrLVtPJq6f2aVx6w6Dyf/T14mMlZH93s8u4aiR80t/aTX7amftIuYFUxbipsJufUyNbLem92v
ZSVu2nnhO1CG6Qwa/d0WO1eE+9HEQ0JOx3fk1xvkowWRMrUUwagu0cbSs/PkvERp3SrFsqtdBuko
fYSByUjld1BEttGrCHa0fUzn56N5SzdZaLfst2Yu0XltsADwnRRzi2ERAYdPKUUNxPkAEjOrUqlZ
tp19+J1Ooh9J1A5H9E/2oAzU0VNf1fyMrzmC4L51ix4JzmmN28M2S2t3WeNRBuw0tl8VQBcR6hza
SPUGv3UvKSDW1rLzUMYBujiMl3NIP1YM/jmy/fvA1Y4MfYiXn6yPjAME5VFWrcpx6ChN/KlWSFlW
TeUgtK9jFnzkP/LB/pFRR/6ETnWjY3RUlu2EnRAGl8gBLUIbaijrSSeYGzdmYtWl1/gJCvF2u8Pe
9X5RxMrIownetaYnzFztlF2i6ts8rpbVPdXDYr25iLAR1aKxgiY/o0BZdM1eqcpldQ9Z+ylTggje
vsvBmzYYZ9j1gSI6AqtdtijS9ezXFu4ITWkCNLRNnILCdp0p+jHFgY82i3TYVFEg2kyA6Tam4VGH
lBvWeJ8um7l01Mz48aUNlVUPY5dzLUQ+cFbNRd/TkcFHU1BaTu4kMJWSDhW5MGrW6WgtHFwqkqFU
X01tjS0hHn4Hp9D5oraKRe8U/Hbeb8TANscexSvLG+r5W9Pnp3bkLMrKHVcKzQohIjQYIKFjBNOg
VNMMq6GZFhEJNecvyKPMSCGRM3qkJ54yxfvIGI5cGz/fhI4MOyoif7bjDjUGCJyP+PWcO+Mioiyz
lpIArbHt0fThm4Zuh45K4L74KCksOmkdGXcUw2ZDboZ5q11warf2RW8si0vHleKy9rUmMRJom0at
K14VZ+vQzpzNksB0ZJURxJbbLutL4TXz7JyokX43mNMxeZ4PPqaMOUpw3AGWETN4WX7qeu1xxvZu
0bxlyBFuV3E5lIDIkPW/r4SGTM6yXocj63JEmFuoRsQ+ETm2IVNvbk0Ln7dl85YC00TjXs8auFtw
iOe10SQPeiHqZR9TBh1Zc5AEwrfZhIF6ibfOdlbUZftb1sIYuBwsq0LJbaSMddrWLcaETagvO2Vl
4BEfU+3NgImPfv+JGvljWYuHZQsu3Zlhb026JXSGHuwe4956HdX2ovvYcaTIdJy0HCczFV5UlHiN
VmdpZS9cb+nCHCYnjpt4gMBuaygM1clNm+rask0o446CBGOQvmBNklk5i+wemy5TXfSsdf4CPFIt
oOgdE1edOdmo1K6nQlnEA9dQa35/Y9pRkJkz2vreNOLgiiSylRXXi/aJjDxqO0tkQdSjvDMU5/6s
eIm9DMDsyLijUEl8MYNhxipN+LvDgRIgXL5so8jIIwyKU3xRWBJrqD/5nbrT6+xm2ZJIF6ZAsWsy
jcHyoOdg5qvg4Yf81LKxpbC0O1VPBjyVPWcCqJvF6qc+zMpFLUJHRh75A9Y12DxYXo1KEgo9Kbbq
5TEFmw8uNVuKTEdT8n5MIN0rlXORTe79sEyJQMPV7P32ViHgFVnWCy/r8JOIo+vIcbaL1ltIeawS
2aoCyvogFVAiE2ppwoVuWoT7ZcNLgRkEYdfGhy2Or+PWGtXUUwLsLZcNLt2Zo6LZ+C4xd1P5pLc5
+udKt6yH5wjr/ZJrAOijNqVgMPnm85hQXu6xt1yW4IvDFnrz0sRJQh3cw1bpFHxeIky/d6oalMtu
+1e9vjejc6eNqoWNh4dE1aVhphfzsgaKI6Tg1EbwGASR8JS628/TcOK35bK8TQYdNZVaNEbcCc9M
9YteDzxwaQvXQwpMDMz6yDnUfmxTFCe60URbJDeX7UEZcFSMeqs3cyiwXQrO/C6+T6Z02ZLIeKMs
yCPNxkIGKwjlykjw/oiToFkvih0ZcKQdiI9+TopiR8jXuU1wOtX1MRHqD45CSwrMvrBHRS9Z8Vwg
K58VY/R1ihR3WXYlY46wuuEYNxF9KcvQXiONl13Te/MXflApNstCG8NAZdW1eLK2PuXKqy4prK/L
ll26Ov2uN4cORACSAYa+bpwE376pWXasyMAjfxrDsUH3DQFW/xsCr90qw/J22cSllLbU6VNFAU82
HCCwSlCTHFqhdezVdjhV/1r0dGTszmgqNm0UDsTMNMKLOYoDyL6ZYWCCKPpyWSYno3iq0qz4DTBO
Ez+8DCuEMfHiXLQ6Mn5H4M7BZXE4BWpLW2d10K8HMR0TiP0gnGQIj64X1K5LtmQakh4mOHmuu3E2
l2UAMoSnzBm81ZCWTGpsDVpxP+b207JlkS7RJAvsqbZYFqMX5mUosvJTmwzh3bLRpUjF4nVw04Qt
aTjWU5/PuzJvFtVrHRnBEyspSUuOTBja2sU6jXSyxbJYVvREfO799W+PpR2wz4UHeRbXszbBrEXM
C9dcCtS6SPt2hBPu/S9nV7ZjJ661nwjJxgz2LbB31a55SCpJ31hJOjFgsAFjpqf/vzr6L044nY6E
WuqWojRFGXt5Dd/gpY+LLlwAgeVbeSw67oWIgsGEcHRDe6WsY9hbjtdwOD+EyOJ7RGMzV8H8H4lT
WDiBqww9Xkz24Qp6aLPsxYjmRQ1OdOipJkkEVWHo/INrKLNjD09//aBRs0ltFBJRoSJVyJB+beyx
OSLfo4/qJSm3ZEFNLtfplkKbTa5/Ii7+Jq6w3fEsg9j//1YR7XmZ2E8yTS/HVmR3NptFwN0vxFvr
RLbntKy+Gw7V5mMP312ivWLdFDcMpe24XUQFKCaN7M9/f/ZvbiK2O5txsLYtIM3QUFrK8q3bjLzD
7VSd7TQd0iehcI/6dbcsIcp9brA2LgJ5PoQ34o14t07791/gdx91l+1ysSSVMQQr7+WDhuzbkvBj
+cUeiVT2OmTBhkdzkoL3xr/V7XTs8O+BSDQFDK5KsSaxgyssGn2p7PSx1GWPRCJRB0PTFFOJwK36
Zl42foY47yH9E8r3UKQSShywocGiNAF/WwwaIYKkhwR+8PDdCTUqbmNQdzBQadbmYkOgSFHLuGNb
ZY9GErWM2vA9tIiKfVV6HkBhDPuDD98d0hn+oLYa8fCSj0U1sluu/wQt+80Z3QsTdZVXCtKs0Ulp
xtLMRKH7vpgAGrtsHOnBoL7HJcGYpJehw0+ZVV3fDSaYcphkHRKIwZfdHVNra6j5h9iUC1vXHLbK
c6HC+A+Z7m8WaA9PgCGhJu2AADkHk3lZy+9pnRSNS6I/PP83MWaPUWhS2ClH8v3llX9Nuv5C6DFq
Bt+jn6JIBq2a3nuLHaTrbR9eai7csYtjj3+C36hcR6ri09iZe2G365LxYz3RPfwJcOm2WxK8d2Vg
VuJ6+FKjD3isd75HQPUWUMfVoJcrAVg7tYbcmGA7Bgrj//G1+a92UU37cZwtPqa39n6k5jFpxDGq
Jyiov151JIymwEYB5OBE9ZBE6jo9JDRH+d4ccWvcRkbyHtR59OLj9p6bVB/cJruzGVLFXRShTbyU
XZrVvv+0rPCkOnQ/7/FPSzAMoOpjSaZ5fS3H8iJsd7BpuYc9xVHQ9WuAF3fL9u7D+BpYfWx/7xFD
lMJtMJ4RDVMTvmNjt3MAGcFjN/QeMMQimOVMaRKdOIfoVEKCk+/cdnDBd3coLfuFS4OdMsjyeWr9
Y1fSj8e+5S7LReUc2XjAuQQY4WUlxJ1qkG2Kf3/4b4L4HjOkdQs4AgAraBKHn2RYZuDCXbXDdux+
JrujCXR2OQ0DBEKTclyhuWDGl47N+liqSHY57tj3UydHfNERdhTFpAQAW2XYHmu37BWLgoQYTd6X
ptX9S8zYJSHHBhbpHjQUGDf3MF1F+qw7mdVl/KQmwQ9txXSvWCQUEmgYcccnGMbc1KZ5g+vKoUl5
uscMBQswy1rgc/oWbnbVNnf5AgPPf9+K/3zfw47l1zBuYMw50AG5XDcHRT/aW5jDHPqU6R4ylAQW
1VyKVIXZzWTMwf20jtcfx957dz4bWPYQOGejmBP6XvWfTcRejz15l93qhExb/V7D8WosUhtvgDnO
xxDx6R4zRDgLUoo+xamjwX1r3pao+3DstXfHEjGWJGnK8GSRfKuH9AfcsL8de/Tu0pxoE80DBElP
oHmJjMEE6TQdkyij6R4w1MA+lCkbvefi6QumUGdXDcc4b+keMeSnKSmtCxEIYUILbI8OM4B7jx3L
PWaoFNO0JB6romKSR2Z8ND45FMDTvUrRGFaDClcawZEFvlR6HJ7dMh4a24JP+OuBJ2U5MM6w3nDm
hGNWx7KV2T9ZcP4mmuwhQxH3Gtbf7zeP7ofnWrPmA19HefTxu6MZTJqOssO61C2cH3V434pjjfh0
L1U0TMq3FNgHxJPV0iyApcEtnwEbPHY/7HFDTsCyqYlIdILJ8EPkykKU/Fic3esV0SHaNGcDRnI+
sJndyu8lW98OHf09bGiLBeapDCsOA6+HiSTkllObHNuKe9zQ1FMiyIIX90n6ADegV4iPn469965t
G7+b/g0ewGaYpk0kg3Wiv9TpUv+JfvSbjb6HDsXJquJEAvqVuukNnsMlJtDtwb2yBw9tCaDTbQk0
4iL5qWfqQc7HZNvSPXQIwq+BiXrMhrt+Cm8SL0lOo/ZPbsH/nNfitvk1towBrLHnbgBOMCwj+JB3
7IcKK1tlYizLg192l9yWfoCgEzxBwKef4UGfztkUpDY/tm12lygp1w21JlAQpOmjextAkxiEmWN0
z3QPI7J8hc6Ix/KgfXa7avZN9K059uZ7HJGjSV1VDhPQPh54TjS/DLWdikPLskcSEcw/W9EguV1d
UkylrPNIJ38y3vrNUdqLGMWw0+AleWc4aFp1We0q8Km8mo9Fx710Uevc1PZhD8sHX52Jal+37RgV
CW5Sv273bqLBDDUdjBIl15mqWpvJ9Zi+KirkXx+u20bB1xKTxECsY84beOk6Xh39oruTmixkmeYU
RhhJqnIxiEeSHBuYA9v864vTHu1hrSnaZUmjMmzMv+c/ORT+bqvsjmfbz1qrGfCQthZ9tjW1PjUq
ODYARb7864uvKunFwlNElmguM0aq22D0xwQv0j2YyDQ6XRUlyQm+r+YhMsqfhkQNx07/Hk8EN3vP
4oXi6eE4ZAQW3LYfXg4d/j2caDML7D1HIBSndoUv4jbyrFqq4VgOsMcT9XHJata+p+jD97AWnxt+
yHuEpnssUb+YRPX9Oyp5lV+bpHRonZXHxKjSeHc6UXu2/WYb9MzUBqBsWq3DXZAs4uOxNd8dT9EF
rR4wHwK9EWAWMsbXUAXqjqWieyxRl8Dfzcj+fYTAriBYevJ/ZID+5oDuRYBkxw2MVN+LUB/L+60d
v3Em9bGqaI8kGpFcaOqRizLfBydi/U9nx+0Q+iH9HwTR5NQoB40mixfVqU76GugNcUzZJd2DiDSM
JAfB8XTTukLX0ZrN9iA9O/0fDNFY2hX/oPW00TGrKfvCyukQWgYoyl9jorVeC9g644OO5Fb34Veu
9MEV392eFJZAIn7vI1Ipn94fncTz+dDxiXanUyhhyNgjko+LKHhX36uoO9T9TPfwoYaZJIhnjtJc
TmO+IBUSDemPhfE9esi61vdbD56N0fWTNP39/Kc67n1R/xeFl+59zJRyItnqDZl5xcgJ9nTxN+8C
dHO2chYfjq36/v60kgQBSqwTIA8X6ZjOKvRBDz17jyAKyNx2ui3xRUs9Pjca5sSAQ5ni35/O/3l1
9ggi0/YxkwbFeSOX+s50g/wQDxMAliBaBE0mmjC9a7CoP5cuYQebU3tZo7GVU91PCqW1a++29x6M
hMrZH2K8+M1vtDu3Q8Lg0VbhWgV5mHxoh7gNT7XgAzihC3TZTv28xEFmhs3ZXMo0guAhC9yxjbAH
H9m1Fa7iAQyFgRLMYbL61o8x+8O3in7zm73/+X/NNEkFSvHU4lt1YfLJDqPOKZXHpJ/TvfgR80MT
CSXZaXGzhgd4FBaN8Omx470HIGGwHlTrik0c1+Qx6rbwOln76Fhg2kOPoM68SDHi1ft1uEwd8J6S
Hrt49wpIy2IiE9D6feKDBhO26/wMvHDzB0GH3xy+PfQogQ2v6GrHTwuIDeZUcco/Em0x8p3GCpac
uDJJf05Ns2Lu4Vs+HLva9rgk4uwCr0i0cISPYpiFRIG4k9Q4cmyj/g82CfNIGHngFCT11GWmo3MW
UH0sHu6hSZuAi3wqm/TEujb8MEW+fqymoa6P7dQ9OIlVROmgwmZKkzJ3im+Z6+jBUdkemxR2Yzgr
hYVp5rku1pLddKo82E3YKyUlSSAavuLhVNT9mQTt13Fbj+GG0j06CTVWMEzBe2ArubxqzJtj1hxL
h/aYpAmwkq5ccR1I4Z6tbttHqgk9hMFL95Ak9x7cK9XAxpTAzX5O+F/vPJx/vzx/k1rsEUmLpWuj
iQC+r+z9NxgR1SRDYt6zYuya9fXff8hvov4eluR0V2oSYHV0sLwhgR4zauixAnePSyIONKJ1Qlgm
yaDztgIw2TTxwd2+ByYlpBV2cQieScxUZqEgeR7Ctv7D4v9uXd4/yn/dhgtrq2SEhRUyl/lbKPUd
VNKPxa+9VBAUpVjAIZ9wmhaaQ335waroWNG/B8qkFDNny7Am20bQHK5UCCkid4yilO6hMmPkbGob
9Laajc0ZR2VO10NuvTTdY2XsRkhLamBlgtF9gJ7ho02D6g8522++5R4q08Itfuh9+94e1gG4oPxU
Sf+nhsV/AGX/UAHs1XW2ahzraoqAfmgH3l57ReY0C0QZRFdt45onQ2S7ZlYggua8rNKPARCkU0Fj
KCFkfatLX3iA4N7/fzgonedOhn/SMKD0P8HiH95uD4NTgm9ETRh5gIPE5Z1yiRuzitdhkPnRqzSr
hjZ5qZTXZU4TG9trY9liu6twGv20Zd26QQ0XwKh6pfizBayOOqLlpfLp+nOtTCoyoKd1oZTwl8mO
4Xou40CPRbcaoJFXWNx7yKx7yMXFc2CgseOrNJNJ177ZrU74SczV0hb1Nkmdh97Ib/G0dqaotJ4/
LqTT6h7ww9Rnkvdln6/r5F/mddrSn6FuZQkBrFoPN8a28+MKW7/ooS41T+4gxrWpuy2GKcOtDkyp
YGO7DeYN08d0vl3n2to2m2k8yi3jw9AtMEInMARMl7GFbCQMoPhyhrX2poGPtRQAQtbI8Ro2rbq6
sjMaYJ/cGq7ial15E+aDG6T6CB/H/qm1KPweNx43TaZZYqobQaKaPJh6oCwXHbrZd4Et2/kpHnqz
sKyELE6MAEatQFO0gVtrmze6YdOdH8RS/TXTkHYXterEU5DIkqF6Dhhcdu7KcPNQXaKepPbZR151
GNtSwLSz0M8TfR48Me6CjF7xrF0sd3D8adbtDHdZmG4X8SAbd4pKZeO/RhPMfZoNtQ+btXAkdZxD
8Vy7GY4HvtXi+9z1kv6E08LQf2ApkE93XRPP5jGI0kDcDnMg2kfPtwkfgE9a+gyuzZOJc9D11+39
JTHGa/MUrIbyw1T72D6qOuZ1lEc9LLe6rB2pHe/gJZDwNx0OGDx5pzdZXtcEqwyOSKXOvNyk7bIE
KK8X5WM6P45tiyZEasqpzud2Nu5vYWc5+NPYG2j7s6F3t0A685Ehu455QkB3XqZXI2vMFSDS1NAP
jSxZWHRW8WJwHamLYGspvnocEbj0mciWOdnmesN4ph0f+jTsH9RURTYzqhVfZMQ7dZPwdECl56Qa
NvxCQd2g9usjmye8fV+c7spiFWjB6Dy4YtRx9Yls1rorJtrgBh3JIUCbtmzJaR266In2Lb2MfGJ9
blpbhxldW5+eLVOaZyKCnXTG+wYemSKKpc2mqUFvuoG9w5e2MvOaccUVzdoA8yrtyHDFYZJxhoRc
+gXUb8xsu2GzuSnHqikiOQ9rRnnbXQ3dzD7PQ7LGmYu7TgOoXPG5gNex8lddHLG/q3EK4IRaJ6/p
IKyFK3S9ySJOI2Wvbd9hSjMNm8rIFIsPbI1dYUQyL2cHuZPyYVEiOAdwdjAXwAvdl76n6qbyZfk1
1BRvpTXkCvNmTmZ2GYWs7EsXwMIrLyk0dYqtaXuR0a4Vw3O/cv3cWPDks2GW9GmRmpeFqwnhRdLw
Gs5trb1YsXXPsgtQrK1xIKdiNO6lcX1yvaZw2CoWls7DOWjN2p3Hga7zCdlzrDNIbfgfgzKM3JNS
2zIDAqWvb1XrMUOzIIjNF1Nrmw8yaMw126RxJ9y5q7sHKvhi+Dz8oJvC6rSqLlwwKYU407OLtnR8
M2WEv46JRT/mNeZEzyXY+DwLyRo/LVOf6hv4L8XAAqjaxWcWLfxV91T728h1oAKVtpv12futCu5s
U3t3Db+Z5dY0sEvOeAdVpnxSLJyfQlZD45D1W3Nuh3VZ4PxM1u1jZ/hylWJGcldFZW0KykAwjiM0
Ne7EljQkX5LVgi1ptbtrkjkxP4e5MelZxT5dMqH5EGaBNdXy3IsSsxDFthb/jsBYxgRQc3qicyx1
sbZmAiJoEdX2YuNyZgVkhMGsI37YXqIYIQMWE6LTX7wYIZUNR7yJFZUp53sJdC8G3HxcmtO8hmzN
eQUpqEz7RPurqmngbZvFbGoyBqb3LWUlO09tPbyJFV6G8zrw4brXQPTeDOu6Dk9zazqJmRNAvslz
Z9fa3+MukvG9G8X6cRUdrc7BBuL1Vc0DaC7kumewRYNJTfJTpYkDf1wQJkEHrLS4aTzE+S4G6rxa
Z7XqWVf4ESpY9+NUiQq2UJTUt9hR/X3Jqwq09rlVmL7Cque09iWdn827S9oji2vLcq87+leUQnkO
7bxWQWL+XTflI+/SvmxumYL2SQEZTCIrqG6MtKgiTk6jVT/rLhjf0LDfCpBRsNFLIfo8SKFlh/Ig
Sp8bzKw+Jc5O38XWLH1Ga5+KXAoZX7qKddDgn5f7yBH/UtURT3I7QBKw0zW7ddM0mSyabXuLjo3K
R9Docto15BI5I24Xu42kmCH8AM8N/KX6S+fK7q8I/N0nbbtyqbNIdoktIot9/wKAmIuuB7YRky2p
I+W5brSo83puprjoQ598oVIk6KwH47LlONVRkNnQ9/QNh8rLYhE66O9Us5WQ0Ks3e9ZOVtEVYFZ1
l2HrudsmclBEJxutLyWDgXAecB/1GaT30mtb1tuYQ4piKK+5Fuk9XOR6n9kqaJaruKyr6IZVE+18
PizDOs7ZQFbHHjtdplE+GxgWFUI36rnpu6QvOkeqDyocXJMRObMxd3UzZsbDDiwbkkTPD0EtUp9X
TuiLNU3b3i5pujVXY6oD9xKGdPM54DgY9zGFFETxtWJnzrvAXld1naLz46M2g87P3y2djDkPcVy7
QsSK3ujF1tUVh39Nf7IzqYom4S5n0YR0yunYfprgbjxlo8MdkK20+dLwQdxWYIRn0MJ9qnUPI9uK
1SEiPSg0uigXyt05RMaRLTiMMmMrxSU9EV4/LE3ZZhXRM4EX+HQ9atQQ6UzTjFnKMvwkWwxCPi6+
+rx2sA1mS8yul2ri6MJ0CWbebMQ95qMa6p7BAlz680h8G99IX8Yqn5bO+ftxG+SUJ07BUKnryyA5
s64HvVSB4hf6DEmMmi+UmLTPm7GtdbaE26LPHU/G/oFNpff5OLZMXdtNQ1N4qUSZ3owp8pGs77vJ
/1zDJhZZtDWw9puQhM+FkzNvir5XIckritwB+usLGT7xUgau6CmXvrAKRp14ocV9QJ+sq/IN4tN3
SOrB2WexnP6ePYc+jY0kqfJZYzfdJmkvHtCR3eRVECO5umqsi9cPYhiaGHs5nElu1Li2T305sc9d
3IU4I2tgkaEIGfQ5hwRti7l4aKvCOUi8XbEAKgRnJkVEL/CCbETBOFHqRYH7RB5aEW9phnRAXbeG
BiFWoA3HB3ClZFuU8yxF3jWCfvJpsGj03qpEm+vAw2UzMxXy1lzEVcseGiAUylxXDrybaXH6cQpH
jEHLCCIOWbIBqncdi1I3t33J6Qf05qc0R9w0V2lI+WO9rGQs6qSr3MtGh/kF702+MS4himghelBd
yAYvlAwitXz6vk0rD09w80afbmnHeS3qtHLpG8jFyXCd4OvrNB9SKtQ3345wRt0qTGkztRjxIeZ2
qSHqXCbkFMAUt8rXYCTmrAzUdQs/jH69hcaUH/JImbAvGg8luxxJP7mrlFkmZL+uMbctdK4+QSmF
k8x2HtqTfTcuEBZNu+WrCM1CS4BM5tlcuwkB+to1o7EnN2iw4/Cuk4C/fB2XAEfi6j151gfNI+K4
Xl6tB8fodltL1Krhsur2siyxCIshhWdTIRe68YKOYRTlG0366LqaQ454M4UlJLvHcR2v6ZagDJxr
uB+/4Zuz+BZO4u3wozO4Qq/iJNr6rzoEvShnCVXL0xqXK31mU+DLE2SCJC9MTdpzEqX0sw3p+FAy
3P1FSHsfo1poR/AfGEjFRRP1ciuEsd5fd26pWcGj2gQXUQJt94xElPkcRpvV8JG3W9fda6i9IeOa
zILWRzkOZ4InPxi5IcFs25I1H+swbv1dbeJUfA6aOLKfp7AlySNdxplfr2DxfphYzDrss6Z7tNMQ
V9cD/H3iAmk11XkPvX9zWrwwYQ7yAxE/GAO20GYV3WbA/lYf3AVpIsebqMPYI9+avulwYjq7ZX0d
CyB4U0Du0hvseoH1h4BP8FgRKYMn+EIhHahlgBOEj12XSQM6Fb7Tma1knTE6gfhZRpPRE/AVouFD
NDYJNh1444v90llfz98FRCjl91FLuv0tJuxc9zMMcVDJu1djM6BEhQuqzH0TEp+tqV3YyfXvFnFV
JeZbr91QF82C2yvTg0Jxq6qx+hq1SfJ5gYHXe1e+UySBXXyKE4Ap0azOvsWduRYswH8lTAC0n5db
Gc29XZ8oHC7LNRcT01NXIBaUBh/Vc0ii1CiabBHWDtXLWK4hZPkwgxQnyPw6XbBKry6HD0JIMiBx
VIeosEAlZEKx/TZpkM7RhAY1sU0LpI1ktFmSSoCBMz41a/SZhjVLkWlYGuRR2VTqcaIzUz8QZntT
zAJ76Vz6PuUXHk8d3BZisQziiyiH0L34Eh2CF2PTrsldnBiFKkN5GAk3DMEvRRyVp5hSVQkAvEa2
3eOzJtXtBt+T19AkVX1FJzb1j4FjNCwmRJj6xtp+foUBKhxbO+PL6Lmr9ITsFL0C8sPHLKKnlIBa
eA1Q07TlA1Lu6dWtjkxZvLVtc7O6WU5XpaMMY64t/Alkz0yy2arlKwGJ4JV75UEHCTo3QNnUM1M0
1kfdbTrP1Q9jVum6zIXQFkMKbzV2IYXFoT7PDUlr/JYcWv+ue2g7bq9xCP3nkjSSZ2zy/DpMNv6z
JinK1YQ0aZyvGJa4E9NV2tyP+Cpdneneo0udrWNrm2yrZ4Yv4bf4Ce7XIL2tW7RkBJ+3mN0YTUUY
9+FTIsbQ3DKM6xhyH1xvmWpMPADA2fgQ0sMOlx6cLwU7hz00VU+iC5n+vlBl/Am6oi6CvWFJBc4W
Euy86wbMVcaAgFyyxE38GArY2z3FcMyyOUMb2uQbiuSmqLbRlbfbUsUO8a0pWQawNEjiFerP8cIg
QH+/eq/qDK5SM79z0Tqghgosq1wGV9nkU9w4/jdbAjJ+IdS55bFMwcQ7o6kLUdnQxhK/wmJiOIEB
nVbmCYzon/GIPr6beMBHxCFKPZYcKnLQE277Wl+TZG5hmO65TVgO7Qr6Rgk6T9kCqYlXTVN0ZWDp
IlFpLonlF9w3oBNGAEtd0Fm3CYzNNBPo50CCISdBP1SACiDMQehlWlAGJB2Jil5a4Nh8q3p5O1Cz
wYmcpjLMUeLxl7nsRZoRMXOTd9xVnxOIol1GK4cwV2HLP0rPgZbuO1F+6FWffNI+1XFOia6+gv61
vXLYROAlZ1zoqHwikU0lE0/JJKu/UuIbWgSzNhf8kPWJrSw4IbDqZ63qMUSytMxt7iV3V7FaRnJp
6xUI6gh6CjLvdAzDknqCEdJ5QxqgzhDT7hTuOQ/3qVkiZN4Ew2zLV/UO/P2r0x3SnBCTmOgnaLmq
fG0Br8eIhuKWQr+Go3SoJBptD1qMzZ1bY3KqfQAZnwrL0Z+Godb8BaK4ZM7TIETUlbi1jC8wPo9l
MXgk9z02WEDRSguaIYsXdJHybSlbiE6jO5LF1XLSwj6Ecbp+nEPtr1XDyXo7KmuG724hEpdFO47q
JlhdCxYk4RUTU1aDUvO0EMaaXOi+7bMoZUHwxPq1vB9ZyUmuxi69bHwJ5MWZBfrfVktVfWwV3POe
JK+iEDkqnZbcV0o9kzSEA5Nwvn2I3cRgQNJIu94vKKovrJ/721WGkc9RO0FlKJa4SEeUZPrJRBH/
RtumqQqdIjPJbFyJVwZ30RuMwjvIWPlpQJY5VcsbejQGGXQAoitKm9qOt8GQJhjMDvP6idh5vshg
2FjWCFk/dJNtfzY0TXuDPgRFtJBrs7W37YSC73YauKgzv1G/5KteUOfHpgkgDhXjm13xuplcmUFG
p5Kvaaw6fhvUQXXTdLqZ8yHSS3ATSu87rGY6/oCJoFZZ7McyzegWrf1VBJGpL54vy5Qjj5OPVTiH
d5EUz96XAI9C8I4vBcLmdu9Y1YV3DYbcP0CkT58hBCG+rBzFxY0paSOvB9qQ+IpEyeqvYPMyjNnY
z9VLDHriczTKss8Gma5fQFtMP4dmNjd6ZOZEzHReS/RaYvN9ZjgSWeTc/BnzgygDOgbZGqb1iJyW
PCjUl48M/W94ZzlABE4T0qe3km7Lpcfd+QwOjQsubbKgRdokcn6ORLjdTC6Nq2yVorlR3dX3bpuz
cYXT2RKRuUivRgFpiTx57wSXtFavYaPKz5Rjc1W8MsAuRbG/gnckaHkD4ItdPrYan6KGDdHDqprw
IVHb+lWiyfexjaV7XDsx0mth6Jsga7bOw89YTR+2pqFoLI9K3dTxBs0zDkjnbdyX5QUfJsg6B5MV
4Gjmdi1GN8xthuWPP8pgW6YiQfI85D5oKmCF0GP7yTYIzOE0MPSg4eQoXgSK5sdKeP4YsLp1uHVW
5TKKbYtz6tbmuSbzMp23jkX6VFYr+q4TifovcHEhIW5uxtCdb4NnKoLxQhkZYe0iZ/M9irf1B1+n
jqABucY9roSW/zRQQvs7iqca/2vSTzqXiLsSfQ+05tGJLMPXUKFBDYrd7L/0oWnDbDYMYgbNMIyy
sCKthyxUsVyQHK7LnV+Wqs5j9Oc/AAXDFijxBEahKHXzX2gRduY8JT3/gYMVXifJ9mAC1j6Imup7
tg2TzpKO+cc+Eeoe4Tr9pluYkf8BdfGbYdNeGgC6zqPr4gqw+HQKL+Curjlj4pgOTroXB2gIWhuh
NkCMYIsHE9KtJgy+HBsF70Dgquqqfqrfh4e0vq4nhCMazsesbtK9UUQ/RZV1MA0+Lcv7/ungHF5t
PjjGRdjzvimzaylxjZ6gtUn5dZWQ7SZ0mIQewz3uid9Aq9doeANSOc/JC5F3oag/H1r0Pel7XWu0
WsoNqKvIZZtKnoIkPLYT94xvDJdA+DDYK0rJb93cfqED/xOw7593ebKnfHuTNpKVeHas5CfHt7xO
j1nwJXvCd+WqJq4XTGvLwPwVt5hjqemvI4ud7AnfDPGVQRkAgmYGTg7xnDAMQX8ce/YOGMjGvhSo
CkHKbsMfGwYsoqfLoQE2gFu/ghEwOgIhpn+nZ6bBt//j7MyaG0eyLP1X2vId1XDH6mNd/UCQlEQq
9iUr4wUWGQv2fcevnw+amukgSBNGYRZmVZEK0enb9buccy5N4tq9CFLzt0BoSABdfjiRzZgZFgRN
1G/ifUwA/ZkSWvVbiARbGZefbpgTCcRmOYSd8B8FqYrSmH/3w+Xlh4dY8SFLCsCYXfPanmJPls1v
ycfY60YRaEWSeLchT5nt+JnUIh3Uwz9/76Ss4LxuS61Mg81z8OvJeBslobkb5qD7LYNir2nflEVt
NYchLHuNUs5QaQ9OHP6eApO95n1bg64rWy8R7jLIzVK7ALpAXP1b67LmfffB6Dsz8l1A79TnvqIm
RYLuNz97dTuzEWV+Mt3AS2p5nzrdIc3Fb7099pr33dtz5TsuX5tc7nHI4y8qKb7+3oqsrmaNfKZt
LcJ6jtHN3mAk033UNPP+9z59dTXdCWBB4CPvGHeqoWF4vRc0pdh4MR2u4DXuxF7Tvi3yOEj2woVJ
hw7fMTB8GqnW+gjswiipC5PWipPyPrPF+O8WWv/5bfxfwY/i7f/59Oa//4u/fytKcgb0Zlr99b8/
Fhl//mv5nf/3by5/47/vfhSvv2Y/mvU/uvgdPvff4+6/tl8v/kLLXVCy7ygGT+9/NHRBfPp8vuHy
L/9/f/gfP54+5eNU/vjnH9+KLm+XTwuiIv/j3z96+P7PP+TiFvznr5//7x8uE/jnH2/DKI3KMsp/
NFe/9eNr0/7zDyHtf1iKiBzlDsMx9IXKMvx4+omw/0EpQVmWhTqGjtD5H/+Rg+4OGVX8gxMghAsS
ySJHvABtm4JI759/mP+whS2koga5iDHqcMD+77e72J//2a//yLvsbUH40/DbF2cEZQrkRAxdmCiw
UMsQa+xXYslmqhGSeKzDRDtKp++QflD1i/DbyyimKdHkFRYkMkutFUJEnJXLUzc/qt4yDlNUVV4D
DOful5X/99yen4tpmsDXhQFfyLDW1Pupb91U9Wp6zInovbnVZs9tUKx9fpQnqa7/uVZPk+Gzbch3
zrJ0a6ivq1DusylfPBpDAbA6VE4TkA0P7U+aUPUbgE/DT72xqo9pJQB8237gWnvLTkW8j7REbrEh
rnfQtFzDlcoykG2014TdzmwCa5Qhs9b7Zq/TkO80+UZxePmsbVMq6UqgOra+9jrtKhu1MCiHx6jV
knQ/JxGIKTGTmPGMcC5pXDQY0l9yhmnv6Y2bfZ7nrrP3NPAqwn2hgYx4/hstjtflNliI4egmhRE2
Q18z50iO1D7tV/vHaC7+dnIzOYq6+N5rc7VhRpf3aTWQ0IVt6A6XxZZrDWE8nbaMZNU/TkFYfAtA
IAHCtDO6oBjj68Ittpj0Nw4YeXfXZFK2tViF1eMQpF2DK8jMeqcvvSKEEhQnw/iXRWLuTy3303in
Zb3zE3hX812IMvxJrdHx4FSTGn1+ka8Ol4mtESj4YIGY/1r7hAw5GJ2xdM4U2I19RjnVa7mCG1fq
ehTurC4telQZtBxbI/NFXCpcMWWdNVOXd0Fp/xSF/jLdGa6tyeYxA2Xaylb4SmzzL6hi18gFx7Is
HyuL5kmtI6pPkVOIP59fMOzy5WExJRB6W+qObUjXXNugmuRdQaeC9NGgsjIfw4xCEL2P6t49zFU8
/EVauol2s2+5W524nvIPF+eUoTmejqtbylHmOubU/bAUc98Ujw7OS+lpQZzk+7pyjXPbj+FABcah
ZpyWeGEWfZfjnW0PVrerDdugOJlM4Tvy+lr7/sUL4tqmJW3TlVAt1yzRtM9q2edO/RgD7qKGUZWT
sStrPf+ZxnHlHmU2mz+ruKUq9/zAV9fWNKQgW8kLK0yEOVf7HTqGrIY0Sh+VH5p3kWPl+wz4EQhL
vX2sEjM4Pj/e9SFexrNdA6yba5MAvDxfmd3UAemz9DELBukNoxwOyim2gOuXhKLlFBsso8N8uC0c
klUAYyra01AzSB8L8APydaI7c7hzZiKlY+qTxzv3qho/2qYZ/2iAir5M2PdpePwR3nDbUMufhZr3
yyUCXDOmdVYUj0WteF0TDaUSVM837MGT+ujlUTZ4yYQlDS684CxfDoPoVxYUlZs/ylnLAAtraWID
Kcm1L2GcluWDTLvxW2/rkbYLmqL61Csn+1PZVdJ5weQ0nzO7BGRqN1ox7pDHqwcviQEHb33NG1vu
8jToy9nmuq+prYlRlDRlkvmjJkL5aWin8E7Wc7Z3hjC6c1Tefy6DYf4kSZje2U3peEY8Jw/K0sGg
trkPgrFcYAHIRz9/FJ9oDBfr50iSwYZlmQqBVHtNX5mGPh5UHk/nVGvD110CIlA3ZF7uFtDdKXPt
+RyAI7kfAJTemzN6AuEUJd+f/xZXq/P0JchPcVwsPIfVWanqYBAS9YlzEDrdR8fys5Mep5tnZblX
67laTHJxyAzF4l2elZGaUiKapVi/NPfbpTA86FhrGHngDSY84DhM07+AYxsfymQy/X05R07tST12
j1SQY9DS44imx/Nzv3JOHIy/6aAArpDA19cCLW2dFJMcx/GsAdHywkY1D5MlhyP4FX3jFN4YShEG
CDYbkT1q8Zfzl5lRDl0LHiq2jHA/IrF2jqaZUpQb2T+fn9WNHVUGinNw/ZVhXMnjoqeal4GWdWfV
zcbJsGpzDyl2qyneleEmSLKQ2kWxjZAEn/NyQvoMqAb4bQuOo+3u037xoUttOnaDWb6rasPfSI/d
HM8wDFsKXTKmsRov71M5G4ynS63djyPwa+rnsaf5prXvxLylDXDlIjgWmQOEpPBbMaFrn6odKHZV
gVOdg1GfQZiV76gXfm4N98OoDTDkpf3iE2ILnSNiW7QxFHKtdybqJEfoqKjPYIOnEuej8SkFtsU9
wnb6u+ePyNPuXF5Hxb1XTA4mkeDpv1zNoJ4C37fymRoqbsfOjETh7MysSMR+qCt98ophISX0SsTR
gzOOgCTsSrhktFw0U3bFMLcfJZBQzQvBKIEwKDD2HuYyD49h3miBl1i+oFNIClLM063cFo+1HuS1
VwIwhznRIne1i/sRRGqsufO0n/ol82FZUwW4spMA5bRcDIHnos/01/Ozv74gTN7m0VKE57pcq+0M
ah4b0D/6OZYNCZYADGpTNC/2NJZgncos953/JXNwucRIEQ15HpjirIpq/JHNnemFlmF9en4u13aF
UQRwTC6G7hhr/8mcilwrzVmcmzobXqW+WirLWX/wQTpsHNBby2YQxWKVLSUIBS4nROklLSBq6Web
llCeEUU1iLtoi+B641VkRsRxS0KFeHltKTPiNZgYmn6ODNDmNFdq6AZpk34H2bMk+oYp/Yuv0iHb
BzmmLf1i7zRd/iJqNi4Uu2cKEyiiyyUhL3I5WVHbCV5AIc5OMgCrnothlxTusLGk19HAMowpdZcI
EhbmWilIhtAQ04JMq+G25QO4gA4AittMb3y7pqBbtRIqy+Cb+SdX0aLeM+mxK3ZmXKVQZwDc2e+A
eXVb7+KtnSaj5UoiAuFetWmWJe/40PriXIZz7qlB2btc+dPG63trFEyeaRrknSxznc2erNpA3UkK
uBx1s2uV478ZZuNlEsBPG4k1JfdCZMnDsS4f+p0KOlgi7dkB6PunRp7gNJT51t24ep1c7Igt8C7x
93VSW5fHBWSk25CJnc5mkYRfdTR8v5DgVV7CQXvfkuC9e/7aX71OLk+FKXEawcU7XMnL8aBTDj3Z
luEMgEHDO/Wd+mM0p/m/os6oHyHb+F5bR9XGpbg+rkjiO6Sx4HaRC7DWtSrdmVynD1pxztCCPudl
Xul7VTf6O2hz3VFvBFhzANzRO6mC8VQLo/ssoEkCewuy8l6fjezh+XW4thZ4zjgfRHKc08W9v1yI
XqZQvNLUOKsB6Nku781mn2WV+c5paudU6Xb2yo6r4FWLJ/0wV3WmwPxqzvH5r3EV7y3fwsRJwL1l
cdbOUJPFMRepMM5aFoKgBjsOTKvsy6Mf+OGhEnLeaaFh/a1rL5Sk4nwvQ4P3F6ZJww+25XIBDJUn
yg964+zkdvLFH8fw70x7WS/hp0FI2hLTKuFwY9cib6Nyoym3W3mesxwcWuDrulcYL+xf+DQMqTQ6
gPJaKoMM5uVcCuKDmUSZPPd+DEcDIsoDj5F2eH6zruzOEpY7nBceTnyftaocRJsm7KNcnm0YKjA+
q+yoE10VLzVvSzZDx5UjXU+ybX0ypZaUKJKV8hz7ibkfAiPy3A5C4csnYwuOHpk5aelr2bPIzYGF
5rE8V+5CGNFldNDS4mX9GZ82ZklaLUGiCQZg7S4mTlVAf6gYBT7UiUix3dezq29c5mujhnHhLVze
XbyytRqCnUMtzrLOOHexX74H6Dx9ycCs7/WYBIbss+BVGprRhit8bbmxH5R8WUE0kDEkl2eudsY5
klqanUUYVeeuS+zPGCvtHjLkdBcAy9zC99wwogaZTcd2yNna+N4r220kVhjAosjPDi3XAb1VxavU
DIZdKnp5r9wSCms7RdapnU3zrNyqeZPVWn8PNqt6yAKVbUlaPq3rRTBA8KvIhJIAUJKwZ7UEY5rT
ATKvsnNl91m6c4eyeG/Xuf1YdHr/w5WD/cbtsjQ/INobpHsjgD6yQ9u4+VqD0A/2WjRW0aFxjbC8
S1RXZt7iun0Y4FAgZ23m+VYLlRtWnzdIUfSzsX4uTsRq03zEThvfzs6w95q7CKDmo0RH+wOVG+sc
lFGfHJpmHH66YoLXl/Wa2HdDG275SUuMu1o4IuynNLWAo74WS0/I9Nog0cuzNfhRuNMz1zm2qswf
fLuP3V1sG2nuFUqvXxX+HFW7sJvDbsOaXQUAmEmLSo+EfA+vcA0G6lD27CrqdafKdroHPxrUXuEa
7LpJ9zfu57XhXOwZtwVjQw+LtUUbJ5Xy2JTypKV+8yD9VMDJN+RvjEL5SpGUsfE1rmqdTaaFTYk0
D+fduYMVVj34cbCl435r2ZYXwHBIX7KAK79hCPWoiCfdOEW185pGU9+03oTw5lfjhmtwYyDYS0uW
xHaEkOtFkwYOoagz/7QIr56GvLV2ratlp6gPfr70KSCvxPUFX0IBhVzC5aVQKfgq00zVydWi+g5s
c+5FoRtshCw3DgGjKPYVULfglb4cZcK5kFbAKxD2kNOsRgXwCqiePD+XG6uGV2PJJVmGVVr704VV
VbRiNNxT1AgJZTEq76NcaR6EI3djQreHoji5WEBe0tWyUdlAXGBS7qkAcf4tqpq/HZaYJIQ5bsnC
3BoKj53302Gf8Nou164tKKBoYeyeOir438zKdI6GbcaPAjGLDe/j2iN9wiqAcDeWtPca5JQJvXTM
dPJPGZ2hwMQn+YeYRCtem1Zme4ps7bktnAiODCztLZ9keTAu7SKDO8RCPONqmerlPOGvJK4VFv5p
qKIk8DDCReKNkCa/Jm0/RA8ii8yvqi0yaOSmid4CTIcfRaHKhyh2dXJ6HIoPuq1KDYBtlMLkhTnQ
H+Mmqf62axmNntmMABN0SOHIMU15/dg6skeuFtWWmGyBMfOfAzl8r5Fi6Xc4d366Q7EDEiJ6E+pT
O2eztZ9ml7o0rE3X44kI7xKIJiF8C5zBfVmp5n0ldbP0et8JXvPvw84zXawETSpL/X07lnI6oAJh
fa2axvgzDpsqORdwxaAgVaWvNjb02jkik2RwSF3y1YR2q7NTlXUA69B3T0ahPqVl8VGBnN91ufY2
i/23WthuRJg37jmgFzBIpGKWU7TaQ2Ok1quns3uySxxLGKrDKfPraCOre2sUIkmS70Ihl7SWS7V0
fXLS5Z7DFUj2ue9aXowAzQa+98a9I1Ymn4PHQPFh3XpAjhYU4565+MpyHjTTGN6aOefOlJv37tY2
Ye/JGj0t3VpNqEQpxx76wT1l7dzubXPMX5PkgP8o7Ca6JylqHYum/K1lxHWmidICEHJWh8ONg0Vs
AxuG0Edxl0Rhs6ujsd/YrGt3Z8GWLA8z4T/LuCzzL2VFRFxDY+509+QiwIBwiuqO01R2D+VQ92+D
uRDcGmM4ycCV920Xb7V2uOH1URElxlc6iikczeUw/TI+0OGhqOFtnNo+b/Y9ueU7RIWkJ/ol9Jmn
8lQoExQGfPGya6I3yvDdl3VPWiIhvoNF0orsOQ0CnWX/f/kObVfAtdJRusDvo1mLbNDCSKwhPL74
/YP6tNTLKFZTgVjdvhQ2XNdDbTsVM6ouWl9mkGSdyHgEoak2YJm3ttUS6ikWcS0W93JKVir9PJoN
dZKF5v+FsNPwrqdu/KMbk/HeMFr/Vdl1f4dlKt9owWx/e36mNywAJVCyvcQeSw10tallnAPUHjTt
NPZNKmGft/IQIOW7VV65OY6LG4ZBI/pfZ8yMQFaWkTjaqS7r6bWOJBT0bmG9f/lsKIbrS5VzATQs
a/3L8Yhgypa1Uv5JxmV5ttu024+d9TIZ8qdDyE3kbV0wdIKK2OUoY5hnaoDre+pE5u47Odf7vKdx
3fNzWc7Y6hV/QhQBxtERQl1HFuDS9cxCkOOUR3jjs5OLHxHEubdV3oQfG6PcLCneMNNULEkBMDcm
Z64OYq5nThckLa7luJRkSG2dhq6M94GtbdWjb5wGQBpcMPmUN1uLOvbCD8NYVu6pN1rznrKK+0A8
u5WlvTEhpS81vaXEfH2zwkBO8CIt95Rbs/uA8Ib9umpDhEeKIvn0/GbdeHeQ2QFTZJHLwN9bXSNE
34Kuc1g7d7YKL61cfR/H9fQ2KTXnvu8j8dHwu60uzE9yyqsjokD2WSQF8fPkulaT9pTpSXk6JzWZ
+WnMpfZqATH9hKQvHhMUboeHHnmXD04nHM2zkqZX+J7+eNYp6xi7epT2vyjvg7bUkMBwdrAU57/G
tkA8iOKsL7y2S/XPhunosPvKrg32aeK3vKvkBdodakRjjbZMYNl3BAfuo5pEm+zg3aPRIZLc/sug
dfZbN8zHz5phJ/+SmFHElPogu0OMoZrAQQb6tH9+J2543jyR1FYpvROMrXv2hnR19Wtjck+t1mV3
rusWD50ps4c8rLU7mSjUauIWCERWRNaLNFaf7AJD46sp/r8Fhf/SLhTZmFYVFOvTlM86DYoS9zSm
Q/vytwmYCMfMotJBinN11BKHZxUyJJ4o3Yk92UHCj8cILSRz2Ipibl2gxcRRhVOK1OPa0FUFEol5
iQmCbnIfoPN1ECg0eVbtWBs+4g2LQDALeNSmXaRU6y4MCEvobu53zslNfedNX0m07SqnfLlXzTRY
swUxgc+7CjZNtMHihCDnFHRjfQ8BXME9b748fwJvrRqocw7AghUnpr08BjhmkTPEgXMqHKRlfRFb
D2ggZHfJKMW754e6RsGCmAf9rjjn1AauMOOYZ1zCccQCoKvh0ecUuRxVPUZ2UHrh2KBYNBXBrjbz
+0x2+3mezmNZfP6NL2EvxBpHgBcknLiccJkFjVYOON2g5Ikiqjg+mAjR7XXbT/dkztS+U/aXauyy
V2ys9mD5tJLw3b7Z6kh9a+WBAlNVIFXO/VtllVyTEFubIwJ8SBl3FrqD9502QI0y7C1Oyo3XGQ+Y
DAwFR8C4V3NGGAw8N844spuOh88afAiHTN3reANnE5HMl6fl1GLmYTPgqjHo5RrnbZ/ZdCF3cQSs
9gjduNwrAarx+a28dQudRR7BBL6Iy7HM+hf/ydJrBzVFyzkRfDr3ZW+Jk8xkvWHBbo2ymEgcDe46
hdvLUSILhSz6fpon1Ad1j/JMRAxhbdWZbj3JysWppTS8hCyrTJmGmlgQ6Zp5ctwKZVjpm15jurEX
zIRGtTXMtGTJt9h41ycQPA+xNDeRehBP0OXUwAqLCKqvfXIahD96pw73TpY0KNaILeP85CRdvv6M
hSUTFO1gxzir0661g6O5MrFOIXIL/k66gVrUlGun38mU/MGuLFTysU561HsQqAXcnBl+82jR+s+B
q56Sm5d6mN0F5qAbMDCqsjq4ULdRyWzydt7NOlonvPvVFhHt+u6gb4P1xa0F3OGuDaRmuFoIdN88
WTKgZppN5avBzOb7IbEttIgsbatQcH3gFkEdMvRPsHZ93X4vjboSTFdlnqYFAtjSdvaBxufuxrG+
ESBDGydelCYxI0DDlR2MhxlNFZLep9YNgI8HNOTbKbuTe3tCjSmWSfgwolJ/sNzMOaVBMvxUUZ1u
fItbcyWLSv4DRCXsqOXnv1xh1DdyX6EvcjIyV78bK+sbckJbTtatQRZi1aKm5mCOVtao1/VKdUSJ
pz51XK+w3HnfmnO4f94a3Ton+FK81TifVL5Xo/jAfpBpFPYpoGuAB9rGOmIhSy/DBT8STm6VjG9d
XleHrERekeu7Ln2EohUNbeut00w7jR2aSdVpyDT3DdCH9P75qd1YQArTpGhJ7YGCW5tAs7K7MSjx
EagudSgjLiItLfQv8WKDTtWDsIT0G9kMfJ/L04BSdxVOvW+fMuowrxoTWEisJe+fn8y1peXDIRFQ
CyQvZa37aeRTinpS3tono2ycQ5F3FCZ83X5soeDvWzqCnqa5Njdcueu0CQeCmItyC/cNKsflzJxS
U2hNV+oE5GKGANTr3ee5rsiUjD3qMpIfv9GGZgr36GuqL+kkZf32+Xnf2sSFJkNdialTNLv8Crbr
R7VqZnVC79v8gH6qemN1m+/YjVO5GBVcYnxjqq7L6v9yoQkjCyU6RS5qMD+4mjTe6NUYHPR2Kjbu
2435mDwjLrPhTYGicTkSpRiryczcPyFIZ3gQNcU+yB1tY+Nuj8KyLTwxXrDVkSxlsQhhhf4pJhx9
m8EU21FlyjY841ujAO0DlamTjxXreCKNzJlIguNhq8J/bUwq2zVpXGxELdfBJihvAKYOPjgYkzWs
Xpgxf3rbPaVOVd2bSdDcYW2Ts61icnd9NT4ONdq1si9f1uxniTUZGYKlhK0FAW7d+m2Y3ZmcYUKm
q3TF684o6whJLrqHbxiQG3cbA2xD11r4NET9l2ciouKMPtRcntELLs5G6JsSneVKokMNQHifhElz
qPzO/jdH+oIi/SxNdamzgLIDjkQ1Fa7Q5bhWYue+GfjFGR68RGlDB5gJbXXDDD8Jaqx8KIdIEDDI
00mx1/6a2U4aumnxOZ2nWburc9r2eEuKHwktV5R3bTYYOkrqhvxZa675Xh+NuN91wzCfS7Q/bW/q
c9SzQg1Z6h31LWl4tl6V0Q6frE2QA5tD1Kbjaf6imUkbeFFV6ghCd+kwekliux/BSdCWTcAs8b3R
7WiK0Rp+K44tiuc02+UNCQ9DF8rPsz+P+s4P7QJNEMzhT6TKoZhK+rxruyxyIp0dCZPhbUXF29jH
aVAkD2NMX4QdDrbfIXJpux/SYhFCquq0C/6M5tAZPGTLEXJTodC/JJMl9D3Vcb2717UyKR7aaSgi
VIF1Cwy+HfbtAWR35hxKxG1Nzxirbjo4Y+Oj6D9H0ZfA6kS6L9y2ooWDH4xfJmTMeiZq9sJzxqH4
4PdW0e5d39HfWKWFYng6NsZ9lMzA0SO7wWS3eq92QS7iP5sIcW8vJj9NWjyTaX/gbbaHN6aTW/+K
naw3XwV+EKY7KLB69GimTWJ4Wp6VP0PhvnNAmLm5AZsuUZqYeM4R574v7JQ2bq0ole21hGrq6Oq9
uCuDWlEoDUB17iw/TX8aWaadZ4T4xj3YkcyHPRb5fz7/fDy5YqvDtyC6QD+4C6xjnb5zBzTbw9ju
zn1f5+/BB/mv3Nw0PsRdo6MvG3btA637hntH0/qjTZOsI+Iw9mujrV1tZ6UBsshlrD4IPd3qP37z
qyGLitcM856XZ2WkRVe0rH4+npvMSt5OcyfPetXPmocGfoFeXdz5zc8anMD0oCf8ZddkSVu88dMu
4TQ7af53Ydriu5+Jot4heddo3vOLd23fF+rE8vIT3gHvWH7+y6toDLxiBUTSM002dJTEyPK/tqwS
Ofznx7l+fRkHbVoDjB/M2HWmWu/KQA2x0Z0RE3XQ4tPEO1FKeSSNZH9+fqgnBP/leVgwi6TZAH9b
pAxW/m7phk2hx3pzdkKRGHthR/1H1QcpuktFWqYHNak6OvRhi0SAlNTDh6a3Hg3O7ifpFuG0ixCh
RmPYrfPXY94V9q7JOx8JQ+LgfD+5E2x7NHNHmnm74WkOYhS0AG9HbwxRCpPSfKZgAoosN72RPUu8
JE/GL0OHnLpHtS2oT24z9wpNt762Ntb5+p1xFyweBeCliAr/5nI/7XnsYlT6u/OAQdjLLMl/lujR
3g3zlB8HSCuekw/j4fkVv7W5vKQLbIe3+4qoacg6oimD09GSPZcnx8oiBIAQa4uj4GXCX8t7TZ4I
mh+hISUwgt7L+Zl5hLUUqCpzpGuvmaX/UPayf3GWiFFAVbkLFhVHfHUrZkh6ENxFDelFFPuhFOUe
GZMteu2NZYOszMOy+D5QX1Z+b2cKtANFVJ8Tq0fhb0IxumuL4VBE4VageXMoiLRMR7oOJ+Ry2VIn
SJFUz+uzVtg07kh0fTfqMBOrXNvqoH0jl0osu0iG4FCRY1vXltGwqGhcjqsDfdDYjSltmKwxQKRV
68P3Y2m17yhqNI8wNqN4ByplaT4E8vwQlPlWF8rr4IZSqVySI4AriUdXK8xzq7U0Oq8BWGrVyaIR
zWsNZmpIBieFKRZMVX0ssym4T7EXB71rtY236dYXgIi+JHOxeVfpTYkYYx8oUdEbRgzHvHHscd8k
csr3fpZ3XzXNYfKiUcece3UMgf1vgB2u7fuSHlrqKLiAVJhWDxBK/eNcwA07u6WZ0gkSXXOaVmfH
5w3AjVGWSifKLih3Q1BZHa94jLWmlsC3peoEwA2rvs9tvX3xrVxwvZQgqTZh2NfACeWqXk4EoOdC
7+ijQ97b09WmBb0xF9BqlAGAcFPzXNeL4V8kYTzZxpkeecWCRO0OvCPahsd8cxQsGfVUsKhXcmk4
7SS+w8Q8h4tq8ByJ4X2MZ7f17N4aZhGpoUTD1XfWydu0Va1FFwdUGfKkeVP3YfBqHmPnRdppi1FW
HO/lhLP5Bp7EpXVxitJJOvpRnqdUo95kpfmbThvFh+cP2dPbdfmuM8wCRmY2NyC1aaUqYsHIPJd6
HncHRFq1d9IK1T5yWh20XaPeTmPW7d0hGw8N0qTfTW1QKAdXUXEIkjQ7dl0mDkZc9kQU3UTvsdg5
1GiWHnAvUT3vh+KQmmZ4HGq/PJCJG17JoRp25QIKEnqFxH6bBfsMFPSGG3Ztn6l4E8MbVO1MIEmr
lEHvGHjpTiLPVBMmGKz0cUEJv0EtfrPt742hUFdBHInkOvCuNT2hKyJkb20B72lQ7hcVI21fYsY/
ySDS9s/v2LUzwlTITZO/Jx14RQucR1L2I7EPpy/MD7i84k0Ja+1jUo3hovIa/MxVNmxYiVvzAxFB
WI+5g4GxmORfPFo/HZypoKEVecApvZ/7ynplQWRDaL0X+kbe4qlye3EkqX4CWFtoPk/aQKuTb5RS
y9LaHs5ZWNrfc7QO5ocu8WXjDV2To3mvJQFI6TynS5NvD9iSxNWcQ1TNZrSnP/Z8BiFmfJGtsONz
oxD0UPVMVzJA6fWwMyTdNTzgJP5PunZXYo/vV50VHbT0XWkVTXUY9JTgr8wltLB4IqLbdbKTyova
is5vGarCkZcPTa08zeoNeezrYXr//CZfmRiiG/JCoAQ4VGQaVke31UmV0/pmPBuOH70FErI0/d5M
x1/tKsQE+Mcwam1IplcOjK/pcZNDREAY2RRHNL6CVxWshSNarZtkvMWHXG0qaTsSouBqMNHr/F3o
6Mh6a2Z0NnMdJRBdNnuRiuguqkwZeXZXDm/1eugf4iw2DprV5Sjvl4VXIJuw8Xpfk2x4vcGOUw5e
JMau6tJhRC/DRdHjXNGq7x2RvRQ7B+jvOXNEEu9CzQ3yuyJvrG+1K8ZPboFmC22SSv3rOM0kPrKW
4utGiHFjK0iEg5zAcaU6sg4x2rADU+s6CZL4U3BI214e0zGPDwn5jQ1M342zBRSIfYCuRelireMa
9VNH22qXofoZuXf6riNqbUQbZurGKEAZYNKz0ksovPz8F4sBwc3BGbMSNBJSxM87mtE1TjYfnr8n
134x+TEUp3jDwF3qBMKXwwBqIWCtppiGMFYcHWRv0CCpaenMg8g6rjAy5PNTs/fgLzXMVuwlgat9
m5Kp/ABxYDJf6rPxdcDDUV4F3m7Y1nrW2cCLrmnJeULz+FAObXY3ttVWeeHW2i4bt2CJ8ILNVbym
Z1mj0c8iOftz1R8Ir4eHij4+G3Z4WbrVjSXaMKjsuyAJsBKXS0tmyjdH6VdnQPXRXhHK00u5aB6Q
Z8m93Crk/vm9vHEFYCsD9AZSh3u/zhrT0UuvZxtVDZ0mPQ8+2hOHepzz1yYN5l7qKMKxW2JrSgkL
k32doBlmrXOHWYfTJ50C6XVVnFJkKzaM+K3DCRtmQXyadE7B6F2uoBxGoh9U9s5a2Sk4X42ZfQoS
e0r3zqSC71IV6Z2JVMF3R0wOjddqclG7To0lHZmGRGx18L3yHEjocTAp/oIJ4VVbPeJF0do0ARqz
cwv65tDDyXNpcVC0d5VQWbTrGBPUg2FuBa+3xuWFWeQSwNdCSLtcBtdtAUUrLT3rDY0jXBpx7rWh
072SBrFkncVcPQqNMGTjPBnLfFYHGGI/lmFREFsKcpfj+nPSVLKjg1Uga53n3+lBZae+EB841fRp
i92mfUs71Ub7HNA18BtyESXdpELT/qZlVZ4e6Aabn0VuzzB+aiCGnpGE6RdmkXyZ0657l3RzeefL
cHS8loozGAYELB3EriLxF+j+6Cu9YxCHoLqX7rVCT7J7RBihD7U0YcoOhRzjiY6k+TDv8a+Sb03m
kk6rXCOlW0+lWZ/oZOfTYonuiQENoyf3Dfgi/0EvB9FvuMo3LArBLNUG8KgEaGtVsFQEND6ihxca
BZbvOeRUD4Vjbh3A6w1BGoRnB0Q3FUNzfRDSfqQwL/P4TM+h7lsEF+gTMJHoQ1NkZnVsRz0Nd1qV
zN+TzLR3kDKrz8+bmCU1cXkiqLaBuoGBRFitr91Y5AjoOKO5MeouAS+9pKFTSKPvIf9Ox+GWXrKh
OoVNOwW72da2jM71NcDa4M8J2E/A79bccmT2oTnNabxoWqS7MYzvTdmI4wwbcxf2E6cH/bkX7yvH
nrHIDCICA/T18gqkouLRtXgek6S13xpxAcspC/0tMe5Vg+zFiSI5DLDDBjFHQmYN7ChoE1HSBLs+
V22kDm5cqxz5wr777puOX+3r0aUll6XptA5y0XzOdnozGZkX5oP2d1U04Ca0YvJxfNARDHY9eqTf
3FCF3ZGH4n9zdma7cevYGn4iAZqHW6nKZbviOImdOMkNkWlrlqiZ1NOfTz43caXgghtoNBp7N8zi
oMXFtf6hmSDH+kgLzFwQP2YXeNSFSPHvzYPuH4RrwCJABJDqeLlKIuJFa0t6HTnn4kpEGCHnzidy
IvtCenB2IFKEkC+NjuVpcdIZ8fEzop6aLkT8KW5MrHSRtRRH/K7Ct9YPyELYDdQSOHDg9E+ub09K
N8MqfTxmc2gelyozb6wcB4wLiev2Z15+UnD/yenp/lNGBs3xcu2WPheRM0T1MSuMCZ46FLkY57hi
L2sAlnlhOJfw+WcWcWv6AGyBhAFM7+Q66Ytqkr3y6mNZIG8yRx5WzlrZ+9Uz1YXJ/RsWmdxfQ50k
Wss6e1K3cMlNr+t3qwvpUE9v150EbPj3KPbLJdTZ2GDFG+BAxCMUv+xw2gWYnF8IBWeXjcDnI6TA
+TuthrhmsfghblzHuhg/1+hcJV1pudRdxHp4PcqeXTUq8KgrgzeE8fJyPiBoyfFcRrJNp7sJjLrf
w5UML3y0/8ZyVu2vUU72BoNDPIgCRgmmwLzCYcS/amWX7jqqCh9LPEZ2wEmGG0hEb4ZvkEVtuAYg
4R7lzOe846+nTV7A9KrnqD0G0YBEu1X5O1tn315fxDPbxU5tgrA8msmeTqaX1X3pUFJienNkJrrq
i+sBi8xda9rF/vWhzuwXEkVkZyhIIoN0qjZfe72hJCCN42Knw8+KRP+4hNQe3j5KwI5TzOZMQEV4
eSqwYRxEnzKKbiZuIaAbW27VBo9vH4ZAxEe7CfMBYns5TFBDAMxECpLSDK148QLca3NZ3bw+ypnd
AcRNMRstbYi3pwJutZeFMnTpCFb9lH2x5mjd15HWD4hJv/0hjYQRyfPGQackdPpcdzrPwKOPR0Qr
QvswjWG/Fwh9XPiazoRxhO+YEe9TQKKn9QdJOpTBqpfHpW28pymc5JXO7eCdKqviIain8QIP4cyZ
401JRuLCnwKjdhLzcFmTpo58eZzTyX3n17ZOgrotLjxhz47Cefv//gYyOC8PQ9YYxVjZWh4Nx5ZX
GW58cWgu04W1+zexozHHmdtOtwftczssf8UD/KTRCVAkP+FQ5x/LZaWfnU06KapgvB9Y1sNm3XdJ
b2sLACcX70ZX3kosWz/wtCGv8Shs/TUC/MTZufXtpehiUct0Z03efJ/6aXpjAWG/s2azO6Q0f+6C
pRsei05cgjucOzub1BTIfJj9hJGX8w+0QJJvEPI44Kb3ELRuduiKKf9eT25/BcgivJRznKngsZdA
UxiTfJ5i8csR4bltWa9qj2aFs6gxens70PlOK1/uSwOMQYysm3GfTWG0r0tHxc4ii4MZKntKFK7y
rweD5/zwr62g9IR4Rkiixa+ij35a9fGtzrBVn3rHDr3cWAWu2Aw4AToNhpu+69ZqTLAljh6KVLkP
/uLUO2xK5yTLQ/UIzsyPszUy3pb+Pf8mrl8609u5pDL2comwF17Y/tk7WiZvnDKH6jXYk3H1+tRP
4uDzKAiroQ8MJA5IzskosrYLvw8s/1hRVty0GsKrCmnEnRgd60LIfaZ4nqwynVDiIAhQ2h+nQPm6
MK1xxZH+CKM9u1+mBnfilcS3T7LOzR/zceCxjDRj+HN2BvDenYslE0I7c5cmalqxlwnHLE8MQ+G2
3gd196ttzCaLZ/yCi3izXX7Us40MaSPGKNtRuRluDa+v/mjbMB/T3vKqRI8ZePVSN7ixA73VwdUQ
tLWZjNx6S9JJO7oJA4XO2+LYqoQAF4o1hgpcLwkJGHVmOWG7um8GBwtnui3t93oNe3wohFpvl2pt
ll1ZrtbRm7P+o+1Og78fR4duWQ4a5NLj8JQTQBmccE9lz2WVWNhTVZi6DgtX18iQuY1qAU3WVXTX
Vzaes7wdlv0cNOmNL3WXKM3XtQlBtVdrFV3CFp39HSCL6EDT0to6Py/PKgXOFIGLyDo2vQ24TLo5
PhSL1Urs4imeTAlowmiKTahiKO+vK6KBa+aiTRu0nnUhrp5cGc9rAq6BuiC3OiCDkxONPkHW5sAe
jple3A+lk3UfJmQbLvQgzo/Ckwn0FgyC0344yIxxLAyTrrsK5VVgQ/9UZltcSMRP4+TzZNhWDh//
hW3Lyc3UAB6dcVSzsXnXKj9ExWJ5h3lxhl9gSfqnMBysz5pD0mOB2mc/oDniqDrpJX8ifjYPvIu7
In49YtBlYTdPvuNNV3vT9KAPQ9P55W5naBKGYEzX4zDPw3eDTfgNabl4WAA8RFS7xIDocCTUHodJ
VcdVG6Y1dphe0xxEg3F0bPppnu5FFsiVWtvgzFeY4Tr88yEDf1qllBsTu5yNNja71aTBZ7hYX/pu
txIqnEAFB6uvlmJneqq88XSwflmnGrHa2R6r66BUy0d/yoAT9iV61YkHz+Ne1mZXJrltQmwvOasT
7q1qKZMli/Js3y+FeA+0Ct+U3hmG+6zP1u9+r1LranaLHLzO0KFABonJgPO/rlOx01PaoV3bdsaD
XvmzcVm59LwWB+NN4VGz2fd9CppmGKzwVxstSEPVorY/9kzb3TsoeLQxgApR4McQyWXXb523HTtZ
PGHX4H3F0JdAZbZ+gyKzktjO+4CtvoZhN20ovWA0eKWHw11tguzbL4ZPzUt60fRo0FW1Y94e41UN
zkImEU6Czj6ferR2clHXD84SZMuutnoWuBvdfkocomIfwwWY212LCA8fbD5Sy/JMbDSiKrLeD7YS
P6y2/bMMtv05y3IarJglZ+9NZ8FQWZvdFS5jCrQ9HjgPbhE077uynx8FPe6nzh9D54CsqXUzTXXP
6fBFft37w/Qf/j1Oe+V76+jGUVTR2MVOub9P0wnfhqZwUKWuwpC3k2uUg3UbqqK9qSbPLg5NnVFt
XJZOq0Pm2fOvULt9n6hu7Z7MeY2us2Dof2M2q+y4h8sOnnVs+h9eqCWnUUzNQ9XP442wneF3hlnz
mPhRFQJR9FbzV7Naxh1m7ZWdtKrXdyM9xG+jVXQHeqNEOErvrbfbMONZkpld+5MuOrUFI++CI/Xk
ZTyA/jU/4POOxGHtReM3s+2Kn12q1/tikuuPBeWATxojE9znCxdEM0bkIvZ01qDAWefzPs/95ka6
pfXY5QOu9AY8m88h38Eaj4M5VhwH2zvaWi9hsixzdVenfvsQjRjWJlmNk2ncuZ7EfVet8n4pC7OI
h8kNHiroTdPeMHJhkEq3qXs9Vl72JbKa5bGrTfEDhbbwoV4g1lzNUVCuuyK0jadxnHDnbWTfLomN
82qL83JmLx81vZ1PtecHadKKvJTJypTKQzg4k7pLM8CKu6Zdpru67N2ntbWB9yr8EElowKz8UX4K
EkXCthqu07K36ofKra3xbrFb+ydmAvOjBy4t31m6Q0YgsFIzja06y/oP8+iaD2g7jxuwxYi+DrTP
vIR2XWgl9qx6nB3yZc0SHbRR877ENRK/6XCpmhh3Td3d6cwdP2RFze+b5poopcoxIKI0La7tldmg
d47qAMnGktd+PHoSRgnXa59ADVr2pldEK3KI1dqhP7X2nxHIoSbYl96D9g3/F1LCpcmV7wSP5Zy2
v8vO5RzkasItw6rkRLt6odB6O7Z5/rucxZJ+SgdpPZoqdHNMReFTxaWF2MOtNSifHHzs6juUiToy
zb7AclCPYZkltBjHPFkQbvlpg1nWMaHP/gGWcU0/5p5Vl3sxt2MUa8MdwGvldfVOWeAJP2wawubB
qgeQ+/0wBHksi7TEp3iIRJzVnsr2ZVuEf7jsl45TOevrYeJxmZh+s4oE2zz7P2teJnUVzJMBeAiq
VPtLCQ95Yk8s30rLKPLdVHhdG0dMjIeNLeSPEZI58FR4fzsY+dGfcihphNROXreJkGpZYjF6gxdH
XQabYUSnu44DPUT+zpBNNsdStdwDTm4gCeSgHnDtBt3YxxxKzmM9mc614/VyBL3ehF+zdVCJDcuj
TxYzNW6rsJm/QtsNPg/msn4BjWKE77UdGd9MsyqLK6XsMbtywD2NiVF00Ro3dj+tIHI6An2qSvG0
rm4E+miqicyjKMEwa/i4nwVlhu9FN653VbpypwxLwQWRIQLIE1KNQj76WtfVdZctVnPX5MBQdnZR
qvdTr6CCTK1RfIXjIr7k4NGPbuoNsF5S9PFjUMXWNzuvo1vZG1xDeKDnn3B8MdJ9DnDnaC2d6QBP
H5W7Q3EP4eZk7hqZHzG9lsu1ATe5v+P7xppmtjLlvSuHSUcx9N0C/yXENaI4N5rw21rNoUpad+1I
m1cRXjd5mH4cG6fHTA3t/nbvl+BYIP3LdGZHaz9LRiP17VhC2uELTvsm3IEkaDjZZe1Hh3AqNieH
nOtpbwzNkL8PrQwQTBo1U7EfmZPNRspSJaEu1k+pB1GCnH5wiyQrTBsB9HzU76rMqQGKA5stdpu+
TxHXhVX8N9nks3FhNDkcsm61SNzD0Y/4NoV8WoOy7w56EUZzBcaUm77u8XpIsCNZryNBS/d9Q5Op
ituwsJwHVzRGR7ZRdflNJDvzuqYqfdWFfpbt+KcC6daRVv1hUEFngjoa5t+t1RV36TiJMvZSeCvJ
REo88k5NOa9zuZRDYrUe4nXY+HlLYvSu/dS7qouo/cn1zgVk23AZRat/QNy0fV8Pc99+ygbKUUgJ
2wjjW6I3eNewTUMsVsyjdzQDyvssWrBJCWbH4KEz59+7LC3uYQI7fmKiEYMvQ535VTJnbv8A1aM3
dzRbsohfaa0GheLZCuHB2PM14t5ul9DSdv6DqTq6+ynAruGgWi3DOA3c9nrwWpZYkqG8a6ypeYoo
nePg0Lgr31sa+HdR6Rb8Zcm7eNeHXfbTMXz3P0xG6fYQ0Qzz08xWKdYjN/TeIRMj2Vqx4kqkLkUa
CwJTFLfztoqtaCMngbwz/2nyev5PeG4/xHJrzcdAAzF3L/xQ7XKzHz6qsIB8Tvm7+i5dI1X7Oi8C
iN1tpPR1jeveF81bUYE0E172XfhDs9wFmoZurKKKrw2hHEkNhcdgnIal+7iKXCAmsQRmFiOALfu9
G+GTuKOFlX1cyqj8qYH9wIPI5nct4MofZQpzC0HRvo/HNS8+idWTuLjni0PfRKipjcUsva+ZWwKw
EN5o2LFRjda7KZ/SPjYGVNV2w5hv0v+lnm6ojvQzsmZ561yt2SZ52JGyDLHbzCWIAtNKvZ2PZdiX
aojK8UY3jf5FblQW+xlXv9umSC3eyBsiA2ehsbhHX2EaYyUrp4xh5y4WBKZW/1mRK8hjg7Zuu8sn
XZGo0WkY42bw0we8ITO8j4vUOEy+csI9pUTv6DUDVyrSU0omqhjVTWX2mIeYfomvx9Rl/X7GvKhJ
IBr17c4UYnlfppEu9/y15csCjbT7GBU1iV07Iv2ULIXBcXbHGmnZsFWC5K2aNxyg4bUA0EPxLXMj
O49hqKHwKPLU/ThM0fwuVTIfYjh6FGW4Ugc3zlqrpAk/18Uf6Ph1vyt627rNJgBLO1E5gs9FjyQM
hiERiIQtPH8HtzK6POfN5oPtzvz9BZErZHSakg+tye0lf3BqWpoJ1hqLEQMJ6ZE3SdVSX8sqzPBo
i/Lwu+/kXhCjlq7Rd1h0/sPyjXYACNBFGIC4uCDFbo8ifRI4cz0cvdqdP5RK8x4vuUqor6R99FB1
69pfVTz7+j06fs3vRtHw3jlLHrU3yB31T9oqWrmrMoyFfupxbd2DM2RcomkXVjLpM6TH4kiF9RI3
ho+lFDoUtKAbxfM85sr1bMLv0PypnWb6iBaSFvsqk9mjR/4jD3U1G+phtMroRzNG6R9cUctvllfz
xWmlUblP0+BzVizil9/P0aGIYAvtsyzktV4rNuROzaXGrSpDGXo3dL6LAmmWE+dAOgkzUeWwQilq
WOTd6syLt0/hZ4FGoNrX7SVCEOlurrQv7yebUmbCe3C+o+q5KUROvv7s4oIlbwRq4cu7dZnn+3kJ
NohP5/AJ+9x0H7xwCJZYacNKARv0mfjjhiUzL8xVvU+Nsht51SGIFzsFMiRYFnjZZyI4PWu+Bjxw
ZqtyxthXlv97ElZ9IOsXyy7V2vgSLE5YvEOaBYuFqhume1sshEGDstUnOxuC6DCAJs+updvan/GB
c987feQNfwKwXPauNAaE55oibz5jsM7pyqAFOvslE4UgRRLyj9G0lDaXvoUE1YJC5icB1vWxZQ68
/ga5A7/dITKXOR+qoPa/wdvXcyLJhkXM8yd80hXLHqcUM78E7RA8ekVamHHUhPopS8PVSrKSxsIS
qZJii7GS8xud6GsEOszuBxga850MzTHfrdoyfwRD0/2SS9kjjWxr773X+xBMI1tv9GzyOZF0gd/8
DHk6vAfjQ5IIbWdOY7/pRHq9Qti4HkY7HJLWXsf/1OZ4hnFMLYobYxROunewrDB3HlIcI4TRZnQu
VG1P+odbbQTkFxRCwIkbJmOrav9VtTdwMhBTL53jyv/vtpGz3OrnmnLMUq+l2kdu1Xlka2OUc3By
fUlC75/SKQ1EiruoRVLKtuggvByfAgwKei1gZd/vZVIgMJzUqTn+XlZZvVE8YpsrNSDwgs+IYkQx
Xo6VDnWDRVxrHs3ecz6hkuChruL513xTl9QpT5oB21CInTMrQL74Nv6DGtyqMhXg5uMonQ+9rZp3
1C7yPeBN6/sUNReq3GdHgwK59eg96oQnlUMX6PUgU886CmnfV2ozodLUSSW1l0Mv9dPrtSvr3+FQ
BAIOaVKFpvF36vwzdqPfqTFXR6x07XLnTXVqXKluLq/gS5vFzhjTlDa0MVQkE4E/9YlBzH3KKtf5
apHGLvEk/Mq868MsBYXXrctXy8ehKc6aVFwiCvx7wACAbGdss/sFLHqyNnWoFVZk88qmw47XPNoS
JRQl6Nmw39ZnY9MRSqfMTzkPYAH9hpPzFRpOtjWkjgj6WXtlqHbnhZPz4fXlP+mzPY+C94PPKWZK
OGe8HCUTQdFqo9dHH8bprQYodz+7bRt7ht0/YsBk7cZhuaSt/G+lFl12rFugJABvAm/wclAoBNZQ
S6mPgzatRFjzlESUPXavT+3cKMDiKIp6dPPgYr0cJRRNuFJq1sc5CFtSyMi9rrP1bZCC5/VzTDR+
tqgHBONkKtOm1Obmgz5yGZhHFBqy/Qxp4gmDienq9fmcOXu05jAM35RBUDo8GarT5lDUvLKOKIVm
1167Lo+hj7/O5NAdvFBRPjfWJirEGaTfj6zZy7Vbpy7IERVajyMvzh0OgJS45NrsGaq4MK0z3z+s
HQIcnCI40KdO3aINrCn18TjqKBPY40i9F5NnYViC6pBrXTgU5847GBAA2HxZbNzJxHqu3iZoULji
xtRYEymEG8HoivfSLKiOr0OF5IKaL5ySc0fx71FP7gozLAKe2jXuZmhEPTZ29xgNaffz7eeD3gqH
cDOL+6f9T89LjKTwFh4merm2va4+iMEQ37Vap/9eH+rsfDaRJtRIwZWfmizoIXcaKirW0TasmTTZ
8xIh5vVCBDx3MjaLhU3vDLzx6V6B5y4bHeDc2c9mvV9HL70pqHznyWaYMcedrVGZf+PE6DrTcwXk
An+TrujJRtmlIDdJ8YGx8no4VCPlyqjvrAtB95/l20aB7ws0H7QGhN+XX9fgqgwQdUTXtaqzK6ue
u4QEvrwATjs3yrZFfMckD/C/Xo6Cv07TltsoS4a1TmbJPq77YvpfRnFDgAPcjAA+tw/ur5QvTMMx
kK3nHgdLdfuqkibWL3578+Z9QeEZ8BuMeuAQp7ItHnl86axWcMxBde/8sqyTuYqqC3M5JRdsrXfg
xKCPAHeawA5O7ly3DlVE0yg4zo1nf3L6GkdNuUYk52578EJ05LMVtkazuPY+qvLw0PVCHHQBLP2N
8yXwgusHQUsnmb7pyQ9Z6qIfB/Qmj5aPaXk3zl/sYBC7/2GQLVXm8n8mL7zculLUbZfib3jsEOxP
KIcacRbgjv76KOeuEtBP5MokTi5f88tRdNNWtEEs62h0Ji9oGgs7ss507+dee+EqORfc8c0iMOEt
zHV8MpTtUj4FrkIEtGxqn6Crb0zh6NsSJtw9Mw2p7NZazReCxnZnvGi+Mjs6/lvflf9FEvtyhnZL
6B8WzF3D0vJRQuuXA9XRiCdWX4kp9pa8+tLYa2MnjcUT6cLoZyYNZJdEJ3JQcwcy/nJ0LAGzXEDn
PFppMXxPEXp2r2w1pVcmKIo86fvarBLp+t2FcZ/zjZNp4w7AJ0OQsaFmnZxR2Vt4L1jDfMRVs3rM
+wwNvVyKPN8ry+nMQzMN3bcayRLFSywroSFEU/vR9RpUlAy9sV0LP4WSl0VNfY3AoEfn3nElgjxe
pL+it4KE1xxaY7YbXHd4qICjfi9y2/+JUAK9NN3otoj7Yk7FXddmCFSlIe3FnTuZFfI9ndZfbKOr
bqeCMsduhcOqE6cW7k8zXbzlDmyETGMHgzUdO7PZP1HCNfJdZc7LN2D0PFCpD9vurk81ZbE1zdCY
EyW41MTs9fiubpVW4IqD7BvaRpSGvDBDKLmZHbTw3I5SYsX7VO3oaaXfAqsaqyuB8Q36kDjUf87m
dqLCzXT9eF4WJBsdd/g+zG52HdYbYQaBtAalLyWC3UoT/K7i4BhHhDfs8q6bjeiXMoRzJxGJCZJB
GPNnhCp6/ypfyaKhsXnyloQYNzCNGm6On4B0v0ZdTi3InkrrybHreryxadKJZGks+bEuw7qITVxU
fpaDE9QHq3UpYoUmliSxlNbymZsq/IQlyljchbqRFuX0erlfdCmt/WRAc9/TIXeceKRFeMmI4p+L
DIFNWGW8SCFy4hh0kvjmY0Wb1IEoXXAkrvJh6R8XPXAEXg9U5z4k1jLa/AQIIqe4qzA1kDUjPhyl
minPQQI4IBJVfajbub8zmwAwA4rrF3Kcc89fznMAiwzAF+jrk8/XqSy6q9msjhX83Bu9RNWVLPru
l7PYcj9MQ5lArjH3Ye/oO7qd4RUqiOl15DTex2aoFwS1JCoBoWlJlK3Xduf6s/H79YV51t08+dKJ
LmCzIdvQCTzVRArMVFZu2akj6Cz5zTS0/V7rNP1p2GOfrHP+q3CUkQiaHkeOXrpXizu9j2oR3UzY
D9HmCX16bGaTpGlrH17/cdv6/PPbIFPys8C9Aux7Gf6GPODSznnAAh6x7stF2p9S096kEMzxa+ZE
8uubx9ugTPj0kPCgV3IS9RYFcs2QNqm8rDAdtZvIAbexiHd00OcW/FmaXgB5n7lAKaaR2CMWtQlK
nIxIRPEGHsvW0RXj77IMG+BrVberg6Z4c+XH5iCCkN+oXBtn+uVamnY9sM2We7QnK4QmVPIEa5W6
rdd2jANQMhfG+xfkSZJN4WerbvGiBaz2ckBvSnnU0j44ejYwB4neyw8pTSq/BlWf2B0M60paqRvQ
BiqCd9jSVbemdJqfWaf6J0BzLZ0J4yKt3vn3SIGHhNCG3i0V31PS7GICGfHmwD1S1GGxs7Hc+9hB
/RcVg/rmBNL6okBL0pFu6nucr0aE+QcPuEjrNDfh4vTvO7EW5dvTKHYfaOFmGwk04WSp2rnrMWnL
vGM582TtG8rogZWrmBbyJQL4mQO36fwivwQTDK/zLR7/ldIzc2fijnOPnXB+mV7lX0+R9+QOariQ
1Z/5dtGZ3MpcTA2b45M5RSoNixIF0uOar/bXQurmzrbLfQ66dr9Wlrjw6Z6Z1zMefyvdbQ+wk3lJ
lLqdGQbdMVTU7bKa7hsyKSudTHO48JI4NxSnhxO0wS/R6Hm5hKlwawimzXKcND33elAePas52w+W
uFQ/2X71ywDokO3yVHCoEm/Y/5dD5dO2bikeH0g8eseedsQu76b+Qpj993Jkl0xekpS5oJqemoer
2StQosr1EXhG9MGkTvKYwrL9ApHW/ZaZpv8ow5l26+vB9uyocAf97YSQ2W9f6l8n0VqbzEnNYDlW
CPpjNLeaw5cJzeHvXt/U34tANterLmAgvz7smSVF4xUyN1/bs63Dy2GxD8+8YZknStJDuLdGichN
3V/Cq/57+oHncudvcgOwPUP7ZJRwwXNLjKj/QRjfdzTAaanSKn4kmrifFiEuKYX/eygdVF2JIdTZ
2M1TDep0tjQXiZqPAQiqQzuq6BqmyHAVqbr99uYVRGcLThdyOlwnp9Eq8ibPNXp7PA5rbR48LGiS
Rfnu9eujnFlBiigMAwz32Y375QqqFqRk35Trcc0G65Pnquiqsuf8ULgY0K6rBKr+9gE35aONkUGZ
4JTtr1sYKUUb6iPGyFkfU/owD8Ltxc7QlX8jMxARrw945iRik0ydnDLb9p+TDwC9KMvIEZs9ynpJ
H61i1rdzLsMLcfgMWHwTdGIUmBZ8bqc8MtV6Ew1gR9NgWuDJ8yr6aE5wyaKssZJUre7BzjP7ajPE
vU1tmF+DKd5oQbpFlQ0cTsmDXhpW4SeXwYwWpF8Zaj3OhIMbHQTmTteIUWdA19++qrwXIkztsL4A
MH4SnZ0otYIFVOpRjK3xqZnnBxLT/sJt8+wKdhKYYbBsSmAEEchEJ9lUtOQpTzVfH9Nhbg/alPlD
BXjidgjD8oPXA9pbFeoAQagM0M7C26lW2snGgLtWdJ/nOEOr81aCrEUT14m+2rJcrhfH7D8KSSdf
FxXKK5t7ddXa6QUq2ZnMDHENCIXkugglQ299+WnVMl/R8i0XqC6K7j0u9EubABoufsMgh2UOhwg0
RlsIc7mfezBoB2hh1n9Wn6bhDSUfMRzlUgAdscPFnx9e/yrOfPeez01EVszDBrm4lz9u9vH/KFZX
Q4b1Uafy8+7gzICe8gCZxEIE9oUM/MwDaGu4bGJ+HE6GPBkQVWG4iU6lj3UHPg3BIVSUQLLTeQ+k
kh/tYgBw3ZdR90GHeZBCRVragyPKpX03ZML6aYA0+UMHHjilVkv0dQwWSgFvXxSyKZjwBET0TU9C
BVAqlzsr0uj25lFsz2keW0o/6qns93Zmtcmbh9s6GiFGRFSfkDB7uQdYDZl+BvLpaK9uh1Q9Ytpd
KvI7JyrMT1ZjLxfGO3N5UUVECwEV9E3KbPv3f6UC6dJPwKMKfbSUqhM7UHrXpHmbgFK8ZL1zZqiN
dgiFktYDye7J1ILCcNWQafeIOaIkEQ06ANP9fGM0yyUC+Zn4TkufwA6xCc7rKc1xMYUte2G7x7Ar
fwwrUgl0XiP75+t7dXaUZ94zFW4Uqk6OLxwuX2QuzyxL2tO1Qynjbux75/H1Uf5dNv50uDWSNwys
+/wR/bVDUALqAhisc8QFqASuksLB2rDKjqjCC1WTfyeEWxBYE8guz0KEJxMy5ehNWKDZx6bNYTHQ
hEWPvO8u0JYijtTLAE47cvvwNyGLjYz38sj52pzdSYUW7H75FGbZHYza93jVDNQGEfiqdCDj0b5E
Uj8zNzILioPc9lv+eXI5ec1qqAp95mNTiXbXq0Hvltk3d69v1vbbT+bmo5jN43sjqnELvpybCxor
byxa1kK5BbUEeZv7zoK6ll1R0bH2RRi+tbdGn4vYCbCEK5HAfQqYWQqSBrssoxuZR8sdVd9pVyMn
eCFOnG7aNkpE/QJQCbgJNu7lxFIg6oVlY/9Yq3IFb+kX/Q8bYuJ9Y9sDtWVj9e9bu2huXOCXFC3H
S5zKf65OfgHHP9jqB0g12KcbiAW32zRGJW6C1i8msFkOvNRU1+4NAuwgX4dUHUJ4U3fjtDSPFt6b
JSVUy/8C1neBODIF9z18nwsbTl58suXPv4vsblNx9am4nOQjrW/kKE5a4kbIyXjw4HuN8cybT8SF
tU5OEqCk0t8GtYsAU4VnHryOocQyPZymDspYY0HxrIYUU0igv262G0c3R+dKTbLklh+9MUkNu/Z3
DfolP8ooix6MYlHRYUWJ99aqPLqcE/hwGRcZnQG4SZFxl23ol8QDbtnFsDtMuBmT/6PyLL9CnjwP
fWiK7iSuySfMG4gpbnRlpkFhw0kFuHAtnMC4U0MqgNcGpE+gaXX7GReByI6nYhWAgM0MksuMKtXO
VIaVAW4s1iopRRjsLKcY2p1jRB68NFNL66YuvOo675zsU99N1kfpyum9Xflwg5RbhsnQyvKPtKhY
UbVfMVrIK8R/9kIalburoqH1qFn1HgSLfIrAFci8fJCuANq4dmMbxbWdEx1hzkxbjXdcbgMUiEsc
RCwE9SGBBOajXxf5/C5ccydP7MFdPmd555VJLV0bufdU5t+MIZ/yOKhs60foDc2dk8J0AeJvY602
h3Vv8VbtfAVxXq9/vLRy7pqslMjG4IbyXwdxAMx46813nb1aVdL6sjkOldGUwGyxT0nGYsSYC5ex
MIkaXXwFOik/r54W36WYMqh7qVFd2RAuxFUleY8kYnCaDIeHNHTiMoT4Jt3UmpCsBoqwQ8tZfwtW
x/uNW5QmXIpZuYlfLaCT88BWV9HciDmGYAFXgGZK9bHKAD+WoxN9GEr80PfKs42frSmiOYbn4kAE
mbPq8zBC9o6dadRDotrUGuIQSFy5syA/3fejLH4r4BBf3WiCq+eIpfd2rTKx6R4jYxJX4+oioBhO
Yzcn1mSu35G/+T/OzmO5bWVbw0+EKuQwBUBKhKKjvD1BHXvbyDnj6e/XGm2CLKJ0J/LMTQDdq1f4
A+KZ4LvbXwrUSKR462T+VgAEQ+NMTMD8cLbWnwuydKnr5F1ekGGROuOW5tCpbOJRnY4UnFpOk0KK
XskVV+acCgaUh7Yq8tgbtKx6Guys+jrrswHXMVxWSBKhlIyeFJfd/6JhhvzXZWP+2iztCmuzVeJ/
jWpQjAPocC30tHZq/82RT1F8a9K1P+DMq/lOUaTyIcb9rjwkTtf+yYoi+ttFmXAAwDS4cpVUUt5S
Pax+GrVTfCm5nWOvK3P1eS7K6QdMsf5rPzL8gb2YZoKuBwaJyJClNQm+MUN8azkTnJy5aN2kmqYv
vW6rjykAitY1lg4+a71Y0nqw+BKjZxdRqh2VrpFWV5srgJcSLIHvepLkf6dMn4cD0G75uXGKpfQ6
W69+RGFTNi4NMrs9YSdt/7Iby37W9Tz8whQQ0g1tLw3e5zwPna9pTTZ4UT1PKe7VTRYx8gDm9YhZ
IqYTEUjkZ1meZsmXa0d9waGFMJfErfWPFUrLeCgkJXsZWiVcD9WojRkeVnE9+3xNKPaSU5pPITOi
f9ZR+z2BIK95ZaW7ZoZQsWNf/Y+e05x6i1pGnduh8P+ayEX0jfJ8BGIuV6rk4mxQRUcJ+Hz5aDRR
8grjIIJxMIRF4wJWpmvdIMP6o81l9c84Oml7aMMq+rIkguvTa8UQwW1aojfICdQzSxUDhYp1SdLd
YXDYLoVipy9SLCFmmJh99M2oE6OGXproAH/zNnqL9Lh7VTI2jV8mDhaIhTPkP4YwcU49Abg/jAVB
zVVMaJeVOVsQUaSkrtzcyJtvt/OMbanGGSCLpq8gagUar5tLp4XmVWDRC03UXh8XJze/d2ZcHWNN
HU6lEls7HaFtWvO+HLbmQiFVaCdsbv95mFQtCmGlKiB+X/B9Dh/zVg+/ZlToPrKvOvT2RNtrXWxT
tvdV4QI7gvUP1GZTm6TKMlGRa0pgrUofNFC8jgNE350C79oqaOOQO4keDaPQ88xmbqqqk6VcCaQ6
hF6cluwHJct3UuttFi+eBfiTKQps5Hzf6e//yeLTXLdRcJj5YMCbH2JHXT3iKfjJHszLR/cGhxnV
XJAhlNUYoJw/UBwjyCjUP05mayx3kxQPP/ukKH83NOSf2zhL/95e73JzMCIEFUIiBNuTadr5elOh
D1CbFeQk4JT+Kqy+u4OCUD0ZUGY0d+lbxBknEMU7ZcTldwNqKFDDouWEgad6vqyjTivSmL1zMlKi
gyal8884W5KdGu/yu7EK6EliM5UKX/F8lSKEXTXLKVKWuExBvLAcNx7hSsppulf6X32g/yy1eY+M
f4sio3l9Mqt18XOB41G0fM/b9wKMJfJV5GiEoAFNDUau508U1ZlSJHhNncwc+Iorg/x6mnlxg0vs
E5qLtWwkXrXQoHJzveWasDOoQh7C9PoLaPG62Cktrjy3Beibs0FHFlDWpmbijpcr24mcUwKD+2Qv
tvIpr0pp55i/b8P/lmY8N2NlRgLCMRVY7Caa0DRUMJHvrZOz9uBZQrwkkmO+JHhCJY2S+LNhTp/a
voSYYhQm2upkkdqLJgNmpS+SRb8q0KahJ+sGDtF4U2vopDSoEQBEgg1zUnJ9/vgOF767FF3v7c73
yuM/MQOSsRbjWmSfpKbQfWVaLH/pYQDePr6Xr5+RNGUdOiJUrGzz8/2Q0A7l8q2N01olk4dPXeIl
tRrufOSLXrgIgFwcCEpCtQACuLlCkCEIDbvN1CCHtP2syVLy0ABs+5bVFqVxEkVB5BgQr8i979Vo
bPwRzdudwfjlYabpCgKJuhxje4L9+aNmeKG0ov0ZDCUMmtRZwn+7pIi8yZCKH7ff6pVyFSQDVyXF
shg1bDUMMzlFlnVZ5MDIZM4QbrLLM2bJujtZIeipfgzvpTpJj6piFUGG9vfjbKqlh85J+eI0WfVs
aZX95/aPEkf7/AjQd+FW4B1AE7goVUv8RaTYauVAbYb5JDc5ICOrdXwnrOlFq/BTb6935X1Ds6Tn
R+zk+Bmbk22iPjhIMLkRqi3Q0HcK3e2XNT0Q6PbatBeAH3YWvByGmbTKDC7aTfTET2XQsRGdA0Vq
swenaRBRC1XnTp3ZaSBpE29Z0uIAQGN5MkdQXiFe68hOdNPXCKMIv10NauopSr9WQ6d7EBOdvSMg
tvjm9RN94GfQ/KRtuJX07dNYyuGD9AH1JlzVWT+Mdf5FGpS/EnohNgYtRjt/q2I4j1KvPEmYAx5u
f5DLs457AnNfhN+xagQkfX4AyhiYYB8bU1DnEPstC8bfHIKovL3KlW323qtE05Wm6AUZAKzrnK5a
MwerHg6vurbWn8iOFa+dq+SYLeu8k1tdeyrRGcIOTBfXyObTA6yLwDlqc1ClmfRVhXkI0zb7qEqZ
CF1ERyDMjEFoP4nN/p9ovCppXRuzTnfBXIdTbzTjsa274cvtd3flWdBXZYxM8QtybfuFBhSE1BnF
08BwSsOHW2l5Fdzjj+8DVhHoBnDsonF4/iyyhmdjGvKFisocPDPr62OnVB/F1iDQTadO6C2LMwmc
9XyVqjOkFMehIWhQ1/HR4JHvrEQvvYGeyU6kuXxtQIsET0hM1fiz2dhFXqVCNkINwiEqgwX2qVsM
Rryz0S7jGQAukLmMMeiT61vIGOoxU5JZgxbU5KNPo9JEd7PeDHcNNlt3H90HLIUpOF1Xuv/QXM/f
HbatnYM8iRaoY2z6o1qVHhLge4iMy5PKKqpKI17AFxDHO19F0+fQHhdWyVvFnBEPmpOXxFJKDwO3
xh3aKnm6/VhXrkVWtBDfRu5PjBk3O09Xm6ULFz6URRfupZm6/KGMq+UUVcCvlgrVPzReJHwxsuSl
QW/8z1gsdAwh/f+UpyF7MKY8/bzzm8S1fx6Xec0IYUAbQfL94lpMFyLisnRq0JWx8Voy2XuM5ba/
MyLRHrNq2zy0TTP7k9qan/DsqT29VNPYzzUNbSi5V6bnWmrrH9EYq89JqWVfNG22XCR3O7+V8z02
7tWfC6zPEFNw3uQmi7GkzJlnJBuDzIgif+i19h9uO/sVfqV5p6aG6XWSwKZL1R5k8tp2AYvA6B2o
Eo2AzabsdGOqevRJA/Jjy3bJ9tIgzdXWRZFDf8qbsfp0+9NcX1BYgjMNZUi82S21vQI6T2w1mKJJ
PuWSJLkyF/1bRufsqCEZ9+32etfCCAMiWhzkRzgMbB6wWbCpH7RRDRYUFF/G0FGOupPsHYIrYYQo
Rf5Jus1dvK0pkQZELskstCCNuaqKvo2PYKFoJU/Oh28TEaqAGoh/wHdskm4TO4sCoV41QIMoD3KJ
xnmRjnt40ytvTdDJWAYiNQyRzYY06qLuQxldCqMxi2OcVGngoDR1f/vbXNkLNBHACjBCJoBcEDKc
Kg5LZmgB7Sb9gRI2R3OkNu9L1OdQTmv6Hd3DK1/pbL3N7TU15RoZPS22quj7Qxrpi6dI6BgMAxYZ
tx/t2gsUVDx8LSiBEWs+D8Nom6dY1MVKQINx9mJbHT3IAHumDtceiPQYHy0w3YCtNp9ppmlKSlko
wVwUCTjycSQ368e7Mq0/Omzl5sfLBCI3dT05xjYZT5HmWBKIS8HU960vI1ziphVKY7df2zs4YRO4
OUOCxM2GgNKlnb+3Fo57ZneyHMhYY5u+jBT9/2j0dZ1HoG+OZo9Bt9cibfJP0dSZQV/PlFDewvVT
9Whuy890/AyhVDNFi6sq+YK4JIyA2UOCzz4NUd40fp/YxW99LaTfghuF3EhYC4jwpPEfYSgq+RQ0
TAPw1V6Hjyc1Imsii4I5R922iUZTPcRQpA07yPTB9vtljBn/THuCC1fOFSdGbDtRmdAYOn+Jul5r
q5xpTiBJC6qOzKEI707jLTi1Hos6THdSgCvbECYgBTgRgVHGFiVmVpJeA/62gpmgcpQ7abybzFj2
ps7UdkLGtaUEVoy8HdAw2fT5oyXM9ydDT+wgbjvtODHOcHWmfMfQKP7e3opXVuI7wdgF3g2cZouB
hjMwj1PvaAE6XFCHBkR5uZOlx1Wxh9PHl0K5W4zBaX5SXp0/lBWlS+0w+wvkqex/lp3suCHEqJ9p
lVgf34DvQhzQCISWwZaUEUmWKUtxbgVDl6fMU1Xn0FMm78DArkQ/m6yLqR3oAhgnm1M89hgHtlEj
B2VXWkcT7UqEJlG/+/BrE4MSS2S5jOm38ht9N5mrLndykAHpCnRFyg55Uut3Ub32h9tLXTlReJzT
XxVNDxsE5vkXcnL4cNCU5aDPi+zeYaZ4cJBIOJTKiKh7Zv7v9nLiIjqPgjZVnHCwIERwqjZJfK8W
qlRZXUVboRyPYA6y06TK0aGSZIa/BOkZWS46IbdXvdzxEGeA0QCzAlMDb+f8ITNh+pAyXwxK3awO
oaw338tCK94spMp2lrrcIMJ1hLKLp2QCuq3vnUntGAvWRdBTtJLw1gxDO4R2bz/QxSokMCgzCFFn
bkd24vkDGepqdMNirkEdrgN0sLx/MLp2ryV2uQopH5MmtDN4Jnt7evGVLxlvNmEQWhAdofmXqKAt
+s4OFDHgbEsINRsAYySXOBfwUOfPoqkpPrVp6wRNBYUwcZY2ce3UNHyI//mhReMzdzW5LJ7MRDN3
iuSL3c/awO6ok8GQUaVscvZQKBYaVREGS4JeWxE5rWsq7ZuqGl/nXvl8+6Nd7ML3hSDuWIhd8KCb
j7bMXTMs2mwHFipSLzLCYq+oradHFBTbnXvrypdDoY4kA90OOrqqev5OcXrF/RPuWhCCnHbbROo9
HUrczpe79kAkggwIGb4LjZDzVRB+JhSHhhNkWTifWiL9I5KarT8Z5biT4L7f7JtdArtFBwskPtjF
VHdaU3MaEaEPlCWe75sIIdBhUfLHXjWjvwium/coNeSoKajmI9JkQubVcT5b8ZB6tpoVL2HvGKfS
yOKA8eJquAhuoUOIwHUMwKFsjx/+1MwyafKIXjLTxs2+AjNUYtJsWYFkS8u9oTR1oPF7ftjttP4/
lmJKa7CDTTF62Vyxc9ei1tc2fARo/H5UTNY9oB38Du14j4kAC+DirArvK9F9oG+t2dt9hbNIDEZC
JyJM1ohLclvJPUjndUJLUhbYg3I2QoUKBzT4kXsURvFUt62Fcl+l/p6zdnoz5zHX3NpcyvQuDcO4
9HoMCx13lRLjc5h2BRMsqNyTK4EbeouRiXuEV6+V5JRLGAZKLGUgysM47H2kt43VM3qua8RlY+vb
DCXukzljyiVIi9ULcW1B4Htuii9qb9M8L6s4cWcA9M9SHCmAmOTaBDKlFi3pKrIffwHi1T/Cuk1a
n+aPAchrjtRnJR7LF32V+ke9cLJ/+kFRMldB8gTZ5LIxIl9KovG7OdECQNewn96YH9WfTMkqf9Z2
qxdEtcj6m0RFkx4m5jrq19pRqtKHWyxXXp4u/T2z/u5P6di9A6bZkfD5AtiSn+Zy0ftAzEFepsro
LD9HyyFyC6wwaq9r6oEF9bGUXTgDcXQ/g4uBI4W7wl8r0SSoA3k6A46tEjpkC6QHt5pGezya8tLe
62bWqcgjd5rmJcksfVpV8PquqkuGD641mY5aMxhvmpwPX2PGVOBEI+1NQ1EtAeHU9sXRTBOl8aPW
QKnZTtV+gbruyE8FwBeGwqXTq66D8UHnOn212n6UGsiNmmWUfUb6NewO+sCBRAxP65Atlzv8n4cG
0xcPb5lwfbQaLfvH7FdwgFK2Vl/NVE++pZRzfyYdLhaIsVL910Lmq/FjCW9AaNCmdbS0pn+ucAQU
eMXGtINeqxtAgKPmNIeoNGvnAGpXkz9JRi7ULqZY/j2rEhvOMULkxjNyBO2uKRHF9qxSh9Rp5Bqk
DC1WyvHDAZTGCgJLlBYCI7NtOhtIlEKbU8oHdKuRqjXZ9rmb1TZmeaqG8cftoHQ5TQfzQNYPAQwG
PQnfJg2agRHSyy/ah7Wv1a/ysiozYhxhaLkSCfW/KlixP+rKJejbKy8cRFe5wMLMWhu4UlWgxbD3
gy7jiSAuIk0Di5o7cXslAhkAlL4gpNzamWH6A5PIxR9C2/xVOWZWefYsSw/SkEP/WTJTCk90fS35
UY/QT0T2XNFGVy3Gcj4wHqQ4trocFROZSzY9anai/i+Z8TBGJqKM/9diF9PeqbE9fAdOOvzK8kmD
sL5UWXxQkzb/1Yx9ijJj1EWvyIkip4VwfmZ/LitU0LsVMWvu0VUpghFQ6VtDwRk+5FEop1RQRvOn
0J0GvCrAC+kukSstPSAfKmeHcbLBJmRtgcZEI2WVHWhplr5auBOOLs1E864Yuy718zByfsv0uyJ3
WK3qR2MqxQCfuFEGPzOs5jVRyuZnHi+wHzX4/3eo8S61l2N5gvC5peXOYdVQmXWXPO8yVytlKbwz
7Yz3NKVOO9/jWaDDlW7QDHUVu7AfuyrErMHuF+0O4VmwbXEVpkh6ZtQbHnlln54Q7y2/18OMyTRp
GBKvQ5yjd11i8WyB9O2GykNsH41pOr/Sa6sUZuTX9lTNfrVUduzRKdJ/j3QQI+TlZ7Qo+P1SeR/N
3C9uZ+St4zZh2lRPVKLYcxetBOTUTJ05u3MQEXmdhZWVNyt2CQdba6Rv84xlpe/0kv3W8yV/Ym4Q
x15kJmvHZ0/br9FiEbqplYaAzunQPEVROzK8jqIGewZN/pU547QEThJG/V1pl/UgiFV9eRoVaQUF
m9GX3insL0oeuqd0KsgxUaBD+36T3/YJCvqTUVUPXR/pAGaj7jsJm37fguf1ZhwOjgV/yp2zdZkB
siquwDZOVkxMtrO5ue/qMXOMCouSZDyW7I/P6AnXOwHsMn8Wq4g6jmzAApVxngEyftDC0ugqaPJC
JoRegvwyJ9ZwBBkzPg5Kv4cIuhIwsKYktaIA12Rj60uel8PcmHLcPCCmtjyABS4eIm11XrpskHe+
29WlhOIUtbHARmxyaE2ekY5Ae/xhGg2LFhwmAWsqM4nusRi9HQivLsWk1nFEU8swNku1RY2si7k2
D1D5sEUyKm+VKxx0F5AAt1e6si2AG8CdYqTFWEsTm/W/g2EN7ns+J/VDYxjjqTBXC3skU/po24eL
RgwlRJ3/bsp7vgpCvrMFWY5tkSJ529K9dBXcWPwMuu7Oq7v2QGIUhkiBZoL336S/iiq34Rja9cMy
KFIwJ7r9VMnmj9tv7b2tc159QIUUiA3SMIZJW+2xvsoZ/uld/FCGUle4ZVWIvEBT1i9mjE0CMH+a
Oe68GulDk3Uh0r1aG3/NtF6pGdSVk3w/O06JMkulj/IBIzV4FCreOOC2pjoPGmyxEf3GLkoj/TLT
33loTj+NSI6CuKA/ybBRxTLn9kNdObsGiDoxoGDMeaGa0iJv0anTEj/gVNP/1uRYc601Lz5r4JpP
SwKo7PZ6V74UUmbCAgqZWrrgm00+r063mqMRo/SQ9m4/DcoPp3CcnQbTtVXQ+XRoj1DOUxGdbz0b
zzLBC0keylSKD8uUY60lo1F9+1muxHQUe+BYEv2wE9v2oZW+l8cs7lkF85BgVUgLVDPTUdhexvqo
Mpb+zkhhT0btyrMJ1hSYSEZKRKRN8xHL1USa6Qg+KFZpY5ukrbArEtp6OzvjXeTlfLszh3NoX4m+
CHt+EyUGfdHD1u6jB/wMGt1Vxj5a7/WwGSYvUow48o0sSfUvk6lGP8KpizTXRtoM9e+1Hb5XRj6+
RRhBYbYxTOsTcvKt7SVTNOtuiajUcu8oOblS2dj11z5fQgeTD+Zy7jCaOEghoO4OciFg6es8/0Zw
Yog9e1rtf5D01n6k1Fejp8b69IURX/pkQgP8UylUo+6AFtJXjEKx5VYYxM5un0k9kEcHD1tXyeqp
fozibu39so/Sn2s0mp1vUO+NpCKzUzxHtZFMftUM+J7opW1GnhnSN/RmK+pzP62y8Vc1FKvp45Gg
PrdqY39Z4qazfXkZlq+znMEFnElqkPyflajwdFjeWLiEGR5YGmyZ/tAAgy79gv678zRYTZ6Q/DnK
pyqSkrfJKJRXeRod84h7QHovY8r2mNVR7dw7eKRYbt8nRuKO8pBrh9Ip197TnIqnGXQl/y13mNpD
JbGN9iFZsHhzSenKCQe8IXqh1qx+DUslwYJwElVxMUvAKn3Rc5N4UyZr7JpVOwwCW7i8mnMePRtz
rz/zkzoMrmoHon9ZpjoxKub1Y5+SIZly+0RdRCN6asQimo0mkqxMkM7PbcP4ACPlOQ0k3Unvklir
3alUdawAlvBuzPeg0pcQT6E4LabAgNxUgcY7Xy+umkruUKoL7HS1HvTaad/AVoy/wwbCUaHl6kFr
qwzLglCSMpcvEP2PxnWx09a6PNGMRgRAQchxaMhrnf+KNV7tNa2j9AGh4uGYjs36SOG2xzC+TC9o
BiKaKZDLyN5uu8WJEXccvEYNnNqJDl2IdVEf6hM5vWV+9DMC0dGRDOKahFN6KeeTRhEqdJ0WdHGk
/y6sRX7uDU4YfOMCd3Zz+n5727yjHDahis2CJhlFJECI7Tg6rbC5kFCqDjQy0Xt6/LRkoNSe5Jrd
ahROdVQ7pblrMOd4lhJz+ewYZegXWKi8KKFOpZQV1dd0qHYxnmLDnv8wMeUFrEymBXZtm6mGdA0E
pTF9mFNN+b6GoalwHZGCu7mma7k3TEgOHpI1xSozNQf9YFkjdfasSMPrzjsSd97mp9BhANhGesT5
sja7rGCOsFpNGT1oeWLyxHG4fGcmbv81+rn4XRS6+gZevHzCrFAf4YpNuCVZMlYcriUP2i8qTMKA
A3PhPhyt9XeeIvznwwVZBn8sBrxvSlnpbdTB1tH6ffu3Xx4QQBoyfU2BeULZeHMT4VS40oFbwyAr
U3aRbDY+/Bdt58K7sgqvRxd8fzhDF8US0voFOiNlGNhhgexfEf6WI/ODdr50rcFkMtYD0kDa5WxP
oQ16P8F2xQ7sGPu/Wgtfhg4W55o4b3lZ7cwpLywq6TkLHj7L0H5m5LDJizN+jowkRXhaiiqnHg/b
1KvaonhJoyH9i5Zt7jLkDA8VDYtTD5ne7wZDflGdpYrcHN+b7PjBL8mQkShHHgyRnle8CbhwsMPZ
WQbjFOczhEidqNtOZbgTfy6+JM/L2JQEUPAmkHc5D6iDFIemMwBaL+DDHdoRve1klPZEgq+tAlZc
KJ4KtY1tI21q6mjteZuBFtoLmnRh5IWTMuwMpy6STGKHgPDSG8Q040JWudb6SB7sOuJZevVuym1V
WMpE3MFF4yfRkh+SUu92Jkfv2/AsWIhVKXZEU44YLm/e4BzTCzXUNgoSUOlqP3+LZ8fTp/oVLm/Q
O8gA1dNjlU53+Vz/O6Ldb0UZljLdczysz62he6uWnfrBOCJUd2q7aDpUGRaMtbVTTogNvPmdBFhA
O/xEfuqWIuMUeLMY7ZgG6LklMQ2v0fhZz2b+a0Y64ahBGPjZkxlhWIWr585LurhQxTuyAG+jEc74
dYs1AAEgDjsHhy6Fc6zXJDvoEq3ttlLDT7ePzZW8iJMMp4t5kkrHYxMAOwMO1DqEUTDGCJ9amGrB
wkgLAL168j3RsRbcea/Xdh2iYwhPUE9TAWwuizBUGeSFzMkGxBWBGOmOKy/yEb525uKtEhRN+FFX
g3coxX+W3Gw5s0IoeUIdOEiS4kdbKOphySD1ZHa0l55cHlxEXZExpbyhBgWGfx4eFmdgY5Qzb3NV
1lMehj/Hrh52mDuXuGGhg04iRJ7BrcKNe77K0LSTbBtNFqQTMdZt9JgpzxTbDeFVGf6EipNPB6bB
semqfZJOLpRHnSJfyjvVTZQQUWJSYfNJzgE8+bf305WtizGAgIQTVEgFNu+6V2RhRM2xoZiIDmBQ
nCdKOuZqvZn/ub3UlZdNES4ubY1hA3/PX8Oiw5vKtTUNyrJAiw26/aFv0r2O4NVVTIhCYC5I/7aN
TsaRGifeSgOjyxZfn+byJTJ75aP0NiQq0ayhw6TTNKP+Pn+WqTaVsDDKNKAiwyfY6kYG6pOxk4dc
OezMuOG7ckOSjMibIog4P8StZGZBrJvNUxjL5qM8R9L9rGLl68ayPu1cMdcWFBWBDb+CdbdMX4at
MH3lrAgAuqEGPcoGkRolTJDnA5jldDx+eEsweWIsTkoCh3k77+nQeXWSSo2Din3vJStieUua6R9/
jcBVBCGFBqQYL51/rLrqmmJJxMU5KclR6tRTpqvxIayaT2PK3Pj2M70jNzc3kSGwK1AgTMLKlqAS
j9JoaohjB3Gt5vF91E7NC55/4fcoXsdgHYQ4Ahgn5bfRSvngMnCd/sV1HiENp4wqRGSdvFSPotdQ
PJTrgtAKtq+dcs9K3SfhJIcWQGfKicegvcHCfmwaL8zqgZmpIeh6FQY+YOuXfr4b5FnOHyCXyYbH
zHo2fahNja9he2keukWxBjdOw+LniCjvZ0PN82Xn9rjcUKJrBBoE/Dt61tvTyMg66VMrVIIpGyxP
sjrwpyVYUGpCFNTRZt/ZUJdUOqo/hpZk1UK3G47B+bdek7jHNdNZg6SSat3rR7P4mTRhU3l1pE2z
q1pTbbidVI2Kn2h6rWMmnKnacegHJwJ6G1tiyqg2r2qdauExk3FYtdSUiXcW04O6vVUuYxU/VhQz
AFloKJub5mSSDTXFKT+2xVPrcbDTp64M54/2FMQb4QanAypgdtuSSVX7Hj0YaQ0y2tG+qeHsrgzW
vHPGLu8RAfIVTDZaNgSsTagK1QrFmsZQgywddB+H0/oeLd/xRUBxPuoVJegUBEMSYZoLZN2bHChR
KqRFlkEPJhyJ3MQwC19FL2jnia5c25DnSQ2QcAAKRuA430o2cIiRuWUXkG57hTRkd2kb+2NWBrBq
3DqLj2KaOnTGE92gxzXqTok4XKtT7IHFr+wT+lKUi6gGC1Dr5uXWkgL8N3EaYDYk2KioIxpSaB81
h+G1Qq0UMYuyTIyezp+XnD1TlkFtEcow7beWTMibo/TDNBVWIRQQjoE6gEhTz1dBmX0x28xsA9jL
zjGS2v4AmTX6+KZnuooOLGm5ib7YJgyArYhbTQqbwLRj61jaSnmqGnoSt8/vla4huq/MmoDkAqvj
DJ8/jKPGvVFIZRv0kRGesD+onrCnNnG6z/NnqeiSO2UezNRFZSc6rpTDT9I0h/e3f8WVo2fRMwQ+
QJJAkrnZHdbYLg1GFU2ANYThmWpcnCTTDB8VdUx3BnmXkBFOmzgOCBSToJPGnT9wo6mVyhttgshY
UM8qCx80i+5pYfqMDasEVTwFoykpDCIaPYc2Pdfoq039t9uPfHkgqPUE/k80Zyy+9PnPIFduimrR
WnAiWnSXt0PjS3CndyLA5eX1LtomgDhM+TgT56tYDb7YlslFbrSRRNvftI9arMpI86jxU7R2yc7l
de2pGC5TwCIwyfh3E3C0ZJLkaJyAlMRJ4pfInfjzqFv+h98d4RnNeKFNA+1js2cZjNN1kqQiGIo8
9Oy1RumsBy11e5XLTQlxC8I2B10I3m3798ooWYWSq2VgDIgCJGuiHlITc88Yr9Wd+upyKVANXHLU
3kRIItf5Z0pye0C6SCaizLMmAQNLDM/up/BAH2BXsfCyzUCMFMYXggBHlbFZbNXs0dDBVwdyEo6v
4EUUrMewejCrhn0y9trXOmzAATqtbb7efqWX24NBpmhtCBlD8WrPnzMsLSSm4mZge4wahtpV8ako
TePu9irX3qbQEwLpzU3AZX6+ykQGlVS5OQRO7/RP9ayvvm4vsGssvdmrb9555+epssGIRydZY+oM
m3sTTmg65boxFiNg1Vr1c1xjHoYMPAT6xbL1JAwCTnSRbcS2xiF20elDug1OgPQtQijqT5nN+FUb
GQG2p5VZHnWE33diwJXX8Y4vxjKNUMPJPH8dyyyEK7NxDNp+BmCiZ8XdaIJ+xzoq/3z7zV/5vpDo
6PCBeScZ3HZa9GqoZnWWhwCxyvJQr3btWgCED7dXuQxq72NwbAE0AigNqfMHGnArW9WI0ImY6qcQ
g+e07EJ3bbVjXqDodnuxa49Ee5uZFtcF1+NmMb22BxttrzbALU1/6aXQvqvjYi9OX10Fuwi4HCK5
2KrA5E2ChqWqtIG9Lsvn1azwH9SHfic6X9sJJBRUMkhN0pjZdNATfV17sE2s0jizl1nzG2qKqd9a
y5fbL+1yIZNYptHihX5DPr1ZCP4jJujIvAXg1PNTuqzjHeLO8hGn9j2S1OVmYEuT2iJjDYse7dfz
zSAxhxS48DaI5qg8ouM4u6aWAZhT1vzgDPEeCu3ao/13vU3yh2Jei3I87xAb2fa7jvCFOzRp+HU0
zWJn4qGJtOc8tmARgZCYcBA2AEhs0qKUFsmizmkHX6qS258ZCIBnU8sb54TSn1OCsMaFHCRyR4qS
xfn6bwkTWUfMcA2zu4yiOsYlPcUIfNAleaUPEsY9E3UlSx+tCkXrAxtfsz1NLiz9GPf68j2ipyLs
ywfnk4KuEhj2wlh+qE0ZBzlMz9xdTXP6J0xKmdt9qMs3nJ3VWbiCxcqHDx7Xr03VLuyIiKva+Ydt
4i5fmesVAZ/dvivzePJjwpZ/e6de9obBAdPqoM/GdOWCENRMapSXcV0GhbJoXxbabq/Cwjtyw9GU
7wZbzn/XoLu/3171yqaFaozhI6xFWuFbzTbcFjptTaQyYLSMrfqIAOQKRHskN3W7ao/hdyXlBYHA
DImWGAJnXALnrzLK1dppKrOkso3yR6pFnIlB3bwajpTfDTm0uKRF9VNKocr1fTwEGT7t9MarvNz5
qFcfnIIGoWuLimNL1OR2KHuK+ZKxZCNHbqYn2mdq1PIw5HFlgdeV5J3USqQUmzOkiajKAE1ABLfx
Wxqx0jBCLaObwstNsvIf1NQ+taUBIHj4p0Pmw1Ud/Thp68d7dgKxRfooJtWigXH+1kO5T1RjjfPA
NMb4rlyxpcskpfQHlPkOiMBGO/nqZV5H2UtmQd4joANb5xVKMyYb+Ceg7aGUqdcy7UB+cDF/hvSR
K08psxiFYYyJPs/Kku/s6MsLjMW5IKniKDMIxucPO89pCOtRywMNWZa3CKT7o1LkHxZLI2806CJQ
c1PkI250vkopWWust2kRSKOa+G1b1U+tPi07LeRrz0Lc0THSgBt0AS6p7Sq3Jzg9QQdg/dCHivaY
xHpz//EYAEEAQiy5MOjBzRuLzNGexy6lM44V2J2sz8VJaWPlmNJnvnf6zNmJdFcuLjaGAE7Td1IR
Ojh/d73WrTE+a8CR3sVlzDGv3cIC67WEkfn1488GGYNZohBrYrXztaYq5DKD8hM0jYTjYg1K5BgV
YTkT3YzlhGAbQq23l7zy0QQNkYKNJiTJxOZ1OnQv+hUybgB61vFtrXP8GA3cj69CwklXhgmp2Iqb
BlMCPK1JweMHWaI2LuS76XXUYmOn9XPlUnpP0IBx/R9n57HcNtKu4StCFXLYAiAlkpJlydmbLocx
ckYjXf154LMxQZZY+jczC8+4iY5feMOqILpFAEXOoo5pS8ypGl3xFBuacpBqPz8u+EO90xs1eVCR
+ji8PoFX9gebY8Wrmeww8tDzNcOCmGdwqJojMIvhntjdCuG8tWEpzLenu0TSBpbUAJxZsq0QYOck
lt6rVnUcDFUEnVn+worPgOAWV2/f9GuKQKWOGhe1wc2uSPUpR7g9qo8IkBe7AZ2Auxxe2V2R9reY
T9cWje2nEq/RT8Pi4Hz+pjKOZ28yoUXG/RgmvTM8OShTQbrJqizyF60e9oWMbxVWrw0LhxSrKOaT
p2YzrOZFOtS5vjquZz5U2jwKEqd9348pTTZPnfeqVr2ZEY7KGy8NX8rIqJluZrWaEHJWs7k6Vnr2
nKPgGsRydm8s3ZVQgccMYD+11tXOYXOHWHOPSF7GfCpjWxzaZKYL5CrqAzZf+X9Z0sc3+qFXKqH0
tVdLI6rTyLNuzeBgcpNGV219tMcyn30ubu3ZSAb1CXJPlIdKPSvJfdaOUEK50PTD4CZT5eNFfgs8
cOUq+4umgoQMDuQCiwMfzJqS0a6PsjG0B9TenQdk5t9MhV/VkFfXxVUsYaU0nO9XvUpnZcCSg/Pe
efeNIct7u+2r3eu3yrXt+e8o67f+w86Yq9pIvFqvj84c2bMPiLjb2WpKDaTMzUM8Q2YeITzfyqev
XWbEXJD84fauF9r5sAOtf6GDozxGa2qByBPY6XKgxV2bU3yrB3ZtpzoUlVd/GOpq26hERbZXTVS6
DkkK5X4y4GJn8Vj7cYPpZ0NgfyOIvrI/OA70w0DqcINuM6MWriAOk9V4LCfP5NvmJnSV5FYT+MpX
UasjS2EW0bM2Nu+BbrROGw/1cCRQau/TGFCn3UgRpqpSBNVyE0x4ZclW30DSeIrywNDWnfTPTrF6
wNhp3Q60uAnUBxwD7jszKfZub1v71zflxQSuDx2ugbxCyISQ0p4P5bpD2huFYh5ydP5yTrph7WMV
KvVbo4XNOJvNn4Ox7ubWZZ83TXayC2ABIu3FjSN2EfczyspVI0sGOXahjFkaJTaqBJEH1SkL66HO
bPW5t6cOp2ut7B4GszfADUdt+2m2uvTGXrw2+KqSvMr7IA6wLX/C1yiGZcjMgxup5VdLThgxNq2d
a6FMB8+7H1Jdu5+GyZP3RVvI+sPbV5Idg9bVqqRAZnC+kiqC0QPqScYhljEal+qs+JYR/S/rCE2K
mIW8g6ryZms2Lox1rlHjQL4XB2aSWTsUSo0bu+XiquScwQJcEWrwhoGubL/FEo5XO+Jg1Wp8N0ep
82S4Ezzvov1rVxMHQ57Kl9cn8OLUrYOuRXkMrmAgbjGHeqQbgkKwOHhWPH1QKs42Yo3xAYLyrbL8
JbCd65hAhSIL2HFi580Hdq2Rt8ZUOofBro0fOAkOdyB1sk9aaSmPShQV70SbxY+o3Fd3ed0qd2ls
23e5V9T7zFOVz8OgJfJuTOzuxgm6vA/4Yewgfh/lKmSkzmdeyDlxBiK2Q43J/D6P0/r9Mtu3hC6v
TDV4mrXhv4J5KZCejzLqZifdIXEOMRWhb/Gi9Q+S8v9/Syb1G7HM38v5rOrx9+VD3Qv96pVDsNmx
xuC4S1/rjBXjH27nKddcD3CkD8YaV11/VEq991UQJt+rSG2fLMzNpwC5LGEFFNN1h/8ijR7xe2mG
EIfq+DPDFE90sWo40LOX/MJTpGsC/k505RalRYPNK/UJd76GimEHa8jIUp+ta4qg5LWwYAHq4gtV
HqhVcVHI1scAhDpQCqnA74Fz3CoMX8ZzzMGK1oMNQ1wO7GAz35bHTskM+7AoEk1nh9rIJ9nPdepL
y+j3rpcV97xq5qMWj9PPRdObBY1RPQpfP2HXNhcJAdjaFYhPpHX+M1JDQnIrMAiLMQFatTRSGG5j
fGOUS6gHX7v2XZGF0tFp2j6fU57IMYKvfVg0zgfVKEP6VdG0+Kok5T7Ou+mjgHUOnKj2nhCIzmZ8
61sM3hdd93USvSMon/j32799VUBCGHi9PLeFxzxPVW3McXbVExDretXqu3Z8e0meT3e5usgl0ZUH
OHU+w0Oex4lnzTh0AoQNjKVBR69x+yCV3q2g+eqm4qlDK4aOH827TVFvthY4NiVuoG0+OJ1fVDAk
53G2jv2g4uXVRVagDXMJO8f1fJm5aCQ40unuX5/XK1fJKpRPzAkhglLf5lcoICrrRpT0AZzG/Ip/
wPDizB5SB6DBki+vj3URB65kn1XZmRGxKNiONecCVzBaPQRLbY++mavtkEc2Mz/uDSswl3x4s1Yc
I65GLTCg0G8DYnO+noY+Rp2HKCQgJWRvIquR930mvuJT9GaFQkaC8ApkCBFLsCebkRCQiFw8zJTD
OPX4bSMFocBRHwwFh6FF+x8Wba18A1wgTeeMnn8W0ZAzL7muHFBzM556UY670hjM5wytlhsP2rX9
sb4wPOxA3vEuPx/KLOxYaUwvOk6YPZ4cxUzuRpLYncCY+8bFc2Uogj/uV6oPPO3bUl+/dryLIo+O
6SrvMilINOmogoZtJZsbAdK1oUi68TMAcUiFav3zfzIEYxzhIntLfFRnrb6f3cV8cOPFe3QBkN4I
a9cJ2ryflPfWkAhuMrfqZmMkrlXrqR0lRzng3ey2sXOHykij+7WqjB96tap+AAeNh0BMcvgUx96t
EstlXE1ZGLaP9bdjw7V2/q1ytUxYhJ0c56UXe2cl8MYmAmGIcIWzwnBEGAEBjb1782l31mISeuTI
2ACuOR/XKgnjpVKJQ5136Y80as0HJdXyd3m+uO8NFAtuRCpX1tQBhE6fD1MEerXb79QGqYheKgco
cN/1pEmwJe1jYtBUuXv9y9bnfrukZAgrrZJTiAbR+ZeRBUWw1OC2a527eKFp9F5zv3hegQpObugf
K69dYP/xMn57feC/gcbFyIDr1vlcG36bQCRue0eMxK7Hyc70cAQxvVs0iQRgNYgwT/VfuRTP3N/I
Q81PKDDsHFfZIRkJLkeLy/1iJSV+m9Gwj3T0l73SS24swrXdTnFUW7lZbLW/j94/B4v0sTKN0eDC
9VrtmEex+aMcjfyLLQf1Lhq8xndRvDnB1BLPdYKIz+sTdOWFAfJEewp8ytoI2QTGBcfAUBv2XNep
dcCpyF9w2+seUK7JvlRWEX9+83gO/Q/ON4U+Nt3mdixcDLNI9sShUPF3KpEB38H0z55SdyxvbLr1
Tt8s/b9DbYGNHX6wGdoR4jDmGB259Yx8GHp+b7+DGYU0nMyKmvoW1+FVExdwyiiO1kfPU6G64aIo
1ft5wvP29bm7RKdTk8V/AxIQa0YAstnMJcX7stdLcUgXpT7ok6j+g0KHrWrfND34pxRd8Dld7ijx
VyQYbXNfFe5yhxV9j52pdOJDkun6SdSZ6aegjz87Ues9v/4jr1yewCYQg6SKtL5/mw2lxvbYqsok
DvycvVmBaBir6tmZxqOKqxH9XvFU9fGNps21mwzeHnwdYhfQYJtdJZmrqEFL9zDHOJBKo7RfEmAR
D07amv/LUNRbQDmTULAc51dZR5nMg8qiHOi5frKtDKIVUL59r4tbz9C1eJcra0VZofBJzX8TtCyj
OvSYkQnuZ33ZJWOxPGolkMTSKSAHmlH/pLpVfy/iZtq7YzrfdyN8vteX89ohWmVWVhIR9iJbburk
RXXdoPt1aBzU7HiWRQj5/paR85VbCEoXpKiV4wY6Y/MSqVUO/TJzvUPuzABf6HbX9x1Nzl1lcI5C
BECrG8t47buQFgcLsYaEPH/nyyjFkIIlb+BcAoAO8SfEBSpWbnFur30XUrBrIowWBwyl81Gg7ZTz
AsT7MAoY0HSdswfVGbLDVDTJh9QelLeHuTzjMMvwi2Yyt5IuqFhOaQ0w7ICO4fg1yqjyVCSZzyNC
QTdu12tHDq4yVQd0szTm8fzTkqZqXcV2lENjztWDXWflVwcrkRDniFtDXVsrXgsIhrwcpJib3dGh
Vor2ZxbB2k/so4yT7mjl5S000tVReIaJbqF5kc2efxCeQ7VRIgBxHDHuCSppxD9g02QfXz9P6xW9
eZTgFjKESuSObNEmuFVL1PgwiLAPZuksD53ieTunlTGK+pU5Pvc5Im7EA8WtA3axWmSrvE+QSNex
L4hUounjzCwm1FzSwQmnJjLuU6V2d6VdLDc2xsU8rokx+4JDCnOCu+t8HklTUlHFSnty88l5NDwE
bJp6vEU1vLwcV98D2hXkxuAcgbyfD2OPqBBnQ9SeRK5pOOkiwFMHc6w3CdZRRT7RxaiNdxjlpgMF
+EEHfG92UViarvLnjUvKLyF2W5lY3NUXteOe0ryHcTK/xLZGGRIFTzhXaZnzlM5tPN0ZqeMBxU9s
tAVfH/kidqR9vzKQgeo5RAVbNLlX1cQAi9qdgMWj/5ikqo7IozNqO3fW9fvO7cTeUgv7j5l1irPv
Cte8AZO8XGyalx4MCu5sYtdt+adOZCtasypPWll7v0Domx8ymBw3rrVLoDfVtbWIRe0WvQdkUM4X
O+Fxr6NmKk9G1bfvvUoYu1Ydmy9AbgzfLuLUI8iZB8ILavg/ZtslOfQ03KNm6fR7W1YQCTKlfQAH
XkCzyp0b03BlN5JiEMQT13JNIZVx/gONMdc61YqqUwwXEhEDTONDSOHZhzrmV1jgD74NtDHfTfgK
PMx6PN4B5HpzwOuQOq4IiFVcjld0fY3+SSUyFwN5N66rU9/1y5OVSfco28R6K0Lr7yh/3e3+EgK3
bxo66tXc99UpVZwmbDuleGxjIw1f39qXuMl1GHqRFFL+ehdsUkYqqlIb47E6ZZY2v7hxGgfzkCjH
uho5yks13OVDFz1ZHgJLjWmOH4tIjvcDWeab77NV7oislSccNpi9uWj6WtOLebCyE8V7G31kRBy/
a1bdf3n9g6+cJHj+gDrAowFyuuSCkWGgaZKfnLynqm83HtI0N71IL98Boqy/eEywkTSPN89PKtys
dpMyP2Ul7qo+pEvtKZ9mC9pvmU/fX/+ka4OheMlCrp6LXBDn+zHP1N6aF8Royll3PoFrVR6Jxrz7
sV6GGwfw2uxxM9AIIYKEOL05fwKs9liPXnXyENw25r4JFBdq4OvfcxHNrQIdNBLgCqzVhC3Ic3DL
zKnsoj51VId/mZGt7fupnP6kyxKFqsmWfH28v0zUs2CBAcFFUxMiBKeC75xP4By5DnYxcX4SuI8p
YPk9bULCjCglyGYjK32U6hDDNJPSeaiF7uHeni9YABXj2CFcFcedg5sSojWRiaagv8z0AOE2Ifkd
tGNm/Z7TQQKV6Bvva0PF/di0o3U/tGOfhJrWtEj1RcLJfLOZxJFWSoNoQDemT9KVtEbz2KRsO1eL
8SOtBtgmmHsJSoO52rzTc5qLaDRkHmLQSpFEYYtmZOpng5WaYdTL6tCMTd+A9E5qyH79IuewGpvp
g90ZenRnjEP33VjF4fwYbFnrq3J0M1ySY3U8yNED3Jqj3Fojst2O0ncHtdb8qYkTqD9ibCLu3qL8
WYyDKJ476dTx4cbKMPGbhYGYiLUtWgdM3VZ80myRcY8TZEJrHi0U4aHNO05W0Fa7qWR35RBRKF8Z
8KuML5ih8z2gkFzEI6zzkypTZ+fVkA6sXoUsat7iD17KkjrcPjRYkM8m2r6ABtI8VMelYyiLtDTs
4L/eD1Nu70Qr1SNq3u6xUZbolytj7cXyRLvTK9N8idC4+167nRYU1aB3qBCk0T2qsNkTKl5FUKaF
48uqzwlul/gB8oI8Lijf7kwnM34jdGC+f31trpxSGvj0ovB1Ztbs9ar45xW0Mbf1ylXCNVIsg7BA
y8K57pFFFsIM6jT/+vpw19YHeD9LQ1PdYT+cD9fmigYlWeWS09E5m4x88KvGVfeKqG4R1y+LmQ6Y
NJTUoCpyA8HpPh/LIGtdrLbtTmbN+++7kTNnYdeX3ku0LFq3c6u6rw4u96D0a29y71Qvnkef7FQN
9QaEJ5bnInOC3pHixUOD51cHQ51K0qK1O2mljbzxil9ZC+SBYdqvAiQ855sXoBKFM9R9257Syp3+
0LQz0KgZEO7j5lKXx6h0bsUNlyGxCSaFE0nBgs7Ilji6sL+6uSnVUzS12g71IRwBxmEe/tMmut9h
ARr6IUc97JDMznjUbNE1+9c3xHopb+6GlTLEo8cy0ULYfLOAe7nK2Kknq3dCw+jUvRt371Mz+2OV
ebYHAXALIoOD9eWYPEdwOiBB0gna5q6oL7ZlaTNmHOd4TzR9Ap6KS19fHqI8NpqwtjGkvcvYCXdO
GQs2auRaAkloA5O6oukJbBYw3JzebhotfwDT5sFBsZLfiM9lh6Js5sk37Vi8U+x0Su/U0p6/LNgv
5b6YqLE1No4ZlFHQUfBntSifudKXlygr5Asa6hKeVocUgGElNX0UzOPYBqOjDLxUbvfRtIoZ1Nm0
/vRcH4dne/CG37URLXh/wGn+YMVUHP1mqcavuZ6n351UxMvLaCtpxqsjsg8luPSv82jG7+BUuR+b
Tu9/2pFZp0GdjeljqUWpsmul8H4uWW0ngTFEEfri5TT810ZON/oFmikvc1YAw7FN8QHuf4f+v7WY
PyOotDyxqqac1DQRP2JVltIf4hmYqiaiAsH+dBwKf8qpVfm0vq1PtZfURVi30fDRiCVa+SA0cl8m
MZMDKwEQRJvAeAKuwVShS9tibLFoTocfUuFRzXVppetB0rbLU1848j/yXAfAe1v2T46qRGJnW9Uo
77JRxN1elpMrgzYrOpat6rzRH2Cs9aETC+2OdxXVkWJy0LFMU4NOedONS5Dyg0b0cka8BEQ3jL+V
YqCbxTNWtI9WVGTTE5YDVXsnJPL/gVTTnMdXmO4SkFurOm+69Mq7eABSCjCxidhVKGcXAZy5/Ls7
oj/uG5nmvMuzEV0ZsGd8vzbZHcr8i5vsUivTvhOeFDP5eGr3Aa94XwWyqZM60Nw603bF4KZNOBmD
VQT9WBYPXW7YVShwZECJV++VPyT2fGyXCMWGXF/pSRCLyfwFM7AofEXoqniIl1Fxg4F/Sb/s7O7n
SgSK/VqmutyBfMp1XyRpafvU5JRHZ8rmZI9o2CD2qaJFPwHK2/3KzJrVgMVDSVg1BH85ojA9nnDu
3CSYBprD5xR5rjGQRLtsWG3ANCKp0Mv3RT2L9AAMpn9BPzr/nrlO9ntYRmvwCaxkfiM+vRIEUwkg
VkCmEe7Htm/ZrCAnVZPqqYXhFjRenD6I6uYNe+XBg4JhokgHkZ0bbr3z/3lf0dUcvXkwlxPFn2pH
3ruEOWqXYe1o3Y2r9OpQ4GAp8pD9AHM8H6oyjGXulkI9ubxdj0WF2JKXdfN95OF/8PZbe1XKohQM
AuBCyg290rgjgl9Oul40x5wWQihcddiJMh9+OpkLh2u2mh+vD3rl+8DOUKqlD2avQKnz76sr6vsL
l9spVdX6uVSA/PqUsKov0dzeAkpfgpQcCnKUqdYCAc/Elpnv8Eb0RafOJwx+ROebvBhccbhuOP6y
FO0cwIlSnhbNShDIdpdo8RPYWH/wctFmf+BR/dBzBfwx865Ubqzz5cYFCbnChwAmroT4TQxV9FHU
LcSWPNpN9dVCP/uIFqE9+K9P9zqd5y8zfJ7149lRKwxyU0WaXSePosiVpw4D+MA06URXVVH6Nesb
1jGX+OvjXfksxiOORklq7Q9uIgE1QxijpSR3UgVPTBMb8S7FH3H3+igU9q99Fxpo1MeQlCDs2Gwj
5BVneqrtqaaPPAe6PipHSvH4Z2lKmle7mUedjvfopd1jpsfRsXemFFUEW1gytFqRFAEg4bwOPauf
pr01afrJtKYh3QNMdT6WZqF/6tAndUI1r7vFt9JU0Ljver0LI9CheOd0lfPJMdsaOfI6oYMzZdqk
hpHaiDpIPLP6ZUdNrfrDKN1s11RK/FOIgSpdZ7j1R92ZhR4oau3N+8ZxFM2veznVgY3BZxdkk+JO
ux4z7O8yi9SYUKLQCz9NbHCMUzngl9BrVvvi5Nr4UpLikmbO0jD2ZTt1KV+ZGe8KntoJJxyA2aGu
yPyHGyXd91yPu2wnF4yS/CE1XfyATC/Lw55GzRz0RCmlb02u/dJgZ5UFfZGM/SmaFQp8Ik/czB/4
ZQm0TjxJnzJvafUPTDpEByWz+99T7OnKXRfHza+56JMfUd3KyrfbqKWlPxU9MZhoHNUHoYCIs7Pm
7WirRCMGaEZVBSi3lM9jDcInoCUi8yDDGgXBFVkrp1gz508KSJifo2aN92Y9R5HPayS/TcRL+j6W
OALKslfyvZdYLEHcLmilKaOqSqSsPXSCtaX31F3MhnLuknHoUf6JFG05TVm2Jg890szhCIbxl8j1
pEO5eUFY0i7y7l41pGxDwJvV79Jqk8HP7Z5kRCZm/sK7Ktudiu7VxzqxjR/sqkYPkelQ9AB+cVYG
trGQLGtoZ/PPbPCQWVEGIqLXz8R6YWxPOg0PuvKguVeNgvMTIc1J6zUvHk9tnExhTNnkQDaVNn40
RFUY52J5P4o2we/yfyjCAtQDbKrBgGFhtmJbrZOPGh5E42ksG80H8hoFatPfgv5fucpg9xPrr1fZ
Zb1rQDHfy3S3P5WGSB6gJrTPxloDSYs5D8E59zeexytXGRU8QAe8+ODkt3VDdXFHLc4SCZEitd4t
46gUfuKK+s21ZUoLoAYAUoAO4dPO103JomGojVSellnkp8VYYQsm+s6v746/mnWb7bH23+iGre89
IOXzYRrXabuuiuUJBfvJCDzoEu+QAzRbH4Vfp/VhHE8nV5Htd7UqW6LOSScA4AQUka84uf2tyx3x
FbyWKX1TaVrYAXNsftYKQtpgsRCW8RcykjIw1cpJYNYv6S9dtHF3MLFW/F7qTZrscN1Y8nDsFbLh
TszkI+UoR+Gn+CSkoehAd1Mek63c5c6Ie0SfNoilK0P0FJmF+zSqWf9L5ov4Y8om27MRm86HXZzM
+3jABcaPksTLQ1dFL9bX5YIBEE+c9HCQoBwQEEJKDDRgod2i6V7moisOBrzCX+4SUc1mcjHd6vJY
7U9x43VYeUilw6gmSQ9drOs7FKWKP6XZuh9eX9PLUIpRQXkT36wgqq1MYduUeTO0BgfCzMTHeHa6
B3zkrUeYlNONaOXqB64EZJqpdAS2XTf8jTLbW6b+RJppp3ud1P7ZROTvGQ1pjxKnV61Zza3q3LUP
hE8H5ph5BbS3qXCnmTFmQij9qaZMM/lCrcXjohv5JyWy9LvXJ/NaREHCRgkQ/jP5rbk9h1Gb08bl
tXON2pqCyRWmP1DnD6RdKEETlXPtK4bs/FSNmj3Ph/q+n6fsURJBB3qqenvRDM19JhP1O+UshVpE
XjxhBDDdO5nu/TRzGT022PM9O3ZcPHA2tGNTm8WNlboyZ9SAVnFMiMiICWwCMMMeElcu/XAycY45
kZdm96Rk07Gtovj+9Sm7silWFO4KLibAph54vuvVFkfIUZfDSdfq7jNFiDwPSQepDqjU6+xMKGFh
amibvz7slXeAcg+itEgVAmLZgvxjz+7ntB+Hk1TBLVotpQBXdMXJrtThUzZW7o3PvCS3sIc97/+v
Z3Bo24peT/chcXNzOEVVp/7UU2vhrlMqOw20ajQfWnD/PxKz717yelmCEVfWYc7cX2vBgSJHhX6U
j+1n+S0zveGTFEkX7WBFyM+tPdTvsHbHdboB+/u5iIWsd5Owm+O4aNVTnyjKx7bvxLtei/vPyFfm
vxLbaXVfa5XPdkKlgIxXK6r9XMKnDF6f5svnjztxbZyt+oWkKZs7zXWmODeXbDxViudgv1rG9Jf1
W4ZMl4u5orkB8KyocXA165//k1lHtuxVo3CzU14Me3r7NcSGsfsc9ZZ+qGhD3Pioyy2LDhUNJkDd
QIYQb9gMV+a1Bd4+PUkRTzwv0z5VRQ0yNs/9VGifAA7cgqFcSUIJI9CfX+uUkI62jZMow9Wqsp38
VCMOnQe2jKd0fXQhEMLkWLK9Tk78o4nG4r+GpLDxTcSHv8KnQvJcL0c4VNhdKnJHs0S+2fsNnhAY
epjfdOJXO5/z+XAzAHcU0Hs8DgdqGpCy1pLjrRN7Oevno2z62lqOyZI6c7XyiLt3slDmlBwsyk46
+QJIPznsR08Wd69v4CsICl4qeukgA1h07orzj8OZOhlaO+lPUiKomxKzP2utvYSDUhUHl2b7g23G
JcjRdDwYvaPdN24yf1GlZgfDoPZ3nSqtU+5l3ntRJ/mNX3d5T68/jrwcQNRfSsj5j/P43slx4v6U
gVMCcK9baAyrcufl7Zsl+1lkVpjgeS0DYPJzPpSjTMUyO3V/qgiM8BnrJ8q88qaO9Hrdn0eYDEOL
+C8Edj1g58OUpaF3UUl8bpJ4hlQjxZeSTudTMkwVGhEp2rjC63d0RXQ6a0O6U7px+tR2dnYH1q35
H+YXoz/WnuoPhYJ1/v+5WLpI6cllNZLXeFFOcNKG9xgqtvsJfeobT+7lTUmHHPAvLAbcTIiRzodq
W7J/vEQ4RJ3R+/xXXeBUU7p7fTtf3pQwCQCM0qhc471tl0d307YQGg879e7knjRf+gb1rLAFlbhr
uqW7kU/eGm9zaCvklGJJbnKarbz/DNFGhuYskY+tlcdJn2+JDFwBv7B1AOVTr+JFoP1/PosDLsJd
7XjyBB0H6RQ88irfifXivu7q+LMou4nSRzw5d91olw9ycsoTKuRtoPZS3qLdXTmcQKrpqK2KyJeK
nl0kEs2pLKpmtH78SMmXB+RUUZiU7S0jnEuWMiEU8G3Lg6xpwdRad9c/G7VvvaHqXdGfhNI4HzPo
9EnQdS0W7U7b2zS20mT+4BYYkgeKnIvPiuMOn5EnQXkyMygrBVPNfbabyXmw4aPYf8uHa70mN+ca
BTXEtOD802DekrvKwpkMuVBCtCPLedDzObX8Bg7gsTCaIdByrb3DSqkNrEFbPry+56+cLPyXoGlg
M4fN9d8b/p+5MVG91ngRh5NSkFlGojDu9Ka/ldxcHYUWAqRO+rVQDs9XwK6KOdM6MZxi1BPCvB2q
O2sS2Y3ze2VPgYamTbtiI2GYbNYZF768FOt5snKENo0o/WbOrRNatH5uBDlXvoeRSGHQjYIot5Ur
Fk6kjSYNtNO4YBFVjvUQ9rhW3xjl8lF3KVuQffIPTE62F+zMD1fdkluP649baDK1EOoAjlHGvAQ0
Uvq7ZFFuaSRfGxRSO5NIjkZdZhOv9JTo0zolD1VAP+07OcdATas6TKZ5PBpjYb+0maLewM1frhys
HfQuwIhwL/GmnO8PQHZNCpUJx2Rl+tDXCLU1evUVb4jkxkAXjXwuPwaBBcfXoZ+/uQKrep7nvNAt
rB/a4ZvoawP1qAI9GT3vlI8JRvPZvi5y512KVMpD3ClN+Pp5u/hSyL1rIQEIIsCFi25Bo1BAhUDe
nLomc/02M5aw1TsjSAmob2yfi03KUPoKkzDAFDHm5luFqnhScaLm1HtjHkSTowXLiFP7mz8IPAKi
PAhIQSj+a9X1zwUy0rAcPaVMTo7a23uoZS8O7uq7Po4+vj7QJU6F1iBrRvVg7UYienm+SYYCTyBh
ptFJz0ANYa8aOzVuVhOyB9U0V2WAr2hO+XyZs2g/G+785M3N/BntruQpMYYhx569wjjObAqnwG1D
Rr+taphXCmblmHDZEci4f/03XxymdVvTsQRYwxmGvnT+kzOsHhMzcpXjDCLhBxpUnYKLqZ2cYrMf
n3C0S+ygVpvhrdZfXOlglFfaC0PTsz0f1vZGZEmqKDnlhlWiktTKoE7KZodfd34LF3VR1VkRMZCJ
KOtw965Ar/PBJhFN8WguBnFLmv9IoFo8L+VERq5HFl7uXq7l6f28zNFRwCsaAvC1S/G1G5bmReta
XXk20NQx38skSg5ZohS1r+qzXYaWWVgjCjhKY1Aq9RQvSNH77JFVVZ3eF5na/YfypXgarRQ0gFpA
zPNTZZ6BKBYIigEV6FKL/o8TYeybFakaLvVQ2w+9V2krbqElE3OEWWfH3oqy56h1nDLIhkrgtWKn
RrvvUNVFwb9ahnCKxsY6eXM3f/aIprVQaWzxpxv0+QXDbex3tZ40p+tn/NU8oU1IHmEe+L2sB0U9
xAXyJxyI1GwDJ4ms3B80mcgg1u3cCjCFr+5HoQqsc6Im5NwYPwszLVZdj6x9EHoe6UGUF7UIoARZ
E9KLmGPtBxhMONYsCRiOYhrcI06d0U9aMZ61j+yxTkhp4XcFeTdb4j5bFLAaCaWid6WT0Gwj3mi6
sLEW+8kSzdLfe+bSL4FlgijY2YlMv7hVVnf34LBtdT9reY0bZCf78sWUad3tAMFFnxVVgk5s8SPg
kzJVqqFq0AtjztsuAboSWz+FNwoOGARgVBNyM9V8t6uqhsdZj3/lMAlwHcI3BT0vZcHWUxT9+C0v
ig5LE6/DjWeeLOWLUWTuXl867WuDtMi4n7EEflJbpVD2eVLkH7BJ6/ZzYrn7bC7UOBwRon3PTJvf
taTTj41snIPujd5ukFr77I1j+Yks2dx7XVo8l/0EqN5xPs1LXfLzUI35PNv60AUI77F1oNWg7D6b
/yF2xEWjLv03B9mx77UDBLnFvC/b45pOMbLSS/mt1O142SvuiHd6HSfxlyLu018UzifP11MuuLCs
nRaSsqypU6CiDUgodo0pmPU2NvEvLUBoN8hUVKFedm6BgaFhd3426u1/zVqigk/b/6k54OQKS1Z9
W9w4/kILtuJ/ziAb7YxKiMRXMLV/33ntgIXb0nyjp6r/MHHM+8aERRmt+cX6YKSJW+4yvRrBw+aF
UYRgdFI7iBvNPA1LGnlBInT9TpsjrULmpJ1KFmuchW92Hm1tVPn79LmmwEIInZlq79cufK2mm+t7
26nVfFcgTf+j8Op12asqm2AwtNL17VRpWOsKCH6Qu245HwQsOTA/8v8Y+7LmxpUzy7/Scd/hxr5M
tP2AhaQoUdRCqVR6QagkVSITS64AMvHr5/DaM912R0xPOPxQVyUVRQKJ7zurrz68VA4/1FYYXmPh
w4biPACe+wgWxYfB0EGV0kFBU0nValC6GxttxQJ7fb+tmdnNBEVeWOVTTj5pTwPTbCgwJhXmneUl
wGEyoqC1Xe6JF08/k1mqaQdfFHmmdJvyikCtWNwLqIPvCyLdbThGwVp20CuFKG8sbFpOBSrVyzxh
zjYJeu9vsUoiLkO3pD+tmIw2uIFX8OJLzKHpkfHSv3YW+ZTo6qGmP2KL1ZRhuE8QrZC4KG4EbsK5
MsEw3/ShThkcVDZ8UjkSyCszhOYTfYDJjESzDhE+RGEm2mn8SsW+8Iy0DXamwdSByLpn3Iizf9hA
Vd/rlI44EwkCDUrUgc8PsWvdWo/4pYpSa6fjSro2Ly3r1mUnsB11ZSJZLhvLEnSXCJhOSt6vwjaZ
iTZZmtUyhDm3OQnLHELttHE4HRGnbXQeIxqoCxZIn5jAbTDj9C3zQkEICLMyuayC9WHJZshjqs3i
gK38bcx5Q8YIquOOIUxt7PogrgovTX6RmOXPEk+B9rQsbPlccQk9xpu3IQQ5AQdatRFT971wKM+J
FbX3vso4PlMTpc+9WIysEQDSA69OvcHtQwXVbJ25rJ1PYkDozMkwB1G51wZ48kIEL+6LKZje1kCg
Mp1RIX4aL4QMHTgAogMUlHO6NOiCgLsG5mgYKFqNlvU2cGMVjUwY8Pkqu437qO0ag/O5JuFGumoO
C2jiM/StvS15AAWvZxNgYeLKoKUjvN37caD+U4pj9TZCHdlUG6Cl99DXxyNy7oG1HLkL/R7nTSzf
0nbjNxR3Owh29DQMpddxh3qJASlbFURjuN/nkLTnOEcRTOmbzN/7DmNH1a0uwI2m1+iRTxwfSzeI
ztQoTh3SElo78yRFH807zNmhRqG9Sr7x+BYPwHC3+BDg7FEl3pr1C3IjpnZzC6j0HM+FiMu0YIbU
xdDiflZ5tvFa+Vr/Bvme4ouezcW1bxWSADpvw4rHLYSxd/mcgS1PEnTe1xDj83zPWIb208xZ73fW
OvznkOF/O0SFBrKeNvS9gzYdaPfQMeRn7tYW/UF7NwUbu5aZzN+Iw/PZTs4FTyrkHprkAO8YHkdk
kX7WoPFuUo3CbP+uEr9/onO8/g48yEp2G5QZroqoB0VCZuCsl8SKjzkc+CeMFwx11xP89rDAh/1u
DPG4w3tHorQJks5NTThyRmsWCOx8hYy9qPSRvgXlq7D2HPuEugY4RBscIvT8YgMdpNqjoMHhiARX
IcsF0RVxKbhApnaw9WcvjWYwO9GYfeqNFW8MWVvvfN1kWgegoaadgS3hgrYtiKZGgRiJzpcrrJAI
f28KtBfsRLQAzug9ArXowBxqUOdtbL0KBQGRqUHdjg+wZ7Kw2ih0tqGWLq5Q4xjpaoVisKtSESFQ
a0hUlCD8SGRvUTjF99DoMPaooI/pa4kpEMmesbfZekxkC0FAygTUufD938MSgkcbqp5wFAoRSGg9
OlC51dZKWPWpxLmerPkywekhiwcfAaJvxhTeSzLoRJbC04GFKigOWekFqfg9Iw3ph6/zIYIkNl3v
aBLgzbXaePdy9hGzPhTO+wj60D8H0RisdWRn11ZImtluU7X1z6ELEXGh5wh62MKILaxBSZLf/aKC
yzb7/S/Pp3nRRAq1faXJFf+dAlKNSo6FcChV1vuuhLwXLUTdsETfFCKdAacZdbSc2lmSCq2v4hYa
Uzc26A/Jo3pKsJlU6xzhAo94cB3yBhzFtR5pa2GrH4CgLS7s36Yl4M+eUzOpsuGaVUl44P0ayQAx
zrC06UG3mf41sjT76fCQwfWvZ/CkMSAAWc0qCVrcEU6JEplVKQyKQL6AiAJr/+4WxcfDCgrtN0wk
Ay7e1izhQdECTRGJKwyECJC4Pnvj6ho0IOBnbD6dRJWNBEqAYp04/K1jhBz2QPAYw86g6LmA5QD0
2Up6aL6YXbYj7C+ILwFEOt4tXRS85Z4LkYa8LcmN76TJKqCZ3mXyobortVmHz7Fd0a7M/WLke4VN
6Ckx2o8qMUx4CLYmg0xoZeh9OgxSz4/xHM5RNeu+e0sMX02JsgWhyh7xgUcwpexzmrcuqymiPX6y
Ll9uVcJ6YGMbYL0ygxk1eZiWFT0HthVJXxIEub7nOhofLYS8XmktiMRKh0R6lc4wnjPnPDSGoRgw
OCC81qtYEtq4jnPNwn2KOrFfPEPKRzPDJ/Heo0m+qPD4bW/Hhaf9o2xjnAGd3oyufPgE3y3wh4vr
xjl/H1Kqf/NpMrQKWoQyQswKgU3lBiSNlRmuTorwIZq8qqXIfoYmG+Sha1esotDPJ1sTD72+1yx3
OfJ18eSElmrTv2CJQE5DZooOdi2oyx4yl3uQei0i4eWKRoBLSCjzoBJm7GmY0WRaxgsTCz5rP7gA
ZI++ZgSBiJ0MM5I0WedgCwcgXvxPESb/DXa9LoaIfwmuCWPgOf81x7r3ANH7eL4cabd2e78l5hUo
aHCKlRoe1hF1JeUaZxKFQpRs1+4Re2gHIz6ymC1VnrXJowJrCtZwStz/IDz6E5X4r4jr318bXON4
YIKj/NeqXD4uy0bTJToCSiAVWZIZhaYWT/jW9Jjlk4AkO9XmKAzvY7mXBiL5QQRk12+uqHzLgkfQ
FHmlOxE1iQ42THRmPbKYqj3xkSia+1h4y00qu5PAB/4OdP77p/1f5Js//P2F6r/9B/78CUhKUdKZ
f/nj387ie3o26vvbnD7Ef1y/9f/+1X/+xr+d6Kfimv82//q3/umb8PP/8e/XH+bjn/7Q4Ao17nH+
Vu7pW8+D+fMfwCu9/s3/3y/+2/efP+XixPdf//jkgLmuP41QPv3xjy/dfP31jz8hkn//rz//H1+8
/xjxfZcPhqFdm4///k3fH9r89Y8s+QsQoutVB8E1uO5rkPn6ff1Kmv3lGvaK0jxA0EjVuWK2E1em
++sfcfAXILmwuaAYAho7dF388W+az9cvRelfYDUCuH7VQiCQAuz5/3lx//Qx/efH9m/TPD5wJObo
v/5xhXv+86oDeoUgUmjbr1WWAGcQwPfPUEmcQOQgtqgAG2enmrSLeDFarz9aYIWnbPbCO8ixgkcY
rcTu/w1E4fr+Z+QR/zgewdDYAYWCpQfim3+FA9EykG3MBnt4ZPoDNmPxgt85m29t1rbBrvW3qWnR
VezqtE3NshtEewscZmosHJ6fWuVTzWc/epzzbd3ntsheCyxWz3AE67kckS6F/M+ky3dxSMljx4vw
sIbR8pj3BcTQc5KooEYhURfvps0uD0FuU6h1V1azgYoF8GR7J/JthI8HzokA42g7dupXGltzsCOJ
dvA35x92QKRn6Zk1CHYLtoRSoSLA1DMQH3YsACZ4FoKhMu+xqi46gXUSgdPPi2mjWxvn9LfhejA3
hoxgVNxKIMLT4Tw+xoYrPPWL4U6sLTmhtJFjo1gg1B37UJwjZuHYGGYhP4t1E889h9a/ngPZffJ+
gsuVkanJBmdq+BVR2BujeFMg5TCeCbQmPUp9BYiEFwgA9Fs8rCHb9cMmdBV7TI/wbPgYy2zGUBvH
xvEVx4GqFAYYizKPtW8yN+annNvpJgNc0qDEqDiQOehqwH+mEsp5B9QRsAeX9xzWGkJ3o++z37lY
vWZChvJ93jKFKgYSznfJnIUoA0UaYuYHFl12rbgMGfV26+arQ9/2/cPKB1pfC3x2kkPGUa6r/WkS
ilgtIE7jl+3t8La1JLh1/hxjR0OImWORfI3nMdhFyUJeTMs8BKJuWBUdappKGzB/R2E87EvMHPKr
SNfk3MYKcyniNSrhEUHLreOkHrw55lB/qaOHlJ17MWu+R1qlrfM5NDsKDfiHyYsaHOE99OENQMkN
WcorP0zAnW4gOZOPRoTReQokhlRCMIkIgLxR4R2HjPeV3HCEdxNUhJM3oh9LRLA/T0PwChRXlwmP
zJ7TYKnY4I/vfWyyR50593ukER2qGD6eZ7F101Zp6uaqxxxRi8AtdyjWyOfjxH33E3FGWwldK8lK
aoo+KKPEbE0Eg89unIi40Zu72eLw00RLe4cWC17jxvglcYhgL3SsiiKRVfHSWYiZ3UOSevl3lJtT
xxQggoI3yYIHStJClKWJPJOlRyUf3rJWzuxhzWFKTe2U3EobNAFJFRIOW7TABk9Cx1DMj9tXyuOb
2bYNVo/5jhV63E3jVG3EA3oEHD1wcvmxhsEROqRPhSC7OvLJtxc8S+Hdb1nejIOYSrd0j0infeXG
XRRKc1saXTzSPfd0fAo7eWBzUhaAk3K27lG9dYpSmJZaq7HsExQmXu1P/ZQ1EVEXuEU+PLa+qgym
MfhHIU5FsHBPgv3QvrgiqZN++dVFMZquw3fXOXNKvZSfPYXqJZqY6EGH7Mt1hCKtzNp7Yby73qXH
BRNRgHbyeO3QIvg9RjErhxgxD8hUwj5PkOGvVZUO+uIXU4MDCmWxEy7CWXYIXM3vgDO1sGipS+yG
O45I/si3TbfqkmzJAavX1WpX4k3taKUQmtq0W/Q5pJCreSI1J4T8dDcDH/vDlE8XKEeTo7KJOAAC
lp9R5001Awi3s0FS972DoZm/eZhkv+HK9tDYkBzZul7WhMaNjwn4OUiWJpwG8iO0KGnXS4FFB77F
oTsu8IXH7MeKILZ9GswNT+Gl63F+IiSh2sR7skwIEosw4PTsG/rgJzZGojIFTnuT3rt1UM1GYbZL
xhfw55cuvwdkeWFRTHHwTV8t9ODwv4fY0ML2BHtvGZsA8/G8PmVjUiLlZ0/9uQpknIN7ocdhCeu5
89837p+t9U/Xsd3ly91qBu+0pOvSoPD+ER9ubVV+6JZI7HybdY3o9JPBWsn8DJA21w1A1IZ7RpcA
j28QdXqSKmkSjvREmkvA4BZ2DbkhD4DWK+OPIajz0uMZKUMIIrOUvhGavoVCnOICnxVV0Q9m8qvA
7nHuxnOvgsdgLljtozpJpdh7wZTdMU9fYR80p0nhcAXCggFn5plF3hk39bOnRQmsfS1JmmqYT26C
HrAGnwC/41leabhWITlMzgtkyrA4ifO6LHfCm3+Kdbpv86QyLfkwEa1WZ23VdjBIOJ/ebjkYISia
9whRPAUOxMam0icyz7dDK+6nLa+wkbwm0XSH8r6SXQNDu3F57PGwSAM+1H7mGt0ZH1tkdLOSdSnN
VpQ+eksDoCBDa5rJ2gPco1j8JtheM1VROxdNoqQtgfC2BxOoOzsmJytSto/FN+6vDnwHjaotstkt
kjynKiGsb2D/CO4CMkikhftgoid76cSKWnVfA9fgoT89TNzYywbo7Til8dOQYFMvxtgvzYR/bWOR
qwtgrbjoYQbGCVzg+vbxGMxwsRKTH9jmQ1/B07ayGDSO1J/cfrFdgEXegbv7EGvKahcvbYmau7Qq
CpdVkrb9Lc3hs4SFBhcOIDMArNNu6SV59ijOGF0Ju30s2fzU8vE1MOl5i8bo1WbXenuAoC85hx0o
H3bLmpVIpD7mMd6pIWl0wXYjxI7lyOwpj+6MfIWSgALaxcekPfow+td7OkQOgbuP0SezTsFr5mUv
sZMVGhTyqojZz3C8xnC1Xb9LRjhSMtRTn80A3fwa6fcsVQ+bhXkU0ufKqfRINjyRkFOcBViWZAvh
N2Efs9pwaiFrymjxBRYAtbdZj2AmeEFKlSw4OEX8tUzZC3cDUKUEagQthl/ZOFSF8UxNRyYrbSxi
0xXBBQVNCYzKzzMJb4SXHsBRPuhePCMM52XQFCoZbKBZx8puerBZMtxP6nn29WGwrLZjgYEF9ZDd
dHEgVsqAF/AwYKTFjnfsk07iOSaPLIezmrcJxlvx82oMWlp+Eyp/16+Igt0W/w06o7qn/Oh685u1
4lQYeVTxuC9U8dMy+iQ8D79W3gQsSfZYHZ8gIIXjaJVx1Qn6jg5lXSJ+7oo1ZkeSudtgFuifX3FW
YZEGaTC2e+77B9m1aaVg+RYghjZrwXHQuuBjUkHedKdtq+rMa7dK4EIt4/WG2k42ksk7BkilXHCC
pRI7aMpW7Hieegjj6ZfyDT6teKJ7AvdV7TGZgpWzaFq0z0RNYRWucEcJP93BV3ULtURF5zREE2d2
xcHpE1vMcsUvxAFLMV41D0GKrjnM68thgUIeIZsy3sUjx9y8+QamrZTsecBebCKnOh2AxM5BsyZw
G2t/2OcIRKhQyqFLLydAInUQHugYiCrE7N2Mrnszgdh3w3D0hukx7jCSrThRytlk74Ua4Ru3XZ06
AF8EHvPKw3gBbI/KHbRUeJMp+dUDSYELBCclarWbQkq/QnfJK1bFx3ZDfGScrDXPZAHuE+JeJ9tv
K5LaG90jp6sqhcq8/eCxHRJ78AZbnIlQp+JsApT6hj56CvISAziurdsATQOvI0a3A7i3m5ZSv1qU
2vkCLEMH/xqgn99BgdQmMqnX3psfRBa+AnE5kHaqWqJwcoTw1F0vyrQfb2W3wtNXZGc75BXnXX/j
wJqUYeKfPARugfoR7ygUA2ge+tjrlcPxMUzkqmSFhX6M54pwWOd5qx43Q19BYx4Q33LCVlslqayA
C+LQzX7I1pc42pZo34W2r9ETfdC2f8kAr1UROJR+xIUaOPOaDu4UI5lWptthyJYfQHSqcUwewrk4
UGlfVpvjge7tuUGMTnoLrTLbLdrBJgGnwbbYWxr531LnS006ep3NbsPW/Iw0xpxiG2FtytZKJ8iF
k3I5RDrRH2JuEQWI17DIMAV+6N4nKdZyZdsHXutHvpK3WPv3kiLxJ+DxWIZIKSiBzP3Kx+Exct2d
gnG29nBk1ixNRA+yh5gqUGgcJVlIj94WwNNMbkwc3FFkGkxM7vVo7wDMw6kkyQWZDt1eJNSCxQTf
o2BUXGN3YkjWKwFlNwRwKYbpuUIYI4Wlo9bRU07UUWUAv1O67WY2d3EDs4MtfZXioGeXqEeaFTTb
9ZZEv6EBLtFZc8ds16Shu3h+6hrgMfuI01cVqaehl5jrceTOpq9niN3K2DM72EaW/cx4dxkiRGTX
ekgAlQMaAx1f4L5G49OMhXHM34ps1DdBN/fQCpl1hzya4mZKlvRRYuxulM0gHGw53IC+a6cbv8vG
XUgp2Ru9Rd8COnuQ6X8mpqzZdpg4OWSojcAZAt6UWRsgw8Bvz0zHvcQUIwHLWu17xw587WcCqvvN
T0BKX8eMaSiFaOkDNqqAVJMFq+B0t5BqQHyaqMY8iS7pAlp8XQZsloUNou8emwbODIo0Q0wN6vcK
PwD2iW4FowHaDhYATzYrQHtYdKXyzlYtwxdHsujtwql38II8bvoF+u0VsQ8HSAW8+2xO4wkm2R6l
IMgWewLYEe3azGJs5HJK32gIDy4a0D1SApznddpBEDwVOtu5LJdfCc76O+4D1iu9ImxfUiWXz3Br
3TE3vXhLobOu1wFOROTKwFaDfOmlr7os4xUyCKdDSKf2mRme72jhRYfZJ91XaDfjri15wJkjbx3z
A/WvkD0pZF7Jkdvfpu+88wjbaQle5mghZmt4MaE3nSbgY9AkYkH9Owzl2viYz+D1fMBkMRcQGHUx
2OKNYoexOjlaFNU1XYo52fToAZNBag4GwuXXVXrBB4/wOVg6fm9TkT1v02aaUPfKlNKSe4NWo6Hr
X3Pqi2uair+3WoNjkDkPwdsjjMArVrtXcs6xbCH4i2l9xRk8hJslHooTZp56zwY1QkXVyn5FqAWe
fCWZiuTYijns9i0I9hda5N33ui3LO0ttdKMS+D7UiBCJJJbeaYM54OS3M56K7WqOcLHyHSk2WqJP
eNlDVNJ9DDjcEeGROoxu2zJkhwUJEw+9zthNwBN9W8zE7tzaJTdI9jJQswC5XfO2LXEL8R+SjOtH
qs0PbXELwLJKsFbtkTaeuHImKf3lg5Uj2J6KrsfiNNMROSgtYPFeoU4OJa0ATSAy+Yw7zm5jHq9g
9iPMjz4igWoWZlnJItY+pP68IRlkFkeoMeRJxmlf59j98bLtBbr0dK8CI3cZyVWl0+ReRljr4C4q
1zG092aaU9zh3podNFmg209XvoNZevvlxd5QI2u1e+NLYPd42AyPciHtT4aGp5uUYNjH/8Mn3Qbj
Sc6IHYJqI+te0NXRHZSjQLVNKplfuRSal9jpDGtYltzbfh1dGbWwowGEn+oOLueKhx6CnTIafo/w
SPzENpF/zUS4nWvX9o6LWJaSdO5HD4blAmrA1rxPsjPEY/nVZU0b0Ha6gcjAVVuI0CgcEuBNCbbL
YzuN9OxnPQ5wm+idUpb9iAszPYA1G8+A/tEqGTP/HPNsfez1utx12ba9g4jHSdzNyWMX5CDQ++Aa
7VDM54K77R2PihhDcj6ldc/juVm73kAUkgz0JJYkRxnxxqevWQtMkxhf71BSPT0k4ItRQRSFLzLA
VNeFRtwGTrmLn2k8cLD0waReTMSrlivHftUZ7jba6or7Gs4349GbIhPpuUg7+OwHbwP/GANi3/zw
IqZuAGnCwQH7CXoIbcEOKK68pv7LmVfGD8SHh/u6xlPVb3SQZTXJ8KMNN+2VboP1PfPHHy5vt9sx
4BH4Xa+9zUJzFuv4nMqM7ot2gXAlx3wRUgA6ah7j5y2DHz8EFVxfmxKxJHN48GKymbdu22b0jRT0
VvHJvAjrx8cAJDkUUwzCA5pjFgNq6YJL6/ngKIfOBodgzecHKNWKV+RLJdB8QXwKtZsLDhtHne8C
y0KKyDOenVBUBggFIi/7c7ITUqYQOfQzGumI2T8YvTuEg7qhmiYOORrF/fuch2ps/NVEtVnHKTxE
bZAtx34mq8W8M5nLqHj/QttBx6UriuEsE4csHKjzsRZGuCGR5gNkAEz3I8SmOZAFfL10/ZWUKjp1
m61J8rRsVrwPQABfw0DeQOeEZc9Lyggf4gHPSR9BSP0JrrCpRk4yIyWd1qHWaZee40TPu2I1wGw9
hAeZUMX6MMoUbQlZgIjVFhthwXN1M/TjdIqlXYESYGZJQuoUyOEBYddL6kFBEl3Hf799CDrR7vpl
m/YgxhiuduNflkh99ylkb+B36WeHrIY9H9c9jzMGXLT/pZQXNem2TEDOPKATG66yZrbYTY7ItfSO
KU2NX+GU7Aa8zgIJJylwXVBoA7WvWTFSNGoRHN/AShRuhzXIT3M8YxelcoXax6WF954PhH9o1g2/
2gAwaMPaQSFYlHCHqHfTYkdcC3ro+qG4DBDDIQMy0/QBLCrqzOOMpGGtMomzcXEzNr5hRV5/XCB5
BSofLbAMUDI32J0jfOJ23aMlPIFmIswvGWBLPH4Qr3A3zTTcrRkGzrLrkaGAp7NiB7WQ4jWVfYY0
jCjYbcDZ07KYpcXpIlAWCec5lEw8RuMhFnHehs0CoAfK91wd7DzYanDTCklBFL9fybOfsbfM+2EM
pmO8gUqtxNKixgjH8vhFglnf2CmAaFOwGPrBZDmDPSNBSfHzkfRH8xsNZcVYBkJEL1oCd94VcqMX
gU7a/dohH7waN2jUhuv1NbCggq3T2wdTEKMqCnW6pROJepbDsDQgiHz0lXXOndUGRw2dUvtJIKMC
3rXxZ2oFz+sBkYv3s5jWB+LGsJ7WTPcVZHAc7PSgwgq60wnJ8SFoVekV3o3vD/NL6Ix34yyOL6gZ
iXzL2fxFFldwPKALoM6ONWKt0zsP+RQBW2oIHx5aQsTBI/7WoHAaawj8vGiUOhAEEfQYvL0e0H3r
3/epgJzI+gO0rISqO6mQmtLO2scnGoRI1tFYPXwJftpnQI5w3H2RWQDK5kF0ihKrLlpI8YIGOEBO
nbduR5TN9GOVedRrgh4oWD5f5e5mjrfzmrUZwLluCXfTyre9CiERKmLMZZNKMBBvPWSYAJVfsAy2
t0u68FsspmoXTkY8Q/QdHC2COAIAIlECyzW2+UhESPzpkXOgCo1FyMTXPbCbXBXoEVdFBEyzEzJ7
Jrwl2BU8Ol8Ej9IfjOR6jyQP/qIKr7taDkj30W6d5534mmTjKenG7E/n79ugIMDpCom0kAEE1tXL
WVyHkByyGqVR5KjoHO4jAOT2dZ5lesZGEkwnFyItqG432EGbTbR2N64Qh53B2PJz7gvkFSH6FBEL
OIfUT80T9ikl7Naoaem6Wyq0eQ2Zlz+C/weUrAUKrpmYfo+hFjuMK/PLOgrcCkMR/1wgewK/3/Ph
WXcpP1jIem4kCQDcBgyJYFNIhrMe5vm+jZG/qqFfrgYad2eeyOhOzpC9Kn8Jy37wxRmgFC4oU4Qf
NGfhtB+MwyAYxolprrEWL0DRdF8aSnRDph45rI7HDdZJtLN7M5o5cBjd9piLXnBZfOkpxfAAMGrf
ssI8eaYwl00vwGqgjBCPaKWUXR1sEa6AYeymx7wAS+ED6KyDCfP1wqEnBWcwfYF0kPt1ctBeJkPg
Gm/2cMto6LAQaqeuYYgTQH6EkT2qGWBZkKzDxXQC8ZxTER5BKmoH2U00NIin4y9dP2c7nHFqDymB
rGnsel0niG/6BdFQODQh5bIOFtnMKUAmLo36xOcaYYMT5jtbQ2TrGM9/SAu73Rt0B+4CZEJA9ZfO
p2n1sWvFmTZAVYYE8xxEKZh41EPb9t4D87dLQYuLYq19GjMxNomXwryJl4rwYmiZ5Y7wZHsZfJRm
YwdZV+hxklFh/l7jXCF1MvduYAHqD5AwtXXAc/GkcgWsQWXwOeVkeh9prt9xtqx3MfS+Jx8hR7cd
1qA7OsXbCwnx3DJZKt77ToV4rPlptYIy/DUwHlyQqPUFzSZAXd61OwEE5i6MQbmVvkQiaIVPYqtm
qBNvg7gdzwuz0YebyWGLcnsMrxG2A2J3FMRwWt4AwLYP6ZRD/II0kutEJmk/YB9n412LhWxL7fDA
Eh8HT4wwYoi6xQouYTJ4znvi05vS5QWHD7ARbLR7bGKYwMLt1gWQKvsRgbRrir76wQ15uYyIsS23
PkJ2n7KOHiI8gnbpRhGsOPGBv3rQTX+nGXDHkIPYs+3gdtiG15OCiqhhDgY7hIpNR6vC2wFtK7hM
0h9RrLKDFy3RDl6y9oGuUmA6pnG7l5HnmQqx4uP9rMFWhNy7H6hMP0nqf/QQSL8WHDCZahMwHXAd
JyNQP6xlKZp1i+yEG+4H72cEJebQeVfcs6CqUnzYgMod4KMNY1ouIr+mMn8lBVBQ0m9ZZRG/ky3z
TeRzVfXrdEJaew26wHta0It6u/SA77AtQz7cXtd9RGLDZul+TAz0i82hmMpy/NoZONYaPhG81bPa
Z2pNn21IbgTM9dBYRhsW163iHYPza3whrXqRqO26uYYH3mC2gMvXvnuLub52iK4eCcvPA/vf7J3J
cuRImqTfZe4oMcBgWK6+L1yDa/ACIYMkYNj3xZ6+P89qmc6Mkq6Uus1hLiGSKZlBOhwwmOmv+ml9
M6XlFon3SlbiLSrLc9CI1ezkx9kOf6RzeZ9O7bVJTcGlkPkhCKP7GNvksy1Nvk7KMVqTWZlXVusd
U/aqOImnWbzQ2tquBstFHep/TB7GnVFZYtda8yMHElSAvNp7E7vu3PeKXwZ1+mRSgNIrx2vxuaeg
Pj70fHHGu3HoY4nV1Z7WJuxHVTqW9Q7pbDnNlmw3eurql4mlb28ShetWB/Il1DTFkDSO1ozsLspU
Pf3oeaSLdTYohqZS+mjftIPGq25JH7slgONYpFF6NdP+jhYyFce+UkyNg6B4YybOuTsHX9VIxcxo
8BjYz+6N4Py573Mc7CFnO/iO0vlO65kPIarIh6rJ1nGSFqtkl+T3Ga+6G46taMNtSEUk4FdzQ/1Z
tp/94sQLa3xJh8qsOib3G5P1KP+c3qlYSqJn0QD69oBOR6vedTlYZAKVZuUMPGI0+047G5DorrDG
rr6Pq7GaDlis4lXbtBkXqWIWNxX2Pg1Ss50lWfeNdxnnru146lGjRd8+YUs0lIOa7LzIbrniRInb
fEFELTlOX0zE0/AaMm78zKoEOW1p4v5NLKr6kUdyZsRkD2tpiuWMclyKjVKVOhYm14rHIimvhWXZ
tMWq7opX9fSUW117Bf5oePesoUMSZHMRrpXdd59N3c+nOfWSF8xA3XmG9M98mLzGMWQ2vS+FO8pV
h5MjXsPtvvgCMdCyUAwVBLkp4H1rdJ4Pa8FmAxFmmewHpLrxaSipdrtEJjy57dywvFpm28JX3s9O
dKKLxALXbty22DH2L1P2U2Qe8mBMT4Hx3Ws/mDI8Ahk9dQt+cdef7R+MGhskh9Ls2YpG58RzoChN
blycIqEJbIyhFVznEUcyXSyO3mYY8J6B2XEiYoaJe9KCX/acA4fbjRUL8dg05b0927ZaTTRsrRwT
2tfsE90jOje9lPRaAyUIK8G+LBFLG+6KfPK2iL3V1p0IDbh56LQbrw/8k6j9xzwP0LPIbac3LWfX
s1aN3kWkZ5THCVgvvcsLVoi9B475G0ixvjO5gszKeUPeyoEHcE0T5sD96NEIUNo4huO+uU1rVkBm
dOOOTldr42XaWfPG5vMxh8QtwMfTkzvej1HJ4DmJG2sb0MrzWKqhevKiKD4smDDw/Af9zngquhE2
yPYouQc6+SZL/aIaD+UiSALI6mJ8KGxTHQRb1lfXVM5d7mT9hr3X+NYllrPvQXFc1WU3AqejznNd
12F+Z/pEPyzdUN+PgflwNCLfFnWwRqDKlHBXwl4wC1uaUvtVMSnwzI5Js3NZZt5d42Z4vHXR+OtY
+uGvSasc12c1Mi93bYYSLGJWI6xvmy9xLVSaPBfevOxYD+SRukRBMKuQQISlSRin2t51COYLy0I4
nuqh4MhSt/ZHbWH0ZgKsrqgs70/VOJY3S9EER0aL8S72y48kqh/ySJBWqDknosbyM5pMpSh8xNqy
Aet13QW0kbdBsW3t8LvLjHlMncRZD4H+knXTneGE4fgOGSMEhU5vUZmDR0bt4kcSDMP9whToWucZ
cmlkemYhTNJWichC0MM+YArs9+F7bgqOTY0WnPL6wrufnRJhypi2XTtOyoHSD5bykExZsKWBV31x
/+MQqXv3GfZEfBiMTNCjrHDHOfQQptocBlXYUC8qz9+Nlkl2MsTMucIvGYGnZHyk+jaJVsFSJDdl
2EcbhHXvXoyXmScHOrP3C+0T0ZOwAPNGYYy2BweFMMeEeUTpsu+KMqjuhjQZbqYlr67TKZETDyOm
AOEH9lHnpOVIWaBo4SD+LgS5q8FSmLW5glj5Q3i92yovngzy2AuSHfoa/YhXMUfJVWnqZltN2Iny
uKjXDEf9Ky3z/jad6Per26ym20ANv6LGrTetDjDSOll5NRraDfMwZ4LptCyzod//GJQpb+RCMqDp
8fwCrCZ9AVnWwz5SMNhw2Mnh6ScM1YT3MnGXDSw1+aOqs+XaqkufxF/QPPsTKEs2/VHd33nRBGAS
d4Ooa7Em+Rdtq4F6h3XujQTKVMglY38SnUvj+pthEfjFe+kT/HTH/OyN/bLBZZxifbgcleOev1W6
kKqarnxBgMRSE6dM7iqeFMScW4zWes+JNnsyUPJuFzWl6xma9E+b090+rkzzGnVJ8OJpy/t0i/ay
oSB4hqNtXgezsjclRXlPbV09TV2BjCLL22DpmpMoRv8G4z6qTty4144LYIAEZHNeusraM8J3UIjG
6o4ZAZ/VljMpZR9bwBHxOXr2UzHvs0wQNmAbZvF6burbwbA8trZEflVTOdx2jR++J3HiH2zZ9PFK
oh1JDmHpg2z5vlaMxrxr5h/TIext+i79oJ2unNiZKeVi7YDOF2r5KfDsbRgOXIdj4aK4uLGPeQK1
pnYuE3crW9RpGNln9t3EnGZS9bDyGJA92hBJatcqt6PVRh8Qvy9rq9DzJ51V5d3AAT7Y2LnI05WC
tLYtFwidQfnVF2xDErM8jmLBFGOPJ36OPGfIcdso6R2MKF7VvHXYXvaRhf0bS4GT/Mi6fh1ybN7a
DJqv5xJ9cNMWlfqEsosDQLG1u2mlnd6M+MW22J+brWzaIw1FhpkI+x9m666LRzKLXeb8FhGlNQ+M
9XeAkz9qGf9iePUR5WEYQHcU4Fuc37LB1Zg7/tKYcI8Y3mHTxCi0RH7+moN6fvK9bioOUWA5920T
NadIcVjYylRYhHc7ogyENELgtjXZ2lXHhHZNGUJ0shMyH2tYa5+x08+HsY+ZirGRelxyAEsCB+3f
QfJ+72GCyqHYbxPglgpKHv/wV99uX4gZ5NugDzCtCHlYbUkeK3VYMQlYhDusOe3WxWCxrTh9XpGP
S+LV0OJH/Bvb+m+J/t9/D+83NoPWdjxXYvL2KgEwmSVJv9WyS//J9fmP3OX/q2f8Lz7zf+tB/3/R
XS5xZP8bd/kA0P6r1P/iL7/8b//0l3v4wcGjordDVGChvWAa/+kvV84/8JBT1gFNBSIWwOn/8Zc7
/7hUa4C1U5QoYAL/k78cv7pDCyHJbeV63Gf/ib388jT9z9PG3y4hcbsXkzdtjdD0LvbzP6EYxiiW
Za7wfDh12+0ml0lOYhMWW6ZJ7acmGf4zruofPy9QJEM8qEmB/B315oAoLsNC4QrNGgyWVh+ZTUCT
gPM3nKR/ef4uHyy4NMfjg4cOLy7W9j99MCdlQmoFTrDNBSfyA6OdLt83rvZv+lj79nUKQE+vPR+C
O/hfL6LxOAtxOjJFwhz7p1vivz39f/bw/9VGz0V2YdTzvZO7Y5xOuOWvvwtqY4D65kVs2E12CBoS
rl4alOdiMcXfQZIuX9hfvlBALHyRRBL8C8Xj9wTN3PpDwzQrZBYxW6uxbABiKo2BfQyLF5td1blM
jL6znLH79e8/pX1Z0n7/0dyx9Ksg3nqEpv76MVOR0JDGJmNb+/Z0lftuct/bXnvNnBQ7rD0KhkQo
7DNpsLG7TbjOmCMizt2zSouNqL3onNZV8fQ3v9YlIfEvv1YAz40F2Sa9c1kh/3Qn2HWZjparMDBW
Tb0LMt73pVywny5OgftoFnTlzOFOtjGFjfUw01Vh0e9XE6RcXI4vf3Mz/MsTxxcEBYitCB3W3Au/
vRjKQsVMwPmCKrNggkyzxkM1Somvryfqso5VHPPG/ffX4PeXADcgJ3cWGJeki4+O/9dL0BcFeAJj
8TPnpr/KSaVuPNzBm3//U/7l1mNXwOaZpY5XFtzpC9nkTxe6CBk8Wnq+BMTqVt4M9tgn97XIhnLV
ktX/NVtFFh5Hp/TrQ0VNSPM3rzoSZr991SwqsEsAlRDVkb78nUyVWjGnpIj2B2aoniS2nkEIWpEL
IC7RZt3wPjqBeGNWp94ae9RPbiaYWYYL9jQiz3X1XmJp+8rjCBE/T4oLW4yWKLNLCAiFGxih+EOi
CzR6VWgrcW5BN+S3U9pMyTbO3OWR44Bonpag9+6daWHsXRCh+EbAnvtb+koGsfI8NohPaTvPGDvn
uRHNNiiHRT2JcWkVYcQ+b83BSrKuPY4tbryN34wdeTyGOjXbThleaSKBPfJ5NgCGUagrK9gG/V2a
ac0lXmJ3SwcOo7HSEZKBpQPS8mJ1bvziwHTM824bN6+fJRaCK0LUfD+I1iAkPorKQ0BfAZqWIa3O
teWXd2yjwnZTiWzCUdvZvSC94BCyX8G9cL8jwYd+GNtR9Qcjury7SxrbfBdL7VQbi8r2X1A1Zmsn
E/By2y7IA84xE0rdapRFb694KiH5TkvvvE2uv3QEZRPzpp2eMRWEA2vesZBEZtdOdf8TTmvYs2oU
ycCFE+nPyVjMtCqXo9uKYKKMNyTXQ2fFptIKzuQo0aWnmhMMJ1cWw1XRkCE+Cy3b/uzEIc0/uRUu
7S41zM7XULEwzgBmaQq0kNG1DrVyrF1ROMOCj33iCFJ0lAzV6Pzs1CJf0XUT1TmePOn5q8gg8XMW
J5O/kmC9LsRskhTHpQKniNPLG7/bKkzEj45l0eN0oyqgeS2OfESBrJU/HRkRZwCuMhFcV6ISW5m3
hfrBjCBNQLyMifgwOF2tfM0QqnxYah3ZZ+WTHrqufBr3/D1fz5yugZJm08vA1Zv3serzcS/EhEZA
+zlrA5la3YTlGfa9hIVhfBahbgtUAgxI3vWjyypZ9NOaoj3uut7tCWAHqd93uwp5p1kNmRv98kdL
Z6eM4rt4Y0YrURvB2x7PthWmajN3Y0A8NHAYbjE7wzRP1VCabquOXfneYE/rV22X29G5Y8wFosdW
BeQUQNWPtk8+qFiWatoMcL3xJCoZU2GrQ2+XFyB29lEzB/aF499nW5QegTc9nGlKsDnh3VREiWi8
KZPhyFJq8Vkw85ebpcmJ3cjAgBqSnbfswyZr052Z81zctnZS0Ulmp86580zAEyr65Svlj/csupA8
2CLYziu3q9dfLUlZ2ue+tGAXYPRCcDD48/I9CwZ4Fy1LJpvB6E/xx1zGU7dW6RypA9Rgr9yPiIc/
Q58MAJbzbrb2jJ6SdMvgBLPD4tYUc8Qx6detkROH16rHbnFZx6arKUvHiP44Smg2giA2sXY/nklp
Z7m3Uyon6JPRGoPZcuhrjxARY+1VyeEWZ3ySUkbcD8qyt3nElV2XWeagntARtfbGQFOJnONqXAlV
ge8AMBG8GnjtNzmicoOOpgUCSxIsmI89E1WbZmnszzxyneOkDc7tNMPDWZmkfUsAg0NGM0Fj9kpS
i2RVIzkRr12W6QaOAAPXDi/5dEMR3qJ2UyrHq5wesPZVxX4DhKRhyIhIGisyMYY4HKyzRRdBuuZL
G3OUi4Z6LUb3713hBbe6hGCKWGuP/iqrKmdYTygW/aatXP0c2AZnT+QEl4UM10X1gLiRtlyOCJr/
YoI+oarDTpcreBt9cQqnqXpE98RI4xgJqiLuLSyQ5WTnGgxWDZpeRnWd77rZ8N0EJe6mq5F42ryn
eVzj3sEyGW67Ms9fSg6wC/Vu7UiuNWYekS/S+mJZDjlBR7FV7+rEkZ8hOjCjVyW8bmfrnjhwLOT4
yua7AflUurLcsgxDStWlLKMDwIbWOhgXT9TR+EVSnerEb3FDOg7Lzco3iZsx71ctqpguW4zcg2Mx
D/Zq5n3UnsjkStZW/0XSuKx/oNRMTFPizL9vvZAmNFgoGthI13jXkNgwTucux9ZVyx8PcAEYjsNv
gNYDajr9tlSd9+vokibDZKWCs44Aa1wL7frG2jkeBoR6NYzkss9za3S3w8gL9jCrm2xV9LXqCCQt
8leBuKNWQz4Ey0qz+pHwyiOPiElQYx8ERyXX9MU4eoUzj4+YMX8+lkZg+O3Lyrmq2G9Q79JVWmzw
0XXLre+jeJ2XCAvIC40jbXUFGsXKbzBPJNk+zkOr3TA8GU1Abi/uSuc2t+bJbNyadRI9V9vEr9xe
TmG4SVpavYiN4v1wNn3BHLFbR/NElHQdYqYMNqrpBxvMysWXT1Oi752rtq0Jo6LYMLtoJ50Mr7Dg
VUYKcCQlqOvZCdCk7OJYeG6bbgke9Msv+gH88tb2YuJ8PeEfQNN+U0047IdSFKfZptn6lrJIEW0m
btuXtua9t24mWdIf7eucupo5nR6oaIuXpz6hlOyaHEtk3ZWO7u78MWYwOTW21KeqsNQ1UlO+kKLQ
GP+ahD7Uh9Cy4u8C9Edz1VZeCOplbvt4Z8Y6TzF9YRX6FTlTgyU8n5Puta2ZMa1nLB/Tnde43R3a
TJH8HGwdvWh8kClEBiyqm8gqB+wkzNyzjUx45F/wuyn1VmdManYB/C22htr70UM+wwxHe7e/E5nN
UBgmVXDLYCNwiEjVMctXHca4dJreSW/tdslfsWshdiq7Y02JQFfVa9XEiK7YrQdnJbwgIveE1Y+w
1chMjmQKleAuhfNPsIRKb9tZYXDHk+98+CJNzo255Ljy2Vs+nXo098CnMg/ej2wf0iZJDWdC09yk
EYAqeqHSOf9yxyr+0YceYaV+yOP6aho0JAmBb61lipBYHzRrs+cbMj9nF8Int39OZe9lcNKKvn3o
VCKuUy+YKfex4JCf7dbB8KvbvrA2iZMDRsllxkibBEpxr8WIMztVPmfzJPZfhLBmC+dVQDrWl5ki
2EddKwavQLTNkaLj6WL58mE7pEUoZoKHrAXrSzuIWitq52gFj0UNp87PLJyCLHXThh0L8Q7HH3um
/EGk80OWujjcY5SIkahDQaEEC3zynGcl324+6+nRGmQ7k7ZJsm9cxXYFH6qoPiemLa/g9cJmrXjl
MePpE5vm8SbmF4pFKrAG+e17VS14SOresV9NxQhm7Scm+eCoVvfXsWF3Nq7qYvLb+1DhwNvTFIZ1
32tIVb9wP3TBZ+a2qv4pROMMR/aOYG62bTTGbFRTDFrppujcVB0x3YUk3Ijwq+Wgc5VU72yNqhtG
6gzRiV8kHZv0XIYPY5J5yVkOWWBTA7iEgjxcUUbR3gRj5LKg5Y5qLVxkGSQaw1hDfCmnJgMWF37E
pe4pqlgp32RXyTBOb5Yhn7DTEzYfC0tfcROyXf2wtNMOu4bSgGyXLHMhNi2jxCfS9LPcUFIyB2u5
uARPFPvXaushYSRb3849jHdLP9ymmEpwzEbFwKrqMVDnPy9qf1VbF08Yx67oi2EUubJs7sIrRmw+
yb5mFgOhL59Etyij4rAoXP177RYZy29RyNeRCa2/Ma0r38i+WT952biXFGCUTyAzOYass1qPbxfI
Bh1CKiSTEXQ6xKG1dFBrinjmbSLdEstBn/ttv/M9MgabskrJfzaBnD+Z/xW4Ias0Vbvwot6WvZvT
XJgTYVhRVzkCYwHkkSCAd7a9JckOKaoWjf9LcJ90FyaRrve66elxccJ85gUVG5/uTt5mKNhVeOVG
PvleTGhyAqZjcOGntXZqUm2df+9DwqIQOuwDehJ9u3+RS+z7Oyh2FZS6TPseaC7uJnhXo9nGQ2V/
9RX9LYQ1BeYEsOF4hJ2+NQDYvN6IU29Z7k/UPukeIp7jm6RP/G/lEPZZ2WRBISli2bjDZCCcbZBp
7g/jwpEcCAPOO8MwNjkukGy+CWOx1HRSz/zYuAn1nlmL88JoCNdq0FvDhLVFww8xzLuuTGUH2S6l
39k+qVAOnOIne/KuaaPO/WPRB/hMenoNnIuq3EkPo7LMxu3oNswc5h6z6pp088KCJxr6jEIH2oHR
AtvIqHwrQQdxcTv5dGLtnGaCBaAvua1VbGfJC1JIgiN5Vhxic7yCfLGtHt1NVHXxu0zxKxM8czJ/
j01+/AlKEFpPSX3BRzmnY7jhVs3C1bKkZGSbjvTtRkCkk/ulFyiAINOH7uAQN84/C+XF5S+RB3N+
pHBbqEMCRNs6JKnnRAyD2F3vKNZIXKBZGIzWin/h4ea6UOL+0DP+v6j9fxyF0vy/i9rP+qsv34u/
QFYu/8c/9WyyUcjW5DlCQnLOn/Vs1LV/oP0BSqF3mDqPC0nlv3kpjvwHDWioJNB4kV6w1f5fXkrw
D8WUBDnblz5KeAjJ+T/gpTjid2Y9pR6eUhdtzWb04tjqN8HPH4oE6kVQH+o8gdBG2DxzzFNFnVd9
zc5TTbfDrMgCTjUH0JuiWUoGYA5pH846MzJGa6+8PvbtvUzqJDwntDJ8EiY0xf1okiw5RW3dL28+
K5J1EwZT42+SqE2h5oZO3DPmnRD66aOP8upD6DQcts2i6SBkAyNioF+iprWvbmc89ilUjBM0y/ou
iMaC3XRnTXs9dHBPeKTnj4Zn/UF5i57Yg4zW9E2NEYw6TnaFxRzbiS/uINR2To6UBa8kfJHs1a5q
f3yqpRaak4ouum4L1nUImBPmIYyJnLULrwM8QlAGQ0Prdgtem0JgUrjPTKw9daikNoR86Z+tORTg
bz4muFKLfT9OyQN0e4zkI29yjafPCeoTKQ72xXPeByi4EQYnnEIdGtA+gn8wfwx27LOHKBrDK3gO
8VQYC7F9ywHftXZz5c937uhMAeZnGYx7v29FtRU872pNrkAQlIuzyl5NizDuj9HxanvbJZP/4pZO
YuiHrChdoAmIvrnIFtayBsox1htQMAzehqRvhqOdum1yUGUQXmBszAnXJdZ5LjIELDYhU5skYHQK
H9HMijETVCxK2TqvFlrm12lLNcmJCprBXXv4QGEmYGWhvoxFm45pHeEncylfX9ZBERpMDSLD+xWH
5EVerMrUvJEjo49z2tE3WA5OjWpAO7q1J9xug76NpGN/Vp0NlNC2szDCtscejjNS5RJRyZEBjob/
JtqqWcOQxEqEy3Kk8s2BaRdT91uwBXvH2LvY2BYc8z4nhUu4pyZa/VzNrXY4Hs7JM+UEPuDFCIVx
J3CdFedkUdjFRzdTP6mOXj7sHtzrsZDx5aWcFGny5vYcWNYRAhA+SbvDGhKYaKh27exVD0kH5fS6
B2BYfjZubHdfaVkV1bFml2p2+KpwOpAzI80SNPj28cKqhm0Wuf0VmQ2R8j4nVLmlsTT4pXJSQGen
sWdfrduJ98eN1Qp3esbTFAVnFKK8O1ILaN4jSXRkVztNYu9nEWCNleVMWUu/jBW84tzV9pUx8bTc
kgKGybe0TdvcFZLgoth5CGaLtVGjHqt7TqhO9pSQxSg3jqYvc8NbyzYHrPskUVcuh2lDhtkUZRhg
AI5TBkNJlXiXE2XZLldkaB2L1s2RrxeYWmLh+ezyonr0l6lClOz4ldCRL/mdYsV7eS5OZTuEp6xB
KH+MXBVrfM7asBJkc9wNRwYhjr2RuZXUWG2XeNxMuiVVCVwjeMjSYXBIvDWXiKSpqRdxmf47DwAL
3XcK/NpuQ3iUrbzsxaCgr/SifF4ST147PoFFfHhWPR1HbfAp+hGCd26gBO4HRuce2hB7uDWIXmyT
NCkPqv3Uak6xsuPluOT6JmRgvM0FpKJ26O0/nInR1dwWsdlqcnTFqckDthAsuYhPqVSFv84v3kk+
DlHZXQSHm5L1fEzTyw5jsbcIKRWZbJG34T41leU9YtAmoGOGsS92aT9LOgMLIR/NGAVmJV2y1ScH
8O60iYN6QfkSE+nRsUnb5LX9owLbGx2RH3wnqbIDWq/8amq2HavFVPR4CAFpNi3IV2+0jvpuH5KF
rnc+QmECEaDAlMKul1R0YXe92Y35EiZnL7elDZZpKKotpaTyPfEaviIX62a+RQbkolUOBD/Jfrdn
d23K97AlWAvbjZPiPT6GctxmS4rkbRMvfsrrJqKgmlGB7UfEmxgAdYxTiGdN/WEIgMGtMyd8KiZs
1hWW1+2gQUyCxr7J+/HHkNTHOJ/iU2bpkzc1wYotKaTnttoGUqY7ugeBszTPthisq8CKjogEsD1H
79OOl/gW7i/UUTpHrwORW6/N7GeACAh5uMrSmyRji6xUi9xPBjolJLBJjVcaiqdLDFF4Y7LvFGzV
Rsbe21KaVyBDB1/5wAD0OOQP6YBTBZPVcrLcKt+i7NFn5N3rsvxZ5M17nqc5AXoYFxtl4fpOXe87
Fv71giYOWna4coc+RNRZEI1JomMkLq6BL4KlnvVrduEpyGGmbCWBNVz66sFvoB+UqN44QfdzFkSr
LOxeGg9Msz9sB3a/G5+DEWQCWCZh6WyBRV1McTEM7CI7MazEtTTXB9TOCBSZFLB7sLnisFl58XTn
aIgQQgxXEsLCiqhw+T3Aw12XLr0qqe9tE8Yrb1Vl6a+icaeVxW2xNiWgzcX5xSH0jNzo3I1Dg6+1
Qy5etQV+XRktRzjFCrCi2tL4ZLb2EEcbcGikPSLeGg1uQvzJZ5uxAXEGxjEx+HLIlrhHMIIW5zgQ
Vr2JyplAvo0XZu0s7rljZpNj7u3g2DeKM2HJly2QRMfG3bQONcuFizBAWg1EUnGSoBeQceYNC9Qe
ChbNQVDeDpfIYzfy0+LMOVeIm8disMwPmm5SUjIEIO2lgvXMyZNILmUInYtJ2MzPdUEyHjPPBRjK
2lTGUX8MogI2DzsuSF5jzKmpzb7x6uhtwIJPfHL66U5+dQXOTj1FYRcda9v/tYzZRURBy/4ikS6z
NU6k+nUGKPfplcyI1xD3xq1lnIfQNv1+FEBHXD2WL1xg/dEhvm0Yh+0EMvwPNU0uobiJrYLfnosL
w5sHnReyxdCXkU5znBn9zDF87TLuz4wIFJmHODtiGcPOVYz2e0S+CTApvxRQ7kbIrzILIQZXNnbR
oaEU1uVgrKo2JZkKa6AKYPyoINlVnq3WmCf1DoYI6QXTfWU02OFNbDyQeezWJo7H12kZ3eQBs9Em
mPD0E89cxYu+FsyC9IC8hfRPlozo5dFtWNFgoTrzfcPsndtRI5Yyxj8uY305CiMLb9MGPyVgwGjd
Rea9h9L3li/2izXDTjCBw4vIn2vwE5l37EX4HIwuk+b0gwZJjmKRX26adr7tElGdhjY8zgnjuWGW
1WbK3DutkltmTvUmbhhicfALn5CgNNxY0W1ngWA9yDjk5ed9j7mHVieT5n6OvfjY5mjEzcx3nnfD
VrrLFY/yVmacdoP2ZxnY2BSX1iXGV9aAymiAiF1YR7M1f9eBOrEWnng7x2Q2qmHTuR6nPXUyYHpG
I6MDGFwDE56pUNSeYne8Udpr39BH3c8E2O8kFrOfQ30NFPgQgoXYhMLFDLmgQmJDYS4syAJ6DHoc
enJWbh4vOwuGKBEdu+EXzGDCo9OyXkRHs1DN1md8x2yN4ejgLdwKyhNXrZTXJZOidRYMITEHF6iH
eO8b69GqYusoh+Z9KOLg1XHz8eym5i7LW3mlYnWPyZONGLtTPyy9w+SzyDqp3+2FdBRsmXCBx1YH
3bVbGHU1DABJIioSMqdgqiI80taYZ9l/jpr8iVN3G99vCh5pztelVT3GlZDNuhQdxG1P3NaGZL0n
ELh5C2SbvokO5CV3WRyBmbLM8lLI4HpCf14X2dg+YvvE2RjlwyZjgEDxTDhCk+Bj0n8DL7vvfk45
zuLCqrn2ej4JN4JoRup5a3KEsYKQE60WKpkOFmZwvQ5cJ37psuiJ9+kP3bpo3QYljV2mN7PFa9BB
idKxWmftJqy7vFpLsgMbXpLHqiteWZ+C01IXgMPM/F0pcbCHQYKw87qHJbbkY25n9tHTI58+0I4H
AATzZDp3zVPVNKT/sdtckIwhTKaEWlCdh7fQuvS95Xo4GFvsGGI7jpZ1N7vCuhktUNV0pNwFtI2w
qrnifomrVxo2ghUfbev1abxzAvZ7TmdFBzrjy3XbBme2eB84tuSaYqDFOcSpvBsmc9tY0WMG7SFs
84dYh9ELroFp2odTO/9i+bophNXsvBRhZolchnkt6841u5g/8NH7injxc6bjBlu2iR+xX0TfrAXT
7TTl4mupx4cx0rtpcfy9gv3CYzgQbNhRrkFJmf1ZjvLgyf7NL3z5k+6oDAIwwUVHDbDGEsEdVZLS
vQW5ZbPjCJZtpudLv1k9vDWG/EKIT2rD1UyO8Uw/Qo/zfZ2Wy8XUPf2KYhdgTuQVmrezat8Gm821
cPsHvBMtzl5KYImD/Vi8+j61kgMnKbzGE6q5Yow12YKm6YbhoN89lvhSZDzepkn/h1bWPWlbObcZ
9QubKpYP5AxZkC4J+obXNB9O7LNQP0J1ZddR28GJoud026V0G66rzPe8fcboaS/ybpcO6U82vwFb
bafZew2Dvbi5POpz/9FnGvpJbG3H3r9WDvthGqeSr3a8BLG7Et2t1cnD4mXLBHI4mn/Ni/K3CWwF
zvf/xd6ZLEdubFv2V/QDUDkc/aQGgWgZZLBnMjmBJckk+s4d/dfXgq5UJcnufc80qhrUJE2WkoJB
NO5+ztl77QjUAvbX4j3XZvNKx5WqrBQmdJ7xPe4z57ziH6wwbgEuYb1gEuiukiOa1FwvRvW3fQcJ
gSIb3pzb1TedHWHL1N33iaPQIfWs13Gp9nCghi3qDbGywpLdrBmFS/MtKPNmi9vUO7TAWyjtN5x9
v0cgB0qeUvzT97Q179IKkVsUZK9OMdzklggdTLqZKp/cburPapwDcpAobj3MLm01tFdzx8JfzHl1
QPQxXaXmlEcY/pLHsR1Ah8YCByMpSE28d/GhO+d6pF7LRyB3TbCchTRw/+dTEIJEuo0dcSpc8wTK
HuBqBW6TqUi7i1z/fah0+YgQga+d20w4On02mc4tXv5NwY1rg+SFXIIvTX0LL6Y6cUwSV7h9SpYn
RkRlZlbhpCtMymZwwHNBGutYslZ7qQfqjWwKBGdUWfMN6trTJCz9vYTbtTXGZoVI3YmatT21mfbN
7fhg0MSGRrdw5q50kh4MCOHo7RHXt12yfEUIJfbcvqtA4SLPWwZ1qZxJE7HoZbqM+661M5avdtkd
UE6wpEIUmV3jWLoLjgadHyQXcT8HFTOEtRJEeZRAz0/FdDOD0brgzuLMV5lHOGAhfLLvOl3UlVVk
AkstZvoWu/G2CXB5b83JpZWcZ+WHlcdXfZJ8pILT24ATOvQmlTBuRzB6jhoAQfSYoQ+aUYj8gIME
wq8taI8RTuvs3OZd23wERq72cZeOP2qj1Gc8/ENoc6+jjQcasA5pr8H6dIcEH5Xr9MgV2YnZ6S9z
orHE2n7hcq4N8gPtrexUTno8VXaiwQDX8c6m17up8cSGALXyc9vL+oNMo+vMnSntHayRtOfPWRx3
24i21aWMqZow2GtWF2t+j2YO+wvP/mvKURXuvTdeYf4brltzvlGZKt4gDpcMBatLbM7LHmu5+Oh5
bo+sQS9DXOifkgCTHWOHPgwMIJhKu9NrYc2HupholvuOfnFcutv2PIpNplIAH4HB5UnEoZ1Fc4BA
5N3LlIOTi0RmS+e9vKZ3WMLA5I9CQosnaGrYwF1/40V/BRv71WT194itjySjtpyeKpWzTAl7n/vi
wUub+YrSlhUxfvcIZLqDapDvOlGeEi+nMi3B/hhpWKroKy3HkzK7BrlGXGC6L+v6Wg1efN1N2dxC
YogX3K7SOtaZaz/RyQu2g46u7cxO9trAG244bXuF737ZFG7zrPy4PjAbDUiGiOJHZsWCCtXKVyam
LZ3NsDIwrREb8waLlfa2VVozQi0dGZ8xoZEI1dT1N0sN8g5vQrtjhH5t0iC69pNFXzkwgHczHZHd
6m3ZI3lRl8np5GW2FVNjXCLIW2LWuFy/Tmpe0Xvezx5fw75vqdDksDKyPJ7EaL4v/NF9jILI347K
JfRxtfd2MbeY5j8jtgADR0ZjmklCRmxO6s0cwTV2R7BgcWyfpq5S2JrGAqYsOV2MlS0FGnZurH1t
AZNr5oY0saVwIUTrEmKujdPYbrLOYV+n+8jeKetT5af6ZsqTSoexqo09sShbED9zts/iyH/Lo7o9
xqTxbKYGAQNT3RVtl32b3fED6ah4quwRzBV9neCzLwPT2UEpyy6OXN6S3Hio8tl+hRaR7DggPrsS
ZxzQy/QuhoGM4dY/RG5fbhnW2Ezd3roYLQe+AL2ROUNAiwnR4PUne8RI0PNqoKB2xp3k8InJdW75
FWLAj6A4viwOELdGnvcXzrT2HTZD9eQ35c90sVNaY97kbBTTwFObVsulHk2nCo0CmxAStJOvZf9Q
d2MTMlvxafkw62sCB7RZccx0QlFDxIE72A9BnRUXZi+XWiXTiSItZtzlsMhNtfMztscFVBL5emMg
zilaCnrM1r5YDJNDbnVaI47auop3kNGzJ4xmQFJw1iX2dvC8q67KoeUvwZTeea5io7Tw2x1xpUIa
cFq7/8QLEuFqWmyY2zVtA1fySJ68PsvvB39iOltqnDJQzIIprDOIwZtlrss7I7IFJrK+kl8gma3v
bBaFtbUllMjJL4eTU2mkfbzFe3haBboDM30rZQtM1sLlX0uiLpBTgbmYCfTgtbKAtBxVbbKUtBHv
wibXlCKQfighrCYpSO8iayosnb7x2TrH5n6yVX1OKjqoOThksGMQWnVXNMZOTSkbU96UnEyjTMah
MslBsmEoXIZOOIxHIXs7O7Pt3adSZihkEhdb2rZOU9zSQ+5MiMh0x4yx6LP4DpP3CxPqFgSg8eGX
kwOvx85hJimDR5oTlXFnDZO94jEn6xEElHhBI9n/lKYJjUJGWvGGJKBbAKQ6CjquqKoNQalOiABs
WU/vJk8pi172lNeOe84pIDh+iOXeNf0Un22bcERCk9s/eARPv7pivhg4uYAZpc2+841+y1yFPYlc
B/+BuXqVYPnjea7ouBEEMuoCLKlM8K3XNUdJ6Cm4AUvyY0TzipR3TreRFHTA0iLOqy29e0gC85Q9
5FFPL2vAncpM+mxLNb1RbgTHusWH5UTJxWf32AVDI0Eu8SSKXDzhu7zpivQMwvnAk1huSP59sAE/
7XjDo2NV2fbzMlczf5Td0fCmc15l9haZBXJjusmx2xufmai/ZY5Ga27QfOX8/LEelaZlYLKANqmd
FDwWqSEXDjCNN/nQ7UqEdaT1zZOdwDnRCC9gX7ckjjVHOblGKOnSgDWt/evWktkpt2QM15Lh/64K
gpMxGpwr/NgPvqVBwOQ+vmob1R47F7sjWLwC4olEFYfogenzbB0IE6UD4VJm55wMzGFf+kONzja/
LKXeIW64kpU1INl0E/ivHdzDjvNnFsw3bsT8Az+qXkq8166s9q7fqOOctY/JJEBC0iMlbJjuNLMs
3ig7vQfr9tTioHuwTZl+TzyCRWp3IeQtrz2Cj/KIq0z8LhyrIjA3oq/UU9QByqLBHZRJSLoYQtom
W4wHe3AQQhZjcrLU2N2TQQwEscfSyPPVzKhbYAfurSq5Ii4lP3kuO6tyEKwhNp79jQdS5Nj6jY4O
5BLSTUZhOn7inoc5IZArw5BbWz4bGzxwRaOmwjRuNoPl7Vh/9LBBTOO/yTnS34ys0wiE09m/sYdu
HSTFrr42FKPNzSicdE/Ljx/i4ctm0gXSzUXiBwmAntDOawq5dZJlpKSX1TmyiR6mOJf8Dg4t3mrH
4+GxjnUVgHwH8E7EdL46NL7XXVrCK976sQJGODEee0ksW742xGfcyIGtFLRPXxx1hyYVdZyZ7cyg
SZ91bJV+mOlJ/HD0+NEbWbbpA8UGR1vNoBQsddm9o4Jl53FHy14ObH1+F1oc6m79zPeWXSvTZTdD
tArx+aLSmaxMk0o0KvOOqJkoOcluyUINETxM/frEldP3CvTDt8wMbCCTjk5/gC+T+0w1nBlbjJNn
VwY0Si3Dqd4nkDZ3fMt0pBHLUr+pPHQD6AhytPQe2mPTXqyQNuC2l+6I95MmJyCrxAITGgTHBtlu
sk3SBRCtpbLl6PJZ5FhlS7qb2uSdOu4KphYmPEKjyL6hUuh3Jd1vh0XVgypDdbo1pMACBJT5aMe6
JhvUhllY0EkKE9SBggimwXiNzCi/mfFqf02Z590E+dTuORLKnzjk+zOPB7HfiUkcRe/76FyzS6f6
BTXL2D95BtJo34TkhpCC7mBKEjOdbf1MQxncchNIcWYBDhdRdhuncyPE2wsjzYWUo0fDaKPPGJ4O
RnFVgBlMCuTf2AQEn9cvZFqdjd404NeK0n8XPffyilzZyCgRjjRdszOqglzKiVkrKUzTONwp0h1B
NqE6B1ZeTLs0H+t7m27Ge5KrU+yXXGV6XxsnGZwHELnODeTKEzLENdkgGMNinDKIPgGvi9QmQtC2
dvgukyHsrVE7u8RwIWDOzvxZocly9t1QTNekQVv4auBawwpJ3eeiKvN3JEAqQDxZd6tjARxEv/qD
6kcBpvCq7xbQlJ7eMutiLyiVaTC8Giz94Dtg9wUD6Qsdc+D2EmKtkX3ThDbtIX0LumONKm5w64/Q
gpl+wmINQo/DwY4C+rVqpuCSeNZwypORsYco051JvvM1LzzGG2RyKya68p/zZnzIwQ+/da5KL3kl
rrMMpkW2wH3Tzsk30QAM011u6JQWa+zfwfr85uM8vsmZS4e6sj8FI7pNqWfv51jL79BYOzYk9SOY
xyeMIq+mk9Uw0hkrmLqm42tAYN5Fth2wobX2IcKkv2l63hXBVrUrKH93TeGkiHgIa+q1s8p/Ax92
aBA8Zjylu6XFvE5CdJdfMwr/btrUVDBnXuqStj9hrfJiDVWyxcttK/AmOUfkGeIl2VC0vmFmzCCd
dmqpV11z6ac0+rL2FtP890xXzgmBxwAYwmkiesDQr2D0texBIb1fun/1RJIazCTo7InrWs/GUp1r
S5/reBEXYzZQU9Hv1Q8Uhow98V9bz73CG0EL6qtiE7Vg2fc0qw3kjXyylWVvdYubeYZehyYYy5Ja
bI7bWRS5V107M//nFTuaRlwhHoxMxuq1ZdEyIpr30xrNxdsoOIVwGClS2HV52zhdcsJQanzMTOEz
9uqQDODSeJSqpEJMeh60qKIrxfSyezF9A1bIoCuL36GpT4YBfavIixs5QvqFbtFy8QrrtbMDitmZ
pofveDNHI+NVmWbwkkCAtQAmDnBT67TUGyszxnCeaWACLgHFhY2apSxmioT/JlyQJKOhgBUwNNkd
TY+c85LcxRqyNmt86GaDs+fw7vHes/cypL910iba2pyOt2lEjoIi0o604PTNhxOxlz15VFHpsw6g
zt5ox46+scs4t2W5tKHtRkAgJ6leLdI4Yg9oCQJBB/fIIm6kzOXDGJfBDbo9QT/Sqx60dLo918E8
LcR0vvaTmABWmB4zg+ixjOSXnLx7MPDH3htoKkWy/GKYp/3N2OvxOg3q+N6l3mU4ZYOTMYvlggTj
WjVRBNHAL06rzZynAFmtyPuZC9H3+6Vzl9sJ/Ap0BETNvEoiqp9tuUYiGLl7O/T9SyHt/FE0M32p
ehpK/g0FJeG0iR3Z923fEIc89dRq/mgyVayAxll78n+IcIR8iFghNbG472aKq4KBIUahkLYG+Iwi
V6huVLx0j5iHWnCD7ZRfHIFNYVONGUldhBKjf1ODZgPQTue0d3ND8PJ1VNmdTfiI0cQ0pCYPuDi4
NryP+NDIGIkrq3xqoxkaM7FZHQugi/XrMBVgCuoON0E4CN/P+MLNONImn+gJRJk5ACXmDXu3HNIX
QncRzKsrKLmryFePTmgaOEvOzD0X7CFIjc9NamYlta4cmbssTrsPcM7oXarcwg7JDjIuDSKkYmvD
whEhb2pM2E2cl894wtJia9W+BQsgtj6MWdBMHP2g20dWol5wrtIgHpGPkt7Y4xqIFRIBtJTW9wa7
QXkdEE900t4U4c4ipwxdFLqKb4z1tX3wo37+GVujddtiPQbXAusMi4XdL+3dUAj71CyOmWz4mQW8
SxTSzbUwOwUPDMEu1W5vtO8VAjSiVSYEp7iZDLRFPpGVQD9J8LMwg1QoZ5Uw2eAUh/n31EO2hPGg
RK1jkb9wamg+WByB+wHlAYMwxDqMwoINhSuOFj2QU8UnesGrOTqahgP462jL4LR+1Srvrzs/B96E
MHtBK8AGEe0NWfcjmele+z1vJe/anI+ffIuW/iRrzDpJC0hijMHuGCvfn2bI1NU2gDoYbHqHpl2n
u85LIOGhXSeAkJ6o+Wki2CDgwF/qgS/Ird40zkTGkoxHUlTm3J/iM081xbZA4UHIh9n6l6ZMWvic
pidZSHzfwGomUBDt2tLkpBRnYxDvmkrOzn1WKA7X8PqTL5yh01PcW+iaOV0Tr1SPbQv9sJbFsQEZ
9tBbVuUfcUdpqlElFVDiZeo+WOG6a7TWaAE8EQHjRDXXMB6Hmb2xTca8mwHZ91drCWn/EAEpGyzG
oLX27UhxFhYSQy7RFSi0t0WfYA5EMlcQNjG5aQgzLb6bqM1BqRP8zapYjoCVcC7B7xm7qeEi9dhC
3FI7cDSEyqiSzN4J4L0wS0BTVwdHrj3ioaVNU31gvkJoh8RdS1AMUpriB70u6P51XJndwzzaXbCj
UAdkhj4sSR6JZE8rbBCqdD6qnGX3QUMBQjGLULBRP9pApmBB58hImBLYS3WPBYwVWiac1Pedialz
56h+VmEEbGQVPWBAIEOyE+ntn7SZ/8Zdvtpq/+Rv5jJaZNZJHI4uxmJ8dn+13RKPVmIWq+eTc06v
WPyjf9l6/78MFhnsn670Gkz4l+BAmhpV+uOXH9XnL8efavkJMS2tfvxVFPu/NbHBr1iPwSd4YG0c
03K5Sf9iPJjOr570PRxAlm+7OJP/jybWdn5Fygef0ZK4wbmNSGx/zxC0JaLY1b2PYHaV2BIv+A80
sdR+f31GpAmEwOcDGVo6tnSdv2Eepr5qQLrbGTlhCqZxOtn0d6Oy8G9MsaB+ZTihvzMSisl5x47n
bHy1cGwpSTjGBTp1I71P9MB4pXQ//oi70XzWiTdk24jGrxPWpWL4MmGGjHfUSCY4dr+bWF1kAc0K
COXYbyXr6oSGrFztPmRiKzbTaS2A9Sy+hFmMBf+rG007nGPgSt3cKF4MR3P6RT5M5kXlZND6Igz1
V7C20c+kaIlfAl6rbypO8msV9PQQqO6dx3FMXH49hslsEMjrTlHRoKSPkIrzF7GEnp0OWEQ4vYor
slJHhYqx9EG4Sa3OPgJeyAkcA3ZIidQ5haj2KGjk3qRoekl7MPlY1sPhMvZRdkGgRb5Rj3EFMb01
wD122cwOXc7hjW+fv4LxVWdkgXDMEbjBCqbiIuhcLPPaDoEzy7ZmZe2DMsbuixq7jEAxcd23bW5w
skSeGJDbQfCWv8MKHli4ALWIrnNYbUM4OyKiH0j/JIxcBK90ioIUN7VgVxw7L7i1gDLQSelGDDy0
8uIbAgTdN9RVMBV7rxqIIxTeh2E3C7DWKm/PHZsrx2KVegSkZD4kY589JRyKKHn2DMsh3turJm87
iDy/lH7ZXajAhIHtemBk44F1yMKEzIthk5H8cu3mTfSG6SVialal8kUq8nPzrEEEtTKUmJJ5jiKG
Yum7cAFoSZBjaafPA3IxkoJ8v3nOyBp+rxJ3LLBd10hYW06w30pfmbSaYtRHO2+2f/vRmIHAl0KF
25hCOHfLQKTNFjU0IOzKLbxpH7N5RWfXZfXfLDXA1Z0fueaZOF/Oc41KU3BqWZZw2HOTDo0JEtCw
9XoQAtiYT1CE6+zUzG0ParUcL5675O/pJLrL5Lo1PpghRno6FgDvemgfj12gYhcEh8ZoXURZNYT4
vVNra6Zp+ToOQNEZT2H/IXi+wkJcL3eEznOYt/LRe9OMEV3OaRpSmI2MD3WZr5NH0i+sZYMq0P/A
z2aQEoK9lOiiwfjBV5rvK09Gw9GZFRZswwW2yZSA8VuDCda8IT/dn5AmRQKCV6Fi4rdj13xxWo/J
Tz7o7kmOSTmEhrXAo3WModZXSro9MhnL9MptkZPFfiFvApLQTH/nk84TEYlBYCBryYPqW0rY5kcQ
lepnNVqtCYep5LLN+b2uxvG1dMzxFZdU/mDRwSGnC4f+FOopacAUkH0lEKVH/kM0mKAbIs9EhWw6
E2qXyZzdcm8VPhDdjChGetN+Md4HqcDuP3elRbaxixKnb74ZaDc/iBbPvU0vUiarswkFkWEX0olg
gn246WBzXHV67cUx47U/xybHygPz0trqVBULn73OtNWgGEzQd7ZCarSk2GHiC+41kQTzNmpGSDEq
qtDnDZNntYfARMgFkDl6QFk9cVciYK2cJbJ+Z7Q5FNAC1oemv0/hes3b6vBee830czHG4n4Zo5ni
Rxidu4Kv3Wuv7ukbYDZFYZIt+fjBLkEC4MovQd0uZHM2ggWCLK8A5YJ0s4Jhkm9O33QtqxFgYgrF
vJtXjGgzMjWl/YLUmyOVNTmrXdTwQuyRSLpLRs4fMBgzLiOc4vsooDsTKqQ3DxJP9k8SiagN7GUx
8d75FnvB2kRoaSIui7NNdQBY1IOoQpHdRCuWjMQci9b1YkpO0KQRhAFjI1b0mHk4FYGCdOLA4gYI
GcsXWB7IFxJPujZElth/xBWgiE5zaXLsDV+ICw8WrRumP1lzD/KNKDdPc5MglsbmFwYqyQApLp3s
cWkWsqrUvBjGM+xh/vOE7Yquj9F25g5aSeef48CJm+3YmAGgfrbst2D0LHS5Y4pLLfe8zttTXsiL
cPPlgZocqj9c8d4LpediYiBJ55tL1mh/rMG60r2l94UAVfcfcCbH24G7156dyqPeGYLbhGb2sFMG
rxNCkpyoh4hx/dufziP/5uT3N+AKu7rtrxAlSwQO5hn5d65QNTqs49Ddgy7TdyV5mid2bW9reF28
k4TlbIsB1sMMRvdfQJl/dCb8L0lef2F+/Ucy2PrzPv6UVv37z/+/mSaNqkhwePvP5qhb3al6+OXU
9apvfvkfv+y6WtVd/8tJFxwV/3w8/P2jfndN2f6vfiA97EhATYTpwAX6/YRou79SscKK4yyIY3Bl
cP2RMu386jiO5zEjsGwTphN3+I8Tov0rBzkbtpUVOJDCxD9yTbk+Z80/VxHBSubiC3hC0F2w5d+f
pWYuK2bdhfusnFU0hj3cFeQgKty9N/USSKAV2VfS4vzJfe+ymOWyj1AAdKK2NuTf3vTJzFpKeBfg
1yUoQF3L+zGSLUsmZI5y9qcT73/3wFizOthW4dyKrHRuC5IkNigsr/UAgBWLud4u/RzvYvSP536J
Pgph3XsNCJSyal/LhA46LzNjNxF/MpmNkYpGIGL95rGc45PO/O/mYN03jZ0eoWwQclENaIaQD9LT
s+7jInvv6+ItKiOUkz4FmRj9J/pbLAOmsc42O8wOxSJQ29KPCubsLciXF9nGzzIp32pGFByw/JMs
jR/Jqsztiy/OJKzSwr6QXryXhqVONLQV+Q/626waNJ2qMV/LlpOC6T/p2T42hEJQsvPDJ00Pm4hZ
0XvGzqoai9z65Jz0GnoOHflt1CqxNTMffLJJOAkbX7PvE75dZqL8nCbxEq2sqKKMnnq34ORkpC74
aS5WWxVfEfPabReIF1Gq+TAPJObgu+h28Ey63Whnn56BYLwQ/N6iTZtbtiw3jLyRybBT3ellAkvS
0QwVZQ030aIXTUHcH22UJm9jQw8QDkKy78XQ3xVDkdC+aextXJPjbHIUrieMGkGPnker2L4KukWd
AvhrEP/zZmeSgRNmKT/fW0Tz7jqAffuGJyD1OOrbS0FQyoKjxRXpJ6qE+8AzrkyyjDZekpahUSdf
lZF8EdX5lTYjUYiEnSIB8FGrcoliz2YkzJHzJCaSrtPBmHY8JikCn1gc47F58Jj7bHRjOsd5wRXd
K7o/tFaRv038+rwLTNqHYR0H00lk8rut1yFdLFEW+Yl9GLBlkx4xqFPWzfmVX4l8X+nU+lbMpB9y
WHiL4kgfFjG+REYxh54ekq1jMkCxURcjubUOsXAvhh6cS9rY7UdlEMvZIDZmmGnfMxFocPeZ93md
fY7Z9JK1fG8oJstNMxrTM+pztnfUSpt47S9YS/XkYn3Z9YWRHukGI4hMAaMqCwkgLIbNNHIX0cjp
bQDidRXoP0Vt9m4szWPVc/frjGuQI4km7JprTimIW8907g2zGlCnE4MABmHld9yJcSCUt7g2U7Pe
LkuFeY0UhI1XryLAioed05fYOJNzsBFjbLKaR9fBnbY1jDG+psQ6BZXg4a6ruxbk7D2xLBfJ3dyo
uXk1oM1vjAEnolVjQewYBKEGOU5L/dbq5YXYMnIihXwhMQZFEQOEDTMKkkq76rpQlb0nzSY9NOQE
8WsCd4LrzhuR+voJjzUHfTpUT1DFMXm1zK8B9e0KEJypze+uRH8T+8X1guY89ObgScvmrh54nkTg
XdqF30lAEaapDO1Xj4KpAyXwljJ0CEn9+IIad9MWtd4ymy9p00riwAUFdqdWPZfbRm+/rX+0+d2N
Xa3tZsKGQyV4iopoeTGQhYaii+pVYqJDt8X+ZZrc47ZgqGCz+RM7nb5rad8LA5sApMn6lgxumzwr
4r1EivUU3xaOUBhWyGQIPS0N7kitzIknasglCgFs6pva5N/HdVeclg6fC25FXAGteq1M9YoCEIxz
z5IPDc3fTnP16DGy3VhMKh/y9UZizN5TssudkZb+ljX1JXd5eqrVyzawCwi+zMar1GufsFM00Q/b
Tb5KZ1SnutCk2DaIHX77bAD5OfZv5zT03lOUL/FO9SLf5lRTGOYEjflSbzXtmA3EqWafjPR5u9E6
kMvzEqXZF/oJLKSRMK+CYbwhIKxGpsQrW1TMxuqkuG7n/JoEPwJVAusS6PHGgq+wWxTbkm9nb3h4
XlVfyqvOp9QTxvLSaDqOiDhYrR1/Dq2xbxFskOuoyCAkqxXPvUEgjc4WdROAwNqnAhrvOMg0nAb/
QoTNPSNx4kLi5pFk8LfWyJ6zFkt8nPAsYHmIiQvg1tpRa3HgZClylpwY5MK9cJSFIbZU3aOVN95O
ctQNkaJhLmA7mHr9WrRjfjWa2WfDsGnT9p0Mxx6X64ip+qrAyXiMpT3t4P+bT7R9Hfj3Fpr+xb4f
rTw4OEDOTh64wZhCNBx1w72N3KeauPrNhLx0Mxo8L7qjCzxUjwTD301O/jbxtcI55j/OnPQ9nlcp
nKyus3Z+4Zx7wWnZHjI5eMfUZ2JFPwpLQaxeYf0HK8uQ5ck3fgYxf80Y/1QFxRvPwSvpkzwHtvcU
lMEHjdNP4XvTTsqF1TtFhWnNS/QQTRXSgvklLhrI0TPd6ClTNxao+Q2qcTZl1/jJToPtrU6/DIom
cBq0/YuyfDONCJeACyEtiT+NeL30MO1Cp8E+k1bS2IwTEkRypDZpzHc0uczDHCGi8eaXqYYTnKOF
YZBZZvdGTulemfHZFYnxNM4zehJb8RWc/JMAqK95ivfYsz7znlWmqZP+aDRFfZwb/BSwCUh5wpwY
AgEKNpXNONUWi9y1Dvw1q+XGsmHh+YuJwi5rMgUIuv0KUt42RYMFLDl7YOryzph9+g59/6rE9hIG
pfHUOyzlfY8flYkO3wYnAmoHnn3m82sIFfKvkdWgmlEhCJdp6qjWK5gMNZyXmLENWgcKR9uJUNEO
pv1iJlyNuFvt32NDNp1dp++OtXpJjeKuqSxCo1C0K7SfTHFWz4wxYUZgFuHk/HwmCSxHefSUYJHo
UshOwQL52idqLVxazzpQTzeXuCNnWBVJclsE1YRRlD58r6eXFNDMDyQa/DKFfl3Pd5ox6doeq3CE
ouARnK1CLOxcYcmSIxGM79EQiS1zQnT0IsIxwkFwJws02CVJmnPubLOhfiOKod9zbj50yFd3eKU/
V/FpNbFc5TmrvzBoVLaIOXHkVTXtEiilovaIiWkVTkGbcHWs6MTaDPwhGx5Njw4TKTes3Qa8wwtB
MuRHOeJeZB6jWEmOrcdb03Ex3SqaQ2R+d8PI92OOlWzwztNXTQc2A4rgTZpwuYWVvquSZaco2Xin
zoHMN/N/Av2ow9hE8Fl4yeNgyH4/Kx5UvCWICtf9xbXiT/jvb/GIKnNYj9hJUbo3ELwIQnQJ8oXZ
yMhwKke4BP6Tn1gcp92qxsVokk3QgFoZDst7pBgRYUE33mPBZmY3JbMvgxcdutt0+m0xJGDK38Hm
vSoTtJ/VAIykxlnOoedlaKLuOE4SGy0qjF06oOILnCLYDx1PsLSR+cQV+9u6sGCH1GuY6cyB2nta
mIvxVZi0talrb1O5djoVO1GWTVzG3LWuEHd0h99qtH9UsP7HMvTPVej//I//1f+Lxapnu/Bj/9ti
9dxXP3AuKMrVP/4x/XcF678+7o+C1f3VCQR+Ile4tu2s04k/ClYHmAdgZcICpEfFCmDjj4LV/pVz
rIXajX/vAW+nyv2jYLV+dfkQpl8WQGQ7kPKfjTT+RhumuW+tVa9ls0l4kor6r2OvtvZdaZiZenYG
BJ9gtDgJkAHpOtk75XrDW5xSNCIxf+8Qju/zyqu3bN3ujSub5gecoXnXtdWyZwdzLhhXmTCsp/DK
mtwbYNnI/tvlxUYisVO0pfe96ljjE8XJB6vCYZis9LhYHLpowGOEDcb62pyn9FDgEj0ssqYU0vb9
rBd3P5r5D8ur5hO55fyUhU8rB7Z5Gl3Jtu6YA3tGVhxLjzJiQfSK9p19OaeegnsE1oz8ZnAOdXLm
TEwkACxMb16rU5LCWs0phyTe9ILsWrHPF+/mbN37TOFTlX2W+GKBbaFrX8fykXghkRFrtS73fr18
16jzQOS2j31QXBvCXxUqeKbcifMuyIs3sI+AxGrarYuDV3CkCNuhtgZJC7YrjPz8S/rRlQ0n6srD
Q3hMnfw9mSEv6aR+RL13g5uDAi+lpk4HKmcaDOvCn717606a4HY9+Anfv1Eie2o53pzSMk1u/Q63
NfFly3yOHBzK7jxwPOZg8ltly7iZg9Pk+Ycy4CYpOzKvp8a99HlLketOd037Jjp+mi6qt2KgRLHH
dTMcuQrrX9Vu8TbO6hEL25nAk2YnofOyrVclmLyMzXswPn4rb3xTDCGj4ZtkZm1TZeLtCOQgzDOB
VFBRlrpsxRojCgGjYATW2GnQMSn3fsK4M3dmvqWN2+0QW3NyXIELUyrYZrg9MuCsNImEfU0NiOXy
7GttA+Tz+h374i0IkJcHMfHbpajvfqs/SKnp90Wlm7cmC6iOsF9s2sUyr7H4Ez7uO/ZlXh+dydI3
QcBmEtTD/2LvvHbjyKIs+yuDfo9CmBsOmO6H9JGGTHrzEiBlwnsfT/0b/Xv9Jb2CUpXIlCiiChhM
N2aAAqoklRiZYW6ce87eazf7F32GidgXWdVINUOKT6JexpRWz4oiFxfB2NzngN7VoLEWI6OlrAie
c2Dm7OHge2ASO8v79LFyyyvGOslcC9Orik8bFrxN5eQIKWFCoPa4TkopWoZq8mw20eeBBCv0vzE4
T8EojS5rvyXETazE1OOwfV5iiU9aeUm1PHArqFB1Fuj9P6sZsRhsfClP0rWeZMglA8ogZgucwiEK
zjKZrQEBSPGU/K7fNkFIUUpmIOmzEe/NcIiPaqlv6l6aOAXpVTnwnAFy+KoPCrwPq0eOFHPbBelX
PWdGGPvwdIVKkzY3ZOJvJTGgmWLXVoV9xOitO4SB/zgadFLQmWWbOOTU9jnK1LkvFFzFNVnlLtDl
vTGij2pd3VjW3nggTqhb9DrXU8bHtyKSxONc1AhE8W6fB2qVrscK4IhNbMccIqZHsjhWltDj5dkp
bLYYrgEA0ArIfMR1rcaR7SdGzfu6Z0FoBmOio9FiKKZMizqzP5GSSRqGFHx1LbF+KXgVs1kwSTPY
ABb60WRZ1JhEO0aaiEVc0U6yacrPGozZhMxwxMKmzzFthjiTxhJN2wEHmthkViSTJjzQCMHBMpMr
/3MbdIc+ib5C6GpviY4LyZakbhMF9VQQ8NGI6U7mXVin68ZT6fvFWNE0pGaR5T2XqvxkyW28kLQi
WKcY+7dslKKVQttqJiJaD5HAr2YN1DCW3rLS0uZfkvIKvMOi9MsHvdg2yJ3Ryaf5+RRYtrF6t7hv
2PktmRem+6RNy+c8M5pZG7DfctsGGyD3jU6c5PSw+QgRWeLsEt09FrhhI0O2mVGfBBvJYl8ngoB9
k2gO/78E+dd/0RRjAnC9X4JcIYYh/e57uVG9bpB//7vf6w3F+EMgkpBlQ3/JL/grJkNRlD+wSZGR
Ad0AhL3geN/rDf5EwEfhL8mKpSnypK74Xm8Yf6CfgOsIbIxRj6pZ2t+pN07yJCRiA9iYCk2bcP6v
oPal32ntgGMa38G20lNYqMYiUd2bVFHWUpnNRZ6BDz5vGKa+Oku/GO68zQn4cUC+0esDQkIAIFzx
2IyyhuzRXquNDFhoDAA45c+/P4bytoj6cRAquNcHkT2l84nMG5youexGsRBpveh0Y+F5vPH7Zxdc
eIs9s2TWPDJvm3zKwjU++IbKW1XKj6NPn+rVOY2NRBkCjEiOHDL5RUcYuxLdqhGiSUJxcZQxhvGF
J6UV48pknyabD773VBz+0Ez9OPL0iV4dWbMlTEaFVDkSy6SVrVEWOnoL4cdj2iC3R2BuOzMyFiVB
gC7Nsw8O+zaf4MdhT2rViLFIoVtFRgL00j5vzuLz+g4PcHqbYaj84CBvh4I/jnEiA5MUX4X/RMIY
jn8IQ3g97W49lOfMLBZkTMP3ER9dv3funtNZUYBj1i5QATidYa0hvNN9pAlEhgtEqyM5i3QbxzXL
MHuRa11Dwp+Uyw/O5DsXUJ2+/asLaABR9Uelqx0RKxBgjnCs13rpbaD905KA5VZxRsWusIyFbygf
nNppnvqLu0adFHivDmrZhGfK5lg7kYogv7MXmoxAvhVrm0dG9O7aHdVJEP5tz8pu0/vChY1hRqT/
K22SY4bBsfrXf5nW0V8e72TNoa8wWEVtoZy6z6+CL0B10Mkz30HAfcAyhcT/H57Nk7UGwnBoaZFW
OLZEUKl2TQL7JHV5uX3w4yw8bV5IzUoJtRv5wwUOVdw73+9k9dE7KqbOLTOHhF945bfKfXrI/IMP
EcBa+cfUUbcdjApSbNtF+wm5P73ds/TQVpse1vjskwtyxwfvvm33SLKbeXUbHnXpqd1LMzRWuOG0
Q/GUnZFKCnNmAU5gresHacnGZFXy2xdh6NQHK1fu4oJB5R1dwNknZEUqxJCFVW1qbVuJOajzWfBQ
X7aXFSq5pTLP9lijzHXlhMthozvSzh2cftUvxFxzV8O63GaYuVdiMTjppkxXbvXJP5Rn1SZItvWm
PLMvscxh6E9n/XVyKa2a8+IImiQNLoT7HN5pe28N/BBn8S7b4BsDkAbT53N8AUhOLhfts5giPc6k
LZ6Vfl2u07UZ7ppN9Q9XRvVkTVY6QqNjqCUOlR/2IoitjFDN2kVh24ZHc9p4uhrAZIQd/Df974/u
wele+9XDpb59uCStK4oI1pHTTI8vDGWQDkwg1ZmrPvpuMMsmRW75GCjIg1lW2jo/JoG6Hpik1R8+
4eZ7j9zpCo0jvBrV1sWUvJO1jKGnTZmNDd0Ot9XojgAmcdbGd3En79ykwO6ie1uShucSVTzWCnxI
uULGCXFBPWrzHjgj6XUquM5ZP3QShXBrY7UuLvEyILzCo0Z7ettZSrCiSF/CeFjwTmwWhYppW8Ix
2Ek06FV2DAkGCpqzCd1vclfQZYWxd2cOCMbl4Sb0FIecOX9F5wWfXDM8kH5xjqSKJl1MHKYnjr2i
H/BMLywEdSti5SFbjAskONjYkjO/xf9G+BL77isY+htPqWBCK8kGVESxGkIBnynQz+Dtn9tpB4n9
2bMelfoDBfN7ZYh68s4KhWbHoshdxw1I6Lq3be/ZkuRFHzRHM+cMjnhv80u8lhbk5SmLm3X4g5fY
O2v6FMr2ek0nbk9u9Qg5g+IWz75GDqWlLQKNEoBM1sAzdzB2GOBpH63p77wzlZMXlyitPjBkSFIF
jk7elC6bf27y6a05y7JLvx1mVXDpF8Sqht7GNM0Pvud7BexpKtNIByvpPWCAxtRCicinxoceY3n3
me7YYb4T467VL9Ls8oOXynvf9OTtJbSkrZCJhtvUgWK1JTD7Rqr9zXRRQ8AgkXRoy/ioK7ypDXU3
elvb+f2R36mAlJO32UDiQFTlRrhtLXtXkMUpB+2usiHqG8Mu59dTGfT7Q717Vk9eYSQqxhbyANXJ
Bvnou8iI9etp6tx41Q1yTiqjYJbXiAnZlH5wyGlB/MVC+fIQvapCelxsKWIgxWndeidh+HC7S8sm
asSHIqIou4DV0B3M85cOAB8lGsyPFmmikt45+MkqLYCVaXFAyde32PztDYrqlcXLIczqZKb0Nn7e
jPYifE+6NfU+9aNdAmSLTCSlKM/Ssd+NcefEhfuQaxlQRXqE0RqaBcrMcC7ViHVWVrWKtG1B0lBG
RAtLEQinlcTVU1bEBBLugA9b3YAcZOI0zi2JVZZwAxYtnyvruszdG2a2/vTiJh+V0delNu66/Fkw
yKJI9NdtuwZth5EFNUVvbsZygyRYhpVO63Um0fikoIMFOri7IbrX1LMuQeV3r4vLRkU7epeLr7W4
TdIrpV1H2ro1v7YAMCunBUyrr2RlDVxNTtZKP33oyl+VsNTbjdRufM8hlVj3GRGuaJFh2JrlLs09
KVf3rTWwEWkJwzVTaRNq2nlUNgQ4l3stI+WZbHjFi3Z2XjgN7TlgD0s6KjDo2lXU2E7rLfy2OOuH
yBlD7Qqh5LoZHFkez4R1pxk3bUZPaxg2JJrNp8lvnYtdiLjSByPiWz1YUOax1nBlQ22dVZr1VUqV
y6GybkR9pmQomWLj2tbSA5a1TzU4VDPoLxVol3SBHEBUSz8uF14CjsCP5pOskjyAT51krWyqnKQq
F3mYPo0yKR1W4F8EFg3acWDNETcJ8P+xIKsp5GRI5ObQ3JH3BAheh4XpQA7S4y8+tlqyMWYVYbYg
cbwNyQkxwRjtkKD17Q5+g7dRL9dypo/LGN1r1hmbAtJNjWqiH9HLRta201SHzJ1loo7HoZDnFg2m
Nu+YzA9r3dgWQbyzcutC8ctNShhr0RDDUATL3J+PHq8bTOGkr13FfXoetmAQYCyaiuy4dgYPDINu
MZ2ac/aU13V0p0WoyEeUfwz7GRNMY4mk+5Rj7/VSeWWPuWOKxonz6mDE8nIIoSkTIX82BNYXofZX
TX6AJAp7mocmi5DKmkz12mGjysG288Ql7vUDnb+rzjOfLbxs4xSBLqsbP45XAxniSLiN4YhpgLpR
v2jlbk98HB5Bw+nkZq3Tr9ASZSO5mYNFBKGXtTH8YzLISySIO6sudmETLX31gawFnt/+wveEN6Pc
dkNEQyIKnhiLrjwQjWPVkE59z8o6yWbnaXBUiHr+h6vcSSGmYFal/9c0TjE4Y9WTltkyHkeo45O5
M203vyahO69dSipj3Hof7Z5fsjh/tbqelCImqj9hVrjCLZKCkW8dvJoHPGlXWSifaQ2AIKyAoqpn
TX4GS2CWJVduB0mOgk82riBGzSHHEaxSLPLYmMtEb8s1idQpAwDMvZm7AdAAAIAYOlK8YlKtIvyJ
Ir2u0gdZptr5HHTq0nYJxlIE70iSXSxp7QKYIBR+gQ4EyTJoNfvCaxnLX0ZIlm2rmJvXSTfOf3/q
1Xe2ZShK35REo9+OqN5goGo+U28AFfE2Vq9T+YE3zBQQPbP6htk+3hgPROdwrBAm2dSsMn1kebho
ekdO5z3RRakBj6kOFngV9lRuIPaN5QXQqg9evvZ7H/S0llKEjzUDWkEyaI7PS9iUgJt53RrxUS0u
ZfusBN8OcAuY8kXJcJ7xlxOl9V5161VCVkkZpFzHY6AeWoRt3GTqLpYBZuWcZr/E+ztvGoFk4V6r
ud2eGSLOi9hdVyT/ReD+ezhwFfk2E3TGcNOVzyM+SfxGHeFo4TFIXFZkOTKKRKk5geiuE7wE9jhP
tIrB/6c4+TptAXRDnhPdsURlP4+gpioD+D+R4L2SobwzkqifpO5R8To8zftcZ6wuDRe1NixU2I5q
eRHVTgyAIzwXCOfwotA+4y6U+rmSBvvsrs8xbKvWykJ9FITFvOjs+RBWq5QfX0L9It5l6SUG4vGH
tMZxb16TkTYDYWmy6DZj+cFtpU9dkl88WZO6+nWlTYykp0FIZN+8t0JlnZHhtY5V4zjU2doDlEW6
gI7JOrz1OgAh/UPhX+BVm0/imMFolmNjzeO6uhaNt7JiiHGLKsKjAM6JTda2M4crvcBXhmDLK9EJ
wSJromnmROyT7a6Bz5wTKLUPA2SHsPMSQ3US3Fe4lRbMNxfaQPtgCkesI6LxEIW040YARCB8AFVK
so1scxOpxSJMeK+SBzoW2TIMvKWSegvU2bPJjfP7x898p26WT+tml9g0i1EbvMQHtwIDVZDsMgw7
GcOc8OoN06uzIrAv1EZ8zqXgupHxTmDW58JFXnymkf3UGsWFUjqC2zwcpPNxciWVEVY9cacmlWN4
9RL9GOLibI5QZK6n0ya69diTPBhVue+8fmdJGQB8MZPjJ2AyeEZwt+JeQEi7tkJ56XM3Dql0LgH2
zTvD8XJUJgCAi6bZAMQQiCCTscQVQ3hR3R9yWGVDkAOScNdJgqqNfxeywVDUWMuAlsPboguXxrRj
zq7cMJ+1MAj4FTZ4APHRGgTYoode4DI/+/1pVt5bPE52Cdj/GBowbNoGBPxadkmdXl00NDCJ4NgN
9Xkv8duxtSYUblFUsNhdmGrInGKlPhaDvf64rai90/qQTzYR40CwFC0AybFCFEcIdnfycF4NmUI7
k3lfNDbPGtKm2OyuKb8dbbyqHS+ydqilWX+Z8Rb1BWQLONGjKmTQEndDfDMiCYPYwjqXPBPr5tDW
36r2bO7G1KBWfYnvLdxqCPFUe9PpDuy2D07se/fv9Puv9idmTmhM3cUGJHNBb8y/1+ho5UTzKHMB
0i00dvilbplB7rJ+Z2jSYqzRkf3Dg5/sT6KxQOoLItHRaAgPiooC3tpluf2UiGbnFyqSuHZH6hPh
BvXRDuNdyWWV4Il8cPx3OvzySdkSp2hP1BKtIyki51AtdlqhY/mJjm5IKxjY30vvqsOUmIW3vz/m
Ox0M+aRiKSd3qAKP1lHY1qYMiyzrOO3rp85JTGnS+SQ16f/s6mIkfnt1gevU1iTHcUKjuDFYm8nr
WuX6Z5WEHN26ToJ8kREiBj/0KOnDDujKTmcf9Puv+uudvWqfvPDbIlUQe6i6YyDP7xJjPTZng4HW
j68JVXqtQsv5/ZGU6dn7+W2l2idvKwg3gz/W7BOL4VzpyFS1khuZ7zidWexh6/JrVYDcUUJelZUG
KdPgPUBpGmof3Uq/bkWSh/T2TKdpXdZEvVq4ZNlTqmIRDtpcieiVcz6RkJJ1paxVMuLQF64iPtYH
3/y9454sjHHcKmUnBsupbOAK5v307BbubaWaFDjjTuHUG6m06PPoWGQfnu/3Lu3JGmgHCtozJrhO
D31nTh+wSm+n4T+WGhUeuDkzFFQXlJzEUTTeNrUEZPn7zq0fGy08evSjtRKtFayR35+GXz9ViMze
nv14AiDqKGwdDKJPoJqXlYCrIOvrCAdzlsg75Dw7xdU/ut9+vXCo9snCVWgJU+Q2t51ODZ8tRo8J
PB5wytN6ZWn+Ug10AjnuAjbDv/+C70yXVPtkqap0z9MlrLQOsEpSAAk/1nP85fjULbInq2M30CzO
7wtzLUveP1qryIx8e1bJ7AZNie+Jir3deSNobKZlDU/wtCxaqbmTGVbi3f+HZ9U6Wa0awANxSbqU
49H6mxaMjOe0HzXe3sNOLWU4AnhAyObQdffbMf+W0vQ6S/jnf79RjL7wG/4yO/4Pk5m+urV+5mQ8
gSwL0tfCjqnJ/E3Voct/WCpGVdOyDFCGpLL9qSLlTzRCwA1bsWkwGMYrVYeKdoM/M20Flq9sURL8
pepQcUSalsabDUXG5HtU/paqY3q6fqzyeGYRryqk8PI+M5GmGierjw6IOkS6VywMWPWrAbvwIg1j
7TpEdLofC3h7WtgUc3ha4Nh8e3xU/dJbyYPLvFvrhPPqvB2/Hff1wFe8rUm/fRzcO9AwLf6lipP3
nJ6nnUSwRrGQ8rFp6I41NtTxhsZUnNH+9PrAfZJE0U5GK3yN8EVRUZNPPU9BOB5CvfEf9UETRwvV
q0FA54L6UruC0TFCT8075P70e8h9FtKDBvE6gIWGnBdNlICq09u5eQtclA2R2UowLOuAmjKQsGSH
hsGAuPZce1L0mVfDqGfLyg2JjIKuyE4Z2Y4AnZAddFr9Yl6aZvsltvIaB79M1vEMeCNhl5pJTy2N
kh4DhD2QIlTW2L0lkuQ+WNteZACn13WS//Du4AAUJm/XGySkMYEDebkoCANSEtyruARBtMVs9NCW
Su6hTT4rORKCuF1q1WOaWGvTv4QyhnvdW2XmlVuuSAiF2Y3voXeKmHhLmkA5vx1gpHSjYGFNqnZh
bUQmfVOKvTv4n+66nz69RuSLKiah9GQIfl1JQ/GrAVLRPy2iNlh4cLN4/0MC/f3d9vaN++1mQ9s9
GYhNXQFO8/YoijkGflLSwTWHVCwlnUuauhdNwn4jeRxNGFcxsSvz3x9UfVtdcFRuhUnkpfP1ZBg3
J+9XD29JmBs1lIu0AGcoEnnfEW076Y3k/klXQ+0LDy3Vla14cCkTjY14SVrTpzxLkr0eDNk+xm90
bISc0LTwfWkvh2p4R/4NWW4D5VBRdtG6Nwadeb4FK/eDL/C2MPj2BVjNbM2yVAU72MkXYCEZ9cEj
p8SP2x7mXkdacATfd0RMTICLQTheM5E7WgKtDYCcKwAxPHNQKObEt/aOTnbhXJeYC5GhV8xqNa8Q
kkvRIul0aw0SZasb1UVC3hf4HWYAiaqbByWTCPxg37pGinpZwyE+j0IvXTQ6sWO//4Is1W9vPh0t
HWu1Ca9oiuM8eXXqraTxsTtaHq0oN2pZMra2aMeo4quC9g0o7Ecdj59WPY6II8Si+LFpksont3uM
chdiMEfMy/J6KJgIDE2nLiKJyPJK+2h89tMNyNGEynUEHoPh/qXwf7VNzUjuKcFfFgtySmksodrN
0ejOUxFIdHk0a1WQYj3LjvLGsJBMBf3X35/fl0X8zdOty7y6FL4tTnsbVePb565xpXJoBI1ijwiN
dTzF2sUNg+HYHF36frq78Ae1WAJDhmFSFGRpaAUrjW6ShF7H2SyPxmovt4TUZ2a9srWahLxoWIrQ
t5Gz1tRzvqAvGeEw01BeIXb1O36awWSjKvDxxbJ+nfQXwgpbbJUwwBOwP7QMdH3ZtbZ3CTXduib0
ISUsLI+WJnEhM3DM6lLvfUYvdW1lN9yT8rwpIdpMyUlBrIW7ns92G/hFsyWAFOgFzfRlHzH4ezl9
f6u8etei88bI81s+xZvSrPq3l1INVdb/TfKEwdIBJ+zV3fRTqfWdPXHlB1FWP6XYef76z5/xE3/9
vB9+Hm45/DeqSdEjpv7in34enD48C0ChTAWiyGsAhfYH9ygWGzS4+k9+HjpLMr7Sb1gzYf6dSux0
sszShSlI8PNUrEZ0vrVpXXr1XBLuTGxIGow3UqHciUHdgie8CEuFbnmcYEPVdoTMr/g5OwyH5pKM
qC+o0q9cK7ttNP2gTKr9sGKiKh2C0b90x5ZsEwIM0g4PbHAbZSORLXhJV4YbwoYPe6wtk1cl8xit
DldDGV3YXXqLctAxi+HRItwGf+L1gMWArjG5NjaEIGFPHscs+wK+HQlNmMPtqe1r8q+vyJhbBmBu
pjAWpgClgoXF+MqumZgfbd+rJsRg8zozpWs8V+ckuPNgBpsCbHdjSRvigB8SRg1pRtOV3DVCd1Rs
woDSv5Q45MEAGw1PK3ockVJP6YFZzGQUcB0hpvM2Gx6zlFGd30cPEi1D3pgJaW0D1l2lvyKMGWep
opOVTceia+nye1p2a3XkTuaNdT71MaqJuhmp9aVUMYZWqlWXmLeV0ntzH2rDkkHoSgh3Q4nIoLis
NPif3ZUXoUIgj29rD+5XtUNvp3BWJFBhMxsaG97oIWHySgGNcp85hM5nhuWDQqBiHFFL7boNkwt4
HjoBewktzeKWv4uewDI3g0HgzpDhnbAQ5+s1v8376gy/ULIkcQzYblgUcMOKL2HMRyfiJZ63foKh
XWDq7idkJMS0imFlcRt6412nuctBls4Zve7ikElAOhaXUid/0jMMDFYvoI2pCuVpVV4qxCvINsEZ
aDq64QuT82PgBQ/ga5V5VaVfvKLAfmWtcOIMM9dKvoxJ6S1ki3xYGtc16poQr2ZMelZekTpAZsud
HWr7Iewf9cZDDmqexaZkA9+UvjZ+xTtgvPLIMQYcWuWYM6RgqQ/2RpCzPMuLmO6Si88MRBxe943S
yndtXNxGCv1cM7uN5frCHRtwnemlkgFT7bLk1h2HK9WOPcAL41Uw5fSQ6LMYgzqex0MIVx7E+9zw
GWm3qn7fWiXxUa67kRke677Y2wCsZ25F4l8Rll8ihStcqjvJjy5a210iWZibmr9B9bptivILgTeb
yFKWVpgclGC6BK510Qvo7VZbLs2KFB6r1cnYqRFNTAlcyt6HD8eMzT3X6HyzyQgfAOuv+XizXh++
qkq1blVpA598I+ckNVXhg5vLjx22PotZWAM0C7MdPu8OS7zU2NdFJz7ZuYJIQXfyOnn5aJRTDC+l
r5EvtmZsOrnEyRGdshe2/zzwElQ0ZTe0ibcYO17BcrSBMHtZRf2VXEgbPUw2g8VdQVj2sy/ll8Qv
Pmad9bVl+tEVmFRV4ouG8THMDCfSh8cuTb70BEp0Or31V4v8L/aFJ0L572sjxQpgnokkOW2vX6+N
OBwCHYrreJNObhy3yO9DBXeglVIe5t6nrmfAZRqr0U337Bbuw4TEsM5YffAppsr2VeHyskKz5dZt
9oTIBUz17adI0HwXRVnKfIokX2rgbKlF9E0BeNxT4z3hP1cA3x4TXPP54G6zEqebF2AcTr7VcP8H
aoB3K4X/hu9/U7bwqvBWft9Lc3iKn4YnPLxlEP/nv/9HFU2/WpfD0+cnaoHN03OWPP1p7K1eN2T+
+tk/agFe6roKjhR02At59M9aQP9jakBQ/0/OXs2kC/ynt3cy8MogquzvACuu/w9vL5sCfiINHVsH
GCf+Ti1wssNiF2BQhlANkU9i4+w9KZAHOypjNZXLG8NFuV3Iu0QYCxAdi0wGI4r9NUryNXC5j1So
JzLUabMDxNVWaFOx7dZowby9wWlVqUVda/UNJIRlaUIdIfMlsKOlNAFMZCVZSh2O1mFsDxg6qHFb
HKgk9QImx7dHbbCeSL+VqLaiNyABJ4/hOCx95p+p2l6GpbyMw2bhgaCGH3Dssmcl0deAt+aGp7Pj
i66z/NlHBmcUyV5k47JKjGu4/gfbYEmxUTlFfYaBj5Ha2K+10Hgglt2f6cK+lmsSvQhIKhEFhs++
yNdyFZ/ZI2o2ETxpxOk4bWldewkj/zJ/oON2IwTDMkLh4iD47POiiXwI7WV/2RoNTRA60gTfW2dd
bF4H5XA5/UjAaE6LSRZMQOdEpXXe2YTtparrr0CVMV4Xi77mZEUkBNPa7RtpGzK+qMGYLZEn7GlS
fRpyqElpl25SKfzs+024wugo1maX39uuu8y18bEfqAcqX/LR5pFsOLZLlTiByQDcCwzaplZK81rg
+C0YFBOxhjAdSzLCSBDtSK/iapszuUhFsofgTy5vQkjwsCRi+qMJwTQQeb0ecrvAisOuplN5GD+N
CoqqSJqe2MIbrNMLudd3vl6t7GJAza1fDG4TzjSjOyem6bo1vJ1vx0tBwh9RHmcBL17MiFc5zMFi
6Kecl+rei/vbGLRZneVrX9I3iFVI4HaXvkIcTyA2WHcv6DGsA4glA3ODWZLhijCKY+b2t0lF9edz
2UNjj/j2XnEbevouetR+VxCQIHXYHqerA7ltyQQYbv0EaVOaS1mfbnBi3wPPIsbeb+dxzLTDx9kC
yMpEGxHF+r6oeGG3UvLYTTy1Bgz25C9thvwh1sstG9Az0DMbwgEvbCM5Jqq5J1vk3NP687woriDC
L+JY2hWRuIERuSFJ4ga+5kqhHhnc5GjymPS+OItUum6iP7TeJ8x4CyNJjl7OZyV4JgZsUSjcIUoN
CTRxrLTZcoPu/dHdvlpSf/W2ndrLP11YGKMsfigdaDCdtHjaqCyTtDOqm1K2r3PDph2MtTS2VkMD
OUjGU94puHh7fZnX4aHuUDuVGdzSdSZScN/9OSF967II9wHcHTnzVnRGwYioh1ynAZnmR/JZrsXQ
LILY3Ocj2k7SyuUYBY+k9LuyKBx9QmjhoE/61Bko3GuzW1Z5feeyElZuMif+Z53yvIXmsAsiCC8k
kbm0jvCsLQjCeXahIHWtgYzDnzDH3W1phYu80fhE6F2DhAQTon1r2gdDtibQfaVS6QPXIr6opTIH
sdZPpx6ISZtuBr055HY773ODZ5iOAKtQVqe4AaqDp7XniYaQA71SYvbMVkY2C4SuKt0hsdU1ULBx
XitQsUocHQ3c2Yz0leKW0INzt8s3WfSZnhCAAfYNvTmTrU8lYGZNxQ1fltumyjeI7Y7hhAlgO+Xk
Giu/Kx1/f8VPjEgvCz+1PXAKXjeUVxMX/HV9Re2UGIRpVDec60NTs6R4+toDmVqJdFMwCbY7fWO5
3gVGbsTE9hLC6LomvkzqOY3cHIg8HzDIL20R5DMfEFAO94Eie1UKsXENATUsOrMSksWz5q6ycDhp
2k3hBp+mp0TluWXTuCrJ33QH2yFK/Kwk4/D3X5JC4qebWmOHT/MVN6zBK/rNdxSxWpiQTesbPzRJ
4eCYndosBpqlKMHCD9bGF6396dqoCV1njgPwEiLI26O1JGJJecerVGT1Fif/ypyZC439uOnt6oLQ
d5M0p1bfE9Ey74kVlRs8+Err+mwe0m/l4rvt9AmJ8uar01qYvjAwdUWXaW+ctDQ1HXWd1rXdTcdG
aAwLB4oywZi8yQpou61lgNigyojFujTFps3zTVcTwa3rq4TnSY6ahZEZZ2GtndXQfFivt2Bh9xl2
/D5Nj2Hq7aZGrdqmTmY3BHJlR121j5Bu78To7bDfo5FVbxKpvTRqvmY6NHdJE55psJTKWNuX5MJ7
ofc5SYp1i+rIGpqDHOtwoIMvFW9t1ejPq5CDUAIlVnoFJwIunzeU5JLR0LPc4ZbObE/8YP7gQbkU
/A8zKWadV6XrSjb2vebv8hge0O/vqOmOeX2NadMwotLgwMhTd+hFYfWqY5MrLogVn9NqSNoG6cBa
i91vl+7/9Uqfrjqn7dXZ/qnTdx0kWSntv1T1lzd1/J9/83sdr5p/AIZlL2bpFhPWaUv2vY5XxR+y
QGv+YpiXjWlJ+17HSxbOeJY5xkuqKeuyObFgvxfykj356XVNxqypyMxZ/14lz897c48YhBdMzx7x
FFB/+JCMa9+sOmSn5LoA8bmjKQ9BD4SmvRo8sKa9BFImzOkSBTmwqzy0oqULGMYBbO3fye6o8VZo
KnuVZpYMtM31ocsiA7Uj1f3aQk1HiW/4BN3laUxGIMMY3jOMg451WLrbwGCrSrNJBT5op+MhbbKG
tBa78o+ZaSLxTE3jkxG6yVkjNeo8ESJasveOSU0q513tN7NYiPJC12ICqvrgU9k1MEaYr0rXqa1l
T3rHp3AzJozzLrchjxRaluABNjx+B1mfWy7RJpPcO4zG54CN/ZeXz1K5JgGhpabD1cJBlM9JLR8v
Bp3/6vs2uMjMQrouql52qM4ifqrVaGLpeg2ukTLxMiwNwXiAVJ3tR9PswXSWLRS9RuHLZS3YjARb
4r2Ww+iReYugjZLItpOoVMep33UI27CS5iKMBmJ6i7k0mmDKU2xMl2NUGnuiQ5PrOlHzh0DP3Ael
V3r4a8AGCaczyHk4qm4+HiwBKc8OFVSHwhPhLNHTZgk4ADYHuXF0hwLyJfOs34ZBw/ihTdPiTlEz
F6uk6l7XvZnAGkBPthnQy9F1a9kEuHIRXeptF2kzYCzilnmQf+wiNWb0UMJ1p6vXV3c5qc2PYS6b
myrnSvt9W10riivdtW6EZ26sbCdqvXTp2pbmyHYCl6jq1blKOy8nSupRR7f2ORhCnVlwoFXnvYFv
RxX2g4yh+6zv/JEKT3TnZgoxSG9GCXuSlRyFDADXiialndypD0JWomPfN+5D10RaMzMGaEge+44F
3GewZ+6L2aJd4Q71z/ogtA5j2mb3vVfL94XvDzcBquujTAg4bk7+FxGJ6LYd6UI2riwBKp1aY/RJ
l4TyShRTiYqg3LLWIh6YxYUjoQ+SES3tvmxveP+cB2FeLQYKtWWQ9dqTPzHrYt+dRqqkQW2qiuch
tQ0YiEUk13PFTfIHyJZsaPH7HvRc8Y5J1HiPI5aq9QsvUK15NlE24ysby+hAVR8dNNhGF7FCtU1s
BRDLsQ7WwkdaXusalbnR6DsPFOu6SrBLx7aPJQBU/6KL4Q+2JEZckVyerwa1wS7XmOXRV3WJ7FNw
nxOO055wL3CjhwN8/eTrxAk8M+rBP7hUNJ/d/2LuvJbjNrs1fUWYQg6nQAOdmx2YT1CkRCLnjKuf
p/nvPSO1vMVyzcm4XOWyJRlN9BfWetcbyExc6snYOw0RfKsoiZL9NaM+sCE7PKZTZET2LOipN6Rt
EDPhqnuqsKDuqkUm1gUCrAbq9NUnVPJ7tLHJALufWMRAIagsgXRvyv6+CRoDFymVC19CXUQCRL8R
RsnEJbRLLr6vFltZ06YrFD8m92IoF8/BhEVf2IXyqc2GZlvrSLUmJQ+YWyblQ1H7Mbomf2g3XT13
axIUhT1++s1ei6LumlEu7aqxhevV1OqM36xcHbs57XalMednRv8Q33CXJIWjCNcZdqfeWCKc08RK
f9MI3troYeA/KFMpOYGmJou8zIbVL3fO8T93+a+EFPn3K/7r+OaqsiSR2HiVKBpukV8LY9wsGynH
dHurSkH6WJCEjeSDhGhssBhNLluJNI2AoJheVzClyqX+uWTGuzSmtnvW4mjAUantlz5cuidMMA7l
QPRyLejyJYuN+Fls4mSrUD97cV7O61GrEJ2QJJA5VlZY39Ad1GsGzy/1Cvwj+CBQjajyNUOlELz+
sL/UK6qsUmQqZbntGEw8mbnKqRlhQPQ5wo95Da/vsG6qkQCXr7d7fc8kh7P7ru8+vH4LZd3oqwgP
Dhxbhfwsp3hsqSOU12SMxePItbTvFay6yKWXRAyWtIjB7fVrlyeI8AIWURt16pPULq8LZL4ulea6
aLrr8omuCym8LimsPIrn6rrMwO9YcSArxba7LsNgYkFygHWbRmqHPULIGONVFm4ZhcJ+En0KvxYO
ZdQaRwDjuISvk6g/rUrmYJZLDkT474t8lAiy1IlUrrJpr8+t6DLpDRfIWIbGXxP2iE9CsNZwmmJH
B3G07kTjzgJ7ybc55z7jnmugyjYUX5NoG89vxKBrAfdKaVfxOVaea9jrbfmJHa8wvgbcpnqrEDnB
PGufhee8fsvHh0rJXaJ55OIuHt8xcLcVNAxMUEpy7aZnCZoOeT6QX7bRk9XT/dGmcKmWOCjs8jhy
0bm8AbLVAWF/2PS2xr0+1G4b3aHBQWfN3dn1JJq6ke9gYbtOMu8axS1viRQ9B+8lzrW028g8h4WZ
ef38IqRP5Eyq4jEhX7xEAp55vvXDlFfTu8GSGaK7zvLMaU/kI7yszE6vWZFV5Cm841SxXOYjZviE
HT5M98BpUjge0HbNHNdLPFvXkVpSoIvyQ573h6wf7XjQNn2lbDm73KuKLsgTh4BEtK1nLQTLwTIN
pQGyzNqwVLTbQkv0WiILi3YYxFVphi0CT7908Rfh1ZnSTriGH8YEbS4pTiTKgZzOTpMHW8Z0dprV
Q1bPXptY6LWmCaVwPj5bWr/r0nnRUGu1QYADKQvdjNS9heY21jJPi65Q24uu0FBEsvI5k+Ii5vKP
dCK/RCh+yjPRRAK+IWPpdnX+gI38aqya7QDDMmuLzVB2mglp6lnqVmNeHFK15rSLxDtFRFvIcXOp
1G5lyPlqzC7Y5xMZqqrvc4f5xTRs8NLH9SR2JNxPOtwn8AOwADjHetpp85DjhCGH2EXIU+3OWaRx
lgNgaRWyXjOLoHjGituqYXMQTf8IiY5J3XQQi3EZB8Eunq33BAvIIWdu2GEzPkhp5+CJQOJmblzS
DoUxthzZZjTemoKvRXUm810x7vHikIGfTWVXDF4f/ygUUBtmtgbu51NMKHdMfKaNnzONbOhOGp57
WXCXE2nN1CwxasxwYLBLMGyXqfBEbomdV9Oi7XIM005l4bHKxDJay/ULk24f3+RcfdJa8lB80SZW
uBFfAoLmK5NiNtsa/kVTMBQBakzkRdZsIojTLVbT3Mh9jylVDUNNJFiWiEOY+wFB8C/hdKwxlXoK
ZdMJEEykQe2J0ToQqT+uArSOXcJOiQE+2qfZgqWkIDxr7Va6M0n+7SrdMeqfRoADz155mKQjrm52
/VbjP6zFP7FVmj9AwxypctoRYmK/a+SFLB9TGff66sAO1Jp2VVgEK2zl6K7Hl1YZLjXxOZSbKzk+
m1myU8R00Y2DEyvYjyDeuLpo18Oe4D2X3BkKERUxpCZ2CKFrTxmwS3D9aVwrbWH3Bl6ZsjdZkldT
fc5V4xrKU5keVC1bit1nOxf8IjYxxWsAej8zuC0GDHbQ22IhxudtXLM9kUmz6FkmAbRHWJh4ZmzM
4EChDh87fQ+De60+WnhGxdJzTRqYqgSY0X+W6eyEKXVvvJbTnDizDpP85FEhwknr3agcF1IanjpE
3BFiw58BqUsBrp5XR05plVsHFbeT9D5H1JqVqzq4liuSHZrlkwiECmGgjYBsKcnRlA/6bCvGzhhf
8MyycSVcT6K5Av9wpWA1RIOtDp9qIuHkAr1p3eaVK4dvVfwqtuSZaP/p0v9HgOXWyefraqXPU0m6
Mw08hm9JcZAHykCRinQ7FoRL2XE9ECwKgS4l3LViqh4V+VQyKmjzu1qdIO6Vhti/4npiUc+MdB5K
tm9FYdogG6W4KPwUw2syfJNHYjetpfBVFEzX+oCYgXmN837qiY0eb8VsYt/NgslgXyru2i6qV23e
qJtwEIeF0hlMK4iGXNY9kcmFlfbbEse/RRLEJ87oxzKLWCPXqjhEUzi0XmRgHdEx+gmnzSSey3QL
TXZtRj4tCPHcSvJhFO9F6RaKm/TVQ5HMsLByY9FxSWwgW1ydD0T2lb/ysRy0CY9fKdnk9XK4SsuQ
YfjcLjOdgHdb7ubhICZ15s3lvWFNsHvvAnEvZN1eRzwHA0V5juuTMJjrLKxtlXxjBtYLydy32TmY
si3N7YcM5Kg8pnLA6B6MWSs7N6FLtGDchvcdw6JqS5jYAWUS+SI9jPd+0bU1YlFFWAnpvNYthjd9
/tDy7RAahN/KtDF9xgzNzzniOhaOk/qWhe260HyyxR7oeEJHl1x5xuqi19H0keAmWouuarezaVwk
mCHpDL03bGw9vi8qsuJn/zUsyq2CdUD1qc+PxtQ4iYWlK9lVRP9+x/29GZazFuHRgGqQSGbBcvpj
fDiLWp3WWtVvY2OgdJhFRytTgMbulVpo3ieEEC/nfIzcoQlKbnwGDXJRi15QUgB+1c//Cr76f9EC
/MZnW34Uh7fso7mVFfx/OMpmivpLo/EHuLV/q5vwLU3/yRPy64/+F7pl4PtIEQBd7aocAMT6P+iW
Lv6va2DSNcPrv5Mz/9sRUv1fJDAywDZBfBkfX8ls/z2lRjpArhfIFwg/zYCm/5sp9e94OiC6BB/I
pCnS4MCR+XmDbA0StDRgjOxcjyKJZJXEOWJe+kGnThmr75Qs19Hz/8Va//M01Aq4WeKOqePT/Xvv
osdU86lQZmeDNDEP0tQc3A1KjGlbuy+UMAIgMaJvur9/eKYqYuGt84o1CSHG78/EZyGUu2xMzj2u
MoTMF6uxHZclWcViXxjLSE62kSU5v6yEf2g5/+G1qiIO4Ug8ZNn847X2em91hZSmZ3nW5lXfmmvs
PJ5awdymEQfP3x8G/H/7XmUTeBIaunZ9r7LCEvu1J4QFnWOMJepn607rPRPQHWJ/8hNjGbhvdhP/
jOCf5/lzF1yk+C7uDmZ7p+QrMppr3xGDhUxqpfRmzfT5iw6UKPgJO3asnsIOhGfd9p+KiroX1TXz
Xi+N79XmTg+3iPcqAkx74jKdOluazcuMkXLOcTTWjnzf1esmXKi7+IRwdFJ+TgXS/EuYH9LwbjZe
dGE5U4GaS187K8ailE+iejYxG2hweK6oPofyxGXKDJdraRUtR3lFNNxCMA1HOZv+WlkaG4XrJMzs
grbucX7TcUrXWkLXN9GL+pS8yzgnCMdZ+5EKGUgIFuQgYcVxIMBZzT5M8WUyL5pJPeHbUw+RsTzJ
1XsVw30oCB+SP3r/tUVkn1skFHmNssaHxo6jFIbCsz+f/PxqjyNiFKEhahlRfAvTswFWIilPQrSt
x41OdUNyBBqArVhuysRujuQSyr6t4xNKMklgeawF0vxqkAl/YQwvneBg3xMIi6hYG/k3a/LG5ek6
MAMKh/nCiNBAnHPrU1bFQU22hqWfhwgzD133Va5SmuBJVAHxwIYwL4qUXT6QLzkJ1T2m7v03n+GP
fcFmACO/uu0S3mbcSmBR47RJMunquTXfWvQSTjs0s6PjRomQG2+rv2+Mf3qaxAHJtleum5BZxa/b
QhPklvTIWsdB0XrwQ3obQ++u1Xy8G+uw/eZpfxw0JsfydT4HlYKRA+fyb0/zB/RGnTKm96OskAIz
Vgu1NR6o+dYtHky6FT1Mdf4tqe4GDkIWRLUq8X+kcAUssm6wrcnHlUfFheW+nrSX1lgR1Wg+WC19
VmQmlSvFzWzXRHW4TXLtMEzWchkyt+lP+pCTbNEBMmdtUrhj1C/0MT7//Su48YFg0cG7hlots+Kg
ZUOr+v2tRACkWSIH1iUv90a35Ns2FKc1V+haLATBmAcBoScrYMG1OLilv+gNmwZJ+EhYhBYTVRvS
pXppVwRzxl62r7fSBmbBxsCy1e7Qr1SOtdc7fkaH31jXNn9Owm+cOazDnJTmSNjoHmFzOJjQe/4U
ds2GrJTS1g/Ne3AJN/gDv6abwAuXvkt/gYaCFGBsTEiFPmsvf38bXwfxbxfg19uAoH4VTyhfPLlf
V2RQQmebqsS6mA8DCU0/gsohtbRgC9Q2ijP/E8e+BxI56TS3vAhQPJ+BRO1Vlg1SUz9WPnMQp7qU
+2EbfxTv/BwGdhPfraovJevfPucNVbMOxGGY+9C6kBS8U7HsMZ1wXXsFrp7CKucY/ZR4t8/JgfzE
U/8s3eW7adO5BhYX0F8QGTr+PlxboL6OfMbzoWBU4UGZsTq3wDS9WuCqT2wEdKqY/K/xoQW2g41N
ukBrawyDtUVv2vg44U+1IqV0PRyl03jGLKI1QB35jdjSk0CzqLoljrKMqFSs2TSv8fdWcZz8N7F4
adtzDkOAnuM5Pfh24ZFZuASc2Bd3cuIUl3ofLwXv79/vl+r49r3RQjJ51ABq1WvayK/fLxxj5jXM
Li7Ro7iR7qT1fBfvmkN2gCa9Ep7URxCUE34RdNsg9gHDuBZut9NbniBhdukMrxkqyRymudOM63o4
1jUACwEODpFm/Lm0XuIXZkTerC3DyoXabBJGCwEiXoJp096BwEB0l0Kn2cVbDTj9lXvHMBnA4AvE
pvNIergIm25tPsWv+pO0B8fzhCMXDyBFfMLBLTPtgcPj0mFFrF6sfh1qC/ZDBd9JJfPOE+LlMC+s
3k2JNmrRrtnxN8JB5Qph//kWqVpgXShI7G6pkzE1TsZtdvH3/j567Db4Iz34DhDlDoMcvO4EHIoK
LyRlDm8XKGR7fY2r2jbfRstqYZ2K9ejC9PdEDKCeJpjs+2L19y8aUefNZ4RUhcjD5EgjJYbJ8M25
W6rFWM1+NZ2Qe0fZspA2pC+aNVbApR2k6PnHLZnhdmORt7EOgg1oWGqc9P4U5wz1NvqwbcoX1Xow
200DuBPstcnB/WLCYityqh+l6dFdAz62n9Nd6C8EsjhPwHFAksCi6k+0TtZbcCw/Zd3tiodgejbr
O2l0+fUr3jjZcehMA2NPVzMgmBOaBxhOTNFlLhZNtQCXLKBuZG5NSDpxL6GHM11r4JvMC5bYdpZy
lxabXnwwMgm/pcOcgHstw/h6yFL9RTFz7fzQkg7WGdZCzh905YCWi43Zdx98+KpdGqILDtbY3Xsj
2Yp+SbptLHsF7HthqU/vE7WiDoNybhadntvkbLkJo4yahPcUNZbKh1GLmldKJRg7CCcEzkgIqixR
0AnmcvOqBbPTFnoD8IVaojZ22Xg2wmPf7Rsz8nrzMTLu5Ryzspi3NfzLUgZCKuOg61ZXNJMW6mar
+5nc6PMciudcBYtgSrH29UlxK19unLkyvrk5bksZaPMQNU04QCADonpbXIhZrOpFlNTnwDR/MgtV
AXEShp/VFeTBgfGb5X27A3kcQhbIw9f2EBzi+uu/DJnQTOsN/IrgEusEanUSZrtRnv9QdPVa52/C
GDw2IhKv73F8rqpFMgQLWEL1VVqzqQvF/+Zl3xiZmOKVg0XvRgGhIMKG1vj7B4L4qUZiOIpnycQ/
fAhxmKOwCY0r6IYlHTPEZatwqQrZyUqEQ1QZJ0ZDGd2IeDImNV3+/QXd1np8HMoajdwm4EKa8ZvK
krOJRHdRns9+PSxVdOmhOrSAvBUGiRKeQBnSJ17xd8Y810Pl14ORuR/QJOUDyK2OrfBNnzdGSmuY
RSeeO2h+rpjglNZLQQOnkZX3b39CqDMSVYohXpvmL4vpX1aAEKRqGBRZd26ROAFlulAecHCew5DO
8lWBt71IJPWb+5NS+Y+fEK4Pul0EeZz75tfV8Mtjx5rAyLos5XOSbArTyeJ1yOAvVchAPMxYF8ar
zjoYwVsOA03p0fRj06WIB1PcQwAmwvBFq+5V8pnLx5xR5rjNx8tUPk7Ne4UqJxwvV0Zp+x7pW7Xd
US0nQLEkr0yrvNrj1loKNr6FsUISIR53kZo5zxlONfi4xcjpsFArOPzo8My7GS/HeQX9YCxPzL4q
/5h3e00HRnwhhpg7WCBxdaVO+0T4LOg5ZiItGzmyfcEzuHrVZz04d9YZ5VNl0AmtmEkm5p1A9jLG
esWjNhHgeGiCBWag3HG9cUrFtaVt62wh5Z+WEVMP7HTrzsR+scwWQrrEJdjusTrEeRmPeOHJjB/k
+SCHZzpsQ1/4/EwRb1HYyOrHldvRv0nFIVdOUXWf0t7q7QafnnAoF/1EHjBVMxctonphFzFLgbLi
1qa/ULT9xHDnR1gIDAXfJOxfQ+21AXW2ArKHlqnkAJkWzSmfaHZWNUGmKJlMV1bX9M+6cd9397At
bPLxnFq5NJMzmo/MiiTFlfGFpaTzaZyvZzWh16hxmS7+fVX/cWtTlsmQrtGowAjnVPn9GKmiHN9R
zVfPYRSkNOx6BmnSbO28UEp70oSajOryv2Lm/8fBwh/VNIHkEAsNVeYg5bG3tUI4B0M34m11hkYF
fs0I00EXIVYMD4ttUn02AhA6noVcpsFJaTeBsvHzpeTv1eqxzTwOlGZ8wZA2NaBSY5V3iGTRTrQT
1pl4pE4SQc2Yk9kleAJFY70Z0EcA7ejM2I8NVBAl5s1Om6rwemvRb6C1IwZVHqjq5iOWw7p1svrO
RUeJU5QWeL3iyf5CFLAUhBMPLU3c5OJmbD6C3FM1t03dAjLLUuTdiRvr1Cf7A2B5PdyF8XMxMURP
GdhFcOu73ayeSqOwjfrRUDZB70T1Xap4pEfm0X8U1f/jS4ZC+MfRYXARK7pCM2yC+N30LGZTlUS8
KvI5UjZ4K1It9Lt0rR19F4ndJ8P3Yj/3dv2sGgupg6JMXIodT7rd+ydx3oy4GHiEsTmjsS/DXaq+
X/8F1oAdIUTUHcRoMPTmciFDtxkdi4r9Mh2KeRMb+zDf3xVgbYkjMgFEIbxWuZuV6WMkLDhRnjuT
V1Dwj10xrjOp9BTi7ghIi96meG+B+ViOXyynCJm0K48r4b08Ss3eECBwb4MeksKjPz1cOe1mUNny
9BaoJ6W8Bsnu1Xkp6HfEkSnUAUh7nIxxeVnfTdOb2e2sQqRhOgsR/vfdDjUdcTDtGXZW1DN+67Ch
krGqXGBn0s8LvAxDxc6Ce6jqrt+9S9GwiBm5ajUq0un6yib6wQ53aK6Bei/TXMf08BiEBg7RB2hG
FzB4d528r5QlA3tdZBJ4rt+GRSAdB0SkMwNIYZ9C5w+qO80/YLyyiPqlVv9UONvCvdyNOCxCHh+0
XV4fG+1RCvxVwkBfLu+q1n3TmNpo3XsxaruujdYhrDVzJHF8fI8lkpw/RJJhK3gEzRx6UoETIbrZ
yjNakvBwIfY51z3FKK6tkF/j4Sy7OgxkTAcQR95n5eYahJEgLwDX67pjoEwIpt/L9Kem3Mt23cOS
X2rJsouomVfxtAhM7gLKfK8w7Qe+zGX++ii/Y44dzsvM90RxEZ+Fh05cSD+D2DNpXgguGFyrcFCq
1CNjYALr7P7UHkam9KPXs8sXXDTpEldquITGshCZpGZulWymdFE+tMkWWNVDFz27o8rFYyvBWlzs
ynQJTQO/VnZ9s486N8SyY2UtGAFXTviSBDZD4q3lFYfkTThWjGUluz+PbrceVh3o8F0HlopcHNzl
HL4GDOJhva2qS4Rf2Ylxf6U60brcxk/oMHxnOmFUpj7l3/R8XzTr30sbAyE+KhVJNJCr3LrFFNTy
WWLl8pncZdPtoxIrnwqtt8rFpStqtOgky42hbbBBwbWCtFtYBYZ2OsAOiqkDQXYPjWDsiEn/5s74
oxYGPzQNWVGZO1sMh29KT6uqs0jwu/Ech5ArAk0uFknef2cV/UdFyY+u0EUY0LsMnXC8328mpY18
MvIY1sZEXhKq0D2KoQhps6fJn99acT4OsfXNmYk5ye2ZeZV9GUwb1eubZ4Zw81TdEOQ4nqQzemdS
PUUDquEKIApFfBZ4Fe7jvj0qLu51uXyIhWXIOp2Z1J7xGlHKtfkhRYt3jp+yvUIWXbo1pHMQI4YQ
XgyE7WN/iDTOjO0UfnT6cR4+pOzZaLZi+t53xyo+YiOZ958z9r5MW+HI1I4x2xWBfpiCYxxPjn1j
S6DwBLx7rIE49KBf1xOGrm5BJRVvInR4WBkPC7lz0shhxwwRJy/KO5xtNiawsoemcSVvATRWFCKn
xqWZdMALF0BXS8mbnMrtvcYNDubJfy0+/Yfks3wmxH5RbJmj8PuYGnmVi9vrS/KUvUsv1VZay6/T
SeCfGkEbDiwdE6NsutBiwd95sJolL5nPvbCa8jX8hnE45XBtVmX23ic/pmw/yvjhekK/F+O7dlhj
HW8zurfhHfXaJa52YvGcLfJqxwaHBQLNAu6iBYgTrNNolSuehTUQ4ctEAKI5Id8zYEOL99VLUtrZ
C1QCo3AM8E6Jk40j0E5H23iJ3v9eStHo/rl4MDFDOHFFQP7sRqbWpIOEY3QOpYVSrUZ9Fcc7VfXI
DvBJau88/jtKLzlaM4Kzr5xJ3CZfrWpRq25f3ufGe1ccwOLNeQ/lBZRRxckKI9vQhcKM83RA+4bJ
A7nu5/RFeC4zpzgQrE3GI94Etn5pfXeQcLtx5Tv/Mj2TmA4jvIA/cFKf+0fpE47eY8ZqOAW7csUH
2lT70Ev4H1ivKbmW+NPv/LvOM1w+4zp/LN+0R8RvZOzi2OgkF477Tw1jWhYc+Q/6IpIWXUk0pF2u
wjsDIoQtvuXNwlgh6KpxprjX73Sv3ISvEBBTmLlus24/QQK5OCW7edH2CR9tr+w1F4cbN1smS1Rw
HpmbNpeJI3q1SwcjvMUANGyo2FFewVrEi7/z70XCCnh3P8Wf5AAsMRojbsJE97OHnHZQVv1K/4m0
t3cLT36Xn+LtBIPslAN9Yilgs+OgZ5VuPC+SxB2mDXaUJdy0fCUys+p/lsZp6teTcgnLeamNOyv0
4sbh17BEu14KuW2cxZf8KdnrL91AULsd7LMHhAn8bZQuf9f+QhdWeEaNkiO1dqM7JClU0DB53LCy
mm0vbM1+XwwiaN1zM20GMEzO9/d+ZSzNzCFhJIHIEC4jZdFjCO5ID8NP7aPfyy1TDBse1gBTjBnl
NZyVbbOq8TwKHL/3ymTZEPzaHpJ0L5qoLhf85gITbNIcPkI4mDCvYgf5EybZYuf52gbztzreKpKn
SZ6vrCWoggU0mxOmGASw6d2nGlFPXRRGxP0qqpaNuof0D81+oDWJ3bZd8B878ofKZVFAY+SoQ/fn
JL4DsM0QcWBqwfiOSaT99/32JwSi6zAgZdAmGembeOvpqmp1Zhp+Np+zzuhsY2CHYyGCwXLPvCNM
jE2bnKV6p8vdMS9wuM+wyOYvJxPhQApK8s2N/Qcixcfh2kBhgzMi7OqbwU6t1GMxdKF0lp6t3Jpc
USuZsBaMNUbzm3uKUd8fR42O+EYkjxvMBWjgBmwTU1/pE6mcz+MiW5Gcehh3w6Psxp7lDke2Br6i
s0Qc76Yb78vEqWVXAiJ+kI/qPTEc5hGUPO6PMY7oIOb4qtd0wl5k2U3uyNf8Ztv8MT9Mou1obxkB
wRpUXyc17LRYgGXiJaMfZYKT27u0cYbeNbLrBdXFLqHvNW1Za4vH+PO60e+mlw6uVHwfkGSMJx/H
83E6llv5pV4F62zXuqQ9LKOldU6WgttupyMx0Euw1Sd+3x3H+2P+NuzKg+wNnEvKAX/PKj4YLEks
gmNXw8+kRrqwbJP93B7HZE8MLnJU9TjGDogvIdwchyScVb0rGCeifaHVqwbfjTMchYfr2bgXj3z8
4LWgDH8Qj8zXxGflU+CMTLfgxEZg+y/zjAQe9x+bM0Y/KmfMgRfQ+GzNm3fUt55qc98uZG/+xHFF
tGzhIX+3YqckPVexk4eBfUcQ3Qcv+nrUrOaN/hyeseOP7ot7WiFhU56wfAw/yB/m1rR+WscBPY+E
vBuzPrt5RxGfMUpKaDDs7hNDv311Fz0Dm2zMQ7exVvo5/oDwuB029S69135MG3mfvFuQtjixjoDC
/FNAufOgIMSxFirZf0yOpC2ZjmzVWd+l/anxt2ZzGKyF4CXFJu1X07gb+1PXHmEOB6oHJbPDDYAQ
SolwdQ4djgciPJZYnFtXD+UVGeNR6BHDAIqhlo7+CmCtXyVgMFjhkLJa7OTJyu0rs0CwdXdqjyWy
SqjYnSdPZ1ndJ40TEsHAz53vhG6ftnfXhKBE21vRYxls/MY2vsF1/2HPMqmAhKQgmtPFW08KdFiG
5Y/tfJ7nrLwTlCjf9hlpHuhJVLdqtelfnxGWbKJUMMA+rl4YN0UtpjKQiQchOfsAyk4bmZyYdbUp
RNK1TUH/DiT+AwEA3KHmwH5LknCENG9OCWLAlL4LzeQcN365mKfsXZPz7qgYCXK29ocIXzya6JLC
tnCv7H8jHJHk5zlXqs51hWYM7KlhVA/9vO2j0CmtDnF50Pz4+1F++zXw5kGDrug6tguqLN+g60Q8
iXEbZ9G5nC0CHXBaxFpUb0ngU5wZPfP674/7SmX7tbe6Ps9UFGaSVxoE7ia/V/lJaWVz2aTR2Yzm
YZtW026MfdNLGsL9omj+Uel0VFOsRO5kzgxaQtPwgIZzp1DTetvX9Iz8PIgyYsyzdEvogPVKY1dG
yTd33Jcr+G+fFMsUSYdFwa3Cu9Fu3kyD/Zif1EQEyK8dz5PQN9npvXBHGvjFX5ob1MAn5qXhBXXS
B4RoIk4qO3ol6kTIwGvtOvL0+KgWxBHawDUpBIjukAG4RJ4QYdKxoCTBmlAG+iGz0FcunXpQ+5V1
zuJtIG1z39GqLVUedPoYz8GJgZNnmU4/uxrZCmG6xrehw6AAensLTEl9vaiyPXTwxDwJ/nmg3I+h
RbtgAhQiuBpULtHx0XvhTqcqY8hlo+nilADJ6BUgEpJToGc5JvfRU8vpB8eKKNHYCbGLoAhEvj18
84q/SC+3rxj5PGMd/kJZezNcTXTJAH5Nxctc1jt0F8lCMUYNDScXZSmMMmFo+lufc3+WCdVVJt6p
kv8ZWwmJS5jy/n1p3u5YHb8CvG3R1F617eZtqgqtcKizZfOLLEeQxIP0TlUHpFbRDwlmsZ0/TD05
ogNGaX9/7i0O/PVcFbkxy9jCnfnmpMiVMrP0JsovvSV4rQSpC0+92Y50387kSAbM0hv374/8Y9Pz
o15deWiYmHB8EUR/HakJqtQ2klJll7iIe3x50NjpCJAqqvk4S7x//bDrRkIoBv/G5Kf9fcePwYgR
hKbxXuPqOcL43k4U86OQuocpRWPy94fdFmf87wERoDZQDl6vlZtKUKkUEXA7GC7+nAC55Q21tszI
5u9P+bosfl+4XzZPcGIxV4U9drNwidkcG6nS+4u5B3QDeiWCNoztQbfFme1P0eeYNL3RyiSXscGg
yMWLToPQmj900brIt3F4Fqy7ctyWmhv7y4LgJy31Us2Vs0VJpsy4GKqDUt8jRMVzDve2UVhY6qpJ
Fm3kaf62lVyDRtHaBqo7qW49r7CRszRG1Avpk3aSqfVIqdRihLSI7rN76dFAd627SuSUB2ovfj19
TJA7o2ENXaQlAdUnKtnWKRgZpgfY+KjexuwQG97w1cTPAUlIGAKu68ojrTUwlvG2JdbUXybDst/n
y+6bl3yLQvFVXvlyCuRjuGAw9X5fN6ooZCFq1u4iEk5o4W7CjA/bVML6+rZ+7rTiLgTO//sX+wcv
UZd0zNgYNfP9sli/iv9fZn65EQ55ipnmBYP1mDZwXEyZEbqoBuF29Y26QNgMJNSP2C21hBsV5Xfj
5T9/bIO2SoGircG2N76upV8+gRjMQThoY35JBZS4ERK0Wg2R3FUoTtpYxoK5+OwMYoj+/pP/eSRw
BMPHJElAgXz95eDzy2MblEp11Jf1ZdLrBoXuUoCLp4Wag/mc8M3E+h/eskkNgE2CLsMThGf2+1cr
tGLnD3XBwwbzUokSERUpRjbVZzgcCyEvuW271JktRkhpWXxTCP7D02GeKrgnwQKkdb01Lym478M8
muqLkIsoYfR50efBXuk0HIyjaD/tcOSKGQIGj0zmnv/ta7764quKjNOHSL96A+DKuNkEyMnrC6pu
7Edk+hpk9U7d6bjFN9+eU7zH348pngYshjb3yuq/BbKtQayh+GnNBWpFuwLIIuZ9FObA7mT9UZHD
0JFz/NglJTG/WU5fBoq/PRoPMtC46xBMhpWiyL9/xSE/jSGg9T1n2QTJrRbvQ/jQeXfpWmFLMBO7
WGYkPbZoKS0uBAeGqOmqEQKaAApmmYpeO4ueMaj6pWHO/vev4es933w8PMb+N3vntSM5lq3nV9EL
sERvAEEX9AyXvtwNkWWS3gQ9+fT6mN3TU6a7Sw3hCOcIQk1PZUWGYZCbay/zG4XdnsE+NLQfBnTI
zAqAcRPxfsUW3kmW9SWdMErVm7bfzVBLcOQMkZSMUaZVLETmgSL6Ch01kxl2qZXqQ2JvvEon3WuV
e1nDGL2rQLy1+S8O9acbE7jqTheX2KyhjP94pFO9zfqC/9+D1YLf3nomJpiXSk4sF58xN/6VWPlP
G+iOydaZe6AsIpGaKd9fN6sf4acnRvOwGosCpBzcShmP5S/uQW3fIL8//ybihhBOlF2lnEvx/cfM
Wqc0vVxmD1fAahnUS/mDIi33fbpFKRr5J10FrZasCARr2FkfdY3jsIRSOS+jfhOLiYVGm1X4iJrE
DGEg/urFfGm1TDkWEj0FfXuvmhWj3S7Xb6xUADcEB9bf5M844VBUxJ+sJBVw8qKd2tEUlsvlYl01
ut21pTolfDZDEElUBlU4CEXc3FtV7eaoLdnbtqkBXDsczuiOxoM53W2GV8aydQ+sYNWG5ta4Dutl
yH6Rnv5cOSGi+CqWvyOh2Jx+uDJ9Bv1v7Mv8YRsqJBnQ03cm8dqgzyc1jrjR8svyIT6MWGQRzB8h
/8z2IFpfxUE8I/HiKQjIvlNl3Oc6+gCdDMcbspf6i11b/rETD7EIGJIMnIY8zKS4//7KXuU6GS2z
zh60GQdgZZ6UG2loEDSdBtle8TYux7gBTYChLQNyoKfDGPbXlAWtDg1SBkp2m9QfKtSVDnChT5Ux
DVGhjkFW9v1JFRC7iiU5/Ptw8NOeyxKECQDLEjgGKvU/pOAKyvBCqs3TjuiyAoVFcWK2Zici0HXT
wkQRp8BfiR3+2WcSIPd8w9iNXH74zFnWQOgi53sv58Pnrey/Vmn5royLqIJc3QjMvQQx/UUqjo7R
T/cd+T4ftmPprD2ifH91CkXpZL0clvs6wy/irKsPhjXCzHlb1zbyHvipvtcqVBCOw/VQ6WB2wGZm
GPlZ1KiJM18h2maJncDnWStHhJORodSoUKlhsgc/e7OTDSiG/MnA1rX+pC/o/ivHjoYf3B95upnk
goZYiAD4Wt3Ly2UC3dMWYbzeDqVrrB5in2BxJuttX16dqX2qpE/z1esZ341apFq+lb4A+y1TOoN6
ENNRr9QnvQnNd0h4zvV7RcGe2oGkC0qqv9VMb8Q/GFOZnjGp7umjY2GDMS4viA8XdMcrvGmWqDDO
qn5jdE8x/Tv9nVqqnlncJBxwd7/SM2v8NnE6LKK1y9q6q2kLH4i6DLwyLcKRwthhpryVV9SQK9jO
AUIGUvuL/fTnXcCiADUhytB2J0f7IV6W4jqvoy4TIRUF5MRCczPOLgmw2maefidZ/iV+hRj8J8tk
vxMsdgMsgX60zcm0qhKzqzrfj6o/y3eNbsfbTd9z8cQrmueeVtIo0N4b5rPVnmMuYhM/pMP7FBUN
5YOifpXUr8tMi6tF8vBrKZzRX7hunlq828YAzNvYHGORGcyTZD6tu0hE/i6ZZGcYLduKdT9jTCbk
WBIz0QBUMYEZmYsoHu/n9NzIKPu9HzFUW9svct85m0L/givUj5kj6bk9XFvW8zsLWZ20szXYPLOu
4bBJX51OytIP0ZQKnjLXzoo2Bz7M80jrBA/OgcYyBtDrBDyCWZrVwGeAATys9CRFFXwwS6eCla58
lbQvmQD5Wrq13i8UUx28LwEgf023IHl/bapg4tBX+tkdv5WhMM2xSH/1LagYW8xW3L7ZTQoG3NMH
7SPUgZlefGfnbyfASqUjm3dde58XX1SGx4Vs0Q+IzBR99OTRSu6y7kOj34sgZtL3EN0t/Xi1qHQh
FAF0q/L7mINRrchqgrH9AHwKGPOCngboCVbsGAio4YFLpxN9jUxkFd427HkOKoGW5dBnYY42Pskv
0sOSukzAJRVwV3GSYSqgUM4Bp97Y3gl3TAWnT8pxwTEJNC4OtI7aeTMRYcBY1e7p14Bek12UCvdN
UnQL89MsvxUsr0mQr+dt3Gl2McdOFOeauvoYGHlY1oFFbYzUGDDG+aPV05KMEPm/Iq3V+fPOxkM0
YxFQmtgfXtYbbP04wzy+vBPRF87lD2PzYWGOCwp3Tl3j7fxlM1zGeaMZQC5kQNvJyJ0d4tKp5UMy
vE/MqNw+GtPzxspEMGVCGP51Vj2mXkEcY50wFbWCZvQU0zWXI3h4QiH/Q4WhEx4KkFFFRE22yIei
BDhwqkYvby86QJG6/1Ts8+TFLvqolu5UDl5ov0zS3VQ+xMsDNohOr3mQRcwu0tnRm+KpTs91fFEw
I0yCtDqoSRDnpwJZ1vJwHffyHvUp0JH1diPVR11C6MmvtPt1fgeRT5mesMaporG5Wc1gUf02e8SB
IUbDfrxFXHGJ38ncHht+OZZnmSeA7BWSuHVoMSIFBnXQGUg2v2g0qftu/32eBy2YbW5HwUmkez/k
2YhRDE02rNP9xgAwA1ta5uh41MPqr5L4kOflHG1XNH3V4aruuh6nepEzN4ZEH6QIvKE5I9MXLhaL
GwHE3LUg/TUmZXAQGAXHUMWMUJC1mR7NHMd4dI6GTW680kAnq9mBYDVgLUTsluC6JHRgplb0p55t
qrRE1DXSd9agSEgnVFfQshO8E9PTr4ODvj94z60Jiglo1t/nGj+Xn+REMA73OtASRe0VffRNpS20
Wp9LqVA+yLE43yKK5SLc48oqDmjbJLEZT5BZzOQTFuV4W4vJ+Kvq+6drwgHs/MCd+7hX3z80r7RR
mnBc0soHijf1lLS3dANWvx3Ul6wHOjgMI2J9Hc3hbkUxpC62L5DGmTm1LPS/Pxf71f9udexHgjC4
zPjHMgD9fJ+NzFuJhnM+oVRTosKibezdKxVXQ6ob6PJFs4jrf/+JP6en+0fqisjAWNQo/34owOtK
KftNVml99vPgmk09O0NhfFZay7yt1ATixChHeldjjtHgsxCr3U23yI8Km+HhaiLq0OvVUyIjbjKY
a0cKVKMl3BW2JX81FjYt2M/LL87SK6rr+9MEywANeIWkH0zajyl1tsVZsWbXAhgc62NCPyyYFjyK
53icXGnOBq9FrNGWE8ol3NOD3KqS2wGIBdZz/liXk68mlhSsojgGMkJt2rVvHATqJD+Je93XsEgJ
TMQqbMIQYIx+6INeavVwbUBdpWn2ea2N/rRKVTCvsviLb7dnLj9+OSiZXBJkbfeC/Ps10K/tEjfq
VjzIkCrs2ewfVzEPf3HVf8pn0PT89kN+uOpxohUyJjcAaXqRQcdmVH4mdWh57f+nmjD+jET2dR1L
+qbUM0/vLeTCbuqlRFLTEDu/pOKWZvlmMeEHzROQL6ZOjgiUwd1yRH5aUL7xAnep0tEnbgUzbNUE
WkIrGL7lcnWVX6XyP9/FezNdpotlIkCsvVbY34SRNjN15BA34V4fADY12AN7V3GiOWAmc5S2FC06
ecGYnLRlb+8mSQetFmHeOsF29u9P7w/axCY30z650AFL7iMMqtTvr+Fgqagsz41wP17LQBuUKbgO
nEVhU5E5kSEpyO3qb6Dy1EJzZGlVbqxsIEmAJ+ElGkmYVjFpyY1fARn/9MBwXlDg79HX/EmGum5n
zCe7Tri/Witqpsl8ryAOTn5QusQ2yL/18GEaY3eJuYZVKhxF+giOsct5TcLSO4qQPjTV8v7vz9ef
BCFULoh6XD2syxBR/v58deOU5WvSJg9lbNaXjXpWV0bkxs35uNVxpMdW57aoQDmLuoiOyrMcvW/1
I1J8Xi4gCXRSmJKqYi2Eu8IouYL+Ulvp6l/XWsT1p/ltsf0j1ZW/NP6grPi3Cet/NYswCzaEvK/X
v7YIefhaF8/F+C9plf/uZs/NOg7YgtyN9Zfn5ls14T/e7l9qwuobGr3SjktkmsyY/Q+9FVl5A59J
gaUma3RJdx7G73orsvYG3wzwRdzUwGGR+f1Db4VfkTRAupPBODF20v+RKwgWHN/FXlQVd/oJ7LG9
2vwmdqD1hrbJlCvnPMqO10N/EW6EkBmv2wJQOsuH/Z/qxbzoIOpsEKkO7lEH6YExsHQT32WXyY8B
wqzv1jD2Fr/y8ht0KQ+y07n9gYT1uYx2ETIAr6vdRtgSH3MvcRdfd8C5OQV4HYrxwxQV3hSqzsjP
iysHrQs24yB712A5Qhh1ruH12Hsq+MTpqLhpBILV2VwpzMIuWr3BFwP1cAW5mLurJ/hNqB9aRvGK
K7nFpQ+yxR7PkttGrd/6yI5fksvU2JKvuEMId/hMfKQuM0/F2QivF/lg3OjB9bKeqUYi1d0O5SWL
prD1qxA3KR+/rnA8mIfmLr4VLuVDcbAuzXmHfw0h7CvwSG2UOoknnLXAcOLIBL1kwAVOb0oTAxGA
f2CR4lukcEEaVochUj3wg7yt4vf218jr3dh/zGxKMICYEC+8+AWaB89oQXTuhwGPOuQd3GuA6VRI
ihT1vifexqflQPkV4Dfh9HyzMWDDBq91jTZPCbrj6EpBF+ofumPvVr7i6C58lJPhgegKikgK5tsa
xCY1+X11l/pbYN2Nmd1Hpp/eza7hFEF1IF8oAsDvTh2scALY5uz8kB7AP/nKi3Qobosv8mfrIwp0
HEfvdvb46NApcknzncnTDv1p9vWbJlL9GFRoEbSh6FduGo4n4y6+WU+re3VFX3RRirNxDb7J78VT
9WV7i0gd5S08HRliCNnnRXQ7T7tA7T33UfHQPtXeNVpeGBM4WkRlyptkt+lxCuQwD7QIeKQneYWf
n9Wz5pYB+MoU8hgA/Qfj1og6Pg2h7AAamr8Vt/UhczU3DzJXfMf2jRDD/A5rbXcFWVa5pjd8zviZ
WXKo3ldHJRpDBMFWyTEv6r10y0pEsCHzS+/KfQLX5P7LeCyfpNvsE/cPz8zvjGgNkC7VDypE/+ym
eMBc+CQfypN+bo7mfX42uAO6ExTDQ31Qj/0vUIuK8X2q/e9b/YdR29yMcoMrqnSm2+FNKXfh4LZu
7PQhuE275Rg69+UFpzDf4K4sozbaXNUTvdUZXOERuQS796pnpKOd0kGzwh382UNpzCnst5mb+XRm
HPSgKSjtLKS+jrjDfOY3IQ3A/HPmGR6ryEEcwQGX7Rs+oqlcbzge7nBUkwPIY2fhD9hax3SrYAmb
O+0ohbjMuEmwoxOzr5B+S+OAEkP/dftUPU3hcASm+AQeEI5OsN7seGoBTqYzHe8Fx3CEtyBveWwI
4w+pr0flUY0KJ3abJ/NDcpYj6ZJkJ5O1dNZvWJBREsmP2712jwOiPx2gtRnAI6fDDkLcLrHf++qN
FijNrcmzYztxcls6g8d2JJb3st8PPmQoG8kE+4W6yXn+UNqfa6LCzL2ApiLcF/EwuIr95SXn9bQ9
3P25sWM6uQOvx+WdgGdrh/mUhyRBBFbzcg0Hf3E1f2L+aUsubqM8OfOBEq+waUDfH5N3rDi3dZ6B
HESZg2qHvR/cF2L4SYWEI58Zs502H3k6jyahNx6t29LR+NculDH4pmfeq6BKA4vlIAdyoLlItLqF
W3qlVztINEXCDToafG55Xj8lNzptX3rEfGQOtps+UGhF17Dx0AgKRW9xyYEd2e0uVM9u6ehe584O
LstHillHsQE8+bM9252/BiNbTe8JNshV+yVhR5hcor69uHWkuZab0IuKcp51DcX7a5g7xqPxIXGp
tezsPW0lblQlEtiBBJYxbRPPdAz0UYxotMGuBULY8ibpoX1K3F9BEmhvfV+u/Ps+2h//ZsucASrh
MAK3F/rFeWMrQxUjAMnp0jkApM812VkcnWs6fANO5egYp5QrgdsMJ2fmUcF9KNiAUEHgx4yz8fYK
inX1KvtL7dTQQBobqZJg4kwiQRWUhzUcjyO34eADLue7IlfpLu5HSuNg8tmabcHO/cSD4s8ao0SZ
7X3Z7Jskv3ATjyNkc514tQ65pIvMQ0yg6nyTUL4TEREu+Dgeymh/wz5Eu4HburrsBBM45ARNGu/8
Ya5JiyqgA2ajsfX6QPG8r+c+hJfCv0Wni4p7/P4isGahxZKQ+Zg8onnLl93fHORblLNYBve3LwJj
2MWBiWAAgdst3Y1VicBnoJ5Nh+zbvr7d5Vtklg+uz3zl4sJJYxNXfKIX35x7w2+e80fen/MKIc6J
4cSIweAjN+/Bv/My/ugOWcWB9+N0s6aE2/IJp0V0dfCEfuGyoOHBDfhJFO3kIUa764mBPGsHuVUX
JKyDNIyjR/A8HHSBiJ2LX3M5LZap5QOLgE5C4DMDlPfJVVjoruhN7sqNszoCV2b/3X7ORpsbLEh8
3CxD4J5sjBoLebYLAqfGUka4gC1oX8rgQHmd5DZ8SM13qCpbOwHTcWM3jvavs6dKQP6Oa0gk4Oqt
rBZOEM8A9s/Sa8L95NXR9t48z4eV09Fz1CbXnnwiiIP2lEb94bovVFcPhFcqEUTJkL4rC9b0Eh+B
F69zHiqOHoVjFlztvMADsem+2SlRgRrp9VxgPclBQ2V9PckDB1/wn8g+IJLRtLSVWbAcDlynIdBD
PRzYlWnreVYowGQaj8LtHPbhyjreP0sly9vvkcTNvfR1YUpsFTMHCpA7gGAhRCXhko3Hg074uiTq
XeMnpI8bQIiwRZZYSvCIvS5AuMYl73CwgnB6b3u/vU+jXf3TTQPCVYhAB45YbPUG61sNBgy6WHki
u/L1kxVpCAthscQjaTCHAnfxvlKzixnIB0hSYeeH9JGPVtSHabDfDkDvuXfxhSYCT95KGpKS6hKi
HSFMo+GzShi2TnusKoORUyqzpPevOtqZW3NGERriI1BXIgTqDurJHveiJ94hH3GnXohpXGt49ufK
3c83jHiWXRGS/sLvYDjgMsQi6qFsZF/9juPAYno/H07Gc1a+f0NEMIOZ6zJfJF69B36YtaSrI3dC
TCxSOKqJjYL7gjRaDMyz9lnn9hXv1sBkiwGu7LbPQtAQ1hpeg2rS25nbEaoT36Rnc2EUxJJG6YVP
tmzDpzFFIkH+6pC2heAK3dZnCuMkfLYUmR422y7JnAO7lDXKiXXFg/Ia23DAfr25JSLWvvPsd+vq
SHsYErnU3KmOQv7J7Iev0J16lDfYR9BPdZgW2rGLqrQn+UPKaSTd2Xc9DmU6peQWyOLZkl3cp1+a
y36qrweNAy05DURPft96Fim5GeSPMSl2e1Oh3nN1U1chPqFuetz0c31T3cGjDvdEYSCzQQcwhErB
5yMcGEg8zbqgADQdqUq8kvu4OCcHkL+5j7q92xxqvzoUB9DCQbmeBF53g5PcuT/3X1Oy5dW3At0u
HJIgpL6fsF4IspBj8VG8cKC7+iwwm1FRAJXRzs5URXZp431I1t36WQhglGeRjbg5JQWICqcjK9rT
LijW/J3uf3zmll8EJ6FmsJzW2/OW1uMC+et5p7HoqJqZLrMozwoGErUFVXS75+1lT6EqQecwdqxL
GyoBvSZSdjjmkHG1S/yIKPfAD+KD8XTVkVvw9BOJmEc7DMWbwKSU0AJUr6kC7IzTYrqWpz9OBJNo
QFGreeL8slCQjYUDtwX1UYaFAa3Jzp7USCaDUz6qX8xH9TYLOD08N39IOBz9Q/bVunRH/bYKEo/h
R4Gag51gneIkdxh9eEjpBmyRpJl7HipttuYlcF0QOvMrMsWEh/GG5+fSBvvoxvbnIUQ03tYCHrCv
Tm/fkps+1wiWMwf0ilN2YopgOKOvBLOPVDzXvy+f1WsIwS2LrI+aZiMC17+XHxh6aawTfmgeeTI5
3355hb3oIw2DxMdKNjmHTbTXYdbrdbN4Q4zenpkJCR9JT1mAQn+Kw95FKu8RAo8cwTHdgtRvHAaI
H0Apu58XLmL8eXZnf/GeUW4mKKBUBGzBNjhGwzE8Zpe2zurq3Za1izQMJL89DaVxbcPb4qbCqY6P
wFeuMgubmovyEjn6QAZ5H/DoKiBW/gIj3BuuDnN+aK3Jo/y5irKo89ILYmfLywpnMObj9uw2zuyF
8ovBOCc2tgFScIyvR2FbTG9D4Y5eq3/198MYyJPz3k6+lPflZU0C1W/Y3Pa0jiSIsBazptuQQvRs
eKx2wnriQ2hxMYPjs0Rf4jnIKAbsOVw41q7zPDjAU2GnSxAZNwcJLP7bLwDULH9PtvfFvR025+kl
D/Z8dj9dewkC/J3DQcCMLbp1xHcCMQpJhgP8ThtVJfa814Big03nOyFrRUAiO6cQAKjO3zOnbGBf
NIj/q92QSe9ZnXAEQk9OLXk1wc7N2VMLMim+ByedMjRA1pyDRdicA2nhA7fung5aJNGQjD3TR/yS
4G9FZbAETGS5O4Vgfybbr7PcaHwBNbQOrKPHa8T5YlPC2fDt5hfkHp1jsvfm3hTQkKbaYCMN9v7L
EKR7GPb2s0wJQFAmLThBeG1eejJGwW/5IPCv7C0kLjYv4IBJpPw0Eg/ZBSW+fY9Dyd2XbSoQ1V34
MqjKe0z7yS33XQ1JE7KKbxpvt79NBb51T4Fb+Bcdqx86zHhTZNXatNKZJJVMs9qcmsYS+7r3hTzF
02kYsYfUCOuzkxt8sMYmy3CE+J0S06CAkj5ZbHWavae5m5uE5e2eby2RtO8LQUqAoz9FL4nM1N5u
4qdd8K07WTddJHtTNAcSHQ6LjJWusCuRVM8HjZ5R/7Z8XD0Ey6KYfG92dCI2rrR7oyasDv259Kdj
F9b8h5Pqvmmch6Me7RFx9BE33ss2jnB6t7xb7FuDTagK+ifYBjf9OX/ov+7bAGxeDr+ieQNhJJTs
hi2gvzOOi/154ubG5v01VCHrxx9wBpTbCJOznFNXCzGshcXO1pERgkuenLsone5F5b6vmG533LUs
cU846C8SiS/9IwDoBO3crzl5NJZo0u1bykZhiWQEJwvVCMre1ceRhDqj35NWf9+UAJj78y4cwXP2
tD2+W/w9u4Exv2fNtvx2c/fcYG/fyV7r9wSy/USwlwbIsPmNC0SEI0xJPpn8Eqa4Ij3biMru3ETb
AYmgXud2R0AR7BsRfbBnMmki+eLkANBpEAHhfOCrEwawgPWmt8Ldxo2meIunHLBkiNAIDqaQjTlY
iZeA3IOcOivzc3IlpubkP52/55GWW5Mh7jk21QLfAT6fow031m17Ft/ld7gJZCKpXr5rX5K37pFK
SBynIglrnawmuzPczt3X5MzPzAfFI0ZW/hNSLM4YIbBJmF7t8m5h+H5ASsPOw720pbjmnp25jiTm
NjfgzZ4ijuQ/e4qHopvoA+NoD6UnckB7Yrhw4hDNcGB/8skWh05EIC2jk0NS1ypIraxUBXuWRgTb
49gp/lxekltY58SkveVQEWbgnpHP/v3dCqnkL+7WfXb1TbGMFY9WlDC3zvFX6UY9WJhIkCeT7z2J
99uDXtjyGTcvd09kTULjnlpKfn2LDTxd5uGDFoEevG2OdNXuts/licdfsMP1lZA93jMPJilJehPT
P96zh/g2OUCeObZHKVAO20tDfzMh59nQXTS4zECKSQyHEwU0aQylcYQsdUAR53fhelOSa+i33dF4
2g7099w+YtP0EPxiiYA+PPWUmOcPbI7kkq54KQh4m+fVNF3kW/nDcKhO7EIktDJ7WexD6yYRpxoN
+8i6MxN3/jyt9jVCMeJ4PVo3ZUR8J4rTPqfzptzIl/5oRJTe3l7g54H12+DzHw1u/k/k8v8TKuH/
5jnFJOOvJzbgtL402Lc/PhdfEfyqnr8f0exUJF7/+4hGkd6YQA9eCUPfS+Lvv8G4XUbXGME/HMz/
GNEoxhtEJoDGSYgT7qbuzHV+l8Tff6Wgm2Lik4Dto8Vs5X/+j++Qd/0P//52w/vBegHsPm6Pu+Uj
dDTY9j9hNaCXbo2glc1dUr3k6tMiglcuEHowiHkYojRd4uCZ6BjIXKU0OWrsqr45c3+y5b5iMP49
n//5CH6YVWJ7VyhWxxFckRAtgTP1NYWgmbvzeY00zMLN6102fqzgGg0642fhy+sB/KMl/L83e/x/
bKGD+//mUv1k+fDw/Om7df369N/WtKArb/bZHgbq8AlNiCZctN9cTF9/hWoDyE7oyTCsvhk8SsYb
iD9gtaDO7dwUhXD++6ref4X+IjAdhpZgNcBx/bCK/3ZVc3t8g/mAoYc1AKQ5zAGYcJpYIXy/P0h5
qxtbbMruNlhCsBZGqFyRtjfH+UXeNrufH/UWKclcmT/3iRRZUibi9dZelLoyXVTUT2U9yWfgzX4p
KMx3hg//UWvuZvraDWP39b+dn9v+vwGm+fI8YL3zX8FRhACFRvvfrrHjM+4+WfFt+ESI8/eX/bbW
DPMNoqPIsspIoTJJ3tfTb0uN36ANCxpEhNoKuEcn5v4+4lZk4qcOwd/cpWRV1uIfK+01HIOJN2ER
sNhAPf2jlaZ8D5z+rV8P9elHdcXYwKumwVEgSMr5jDounQ+hn5x0Kj8VUxkkMk10dZ8sjk6Gemwm
4Y6nV4emeLgKVNqJdDcnaHznk05dK8bPidww1Cpl2nbmrnarSXUAat+W50o+LiVOsfwAXLR+X+iy
b1l3w9QDDDZPhtQFBSa0mzo+ScUGvLS83YYr3SgTlQyjuJmFekVdnC6Sigy7CZco/bIA40KwYuSx
/qnI68/XSonAcOXukubNidN60aX+hDMvbrFmt0tt5DQ206ufKMYxH4VlZ0oi+5bouSsStCVrRTa9
LD1rwKQbZ86vAhhjq5wDKCx0Woqr07QZqhvDuymh+ln18Jp+MfAQhSRHW1c0HjZgk0P+Pk5fxr7C
78d8j/St7BhL9i6Tbq6K1nrqOGGkOVB4N0+dKn/RoEs7cMPuJHFDdIKRa9Pnj0VlyudOK9Bx1FAp
STrB65OSqqJmPGuuw0cpm5hpDY3krfL8tmq1y2YoMx4WWvsebA4DwyqfgqHquo8TiNxJXvCfGrqO
+iprekjtGjqlcaJjpbuYKLPEHfp2xlWl0tt6E+kv6XoZ9StPlPrHqpj7g5qjsnGd4dtvTfN1jTOo
B4KcwS3Y8lBqxFM5l4bbTOioTF38H4au+fMd7j9hkvZ7lOBm/Oss7fZZKDPhc5o9C30//kmM4dW/
xxjrDY4yvyFmZThp5h/bmWG9IR6ZMlw1eHzf52jKGwWJasyJdhnO3xA2/8rR5DekbVh+QFBC/YI9
6B/FGFA3325n/54J/gCkteS1zdtayMOmUbMg1gHJ1kLGPEjeuo8WlmX2IluprQkzPOkmA9at5Cm+
ehnFoFzKbcRwHpKZaWbPxtQ1h05ckrea2miHZCvf53P/cRmvPR6vBlOTunrUu4nbyewqe6G8srW0
Wm0MpFH0NQUaNil6jWVhHdK0NO5TZRGYJVmLFjQ9ar7xOJ9KayjeakWhvu+qWsVXc4VZMXHw52td
Itw6mo65Kb2NYknsqzKCEigmPEjas1xWHerO4F3TrGcchQxjLc89vPQ+P8M/bYCtp2sIGXpBN2+9
IhVZc5Qrzw61Xpg/a1kNQSTv0L6ZJFwA51XXPybsJoekgD7XXmHRNCJQ7rVfUSYqG3LMWinhKEG+
+6rkKsoLupKEjWB0x3ZF/nuT49jvNj15jDFzf2sMkm7PVzT35KLoDgKqLGGdQCS5NshR0zXYEKsE
SZ9KSPRJxkqIt0R+LOIECVHWl6MbtfWgd+Y22/GAu7eM552NQHRymXcn0VpSpyjWcNpR8OD83CvC
Yto5awvZYVNEClXsAAhzMrEqhmevQeYNVLUecJNdyvw8tXiO4DJd3xZxV4dxhoWpXRaD6Kd6MUI5
a+qzOuhy2OZiftHNbno3QseGjR8b93qeWjcrblWnOmmmp7UpS4TNNaa06bXD/rIqb7a2KS7WcmU8
oqvNSY3l2tVbadLRKotjvEiBS8xNmp7Hlpg+5Ch+VLowuLpMcb7sGE3V3CTi/BXJ5iJF/BEndLGH
e4Oa4qIQDTFg7y1zfQuhL/+UpF2L6fJ0Z1Ytg/yO7Q+jTBMWFUySHhoi2wqXS5Ez6tq1/6pVMUNc
NcXVM5V/91T+v1Yh/OeNn4B4/jp+PjzXyZ9ETV7zR9RE4VnbLW8AV5voGXyTmZFz4/UGkJA8DM+3
f2dm0htgxeT5kCBF5FA0gvC/oqb0Bu11HfghGiVUAHCq/0kN8Krn+e/C8l9RU3nVTv6mOTTHiUqx
mDExk5f3cLsYSyYDztddLAVFgj9vjp+lp+kZoKzNTOxWXGq7qcUBReqsC/g2o9MmZXki98dcZ82Z
klS7vL5Sf8yqBuSuioby1Wyr5y6JpwjBVHSrtW3wFpJVuzN7PVzUMcFmTFuYO/ZYJOeFxl6ffb6W
BkCKRG4vBIsJPTsLHKg1r9QaTeWsS5z57bWAtW90+vxpnQfxMNY5EN1CQJj6iqAu2F5SQbLeQ6tP
MAmvOOaQhsv0/CvVRKKsybkzQQVj02DqGASoeFoajf72msmjUwErx4JVZBw4445RjzP7hRTT2rPQ
gtNr2DuZBDN1mtp3Qm4ND02qYm0sX9e3mbWgt56l61ew0KNvdQYDBhN6Qy2WuiP3Ct4kRQ5Sq6k1
Ry/bF0GUBluYSIPAonI4+mhI2JdN5MWlZ67wY0ZNAumD6/hjUq4m9E5zpEVuIC6H/eV9qWqoY0Ii
nbcRpPlylapwTOYyFGTYktawMdMZ2upjmSfGvVnHa6A383bW5BX94qHD2DPrZ78wEE81zak/rBZ6
orr83lyK1JP6lF69OvZOO4hg6GK19KGGMETddPAFRVcY/rhsgBtmlFeuWM4s8KuqpgDMoHbnV2t7
rUtSp4wnISyT5VRxvgPFWAy0tsXHzVw8fc7jaDUShnGjxhjchJycwKSgKECUAB5HEl4r+a4Cm21X
2dyh9FwXd3o3IFXZo9ZnDaX1sVcGmq/tiKT4QoNE3Ro1nGKxfTsZc/swTWh1p8loHK8FrBS7VIaY
JBSSXzkjFJsvWfd2HHv4b9sM1lXQq9Cq5PLda1z4/wFyF3r86wB5em4HTDH/JEbyst9ipCm+kSlB
aUcgKbsngt9mljhqmOh/UYry164g8a/qVXxD0wI0NRIXpAZ7M+SPGCniiIlkskVfEHIGnJZ/FiP3
RsiPMZLq9bUp902M7C1LwQz3KgQwuTGO6jFOWsziUBdZBKdhhhGafqhZNuoqfVhoH8JMnU/XpY20
ifonLvDUG5Xmg4Roe18tH/Qmeb8y6xuLgyl/TNcefNZ4J3cG5FqpekHI81GQ1/fpNj8OUo7Hg7W5
GyRVWx1a3Un6DPDl/2LvTHrz5tF0/VcOen1U0Exp0Zt38hTbie3ESTZCBkcSqXmiqF9/Ljn19We/
ccVIAb1onAYahUa5YloU9fAZ7sHLruokRT4Esm+H+HE8xFcjhq+bWKiTosFLIBPQtxvTH7RlvvjI
IWVVTYbVhW+Q94Itu1pPFD9iDADSOn+TTOZzMTjwZLIFwcw7tw/jreckzN8jG5ZjsGYpONtPN6nT
fcz68Ns8+J+MnT+McUb+vIqtuQjMTsvp2NmY8EZfi5a61zN4KCazOLFHcS2jYteDHq6b7HYmFG/6
KNz0E6orLorvNbVJXTh3aQo11ATdQ+/pm6JOAMsi9JgNjLbid+5cjbtowYO4LutLE4NayLMBpnzF
VMXNwoNppysbu2YCPAgD6PHfG9SMNlxCO4TAT9om9zaWRZ6/LMC8WmZbiHR6/A50em8CggbKT0gs
TeHwLlpqoFbhVWwp5yxU3olli+y9itE/yuNPXRLofeICCRPdVZXb0X5uVLxbLKP2xhgQ2OFwmhpF
fWwPd2IZ9AHblonRbVp7J61YQMWP+fwGIZb8tO3ViT2VTLvjcbrGLif4Pke4QEjvW4bZ6inxF82G
2bMQlkLEM5+Y6Db227jvrG3jDlgqYHO+jUxb7aUomJckbnvqq4i6ZFDhjwwXv0maf+q2/P8cyWjR
rgHkX4ex27waaC9+6YaH6mks++c//BnI1r4uRm90Z5nCwSyC6/RXtrf+CM8wEjeHojde7Xr+K5Q5
0T8gb0H0x5Z2JSStjeK/Wr78aDUIgSW6OsjR1/uTbG+Fmf8dyB47vgjmIlmPtt5advMnPJ0IDnVN
TZH43k6XacHBD2GuB+0HlLX9uvkwpJg7JHV1N1ZGQ0JJAbkVWLM3YzlurVAiuzOCJg4zs3uyky9M
Nzx2+vjvgkbDlEPQEef/O/q7dNHOdhVMIL4UYXXoJ5xoO/tiLMzXrIX/jdrvZ2sYQNoUy9um6d6q
SqBXgC2OWWxzJooTUQQARZroveN0ADsRSeyL9DKmgn8j0gJ57DEBTF3SdloSBjdaFPuA2L7tOk8e
dqkCDhRHKPsI5a9Ge3SqerMJI4WkQLOYve/bF82SFT8f/L/hQ/qf2+Feh3z/+rPamqYb+6cf1N9D
QQ/aVoR6K18M0lU/q6CfTe21c42yK90mPrbVBY1U4q+0IPgHenEIyVA4MRoU61n6q3R6pIH5Nv+K
ZjmiY3/E23KfZwVIM9ms6yPe8uicy3f9/GOqY39y+gSPhHJaug4uu0Ze35aqHrcTIvi3XTBN7yzV
OW/ixk++6qzE47H2ne7rLMNklZzu3VNR+s176cy63eIFPXypg7D52CeiHDft6AjgW3Jo8EBAe7Y6
VGhivWaw9XwItD4FJhso47JfDKQYKj1/iq6hQW93eE0GDloyXd4Bj+slpnqLTzNIAGxfZY7k+HO2
82zE+nSk+tKyHuWt4D+grR7Ld8dzE9BZwmXbpAZtGARYFc0eu7xe5uW8maZL3YX9K0PU59Hv56M+
XZPY/DT6zbO2vGZY17TBGyVNACcsQTO/dT8/OcIvxLN1cPIknv1c6VGUnekeRzQ8aknaXS6QJpG0
YxwvmKgnXQqQfFJrWV1N1t1gYv+izIwAoDa2Engatea8jEA25zwNLyyrDk65L/TqRuMSnpvMo0Ok
8xGYYu06XxBwtwJ8OBZEApICh9PGQ8cLEf9J/TNG/cs35QTPo/Pj0zjhKs9G+2IdtR9FZ2esfLeq
5bKV0kaTLWsY48N6t/Fb8RwcJqlAK1RmqlHMCKF7XU4noF0+xksDlVjrAAaPnpzLJEFE7dA541zS
CWsn1PgNX4xftNFtVGEPvbGEhUpzMfo1+gtFg/i38/ic7vrIvnLV2YCDZr1ZxoI9iZp6Bm68bpVe
Ny1ONR5sCTvpVx4tVfRr2d9+3ep83fRWGcySmBHxLrSlV+ZulAC28qOU+6HxMKCdstJ/MBLNCtoS
dlyfY2dRk7fOI97NKM3hv7Qs8w9/blK9zVjEYWTkazLnIfZ+qCZfrI0uHWY5g2uBLZ7cxG+3aFAn
M/a02sf5Netmfnk5V8O27Lu5wCdDhhCUfI8kfkgXF0lRx894uYYqdadcJ5W3ZIfnbSrnvXQqdzqH
Tp2gsrPMwZ6xkIvFR1vO91Ug6nwLw75cFarHm6wu/TujvOlTGzS2/SZzRNu/tdOYNHtIihKHl6E+
y2bGKYdg6fXyPVjKctljXJmDSBbxPF/N1DA4aqIhBjB96s1NHdVIkGahiTnc/ZCkJ2jveQFyUrJT
qPf4yLRHQyCs7Th2zrSL0h50d0CjG/uYHDFYhUfioc9n4x76anD3QRZqs8n7qV7HbiJQW20F+s5N
THfu2nlZnvCvOCahGFN3Sx8L/RGzIKYYhlY6b/skdX9kyYzyMvHYe6hz2Nm7VrpeSwY8jV8YbuoP
jVNreBs5L7pIW/xse7laKc2BHcithbfkbp6mtrsoeWtITNHKNXvcwTWqqjSz12Z/yGRurNuP/Rqk
p7ydsUtfQ3e4BnH9GM+rNbQjp0eUj9aAj2y1AzieSwCp0eH2/5YmaNXQdi6SmmjwNGkT7ufUznk2
tPEySpXZivAutRlWeKGK73JZMqj8fWhyfgmCaI1QYIsQUA3KI4+p2JOaVoNz0RkyC/gPiuvKK79j
MTTtymiICUX5m3nsuJlc90cDHz+Jh36HQOMbP+jARqfTjVnMaQvi5fd/FBnB83D5qH/CTMmn1OdS
PQqXf29M3gue2H18+EjRxA4e9yR43J9isDJn067bZtYNfPwb/jtSseahuh26h4cBtMH/CIgB19O/
zsBOvixf/g/PkzdPszBgIX91Z9Y0LOS1/AVi+RtbwE9cJ4rJplZNoedpmPMPWt00qenDrBKWLgnA
X2mY8w/XtRGHpn9NfxsR2D+paR4lTP+uaaijWH+VvMAhC4X/R3zD01u96odQJE06bvuggKM3WqK6
mtbBUo1fO53GcyvxqmKbNtCFXKiTmv9KhAFelPU4zTsnaz1ky6AVXvbo4l0EbWyZg6NxE0UVeUG7
Y57lde+h5tBlVQqhdObKoVBZyl09zpZ13ds9smiFNRP/qjyQJ1UvM0TXQgc8sjumq9IS/fDCLP3/
KkIMyFCdff/P/+C6/92hPeu+PKvCH//nP2tw6uy19MYkHDtddGXXeuJn1eD7/6AmEGSdq8INetYc
8b+qhhj8DB06nDhRKFlL8P86rqg9UIAzgaPG+/nP/uS4HuVSeJeTDa5zcDe0V4+co1yqWqRgVOK6
+1KNTXI+9W5+kcneSU7naPKgrtR1I9ADSwfbeiX0H0X+x6UpjHyHPgOgn0dFrCeRv2qXPFd+YoMP
yeXOqqS50/4EOXWycXR68jZeyICPHxMpTRoWaG7grkqDNmCnn36UU9k7eDOG0P10qQ99732ncz8f
liIN7512aK6yVOpXrExeXBPBUxetY3q+/tHWBpaa57oUcGh8422EN7cP1pCl91aD/bNqmxvGyv4r
a66/80nwoYuCcojAMgDcFX3qR4HjJ3sajAMatD5mmH6TYkGeDNK7VsZzwaGjWnRbdmn97vc7+9KK
lLxrBwlrQGCxz3dWm37piqyGHaNbdeHZrbwAxece7NbTHwBXvaZT9sJ6McjaFQe2WjqJo/VQuu0Z
SbeQZLz0IpvUNpqy7ArR5vzMs93XLNRfeIcIvzs2oF2U10HaPn+6ro/7PJ9dIOCqBVOLuqBjFZd5
OeKXUwWnXpTd/n47mbEev8CYM7qC5hip+sd1KDCmNCqMMrvcDd/3k4zPA1xiTv58kVXMmVEvMkNx
fLSHrjXjk9AjZ7wkqDrveo2yzWapo+js9+v8untitYtcZahQgEI2+Pnutapp6TM6mMfpboHy25VT
fu2FtZseRisW5JyyzqjGJNOI4JUe3vHahNV1TuMgpgPgGjT287XdUpZVm3WouE8Gg4K0Gd472WQf
EhwaNmleQfWq2OhX4szx61tXjdFG9bGHWc/o0XlZ1JIIENeoX85VUu78MAlBx0ROuhx+v7W/LEQk
Wz2bmSdxVtADev54gxV2dSaCZTcIIH46y6p3bmm313++Cn72IU3gcMWZrx/jk3AiIksXVpDZ5OOO
+axk3EfYL2fOa75Iv7wsinwmbszG+KLXhZ6vM7UAe2WdLLtgDBE4JaZiCOaU13ZYjhcVN8lWRilK
dL9/uscb5mm0XLUFA5eG09pJsAEKPl82GpMi7aWawLucNPBPIrUXPdQZnL57iypexvukGU9s77Vj
8svz+mHE+wPxjNHK+o08X9gfTW9ZqkfkRnjAnpSX7oaoRhYpqkAHpH6dw8k2zvD29w98fOMiGY++
M/KNZBXMlY9rLaBMk2Z0aO+SqDPh3sfGKBk3MjHtjMlUbeWv6Ln/ckhZj+EDdubIv62KZs8fs6w7
bbeJZe/SrnV2RVjXp8izy1c+heMbQQDnQ7cSwTtGoqvO3PNVxOTwTUcFZO3cBBdzLszbzlTYTtvW
vM/mfHnlxvtlF1kPDCF6kcImaVp7vU8/Cqvzaz0vWbTzshgpgS5GE1pkOofrO3BdvHJIf9lDViM1
tD3gqYilHrfuRn8uh9yLxa4XtjrrhggGWzZ3rygBvfRMwPvZSOZESDsfdV2bXGaBtURQJJNGfKvs
uv7my77qNwUdiN0fnsL1iZAqW785IdBAe75/wyxothah2E12gjaS7vNLBk05Ru6zeeXAv7h5KxWH
Qh5r5Efe6JP4lQq1yHBh89xUNhcRqJotIo/9n0bJ9YH4qBBeIysHd/r8gdw+iPUoFUpFYqrvpqqR
52Uqq1de0UvH/OkqR68oLL229wKOXRm6CP1INst4Y7ZbshRCppUV73//mo4pPkwr1sei9HTXQgPd
/ueP1VlozxK/YCyGg37fNDK/1YyML1Ru1MGR4SMO0j1EqrfPO88ad7S3kCFzRxAsKjjY6fSaz/W6
4rN4vf5F5GGwrNaj8yhj/+R1ZqoRwpScHNFPGIYyWnsDskscel1l284ev9u6cz/8fhvWr/mXNQNa
blRcTFfWZsPTr30sq6WeS0fsZs9FQgP935O4sMqTQozWh9Srb1IwtJdDMYvT3y/84icJzYvknP4W
F8bzhbMuMcIqA+xG2slbrU+WfT5OCx7S9mumi0f9rp9v+slSR3E6qpYi1wvPOGYaIEDm3LgjkglZ
FcAI9srTqLeX2za33EPtAWX9/XO++I0ynAipd0OghEeL10BiGYTwUjupac/Hi3di+rj6d4LO36sc
t/Ta1ISZnoTYLd40X/gjOJQqjppt0Pjd9t94oDVkExFoOHlHD1Qs2mrJnHhxbjydVELUn0U9vlYo
vHguw4A6gbJdeMeFgkXzOEgl2zZDaziPvUWcIy+f3s+x8L/UTlCdU88HJ1Hru69s5csrR/hTMCJf
T83RwYwqG1ILKxdaOQZlCygwoZ1bh2Css/O59btdGObLQXdYif/51q4dNqhFYCWhPz5feslthjDW
xNJeDvUEtPp57s7pK5HvpS/v6SpHubURvba9Ho14q3Hkge6av22dvjvkczy+YuPz0uF/utTR1TGU
cSkiBiEoDU/9mWwlynLD+FqT/aWrg8Emugn0B2i0rz9/EjdFZfd14/JA4HKQHXZ9fDBiMjKHMS7a
70hav3JEXtzBJwseXR2219mgiVzElMKi+FYBJAdSX+Qfej2+Zmb10g7SvgJ6x/ibbOLoZbURatZz
zLU4AZ34JrrJnHV6Hl654l96ILopDPBtbnlfrD9/soNt72dtGvBNKz+GbGE7yYUL+PZQ8/b2vz/j
Ly7lQj32KcwxyTo6El1mp1lTSwQRq1XqprTq74KB1emYZMMrmeyLe0frxqFcRfH9+FwwI1s6igKx
GxDK3tpN2+wZ477mG/LyKgAmbAY8mEgdPVAUK5g4XcooiRH3AdHr5o3Bl/vs99v22ipHUcmonjrG
4g2ZThLl0wmBI68u/61VIgR4qbopiY/PQRLZ+TwR++p2EcxyZ3fjKJm/cgReehZ0fvFKonUIZuvo
BlFTsvhLybNQKeM05qYlsd17rTvzwkGj6cqtC5prHagcrdK7wThK3Tg77G8wTulmJuHQkAKkLpIk
fc3P9NfV1iaQTbHrBZSex97wS+CrUSXMQleaMR64lhe2ZJHats7sOuirVxqhv24hvqJ04VfnVNgO
xwWN4+Zg1e0Mg/muRF7YCBRo08jb/P7QvfBQMCbWdBS0ytpAfx4W+mgEykLbEUuTtkDRQTQe5jJd
OoHigA+q/vhcQJzF+XK1TA2IEEdxfCpbUgom8Ls6t4PvNLiMz4hn1q+1Yx7/7udJb+iRVQB0woiB
PtZR7tlgE2WaIAp2y2SU/oqlUtiKvYP7mTlTsRngckW976l73wgfTO3kaZhgpQu7S+JfESCtM/GT
G5rebn6oKc7bQ+wom5luEuHDzs+cqjwk4FgRIewnUBzT5HTeyZ++HvA8aCSQKHDx/VI7px3gp6Hz
qBdGvtkDfOUpBQHtt/lhVlV98/vVjm/ZCG49Yvc0ISg3+XyPLj3e2ELdEyCcxsi/BHdhqU9jm+HA
lvLv0FWK5kS+kmseH0DWBKAIodHD3ppe0vrzJ/fS2Kd5XVR+vIv7JY4uGo1TBK0kz5I7NVZIkP7+
EY+/Kub060QT6iTdHHpIR6E8iPO5jZVOaOhkgkaEHfqfunByX4myv+7kCv/CdjxiHxnXHi1j4YQp
6yFLdlYhWrmDliIeTClRDAuS5nOgRkfv/vTBoJSv/8cdT0/imH1EJ1jTK3aRAx50d9r0FVpWun/V
/pIn4IU8/bIo5/j1vsOYmn4nQu/PX1jf6R6L2Kzea7dAYL6wQ6s9FRi+dTe5C+jlkLY2zhcbk4wf
YW7qXTa66rroyug6nbwZZFa2ePlGmLhCv7TOhttWquQLQBkLS1gLrgrRsP64qBT8kXMHM9A/BQCc
oLQmEw/doTJOrpySzDwMS/2WRLcQm4HOy4dswRQHxJC8dSO7v7HcuK1A4GddegHMqmmwvlHdbia3
yk7NODOoU45jrirRBeCnwry8C4ZRn3hJ7p/ZYKjUPhcygDceox+atObKctuHxrVyIPHjgjJkkjnf
S9kCt3N6+dkx+No3vSjQ+HO4Vq26y+68MS8PwgNqn/CXQNICjuUH5quaYXFuRt8Mt3Nc1EgDT6bC
b0lWDnLirSXmDQAbiTp3GqXorCodpnt7KaN+0yxTYOHcByI3H3yMk3QZXbSDha5q4QnQZNbK/w+G
5arsa7kXwdhtLegTSLt1rY3abWXD+5rGeiUe4Sk3KHgSG88vbbn3e3TdIZb1lyYtPbmNVWV/Esk0
f5BYXByAQgVbFfQrHlhCxrKyzHvw3QmHZeb2GHRlY44Wct3AwU1xZpUZ+e6HoRFoSFlOsO5Ulabi
KpMaXQBAUJjqlSmdyEOCRQsa/XkWiHvPK3SwqePW/qBrX0DH1wFMOcuJ8ZCOnPpLIauWl4dgyw+Y
FtUFELB0vLOcogZz04GArZl01YwYcX6BFQdzLhsb/VAuInPe9in/cOdhF3gtjIOdGr+2pzm5KJ+G
wRy6zYH5FeMxqYfCuWy90UUAteia0yQt/G7fQv4CTlSDsnTLxAkvUhvW/rlTZ1Nz3RJ0ghNRBrn9
fRrLvDlUcSvulZdZ5507LKtlV1reu7O8cTJT70w99h9d44pyA50YBHZZywaVv2EBPj1PdfxtcQb1
1jQjitdjgZsk6DV1qS03mXFx6/ytbxeDedf1AEOJZk2odzQ9QZi1VZ6C5qp0WaMBmBuTnroy1AGY
OBm2QT0dcuFkmAUo3+BlABS7PFR5jIJWDSdko+q51/gi9s3V0LPYVkMjDDZtHeXFTobuoLY19665
lE2uvPKmpoyh1zKniZrfe+Ps8B3ppkbrpICFtC3L1mQ3XJCjPLiuXoK9iGUjb0IAcnzZGtBnmu9S
v5jq67iVFrYGQ29ByGM73GE7B2mPkOAQgTCNFYhyTBi7/kOroxaR7D620s+VrSrvVEBpRkpXppZ1
XkdDf22Bq1sxhr3u442fGjtj5Nlgr5XbOTOTSfTLhCWeqLE/FMPELwYnh95j1EuxDyOkMnaArMDC
5aqNEZuDeXrANMqMO21XEklHEzVvo4kv6ZDNQOnTeImqXRJOFXOm2VBqeW0afi+TDhNkCzIDljyE
MedQZgPwlqjV2GM1qcmrvWePutlFtuVG+6xXywcrtXBXt7wYprfIZQqXsZiz67yReM1HXdWA4LTd
62BOdL4b7dYyu9rpfUQdgRcBTlxybxdpHAaFmwrrPMqd9HvacfvtgNgt0W4x8PTIZ9IiBkQrNWrJ
XbJ81VLZ3rapoukTLmFKnPjSYchi1X36JexBZ+7KOrUZt2bgHDatzCV/r6Oy+7CzWnCfrdbWnhG/
lR+M588nGuxitrVzUMubYa5DFG4Xux02qdeaCzMsU7WFz9ogKC0gh+0bu/dCqD1e6c5IS0az3OXh
LMWZ0I4OL7nb6dFyBkrn3K6dSB3sMhdv8JEyMcxFa0RTPhZwEH1/du+ztI3zk8HL52WP9ogMcaqf
zA8bsER2NiEPMh+mLA3fxCrnypqCBk0QL5qdt27bGOwvuqXHXXDIxI/RUfEVqZPnn2b5GHwKQ2yc
z72hWxh6zTKWp34D5HI71hVxpJa+89DofEL5rwyaT0VZhTyUNjUW9SYV4jALZ7hf4iECdpsvqjkd
uDreAXh1uSBqmKfbbik8FPMSESfboU2iNwlzm++WqgXkd0drfyPboUfIskXW48RBDwBx71GE3zhk
QwpOtLWdvbPAON00nplwlAR5gMPG4BfyJJs6711WSxkcstYq7W2r6/l7XUtiUBSaPtuNsLGGA1T/
TO6qdNZi25TCx62xz2Oztd1eM270Jfloz2n47PEbXfAFSaG3YMS8YZ91vfXJ7nzvsy5yusBTWXof
pV+qgB3tlTpxGDCf9oHosF+BrsKJKrWIN3bjxm+cQKYY/zZd8tBa/ox0fKBrsYk7H8P6NoTDdlA0
OlzY/vl4HTlFCHe5tuhl0LnrUe83fhFtEzqzqMJn8L12PXSy90OOI9uuKz2FnKmn2/EQ+Hr+uiQE
66vQzcb3yaJyWMYq0599sag3aihsd4O9OedjqNLywRqJjbB3hyzGP1QvqDnnVpVuHNOXCBeXg64h
Ns5ZtKntjPttslpeYFzG2sODUwkUp01STnuvki3WI/WS14eRzUabVRkeUTtpY2/kXODT3DFD/xag
U+BdtKIWCLRWq5ZM5UULchi2yeAT6QL/KT6xPN8WszVGm0URZ7fF5GUI9YjUkzABnPoqmxIFwZgO
Q0wKkacx1UQcmNPO1Pah7urS2YpYd+NHNyHSn02NQpXH9DpwvySjWf3TfLdXV3W1MLDfILnQmD0o
cI2wZlp47bulDRaFEmEPI+qrcPO8/j7MVpjQfoRZXZz4OpwWRH+UKpb6SothtNShGu0lhULYpr6s
3oGY1i62E8HKmd8nc6cbqnrL6ei8KLcIuo3P/mFaaTdLG0JcDK2wL3bDMk/597zIXPVRAOeGnDT0
gSYUkbD5fGmIUByaMjRIe1Z5l+yCQfUIlafl0FwnbiHPcZ1KwzXEy2WT9H7xQLwe0r1ouwZOfpYt
gMdL2lCbKW5rdPlznT30Mk2gjLpze2uXYJkOfrAEJxWThuKQMeDMN8PIf7PjA3YvS8Y6XKoTL3Tj
EfjSbdWQCF0iJiTjgynT7pPP77b2UdZYJ147TPrEKoeh3kUdSemmHAMV7ZNy1u8wmvTDi1kr6yOS
I3wHfiocRHkXuABYlQKRjg+tDOaOeVIKkd4r5QimvpRmW1rROB2KRabndto6FZ6azby877opg8EV
+U10X9RWB+uhFvmXCSzgsnXUwO23xNMSH9RYdt5Wj3RHt3ox0e1cDFW7ZQdh92fjrJJDOmdjtvVc
KPVwQSsHoV93im/S1mBG1IQyuLBya7oANRPOG2aO2Sfw9N4nKas6u0N0RrUn8GbldTb3RKyuzYfz
zmiNp8tqI7i3sFUkZWTY9UkUs1tuXfoV6Ps7Dnapwxj51cH2u+htZfrih6NKI+AE9KO9mXCGJHX2
XO3ufCnmm0I01VciontXVo7Ba8dNuvRk8aQUG1AXIQPXJURkoBrQhQJl4Z+Uyh2/G6uvsYvJItqb
SWOaUwObCHn+yIcBXHPvb2jU2OiRqmF6O6+80U1QO8mDdMOB2qUJSd1bs6iHOeI629cInbyxp8Wg
qIzTLtTdoUCIBqpud15VGWnh1HuiORTcCAdL0S/aeY70cF2KvQavJUoeeHm5mj7WS3CfLAZ95yL9
EmgPVZNyfXA/HHpMcc34Y2hhW+tE85uTYrp2ELi67qLxOwQeHG8iIy/ntOIB8r6LUsXFU/dvM771
u0bP+Q+UXdzxLAvHCn3ksT2EZQZFiyzBqbZchf2Jof9/YKhiHaRKXTLkdim/jsXU3kvLv50phHBB
HMiONg1QTrExlfJP4Agg+G33yw6GT4saaegidzCmob0jH6eWmXJETjOZ3JQ6suH2yNZ5EyXW2SIx
N9Rmdu58GxGERXXoXQ8muowy0R5cE8cfYgaQFzE5wrYXFRoSo62tuyavrE+lr6pb1G5wLHI7/65z
9fRuikoX95o4/1xBK6MIXSC0bGZJ9bq+NnzrlmhBZscJTvKkxFiWU3SfRr2+LeMAVV5cXK/8oMS5
oe1IqizIEGFQ3i1zdeqMTQlgZVjeuFM4bXXHl40oOcZ9kw21jdRn5bdJ/z5vC8yG6lJ+RK1o3luD
ire+bnGtSeboEnZGjkg731awsRIeq1bmthfch1k7+ufa5MNZRgd7Mw/2m2EpLkSFDwS6YhswqgMS
mvAwq4xWXxwW40ZpBzPhPnfvbUrsU1HP6qSuZ/fTAjKdDmAhsU5X0IHC1BbXS7ZMh26OLmaTVO9X
vR/+doWtjgm7i8SPzy2mMT/M1Ldneso/xqWfXXm2hdWwbyN1kePhMsMnvc9sr31juqC6iwJ/uEGA
3YSHyU8KKlbt4kJVmGFvcxS9ZfIOnhKfJsrNzWLsM8ZM9X030tZdikruXch9GzO1/QVFaG4Yu9rx
p7yVIjv4yJlssz5Gv7vsotMllenO6BodexD3F0VfLj+iyPJOVVuQUiuk72LK6EXbn8MmtG6KWCWn
bjogcJ5n+Wne0I7YZFYut86cvq2HoH/rF05+l+dhjwD1qC6zebbO6EvMp0Y0xLLJPIwgNQ5lMjub
QIbjR/pR5b4Z1bBJol59S1S6nNeMHd8UQf2lIveisvDERja+v+uRr7rQZYW+WFrWd8B+3fPK6vp9
m6wqRCYM2ePILkDIttNBklIW28S3Cm8T0HU6SIr6Tc8ncwYU690Sd/GFPwF7hWaMmP+yVBzgSml3
n4VTuGsYzJ7bVWUh6+KcT4VOzvywVhejCj74iWe9XSJnxvPZxw/BzmzO4zLX92HWiCsgMjcEDPFQ
ShzsVZh6b4VKfgx+fz/yDF8oP+puWyLy+nkuYny+/UgiIKVkf+su5XBeLHl36tn6bVGNHt8NQXVj
2kSCNg69t8AxSLv8QX/Kpxxi0UIFPI9JDqfJoxLhXvKcbFs2IKE3FPp1wikvk4+OZxTmOzZ9sq0Z
+2a1WRtCjGd8ZzktmpYrO5/VQIaed3N3ghQU0mPkb5C7qjrcUYw6N1Na2/OePz/o0O6jq7Abk1GZ
jd8WFvYx9B5uZh2QtUZd4V6ENY3bTaN972MTlPWCXnbofgWRXR4yP+6TA/xnyFvLGMqrOY0rnMXo
VCS4tqc63bW8LcxgCBEIYhftUPLBN9E3hxCr+PTC4ASmmov+2TTj5SOUIt9KegUlLxurEP8pv6Il
qzO6PVlslfEm5wy1G2Vp2z/4ZUajOOikg8FN0UkUvBtvdM5UFelxuwRs3sYyM+ISOptQJFJ2NtW7
sCnEWyvJQ3xgFksECLl55pMlXZPBVwwTd1NYqXdfW6mDRXzphDlFoDsMG9xcNX7qrTBb6ZTx9662
+q/hMAxvi6nUPcRCP00xSDfzN+TkIrXjbiu9w9DFLQcTrB12ClK4/T4Pa/991ViENjCVOW4wFsJh
m5zcsrkcaaOYrRq0ag4TJVG8603Ryr3sw/62muo83MTgMZBm99XAUWBu96VwjcSho+wEukh6mPGG
yIeAhpiuFH0oJ42Cd4Pxk8uhd2CaVAyd0LjLpb6Kg8axiOkpij0KacX3YjD0jaulT+79QM3ct53J
051PKvZj7BTst7qcmi81VPjybIa1A85bJ664RH2TEseIIULjv05q0MS+4qJxK0NKOZL6o1mRtO2n
Zop4htLQNY0nOkcbIi2756YoimDe7Ja47cxNg42Lo6LLqSqim6Wd4u5QykSFdHewt97h2dzaO+Hn
ln3WTuTYAA46fZCzYlJhukGijT9OhMi8Ata/A+yBskhcRf+PvfNYkhvJ1vSrjPUebdBiMXcRCITK
jNSK3MCSKeDQ0gEHnn4+sKrukGxRXbsZs7tp665qMiMjAu7n/NLFI1h0ermv9Z5iytj5YjmlKSKn
SLI8moBhKbsai5m+jLlbI0rKZBiignP7yW2t+CPJuHnC2W2rOz9Ne3FpMtRhG1qZGjCfwn9voCbH
KPEGna9gIuK7Oh59SlXMNSG3RvtZRlpqxUtos249FmMMks0XMGPt8xNXRCi96obgkYH+vCnJR0WY
i93xdJqzle/8OBjPS92xkAVjD4DU+CVpMCmVsoo7w2/8sG90n+2x9KT5UPuaTD6zLM8pyChKsz8a
gG7nihJbea+TedTstZpHijWkRQ0bVTZvxs5P9akBIanHcotvngtEt0bH2aZL49ahqkiMC6140i48
tpX3DAKHAqtlxitldFmlE03ie1dtXmWvhgqIpWlJt7om7JMDULq6xOq0VBUtRrYzXEnSZ9KtsAqN
b6QojYdReom3H+Q82lskfWSBFg0K3dBOiCrcjB0r2amtDD74bSumZnA3RmxLbp+hUfbjAAOU33Zt
X7XnDGGPa4fCLIqF8a2ABfatKf5s54LlZwnKOt3EZaO7m6RsZLEC2nJ+9IdCowGEsw681vVy9hyY
65taFoTDaG2hrE0bmFO7HRJqQaPAnYr43M4OIVzAog5yGwIl+33V5D3idaT0Jsqspp/IvWmnhd6q
OZPYr72Bc3Rjj87ih+VC8v7NnBudcdbnqtT5bIearaTspA42bpE06CK+ZhWdWt6n2EpK76hGglcR
VTApPFMfjEhaTkyHO6dGhVZtYkxD+pPKNOHQ86IgBC6C2cvUCSBzHG76HjFuxJFvjvdO77NXRdK0
SGYDy0wzd1+ncdc+ZIVjl3xztGm6jWdLTz67Wi+1k0AU1px85aDt42Bpu/spGE2UaQ2Rh99qYTU0
exCiaMkyNFJbc/YOzFB17Jlyg4IDyG2qDU9e2l6lYH6kwAWNGI061EtYJGOjGjnVejgsdUNbZwlh
/Unem/qWO2xqIeuYAqbT594t7NPYFKo4As8MwWOBfxAJaV5qC8maVRC77bhhF9SAyove6N3HQOWW
ul56zQvu0sIE/DFSfPbxgZRDIm1XWzV7wBw4uRMpFunyBfy8oK5K2L1WblojI7Fsk2mLk1+5Jaqq
Zg9daS17wzG6/FCboEVhorUaK6QzjUHKbjkrlzmvgm0ihL3vVY+/z8nafSNqb450r9O80xTHmtaQ
gmQ1MdlABVDMU9mqiYixVo1M2xpXuXY3makgcwU/j6YeER5nghbWrBxKLezmoJ72fezUwU2ZDfN8
EddBmly4LPkU/8jRzrcWTEG6bZuxy0hzAbPJD1rRDc0d7FRs0iifO+NV4Zo1RHwg28Y/5TGC2mUj
+8qvrpuh9trXyoDsup8LvS0drjulNc1vtPD/WGv/RqbpD7znP4TDH/vu9ePn5LP1D/zmU7Scv7s+
AmasP2TqIm9BSfV7ugm2Ws5AciHxZzsevOz/9SkSKY/kHgEJMlV8dWuc4++2WjP4u43/1ffJXIDf
/qtxusEvVPfqq8VZ465/FS8FtcXPzKktyj71vKEDJVVZtl2cYnnp4rK79ZW5vMS1jFl54rH/mD2r
eapMbS52yWRO3q0nREdcWu0aIprzEjRzAffctULriRWLS+fKWJd4PQ/KB5KjdbqhemdpIhJaqyc9
7/Ye9GG1HUYLYYODY5EaMGvoUS7UWlvvwIVazlpvRvg8WLXSL5PMmugSYq8kmTtPNWOX+j6Fs0bd
HwsvM89L1UkiheAMte1klyR+j5gwAEK0uv2we6sfNk6pmupisG2c+Agr7GBP4FBtMraUdn1vWrGZ
HIlubYoItexw5t6L62OMcNaA7x1kt7MsOcxhkgZyIZXM8CliqGAS142UQ77OXUMeLODA/Khk5iMr
n7L2m3JlQY+cqhy87oSgAdUmMJ7bEcH+KXfHgTVw7okFT2091skVAC0O49LnhjRKJ7fIrSjG27Zr
Y3qvVTrtM7fAG0h9fSBDJWWfrqEdBcV1U2Wc27ivnvqm8sp9MwfzVzYpbwpBndno04VzwfRL59Ia
1FTtAn2y6nNsyVdo0WE66HEmuNNLp4N7sn1PbN0sDZqw1ysEJllnkcY+eYQF3w5gmu+B5i13pQV6
t4EBig9J0pr0VVqpf1mjrYa7rZmkQqmGho7yOfYvOPErqsPKBGCjidOgYyDIehaU1J0poa4dWB2V
jyXtRRPfu9D0On4vg4GWAb7jVwXeIaEjXLo0+MBcV9O01SUm8TxZUr+PY+1QID3n2le2S0QOhVfP
e68bECYXnp+fy4DTNLQqQ3sLBtHTqAYeRYEx4IC97xfHf2lGuzlN2ZiRsTdPiUXucFZVNzJpsqs+
0ye+mTIdKMLUIHw3emxon/NMCrAclDHv7VbMCtBv6KChZisYu4NNMtV4KH2npqC8bi3nbJA8N12U
M2Fl09oiMpNjr7fS3+INbuMTWpCF9mqnCvR9s3ixu2c1lgqGUwCBmcYC/gtBrU4jjG52l1mqltkm
mCuNh2YQdHXqVSEOpslFRdlbY1fEqms5zHk3+QkRJTkYO/dxGtwhfarKw1SZ8wJLtJhNdWnlhHm8
I00nfH9InUPamhXYXVvTTQaWRZ180xpLmGdG+1DzJSAcT6WXLY5vsRHeRP6+bILdgqYqDMag/GuK
UY4rrE9EPnJu6gbOml+Oq7Imi0ZDsREyy1C4Ogka1IN52fDwGb85Q/7nPvvbqsP5N0kR8nX4KF+L
1x+DItY/8nv4ne+vfSeIetC2oo36Hmj8242mBQR2mdwhvs9/op/6IeuYUhMS37DYGwafIP8HJDy/
X2mG9Xf0ZB7SHYeQLWa9v5R+h8XxJzEQykHiwFa0ltdm20iYf1Fv5fANo7VUOQ+jSlkKcKbWDIXb
shpu9NQvo4G8Ib7AyadP0M7DOsrthlG7VbF3yLK525qigcFADLOppDkTRJ5TW56TJoc8jxLLXOyn
ijiJzZxMVBYb1jcTRHU722xkcp6+1tlajMnjAKwlL/3UTkmlh0qzLf0298eXinGZkN3p1Wjgg9gW
k0+PWIConQEzWFI+HWOhvZjHfTPAOi9ek++Zl++5Zxy4z4Dtu5ezAt+nKVOCBVcbgnEpjDAK0RxI
Kk12w6Q/JEZmQHd4lKoK338ekK4MWziDKt0Du6QbzA/52zw0w+VszNaOf+2eTSRLt+TsQ39ZfVYQ
nW7Rh5mXtksSFDCSTNMrrzGuFO/l2Ud0tYOEPI0tCVCW31K4SHoy0iuRbKyp6S+ko6WUJONl2Aur
c762MTR5pw/6OTO6qyYzHjk/KdXIc5eOCy35DBwNTKUJgqs6EYgK58am4Dczv/h5QQI+hRabnLVr
RZi0w5QTp5wn00tSpme77xawJdt5nMv50TEC89BOenKuhCyPzMHmK/t3AbZFeBE2Ykd8LaYB7NlY
CJieciKRHVV80Sd3fncIULpM7cI99oY7v9QtiJFZt686jIi9yUE8yPqwWoeqxk6N+3xhTePdDAiI
IgYBU63q0uPkaMF1UAgWT6duT15NFJyLd/qByChKNt1e26RBxd5vFi+LHZdHPzdoCc3q7gL83kUT
AVlVdfh2044gh81AeYp5K9zK0s7DRFzcYVAmlXxDrsrLeBq0LHIckWP3c4h1A5iDqVJdUaxYAGVs
Kmmrw0jAffMc+0WeHSSb/x0kaZFtTDVMTA7eEtaON1wuiWNdSsBHMl1URLARSyE+CgQSgurhzn9m
eb4KfLWZNQv6rimeTejlbTk3T30c9KiY5nsNCPE+L6z8wqtFhd2pzUtiY6mIoRBSAP8/Nygv2pdR
K+qz01r+gQtziJxK9s9Km9JdaqTeGzKLrNnmgUaNXZ/HpzLlA0wSd37W46nfqakc7hFEVZdl6cQP
el0G+4xcmD7slONfmB1CFWawcQcdYd7ldVdcqz4tX6yZR7aQFI14+pJZ+L/IArs250nj+1Ba9H1P
vvZcl666kQy8FCCb7cCzn40kx7qllu1HTa8PjdPfdp361ONRD4HyoaqHwEPcJSlZNyDFAGvlCXFO
uhGivC7imFtebfHZ6Adtum5XbE2h3z66nUtEbFd+SEWDC1qSatdiqV8R7E1ZFXJrVWyPFcrl0K5s
9WCgiV4B1t7rzKgqcf0jLbqL0+TKzPr3WLeGj4HKgJ1MA2NFuO08ht20DSG0x7x3fZFedolWFJRd
2DngR5RM/ZLNUe/ZzAQ714npKdj2cFFP9IBcLLFrvVldnr8TJ+a+OHXl3sS9sE8teV1DN5C1qTnE
xROHFgwQqJq/FIe2tctDs3Sk1aHW9G6z1HkbBsaRTAUEpMfNvhJjAEZHim+ciPGpF7F1VWl3btvP
Lr0KHooTzsezbFW9gVvJLgM/F1+IYY+vYfHGc5yWyVnKqmgj06rineg096qU/dBGvWYBqCyXakov
h9i78GVH74KqvoHGHaFkQC/7igoi5iiT4eUYx929Sgpj2wf6rbOoi5jheQtMtYQWYV5hnykF0dkS
vNt+aZUIQeHHNb18uKjm1r/pihgNnWjG6yCjFllDpPhUegCrTaFj9tXjFrWLkRH1MgwdFs4c6Bs0
Hzll7DGkwxPXFD6X03bpaGB07FvV9PjmdWsaj03ZmNsqFdbn6DmRVkjy8+Q4365nZkgKzXmxvfHg
LMYFnxeNrK5eH1NGso3TtoQGAtM8uHm781LXuPYLrTpUSlfvJpWRu6nv3ZsgmY2TGtL7Nd8k9BBe
PFhuXIS1nMgy1h2Awc6bogaryaEctSTi+0v9SWoa+qYa9PuC5epu7BWgrWpfdI2FbIDwirwkeeec
2qmWYR3Rj/WtVvQneZLI9ZCExOV+MIInJ6m9HZwy2rYgRxZfPCcNYs3adpKt5bJoKX3ubhJT8X1U
aggLKly6Lr500mT+OixliqIo8TdWXOg7d5n2pVdU21oN+9iYikiAlVwPBnmXZv6IjC/ZtxW1u13b
qp0PDU5ijUwevCF5JL+v42Mmh6HOvftxosl+nPL7safvILan8bIY8QoRoyPYk6XYSZ1uEmaQNTaf
xtMu2xtpVV8lSl71gcnW1pr+BWJC5H1k4B0H8PQL4ZtUk0sk/bHNPabHPr/oRIYNVqEsSmcmWU9H
81SxOaStduvraGRB9uFgsvg6j42r3GP8QJw5Qt+Qu+3TY3NhuuggS8XB1JFrO6ObfSCqf5dJ+2VB
6GOlSH3aO6HYEbmAcKdk9okVyB4hwwWq1I05Gw3VAh6ugSetSPK9ZvmjiTxHEIEH4FhdA1FdV4a5
Mxkx8qJ64uh2oPBNqk3GwSDKUqNVuRPZjiKUw0DUwrMxmM5+6sVBBcGZMqjbGiVfaIxIfGuMoRZV
AY3rnuuc0yadt1WXwLcj1NVoje0gBOvUr0JI/F02EeWVPnOtvo5jEmUm3G+A82kD0H/jKwpvZ2ia
ZCArTh+u+iVuOBnFhRvMx0qkEcK+DZKNN0lszzkZA3WvTeKGUfQuHQ2xE57hHtCu6VtERDZDFLed
uy3USJezN3Fy+XH+1tbCuG8GpFnFOqcJYjzNKXYenakR6GiIzElqGdxPJnmD5hR8OIGsznIVuI3K
flP9gp0Ntc+tRlkFl0iMvKfJs0vcmDoaGmmTHSG2wTynGZAtgzeMrO84A6uwSJdzx24rsR4oGmdA
MFgec9mXxJlazio/1IKBJGWR4tE62rPIxuc8mNLgbabax4w339eAv7QQ/fNSLFJG3wB1uzQRw3/9
Z/2R+4/66rX86P9/SNZb7QT/el+6kNNrOvy4LGHH+2NbsunloxqRB2lNzSHY8g/0z3aJ21sxPD7n
wCGIAlzwj5Qy/e+kGjsuEWXf88tWH9Ef6J9PmRa+KJ/91/JJpfprZVrWat/70Tfh4nhyPLKEMIiz
g6372o9GF8ogJXIE1J3G1FP8ksAzARLpWKW6UA9WrhzhPNHYYexgiKJvxZ244Bu9bTcy7nSDQTNJ
y7BKcnI9/aGOSS9IRXwyiT5Kw2qMW4pUAtXFdHqIBounFIBfcL9JfJY5FxNPXtVXB36SeuuSbEaP
HOur5wI3CosLForTqlgcN/7oG7ckkSVQeLgMANt5ZsPAbkZkx1L6EMDoLZtN0xi4HPQ6z1F8jg0q
Tq+tjhgpFM3ZTaeftdh3fbakQlx2aWnDudimgCtVdnpTmt5SHSc8vSKMs74jQbaqfaLGqniI8mJO
r/VluFqG3L9Sta6dzQAynF+ws7NbfJLpl0RpThLB/E3jQUMVwzXMXytUED+xAeuIZhb+azXAooVw
sfZ8t8TKhUWiB/E+dmkFew9kpjlRkVSFdxIVKakn3AVTsisYE/toXsaYHaZOEdB4sZ1sfDF3zVWi
zTWF5KNvmqHQydG9kqOApHIRa4QjeMoBIZ6xgM0IS9xWImBj0RNroBACLOtm6FpLRpOFAMJKPL86
ZFbdXKi2rexvLjpwRA8c6Z8VlDQwWpDdFCQbNQQe5zk66NS9pxasuOy7jAqsTi0z/3TsWIcan1lW
LKp5E/kASFOZnv3iJOZ0KCCqXO6e5sqx6K9wmbcgzuANrcFBOWqf4qIrnr2cRpkQOQqhxIlVbCCr
dSeSmUltGAvagNHASCNjVte0wxAkLafFHbex3lZJGJB4PQIlogzeZ8wef5Ib8j1M6OdHB26VXEwL
SErHUbyiED94xOxaBHxFFrltkjTdJeCXe5OpoN0AS5QUpUMoI9Cv+YhaiwjxjSLxdVNVlXtwJqu5
QKfv3TZebWMUb8Q5rgwkTOs7h6JB/ZkN6xeQn5fIayVdxyN1BLrh1zQ5e5hjPadkaZsgyE83WWbF
+U2c9r7PJ53lapOBRCI+VXqBTcvsv6pl0dWF1Zh5EBGQMlIsgh8OmbW9dBtQt+nTHVzWdeUgyteC
6qDRrXRvirzAqlh2SH29LKsvhFm520pUn27mn63Jq69qHsQdYjbg4KmX+TYx/eAjmJ3stmmW4WsJ
+0+921jNJR4Aw/LCXhjxU+lo2secxPQiU+t0VbqYIzZxazVyo/f8FWHRCWhAhcF2L0F/dEaJAtnK
D8f6zW+f7Y9h5savLrP1bXR1j45DOBnser/4N8lv91gBuY8z1qa7uuzGF9m6j7lIzcOcFMPR0RPK
6zoxR62L6knLBw8vmuxvPG2iY4R+t8fYENo2L8b5wicNeOe1TBazZo5/8pH/k5cK7QTUxsnOVGD9
goEFYyWQjeHwYgWTz4JPI5qyZtnVUjeRVGASxorIAsKjVP/Z27Q6Mn95MkhDoHaCG88Fj/rlbQqC
TvjljDcmUY57rHLkbkbWBUii5+bB10bjChsFGa5pX+5IS0XkUJO+vQQg6/WyRBBGH3GZaJf2zCS9
Yo0nhQ3qT0K0fs3155nwuWF5c9Bd6biJf0GS/axSZe0KuS182mlIW+y3Munje4SP3B3L3LNgwxqD
4s3SJGUrllEMrBi2Xv4SJP10QAVqv5gk/qEUN7WrLtb6yPDH8uCiWz0or5D7pDKNW0PE4GF/fRS7
/ncBxf/ZRLaOfv89uFEq/fsouDKcP/0PLC0phi350c13H70shj/aSdb/53/6L//Xx/e/5WFuPv73
395qWQ3r34Y89OeI1zXY5V8PW5cf316rf/InfidbXbpL/3vEgnpd5yjy/PgqrgGlHNF/jFg29RGm
DoGAHeOX+gi6XWBj16eHyc0lkeCvBMFSCPPz00AAzzpbEVjjMgeuIYY/3xPdMOL8K3MjVG46dFE2
5lS1fWehEI/mZ9LUkNBlQ/6lXKkqzSNoYSu/E1jEkfsRhW71u8xSYwrBgIvHdJjib3nARbrFUWXc
xDHOMwA6jZi/Emvy12TV4SGXAjbRcy2/JEknr3ZJVy7VhrxWaMtZW1S3ybqRJWuEtSM12TVweelg
0p9FGziPVRFkD9lY5Q9xNYoRZZnm3dfetJqIoMfA2+T0UM5DeqWNch622ZgmlwTBD+6OazsW7O7k
ihua0rvN6Mzdy0DXFIYhdJ9rH59MrgRBME3ouYg75Gjq/rbTqkrtobawxBrAl1Fgq7lCUFjUWHoc
2TBZzFP+JUmb92Lq8mydgiI+QxP3I8JCyONS95PQbgPOYDNBOGsvs3X2XKShljCuCgf2NdLwjVVh
HufzzrekF1WtHJKdKephS+R7a1KzYHIf6qbj0FngzKMb9krXT/CvFUS4WYqvTqEn0HYc4WuJujHQ
Xte3lsY67RdWaCRVNmz5p0gubHjsMEFl5obCKKb7MfPhEHtHv7Z0LdP45WbEjkUdZDnCMvarrZgN
Pd6TlOPcpX01f/X9GFCTFG8brAgLwoCMqZqisqghAVTvqutMdm4REtj5fSdEnw6VXshnO165dXOa
rC+xmkB2CLsEiKm9sj1IQ5pvRT3SScU02u5mMgQ+S4L53lNRZO1p6frCCPNKcz94u9qSTmuN0hC7
yWkJIinsyFyroZgPZPmtm/tG27l6BrFvs+3jO8sSEly6lE4yGEs8S9SK5N1t2mP62gwQCg5TiA9c
ay3tJ8FXdhUiBR40LLx5/4Dns7wvkH0VW8SdJaH5VtOeupWYVfPk2Hs8l/C1f/00/c+21n975v6/
eJq6HEf/+jQ9vxbDTzQfSpQ/NleDPHjqA3DVkwkM7uCzG/5G8/FvGHvXFG0fGoVkGQaAP85Vl9pS
UpmDNUhK57xjq/19deU09vX1sDUYmz2LsOG/cq7yo345V01idoGOCYMlNwhecZ1Cfpi/9SkptSTX
kHRg3E99LzJRl0knDitX3lZorNP5dbCsG6N4XcB85KOs9wOiA3cWt7rM9hbKY5VdlkMe9f39FHO0
9YdOf0K+eLAwG6elESU8v4iusMkf2D4XTL+u87I0Zxfd/fqjp+bBVPvByMPxQmveaoAcjXXkkDy6
6lanrqoDT9mWoxcKxRKatAg5cGeBy9b4aeoD3ZR7t9mz94WF6E41/8jDCuimR78stx36N4KfN2n3
UZTZlhJ3pt2bBg3AYH/Y9Q1uF4DC7n5Ey5o3nwv+9Dh4mZtyY5TtNyOerwd9PmrsTTYSkik5dI51
zvVyl2rMyuWLn3/z6JRPMaYDDwMrmyzvOFvisJ6CqGMX1/M3s2kua+dej829GF+VVT/hio5w9+4c
ZjdovvpQxk/MmzujSRjgxEXSioj81Z2hjKNWo6pth91kjLs6saJBw57hNYcJ9YqhPmFw9gCRjXc7
p1/t9jgKhLP1F0kEdQtpSjEoOiH0HVdoDkMrSKI4HiAi30oslsgsHPNQ6B/G8uZTqRi8Gq4MkbUi
maGsef7mLCZNK+lNEIsHiQcz92gbSyKIjL3egyx7L3q6HGeN9sZm4mLQNtIZzkidwsLYxzWYKBOg
IsdnrRVYoGATea0q3nK6Xsxe7dD6h6zT+5l+scaVUdeMERmcWEzgY03ywGoKzaZI4HjEGh8afhsJ
LoWC1AHO8Sm1Q/1iGsUpFf0+Wyh9lNl2dVk0Oq0d9T3NJip7r2wE7xnOPG/a2sNREVzUdV91lW5N
HBYVytUiI0kBSQ1Slb0CV3YdhLDU0brcENTGALb2R7dHMaxvVVDhePQu3XK88FC24L5BMJzuFx+R
oANeEiWA7+h6Ton7NI5fGhDlsjhj/uIX5TXwJKw/MXG+GriDwHTDsvqSo/XsmWF065ilb5ico4YI
bCQa25anzW+sMGmJi2YSWIhOn2OT7V7bcWNCHS8Hih83oPS8+rUiWG3TQdFF/lbm1NOWU7JR1bxF
Vhkia9m1GFfAn7bErYaFd+N2/OL65Qg6m6vrMv6TDeoXGQEH2HrAIJQ2TYvQQeJufj5gLJoE8CzT
MGQWn+lEOGb5uEreJwqOCTRYzJuE4I+A3vel8y/tNqPdFuB/FFGzwBbF074u4p1yMQTgrB/RDSf2
TRmLHYo8/hjOZeNbpe6WAgBgO3wIMwsRdtU0kBoBXaBzsdXr3bQqPvOAjfiiFijqSUbTQtTelA0z
nmB29qyvEAempTA6PAVaHZk8zS6U7ejzjJMntFy69ruA7s8q7cLtL9oSWyaZeOLVCjY96w1jgDY9
FLwIbKIhCsGN61734q6EfXHU/ofr5Z+t0L9Ow7++qb8EtUjGh7y2eVOX4lEnRMKmvkNgAVxwUzO8
zo1BhfLLGhtB2zA9WTPjx79/CSuw+uN6+v1zRQ9MVDSaS2REvyx+dERpKBdy3GaGF1lutkF1katt
0t9QDZW53xba2gm0FV7kdKyfmDDvbNZY7aVFvh1HeX3NUaGbT3p6yVOvzUflXCT+vgi2Oa4T3T00
MH+a/BPh0/rG/LBUr6+a3Dqd7+L6yr/LZ3687gy+MakR4JHrgm9yKLZSX5Uhl3O+/Mn78wty8PsP
gpO1TN6ef0jDkoksMCVSTMdTRsAgXtESC4zap/4haf/sZ3n/8GuxoRFGxByx6n4M0/75IUNZrogN
EdTgaZd+5d55sXFMWa7BLQ/4EreVvWwrCFv8pS9TU3D/Woi2jxSeIvPEL3guPIJ2KnabfM4e8TkT
HIdANas2c1E+6wlpPtzzQlvp1PJAGvd9lpTbyXoSPLxTOrxrXRVx/odB0R5TiHx9Pc0lOHJyNfVv
hk1QgzPfLHDD/nRWOFHUta3ftj6mchPmiZQTYWzoCcXA+DmDhnVWECY8mJrH2pKx/sxUfi+kQBCx
NJbWEd73EocygCpHyaQi5I34+p4KjE1StMcGKkwT2iEpomz5LLUbgmFOndgjPAr5VpAqrlDMXhnj
xqzR9pXmNjUMZhUT61YXDozVxRF8fOMMB6+6rRFoWDh1p7QHB8d5z9uAezHpdhOV5g5JNjPxGvne
mZ+F7eKOnVGdLgdMquFo3zd4pqhp2Mz6eVKoMud3Q7/M/XYL0wrA9jBnadgW77NfnvQywkZ9muWI
CfjTN9493gJLj7Q2DafqVeZ4H71rz7jLyutxOEj9mA93IzcH9ns++mdEUFu9/X4DlPXzIINt6zsh
4O5WYgnozUvKzAAqQw0FQVmvQUM41sSMNXre4vsLXZ5Wckc2A9p3FI59rTg9542GWdruL1ubXCT8
dsOiNu1iHSGOH/xi2IvE5/5MnS0kHEpRm6b6dNsP6FxrTJO8dSiN1hjyRUq+Um8mdcJ6YVwsRoTo
i5bgg+j2SWGGWWzsvfltlfVnDDwWz0ltct5z90HhOsllkZBTZovIZjbjx1XCjeAMjtkYEx7xlHvL
aXJPJv4Ta9/TCVex8sbukxEn0SjJsXJvBsJL/cU7rFeqNaGYIoCkYZDRqu6ga1VY0DofuFdO+h7L
+FblUVw4PDPDuuGhN9iVNL2jtID93TYyOViKRcrxw9G5wOOLYVacnCw4OrS6Tb67wTCGFRiiPK7Y
be8W07kvrMfRGc+WTR+r556MZh8njz6FMi2mgz6xwGmjtf8Z4+qmjO+Ivdn72o2IjdCQt618m5TF
9AWGgQ3d1k/jzEgQp0iJd5Pfn3rCKGiq2Zrlp5yQgvluhKfsriLZqGimo0E0jtl81mtT9V2DQCyj
2pZni8iazWQbmzxHepK8UJvMdxXNb6DBnppHEdww/k3+x+KWoS+Y6wIcT1yRxlPrX0tCE53lYDFx
laS7LWXARa09OOmzVCyn+lHDbhdMAhmTuVlIFDHo8uvMa+ipyGu6g+zfNJqee/tlkviVyNAhEuAk
4uR+HSmnrCfypYrKftzYYtyJ5q3qnxsiVUxmzTm/JrR5N8gveioeSRLZLr0eum0SMd9Z/UGLz30Q
Jf7TSPLJ0iE4ST7NhlHTIeQkxZdmhORJbRi6ZwbSedAROLJblKj0lMdX9abIeV4U3xUIJsZRXz57
5jnhmO3HZ+KhUCXwvTTskKiuCCY/rHy1nc2XWj/1WtQ4PPOj3Ir6WNE0HmsDwMeNccgBS207MsVT
q4lTQmP5XOdPwTRGExiSnzrRukpIo7j2KBR123ln0RfQEgHmVENkgeaMkpwe6nW1AvMsKiY97kmn
8sGf1CELiApzjxYGfkUcj+vyGHdfk27eBWV75NOCd3iS2aNRfVbMShr9HI6LvE23j/HM7JQ9IZ+I
ltrYZveFendYe9paHlTZ8KPvNM3dDzNe+RIfeYxBUsDI93dtvhxj2KTKWwUUdogQK12m7Zrhkkhg
tGreLJaK/Oqeq6EnK60Yigd9uhAd39KCsJ6LVns1ECmsL2UARDK0G8JPth77SpLMESxAiEONsaoH
TXqbJgdZA4+t3m0tvq0DwjHVRCY/rnW0HV8kZExdmABRSe6hnM0WO2+UOM7G9J6d+R6+cuv3Rbjk
9Snz3w1INY48ifb5/7B3Xs1xI1m+/yo37js64BLm8ZanK4qikcQXhFoSYRMuE/bT7w/qmblksYcc
7uPGbkxMaHe7lYWqROY55++oZ/dxCgUb27hm7f+JL0AfHgZwxlxcoT25iPR9bh46aA09HO3+0Jvf
ho5rU182ZCzUfnkm3Gs0XyP0nOGmNYDwDjEE9Ojc1ZfOeIsurokOBVVBYF36bb2xAVggUx0Umk5l
/FLj14jei9onFOTA5zZnwUWNrw66tKF5nOGNLOtI4Js2ezSihslg8+gFJA525Tp7aLBLDvKZ44XI
yPEOk5hLDMLI6uQvNJnI4VNYotLqxutcTBvcN9Z+HZM77B8N+u+FaoQfwKrtq8cgPeQwWIyxudBD
ti3ghdLD5tvYhDtXnVXesc+/9f6jZRf3VuutXesJxhZxkzuCczYTlM1iZJ/OuwQpxGzSmGB4Oj+O
MCrzeReVOPhE64RgJGapRrQNAoDHFpqQ3EymQEzLAZ5zEiGWC29mfrBsTtcYm29Gl1ubrQoXZzXT
ujLSzPrNaHHJQOENMDZqomrt9/Emsc5bDlNR76V2Dr11P4fujV0hbgsYp3n5Pm/73RjgmRMaXxqO
eqDO3UR7ldS3o7rskC36GIMVUX1pFbeKW1kbwyoYkm3of6W5P8JsQT98H42/DGM6ong+M9xhjV/+
ChnKk7mYqumahu2sDLdMJfhhvhlOt9JhuMXCbSUK7NvM8iqU6BqZJUdAiyKinb8bHAJP5eJM022V
Q7/Ctq7x74CRuV6eP5joj4BDLIB3z9TrqgGxK7O7tGo4TZZLDgpry2sNJVX20TYbja2HhBMbwoAs
0rEkhhkhwoyoh82eyUWEn64dnlDgWdbM5RVBqVsvSbYE8W1gba2Mnvu8xhQHo77SPCQyO9fmQuOd
NgB3mOhRyVUXfcnlW62L3KU4GdZTKtbSHI8E9SDfFMwtn5pRbgjfPSQlXj3+pzHEnKBdBYTYpDnP
4qylO+9j19j4jHxI890Dg6KMFghC50uHjt+Isl+9Ce7fB5CY633r1AesDXeMrY/oFC8bR11nKUZ1
tblJ3QM5zbsJ5LUu2D1mfeXGFRYs+CxFFSakD2Mk153Ktl7ETs1WveGg1BmPRb7k7cirWl/LnPJD
EjW8dK1j+d3OmmPXwmRvc+gYicZMlkKi+6k4MnuvOO966yz24l3gDrSrsIebT/OUbgmG3pH2cRZS
iCZMvGssiDz508HToufYR9XL0OURdt7ORiOZ8ztWhUBbze2Ae1OOc+HAdxTAuO/Rp9RbbRJnNm8W
gT+g+c71vqFL7LRLmBTXX/mV3ewSezuZe1dCF0UtnxveJo+TDenwKOGpPGHiTbTK1bwZqoeWoNnS
4feu7ufynqbAhrxvzjDlC/KiMAipv8eFvy/7KzkbX+M2P+9c66LJvsbBV0iUa2Po9wPEtBFhcaiK
a2Noj4Ojzmbd7FN72DOEY6KO1iYDX0k//25G/5dS9R7K59Ho/fu59LU8yX1c/vG/ID4R/gHlgvAO
kDsgvd85QX+NpcX/h/ds7w8nIFkEYf6C7IKD/WsMbQERCnQhjLQ9Wk7sgz8yhv4N+T9ryx0Ytihh
0CIRgYoR9ynOnmo8EGWGpbNlBEsaKf1pvsMTx3Q24ThZnxDcGfqMV75vrsgKZLKTdyPNCwYpWDIa
NYfAyhid+qlmYkSPatTRMbMrGoNGdng6NGjUFhMpK8Qsh+SJH4HSBCk7cc8pEUGJxgIFRQTFHzLP
W6Ps+wdzahKBqUaVTSsY4qW7ccMadodnNuaN1kbytZxngaNeEiDmU6Dj4wozhhq3AuIM8oNltWR5
Z3OV2EBM7fhN4jKGKGZs8UrMQx/D1LRpWmsnhOEVW62tqtvZFe0fMTpZtJeNcO310NXzfN467WLy
Mikr34ZAO7BdRJHmO5WnqXMXYkhxMeo88XHBdDL+PGa4LsDtBUdiWk7NF6gOFxziaFxOhakxFiGF
nW/yIXFue4uHXFeMQCK62/adAJXfBJ4XPy1kGcRN8O1NIAsg3JejiSKyoG6Qx7MZorBGPNFh/UGU
vJTDAYK0d5MB3G0iYciNthP/aCpTe2uvSHEqsgY/OCxE/k/P3oK/GZ+dTEscFFS4KQuXREgCwEgA
fPmRCEuPZTKEqEq73DlaBjVy1QyQeJJRn9vYMe4+vB6aZd9lUXg4zJ5erkf4ew/jumE9eKy7jnTh
b1FAlSt1xWzEztp3xoPL53/+lQcWL5HJauA5LHca0tDVKmfo6gbIlHi03IiHc1LBsnWURsU7j7YM
ll4txTFiQ1Bx+TKXKeEz+EihH/SYTQUbY8IqFCOO6kc61MRSv/0NvlqG44cwVv7b9sHSzOUXfbZM
isYom+PU38QGDqpEGDa7JCbj4O1VGEm/fByi52yk4CHKcAJceJ6Tx8mH0R3oXOjoIozfw603CoPU
43hwpnNU1Wlzj2GPKb4VrmEZpOfY6RNANaUSjhPVUgwmrQBjLlzRcwolZKxejwPWvhhpDG70LXPB
3VexXWERTUFfwy2GnDNE+BGbcXnIRWX8CrHwlVdh7Bj9AQq698UdDD1tZ92xgXIOyTbG8UjYClmT
ojSYtUCwMATDLL8llguITxdNKucuyLEkWpovTIJ2DvjV7eAYnBG6b3Oq6cKuw32qVOTelEbDqFsO
vmfSp8rEkQjYqV0uYOs4Q7QWRmfQvaueA1gw2sLvY3GrSMSERYJBSRrnnl8cDFCNeFdasqro8r1e
Hq0ZA76N9rqslNgoQLW86MirYidKmZt0EpbOdr2f1gWlXz9M0aWENZtuBbY2xTEazNq792TU9+sA
Qw3xZ4u9M6FstqqbfRIoVV6YVRl9RYFuqE04Y/7xdQRu/TGj4r4ReY417Eo1Vqo/oWM0UJOESdbe
OFPT9XeAr3V2CNK8Sq/mHKRzpYpSFotn2+CljKCEDeDgqmjqDnqu+wYjujHLH+J0crPPja0b+ian
TdLj3JWGTU7o2IGWFVHJR9FBE173nRcRoiiDNtmxIpMGPIVSvHlTV/w55UWB13M8MQPsa0Fpb2Sq
/olhb54xmdFx0B2EMYXOavbw7hCrQLaGcW90RejTgToYg6ZpFxS7KqWrgSsL6/ReJV3l3va4kY8P
WL7E5VbFwTjuB1mQzWUFxtRfF1T3sbGCU1xEX6EMOIyhfLfVKzzorPKR3wI52yHRg28h8/NFb3+3
48439L62Rtn8IAHWHwbackxiGXiEKVbSsdMbjJFSy974PReoLj3ctAJjyONNnrp9eVE4UQCns0W7
dsDnMyzOcYbyGdMNjrev3QrrrHrEBJtLQNXBXvVdwBjSMADTNJ8bzXU5Jwi62rmzD3WYV98mmz25
mbsceKvTYcmocsBhEauTOIq2ad7hK54NU63XqKkjfR5oF+lDUUMd3rpwo4eVFwXTfTBF8aVZ4ii7
HR2RzhBzDR1udYBocSUGt8WO0K/dTdKOeC0aEcM07BwtxAYSuCjfg6xBBUXbD5BaJsk0rbwar5hL
B9VsvDMD1BqHxK7FRUbkEN1R3oSPaeXH9TKi8JlS27go7Zom9b0zTzaLJnLuPPOcsGgHgb9vGHR7
cImv7LwPY6a+XSvukmS0jUPldGa/JriiPKpe+GjB/LrKccCN4ju353mBDA0ul4B7RuZMEDNHzleT
29aFgSd66Eg+8uzx4/LJC6SJGCU0qCCgOB1HI8M4XiLBtMPDyL3BCeTOccvAk7QKO27OUaY3tuw2
SMcKaNVB2qgNNga1dPfpUEZWvH77cLZO7gDXIcGC+NVF3Uw5QbryyzuAIwRRTB4ROjDiIkSn7+WR
eyRXqcmBHvywfhilMcxntlfW6d40YvtR85qEl2XV9IxnciJgUC6NYFEwrKYQp3psv+/f/pQnV69r
e3ClAyoMMBiX/PRTVKxEhZe2WUK7W7rX4WjKDRyuYeXMlvHO1WudIHC/1wLH4r7ioqcIP7msqCbR
twm8JcyWESbuEUzF8QTfuIw4HibiMD7XGOrwf7PjYxQY5raCQI8kIKnP3n7o5fZ9VgQsHwTu1NJE
BEsKqHPy0GGDrbderKxsEleQAjlF/KfLeYhXB3Ko8DJoI5TPb6/5ejdQBlgwVijlvOB3BP3ziiCD
6e0arsuQsRmmjS45XQvUPduPrkKRCOWQgE5f0KPQGz1fpR8d9BY9Pm/VsETfkgO870OsPz68ChGx
fHPUHNSki+zl+SpNRd1TyEXBlWgTv3/XPhsM5f94e5Wlynz+KwFEWktApRUsACHrvVzFUfYwNgiV
N11TAMqGjbsWdWHtwirkhlgcLUiXSP/6mT7Umf8P5YQtVKl/33vfQOltX6iZln/+H823/QdtNx0v
qqGAbKYlFPgfzbf5BywsiLPgx67gxWbb/4MTRjNuBaRtAfFCf2V8y7/0TzmT+wfksqW/QAAKW5zQ
338yiz/9tQMgJcNRjn9V//jfn/PzT94sB03UsjJ0X6j5rHOy532XU9SqIwVuULtXls+kLzXtm2df
xn+yCG8uHDZOS4HayDmVfXS0m0YgnHazRHifC7yz0TpP0ccOJsYK/PULtd3k9rCRe73c8lmgjIqT
q93gsW9ewBy+S+Au7RBzUjeZhvUXAfLffnPLX/fsDftrOXRofHWEsQbLL/T8PY7G2MAiamSIrfPv
na/QZbRhvZmDycJWWgxYZ07pO/31wnt+vSZvNa/1QjQ8uRUrHZkTBQdrFn1xmTVxeKbzdtra2ulR
AveETAgwQ9edzjIBX+vtn/Hkuvv9xD5LE8rsenRPzssnBnomYKZg9bDB4nYYME1koqLWiF7jdx70
9VK4yLGGt+zwZfe8XColybboyTTDuWpiXGFSQTWhAn/D7W3z9lMxDnj1reLd4xHciHMYCeynEhVJ
V6EU6tlNgbHisAYBk2R5+vFtauEdsaUMbB8D+MuKGY5jpfCIiAwsRCcfiyZy9r1IQJczvNNxR+yj
B7goSbVppzx9Im3MYYxc+l/HJq/w+R3NXYT0JrOxgkhbB2C3rujB1nOt1NdpLuIvbh/1j4aVpHfo
+R1nLfK5s9Zw+DSK20Ix5lVRYott4o7YKgVxi4uT5ZqXSSDSaO3Nkb6kx/RgQ3WN24JnG/OD4Dr/
Ec1t527x6SvgNSAKZoCV2OETI9zQAEZVE+zwRsX40ZZedOFnFmyrPgyuwsyJCQ5owwdNfsyTX8V9
se6KuvzJuKqxzkBtQYW1LuQ9VOgZ9gvtIDh4N9+nUJDvwF/d+6StwBbLyBvptn17BujnRv+WBdb0
w54YSm2kGDKLKldmx9QbjGklM7xWwGmTotzGtCugJUG/AP2RGPXKGTWZOLNSeiO0RznrejNRAGZv
pt8VRTWDPi8xG4p6z7joQvqpTVnr6UftlfEv0zeaqz7Pmm5vtk3y1RRZCkKZKn/ltMK7m7UzUOtm
fvEzSAc4gQy84HNkBtb32TRvtW/GEo01XiTznCTXrQ7NczwHFqDfMAzoZ21Az0952+frwZsNiKKO
BiGYMKBfT5WFz3gP4a8TjnFoZOEdLUepEVJfFv7EhFHdpObit2ji2ggIU7TMQUkiwNuQcAB4mvWc
PUSw+zOMenQUolJCP7VSGU7TdZ1DSsFPUVzkDukLO2vqWxDTsh6vbUVKzra3MLo0U+y/DonnVps4
aoiXRXuaHzRh8j9JNwPAHqdZqwWXhu02Dd74BDeueiiGbPqu0HB9AY2dK6R5s7BXnMn4Z4PJeV8D
XEMW79Kq79aZ39tfaLuLtVNbBQzaSnukUbTBnqq5/7MLtPO5NWu1Sau5f9JaZZt4IPYGc7PSvLGR
g5fvJDGeTnw4wcJFTxwwmxQWGqYTXQnhS5WjmaxupgZ1JEFCzRRgOH5fxjYukOMWSclKkXBidB7B
RLd182NwLlQh1014FOHlKK9xptugkICLz5iGRPrdqIr97wPpf6uo/4s347Oz+ZUn5O337mf6f/5f
+/3P9PvzYur3v/aPYgpnSP7HR8htL1y7Reb9VzHlUBaFglkoIkMbZHj5//yTYG//ge0O3FNuadsX
zwn2IBuYDAkKLbGMG8OPARu/82Of3c+06RRtLngFTpNQXU+btHjCtk5xsK2KxqoM6D7EzKSETsET
bX1xjossbVOLTnRtG7Y5rCxHTw8z8zvrrOd0CdemJ4unVlrTbYwixNnZrsZ2KLCzvZ3MCoacCbye
+gMW4mkYN0iRYwjX2dRUKybL8U9Rxs0ZhdB9OTO8awOzvLDQHJlrx4naL2nGq26XqfEzoqT5THCG
tRvwRFjzRX9j9petsXPHZiuA8XBImhJEr27z+PtoF963Kc5b5gV+8ZlDuyRhQef5WR67sGt4Nfjc
oVrx9jExaWtbPMW6xP+2aGGJNV3pfhIEw+H/p2BPR85wg/oSq8m8i32Q6Kjq4QT1nUMsS+KSua41
KiZADho+eGcEIDZydi8iNfrOObEzuAMFSZvdYq1g98STjVMN1TjK9RVD2HRf0f1cZUYNMSItffHV
BHAa723i88qzOcrIU2AS+itKPLJsEtxmNkmQAMgXdlPc4/2ScjxYIVgJ7ohYux9wcMbSIm9wOenB
1/OukA+ol6YQ1TTEZq/ZBwFuVHc9pV8sICBwK0Jb66Gh9U9DMtIK4hdlBrXCF11IiCfGLyusjO6T
3QiBLpcfLLYXkkDUVXBIJLdHbV7hJwkoDYue0d4xZRRYYXRm40NN/FBsewguXTLkytC6wjITCfXc
dy3OoZ2LMMIuze7nwC3KB2YHXVGbqPZsaDp8hABlq+AymJUNr9Hr4QsQcuh9iZAoGCucjpp+08xj
vDAtg/B7R/SNtapEHl74bS/0JQY+7hysRixHuh050NLc9WNHBGLBpHbddY5dXBFM5fafPVdCI3Al
epRv2GxNWzFHkuSPru3DLxiSBHcBRdHRw0m525mJzm98D0u3z5QspTgborpVD/jFew/RHGY/E7N0
XAyg+vpxnPKFgO+Dhpcj9lbrBhHVsB4rKT4F3Io54gQDmxtG63lyrwY/n/aMGKHeDH45/PAQhcTr
nKkgnT4Glz8U3mvAfuTTJReRPc64rtQtV7QWhgrPiZaf0eIJqrvEUvHFbMOpXaHdrooVySt2um1L
A0k70VHDNQHq/Xjoa4DBmYYw3DloE29q2dn3QjDE3ERpM30ru561SZZLqjWk6nzXDzIkUCHQ1jlq
WJyqZvBO/CN6565Jp0jBTLfC+yyZ7WzbVFNy1lbTYOKmX8cM7OOhIeUgxnT7uxkM7bBtHaIyMJbE
/Pw8yfJGHRRWEtBPcI3OYARhpxJYKP4342zk8x2yZ2DLamIvElrVWO41huEwuczJ8X+2YwlP0kC5
FyONa+u7DnWlPquxtp/xtpDJtEmwspNbmXtEEVo4tYEq4A261W2VDKva8pLvNW54h8oaElhuVu/u
JOZc34AbMqipZegaaj1YNj8KDkTqIq4xjMdBNHUhIdbOp9oe7fMQA4B4VcVN9uQHo9nthqIqIHKF
9gSpaU5MrNVhyFXnJMnUZG2arbcZlS8P0uwIsZyquHxgIm5j8IO/A6zWoPoC0CW+jVYHFTBsPbz/
rXIamlUtItWxVfwcVz2s7zXAcxwnW2dEHrIuUxfxeeOit8kZuBHvHTfXDHHDLwYHa70awMiCXaJd
eVb5dZjugsbC+RReTgMrfAhD8pizZi4w12JULneN1OiI7LQsyvUUkcewY3RdbcpeA4FdEJQQ+2d2
E1Yqwe51sW9QgGKlhscYsX32ToeftrdJDdzcdoA9yYwZiDSZ0KfDhM36Cp3vDIfUMM3eu6wrL6uI
Z2RiRCxwzlT/UdJEblO7cbx03dmmMoJ+I7Oqzmz4TKQmRvUnf7CdHB5SI2TTI6gaGr5TxUsyEDFz
jFyzKIkWMUuT3dG0tqqA5/EKNkBArC4g+5xKWm5GH+LOunRjOg8MXZs2p0c1mmxtcy1al6VZjraJ
r5zF37tN4n5xjZ1cCJMcO12ysSHaThjS5rEc94Q0ETe5Mtsu8nvc7fCQ6rYY7Ds4xIokwt4odXJv
zD8Z7hzhv1G78CEJlsDBVgB4IQgY4rG5dDN+UDS01iOZdFN+O/kGeI4IuincxOQy3qZN6FcQpTvk
wYMUmKyZkdTtTYY8ubuMHNcfDpkAgDuIUakn5LLqzhhDPW41vhLoe9pa/kpgb8Y7GKRKrzGphC9e
kUX9CPSSzHf4zcsSepoP+60nOAoKFD2ef23DY6wvYhfi0Tob8b3itQDpWwVLZhE/QeETQxgYytb7
RvHhcQlLpfI2Sga9+NoTVYhZ89R6s77WNJBLnl2M3rfOyO/Y+ZTjKTBiU6LbiDOOY8dOKM6defLk
ZWJ28dmUcpBcImnAO4TOGff+vVmmhXsEsBztTxBkpbMesZDId81IJOJNNsaYz9hpbz/GCv481jJz
HYKZBZk6DmhaD8EwBdeaJwofwLuqgEOFVIBjgV2Je16YPTdU3ubGYrLFBLq81rkFayMYTHFtlj5G
z3OnpSZah4rsh4LoXa0DNNXfisaAeSWxazyK3phuRR2R+5m4HJskeiRkbbg2xvHWyrI7+9FK2wTD
KxSc1SNugunXwtJpjKQrD1B5Z2CwZ2gkm/QGn/7yFkqVLR6MbPQnk+xdaM3nnBxAcEXjDRqNmxW2
T27FQz1UgVyIf5nsE3QPuhEQLLpARRctLHlzn9UDpEoyg3Dg0ZFieLJOeSPScV002Oqfx66Z/UAx
7dXboI9J0EjYi9OnHpuy+LEji+MxA5921nPm8UEz2B38pkUp6m1FyZueTU6vxF1cGgK+vBRCS/Lk
Moyh5diNu1pjCXLZERMwf7aCmTjmdEqICZ6bKvThcIWN/VjaCa4bchLlJxIm/MescM1mO8JKdfYd
eYto3yy7brfgZOCni/FNztc2D4jmHUum/WOX4c3O6aAKsZuCsOvh+pNmtF6yEvELNeMpQHnnFHBe
UwocmchW7J0wgjJJnscE6unVXAXe7GeQ6gt80rATa5ZeTKiwXTQCAjZxakzujrorubLGwf5SFmN2
bVsG6gRch5Bf4YAitroZkHEoD/fOvUYTdWNW1MMqmRhXeUEPqt4UrkMrl4ftFzPUdb12k64juGUJ
OYX+is8SnFkszK4tC2/HVZeX4WFOSY07n4iuQ082jkS3w3Y5j6ADfY8I6u7XsF2Cx4bh1bDB8nL0
bolrlvnGjHxcAKZ86naUswU+MHV8iDqDYQuecwqSvhjva7iE+37JoT8Utqw/z7yqsMEnxRZNfY5O
j0c4i+2+2KICMG8i0NFrMhXVTz9J8cS1zLSz10vtuCYTAlKtazsuZFHUkFBuB2IeV8SumBwRTHyQ
sYUDEanYncyxD5Upir0dw073YmawhK2cInXyp8zhJe1EkUek1riJ4KaVUoVnTe94Xysjzy4qnOiR
1EQmxoc5zuKEouHX+V20zQQp32+YWWjqRbRIqvDg+lpR61+iqk+uDCuCV1CpFsKSEtLkaqg6/xNV
evgdvkBFwo1mS2hCvBW8iY73xcmYeW2ocvu7ZCZj+TCjcPzk9Yvr1USM2wE+TsfmX3JJtr5uSdEw
s7A6k73g6FPgyw34h+Vj8iCGrjrXY2fJ7VD7CenJcEP1O0jPybQWwTZVIaNSEgyQdf8m1D2fEFfk
vlZNSR7UOBYc7/ks4tusxASxKLAYhVVfQmylUv3kpBpdMxf78M4nOJnuL5+A7E+8i9AleB4g5csx
KpdlQwoqB2UtzeioDOnuIjWpp2dd+t+M90+xyd8P6qBH+21dY74aoM7F0owMhMSJkUHmxm+UrNed
l4aXNkNKA+VmBdk4Qq8IxbuKea2txsMWJgHBusNkATHS25/o9XO7/tKAo7z0At879W7SmVFFhZtW
WNI47s7yaKLLaIo/Bmvw2C4QtYmjt8N7g9Dw5bebk7rdE+iA9Rb5mme0Jy6FRlS+Y5p1MgpnFXBC
HMAZXuClhOvcy1XEGNC8ZdiOmB7dM8eobQf0Ds10n01xXP01fPq3qMbrb873YWTy9TEpgTJ6spoT
0KfraCgpi0JemgmC09aM6l69szNPUGSeKjCRSoJhCFAs5xTJADfouHR4NyLcUrJdRUB2vYqmlhGu
U5dbZpfpe/jQyZh/WZLhPvY04Bfe4oLw8osMsRXkgpPImrxSPbUp2XQiSfoLM+m8O3Me5A8O/XFt
4vSSv7MfT7AiiLectRYMNOA6GA2nmG/uWqONQTkG6m7IrZnTVDyNYjFgYTzA6aWBmRbpDhna7/ye
r3YPXzIoos/XLHDhsk7Q5goWfOhNLnOEvADAwF3KYFSkiGNYYR1oP7793lnLln8+AONBweBcfk+8
Fhdc8+V3bNdpLVMroLbpiTamPRu5GLJiwl28l5RZrO/fRCIRDwS+R+VetH50TDFJ+fr2B3m1vfgc
HLsW+bE2vhoLsvr86J0U0hfHgD+faVCf1VDOtBBWSy21NpuceCJCRN7d03/zK3uc845tLUchsODL
RdMIxk0eYG8vtBAPsoJTZaGxCoVEjm/ipBvGwUwqXd6GsTy+/cCvfmeBvA5QEKYr9c2rEw+vsKUH
TiRx0fDuTDEDQaVGoJ7ixKWFeXuxk2/XWYx8FqDMsj2P5cKTTTUprzNHvLHXBf3pRYdHKzqnwPtW
KCyGWuxa33t/Tk6lZUEuL45aBr484emCdYikwe6qdF0RY3voMtEjbHj3PH/1WJ7t+7yjyzgYb9FX
J21A8jTioGStkZps2zBD4eiqxMfaw84Onjm+d3GebBjm1Cy4LLfYacG9P9kwnsQ7tI9qnDtjx34s
aFi/kLSzZWIi8FVjDpSAGKXvnLwnO4VFIbjQcVgwXqlNTk8E4I0WFGehMxrDz4gRzDqsup+F7Y3v
7JK/WQjTGojC/Ic7xT05C5IptWq7xYdj4rVYwRubkNwCsGR2/lFkesGJPbQJALg+5OtT5s5gDpOJ
u7aBm2FNRuHyUAXl6SZc/vT23n9FcWctCBOUFaCmVACnZIYi8kSmHA83ZocnsuqsDBh4Drq/yhox
Z+fR7Mc3TqWi4yxptVaAfXoxA5BztO/dwiuuoFbicfL2x3r9ZRPbgRsA29bFgO00kqrUfVBnKmVE
PNPWRWaLNUTQZdtw+dPHl3LYObTIFAmvvux0LjDmSbCjtpr+3u+G+1529yZ//vgyFK/cXZa1GCOe
bJ8szdwahjU2JlYG6msVxdbNkPqGGnXnx5fCcA5xgMNOZROdHNwdapieCJ/1oMjkxEI6OiIoIE52
+dPbS71+5ZEGA0FxUCPE4a54uRQDliJvceQlajvKDkybeb/xzp7PCCXPMEB04iuBIuXH26uedCK8
85T/XA4wRtgg/unNhCkdQjqHsF1OuBA2N73mcRBddx0qzT5NkuELGb6QGgLgHOjM8p1K+W92p7/E
ytAaOGh+Tn9LmuUhwK13uf/72v7km4X9WBVLbSA9yQd6+2lfr8ajwgVCihASenTa9UhZ1B2SG/LZ
2+nekAaDb0/f/wdnweuFgPp8KisEBNyCi5jqeZVhZRDp+mRi0DmPv98EgLP/1puAo6K9JNoRzGPa
p98eMWBjuhgArhtv7gl4d6eHZux6YCv+9NGvzqMux+CFvcJznW6UQesgdqyar05l58u7Lc30/L/z
brMRFlYbxDhO7N82Qs8UHoUQVMANOGngJhVRE9NP6bjlRZbon28/z6vCwQPtpw6k6qdPow97+QsJ
3PHbDAXuKnOt7OCKYbHMeO+k+ptFcCTHvZVam+Sk00W0L6e0ynA+KJyyvHVFop54o9zdhx8lWLp4
qCYcUXjUvnwUOVRQ5tRIPHbvxDfcL+VFo7v3etrXWxpvOPjM8G0xUgeierkK9W2KC6GOsErxbAfb
KDn1e8IDKZ8Rs1LBv/1Qf7scxEgYiJQi6HFeLhdNqoz8iVGpTarDfQH/5KyZGFUUMOu2H18K+jCV
JM20ePWykn8y4SrLqdDKHEOYIkyrCzOnca8anPDeuSNfbQnGD3gBYwDomGiyTntNlDshrBk8NbKI
+G6D/m9rJmy+tx/p1SpUjS5kCA4G9oPA2P7F+WPMSNpdllmly3ZTTFw39RR8+ItjFb60herIdcyd
9XKVrs56w1v0zzFN+4DUG5kDXbr0P1NLus07445XRTirQeLgEKLgp3Q8eWPHzlGBFzcReEaePhAR
D3fBdJrPk9WDt2de/I6n8d99h6iE4JNwU1DXnaxnZlnQAKmHi0cZU0kPV+kxDLLDh38pngtfSHaD
6byqmSJamwrRWLRKiH+eLkw50g4G0dhM/3A5/k8HOM7yQzEqCqjPmBsJcykFnh2tk54h8qaozGzZ
dJi6EnhVrbJAhu07W1y8KmVYaanMCEGAXcN/v1xJxcNQQnRdjj3O7j7Mx6s0iuw/JWyEy1o5UQKF
oK6u6xCwE/a+U6CtmzL4Ha2ZBYuzXeahVaVWJafJNC7MSXaX8BsWPyotsagnxvTY6V48ispz8DpN
SF/yLTk/JOHE7IDB53TvuRrXfTLSAKJ8Er7g25GVjls/JQ5yWEHzn+SYxJzlCqThAH75pYkGJzuX
kYi/KaHHZGcvXdb9iHDoyExdkSxP/Fi/FuQQ3Q9zHcRHpSUuAsCAzqcG6/R5oyA0XIajhfw4IK97
yex0PObKKDF/zf3ixcJZPthQgnFpmeOpCo46VdZjhhoK2MrvGPp8dIchQwlpyZndcbGevjeqCBRK
GT9cdTE1rMqNEuDp3X38+u0Mft+loIsuzPXT5jHi68CvlOvBDSrGSU4xRscy7KghByM6WlM9n33s
sdAR02hBqlrSNpC3Lh/o2Xau2qFgRCQwJ+py9TSGCI6Ksn+Pbnx6CLAKBynzVSZkTMtPGcBZYEBV
he6xakeHUjylzJoRKd++/Synlx2rYEcXMnvkIGAkd3JcR0VqdyoxI7D7rrpAABjXyBAjOgAJb/ed
RuNvHokOjReU0p9C+LRcyDOysKuqw6BzMNxVJbkWYoDLvw6BD3EV7yrJf04zaTiw/uWS/j8v3gaD
y2e//WsmI7E+LymMyz//F4XRtaEcLpMXcqjxCaDI+heFUZDpuVDQUQf9Jr5zdv+Twuj/Qe4N3FX+
TdjctJD/0oM4/H2UGoi/Ges4Jn/xR/QgbA0+2YsZLgWzx0dYjhJKTbCHl6+c6kQ7Zhr31dQxsDGc
HXh0OiEi71dZkNHCYS3xkiJu2ZbfLVliwkU0V7dzgjirdoWw2NUAp+hFIy+vyBnTgRy3kggwIEIJ
b2BdxXyAiyE3cFr1kzogszAnjG5sc46XVdfpwDgPOyPFVC4RfSrOHDOK7gET8nCDoZCJHRP8nRrT
qxQPu4SjwfQwmgl1YzWY01i6KX8QG8kduYJtnOCsbelQl+XRkr7b3aa+HglNCSY9apQTnlf4pGHh
N//kyHboMakjTHjbdI4e/4u9M1tuW0m39Kt09D0qACTGWxKkSIqaLcv2DUKWbcxTYkgAT98fVNXd
EqUjhffliVNRtSNqV3mDABI5/P9a39oVudu3t2PY4DUlG9sWQSOlORZUIbLR/iOMfqBsYHb9mF30
ZPbo1x6NzZ8pOxwD8flEW2Bc9SN4869NXvTl3inHxjybOhdUnAEDDyorecdes9Z6D6nKqsBa/wM9
y/QlTx1AXzDsLBSDa+xcEXRCI35qNedrRe5fFw2rgXr60YTKN+k6KYHid5/EN02uEFXincY63iMM
LRti56bOp/GRVhcaFvT7GUIGFdtWHhccyIaUZcpFvnbkZz2EmcUzTermgnyvw5BG51HXPY7qkprh
Ejt3nhWgZRqXUEovnPZEWMcracXurdPZRz8q19Q5j9ZiIe2snVuhD2kB/cxZ/XWam4uaJ2xeaAXx
nkq2V/MUW0MwTXRCXBXfKPz1W0TuqVhVXX8Yx/ZyDk1727pL5hAFiw2A++zbbFXjJUVSi8Qe46iD
PiwZGBwkdnFm3yl+JNKL6CtEI7GTsZbdFOaAtnQaIJSxCYiUlGfFOIFk9jwerWXdd5qs1wOp1QSc
x9TpasIjmy485CnIvGFCT5qNuePvqPGTgBmVd1SqA1MWX+usI2zVb2CUyN6GOtSPdbP25jq+H6RZ
HRxH+iuDwMMYNVV8rvu/HdeLghIrZwFRbs4Bh8mjgn4H4YCdrmYChjugZLiMSuiQm0oI60sV+YQI
1gSlyMBQEIiIVo/xiNe7xJa3iTXLleuG5XaQ42XikvTm8/ZX0EguB6GT9d35QZz660rG1c52ptuh
gZldJ12g5q48o399D2l/S3wIXGEiFa8XEQFLBqw7DDCMhYRQUIxFcm9nNVXpppj6i5ytNH9zOsR5
P5+HpSO2bc9fiNtjS1g5znVPzUnb6w3RJTS9ydqO0nENfuQnUEBUyE3yU5JRUq+x6f9y6z6rF7Ie
6XkkqXaqHoNly3lI/Cw5dx28ac4icrCycYd+uMmR6zeQd7N54fqGFtytWsltW/Z4aQpxkbJ1WTnp
wgTsLX9tomoJuCv/2kwia9hQ2neqrdWOj5mR/1KC1Ly6K4xLyzPzcmdV2nREaGqcpTkC0/UU86dp
5BNvqQAZKg238cGNzC46m504WdNWhyZWdvuUUNcN8ccG6QiCIjFJWM3ZhPyAj63siY9CyQ3XYfYR
66zQOw79ka0oeM+i0f4Y4G/buP7jhA5CWpFo9CenqvvSjoMX4AH/AgOcEEn4aXHXUWUCZe0x1x51
Ozxg1f42uWWu/SxEY4Ll81bSq/apgcY88XQAT0YIIbr1OQsQd08SlyYJGfSMy6RiKswSP6c/X2nX
lhMfZFJfJmVrnTOfr/o6t67yIeX/5Gk9Mxqibn3oLJTovM0I2AN1cOMPyUx+4OQeANOh+S1VEf6R
sfsDquRGDFDVfJEVYOFqbzuN4UM4TBc42bX92BXzvVmiRNZDv4HtKS4xx4hsHVdsqNdtXWSPhACX
V1GpkGfaiHqlBTqjTK8hZlxOWSQRrqKb3Q6uZmy13mBkLdIyXHEe4k07WoH+wGRlS9Cf6txI5wuE
5mLD98T/5Iz6g4Ebf235bazdGFFjn3Ooz5lqwAwAtrtzuzDwZp3/0gLssAlP0zAGeTEYhFY/E1Zt
X8KJQA4bdm3gOLGndnXDlIGDiQZvs2bOseFUsmBEVUtXdHLvQhF/t0P1zbUrUMS4qspmV3mEfg7N
sh1sjzOpH1M67xFr998KCggr1+/3pTza8370IVjmzVVGJDMzB7YbYTP2q+ZrRET0eRSO+N2pgmxi
kyyylnZ2nzwx0/WrNI7sC3gZ1q0YreiXGH7ndb4hBYknqLVtdp0wOcCpuFkocrYBoT/Mjpw0MJzX
zVVCI2yVF47+w245i/vlkZTmW8d7hIE+HCMAolCPdnIOr/CQXehV3+6Iv8CPVjX5lk5h9dOHBF/j
gVCxcYEY7zCl+U1m7olyQUWVgEk8GFG3Hsk+G2UVxLq60JL+GE1GT960dj9NNkpx7arp6HFGpdwX
ZvSbyVdFexe329q04ysqV/mWtt3R0/7Uxk2/CLRhxbE5eBj8mVqMk9bEnvpQlcCDU184s0hHTgLV
ZE8182RVfzHFTw8zH1mfK5n+QjlMx7y6Ym+w1Yny0yUJusgecVjVZfSFQhmfGWBytNKpFq3b1lhr
cQJw9VJqd4UmH5p+n1DWp5fHlBwG0fzbczT8EYi5XC3ox2abp2pXlP2lMzP5/JhbRLjMKOjyV4Pj
rl3vkqPeBZ/sNfvJdV6w5SEZqpmR0/WKZYDJOIFF29ZwLIdDa467zmjOHPcpl/aVl4jruKg2WeOh
V2sZRqDpte+2diyEBSGEhFm2BMRdDf5F0S+z4kOWu4FTGFTHNqb1S+om85SZXBOMx/OKDiO64LWc
nY0McSaS3eRpzdHHNkkesRoGFm2/upnbCjGdBdTC3MYm+4/Rv6rB5bRZseud66aN6edEFea+ODUv
UH0hNFawClDY1Dcp4ScZbgnXW6uFfUsImoRi6Isdytv9LM5skKjjIM4oBgRGzWhBDFrjSTyoPs8C
NxzPkGBcqRG2htMYRBD6dc0yHM3tzdxo5t62VHlAbpLsool9qYeSvGnbiyrt+PbL7ls7WUD56wpV
pEOwYQY4JJE3pkpuC3nlxlCOh8Jogr6Zr0yvPTfkcG52GylIPDTdSoflTJ7uiizFW1sUUCqEP+yo
Z3lr3CPoYVPY7JX1x52ya98f9xF/BByvH6iiuEOWba0n2+53ZLkBf56MbZHJcwkhaaXq6ejp8V0j
yLqwWe/4/vZ5flZ1KfRIS5Eko2rMouU3q1TxQamW0Y0VBJmHw7YnpV+/9sz4MTadveumD0tU/KpU
BCgCl4yJ+xOER0xuu7fs/AvxtttSQh7VHISrpvcV+Dxxqx25Xual1d005jLiqefUvdhisVmzFiN4
BFtdTUcj0dHtRTwYwIbpPnY1cnuHdVF7uySppu0cdZuQzfGCi/QVgzUZd7mjBzhxutWi40YQHcQE
BtSa/k2QrYGKPAinGo5rdZkSaAMmXNy3unxY/pQj86/6mN0lqfbDt7MLd+huNUP/02nDvfIJApFs
CVY+iYhdQ1xtx07qalZY+6Zw2+TpthibC/jUB00UB2DxrPU6su3RvDOs9n7EGySqn23O5+VipgWT
cq7nDiPA+WG043cf9bEn3Yuo1zfOXArCAP2tZkZnZVLfj1V4afX2rq+QVqY9pN5alvYm6nRxr1zs
JY4DCNX2yBJ35oY5F6Schn11TSJ9vjcTa+Mi5tc1COdUXp0pKCK8lineG3uOthwKAIlD+0H986Mb
Eklu4NjsQmkENTt6MBnAPAnYJtm7E/lNFB78Unyn4nieMVa6MdoQq8AWKdb5sehAc+lv8QUdIthN
WlE3YPnGnd1znErj77ClJ3jEU7sra/3RhNM3gqyusH6QsXuVAhElOilY2h6ddajcKsDK9ui22hc/
dL9E+XDmVMYK3BJyR2f8aWfnoWaS8lxjWjWNGBCGf+WkwxgU4EZDMZ+nvr6KZts+wBRKz52R3bVl
1zuMf8xCZGPgXO0yE34f3i6ln4Hj2ZhmsXWRch7iSm1dd7pN3GSPmZTmZnkMJacHdirMMpumrX7k
mbPBOBsoWuWmi2BxYU7Z+RFW4CGeryq9XpG5SaN9I7o/UaVt+rm8SSbicQhPrCrJ5q8LRp6RVV7p
uAmKsqsCm51xqNhVRTqpNyRW2sPOYnXLIm9FqGGgFyk9T0mJWfvadlduOd41dnzRRhxWokfFfjIY
J38bkfGcxUOQduprNYhmjXlgWM2kkn2hts/6IORMeEh0mbaImcJE++MAWzY9CStUQtpto+ncMUZw
wjl8Ip3DS5M/ZZFv4VdwbbZ5elZxwgklYcerSHjpg9tnNFs8a2QvjkE2fMrjBA8zGv1xvo0rH25t
Wda+deaKkFPPXEz6b7dNzSdDddGtjEuLGzcS5zGuZfHD19vCWguSJP+AQmdab9KU5aUQ/nRHQIcr
yFCdpuYiVn66F90S4AUXqyQNyLcbZMb6EvLlkf12NXCG01AgGq2zTh0hUbGGnXyEnUZYmPkcHOaG
EU3EDHwbBcLncDEDTaRizSJzLPcqHJStJfWDeA4l0/veYbV+DivDlaDpa0rkJJm5S6iZXoXj1nUk
ebPZc+qZGRuXALUJQlsi0Xoz1n+I55y0Hvgs2UPmjI511AjV3uCA2MSSTXIgYqvDnFhQsV4lzzFs
o6ZhBa8LGQLMA1Z0jksoZ3c14AgMNKRc99FzrBvTPv6FhHy5oH8OflNLBpxV9Etm7HM+nCn61tlm
S2zc7KmxC8ImTS75YepLpPX1UZka0Fi8Re5dAUx8WCVLGF061tkXOFQ2PGSi6jTbILVu1qWfc7gr
yRjQjSV6FdsqJws16iyvdm6n0LesfEHIVxakoZka9wweAEH3OhrwMAYuE4a7tgaOmxyUpXMbAtv6
4qVA3ze0DLGtG7WttGPa4mdfdyNi023rlAoGiD4X2UbM5egFtpPYauVSMb2yrDrn6+9798priBOH
3Fn15+wsPZJ9DLevyBthsVxb3pQv87iyOxz4RnpndHSR2BL4Ntm5WMmBwGGgeEyyQvtqyHyKznI3
S/Q7OOLJMutZMLzH2cANgGMWKLY2P1UJGndsCkWCat7QS209Leapf/c6/6pW+t+TjrMQXP9rOA42
lOjxpB66/Il/l0NN7180lS3hC5QptvXMNPm3o9uksAlc0EK/Ts3Tfu54/6ccaln/AkWLfoYsSrhQ
L8uhlvEvk6+GPwV2wHMWH/gJDucjPI79rMF7qWhFDE25XtC1o3av8897XQ2FEBmqPhwW7l2UXg0C
Rrut2Wyf4SHoZ3wQ47Cus9CF9+lazu+MWScEQt+ziU70Nn3AUOsYG6B/2aW0EjxJkwUgMUgQh4Vw
QLr5G35xFjVbVi0lQSDslDX42y7j3TardQdD1t/XedjczqL0/cCngsG379XEWsSx4d3AWHXJ6R5N
DGchxtB+SaNCmkb2l/GrMXg5aWGPX9MY4mIXzlyWsiHtXFnXrr5nTXDJxQ5/m0aWYHMBe7XCbBVv
pSofhoKDj2tfmaK4iu3umwY1FinPhUb3K0vHlV+0gRqybQjuwW60jRmNm5AA2rgedyF7Z7MlASEl
eCtLxbDJR1vfN16ERRHLUnc9okH4aZtfpV+BRNRjTNts9ks/YaKXGxQDu1avH5vOvQw1RdJSel43
/r2ejTcTFhJ2Y92G73hY9S57wqjeLEUvgwMwR7Vk1SKXWP6yaSKXSnHs6WpYiYk/QjpOGGvrmsKc
24tvbMFJhCj2srHKcVs0sEUGLei8GRIeK1se2z9MDMbf8wQwNjVpq1lVkLttsugINXM0L3rQhIq+
GQ0ynVUscu23MicL9xfsyItBFhi+rJFFbTGCy5Vg/e5W8F3ISKnronZX/qBn94mU8pI+FEDtJBLW
cYLRd9ZRczrPM8gpZpb2B5UNbKpNSk63CJri+wQoPEB2IjQ4j7YNdVh2UfVWGor0i7KIoyRIWpHc
RmyQOPi2RnKeM5jPQodQ9Mztihvd6actNl99q3A2YVcc79TQ5F7g6qwVOsU3ElKGcJcZZYSZXwtB
iZlW+WeKVXHOyOe4GbFjzezQDzy7HPadSyAgBrCB+nMbP01dSdQI2n6CC8wiu4pSNW+isH6KrF7B
qQ/7P6VkH+I3lrttwwKfkQ+vwDu4YzXSJx1xZa4T1STlyu3UQOxBFVa/utHpvsWqqx9M6fbljsZt
hM6SJv6N4DxtrCDt8oJplspf0hfy6zj7+YNedzkWg8G2rym1UM6Y8Qv8qOKifZBTAaMTKz179AnP
YFCmsEdskepUbbMOmnmhN/ZVGKaTva7x3D8JvFmMMQA695NfDAb8fhc7cpjH7c82mnuP01ukkk0a
UgQmwi7CCJw7abxsIX11tLIuVZtx1LPfLR7Sdm3Wozy2UGP1dd723PqgT8R557U5xMcqt4rfGDbU
kyukHtPGSCr5M0szg5Qm1ZZnja7SmTeq1T2kVCtvtq6sQm/nNlB2gnLKOivgP6GkJDSJbwwe7pHZ
iYyWJgTQPI0WAQyJk8HVdHEmVkd6FWmyBzbptHs015l3YZSFTXbenBk3eS97ZiBcDNXa5AOgM+62
ivyTLpu0naC0ZhznFIP4GbsUePSYvmJklUBy6BO3XeWAONA1azNGaRwGnFFD9nNwddnlR9RzV70x
GP66zBX5TnG7FKhKjk+cMGMCgyknqCi+jAw+64BH1UCialtBJjvD7mAZtf59sCo93+CTSfRNbfkE
dgjH6+VZkrmePLOENqptrxx2SBoedGdbtJFRA1TS63qjLDscH8gfVFcJpUCDUxSpiQEzrFNtfPaS
YufNSV9Rh+/Iyhhhoj4ZcycHfktNtqQ1hYLIha4ETKSwwI5sXXWLggjDqznCsPIoFvZhZxCeVabx
Fkqj+w0on8+ZZpgE9U3lhe22aXKSBUy9pPZI1FcD+cPH64mbm7b0QUyz8A+aHpbqWEQwOTf0Rkpg
na3XX495Ky6nCgsEQR+yg4La4ADbOdSu1WpEtqRtZdOl7PiNsDY3dEZIYhJ8t0RiJQgzN3MMhicA
SGrXx7Hrkt9z48iWM0xbT1euUxXO0R04t23owaV7fWAYr42hcO0A0KlnLQVfB9cgZR9rldLT6/Zq
tMtHX+bDMWwU4VUmmWyHIsodsgB1XH0r/uBgbKcBKC+pdt1wTs3GAhzM0okVUe9wyXYSL+Je8/U+
XwMtcC2a5hQ2wcZm1g9ZAlvepNGgkwCoT+SmU7gvSL8anHMaMlhelJY5R9XaEBH1MMYWy6KOpV0z
sK5RABtp00WQWTCc9lrTrW3m1nbts+7wdwpR1kEz0jakyalMd61iGiSBNQuAa60v2h9TTwLJyq9D
pbZGkroddbUwc0liSw1rE1oTDI3BSWL6lyKuCOoBhEVxsmpcuaHdVf0q2gYikhjpIDWcUhixbWgf
E7+vf7dNJEgBQu9Dslg5hOQJkZXVGuZd4/MPN4rYIdwjjfW7zBY9noE8p86WA7wJpMin44xO58Gy
Co6hJkGRs9ES2NKmyvxp1xVOzyhUJDXWykgOxGy353DX2nzj0LLJz4qqSJIzVILaDejqOSHjooq+
2+7XyCajOC6s/hfU2Cm/9AZrvGd5EljAI86PWHkj/wkje2Kt8KBPV9Okwd+Ie2V+TZmXEQ2lrk2p
Ie8jgjVE6dy5tSWeRNXh8jDZ3PcEj6j6ySNgUW5w9BMbhWQnx/quh0IjPc7T93EDYn1djEX3bSIF
AAr+IrqjN2s4aBM88Yc6u/hluZFLUnUzih+mAjuz6cjH7YNqcgaaq1lMVEmCWwKTjuMZfyJVK6yr
9WASokTFn0SkuXJGUmM6tyOSo6FAQpKQe1u11shpcs7ap5G+k0MDc2kAdo0zUBwDWdcEZDKwGum4
VzbCxIpOw6aC8pvnt0I2TbGWeN/lqoLuwDHfnUNGk+sTXdBMadbTtFIVoUA0jAmhmw16sbXAQW2X
FJTWjZepLUE+Hi3HASx3oETV3MTUAzgW9Wn8g2/W/zW3M+whe3bCkNaNRz01jeKBTYhDF3Fbm/F4
m+tWedMlwnhEIF/xQc4l69Y8Swzz49Lh3cwslwcqF+w90P0bBGIXNQyHsEolY7gYJrlqRTtbm1mv
GvT57Wz+9BKCcjv+2q2j0CW4k9I12TNo1ohwfT5M/M+x6n8THfTRueq+TLrfv555Wf9rUyTysfvd
vsJmLX/8P9isJdtjsSBjbzLQVQpOMf9hkBr/QkyMdgJhOW4W1Oz/T3MCgxSvJCciG4U22rKF0fx/
GaTmvxxhoP2juuiCNbX/6pB1KlVCCLN45rDvOIvy8zQ0wvGLosnZAAT8lmGLRbLcJzSU/y1V+i+F
kYts5cVBjjtb7g+a9NI3Rit3cpDzhEpELXszwC1NCG6lxA+t7ytKiYSSGi5HqGZwZICnXCycu+r6
xbt5xyTNczy9PFhS/uWi0MSmdHL5fE6KKsSJyYeqk/FY6JSzjFgEQtbeJ3e66MhO7pRLcWLmMshN
zZNLCezlpqkRx5U3/tYq5i/KofQK1AVIlMshc9AAsHdm8v3jO3znNfJ8F/kh53geteBnvZDqyUFq
dl5o3GGcMqeHPilWYfiZofVUgchrXFi53CCncRvR+OurAKNwZi+07UCn1Xacxrz8oXFdTluFddSz
rH/6+K5Oze3LuFlcVdgOHQC5CPxfX9Cvm8rolUs2TTegXwCssdeQFyCMCs0K2Cynon7t0PXZ9qbp
/CGZ4UdCUMEWuFp9/8lvWR7hyZvlt+CkMRxUWhRHXv+Wlv6xa8QRQWvDUHMSdINpTK5gkEFxHMK1
ACW3rsL2wuY377ECrdAAOj84dUWBpvfN+uOf886QfvVrFiHZixfuFS0nRIsQLRtREYLJ9lEPI/2g
o+CNPxnS74wtG68d0XiItE0+39eX6jgwQeyRy9cDfwKY6l1et+Yn0vN374ensvhFbKyti+D5xf1Q
BzH6ssT14POlHqgI0ep103hHVk599g8e3YtLnQwqK+y80UktEYD7oKTqEhLm9vVFF7V/CTX/9/Al
4mTx9MAPsE7UfKQT0LpnRgpqOvSwYvTmXAnOp397P3CX+TqY1xCF4654/ehIsegsNiN0QRBI7cti
nvbAcoo99dz2H1wKXwXKdmSUqNOWofLiLVEXQfxtuXVQqKL7CqNP281eYX6N2lD+pTdgQTtTPLYW
Yyl+z9O5puvR7NN9hSem3PosrtgB0Sj7zF9xqqPnH8w/3zcpZ7I0sDa8vqHJIThAVFDLWL2N304r
0mM7O/5ad5CYKFiXP1OTGszfvrDXF11mmhdPsR/dpnBDWgFOaHiQ0ZqBVrvODtfIfeeTwf72411e
FS45hiGm2WVb8vJaVdOMli0dDvBL5mk3+uRJWF34Cdz17cKAB89+Hn0+y8IzmuDFHQnDo18x2G2A
XMTYibZ2dwBg2cqrgsdoaPYnAut3XpsNoZ04AheFOjrJ13dFnKMbk9SFfKJtFpXDXKl16I7IbpBl
HJqUnHMfRtUnE+HbOYpv2FoeIjwZ8YbP4VZxJPyCUNnMF/baKWVxyCvZBV5qyE9u8J0HitkM0T06
MGrfp7a2OG6GEb8mN6j3w1Vly/5On0m0qWp0K1bse+Mn9/bOUssqa7PTZN9iMo2czIptlLWjSbJq
ALdHUDzuSlgVTkOFKlfCXcFOpObtVNJ+rAEqcX7q+u7GN1Rzk/gN7KGPP5Hlaq8XWza3PGOmNFIh
LPdk5ky6MnOLvJOBveTZrMYuN/DmdxS5QGRHzW2bTmCqptExYAmnBmWMj6//zgBjXmbOJvRsQRGe
zAtD2ZoQE7l+73chscBaHYDw6AJadY996sf7psdA+/E13wwvRDZsIfCZMilhOT25Z4KlKGZ1bR9A
Fk037UDhFQ03/bCq/P3xld6+bC4FJgSDJvfGRH5yqboTkecAIkEkSZuO7okZnnnIAPfS6QRsy0bh
FKqw1swTNdI1VTB37ymrP7g5BeHg41/zzn1jkXDJmVliF/DmvP6YVZkTuWWSK9XBJFtxYG1u7dyI
v2AESj9ZVN58VrS7FuM3B6dlmD8zql/MU3NJCBFkki6o9SomkTWFs65F4z1VqXEbTb337eNbezP7
cj38bSYcJYRCeA5e35pDlqsrQ2YMGfv+U0brc4uFXtt/fJXTwB5whuyHWC+xnHD0eAYzv5zkiWUP
8dAobotu2LnRottFmUkBo9MgMxwIIpKbbOxJJ6UEBkAzSjcusN6Dqr3uutAgVSH+iSxa212y+fi3
vfcEbIuto4MxarHhnTwBM8fAWBI/sTBUSHYT43au8viT3eMyXl9NF9Rx2f/wby6B5WYZYi/ea9ID
78ztGXhwRvFwHQ9zdkzmLAqDuunNM4Fg9oIq3xiYKFp3Ngw27ZNBbCw38uYnQPziPSzT9ikGI2qM
zKjCoQ2iODPxz5Fz24RlhSzLtM/7nNZWQYMiQtoxuveMUf+6VX2x8WASBuYsjV0NCf+TZfndx2Ib
TJ+gQCB0n3zmxN+Zblb2fFlhlaBSq3XOCpPSO9SN2A52kDLoFYat3JolUVxTbWjhJ5Pam4mUN4Ob
BfAAfWEPk/brN4MNjlw/dxmaqdFc1TyNlZNN2b7H8vpn1ohx77TZ+OQzN95eVdCzBghOniqa5dN8
EKfXRy2qckWsr3iw5GVZdWDjtaDEjrXYGfF674UTrcd4Ijh0i1ZjD253IHesVfHKRgxbRPPVx1/C
O78J8S81FkLEXM7RJ19C7BtjrEu0ZLYU/RH9sHnZ1gaZxRZbCC2dUThObv3z44u+nfAYksCY2Evg
HQTG9PrxT02pevq1elC2bno+/claXBw1TWJK+n+7ZC5JYQIkEesmvrdny+qLb7BQVomNJpsDAh3k
jShScqpLPPkZctgd/jvvOAvL/CSr5O0IXy5KlYySB+vHqUXRsOKwhH40QWbgKcZmmR5Qm7a7fKpJ
pStKotUxgeskpPv9dNmZn3ok3y5eXNdiw8TCgvThtEKBONDG+JrMgQ4Plz6bis5D+jnflczN/cfv
8u1UClKDHQke+uUJnxbR6rRe9mPzFIy5Hf4qyjD5Wvbi+8cXeXs/eEsXFybZRwLYzjKKX7zFWvUQ
fT0uovRe3jUGjFOtisVTJhEMfnypt2OTS3EK0GGWwWg89emriaQ/I06nwOhlvndaq6ZdbSTM2S3g
0jiZfO+vF6NlhdQxZi5rBSCm1zenuC/8at2EgsPQd/QBtAtTDfYnU97b97Rc5fm4ZeEytE8WI1ir
shd1zoeuZWMAQAd6blpk24+f3rtXYX9MJ52SFJFwr+9lBmOuxqSdgtxg71K0Kd22NBo/GXPvvCPQ
fEReYZqlKOMu//uL4ZD1OsqspWOjMLPvq6pZCL3IYSwrhukGPu+TZ/fO8DM86tFUGBH/4Dx+fb0x
61OEYFyv8BLtIFJN8zG45aULSnf8bHl87+YAbrjLW2K77Z2M9TbvqDq3mEq0kNR2unhnqR790fX0
mtFTfjLa33lfnKs4SSwz1bI2vb4zA6a100xeh4mx8TkzERrZxU2/+3hUvPP8lm/JwKVqPUPbXl8F
1CclSs3uA3qyv4swsdjsiO8dU9LZP7kQhzTOpxRoTwe51ksJq0b0AUkL5W2jSgBOlLuO4dz//YzE
aIDjsazjDnW717ekecWQeKHeB7pv1NeissVGQ21xN9aj+OQdPSMSX2/iltr2/7+W+fpasxWbkedy
7G5qNzoOmEXkWmAXBUdVGuGN6NoByYJmGKQC+HIu2UbVIxTw0mXjBy648tcuJMJ21QExmFEyml2H
hWbwlvYdNP8vSivr39IeTBMkcTG5QTETbRF8/G5OSZCcB6wFO8XnY7INIqL69W1oMkbtolVDQEyw
vsGJ2V70qAm+TWUHQton78ANQ6wBhTVrR7NNwt3kWvU/GIrLw1yAlFTP3JP9Tj9xoJ1MxBmVhS0m
Mtnn1miezhZCzCeXeudDXvZ57HQA+bG1Opk1JihN6BRBvDR5k12U2DZxcUVafZT0cVd1LJrPQjHf
vSItBZKMiLV7E/xtl7yCIeuGwKJssk+E0+8AS+JeizAMX4isjj9pYb0zfVhsVOjvsEmiX3c6fcyQ
WSxzIpPVrypMORPuKNNJPxk579wWsAc6SHjj2QScsh67nMz6QZH12aS1HqQKqUiTpXI364m80lqS
Nv5+pBKTCTeT8qrL0zwZqUVqpo5ZIY0gnnlYRVPT41ExcdOmafUF9bz2WAiyvwJKt+omkb7/0+vZ
BP2D7549HDV6VgLKTvby9F8sc6B8nRyiIMnGTmdsZJaVe42aOpxGyOTH0crjK1F6w/lkxua6chCY
I+LR1+iXLYq2fX0NNVynAjlZRI9UxRZlGNZYBBugMvkUsYHTp5o9s/9keX5nul/6UdBA2EmBcDod
+JxfsBQg0Ky9KdFXhEGPO79QxnVZKvX08bt6bwQy4vmkfWAa0FRePyNfReRYFAXPKEZPH1d1A7jb
jrb/4Cp8zB7NPh2m4sk4V5rvzajRRirJdbjL0cscah+q/8dXeeeASL0AXAObQHrorn/64MpY6WxB
yDgqIueXyhtSR4o5xnmXATDf60XkIwKhsHs/hUWJxREky+XQ6vkeGdwfXRFuYrMj2U5uFl3bhIYM
q4kqx2409OHrx7/17bmRn7rk/i4fOILo5Zt9MTbHxLbGvOK5U+SY91OdFMc8kilOnDA8Uznewt6o
rZ8fX/TdgeXSeAVGB41iUSa8vGgDNXWo/ApbUJc9SKzTa13HJxX5c7H5+ErvDqsXVzq5vZYKZ6pX
XKkcSgTIWFMv4jlXn1RC3r8fgBq0rQXu+JN5pu8cQEGuHIPK8yLoyz3iqwTiM3JtP/0M0vnuLUEv
oPRBp5gY2dcPL83CvtEUk1qmMpR1i6VJoqb+5Jbeu8pSN8WhsZTrT3evjTuyYNjtGFhK9RtjivtV
Vo+fIVffe3Avr3LyPWaG3jaGgAhQcI676xGLBx3K4K8Wervpk2n4nbI0JKqlRMugA1x72vVQhjXp
BByhN59IcYgsD9wCSRzqMESF96CkbxxG4clvY63n9+S1aMew65NzC9Wy89kMsYyIk60gihxSc/kG
6EI6J+NywBfja1argsk0cmb6MdkUevyAiFOekUz6Z0AvWvb4cpOunVfOmETkbiSfHIfefccUi8Cj
stGGV3wykvow1seZ4AUJr31nD0aHYq0tPllF3mB12awsfS0DOjEsNmQrry+D+s/DOcgjJyXNPZ+L
KLtB2W5esta2XmBCpT8kbeRuUsK/fmpLmFdIAsA3k5LeIyZ747N9+HuD7uXvOflarTpzFXETKvBC
IL695AHQzyBtxXT+ybdq+SwClOixupzWO7KMbQmtEBaCSZAzhFw0KOos+mSSW76S08GE1GupSXLa
JCXx9QOWvSLFR8UqSNmz9ysMKPhhkUsK88bSMzy3A0buo45uWGCST6u/ZXgvL5g+j0kVmA3kG7o2
PdvInSNbBRVEnkMzpBLfTCFvP57K3+lD8KUgs2Ivxb8wDr2+TbOJMwBCFD2kmOLH3LRxQbhzr32Z
cIidG9UIhmFMhxbyRRk/kWs3xit0w32znztDe/g/7J1Hk+NYlqX/SlptZtMIgxaLHrMBCILKSboW
G5iHC2itMTb/fT5EVmZHeHpFTPaqbayt0iIrwwVJkHjvvnvP+c4gNxg8Rh9h8CoioSb9xd302U7K
NV0UBVibEKL9+PSqpMKt3IsDzQyk5GQyTQA5WuM8m2a20QtAK0h1tZufX5Rlnfj41i91pbp0hLC/
fyibgqCL5CRjTZuKNHKjsIHNUsROp2uPUivc/fzBPlsvDK48YwiqalhVP75CuejAakzcLgyM5Z1S
mQTJxVr3n9h50POZCk19KBSLn+z74qCXEgA6EdeRVDY81Xl2ntu+vv75S/nsliE9ZJmdMW6Hr/Xj
g2D/SSmxmQ9gW23u/NaSjhnBibtcqNsnX1At/B0KlhVxkH7x8j57xwxUDAR+WMxJP/YlGdD1cYFG
aKUEgCVCMqt2VUkqtJvpxI5gR8mS25+/1k/fNoZ4gM0R70nah/WuKojY4RkhJB4wmcFgUVdCH8Xr
nz/KZ6sqrwglHblzhAh8WOWjsJbNIZLGle+D21Ga0doximm3IjitX9xpn715QIZVhK20iBCY/vjm
pbWqY3ZN8KgHynBMIJ/c+kabb8Y6ENyMt30bCNHwkMu+8p+4lLRcxaUtyrapfrgDStFomJCiyc6U
MbqLilLBHpSrv5jlfPaG0dOgH8VJCJjgh/V8hg8W9anCQteQ9ZBZQ0bOhVxg2fr5W/b546D+Rf/N
22YtX/+u9i/ZhHO95Fw6w7t0rcGaPH0qq9XPH+WzdZGhJYUkCh4u2odrhlFJk2p1xGmj+sNFF+Gk
codOovMqks1ImnpGdqaYDr/QuHzWpkIZpxArwf7L6P/Dp6TMW4AMErXl0KkiEIa8Ms5+OzW3LI76
xu/HftsgAfXmIu5PgxXm53SufpWasjzIx/WZ7GIUhRyxFv7fj5dYxZNRSCN3RTr48jqVrN7rdayP
ceNH3jTn6qsoz8oj54SGzL0Gh3kQt9o5SOP5F+XvZ2/298/kw4oXk+RXJuFMQa+XHTyUUF7HVv0r
xu8nj4JmnL2BngGt/Y9sSuiAagBTjPJ67pMQip2C8WZMS+kX7+4nj0PNSvVMP5+q4OPgt8wkucya
FjNT2GSHMSZmuGa684tr9slHlyEvBNxF3sZo7MNWRHBlVWtKKK1UUwBm0OvTCwFmuVejz2EIGGhQ
LtA7eD+/Yay/fmb4uKq040gR0Zjn/viZiWXymYMwlVZDFcqXIBzCtSVLo5OA03I6kpR2czxW5FVi
vQO+V4q/eNWfrOTIZOg6ImpfJEMfXnUdEv0Y4vRbWVInnjMOQq6Bl/PagHz181f66SPRFKNkZALE
B+bHV2pa0hykQLhWQ2NOe5JXK3dOKuFaVNpf7RmffGBQymAbX4a5JqrFHx8qGuJy8CNTWk3Iy+zR
0AcACHgUf/6CPtmZTE5uCCx0ein0f358FLPW/LoG3rwKACpEK0tvwvsgNrty5ZOLuwQFtuExlLVG
XQd5nuS/WNA/K5F/ePzlo/Xdiq4nTai3ViSv/Lqq3wGYdKdeBWI0Rwsnp8jU3CNWNnNVwWiwDJij
5BEcqd7JkbAn3MctIniVgRo0Lz+/Lp9efUtcNHcUv38Bjw55P8cFTdoVFrnFlDqlK2PS5V+8/N9l
MD8ut9TdKFE4hzAy5yj04+sXjW6whCbAYSbMBLgacCkfZkW2VWl+VCb4H6lZJ57Wm8zHcF+FNwT5
FgmWu9BCBdz5+TEQGKg4LRhOAeiZ1Go3XVQLAenGZn4xdljuODH2YML6KjDFXZVZISnC5mjq20CR
43KN3dsIVnoQROW6gM7x5I8lvCUoIQWZh8Kk7RM/HKfNPHcTh/q2kYNDFgJ0sXkO0whtcCJnOauF
KcEWh6KKKxVga4nqEQGJGHOcXkly0KBxaSAhjrXZWK40pBE+6VxNTReCdnCYtHK+HYo5pquWEwBi
j2ZFPjFmviFwTWzV7S4ZprJ1IiwWQExCYkT4LQUwVHkw6JeJXTIE9tT5mbwCmlo81gC05U1OIGm+
biTaak5Yxprh1j1iG7uRm9L0UmlKQiYyxeJCCQdF9/ohNrwFjZ3uzLprpk2C4LJCeci4ao+3LA1W
6HeCwOnVUr/2R+wtK3VsB6AvphUNpELFRLbBT9CSWyWIRu02MZv5UtYGvGlSOhJdyrlLqNZhRyoy
fnTJGDG7yhEGcmzEjgC08KKohPJB0xpipmWj3pUTsn/isKOycNKBNPic1kWCvn2qhJ3QUy/hdOvm
DYl/mmTHwWTBCpB80yCPG9/pPpXJtgfB0jRg8iOIDZKZ0K4OWgbKXtrpCRmivm8cYt0ARKD6szx6
pMGK93KQxZPdaolyjIIpBPYZstZvafzEimO0ciM7+himmImxFMkArJp6oSZ11d5SfPR1YNJnwhq6
BZYi+b1RbXqTwJeTbOTCHUl+/UM9JZDhjYGpAdkbuf514hP7rJv5cKolCDVmNmeMn8UB47VQiwtz
Jh5uRJWkFnI06mFnFKDIbDQ2EonGQdG2FndrBv1gMgPzKLaNJWyGyArGx840W82OJ1kBLtO2xFKT
mpvFq7QXlfcxJyUakKQSe71QC+9FRMsF9iB+FaBsOZ9YEeLwFYslOLo5n7N7LYNxSYA5zRKHhmD4
FMeluSWyInsjSTQ6D9LYxyc/MNT7JIIGj+SGDCOb8NNQXJHVsLgtzQylbma1oJWGAN7illzpprZT
bYru8564JJQSg1+cR5lw9BXZJFXqzFZUv2rkhBZ2kgJDsn2j7J/aKBzKTQXfOHGNONDuSSAfeo/U
NF92GCMppyQcLY1BJ5D5ED2N4LapNTd2qE7clKR/ZwBtE6sUXaM2yLGXhdk6JUEqQIzyeSIR1qTA
TnnTlsD5SXqtOerAW1f6r+AeBWExykYRpvBEvY9Q8we2aZQzSaNhHCWrEQ1K7aKVksytBYFKXEWW
SUGXWwJA3qaZo7PMvUysDHz6zul9rAYOhLAcmAjg062lRiRaRmWuMI6qO7ggtS7DgEvHCqKnHMRp
A3tEZoA8hlGnrioxwSc9mFofX+iyMGhONNcWiH8hJNZRAHNM6m6jhPWKo0v+IA9iA60e2kDsTVbN
3SmLoZkh++79ZFMPegc1VQaiRNgliwLTb79F2GUp+eU4mtq1EA6VDMNthnyF7RejLYkCOJmzroEX
5qPBhf+xKJBtVPrAPbUiGbxRr/GMMwrT513WN7kUrzLgg2h+O60xMmz2o+BLzVdkcvkoXIrCMOvQ
r0lFEdLbYkxMPeL1+zKjtX/LK3x2JiqpVd9E+ZHel3WtsRTdaHIt0E7D7O/qkZ7uYkBzAPGAksgE
ITt1Zci3UyjFfNlq6lvIvSWfqLQQ8l/UiH8RhJpoPZgs4RagQY+ARvlxpwsQN/aLD38V68E1lwvD
teRDe6nxyZM8R2Ga19iU/eSVXSlxuhinLsbp1raIRnfKrrn9tsP/t1f3H4gcvit2/gKEv39r2t/s
5zz5waC7/MzvBl1F+4I9FVEm8kzAX8j5/jDoKuoXppBodRZNPpqfRSf/BxRe/qKhtEZdsYxE0T3y
pX8adBXpyzKjpwXBcRqFPYa5v0FBQuHCB+W7kol4Gc42CP8QpdJGROz44wdJJ3OoDCMsFpKV7Hpf
vWsVvTuXESbTjlb1Rq9YdvrBkGytSOe9OY9nOa2LdZ6JhjNirqipKqDQMm89dGKteiLcHNtKlPlc
6OoIaieugGeMsuoxalwprTjtacqK6yjTW6i45ME0LeMPmUkQJN+kcLscL5GlC4aNlGAPg6BdKXJV
aGslbIXjMBt3Qod4jx6WsG57PX73p0I6ya2U3yfCJJ2LThEu5Vmvz90QiTtK/eyg9SQ/2kU+LRD4
vg7vgSs0T1jNQljDsxvXHoCNC38sXINxRGz1b9XCNQ474ypgOV5F0syNROaCnvUZxiMILmr9JEcP
chddg6o/hFq9ldPM0yZAm+E2eQYAT97beNaK/NnXq6d8rr7WNYBSuXNTw9oPfnkojHEdDeXZCPSz
FOTnLMfjrynzZvClGxAYK0EvPd13B+MMI+k6rMvr3EBaK+fGkWLChZIGUUByGazsk3Q8D+ZDHBkr
JfJJC089c7QOejMe+qHCitGVGGyEp6rVO1bP7LJtgmtrAqBkaPETxJMr/K/3JNAfwsTYT73/mBTz
/dCkW1+CQl805LzKbtAZa1J8L6egBqnnAyMKqIWM4rEhbnvElqoJ/qnviwkcbQzQ4VFJD0H1Nk7z
qqjiQ1IVV3IBfLrMgr1RWGsAD5FjBvKeyDKeSWRehFL2XnG8AiNh64J1JAxgUzXmSa54RGyIszHF
m8CMt3OsOVqfrNr4ZEU2h8xTF2huVfvPHNFfc2NeCe2lIMenOEzcaYaOmTiBtNHkc5c3K6Fez/Nj
n2/NcLwLpXnJI69X/QTdV5Sfy0KmUj2pErBWFNSeZaUeVMEcQCmorBTOijCvm6C41fwb8BWqml7V
EgCtbvQ6OfbYv+MwOkdCANZE9WqZtEYGXkqrHdse8G9urqvibm7u/bzbYp94mg10qZm2YTblwoC4
mPp5Z2TqU1QH59BPvFFMT5NAvaMWPBIAiFXVNk6gpFsheWp6aUchsdFKSj9xcsaFL0TSqN2bXiXL
F3S/gyNHvV1Whk+a/MwnaD/XzVrqxcdEfozNKynkfaoI0vYrO+uHd7bESzEZrvMe0LkZekFSQU5V
tkb+kAsVtaOu7WmJuGbZHpTB2nEouY06bdW0Jb7aiwb/mpl061q6srr+XoqNtTpcmKAWtT1JLaU9
GJNnTeOBaJ99reNRjHdikK6VRT/OJm7kiidHrds0wZOVAl/Scv9ySodrkBTck6Z1I/WbqrtSq7cM
270Sr2uYbLkWrwHMOAuSajC3el2tTbE5KEW81kvroqADblN9FLkzwDcrYHYAd7TrwqB0gwUMB00T
6ofU0DaT7N9SUrtNWR6EJIOnLFiXcN72gn7ZBxWXQfYKK9jKnKWG2cuz2p3yftNojauFT5OqnZu2
warRpGCSxDu/6o8g6O6ZBL9IJqmpZTRQ9NbwvlsXSK2mgwYz8sBrmxJkYrlRgx2ZR2q/0ERVu5Oh
VAHYB/yuWreiJZ4VqyYEtaNypDpxakbEti6l61H6OpkThdC8CixjPddexceXKh87Tn8ni5yy6tp/
D/3ZscTZ55Cb7JEnbDslNuwy8Pdlnr+WGGlY0H0iJSDcirK6q+d+rYfDNQz4YZWaUu/S5oUMVqbW
vZmXDSt/+WT5YX1Qw7i8qNu0chpD3HNMPynCfKimgFPQIGAQEHrz1PncrUyYQk+N4tcQ/6EvpQfd
AsdjNl28J6vrcoFH2oUk8eEwNhk/apc6BtZWkh+TfL5utfS5K/pjAw5hX4U1xXebixstkfpDW8qY
J4nFPqrsPFda1sjnYVKkoyw+4DjTGj9dKYa8GmLRCaLbMNAjFOEBNBYyRjwzAlZmXQxW9JyCwUTy
kM3QrsmCCpoNAqxLoFelF0/FrZCB5YIenDJ92+eekICmjjF6tGMSAz2CztzUvsZ0e9hbqWhtcAKv
gcEUQOuie9b81Mmma9lfzZ0eealY7OXYfKjC/rZQfcEOa+O2jio4trxZicGoo6u6Q5afowwgghz5
cFg1+hRNNu56uXgd+v5l7pQbUKX7PB4qxw+SjZmLJ1VogNBK4kOpl/5zWZPtQXCi3UbcHeMuJzMx
GWxAtblTgD2F4lMGK2JLYrvNuUGGrkaew3FKzGo6E5LuIl++h7rebgUlDramNF7E8zMo+Ydh4rtk
2hGxl2XmgnmdYa0JryJ2pawnx06YPSuvhlUSKBNtjzmwJS095iVBuxa83YVj0ffzg9gp78JU1fYs
WQhdY7xmmgJISB85aXSjeqDvc0hS/0aa/adk8C+tMjz2ufWArvB5sOQzeqy1orav4bit5KugGOBP
L/knbEo3AyBAVNiisFK0XgRYz3FMLsTIGwrATGGpZwcYtZz5EzBgsMQUlu/0WkmDkS2fMIGemLK6
nytPbbRq7S9XLKU2d6Be+esilbqLNjS5p6f2Lq9AABAK7B8Il1Fs5vbBIQqTi0hn/yZZhoaET/ND
UKv+TRVaY20yrlqNHRMRcKumnVhRuzPa8DXXSXyzkvmA3RKS+hwBgpWyfpv7WnIIGz05ZvokepEq
tWtaLOQtNK1pT3GJWLTeyFlN7o7EVTYNqqWZ451ujqQiqI036LmXKoLiiN1DOT5WkXoItFJwMss/
KwZh5wrIB8oLjXXKvBFa69Sk9XZkGVHEYVM3qEXGFuIQ2rUg+QrpTAebF3SurE1Hc6iu0aPDdBJg
9YuJcEkOUOAqZXbDWXI3cTozQ792+qoP16WSX1djeJjzWGJha1MSTupyp2uduc9b8s+dVlCMY0kO
2gWT0/Rs1svquaS9kwJvqetCmvJLsr24asquFLVLM5jM7RCWDy2JHmslAjcZC1czMX63RJZOs61Y
ZSyypw0dQqDAd8eUd3yo2syrsrTxwkq5h9BouH0jvP9bVliKJPQKOm3FuBb6djsR88fplwZIJXTb
SgBlvshzx3K6kGv5a9RkK7mXXzsKTaRMjhz98/z338etf2giGoZ/jZw9Fr9lz/n/aH5Ln/PX749c
337uzyMXJk2ZmYK2WNwJhPnuyIWZAI0GvSGNkeQyjPzjyCV9YSSP30CmbwIMdvFa/ceRC/krweC4
3XTGv6rxd45cxjeF3o9HLqzwOmdBfZHPo+H78ciV9gPNFY2xOFSSbRwdqlo5BmXxtShlImDkdI35
6ozq+7bzzV2ppDtULhdlbKdqskctpxO3Ij4apWQ4gk7LSRnfgllZT1lwUCkA2f4L0wdW99y08hM9
j8lRoyKwexVYITSP5z6SnYqWbQJUFTfbIdfIUcGY4Mhq9cwxTZY38bUVn8gZqOn6qPZUrn3T1Qun
2FklQ2lPM3eVeT61HOAMAyy6E4YHxDadV6luptB8c/3WkSV7oDnUrqfYthsD3LxL60mEllq6oroq
u7OVXJI+EBVXfrynW14VjuavmJKYiWFXngxW11pb6ja9Tq/jFZ1F2n/v1a0iXlEziTYBZvypJJqd
zod0na61e8FfTVSwT1RB5TVkeLo+N4LkAGSqyPCI3kLpKr8mPuamSo+FcCcnnLaQgLGiBbagFM5s
p3J5UcWeWJveHDuNMHpALJeCzQ6zebVNxwNauY3eXRYC84J11ZF2JtlpnjpoiW3Jg1HRAokMne5h
ehGehKfpRfz2b/Hbv5c/w+f2/fc/w2f5pX2XX/74X/8eP2ue5qkv/bv6onkA7wZBHmx9Qhy89qHW
eVVykImyUi0IvGQGKB2Krl1aZk8p1Pi1OFjsZ49U6DPeDzp5D+mzqjg9pWJyg7j/ahS3SUuCjGdL
TrENZxeU4hB4Vo027QR2QdLWQ7iiJ6kXp7pyxvnEEouMjN9lSB5/LomGxcmsN4ZS2PNk66Rq8Ueu
rUPBRRn0ODomuz34OIXh5K7ip5ch5fXojLXdAfB76h31ZNcu32c+F6pLzonx5GX1Ji5fZPPEGcYO
J1cRQV46hkE/fE0YxXTmdYYA55ngtCtSswZbvZnO4Vefoqo5Z+RI5buR6cTeh4azCTsSMZqF6HIV
CC9Bc4JrKW/Tbh14/HgR3o3jFchALd+ddXEdCw98VAO1WrFJ0/SGWDr0zpKBZE7FGqcvnmsMYkuq
S78FKTkVTqTua46ryngOu43SeyLMaGMFJTnnBdOoMMgZvaDR6AjsgE4ZeJp/ofgX5QFI/7gmSKE9
mJdPGuFeFrPl0LFOdbsLQ2Icub+dSb5phHMDeDkj2gZKRCye494e3sOb6HixWq9Mhinv6wq5Me2Q
5wvB1iKbWhWwqurM85qguLKh9nCaI/acZtXMrqUc6t5Ob4RTH7r8RnlytcBtJncEyrqEocmHJHv3
o3u6yHYyMR88DI5KNhxToUbJHDyungykVBU0W8PlDd+MeJrl7CEiwRM2VrhPyfSToq9kCxAYtKs5
67eHnL5QmRwsahAfJj/PzWrd8iw+E9EUMYy54yhQXWXVe0IvF651lo6uQezT1ay3jJcwZQF+N1lg
TpxD4kbc5K9EO5MLhrutd8DtL7E0EEqX/zZfT+TL8dR4R2N73JJ0o6CmciTjKfFh1Bpv1iDctzE5
hpu03E7KfjEqwQ02g5tQuldNjVfq5eI6ye9y8Q7MbIkj42g+y/GCAyZjh6b8vBvSvbKEWplupw92
vu7SszjdxLKjliA0D92FcT+wHkp2cZldWiIKMhvbhvDt/+Sn7qK5+PbX/N3vXxFZXkkkAo66LGiw
8H//R2uc5q24wBrWDFsWxnk/30/EwAR2Moo2hPEVXj9KkHOlHikLpekrH3s0w8JIpklm581Rm1I+
SfeC6AIVizruqQpfCWl8lFJ2KhLVxjFRuDJqwQmCbVAKNLRgMefbhuEKimESfjkDTjtkK2G5rbXb
zPUHF+ZkMhlklXSkmfj6AyjaBvqjXl5xVXPJWSJZUPJrjEnzr6bt88gr8lFmS+Y8iY2htryCuKnO
hjJplQ+AgNfpKmcMZZREM9nWs36Iv3aDUyWNoxIlURz14K5ge/TpKeYbM14ZBtOA9XwsaTGpDmEr
o/yQgw9rZ9KjesHxx9GNTO4dkY1Ent0pkc8tmUOZiNq7eq4ly813Gjdt1N6r2rhghF2r1dayQRuw
8NfpUL4HWuqUCPdlNbPjrgA7yrlFvvWl5Csb+2Ocqhb5EKOtIslmMrmqO3QSmN/8TndEdbLn+VIs
FORpvRNYim12ktOp0rbJdVdIy/2SbgOzc6UIwFGK2h2G9yE4mA3ty8HTdeKTIjFEnXMWgM27Iadt
e0aOoU7RZaTlqiuQAjZGs+XUaMhtqSGnyDpl47XEOQXijZvIKvO1CiiGkdtyGWQ2aN61kHidMD5x
bDwmsXQgR+RkpONdluqvck7pr57C/PnvDwVO5Vt+3dZvb+3Fc/kxSnapd18KyNtRELbQ+/9Z/y5N
9h/+w83bqJ0uu7d6unprurT9o+W9fOf/6xd/e/v2W26m8u3f//FSdNgR+W0BauDv68jFqUVB9q8r
UK+g9Pztuvv6GjVtHb20n/z0n3UoYgSigWHpLdqh37mcDAT0BRwB0wrlLia/72pQ5QukFZ2SFc+r
LKFN/Y8aFC4n1mWKWsy32t+pP7EF/6Xlz2pGxwmlFr549SNyLyorIh/RzjmVb81kPuoqUaWItkGG
bHszXccyNAVDuqchfK5VriqHuqkwLki2Vd2ibfZapm8yZOQQEU+CoO+KXj1ioNybQ3IHIeUohvMt
Udkj26CxS7vB6+tmQwACt7D8dRKDXa2KVwWAXtDTVu4gi36FdUzrkZY7kYO6uTS2m2zw0pQWSxHH
X40k0d+YcDexLc+ydDsSTe1pIHuPmlBou94EzDzEkrIdw8y3SXLq7toEJ58ip+OTOPkk8JDZ5QiS
YF6GzMWT5jlISDDH6kRlUeovpRiNRGlqCITqJtsF1tCvc+bCJ6aN4UaNm9QuS1ml2GwDmotKnMKo
qvUrQkuvA1ErXhghLyNzJGmCLKrHNu40WgJKDp0HLRDUmIowpSQ3aarlxn2VsQxOjDGcWGUry8wU
R59WyxytyzPKha0Sj5ntx1XiGV19Xcose7jJkbWnvlsXfE9jDLsEvvmllZXbtqLpmbGsRnUPST/x
rD5z02LaDn2BuDLcTaSiGcm+GZK9GdP0VmqnzmgvttvCVGxfzNcCJ2pTm49RVNnlRLEV++HdFPR8
Q3EMVbYbq245g5TNVy0w1rncnXnrH8dydocycCTzASXNerYqO1Lz7Uy/nFpIMOjZWo6QWwDNCArl
Nak0rmNLP0ihgCVz7M55NeWPJZG41Iy9QS9T8oPypVFmbRVrlKiSWjZbSc6TO6WVYWTl/hEPxRai
d70ec/FpxHR9u6SIkY8kbkY/jk/YdBWh2Gl+/Kb2e1Lp1txsayMm+lWQ54SMGe26jxNw3/NLnTTp
mdpG2zRdtIvhNSQ+TzGriIoYOmYGSj+tEwlHBVmir3wOBGc2yC3jaSXMtf1yn6XpKfWN7ALOVes0
lXYYcQZvFXVSnUgkT8SoGsM22+CkznNuB0kIDt8aHvyQM9f//wsujDCcZAoYH5Pmv4lX6KfL7/++
cq/dqzt39X9+W0avbzVr8cdM7k9/5Z9rMs0aUUGbuqCz0Ad/ty7D7SKCm2dDtjoSiv/oDShf2BYs
VMz8FC6mxbD4R29A/mJgK0NlvDjEvy3Zf+xN59/P/D8LpUFi+de1+eO1+F7BB/dOqSFqS04AE92u
NW0TMMpxkZrPm6iNUG0MfehhlLvQUuEyVvs7io5VF1BdaCpjFIWMxZrEALA4RCgntoGyqbOaY0KG
wpNpjkTECOTCZpPu2wwWZI91+l6p6RJHKW7YSWLlNetJPYl0IN04mt9TLXhEzZOvJ7KpDgI5IwQ1
TI6YZldDSdmWJaF/2bXEeRh9oW5LKSX4t6WImYZ8heMgJI/GiqgL+6KurmqZhT4cJTKsumj0pmFJ
qDJQt0KlIzIBPVlOkZyZ6trqmefGYXlWI86QGvAwGyHbTaEqz2EdHfNMvxJDo7c1EYoCKcwO33ws
6BPORXSHCPKSTu4B7cRFGMlerTHlzZKmYxJs0nbUFOxfcTk7mkxMZm1YHs4p2SXy/IIe5bvox4xQ
A9qRDK4PWTcfpllkeK1WHFJ6k4wBUXxrwvS58fVjEI4N/ROmxIoqJESb1BqDKKI/4sbc0szFPomE
75CXVJtSz1GkSfZKGZCinlvXiZ9uC4uxiBzMXtYW41vdVO/ARBsS0gO2m2TathLjiQQERk4qqz9u
/QQVjLwqZDInY3ZMKtjBN055lL53Uz3bcUkgu55nIBaNujzpc7EOOmjwdhwTAqqEIpV9E7TNVp5E
pG21oB7zmtN/LzIHV7mEdke2muuL44bsCON6kL4aWGfJL22iHbD76zCQZ3aLPCO2YgnIGHmPO8SG
91E032ahgdwNIAkuJEL58rE4EwVeHNp6GM6zRoZ1LwzCbs6bx6YJLS8DzGMa6UufK9W6ZfduQ9l3
Va03duxHMdvnIhWUpoPBANYT+vG2aZepQdKaqiOXdClkovvo5pZyurGM7JTEzY0vzS4lJUdn8nHr
d6yUBPzwjijgNBAH202nOF0eun1JsE9Qbgu6PPX0RLfbTrqKg7XuNPSU21zyagaWfVbuq0B2ciJI
2LgtMja0OnMFH8gXEQ5QomAaaNwc1nk0U8+oz2I4esOiJIjW1jHpTDvVmb8r5G1qFyRPu75JGqUg
SCeDZGobsJMrIlfMe3Tst39/T/iX4WT/BQtw+q7/uvj+X/lrUdccQ36v5bev//4Pvv/3pV36Auoe
+a8lYrmEkyf9ubRLLN+s3xa6YFyKmFARwfyRN0ZdjcZewtWGlUhHIv7n0q7KX6AE0abFc8jfLyX8
31jarY9VN3U7+E02D8AXEoNTavvvV3bZQtyh1kwHfb8Qv0awG88qWUj2xP3pzGJHHEqdFlufw+pt
b6TtZvF53/pVeahAPXtWKnBOZbrP98Tk8PHBGUxb7fEhQc8mfQgPqhvMlUnLlJo6HvuXTERZQEjn
qhemS78krdNQstQdO4sodblItqk+d47YwGLtA+QstRQ9VaP5WA7cdnmh7En0vhX1UFnn7RR6RHXs
JTMTlrn5balL3XEe4jef2PCqIEmwoM+AjSe7r6a+d5tqMnYy8A1PkdvJlTIJg6/QmAxxx/ZFFcQr
nkp20aOBH4qhRh/BIpozsyW8bJJPwWxG60yidZw3MyNQK6oWKWC/8gVChkie2bdI/9bEX+eE1ejz
uh3qwC0L5ZVUQ7oOg0msuZZ5BHr3N3FaXilB+eonwr2KGJIrHWnvAooIc4zCGz+p1Q2e4I1VsIJw
Iqkc0rvm3Uxi4+8kyb81trkpMv75eBL+/iD8P//l7frDd3lvxfE5e2s+/qr/gvc0VdXP7urDMzm2
P9zU337g99uaGEEcOKByDWsxy38fIyh+AeMLVRi5/7fTMrfUP29rzfyC4kdnmqNTVC7n7z9va43z
N3l9LKtMXrCFiX8v4UJcnCPfTXOw70N0UZfClY2DR1oquu88F2RXTrlhxmysmpa/Iz+2HvNMhdlX
BN0yXw3ekrxHt9oF3Fr+nCada07deCFWTaWuJStV7/QaHw8CTqEGhYygM3YnpZy9eOYg5tTYOkdi
ixJDdKVClhq7UNM0X/lWVTz6ICk6NybhQN9ZY2dITt31coULMjG+pbeRGdhNYrGmevXlvdImGF+S
IUxuuGotpWI6jy+jWtSCl2lq29ozU1YiegtJHBxhGGgimlgdGY5rqK7dooqkdRJ+89P9X+rOY8lW
pd2uT4QCb7qwvCnvO0TVrr0hgYQEEvv0GuvqKqTbUUhNdc85/1+rakHmZ+Ycc07Jh0tlVXw4VeiS
mOuPbJd7dvdq6zi5Q/M9Gs53JeZ2pmL0XRYGjduZB3sqjVNqOQQP99P6MEZp/a9fc+NUiga9+9jO
TySudY8suHFSmKvdQ6CjkUfX1YTD+w3lX7L5MKOrtuVy59nLwp65cJe3ZZm9nPNN5ccISq3EjBFa
n0vtjV3iK3eMdm2drh8dN34OZrtW33PZd4xFS6Kd4xJShd4w5KjSGMBVZ23DQge/3WQIIiF0Tkx0
rbi+g8FHvUCOl5ttBALmfxRq4i1z+THbit1imYDDRG5LNkNOtJ45GVf8JcF6KpYue12U25HFI6f1
fRRVo0hAy705xs2xyo3ILEq3Cmnem2YDgWCH3XO779D5t3FQ+Kj1lN9QV5D+R6/prsBxt3WVMzdZ
gGmoJF3r4DhB4hoYhhbW7zCwEXeUgSRjsjpqznEsB4Qzih1Qa/Pr8PU6N2v6lM7eTq3jcFqkPaik
SwdGrmUqJjexbDmmG90jWd/UnVbdYWwG6yPSeEqwUnWOoK0eN0NjLMHWUoO8zbzbBreKTcE9kKxJ
KmZT8xnwLGQTUfHB8uPgO/lwO5x7cR82848LdWOMLVcb3XYAACg2enBpV/SQ8igR3bc6iU2IwwV5
fJpvctG3j9iYyvfCWkn2bSqv/J1wWbE4EIH/KmVB21SGBXiUFiRxuR2nGgQDC+APPZaoKFxSysZk
CW5ffTNX1LJONHTtdm4GrokFdcFhJMPqn0ke07KHdEoWx+T0orwn3M8EgRzZlH01O3/kAhNTDiu1
nSrx7S5/S9cMQ2fhEhK4zzoVhXGhnfVNdQXLBLFAQk9wohLyZ3TddIvbsjH5EXdGAprE6q/joZj0
pS9Iq0nKbOrQnbaR/poHdAlpiIpr41jg5BKlOjJBnBAbR2w5ZSD35VoW8tTIoHaPgKeG7kg5JItd
XxUuQ3B79vS+KrQo7pfJGMwDwt6V0GngWwqZW05EqdulZNpjzFi9ZBFBBh6kBW+xN0KGHIki275O
Wrtf5xN8zfQlWBreZBNGfr4RSoyPYRc21kkYLouWuZvdCZaeWVpfonZcuQ2MqmEZWFkzwWvd2n90
PAjEDDbTOON6ckaZ2EvB7pHErqUIE+UXJblZQDuluhdl7qWPGUFtVO2p0Y8bW3eELg6LcG7rydrN
70onEv80PpoxzsuIXWQ9VxnfrSidHu/tar4hD0A+HJWq+ANeLdC7CVe7vWGj6WQ/rjESOtes2e84
aOe3yyWboLwe3OkihpGZO/Zd840lrwstn3Nk2/mW4e1xqZbvVuOwEffysWADSkzaeyBRNV8GyxTB
lvZPv9cyhdw5uB1LAjHPiJ2zubbIZfaKkCzRxtbkJ+PWyB7tBXqzj9R2S4Dc+hONFvuGbnLWHNH1
NAwwubyVBXAtnJfVx7GXDKaFhgU9ktHSDo343OzKTE+6sYiv58f2761b9T/OVOrbCPE2kwLcbLCa
szBsJb02UO12aG7CTUp8p0VIPcLE3bCaOQuOyiqOhmkE/1Tfzn4iwCOgkxo5xY+pT3rj1sOhkyUi
zZuAxwkQRhy6bbANI1A2SUgeKk40PDPIuXJ/0oeudsMPwQVg7Q0c/j+deUuGtZgDmpvONsaeuHZc
IYdclITkjo3Sf3pstySX6XZlqZ+mLz3W+f4gw/DTCJo0dqVbrPsKRd9pTbvpxxua7DwA6XLioifn
N/bske3a3Lx0TDOvU9/Lf0MLBnZv5vVy0EaOejXlR/zB16b+sd8x2VRh0OcymarRTix/5SabqgLt
T4sm7IvjOyAcjkf0w9OuNb0YhRWiMvL1e9hi/E5GwXyT8VE3bbGcTTiXbnCO1B1MDuKu9PakECwo
OMRSHdclbaHxmzlLZxS+eFPqoJiHOC0XPHEWeIc6tvS4d7vKe26Gas7Y8JcNrDQP+WDcEkGOMtA0
o8+RtMpg6yLJ/GbgsYZxg9YJqUcZNf0O5o3lJiN0SzfmOFr/8fuM3TllpxTtl2IM3Utam0W7WYCY
ET4BV/IeQ/CSbZFXzphDiZxF0NXVY540Vmq2iejr0ko8I88FmaXp8p8wxP+nmvn/riD+/23VZP8f
B53x3+ob99P/3ure/gf/OcZk7MgeyESxBh/yBon+n2NM2/lv0JEIIcDPgYwWR8f/Kop9/hWuEkDd
WGP/h/rpP8eYHtnaVMo3lwrTUcAW/09FMV4oPtl/rYo9mlx+ChNWWnGQAP+1Kh5nJytFansbbsXS
3Qrukx3PT4BBcg0OGW7RePUDlESDxelihEevyu4xKoib0GOtzm0lgn3t1l+tufqxFXHurY2nk2Ix
jtE6V0x+bHQM/CIMq8xHlAYLR0FTPQcGnWY1uSipxg6+pPTisDCwPJhdsJ2Ngne6H4wN7NL+xNO9
9+VKQkPIMiInkdVJCbPhv/KTaBI+ZHtkIBEwBhSrQmFy0Yo9fWAN5OJ68nHGDnxgNvSp3P4RBBzS
mQEQaYrkhNiJN6+c3A0BDebFslcmRFh6YxM9PaMetJqtwtuB98ZhUNqf5Yhsmss127GQQY5CnXSW
Yvmd8jok26l+yao5QiAxXYmO7dGDGKhQ8V7siNhoTnVWO0cnH+jUe6c8kLvXnHlGsk1ntia7jMo4
lGkvDnYjDIZY+XCey4HwadgC+S5062HfwKfI485ZSVfObZ/jqS3erBBDgLlO60vVNv5ZGCrFgcgt
Q9rRfBwdVu7huF5cTwz/9BAemLquT3U2nlxfk3sp6VUowC9FSykxN/aFJcByKmRa9jH//+hdpkBv
xzL82ypbVhx4o+KEVqSP5/X82pbuL1V8d9ZB3+yiruNgV6k6pGv07Rnrfd2zX3fc0oawzzVmgA5g
hd0RwTdT0U7eBDhtbZyttrqH2RnLK9fEl4sWe2bMwGPgVNFxaRvA7j1JHXMaRAexDkenIkM2NYaR
gfUtPrVEYQbtXyWtFmfRWV9RjtJHGQKjM6ImC20D3yApaUYOigp8x0MRRt2XZVZrIrK2OuRTm56z
1rsp+NJ8ipcQxZD2vwmQ3bgIqhbLuGTgHtyqRf2GUm/me/RUf5lyHJyWf8nZcGa1fPfZ9vOw8V10
qPnWQ9GxCO1r5GCAKFqZG/FNOC0z94DWD0VALRiTdtZ6ABrcbk2vqu8ZPSKloiz0eC3YT/N6uv2b
hvkexhG+4lNFJvdZzEb3Sv2TQERBSj4s6KbcOuGvf+66Dg0GJWO7tgXiCBYIHcqyXmEwpUw89LUI
73FaO38KQ+OXwX3IrHnA2GEOakfjWFhx3i46aWxDI+aenRNaasBcsEiCbWMF2VYyaQdphboP5Xvs
Igo+uT3vRO+M4krd4T/SICFLjHLYmuVyF0m9HYp+3win2eAixkYW0o4QeGGiv6/8LWMu+eo2JLTK
Jus+tMqKB6mwbGOyXMhepwtKx7xLJgf/TrkOCOyGgQJm9fT8wMN9CXp7eF6zDKlbYzT9NuqLDzvt
0egU+sCm91RBnNhYzZLu3dZoEKqFaOiQ3XkngL1NUmKhc6pp2ucZMsnKJAGCIlGfnOA78NvgPI6t
eQhEST7u0s1XLLmaZwpu1S5wVb0ZrK6MI381HgUNVazHgpOINAKu25lSTvivfr58rn2es+8O91Ep
02M2ogOp2VRgS3zyGzRSBWmtaLu9ejN7RBouockBS495Eb1R0Cml0alNU0WEcWZ5d41KjSc757hg
KZ4+UOveBdim+VIIbxe+cVfk0T81IsJRjM5HUX55ne9cyVuOF86PqxlMbFQDYtELorsuRpgK1sGo
XRBd1x5zyxuaQvrNpfBqfcgZMaAFl3cFRvJNFPXtXR561asVjCFLe1R0M3NRNDdqOnVRoLB5OWrv
EHx/WbHJ7k3uG0WF49LmST2wwEBvT16yu3ULJ9LJuNzSMeum0aicRsSiaf/dS4x0sDDK3LqXkfxc
lgFF5PpSck9kXXCia9lCzUlg9mzdIeAKW26LaxTn7IDmPKQTAI7q9z9Mm+IlDfjY4pJmyBxd+66a
w4csEicPaV47DryVzWNaGO1G20aHEb7INsq6sSRGxiR6+JTCuNfj++Tmz14VJVWxPLpDp/80i80I
IUR2l/ILzlH1kAXoTCck/AaTUw6nZBmACBXqWFg/YxFeF3u99SB6nXnPkAISZWbeQ3V2LmqtetZ2
DQJGrIyagEk5JdHcVMfFn6IXlYW/gGDlRpvea6rmae/hBufDTug+6wmIweK143m0yMMuRhYW2sz/
8YSFh8grSiJeWyXuDMOUW3uemHJrF5oFbxDNdKHSDW1cem9VBDNnPZ+8n71YOq11ZlZxtfMUw5/V
T9mhIu7iarcLlixkMnKfL/SVwdSGT6oJs28DSNqbHwruqrYINNUwqLg4lYG44j4sT1GdttcVpOmH
LpzDrBfnJ2f5lmQkGPx0pZOz+cl5cqKJmsGZjWCLSNo7GP7A6Vyinz0qyBuHtq7al6muo7slMNV9
3xecFnlJvjeDynqPLajlmbv9M9/O/jbdBO818o8dYfbkloe5/1AW3odt9MtR+l4Zcx6cct+zPxs2
awwGZ3FY8pyXs+qGx65DQ0Hg5qYkrObPus4BVigb7/ucD/KSW734mjj6d40TPjcpE8E01D9pnTGs
q9ElSlaEsT2u1jELVbvDVdltDd+XP+OYR1cerK/GM1M8LXbWUkh55rEVVcWc3QufcjkEdxWS+GQh
mPAwmuIuDfNPmdr6iLLjs/bkocLkwQsxmHHXLV4yLaX5goPOPOoyqg7DUtcIZebmXcrGSyouZ770
vL0aE41fDJYkPa7DFKIPN6OtQcucKDSHO/K8MXSZOUP7Wq+XrJHdflpRRgy+ui8iorh1mZlIl4fJ
Ry2BOLTAE0Zj1h20bKp3xpcM+COeIRQVwfItxrT5rIE57FwVzqdU+6rahD1baXaM2aZw+uwwRF61
JYL0sdSMW5D5oIjz+nxL2bVi3q3FfrAm+QZbChchljJszzLcipFxS98qiUy62mAopsTrrn1Gm91S
WCKQ966GZlPBiPAVPuYGdcJz28gv3FzPVWki5gt2ADIeqj7bzrmfPmRWKo58iR7jLpegC0ui00VF
uq6l9z7MBPouAoNk1RR/wjbzN9Ib6lNf5+NDgxHWXxqDbxM0RCKF/iloLO/W3jImIhKsauupsE7o
gh90N5bvgeF6r47EH+0rSXa7hYnFVqaOUeQ1LxV/xUuUoaoRHgPGZgwQC5D6jchqssvEi9BAodPZ
6DGdf0tWluc2NHbO6losaaspLlL5J3OQedloN71I7YJyQrRvb6IZx9YNsST8QxPykHpKPQXzenTL
5aNBb+oPRIW5prvt/RD+g3u62d+YiLxPnmJZb95NgUdxN2d70x9hvJh1HoeLC9BzoE3Nm/EgkScV
voezF/fY2A6P07BSt8n+RADXyVqggqQTBrpRjPt1HZ5C5W9Lr9r1k8FS+o85BJs+N89lvVQxH6b7
kkb4NTTpMa8U33zYvI6h/Bcu9o6JfB7XvK31FN45qpiStTeu9TjvnVCfGDCAK88wdDbPhSG4Liw/
UasVNyn2symTf8ep8jdIG+ZTOwzeRZWDuV1zvzj3BvrWHgwPJzwgB5GyaAbPERsZbvs8yPurgT0x
zk3/PsjMTwj5RjJLG62xa/NtcdbxkUR1YPP2XuPoi5ko8hhGC3epaE6l1ezlitOj9pYH0B5MnKpj
oMQWrhlyceLCNmWxVNdAh86BRbj1oGpRHOpAlQ8zGtshm+5gfVycLLI+LZRkX9pz77KZHV0xzfYe
pyYLBFEj07Oc7EnKyfwGy1PtGEHCzzSHv05utNt6DrD4YwzbWB3maAAr0/1SRss2KtDzM2V07qV0
75xweJwrzR6RLK/vQFToqYcq/1sIgd54Noufeu3vZjguxzbg1RnHd7Mu6ldiO3aTW2z8Ot9DtUuq
hg8lUZczr5iSAGj1nQzaXx/iO2uJTt/VKzepYzIBrktUcp3n4wshOGwBSZ6YCgdE6wRXeKohenfV
emcPjuRJ1M1fGDzBZl0W+xo52Wtvd2eMmLgBhv6nKBZ9kkPlMMJaur2wyquti+w7KkKFwn7qizVh
+ZGCNkZoXi2+/AYN0Z/ZTIjdGOIldW6m4CGwE9J18/u5D3ZTIH0j5tqTh4UNZe81Vz9Yp+dl6R79
kClMULePjXeTY+QfLIyvfqeRVWfix8tLeESZ2AK8PxjIerjebjgeBG4dN/AV8rU6chyJc+5kNb5b
7W9MaUKTKqpL2lO5RW297t3R4vgrQmbO3WxupNv43zgc9GcH4YxV0mZ1jE0xRgEdPOwwtDG58t6k
xAFDG3RwJ+dQeSAChi46dNw/+8rjpZ4iFx9J2JxBUb2OLcylOVwe7Ur8+G5ab00Zlnt/VN9jY8Xp
4P0NvfJbT8hpmFkFL6K0zZ3nUUb3iqMoRV7tDogfCQmfL6aPuqQtqwcWzfdpagaxrZ2DZXyP0oil
Me68yfUPwlanWRoPXu1X33oe/RiDfnUMXQBS0uD9yzLPjz0Ahgcxec4Luq80Bk8Q7nxHn/E98nAF
rU5aZZkJioI/EMKOTtDKM+O34s5dcTFEQTkkBZFl58nuniMWWVsvBYoDb+wrnNLoEI6hf2AFhQJc
3zbohcXZGq0PjiFfPavGeeiqK6HgpI6U1ckR7dvgNmhUjLE7MN1AfCto6s4rwKQtO9MIKs3qtghQ
Z7pnpyuw4JqSYlm6rxjkqtegt3rKL9s4ashI724V1Bcj8FrsXCOD4EDqRw0QSW3QKKK+GXMcHqKi
Q60svAi1tPMHobBttJbAKJlTcmivHi+kQ4x/o0UWh4WFVeybYrlIz39tg1od2NnJn7SxupfS8O0t
VKv6bycd/zS6S72DMI+ZxsZpLh0J1iod5MaxnZQzxyl3GHLLD+g60ady5PBtB4TcCOH9LewBD1NY
acZBQbszCgxDSDiyXS5DAwuB2Rx6Vw77YObWYSehTubNxpNWTrld5br+lLky9jg2WakuIAGZjBvq
ia9m3PRVhMEixfdsLv7MrBj9RWzWY/DsDkUbF76bP05F4zxpJyDJtjNmeSA4nlZqYCVC2dglnusN
DyDH1APdeHhpasCjZqSD82wAa6yWskrKcBiSpZghd8w47IamAVSRq2xbr92yqwJfHAmnMl/G0BJX
LMbpRrLluha22CwSKleYFv2pSDMEb50hx4925GvQc7QcXbMxcaZ6z6Jq92LgaclGPe7CzFe8OxNH
a8025jzU9r3dBVzY4zS7Wx0UOB3MBeGyAvXy4wat2lPC1HFtmfkh6KziacjXD8eU12wa2juzUuHW
aUqezCxA5NRo67dNO2SBVsH173uu7BA6pzU9/txXz3M1/6jSADog2+y56vFzZUuA8SnK0k/LAAdy
Q2JNG5ve+tbTt3uVG3Ir62ZhRtgzgpnTKbhbEKZt7DL7tMlrotwORntDg3ONDMgAmWc4AMCawv5M
h6o/ZD7hOY5W/N1c8elKpWORmj+pR7CNzZ/nTL2Zs6RcxbdW1XOeLp/G1F2iNMW06I1y044kX2T+
cjJqh/S9Pri56EbIcHmbraxIw+AwBgVMh9JwoBvMVljF6OjmYztV4A4IJ8L8UgAot3oLxN3C5EKP
ZggHfKjencHKD7WQFn8xaz13PNxnMsIEgDB3fhL4xd/DysSAp1ir9yrlYG5XWBVs5hlJZrXYGp5K
+1il9mUy15GncGUPHpQePV2dPxKkJk/m6rATyQxnl0dofSjPgKOxOv7LlAbsgDWvJ1SdNioj0KaF
MZ39wjH2Zmtb94QfwwvxsNuFO8cpgWXMc/qi6uZfQ5m2SQfqBLbb5YqwM/f23QrfBJghzs5ymKjV
euPYWTS+/zGdjv0egIBtZHUy96naLpFFI4nYx5wasS9rD8qf0ChLobDu0s5Hd4lavnD4nc2Aerus
3ATJnuA1UPMzHL7s0oPp2g2I746rXU07RR/y6cPcqtixsljKu7NkBR5T+uLvs+7KPKhelIdffVWC
8YmaEPB7FYXnHDhX2DzO2XZTrs+5N09aL/NVVGK5b9DMY6cM7b2ttIStnzH8dLvDYKx6iacm2Hlp
wBcsx2+Sl39RoH9WuaDCrfGmmu2nhfbjoCIIPsHMRrzNLeYSfdr7+4JUs6QqKx/pZv41A6ywU1Za
YpOup2xqNqNnuT138Wo9ohA7zm2/gpIEAFK3LGngRTVUeu0jhADG0vq+9euruSoYxlTCuCu2bstO
E01HHLWGzbmlhq0vhzceaXrH3MPNCWYojcwPGrNTNFGEB96G42bcN6Fo/jHD2MD5e64l8otmbrPf
1OeLCCt/V+c4n9a1A7zHEf6OtuakR/fJ9JSDeKv8l+dUfszc6zeZqyB2by4kf0Xs2zozjrMi3aVT
+QQJYNx2CInf/Q6Xr7Zbs0pgzmFxkKAzodEoximTcp+MsI4d1tnAQ0yDP2RURf+IZN8xG0mMciU3
ZvAxu+b9OfCdjrZejXdkLPk365M8OV1HLJJ3CXO8DVExoFwblucFqud2yRbEBx4qELP+ZwHDadiV
7oUKqku12HFuTOF+Yhx9EEXdnmcFDWZU2CiCZbguOFMOzgD3UwxZfS6j4DMA0vBrM+WE1/FqMdt+
yfwKX5yoHOs8yR5bJCrXqmBO0JcBd8mCjqb1lqSh/sUAMwr3oUsj/nUnRK5whnn1cukHs+wY3mKN
pQ02mtgJtLg3UUKwX14sp7/qm7SnHztUPtV/KH5Qd1gtUbtjLn/APuKia2TRYM0GigW58BbMzQ8H
N8RAeswAGoxi3SOwMOgKphQn4dpW6tcHqnDXFJlRntKwIGo1DUX4aY1Oz7aYgeafOeqicNPanfjR
RT2f7D6bEJZb+cLw2qanL2v9tngLztF1/tJZAYTEjN7NAN1ITJORn0LDefKaNaZOyi8cGczaUFpd
TFoTGFfYtd3ZMfelUZq8qzq6y7JePk91mRMgQrwh0EGUPkaempsxxSnrGC7bmxpj225oluAhsmjz
kNjmZ1PpYs+K1idb6YaLLqCTGcJ9HFbjDJXtS7E/ZaKC3A8BaaycYL8Ev9rlVZqthlnY8ncQhXwn
pAjJZe+miHYpxp2hDnZK45j0l7oFZmSz9lmNKFk7zrMoV2GyqCzfm/30NUXeo7ZGiFVKsvBfpuwp
QizuseECl8UxZNRr+ZoiOY9TBQkkZUtmU4Fxuk7FfoUqVGJv7kq3Oo3gIGsrs+KhLUb4zA7KyrQq
9rPNnqOSTLgLnYZk5LZPVuszc8sfrdmM/mCcmr/7xSjuxMr9h3/TI1IKJu8WmXiG4VmzJh7rdHiU
w/IgvYJjw7kVK6V/tyDc3rrNxFs8EXpMLWfvHbHmxz4rXulvXnlI7aSzqrhxzM+bdjvAUktY77Gr
o0e2yM4/hl4kVBueZW7Mljcor8tqOxiQUeLU617CZcbwZJq/2bQwMkKgj57LKQ4Nyv9tld6wMoG6
K2bvr7tyG4PccO67m2jJFz4zUJMBdLqaFAULT/SALuKLqXu9teZ64dkuh01DNQLzDHSjP+SsbEoy
Aoeu2TTQ0ZLcXf1kgELQGfqY9im7ooimmePeAfIqxy00UrAGawDXawLMito19B+0nPCYpnLY+WOW
fTIF/w/lP9imOfA/IlSqnDFm+m8oK4NLXBofZrek3Cdc50tsBaJ+Ktuh+mDtVm9WClpa5Praz+Lf
qrqEhd0fi9jBrRPW4tOsii9G88NeNfVvyNPNtR7bhRGvBKZWtmB7UtZNe0gBPN/ptY32tP4vkcX0
3+0ofaA6/3L9VVsBi0SijK/CtL4Wjkc8tVfP287su2fXL+3r7RvUQZYnXoc+QLfVE0ksgqdtJVDG
YCw5VakdZ2h4EgNFVxym670sVL1XPcCrYPTFdsUy1vvInBpZ/hnd4NWfa0g7oBWM8pA54Iv+Q66m
K4yGrezeQrZDW7LUHUrmot05UcputjUeAreRNi+EK+/tWY602oJQtH7BqY/eaO3C6aufzOAZtZT5
NhWFD4C3DTY2DcJTLUuEaSWeLUbnxda14VOwasyfWqRFOE1E+IjPZ7j0ugmgZUaHtoFFV88Z+Blh
Qq6tV1W99BSKMETTaDPLyDiGOiqedQhmgedu0LFTLCACbHfZyUAq0D22szEnvzxnfgsT2LD/cFui
sivApdody8w4VIw/oibd61Y8O6Hhnx3p7Qy/Ky8qH6GWAWK8RlX/lq236ZutNr3f/rUtfbSqlbte
CvXa5eFVmz3m4ob6xQNWoIxNkwIjgOw2+L6z7eZwI4sM4lVmNn9qb4CAGiBMwwKC1TqgF9TKbI48
jPUd0FPvnALz2yizQ0GTPaV88FPWR8lS3nZYfV/ZMKJSeAKEFYCy6vDxyCJhSPOu25q3FY9x4jr6
2syGe2r9djqoZsGHrusX2kLkZJMNOwjmlPKahxpVzDYExk7WW+8lAd0U8lS2VYSy8azOXHFOymwX
ei4tUp1zxUC/w7b8xx9soeO61umj36RzrIza3MPU/ix949cYMsmvBoGjGXCvF0UbXW34pytzdNtl
R9zOV7dlj+sv05sehr96Qvva1PTofUVL0DQfYTZD4DaYxNqV0z/kKyI1olkiPO+6T+EAWflGMjJO
mtZ+aXOZACY6t62PoMkqpvUxWwucQH7VbFe7cxJkh5u8nC5tTyiBsDhP0w7vqpZQ48Ih3QQ+T1mp
2Ud0gBHQyfZHPVb0ZsNjNPol+s7mIsb2Lmt9cRWBZ7IVBWsYK7JidjjzWQQH7itQS3HI4KPdp+h/
NkFXMLo1yo6paO2EJz0zU45oj2axfEpWFhlv6JG/0H04uVYShDWTXdNJhC0hc9xWfy5LmsPUp+6e
6Ozhdyk07fSc6acyWhU16+gtmORnJqZYHbde3QTAny1wemINvjwGgmerHxlYa3/X1y6ptO6ZwfYt
bpvqI2w69zls8oLt9QzlTjd+PIHBP4f5UNyhLAbqXPRAmg0TgvZSW7HZMvvVhAQclLQe2jrqzgOY
mw2C2WoTiQorZ9Ob4Qaxo8aZX7qHqPA/p9tRh68KqFgwsLDw2TfKGkcm8MRui0fjFqLenay1NvZ1
zoCyDD97pVc+FdyGoRi3moy9bSs4ZcvFcK7TWnH+54cs7357O+AvsiQAM/eFrp4Cn2C88cyALcnt
5cVpecUF617Lh/mvPiy+ILGC5yB40AsrO1HWR6WYJ4fts+ExRRGYRB2jpz9j+qtRfdlTsZtspqut
vdews/zRutNzOO0aCGaJHU3vvK6nydTPazjA0lf2sex9Bmpw+ZYRTVi9LXiP6rbcKlvv58m8vf4s
g4ldqXWJl1U6TBK4x3rFKb2CN2ilfVR4RoSB0QvPm82bUoQsBzNY4F3PS2kB1sTRV6988lyTmTIJ
2koQHKFzpB1gvGCcchLm2D9LZvssCNNqb1FoHpF8w2aVA2D5QTbiFeRpGQ+GFtuqAmPOoPRhpFne
l/BL73KUifakhkPhsR1irMTf0DRf1wnYTjPXD8T64LEeQo4rN8zv7aFtNirqnRjtzYIWFD2rnzKL
KhkrXq3J/goCgTCkscoj74ZbXkQm2wcHMUOCAjbFNj1Q+TfcZmYPGdr3jD1H4/1ak6BgsBTl3nZf
gYBzeIm8+uC2QCRQN2tCJxPt8678bHp2gqrNq21lqnUT9ObfsHaXexEoOxFzP9A8/nfmzmQ5cuTa
tr/y7M5RBrgD7sDg3UG0DAb7JJnNBJYt+r7H198Flp5ERrJIyze6JpNMplQWAp3j+Dl7rx1NG9uC
TYr6WX2cs44XOGWuRy+9AtymCvIbcQ/Ehvws2aIURb73RL0S7C9y+BuGHErof5q5+iTWCcvi1iks
YIQVSS5gUiw3+sG+ZVtXBfaeyTsLoubcKnW1JSoNxMeiWmXbGcOWhwYNsyZsPgEcB60umEyTGVd0
7KDc0oPcztaxTm6KaFkX459T5e1CG5d/r0KW2mjGpSQv9ZDTg6Igwrz3ARWKsxcIyWdq6v5SKXvn
mHT2C3GnLcO6RcHMF6B37whe+GTYybBOR7qyfkeFYTGuwW9fsOXxbrgTxnXJRuGztBo22q0Pgamz
cxQ3dhOJq4F+zzKFYSjfbTSKr/KXZFvHCDEb3bO+N5u1MU32IQHr2DkhnX+kpsUyAH5gEn5sAob4
wuKzFsup24apG1x4RvrBG/zs2PlOtXYUjkuaM+zN/MigiglpX6THgB1+gRfUjNUNKYzXOqruZiN6
LI1+PzbBntj1m8jWdyLKJFiW0FibIMM3geV9CATc46Dt1daKPaT9eNmPuQ1ebmVyv1Y4FcxfYMhi
RO+GrhEPhxlkzVB6a0e68UNu8S3b92EYxDsG0Z1HQBld77mSVyaDPprU+rZogrU/NbusBMdCXKJ3
6ZncxCF25mJLCUriQ+iYNKF1VYSQQoQX7l1MutZmFtWs7r16yuEhNeGh7gPzYYzGGC5fqhxvw8F5
nZ3Cd++cNOFNN1W5c9q5uE3cjFhKdujg5uXSwzJZl3rLCn6G2keu57srTKgboiRgLukEyHu16L6X
xqaFxmBdTBREht1fOY0Gm2VigSxgO6LCwQthmJvC8z8kpVqWWImd3hbBQYdBfRmidtzqyMMC18Qf
0caFmxSlLfIxtgSymw9FnQW3U8qn2WXqEOt8i7jrJwmjm3kQEewiFwgOvrRVNku5Ul5forCOofo0
pbnPLOd+KsIbk2UI8+5tzAO3hlB4XqbFlTmKa50UD0v/c9doqzgA1fDWcjDTHVZz+Ixdy4yriLyH
aRzrjR6NqzoRLAqKFkPHJI8Ben2HzIxxJtAt2u2rIg12djBfuxh7Z7WMhvtZbgpL3lnGtKUtStyE
md4nOXIF+BIfCsOfmRJroEWGg3dbgk2A2uXUfMNpmGVVY1yVTRvujdDrDPzIIyaJYvqWGWO8KfXk
rSunA91IWgGbxOqi19SreTUn26BBgzig47+jnlRH3ZkdX5/cuLAy3u5UPL1SfbArbaj8RQ7AtvPG
DxiCGWyZdJpdiDt6UQJ3YY+wT9CpL42AGXhve7xSA4onqzPXWkblJiWNZTdF4zl1SXUsSzBqdVK0
F1wRIjVkmn0OulCsNTakizyi4qvKAXapHM5iG3uL4TfFxgwAIXVzPe+Z1rlXGEF+9gwTVnkZDFv8
kNEN8nGxclift8zft43nf8/yjpouxL+CbOvM6L1hl/VL5WpTldGg8S+I+vvC4LU5Q9PJ51MbckN4
iLfJczM4IyuA3vw8BDcd/dhNDAxgk3TMW/wC+iViOvxFohzv8QyDWc67h0hGzmYOJ+M6mVyCX+gi
+TezgavaiVkfalGbO6X75J5KHw4grWO4JtK7qQkEvK0KCJhTSSnE7sNeAiGGI/jD+dIrx2Beq46o
R8/1nYOtSkojr0v3sdV1jP6z+FamjjianhguS1SaEr28YJrFrhExt6pqkuun6TZrkvbHkDkl++fY
d++dHkquEc8u+DpE5RSMLUNSmMwEp0xhPbbbBGFbukmn1NwYDIUZVzADBXVCHGdfww+cZJ3/AmAY
Vl9K352MdYoo+JfoK4dFDSnXKvQmNHylY6PkDQEALOkvBfVR2YAMDvto106L6iPlIXVXEVaMm0QU
820pctoyrq0oxooxwLkaVGGJVdRTqGmlICBkCTw13WWJRruKgaeUpcY7ypvRefP30pnavTOHsKdg
uFUrO6Jqg1TcnDkq2CCPvxF5ugvJD7yPutm77ZTVbBC+mke7Zj62tSMo2IfEHiyP3SR6EIP+3sZL
Rlhz4r4svPQ6HCiHpj65GGyvvLV60e3itPtaVDb8XXY48UJezFxRnWdJZoAoYUydFbAeRUDbLLT5
J+N+/NwWs3VptRHphaSRoNO/AQIz4bUqtjLH3r8YM3T/KaSm9b1uK71x17T90eTuRHH1FSL1x7hm
hB3CfKMTcOEr7zB26dYU9PWoDbdlPOJPsXoj2XV8HZsVqqvgvAq6fq1HJ2KTMxnHuQmqTYzbbU8V
BPUxHeQxiB2OiYJ3mRn1X0Qz7crC9OfVPOidFY5U2ljdSB5qzfN+DJy7Cr8btXnoW18bHXfoGkq/
f5wJobgccj/+2iYx+6Op9cj/k366raXZrVuK2xDJSO1fwJBoP1GA3Uq36mgBj4F7ZgRNv0/Yuaxi
gkX4snXxT5VFyZYG910hbRi9znQdCvNn4Qgm0cbBjPsLMy52PKRXVQktGZ9xVNsXRlF/8HPnm8us
i5rCZt9YkwC3C13f2I2xUT4owWx4hYYbVFbUrEWV1Eh1s3gfZ8627EmZXSGyV2LTgaN1v6a1ZjAg
24WqM+fya23U2eexpbILg8iWzJeh8fVGepBD7myFyMebIreuu6EmFRmAsXOhBlrPKzb3wedwXp7S
tFCPyeCAtB3z9IDBD2Z+JKmH+Sbqob3OQlM8ZElKYR9GiH2qLjzqENg8nhx/Jw1DfKbNekf2eXWu
U14PNgjGj6xzDJTPUeE9AINvNkkxZeeidOOz0YHR42dy/gQug7YHM+OfKCiKSzub4vsIuSxjCcM4
5KLiepTW194R30uP6teN8vha+PnnLu3sS7Yr00dTCP8MCXV9OyH+2TeoWL4p9giHrqyqa9Ms7RvU
9eIoVBxfNFzca1ZlZhd1miJ/4E4mdT4cdJwk3/B3oQhGmUFEZcw9oMsnp7q7yMUcXmUGLqkgqzfT
4pmta8s7AwhofoxH/S0O+/YIadVCZIeqe+SCX8XORADqaN9mbZAMZ0mVyi9BTsi5jorwA+/rmilp
zs5SmQfU0TARh1+5M5AfHLTHyexxRBKBM52lXVn3W8cefw45CrAonXKaTNOu8Lt643TTD0ODdm8I
mLr1IGozvCHloJut9Fb3E71F07V2fpFCAAR+pD6AnQvYCTsKmnTRbASmRqSazpfWTiB/l00MnNzt
fuD/5MmYESCzleb1oslPk6qZrXIfaSGuyoHC1ZLxtyIwGCQMtnuuwuZnk0Z+e0YDKtsVRqc/sAMT
W0sF/a6IuTpRVH6Je0aM2Fx5bVzXJIlgeigMcp082kNrgLoHYQCBoh9kHyU7H6QFvPtTPH/WIYJM
hsegul2Rf9Bk98ZkeqjprBnUl7DzvItsGXO4Y54/QJqzAdlhGph7bmqeID3ROmD9jvqfhQLy0ovs
kdYpTeA5N8WOzh5SrA6C3x63K4Ho4OR3Q2Oius/CVJ+1hUP7ZZRNvkUtlp3JvncYqFtMp/SswfTR
JhOtOliyO7aVQGdV4r06U6bjH62ksve6NZJDxEaW7oflHyYcZOvO6vodWWlHB5vNFQADl/5EmWGa
BmuSQ2wqTdo6TgKnVsWhe+PPrYXMRBt73oiZEdTs34uUkiN3vfbcDZFVUi6k5L258XrQiK5NCq6v
aABRQgp6vZquOnUfgJMKvdTWwXK4SgPrY++rAHiCh5p3oMvIum0GX+iZUBip2vyQMbxfEyHsrRul
mru08c49CcM2j8bLQoffo7ns1gwj4wuGoZhTk0FuydTCZ04/pFpLXaszN+rnbYksYt2PCWix4bGM
2Ad3QYJMrupACnkjxji7246zY+2KZrpXljs9jqFxjQKbhrT2HkigzldxARnFAwrjUxtAvVrEw5V3
APp1laf2B+hJDXqmJt/wBWzgqHczvXXngTztYJ/nvrntl2QQPtO3Q5M0+8ywiaMLzfhMGqrASogU
apPgfnkQeXmL2sBZx3QQUc0uE9iJbqwZT94qkMkVI4TtgDf7vnp6OPLcuZOoNlZRAwGoIKZlLQQd
KC+m07hqXRec10RAu1lDazXZvkYQ2L0ORIxlme0BDWd0Rq3NsqNm9xEnls23rKKdVxjVWTVELkk1
2JuRt+MjIUvvzKkBwQA7zLfEmjjcNq+FfaRrmX9HP6PPosT+HGSLObBILk0jMq+6DkZxWNmgmVIx
7TO+PTsCGiD0OlQ0yELYlrcd6w0S3FFWCdmq2Kq6nj2uwqsfxlZ5M4hKXjfEwKPWwwS/NtqxI1fD
gdOO1++C0qtmomZ8n/tw6Q1BmeWhvi6bilpnivHcekutFWTj3pvlQGpMPP2d2PpHNr43DXov2Bb/
aPhbjve/jBip32RbbBki5C/hFstf+A/bwjJNdGHKkaZWFnCJvymRwvpLaxsHDn/8NwvyPzY+DxSk
o0BO0B4Q/J1nbAv9F+hIgE/0tZ9oGX9EKj+NEyVXDDX0cnxHKGmDTHtp4psFHcQ6islW6Uxx1Li1
S/Rme8OanYt2nrzzyMryI6BLb+9aqd5LwpxBjum0ovKZNd9avojnec6g8L/+A/35Fzft/+RdRq8p
b5v/+1+g2F64C/lh8DYEPww1LTGrJz9MY6WIh9Q2N9VYVmQEdMjuBV7iTU4DGy8q47S3D7jAeZ5D
PkzN/FHjstUEETEWBgD3HPKBb6mOmpFZiC59kDm1W59jXG8f3z7KYop8fhRpOkKbpoNdUgtNJO7J
UahuEArU7iaSnXkx+jMkgLSKmMDho3rI4bU9BF0lbkpMEX+TA3lb8B+8ckUtEEgnx4ZPpGzo+ILk
YbAhL4/tu7LqKQ3IaJhV8iVAY4/kHLejbTs9eydIluDJ1LDzFMgx9JXAFOYQ+1dmm+oq1Y26bmXu
fn77gljLUV9eEcVdJkvXIu1M2Qu46fl11yigyL4MfCzp0kD36eizyiqQ8uQG5PASW+hdPA7XEY3c
YzlRFIUT2iqlevNjkic8gJZ3a3RoxdlnaHRp7/y85Yb89vOUxIXLmwJL5uSGubN256DOCe4IPHeH
IYIRIDmaX2FIjKTPJtZHOzNI91FRYe4tK27ZoDqQlEZVHEmdaf/GC/3jTTx9LSTLiOWyZvCuOi5B
Bi+vlprVOIVNHdJkIIBlFWPv2JZsKra6NI1PoeNN7yTVv/bUOExM+OpD1lI8Cy+PKDQSzQgZ3taj
abGbIdDADy8oT+p6Ymu7hMgEOXzjilvAl6ppr6bSIeNKWOU5GA/jwRzG95LOT4E8XAUeZQGzgQwI
Uy7k3efPzNhgKBQpo2hfK31bt/4y4cYQSM7HiOyub9YkYHnvXPrTBWJhSvLSQgJiomiyYL48KMgU
2Xl+BCJH+7SFJXvV2UmLd673K0exl3WPNArXBHK2PADPWEO5MkApJn6yhVvDBVUtRuW0k9nd28/1
b1cQ1hkrLA1VmEukVCx//vwwEctEwkh9kyj8AYUI7UOufPCyCX3OPexvNGxGpm7ePupvnnHeINZz
k1ODcSKlfXJ2WEw9pzIjDFKA7/0zI3SMX7Y1gp4spircZQOjATRMqUNguFFPEArzgmqyngcxECcA
wZaWnU01b4Gq/ZAYVQgpUw56AfnHzrpxBL3I2p7Ku1qjMVppxEl3cezA3ha4EGK8qbeVIxu2+C25
Hatq8puLYJbQKaH54hMpM9O/pEtQjPuOk9k3ZiyKKy4jblrcVuO2zSU5FsBwxlWNJudpzN1ROoZW
+xiWo7oyjWzId30oinOekxiRkfaQtid2iEgSKg3JBqLT6YfGjVLKXgvo4Ab0TNmj8+hVfjv2OR0/
hTkBHSACRaylfYovw0G07ckpfRw90qFIXzOMfmPF4SIqNFsI/tIY9DfS8Gpy7LNFqd1Vh6ak1T5E
fvWY2jigo6wmGO/te/rak8RyJElQplphcXr5JKX4HoQPyABTVIZOIUr9PVADtVXVovae0/6KWUy+
ffugv300lucI6z+wPf5ZAIxeHnTwsSzDe3M2mawV83hA/xVBrBsEQGr19qFeOT9qAg4mLf4lFmbs
8zeFrkVC6eRxKN6KozXR1vXDMFnTg7TPec6nHdnA6frPD2pZYGoW7gIxoKcXNQjwY82JwnHstZfJ
NF77SFwZMvr1xtTUJ6rFBf/2MV+5pgo3GoUglaDlyeXPny0Jhc3eNJhsTjSKYLNyw0lFcfOdRAR+
9vahfvuKWazekhKE6FPbphB6eagmtvGrdQVxggo3Kl+t+mAyC0Ag6M2XVpaN7xxvKbJffsUt4bKZ
V3zCbepq5+R5IfKvKjpUwhsSSSlwMtf75c5D+i0K5+i+SzLxyXZzKOZmgZkeFUg135m+HpnLJI7U
2OLdYq+GBNQ275d5UwUWeDE7x/zZ5AZIsbcvzyt3wmVtXJgaiqsklm/EszuBVaEcjEW4lCOIuOi6
KMOJ4uNEKWlk/fmhqEcXAqZiVZYnT3ePbBAjUKA3VpgxbHKN6BAbhrtOWZXfuQmv3QPwy7yxTAJZ
+08qejzjDaNQ5uDN7PgX3Yy8nWkz8C63iehNtWl8hHXSv3PUV66lB33aIzXRZqppnlzLAss2vYxZ
M6NLcjqp5BrWdLcXVp/Yv30tf3+q2UFIaK6ERVvSdRdgyrPbFo6zhvWDOAZlDmY/BOcYYjp4uzEj
FWC26eXbx1t++ovS1MLlbGsbpobD59Q8eaj9kPxaT9E2KVTl7Bpjai88vrDvPCGvnZUE+8+RWN1J
Lnh5VlXUGiVZcs4mUjSZ0LB3e8w83ZVUXrFWSeW+czz+kb+fFyuDYvnjfgmq3ZdHTBMAZKnIzU2r
kE3hmhwxmuSWDdzPwgaDbaWQIYbdCetPM1aQ+rph0dX4jTX1K9ct4zvtA+jYNq4iK3vEKX1fQGPN
N0h9fNQOKd2xohkpI8xs9s+SIO4fqdqX5PGpTL9HfgHwLZLDryaLCBBA2UJWue74cqcyHLpdMfBt
hWnnBAHBm1V0Nc5Z/WWMTcoWQ9vseUt62pgym/RzFY8j9mYzWCQzZt39JIc+Qh5VBhi0BykG7FOU
X2vPL5BxhXNcHdmkmd+RdY7jmlufPTTYlB4S7vYvHJ3+lS8WxhZJimg93Jr57CqqjJz2ZaVxvLiN
BfzbMcfim1PYBP94OnWWi+hPN2jAl4GoSskybJKI6dqUhfWVbdTovTA6a0y/yUy4DOIdfZRdgqnE
G4Pxp0B3uUw68DSqsq2yBcAo7tks9B+xpmO+T9LBCi4wRzIo8mA0fvP7mvEKDCCYkJUC24DTOm8/
hkxkS0IKJfs4hk1ZuksivA9rZOVzso9G7VA6IQrA8seAJV+NkNK/070z7rCAoFwoKp8fMjgwY1Zd
PSFGQQTG/0JJ6HzPAPH8UqIfOK8kCkinjRBiM9D0S+Y7Q3ldK6N8pHQDgmn4EZMXmqO5iwSoYlJX
ZQYDCsCVkuQiXDDjOrAt9JHxDDdt1SNVQAkuc1NfANT0u0On3PYhLTLFsLNTeb9axvXnrcglmIEZ
JAdh9+h0QakNR1zbZCNklo1FDCs6WjAvasBVYD3wj9zBkfQYZ2IoPc2LBBCjjR6We8v/UZcWshyY
KN0Vjkqgjx4I0fvYhIcDcTFx3cvBzYoDboLwhyiEl+xRXGLIbwc1bRP8t4dI5nm17iEM3/ZqFvcc
CDPG2NTF4zDm8x3PdURXNyxJxC5qQjcShFikymR85FYOfKBrVUc63b69eJ3So5ZqSnkMhl26B659
ulhGI+MnqMxiU4Wms69yVWz4BIvLThkD6T7MiaU5DBvtDzWtCfvw9tF/39VyeA96nEVnDpm0PkG6
5sKqKsGEdoPvAyQBOgh8kqR9btwJZmPWOuWus0lKbRSS8rKpvWvPLvS14IZvXKcbLko0HO9Umr9/
qnidFdtaqhQqMefkU9WC8ByMDGsLLAmSh2yEc4ZbefiKvPT2nfN/5dtB2bWcvIdoT5+WGF5SSAAq
LSJjoQZGZ/20meIiv9BgdY94I5uvoaNxnMbQPKyaqRMbkGI9uShhqiUUXOMkPYKSy3dv/7DfiwQS
HZ2n7S+p9Uos34Zn39AoVUNjxbmmW49mxOwGD66OQhFbkEQNKU/lj0bbD+88jE9dnJefUpvvDXtu
1iwCeE4/cnNcmqi3BnStfh9clRELPm3A8pB3ZBIoX3W7WfJtUUaib3TU6gMDx4b0FjNqvhiMVz69
fRWkszx/L34QDWNY58h+SZ9BPbFcp2fXwarHEW2KDKggALbaYTo7u0SxLcRn5UMzMscpIvNAdx2+
GeLPGdguBFhMEvI84Bn+0T8RYr0ZWOyYLNzY7EmUT+YKPNmqpr5cQ9+tywNbZta63PPH86B0PaIS
LAxCRNpJ5xGOATBflQxw8a2qh8XRWCTOxlAxcVuiqkRLCzyHqAIWyfUwOeojpFyIOuY0obFwEsy+
vExddJUKgVu3FxbwK+zfiPlom6nvZT6yyLRZNYwHqLyAerVTDw+uWyOqmOwWzkGJifwAMzf6JAnK
bJFkBUxQ6ypzyRV0oib7XgXgkrfZ1JnueTqNeHBXkeFaGD9IcUkLeycZnl47smweFKSzdmfNsrru
WHflGoqIhUornsx5E42qXpCTU7HtMCRYZ4MrjHnTOuYlVCOV3/SsKUit8RQyuQnN9LHqApTP48JO
baF8lufoVpiAVYaLJKCIWkxOS1S7s5Zd1d6MRev8iAsXUTLfxTT7mfWT2d4jrDblw4zPUpxVCNQy
cvLq2EQRUurunA93c5gHv7oam1L1F5WOPXudSH/GWp2OxHHAka1qiBkoxXcMSWvrVuBA3hmhLatN
VzPJRezj1qS5MZsvweg24TXCc7J88U0N92YwQgZTIQMH7mag4EJ2+GT4+aVVbYi/YUxbS7P5Hvr+
cMuHOviueYgY4CaR842iF66P5+VY6gobLREzVT6UeWg2n9lPdjSv4tqP12FB1vXBnQYEX6ohzHpj
ZwmdAg+V7ipKGsNmpBe2DLuxK6EGmdJ9OxUudjs8ivdFNWisEnU67sooArBZaNl15CD7SbJtjbEz
d3POY8oIMMGnGNq9vsaA56KmdSDpr2q8t2SaiLZ5pGpozJURe2iQijrKpg3+QW3t6jTKHlpZ4Ev2
h8GhvDP68idz1SI8K+2SwLost0S3jlSCdCvt6rTeVym6jniucfebUeCKCy9fjqMnoznDiA1PxIHu
NLGUYwktmW8jp5uHHqDM3I7lBWZZ8yG0cHvt6JAb39SwCDJzL4NBUc+Nk2CPSsJPgTMOZ0bmucE2
8gkZ32DwkJ/mfFKfOwz95Ed2PvleImGYsJnIJCf9CIkcYYyla8DUn0wSU4MpH7+AA5b0ZLBrf5oN
9KFE1/GkYem3i31Vj0tlEyDiLQz4HyBwIA6Ynl11FKuN+dA1LQhatC7V+Tjb8U9HN8Zt0JgAwso0
6r+RYcOAdUCJ8jmpPOMemR4MX6pKAy2GHHBa0ab5wKvut5tB9ennJHbVp1543T2wrOQXGuT+sg5K
jBRGUwKWyuxmfhBeGXxLW62NFaLFLlvHSLsx9tchTGfeM9Lzppzx+jatLJf6uRxhVLCxJrXaVeNY
rH1/0g5qgTH1UOxDchF2QMQn1Dgr4rVMreuUojpdVxFAH8wCkfzSQz3RuHer6dzth5LXwglicTAM
jPjbrkXVgGc4cr83IyGIW2C7KMV0qu1+N7OzvPHHavg0ZjlSCKFy9yFBGH7eVExkNyJFWMT3fA4u
rd6PAWIl2prwgg1uuimHBieLlcAyYS4zSeeMD0tNRHsxiPwAHNKMDmWnIRMCNYmuMtwvw7pGYEXr
z01da1srlBeb3FL+bVkWxaMVwpWBWgWpHkVS3/xAM8R65gYxIaGskgEt/RxlWMuF7dZVvZCrjTHB
a9Ua8Kwlb2XNsHjhXEfCDh/NJ/q1N9foiIoFil1EZlFthidWduAWSUJiRZurDbKIcdrPoC5/ySfK
9rAAt7nTSPcKQUobl2CgzHae+Nxhb0UJOB6w3d0C8C6fWN7xE9c7fWJ8e0mnHvon8nfQFemPyFp4
4HJBg7dmUN1WT7xwoPH5RfVEES/92XbggD3RxZ9I4+YTdXyQOaQz6NXjt0AJuOSCuvmTb4FfrkPD
78/CJ4Z5+8Qz52Z2F+MT5dzRDr3a9ol+7jNnGBj2g1p6oqPju7U+ZU/M9DCXCA7NJ5Y6GnO46kaK
h30F0QfzyFOJ8EfD9n8coT+foP/3myP5/43Ddmqdf46H2UX5aS645i/8PWyX1l+UcJqilkG7R6+C
Xce/hu3mX0xsJA0ai77+EuXw72G7Nv9CLMtKZjNO429b/KX/x8z1YPA6jNnZpEgpqMX+JB/mtL43
hWLc8jTVN21kJCd9DSmZo3k5pmZsBvACndQdzltklQ9eIdt3NjhLV+Z5/QiPAAUBdTTbCK7D6ZyQ
iUeatC0tVapM+xsLJwailBjIzZBZBCk6Rk4izazxLTl5mrzTmHr14HRwHC4zYwF5spEx7QDLeGCF
28o2omNuJAC/vEpuSGYpNmzri3UL4OOc7934zhbqt0L+6byX0TplPOaY07qZoZwBnlNCfJOgUckH
i7ZTPRlsisvhahxK0sTUaJM2hcZ4P2XodoJEiwP4DBzCyKiq937QaSH/9IM8xu1ocNnmLkqO54W8
YdWQ8UG5AJr0+4vULsLzOXbaMx7JeefPVUGeiCCw3DU7NL1RQuKgk3i3rqmsi2fvyc3fN/+5ouJ3
rYfQtPCWiSlNWIh/J8/f7Ft1NtN92rbYxC/jPFfemskuGi5wwZi3jDC7MYbGJaeAVe+zh4TrVyuj
AOtZjSx7pc2pvmDQZXrI4xO4De/8vqUBfPLMAjy16WkybOaNO2kQj4wcmkkRIl+5Q3RnQ/xceD7T
WtUAtYB+NPu0meqjTOt811TQeSn8m781TP84X7deuV+QaSwSZ2z64SwWL++Xy0iSQteNtyFm1esq
Km2GWHV6BQLMOCB70ZvJCaidseglF0mYQPcd6f5AeU3f64T+vl5ozRiGMZc0eXJs1qXnjw4pWJ0H
ATnZ5k0sftAESZAuQ8Rsg9rfv33tl1t/eumfHco5OevSD33wxSithVkRq05kRndeGb7/xcmm6YYq
Sb+zzz/tP/BaLFeXpVpplO+nU8PI8mJykpt4K0NSauHH5EfbhnD99mktu+ST0+JFQeyi6WCztJ/0
rmFbCsOEWrWl+0e8SSJLFj0Ue7CxgAu7zled2Hrz9jF/E7Q8nRqVpE0bYekqnFzL2JiMiKZpDJEl
zXZdlkw3Md7ibZYa7RfK6RDy85jD5DY9JNsAa9ZDwMs0JKa+QQQu9hYzf0pMWJYPcz9iznz7B/7+
WLEA6OUz6FhEBKuTi8I6heCIMmrbFK3Y51XpbkaY0HuJPvGdQ/3+WC2DfhY+yYdAINp4+QQzkie0
q7CXuwwWzmDvRhSFNu+DisiyGWXwO+KJ106NgQgjJo/elnaWP3/WNcnGgm0Tnji8LG24yyvl7P3O
HA+qhEz651cRJZXNufGhpXB4eaguqVlFiyDdutDxMFXCIpVxmO7GYfxX5Os/r0m/P8YuijE4/xQo
tAbd5c+fnVZiN5q4cOy+IvEWdqhtTOdFP4zOykt98oWHEjqMSy/iyirq6aJL7PIyMNpwA+sCmk5m
dR+jzvZuKpCsn9JGlNsC9ajaQlGT529fltd+KsQlR9G/EoLF6+VP1YOwPNNHvuKXVrFjLIPKtgvS
HcsbwinVmrs2R8rx/3NQLhBjeLSM+mShnKFhW0U+JVs89fTwZZa4tw4v1VltzPkvRGNLZow0vr19
1NceNmX++6inCsWK6HmUnV2yDZm6HSO3v03DVJ0ZMxint4/0+2LJKoaHi6eMuTxREC8vqosPyvL5
D5hssc1H0LOBns3uO/qmVxaul4c5uYxwWWHfu1jqEr9Kz0Hg0zaQQXRmBSZBWTKGFl+B96ELzG6u
dPxlgDKOWYfKJgnPTYiUt8aIUq5AzXLhDFBM3r4Mr60mCAT5JjKqRky7fLqfvQa9jtwJcTMAcIpb
+DwoGcvWVR+60Cs+DgOGlLeP90rBxAVx0O1q3nKXNIWXBywAC6k5t8AKOpX+1jJi/jn1Gtt3P7ZY
OYaGiOe2D/ObfHDcW7e1u/GAHgclf+olMwMz4cNL7WdlIg+0nfeUN69djyXqcnl3oJDYJ4/FEJCS
Qfhhhmy8HYBeDYZBw6kyHllsk2MORfiPP6fLvETTleeCMOo+qeuZskpNJyXbwh5BUQ6rUOyjxcvS
av5bG3tjvY57kEBv34fluXv5FXdR4iO9sRFD8++T5xJ6uzVMWQvHnYdu5RoTmbNIr3ZodItrx4pg
CAorXVsygGMXaOudx+CV95zDs5d4Wtbs0yICUnmVNVkB9NwFV8JMq97glUrWqYQO8/aZvnYotIU8
cZZE/3eqxsD178K9HPg068LYNEXfHOMWaFpWDm3wzqLyykptofjmc4Ic2HW8k5upaRoWHc3MrQf6
laRfy90B4sPSys5hY0U+ArgOG/cfn6DDzhd1NZoMvsQnB+1lM/twiINtWHfhXePrJchzno5dYta7
tw+1PP0nTw26CK6lhyIDLMHJapEwnYcPwYTe72J5GC17AAQqOvhgYBdSdjn0+9vsMIfJrz8/sLMc
kLpHeOjUXq4aPK6Dz1JugLsMxk+pBY0hD0VIlkG49KTIoI5dN3lYqt/3tlCvrAhUCkyNCIGApXYq
dkltYsfo2wdbw/bC67QKfkHXVLtuwofFWPi9sdlrh+NoNDVYDSjlTy4x22z2KOCENkHqhZeBNemP
yTyXj1WYp3fkd4l3ruyrx0MSYlo4ItA/n1TWlTIqKUiW3pRj21zkfKxWjU11GfQziTtZ+85e8Pcn
yOM+uuiVWPO4n8vPefa9ibUT9GHXh9uZUdey+23P26RJt3OKfd4I65skND/kIQ7itx+gp2njy0eX
A2NDQHUokAKfCnsiNAAk+JrhllEo3UaVZt11MpZq3Ot49G4LyXx+Owa81ahdoHSt6dROybHUasRS
SQmIENYMYRWPQYfj1Kx/pPCjgPrK2HvUsfSuu2Aul/GZPRBOE7QTYKQqNx2IWo55Mw0eszMbzYJB
XKU0v1ilT05fFU7u1iq9wH5nJXql8PAcTyE+cxZ3BEmwLy90bXcOfJEh2lYtyoS0HMutRSzKJh0B
GySuhW1qbnug5qh5+imW/G/YHw2mfjtB3x9OZDYdQ8NSQBWM+p0l65WOAL+NZ9xBioTxRp/8OgHL
Khq8MMJGB7egJZPvDvGiuU7E/3B2Xj1yG80a/kUEmMPtDCftroJtybJ8Q0iyzJyamb/+PK3v4iw5
xBDrCwsGBKimmx2qq96AxpyqRXhXwXI9tBl9OX0YugtiwZC6UtvbKavd3w6ehAVQTAJviinYavnn
wIExzYSYb2sgnkNaDEcI5eEt7ytz587b+iTAEOSTmYSTlvBqazdem7Var4WnZurhE2uQ/596WPeo
tcaWdvCQPv9sNQgPHuo67H8oSgSRZRgH17dh0T2hj4aWFKT9c+9YzjmBbBLvrJr7+4sCL9VUiUig
QecYy0XTo98WIScTnbKEz4JmV+r3SCu8VBbixYjRIr6Vi71cYDOonBWycUATa9xxCP9OxUg1PHUj
e5OSWRVdUxXA/gFWePrXgLjqcc6dvS9//wCQxez/D7u6Nm1FHZCXTjnkQLDfMteQ6KdiOj8+d7YG
B/KX3E7jxuShtpzR0NRL+tccO2gz2DdrTsWxS4f+5KIoexQJvPZxBK75OKgmV+3qsGM5w3J1IDuw
w9bba0YYTivN6KQVqDRlBSqLBkJ2PlJN8+8eBrpnV6b2KSR+yOzoXlHR2MMj38GBVN3jR1CeNyQL
DHrJcuheFfBwkT+iROXng2mO4dUJM/Heztr2Nz5t/8XBxfXJ4qS5IQ6f3zCjLV+GtFCekIfX31nW
VDQ7M3Of9npcOqoJWhZuArSJ5W/SbF6YwqFwRCJenZpRFM+K5wzneHSdQ5VUSKokeX5pcUI/dZRl
/Z0Po298GEDvkmzIJUjtehm/w+yzVwLiN3bdnHse2Ofck24iIsIfQ9HHZ3R+RvUYalnyvQHJ/A77
Bkf4c4CYJq6jxs51vHX8mVyK/CBNkwS25e8BelH3tYD61IbxdNX6bjgjGvGnG6JD/XjomzPPgvhV
mQRXu1oNvPByY1JHNgLOcNKZwfzaU0m7VN7UjAcY5YhtdFgf0LqP3gf9qH99HH8j8aBL5LmoNTFg
XV+PFBkdO8pIPDKT6t9UBz+B8HWfRjF0V6eKkptuxzDNhQi/PQ68dc5YukrvRELjePIspxgFvNEZ
ZqYYqbMB1raXPTvoc+6sLDl96x1PLw6slezSwWNdRrFL2lXAc6ITKuPqKVYLaGQNWi5e6YSfEJnJ
dwobW+caAGkSYugGkuC5jKdgnYPKK/HmWJ+erFmoSFkHNRSZCqDCZ3IbNJ7yJNvjDm7FBdBnQ+Ow
LMrPq9kc02RWkwjdZWzj4kuvO98jZVI/2EP8r6HE2rW2jX8ff7+thcMtYbq8HhnsL/rVq4w1UsA9
h6T8J2FiNuXNgI7SaHI6H+CV/UWzYywP8sz72ORid9NsbU/MhCR5xDKAzKzu4xitydTBzBFL9SL3
UQJE6qoU0RUCmrlzEmwtoNehVtdhUWTIxXY5Ivku7XzXRitAQrOOKHu050Zz7J0Fu/khecp48HUh
FKrrD+nyET0NCiRCzPhmz4BuEeY3jt2IR0icArDKp2y4PP6WW/NJKHojpJ4sodXxayK3i3Iwg5xN
aY0lMB4KoameeaMPO+fd1rbnWOVMhTsH2HA1n2mXpB5pE41BSmxnPaQzibR1cno8oF89nfW+d1xZ
G4ZzSAFvlV+Ak6lbkyk8OXksniZdBGc61zTQlLiurlKwr1cT8RUeT/U72sDa2aur9l/MoJFYBD9z
JQkcfKOvjFOqaPSn9CD2TSMfTpA2q50jeOuT0wd0UeuA8ws7eXlmOOCwIWzUyWl21fio1IXlV8JC
eldFD6KvSqxzctv4Y2eGNnIhh9NXUr5gf5nrB+40OijWChGfct0rXnS9+2K08fznFOCtoUyscK3D
bVRo4D3dub31tj7sNIk3xk2rGtCACUHHoBG6HLeCsGoIxTE66XHRnUwVfUlzFPHVQ37dhyISX/CB
H3cme+uJRZFGp8IGWMGGHLaM2hilhfIqr42qd8UlqmiD+b0TOUfKry3dqT49z5qZI53V9u8VrcDG
Z67j5BzTqjV2NsPGvuO3WB5EHoOzbP3ywdoRh8TQRL3GDtWzydn9welDwzcAAO+0q+SCX20IelTQ
kuBzG6Sgqy0ehpnu/cJhaW2qmU85KMWvRm7n2qmmx3Ipwij9mRhOg6mo5+Xokgpxe7zitj43JUA+
HCkevOP1yQbEHRmRMjrRejKfi640bnBb4hvqNP/WimVgt9N358cxN05vqmIMm4Rb1+8gGtrI8xjE
Mt0acF8XI0FNXIk79+aoNmaDVRr9+TjexqXocfurLi1n2dNfb+XRDKrCKogHfuEUokdxtlsN11O/
+dFV5viSgibbuTE2FhF3BRuIspgN2GK1oEFzjohb00rhMgbfZw6oLGJIdjZGK/3t8fDuppMHi8qF
T4cbRjfPqOXeqemzzbziEUn7peKDpT0sRk7LwsSBQEG0cWdo95uVpcrFpJEgeqZByGVAXI917KZT
xY/MrrlRi7BOgeJhqlWpaf1HnGrTrYVQewrtXjunXVF+wjIkP9V5nu3sn42h08jWVa5HOPlAu5a/
pAGm26stVapSnaujqaLIU2fngWYVQqHnx9N8d0fKUcOZh5IvS0HuaqckNadWCOvGhyCOcbBm55ON
AUSFvvfjQJuDAr/0KxCUavn3r3K4sEW9GV0ibNdSBZ3VMKhxj8DLIdDA30eTnR4fx7u/lnnhsFRZ
pNBxHMqNy4ClqoEipmfrm52oLpZwK1+ghfIOZFz0s27o4CZ6Yj6P6jh+BTfWfjBBvH/NVXz00OuD
KFF4iLWHcXita7f4WheOeElLpfzZ96LbWex3e1n+VhIi2uF0gvT1eeWFwHihPyh+ACnwSVeM6Pvc
q91XLQ2RzawsIb6WU4Hqq8iVnXm629IyNGxzdHkQZ9DV1bK38hoGG/wXX8VA6NYniMQ3WJSchZfs
3Ycbaw20IRkZsG+X/t5qCYyzl9qDqchO6hQ+dRn8DKrs8Z+PP/xWFLpZv3p5jnwxLL87pqIliJtE
QdlKL288Frrnrqr2evMbUWgy0YDRDfI+JIuWURItMEoKzOin5KbxXENoPug9Gi9vHgt6vFSteLX/
ouAuo8Sg+fk2mIF6Yetei1pJzm5fiJ13x8YS4GnF+9jjdc5wVjMGlL2jhtXKnlWc42jQGuceyXdf
VJ22cwrchaIcDn5RdjmQe+I1vhyQXTluTk3IwkhtFKfRNOIvaTTjQZfk4Y/Hcyf/qUUWAr6fmh/H
KE8NWmarUINZqU0WDoQS+LALDV02kVoRCTkKAA3S0R+mwPqUD63uPw68MUbLcnng8NxnU5urm0u0
XdomwCL9IXXjDxmeUb5Zde4JQQl3J8/ZCIWWggd/WeJ4yeuX01mFauiGjYZakDoCmGn7sqIRODnP
nZek0+nxuDYmlP4ejT+gey4ErtVJ0dt2HUIm83w0EVucXhJ3fBYBGB6IDY3zrSua6osVpggRmlm4
pxyxNVLKRqhiqCBt7rAiaQBtKNfSwBet+3ccULTMQ0gubgA+5e3DxOqPwh6X8L0w0GwkJtQE5DaT
UccioQHz71Oki343O2gk0kDdfDJzr/gSBlXy9XHsrVHaFBsBesHau8tbY6uHwdPbKNrnPABy4Tgn
o28t39DQeHgc6u4As1We/NSH6ezTl/dW6WMA8NQoMiximsHTbqM690+dYjc7A7q79WWLCdipQYXB
NCx7FcUdsYrPAXv4JPrFk53BqR4no3gPWku/hmNjv/U2Ix5JPyhiqc2M5MdyQ1ggCkQpdHxkYnxj
kS9PTnTLlatXVtbOPbM1NBD3oOToEt8j5dIBK3dV6Vxfodb81JZJfk1o1mImpZOz++bQIsD4+Jvd
1/MZnkd+wGfjCuX/l8PrCopjEiToOy3loEM/oTd0gAmuncop7H+HZDug2J1Nsz/VhiswlVbcJ8VD
kTE1UvPk2ZhtobwYf378uzaWLT/LA7rEo4Bm5+oY6hWBInaSu1zsUfG3yhXf+0i9TJfJHeePb44F
BkDOO7VknZjLKYD8H2AVGXp07FAnb0oD8ZMiDw6Rkevnx6E2DjyAUiSPvED4ZLAkFimrwBUgzKUr
mWj6/IxaJbYPQHLKo6sW6TEyRP+n282/NV5e/nwceWNCicytJWW55Fm7jNzB06/ciUHOCRqtdR/U
1wrQL87Qfb23pu6KM9TgVPJxPh0PZnc9SuhqaOeENls0B2RZm412E2Y+XNLB1G62W+fnyeiDS20C
xtSdZDqHnlm8/R5DiY6TSOpJOu4a4IpfZETTU3P9CXbjoZ8H8ykrNEzvit786/HUbn1U4DPU6Xjn
IUG0+qghzOt2ipH30E0Hvlg8ITBN9/kcmAkcJzS1eNsiC2si4fxmhDIzjVMc9B10pQAKrQ4nobcA
zTxEEoO8+okt23AJEds/02iZd8pdW+uHXJ4qK0AhoKPy8H/12KpNr57Q93BJPCBxzjaNRsTxYWIO
3s6Xuz8FpYaerOZy3AJgXCUFA8A8yMh4qyY5AMISIQ7fGgSOYciAv7RTn+3Eux8Z8ZBWkkcNCc8a
tdbZZTpVQnF8nMl/isDNrn0Xfxhrc7w8XidbgSisgLIHwwGtZHXUlrz3rLaykKoCCXNVQ85UDBXQ
7XT2LpLNSLy9fm12lU7D8mMVk2eMQ4Y+gp1pGHjGlnUN63yUdTHlPwyKO4snv0O6iEbCMhR6u8mk
QUf3I4iSN3oNKfDGPsfG1uvefBPT5uOBxErnPqaIswwFKUvWRSvbN4IEs9LGjI6jouDGFun26c2f
ClIBrzGdZJh2mNzyr1Z7pdSUnecM79SafsKhw0PxivtC+aGbrOH741gb610W3ejoy2EBSVvG6tTA
auAI2X7VO38BnR0/9KHW+bMCh5Yc3do5ne+zNNChv/SCILTJHsMyHF7nYV1oCDh4Dl5uidp7p8TJ
4rcWnDj4+VT/Q2axs1aD8njCYseLwlMQ07TEU0RiTkRzC6SLGnBAehmPZ1E+gZZvs2XA1bCgxDR8
R9ahlk4YrGJwc6LIUSPQM5vv48GIT42HDfvjoHLHroMCgUAWhO/Hjl5lDqjbBKPwmMuuyO13iDGh
/mFO2RW/mfiMmE5xxKvaucFCMm95gd/e4/BbKweiJnUPUglMGldnMs/Ark5i08ZhcA6Og4ZJKUJG
+Tnnq17B/GpvhVXxUQ00P+h3UA0BaL9cOkPZs/OMiQ2oCutrErSKfVDqwXrCCgRf3ceDkyvkbm7R
UQXCJRvt6zJizQM1NRoGh+cDPZ0hHHFQKqcrMMrkrW1vxsWecOih2QxPXR3MhdMNeTTjETuocQv7
yNBlwtD4auaK37nAk49ZXf6Ha07Sb+TFw71DuXQ5mW2IMQ8qb2jYTE16pVfU+ihINfwhtGPfYjT0
9vkE/gV+kLYl5ejVWjVdzmY9ZpBVm1fn3nZqsI+mcvPUMtp5794XvuWESuIUBWCqM+szpjDg6YuY
hWKbijdiiNVhXC7Q4XoygTQjElorn0e04U8qsI3rqIn2JGLbvEy8MHaGvXXcsXj4OYDfUC9a5b28
V9Og7w2GXU0JHVtr8HEEMHayo63Tx2JPSNwjzxZvtTOUuolAS/SWnzmh6/OiSg/IkPUHs5j6sx1Y
vd/EhbNz9d7nnRLjSHeYVg3J5xrDYNauAOZv85avxhztPDy2vGG0z3NCz6adqsEP076/eVG6d9hu
HTzyJYFOJFg06vzLtTvhm5uJ2rB8y43yDymGTqiWTVLFgi5zj24JVcZ05zzY+pA8UWn68lZD8251
2JXmpOSNMUkh0yk8T3qpHJ0Mj52375LXUVb3VgAyOxYxngJhoeK7qjT9ocXL4RiH/R64Z+uAozwP
kIBEQ6e/t5zEwahVd44xz1JbAywYNiJHHHLoplbYDz0e1T10kPmC0cyrU0o2aWtgzzxmWei2quUL
O+pUfxxT3T2EVuD+lRpY1twwx0a9vNM87L9NqsGBPYDcGNxwT0Vz6yvSCINvL4UCSBGWg44LA08S
jRKqZUCZ6NvWeRfl7vzl8Xi37mWZItI8BSZNarqMInJUbz01RO+xrXSMj3s7eIZmh+Lx0A5KdDTr
qPs+FnVWHBPUNZ9GryK3e/wbto4E8gJJ6odi76052tyLWZVKYdrMQxitaMf5jMnZIHyAV9Wl0bX4
X8sujHxnm2xtTXBC/5M0AI+8mmAjsco2dCmHj+OscuaKDslAD2snpzfQBNIDZU9JYCsi0DRwxVj1
cCqsDoOi1McYE2jEPEvV/tioioo3Oud4iEHRqY2hfu4McWsNSVgxLDI07nn+Lr8uas5YC8Wt7fPM
TY6TGZbvB28M/n78/ba2J/qkNi9s8Mt8w2WUOgtNZzK4LwE1Gqi8hu6pz/Icu6HU+/Q41NYMUrFE
XVyDMkQeuwxl6GVu9AMHuR0FMHItRYeHqyR4ZIPgF2M+7dyJ99oPHAevA66uK1Q00f9EYNxva/x6
Nbf2fKMz86Pduej71LV3NL0hPata476rq/Rvd0A72vZw6bGRKNu5xrZ+DfczhXiQNFQj7dVutXEI
w8GOx9ZcF/XfMShZcVREpQyY8Fr5z3JAG/sU2WEK5SrVcoVVHOcvyFZgwo5vcTVep7lt3oxukVqx
lpR/kDmotvafKBuj09yR3H6C2ohNJbXQVtgv01g6O6fzxnpeRFptoDoxkQUXRNIU7Usl0uIyzoq9
81TZWM4EIUWR7WAGtLpttEkK3mUjDzJhZVdTTKSbWTD4TRjvpVybocA36pCMeUWvFRNnrLD7rlP5
ngUG5CldlqcqrT/NBkpeb944HPC0VpDr4ERYv7+GxCthzlMRcITZnrNBd84qsLeri+/wybAwVHsc
b+NMB45Di4Nzjta6ufpSXaK4lYHzB7JGkG7ixjGOk1ao1yhxsR3N0HX67KgRyPvHYTfOBw46WVLl
RuP2XoXVBq91RlTMsJCZ3RfgLdNHyhM8LtM5eG8Ka97ZkRvXJ+1GWveyogMzb3X0JfUkCuxYeXph
506NpZxPlugQ4mFHYHiMV81FhBN6qrHZHJHc7Hbib07zq/hygb2qviR911YzB6I/mOZ81VMlPTWZ
joe7ANRvgCU/WlOyRyLYyKZp68KqIDuh7bDOGVzU/QpzzDCfLpvqisEuknilCp6g9qJrEzQYFmLQ
iYdroe/s/63hkhORx3PUcAHIv3813CmpROZwrPiQw6MLN1FwMLoYK/qpFO/ntKuvXV6/GXfF8UZ6
QsGM/icfe3UFAOBIuaTZpIlLYZDHQu63GQZpHKR7CiZb5wElEggjLGEcAFafM8fK0Ogn6p6zjZTg
3FvtcUK/59zTRdiZyq2d8jrU6pSbelvrrcwh8ZuZSrdOtGumBRoGsshMWiRC58c78579JWEATNav
65Qq6CoXccJI2v/YPC+DQPlZD7b55KUCX+I6oBoTzFFe4ZDUON0xmfr+uTQUeF/pFIcIxuLAqcSm
+JKGOIoaXTL/YQyK89fjX7hxubCsVHRTZcEGnuJycbnIyiHWqzl+mAfdC5nxjyGs69vjIBtfmGuF
K/xXFYqa/TKIqdZd5Qyd4wcD/L7AUpLLmFZYH8fOHln5XmqAQunrWKu6STwhbN4FqAvZk3BKPIRm
R/MVu5h+6JHX/IzrsdU+QBpw8hMY+/QrMrkm7oJhnSrHNLJBijm0F5xTPnbuoa0UW7z5ppU6RDSD
qFNzAa4PEsdT1C4AFePjp90+Yc4yHjMRa6doqN2d1+r9x+V1wY0E5YmqDjn/ct6Vbk5VN8ksv1cs
fOETe75hA9XuXD/3JyNVZrIG+dqXicoqPVXs1ohmJeGhSpJ2dseqvJGNUddJs3GC9lgVn5phkJqN
mv1WHBHPJ15wpF+0ZmklrraXaOGp0Mmz/KDlJmg0vUKbqB7PU5ul/lvXMKFolnH882rjcbGcy6AO
MiPJatxZvCJ7l0aJep0DZDR5wfz5HyLxopCUJQxZ1tUTicce0V/hq3lKC3i6k4JLDWntiBXh41D3
Vwv/PvkROQMZyx2RAMdbYORZYKIOXiTXsIm/cp61Z0d626Naj0x/ne6xF+7P4EVMc/XN6klB06Mh
5mDhu6O6YXwEfl8f47GKznE65Dtj3NoEr8a4Xp7z6LUDvRzioWd3mh29PoeR4e3s6s1RcUvLSjvv
zrU63Syc2SgCC2g/qvnHwatx/qh6+1Cm83hVbDe8PP5ym/Go1cBtI6+FYbdcjsOQ2T2yTKaP8ScS
AVPjnl0dHaM6p4IZWkhqP463uclpS1KTIccEjb2M17U50rS9wUpJ3fysWmjuBxFuOnDM8aHWO/eo
KHZ20YWR7FweWyOV9E1yLjpgdy8TWzTJ0CDVjAh2G15FMvIOVdriKkZV3LRJ+fp4oBu1MLirtMy5
sjlReAwtR1qLXsfrmFqYjpDpDbhN+RRY7XxIcFH0DSvrTgGahwiER8p31yiwZVf3Sn9bQwa0Kgkz
tlQ/W53b3KST0JyR93flpKfaShycFHAovTUIUNwmJd2D+dxf0IxZyrZjJsQ3Xr/+ugo3cTralt81
7PzZhfPd2tV0EkH57fH0bg6NYFSDpPzQ+olUZ7Hd1RW1DITFqpPax8WhdxD66uwxe8aOONxZPRu9
BqLxTsdFhqMbvYvl5zR0MQ4lMiqc2xKaFfbqOc9tdLTDTj/oXlzdMiW0j9o0mB8QPMNP14vUo2Fj
iPh45DLQsmHFD6H+JQtGKgAteU69SuN1wKEt3UaLjNoJeIKG/NGqmt/XEuBTw+q+wt5R2p2w2+tZ
FnexHZTJ6GoxZWmXpaHe8W1F61FIFo3++2AZ2a2lTPLD6BTlH2tCZyFzYvOjjiXWZRyUfq8ot7nC
QDdIahyKC2smrh03xjhLn7ERDeJrXqbRV0zy/gizWTs/nufNSLK8AJDKhc2w+uAwVKkGBKQjeesa
vwdTh/GTqSD9ToFjZ263QpHUyx1KuZFu+fKT1qodTopKKH0yp2uMnAB2Dok4T3G2d1NvhpKnLyBR
EvU1rz6sFLMZYk6lhFfYMYJZ/decpokf2H384/EEyoW4XqgSgELuAfAFqd/lqLKsdQUW1qYPV0p8
07uY+8WM9qigGwcBsjqgXYGDSozSau7ErLVaR0/eT4ZInOxOOF/dUfQviq3/3nbhtDOojflDDkoi
eSGkUbFdhdOzYew1xTT9bKoghKW247MN3W9K2aHc8ngCN2NBAgHQS8g7QSgIp4OZFzHLAh4InGXd
eWot8zt25+nnx5E2bmXuY55vPNAlMnH1qdqC/qHjkEtlXWWY584ywt+wYUiBaHazMNAodmNgi57y
BLd32Fn9WycLblk8bsG98986B0FXX6+aiZxgUJ3kPGDm+q6JW9NXXKX9lKUZkgpO0khjR816KpK+
OkFMT788noKtyZabglUk/WfWqOKxDCZXjGTLeK+36rHW4+opcSGZgEKomp2zZWvRSq3V/1X3qJMu
twaNaX1Qg5ynTuqRZiX0Fg6DNbRn0fV96ltz/WYvG3I7nlb/H1IugVfXxhhNvdtOuIZ5Zt/eGi3H
OVOL3A+BFu/JY26uJhh+6Ndiw0n6swxljKUaZTXPxbEsEFPluVVfRnhKJyt1sQ2g0J1+DkZH/KnY
g7aTdm3FRsnAlQ0ieWGvhkmHYyhrDgz8TGPtxfNQSwl1LT96tjBO1DaHUxfm3+KwynY+6db6YfFw
NdFnpbrmLQc9zi0+7yBS/UI46sWJo+zQZ4Z5KcdpPr19qUIshxr2i5Jsr+a3MFE9mW3K0XbZ/lM4
qfUxt7PmAvHF2hnU1jrFZw43crpGCMeu3lgKtW0U8EpceDhc/b7pzY/9KGAxTqpU3HG+Px7YVpIF
QoZGPzxvWrfrAs8IdDjJJELGrYPoG54e1S2qE+t5DPTiu0ex9tMES8/H3hkhLGWwfssnWsdpGTc7
XdWN8g/sW45DWfKXg1+diLHX650tyC9dXgsHRSjTS1UCX5+F9rWq5orSvB0/16YIb0UAqNNTc5VF
ZlfUOFMUwsKMhqhl7GETN5I/jkjYCJCQANetiWhBaVldMHB9pwpqK4BE8GVSQ+PQhOQM/Qg5DQnK
PQnujYt8EXR1WlUZsocBNV7J1elxetGbCzbP1s41sLXWJIoHE1/pbL2uIOYBVs7DENt+XOl/dk5s
XeYWnIClJi9aoBa/PV5qcjuukhNZYpKVcAJS3llu10nRByhymu2rQalJsxj9IHJ7eB9rfX4N1Wo8
hcmgHoyI2t8Q5PHHx+G3TgsLW3sDzBBcjzUY2PKS3gE/AyorRsIyaOLm0Ak9PFpxVFz+SyhgEEDG
yVvW74UZpa/GlCDdqozGK2LqxYkXf/0h0cy95HzzE8IqoeLk/eJlLifVCtIqR3OUXvYQ09ApQv1D
3Q2aj1Af8lEV5oX/YWiv4q0WJvKNVTOgUO97lYITOuyTI0+4+eQp7l7bZnNodM6l7BIdx/Xrx3Wn
eGwo6PkhIiDP1Cmy8ZDUVRYesqLu32G/9GbpUS5simkw8TiGoMzIJfTqwsZGtAuilpI/3G7nmHex
fqgDTDW9JHgzlXoVSg7+Vai68eKOIYF0mAf8abSu85u66HeqyFtbjgIT3XeqyFRF5DHzKkrT9JpI
2FC+oXiNlJl3MTcPNO8p00P1YkUkgBnu2M9lPFffdG9s9kzqN3+ABEPKOi9KpKvbrMF5qEHcHov1
FqePQ5ICuDD63vuZY5SFHQT73TZ65awoYeZrbrwnDLC16bHgoBnGVYomz+pOKU10kUnw5AnXFdPB
q6ocU8nINf4Y5zgJjo83x+ZoJdOI2UbNYg2OhDqaFVZANL3RxgO2jd2HGWlNP2oRrbLjOEeqUQlf
nEqz383WuNer2UrE6BRQ6qZvRUFotaZoB2pFZ3Gca16UJwd1KL52aqL8oVlBe9YHPm7aV+1R5E2z
c+Btviek3D+VLx5P+rrGODpNp4oRpJCndfOP3hzbM4X48uqWvXetUVF7cZRSHGSpA2wqlA+qKdVe
N2Pr0pQmB3xpvrm9JgYZSgMxfqK5TA3rQ50F6GOGwb6dyda5RMsTzVcpagG9dLmpsgStEFxs6dmr
zb9m1mjnqKqSw5iZ7YlKxR7nfnNUvy4S4JH0atZLuMjcOGhBRzamSI7zSOfJnqe90svW0pUZALU2
iN0kg8tBKWHjpWPHw7fWw9E4Kq2Y3okMncvzhBhafGgaPaxObHT0Vnkia6HfOdn4H9CMXM/g3WnS
IAGEpMfyZyAKjO2JRqUt0ObwL5Wb5tAPQ/GklDi/l+HoYDTSVWfVxRrRzLPyalRdsIOF3/q+r3/D
+tBUkxozPtCb8USnWZkj8aI1uX5NOy09qADir49Pja0PzAnlQGmDp3THVra70bQdDAh9syyHa2m1
+tXDpOCPx1G2TkJKDWj5QrMhzuriHiKqljQcLXz3qvhH0NZmfnDzrI8PXh/0e7iWraPINWUtHpYN
qkarOdQ6B9vKmfxVMRIBy9Ty9KcqHrLo6EYGNkytFkMrKOw2CQ8tAtJ7FdvN0ZI3IE/KYYCG4XId
mWLoM6URlBaswT1XeTNdZzBL0BnGYefdIidundayLCWdCF0MEGXLUOkw2cVM78afLTUPcbNrvaOj
TIXfguU8xSiz+ikW0zt52GbUX51hnf7K3aKpC0SLctm5Te2svJV2+qmEdXZREWV4VvCLfC5Cdurb
lxBFOArBvwAm6/Z3afIY/VUci8qxw6ZQnT9rfdxeYZzuekZtbQqZ0FJ2NzTqcOsPqENzCx0UxzKR
lOcSWZ13A76pO1tva5nKFxtYKCkuux5RnwmzQ1DY8iMs+f61iqYYfIH4/GWKCxPfTy1+atFeAy6U
DTvMlK0VylELyJ7/2Hiry9rsQj2yIL75Yxf1tybK9EPAbDyFItyTH9kOBYWBDAiNrbUfmKfV4PZC
ysBoyWEV6bTfmjHoMdIc2p0EaCMS70lso9Du5yZeHzJiGPGUSsF7Ol1sHtGKCZ76wbWyg2l3xuXN
qxHddbrfvxy077CITaj1I14gtt9OYey3pqYg0upO76KU1+XjUBs3AqHAOLFE6LOtubi2CSHKSKiR
hHg4/kxwezgYePn+3YnaAVSb7wFUNy5j2l3y/ETzlrRKLttXabujDWms2hwpmjTK/TDkivqpCpBJ
O2RDUw344VaZex5dYcJanJ0Mx8ph+uvxmDc24C9rJCrhoEN4gS1/g5uFBskylZ/OtJPPvdfNpwaa
5s/HUbYWDIV96J0UVmgprO57MfN6RQOR5EYLcMlrh/hH3Sk4sZOG7LyFtkLBE6LuwFuZM2w1qVnp
NZgPjibOnJG4Gm5tfyxCMhtb3VV32wzFjeDSNaSLta5kTSrV5RGCmO/01XwKvSC6pZgQkzKF8U6y
svGZZJ/CQzKejQB6avmZbFt00EnxFeqNeDxHceZcMHoOd/b1xgYgGePop4MlVX9Wzzizc4GUyNuG
J3J7wgK4+oIrbP7DU5rvrh6339+8KqQmB+c+WvgMavWphOtkQUlpFWWTpvqAVxI6vF43nHRt2EtU
tuYPyRHZysIzS1vDkLh8WkubaS7FQteubt13pzpMzZ35245iIlngkZPwHl1+paBO24oWrkkmUBZX
UhL9xYU5d/0P00bXD4gHlAOegcsoqdfitlbTTwlxWTsrcT/zuu/Vd72TfHt7JIgvHPJcz4jjr8ZT
SGN6VGeovDem+V7F+Po6TlF8xJo+2Zm6jbPQRtAPXQKU0Xl0rULlBV6+TkMmWWiZdjDCCsPgQImu
SuT8ZShZZB7wU1GvohuRF7Ya8tm3DxV1QeR1OItla3o5qeRYEK8KsnN4wOoFCufn0iwpXUbGPP35
ONTWKiEGFqwQhagergqkalCkeY5kgG/WopFi8xPSErWnZztD2prS13H05ZDSSh9qiHDs5qnpvjrY
W97mya1hOCbZuXbm9tLnlXWKlBLX9KHZs/bYOB1RK+GtA0KZuvP6MGmTyh7ahjN/HorsBZ925Q9H
naeDFWifHk/oViQsNGUaCffkTq5unGe6JrFOA65L02tRCu/3qOGVjmiuvTOnG/k440EmhFxSQv/k
t311ZY/e6GIqT68PxYnsH68z1SerVdNvIYCGJ9TN8vfWaPT/YcPTlKB/69GgsNYNsAaYRJYgp+lP
SYrje0tTpC+C9uqBNPAfT6U8clevHHm/yMoKwo8s0dX4DK0SswFTsm5HHjNp0LWXuCyz58hwgrNo
reojivHKv56a7pV1ti4fbjcaQ4CqoB6vQgtdr3oliuhtpjpUxpKGT+HM6YE7wjg1aiF2EsutoZLm
UcuQJDTYxcuhKrHdTjbJOaB93br1KPsc9DEQfmGEjewt6oeyLcQpjtru9HiStw4AyI10QaROG/q7
y8g9fIR6Zuv5xKuP3jhG+UH1inrn9N4KQy4ra3UU3O7UvOrcTOK8kn33NDe/lfgrXKpMm3Yyk60d
QcogNVnpTjCi5WBEBJEkDNAjm836Y5mn1qVqcuXiVEoBWtuqjkmglDsbYnNkXEesU8R67qy12srA
Pj5mZHQFM3/QYZ/3s/fP46+0NTAuI/Te0HinHrf+SqUSeXSSUJXRVVou5dAeEOlsjuTnzSHOcHbv
yrjbOV82RiYvP4n2hXh/J+CL8LVaqpMC/cHquv7gJGr1LMZ43EFlb4eRcGJSfhCFq7HFUYh1dEa9
Hm8C5Wc1WdlnrXL2uumbUegag/vmOAGzsFwaUW7QlEhh7juVrVztUJmSQ9115s4K3Ljn0PGWbn1U
1YCTrQZj5n2pJh1tOMtJzPeFpnwP0PJFtt54ykBkfWhF/7c64u+g9+5efWbj6kHTkV6SlK1HinA1
RK0CFJEHoRRfC73noqlRlDVTezwIbTSdncWxGQw5Xsnr4g5ad1Zr1KqFGcs2Tz55H9WgdU66ldMu
VruqHE+Pl/9mMGaTrwdTlwxw+fH6JgwnMJaOX9bVTw7H+g+8RzE7mOM9dtHWMoHNynhIaAEKrSKZ
jVKQRwT0M/JanNEkGebDhGfXXk9zQykPCC1FJknU5eBYky2yQaV2V/OxVIFiZTXp0UtfFc0pnpz+
mpXw9/xsmA2/tmM8Fsc+1D/2CPSfY2rz4VEMWQ0Z0kbF23881ZsLGCwxhRSsXigpLKdaQ/FfmTsY
PjpX69+piLonnshVd6jHLjgzH66HNA1adIfaUNP4aKd5Ve/k31ufmxIjKBtZyYXuvvwNZVJDd08F
cAseAu+g9ncvibDHsxj03Vx742QFh49uCrhM6mLrXFuLraAzKGhQtY3cW9mWymWyOnG0WXJfUAsc
j3oYN/9hPfNGlyA0Mvk7rQ01sRtHyQEVpo09/akPONd6Wtb9nfOg+Q/7lHo0FTgX7zagUsu5FICc
/4+z89qR2+i28BMRYA63DN2TNNLIyjeEZdnMOfPpz1cD/AfTbKIJSTDsCwHeXcWqXTustXaOejRO
QUWd2w3V0PovU/OiPA9NK+un26dn7/og0AuhVQzQAYxwaW1kZEYaRZyeGHB29iG3a9Sq9cZa/oCm
QcKJFgMAIg7I1iMMyL9IZFBwxNb6vdUq9j8N8j7/3V6N+LWbAJQpZ/CU0B4U9efNaqLedNowxMfJ
1IIfkbJXPoTQAb04UQcGh8/JUZa0d/B1kOei/kCtZqtzxfzmyAE0iPiB05onrQBGl2b9cBrK8Eh+
fNcUJRwCaxqg1AcuvxSt6VFhkgYMbomhY12vZXft2IxBZcdHaKY9l0KD+v9Nba6z1upW1TYOom4a
/ITepE9hzv33nmmaKDrPjjutyhrEetu7RWrVB72SvSMJWA8tNPCAONxNMl31qaEatLt8vdONlwzG
yamYiv4gCtzbTnIxQiVKl3xC4Wbe5mI5OfSUgq3Ilqi9W8KFsetAFJ+QE59Ot0/l7tMBqViQ6F5T
2s2nS6MKzHwTgSpqlNC4b3OyWE+Vx9ZxJUQ5kV1tIvzzHFE+fjbXiMkpjNaoGtdcTOU7iP75rJbN
9Gvqdak6+HF7uw2nHTAAvCYyqM237iAx5Yom6v56UX9eKjAegHz/ADTDAA9KaECdRH6oXe52FNeh
nSkw54dWCQNL7/6u5Ea6i5T1T9ynoEQSOIJAojx+aYmIfDYmFWgk+sOMsjCLFoGDXFYYTJpRQzpQ
BNg9RZTqFAVhLbIy8fdvTpE6lnOtZEJ2zmjiHw5lwrs0l9VPWZibB6XpvXdPyJ1QOUCAAGnVS1My
vIq4LwRKBiZpoJLx+qU9UZ9Wl8idrGl+kMxY+nz76Ir/6dah8hDBHCabEEi1S6PKUsY6RBruYtvH
T7NRWy6utS7dxulkv+7GI1TcrkGiERKnV4jIZkNDBizYRTWjaccwdQRAFOdnY0HsGTst/hpX2lGD
aHdXX5WPORnC7uUCEciRnEWmwxYxwPA513rjsyIVw2lctRzNkyaRvR7Ru6NocvfWvTG78QgGzNae
mU142ElWvTbJaxph9RGpb38zeZuAu9DU2Nb9C82U1FgIOZQkGmSchsL8WgONaQ9qCyPOyA3RP799
YvZuhFDLVl5zNjzK5YZmbdaNoHxoWca6+dwthRZEk269y2w7OYg69zYRLCi0AAIlerMbU5HMgJGZ
9pNvDEkWu4UMjstFK+EwT9s7JNS1GLpE/AoZaGNoodtUKgX89m6smPJRmf16CpWpqYNZLRm0njt2
4AxN/+32Vu49wxYYWEIaAFNkqJdbOYDpiTJyKz+GynJO7b7/e21TsBhxoj0ammSeTHATHpryLbxX
3TlwOHuob7rO+DZ4mdRLrjLwKlemFQQOHcYGWTsINtUHI2ZUn8uUdaX123Wcnnq9Ziq6PkwALyeg
8ZNbD7aOTIjdVEc96r3vAAgddySCPMbMXW4IStl83FxEW1WuPYHnjk6kzJnv9HKZuqvVKD6qQNXB
PuxaBbvBHzwgINNLq7Dsx2noCSpTTRYVxUr7N83m9BEBx/W5Sii/Qa88khbd3XzeFSF1Jwti4+bj
04liqhSaen4M4uuESlvndWUbf0D9xfJisMPfHTB6TyWPHXMgZJNYIUy+2h3yW7dP4d4tE/QjTgKQ
K30bIKhWbI5M2WHTxzg8kysgUSdrRxnkvhWo92gIU07dMp2kOQe6O5DGm9Oa3mvqlD+ZqSEdOCfh
VrfPmRC04QzRMAfTcfkp51TStFbkB86Ud1RdTPOcztl8nlJ1ve8Hq3KrEOl7M63l8+1d3FG5Ei1y
SFTkJkD0tmmrNSgo0daZjdVs+KDakuyFebF8QQ9+GgIJtvdwzjJNrd3RsKcnJptmaLiJD17Mxge9
UdIj2O3uZtDxQORMRhpzK0BYhQ2yDp1lEbuEy09tltUEsJfNhBa1Rtr2QVciNHBaTX9CkvRIY2jv
aSIPpDRKFZve/uYqMylY0aJVzDoIiyF9luou9+NSld5HetaM3+U40o/Wu3ePRVahylRwxLjIy49P
bJUY3cR6pzB0jHdqb1kvKvMK5Rd1btQP2dK3QWc02kE6s7NSAP44LEC3gqArTv6bEBH3uKRwylBO
t5T0fa5yfZW1KH51rfR1NcbywNzOo8E0A9JR5mMoQhn40tySVVlDAYpzNmjmh3xpGSgEsfSHGZba
4i2joz+iWKN8ckoxI36VjvSl95ZLaeaVaMAx3+p0LnkbSWqu26IVG9auNCJb4GYUUH+s7eCIkMpe
fx3cLRGFbq412TcSF0LezLi6W22xILjS9pY/d3X8pWtG9WxNWfQB9o35K8mGwl3Mvq7cxJB+aovW
+0jzqwducuc28RsA4yDmC7p72+3uzJTpCvNCxdMq13Nr1mgLwEe7C1ercE0T6h1sdKs4ZW2RHni1
nZCL9I2ePrwZkqytAsZQGCZAaUwvRbJ8bPra/gJz1b5XVsf+72CrxWm92mqw03Q0RL9mC5ApNEoe
MeIm/ujU6TNhgPOvxezV2XNilRGzYaqoFdFA1j5bUyTV7iKXsnpKIn6fW8ppVwUJTSUEFbsixtW1
an30IfZ/ISeB0gEP57ZzbEpDXAxZggxvaC05I2/64onqsXZ3eyf2zFAuE4gQ/mFWweU9a4yqkKuE
M6eEcVz5S1KBlmvyNf/rtp29+8Rug/ACXUCauYk+jKFKe0dDlwy4VxZ5ypA2n+RODd2eZAVdl+jj
bXu764LagoIDY63xl5frUrSsXGyboDqxl/IbaAP5l2UOR1iX3VUJ4BNgY9a0Vb/u6lKXFwsVp2Jd
p2e9Sul5IMHtN5LVvyBXcXRFdnw/2gQ695IyB7CJje+vbHp+aTpbfj0NUu7JaG6UJ82I+8iL16GI
zpUCeD1gGHT89fZ+7lqmTk0+a4l/bR46s7aNxenIHWwpSz8tehh94q3gYKq1ybtfKFQMK2nxb1vd
ewXo8wjpGPqAV8XCsSEIl1KC9np0tAFg1Nq9qzM1eg+BD9atkmpSc0oSLf43bhMn9mi9Ln9QiUGW
GtiBkOEF37bZc3NVSoS+qZnrndLQbJLL6LtTZs7i6nNzxKrZO1CUsYAAgZRliMLmmnSOMRDEEV71
eZydmLeZuaG5NE9lFP5cSegP9nfvq6LuRaGZ0Inu0+aVtbVpUmnq2nBctac11Nq7cpDfG0vZnJ0F
0Ho7NEd4z32T5LrIAZAPbIkrYS6ZBQVCZgchLwa+aWpgw/f2gkrj6vyozLR4ZEKScYBA3rMqVIGA
VLCt3NVLd6DmNmPfYpnukkZ5opBiKZCMqL+P1tT5aTLNxGMu1KGoy97XfGN1GyybSAojZkZXQlo6
+YODAthpLuTlx1LqtewR+kyqOwwqdQwzMZ8lddBPDbqNvtJPq4kwEyhHM5a1z2xj91eUVsszQwT6
D7fv2J6nRFtLTDpiHCBv/uXWaNISdRVNCD+eo/VcOWX43A1zfb5tZe9xR7dbXGabp2abGLVLKGcG
PSCfCQggmItS9+TMlH1iuP70+6ZgY1BhpL1GXVx8lTeRqiIzpcnpiVQVZ2SYtJTqbkoF7Iz4VHJw
f/b2DoiCQDoiaHo1OaMwCdLKzAbSm+bZiXFU0ilXrfHg8O7tnSBgvQI3QRCIX/FmQXOaMRBbE1W2
YvkXQF50p7brD2rBR5CSPUOkk0RVqhgxvJ22WsvKUOcNaDWppXEWZtrk6SV6TllEtP/bH4khRbAR
aNmRNm1bXOWapfkooI4VpNBHFPGzQAV37kFVbA9C2p1VEeMR3rCFZC5bPQNdzXQ47IDn1yQJ0aUf
slNFaf3nin78H5giIwcTRxOCNsHmS0UjqgETRF6iHKs+U9iPAytB1aBLlaOK7143hvxP8HAEdgUh
nMtTQR4UK1laW36eytVZURvJSxgvGSxjNLglNWZvzqwm6OxxccMlgk5XKM05XufSjeVhue9KIz9A
1Oz4OxpeTDEVEuA0fzfPyWKXeauWLF8eksbvzREGVqUQH6tm4hnTcCQ5u2sPDRB6pCbk6G3wypPN
gLQGeEY8SRL4UcVYg6WdtS+LFmp3YdyqB1Hs3lFyqDHoTDOHpb0dkDF0GrKHI1GQNNXTv2laRfcT
kUAwFU5zAOh57fBsUhSKSLooCisiE95sZjblIaA9nixJqUbTq3q29llS2g4VLnrrL4yLNv9L1K4d
fAl3GrorkTVqL2hWNfAF03l0F4OE0WdeCtTjqbPqj8TCihXEa1vIbmc464d6AuPo1as6fk5hQZTu
GuUw3OHrxK2bE8vHXqFL5XOaC8URWR561Y0ixoT8qpRZNlwm2g/mKSaojyDcNiM1vaZpX/K1Hv5V
5zaX3L42kTFbllJuPLntq8XT4iZ7mdZqqM9I6WlykNadKvlmW7R/palq/LM2lfkxLiLnYxuH7ep3
yI0d9RSuI0vRw2MSF3MV6Htv2VD6gPiIoYzAE2y1/tY1CxNzEqM/N4ZRnh0LXc7aIbrt01DhOZQ/
3fZ+1wdXWOd1IgQSQiubJ2pg5FFYZ+LudmH0jrkNfeeSjhrvTGPsdG+KVfvXH1gEWcQQMNSLeYEv
vUW2cG4UC9KyjUN+NkGBeIupVR8UK66Dru7tA094HXBRZyVRQT2WlVLUuLRXOUasLiNtvp75bmiY
xP1JU+3eq5gNQAatLKcU3tTBtl5fT4zSIUJhHHovMI1Lo06WRoWG1/PNzsy/9GuiUoscjecQ5PDB
myw8+eXtxBT6PxQeKSaD/Lw0FaWDNC0h+WXMZfSKRArfR6lsHNTs987JWyviV7x5+ZNFm5PSpHpe
r5L1kDfl8GRlWu7Fo2ykrob+0Z98NnpQwPkg2vBsXhoMbSWXJjw8GWzfB5W65h7A8vmcpy14T1iu
9ymTKH87FmAvBQhTgN9Ej+jSKOxNzYDSQ1+qj7uPpp6E7hCOxYepOSSn7J0QpMDgWCBJSjVik8xV
zdB3ksG1H/QStRJ9bDy0JE0XdZgjVeO9G8CkZCGMgpIST/XlqsgshPAFAK+oZ2ZyORqOR1Mu/IxE
e/3OXCfDNe3iiNq+d2BeWeVUTekObMOqZG20dlXZygTw4HSelaR9GXNbDdAKaHqv0Ur0CG57lt11
ChURXkUUuWzx92/OqIyeR9/ZAAqbJlHvmQA7+nAVm6digfSjMYDjjC5Bdf4To6TkgqBLrXRz/fTe
TtBAAvbS5XIFeb//MTjE3bEk9Z60ZJOXlcrRQrd7C+tZEGMI7WB647Y3ZweRGRiKWbYGVGJLv8si
xpeHZezVRT37auGsB6W57RP1ao+gFSoA/pPY9XJjw6xz5GVM1mDK+vZF9JzOaTYNP7JwaR7ADtrn
Oo3kF6epQk9VGjR+bu/x3npZMq+jUNy58qZWPdDJMGfWa8U/rLSdXxJo5a6pT/eFFk//3ra2t1qK
PMzDxH8DJt7sbk1qusY0l4IoVJl1tDTxQ1qXcnmqu6X5S5ZquHjK0n4Phzl/6mdb/XHb/u5q6REz
SQBqHBH85W4z+k8a225cAwoUNtITRubrcZ+/MwdFcaVlOKJoXsmIiM+LICB6ZBTyaMuLH/Tm3kyM
WRxDHc5k1pfK3Tqt1i+RlJ27oVcCfSkmX6olNRiWRn7UlSz+KwazdhAVbN0hv4G7YwEIQOYWGOrm
wZzpanR85DXQc2fxJ2AUXmqkuZfCUQpu7++uKU4S+QEILer2l8tdp6hQK5omAdoow7Me5/KpL+X6
8ziXRzzHHVNcFy4p+SUd5y2ace0Tw+46xn0AazQ/mlpBajBl6WORSQf7t/V97B8VExSpeEvAFW3H
xo5RKgHfiORAzc3Yl+QV/b95kX5GhPXPKVKTmlvqRXcQFeytzyRJJzTlD8/m5VZqVEDVknFjgdXJ
lheiQuOGdEHvm/Rw7uDeKQVRxL0APQEncbvCsGeJhiKtwegItsdszQuFgdS8K2h8fF+0LP9ntRcL
MV5DPSlrbcuI4aDIeOCLdjZa6KEKWi4YmSuuBpM/BrvtJTnos+mLFOnSg0ENDVHWcjnF60iDpoez
dWB0Z5+JX0URCSFE+Cji79/c0LUwclXOIyUgPVHOShRJp9iYk48zme/Be7bj/Uim6CMAGaD2u6XU
FSWVd8XMlCBUGjuw+dfZVhCdTgp1CRqtHp4cG4lEBnGUfjXM2UHifr1SIawBa5CJ5sIPbC6nJlWz
LBmlErTMNvHnIoq/RU7e+ku0rve3/cC1nxVsZ5IuMVWCusXG7SVFm7bMEFGCAjiSZxX58DDI6vpQ
107tam3Xf75t73pnFZkBBWDC8QeCo3L5EW27hU2IUHowwwNzW3ka7zqr/0cb6uyDoVT1o9Q5yoPM
l3bXusz929Z3NlbIWxJtwsWn3L151dQwD6NKH6cAZfjyUUri/wqjiT5YXSafblvaWSfRCWpUVDkY
+bVVpVrMYbEXG1c0t+ocVI6afUR8f7mPjJKC99J3j1XEZEtJTStfTyfnoFzxys94mxDRAMPXIs7C
SQWzusWkDA2d+a4cl8DM1Fg7a2aYyS4Zn4pouRnF7zqKEY7HmC71H7tWuukkWoKpl8h9+pKTOhXv
W6Zxpm6sRk7t9UbCPB/BNlkee2L1+nEwi54aFmJVyX3epWHrNo1NpSuzhvCcF1NZH3y6a5dDc4IO
MW0s1ka34vLg0B1vlKivuP2hXZ311p4DpZbF5lE3yaM6wRuGlfnv7c+4b5UbqAo5xauBRkWbo2kt
YzUpBvUMy24698swPztL2f/XzqTtxVjGf982unNKwRrbQvMTJW0KE5dLNSepdBamKQRGHvYuAzW0
e8so52DubPPgmO6asmil2cgOylQuL02B79Nas7fkIOlq/VyDgPbwwZKHjmRx8AGF09qeSKJnchLs
gM3ZmEJouSirOJODwrQzT0vS5WyGduLKkm2+d0JHCsykfaR+3wa/v53Ec0R34OxAF2yiqokpaksN
7i+QZ+iEpsrXVGKLoW6KER1cu533mdvGAy2eKPo32xkMNR4d8ExKBAKp5h543fdlddpTUdLryOS5
uevbvn2YNVDxbtmmjQfesj9Y745L58aTvYOJJy/autjEikxolC3HR2bGdToUw0MypvE/LZCwp6pB
3OXgYd4xKFRUhJAvACFA8peHSLOjSNWaZgkGfa4+RVVKhTuKyvuESXCBRAp6YO/6UgpmIw0lIhd6
pdtZG5lJPY7OuxzYZhI9SqU9AGfTQuQYYrM7Vfk8flo6S/10+xhdn1+CHTEszyLuoXMpPP6b8EMf
es2OK7Z1AHDkicIWE+il8ktctuUjpJKfZSWAZ4Z00BC8vqL4ArpMbC6fk/Tz0q6WEdQtLS+manTO
S9ZnNGizJH9Isjw+uKI7G3thanNFo3nQ06zCGzh2WgBoQ6Uyjwz7vdxq02kN69pTtLU/iEB21wfM
SIatLQTFNtAQuWIealzzNZVKT7+BvC5+WQbvyRQXzsHNuDZFPomTE7pwcJm30fNUm5HRd0sbDMR9
3kKh6N2qxh/12pJ+26+Cj+C4gOzmGqJsePnRENBIzK5dgf6Fbe4VKHOeqs7WXSuRpI+3z+V1pCGg
GPga7ryQtdi8FnWCJCK8NUxZ6nBfT2PvSlZbnJQ5pRjCeXSXkuF4aOZAfl9+f9AqWkOyjmYtlR9g
MLDxLpc6DcVaMdK6C+Q1ae77cja/xKOluRSLlOdK7UuPIKm7K/N6eOERXU89REp/BG6Qe9FMx+PA
O+x9ZLDtiohrBax7441shJ3bEIX0oKjXCcGWQv5Mc4Sul2IfDWW7vi+2wrtJSotToGS6ObomE6AL
bQ3LIDK00kPI8tdk1s5DOvZdUI3a+jFe+iO0+rUbEjaJLEX8KuLLy+2WcytscoK7IJPCSIyBVl1T
Gpd3S5YPfiImATbLop6cLj6aKHvt5tHBQGafrw21jQbupeUVjGNUlGoVVHlsELkqyn2d2vNZGpiF
uBIovdw+2Hu7S3qJrydkEDjXS3t5WoZVr+hVYBSTHSSylXlIgSWBvXb6XdpmX6lmHrXc99ZIURFy
uZDExPFe2swI2gn55CoIq1n1UquJwRnFXCZ5Tr2oss3fdn7cnDf2Nn5iMqzOqRKlCma9Tly1qa13
1dKXZ9muzYPYZHdpFLmY0cDDSW5wubRKyro67KYq0Bt9dBH9pIhQ1tL7DLEM1Imd36/gsTTSH0R5
CUSgC13aW6ouj8lR2Mo5i+7srPp3zCqmELdIU7aD4Rzs5N69eEUVMAqCuHnrcTvVbLXMHsoAoTPj
S0TH33OsJPErZn/5XaNY74yuzbws1YqDV0Us5DKwpUmHRj+LQeCN1sLlQnV4znkOZSeIw7h7Dzd9
eTKLMTuoMl0BDPCzb8yACLk0E9W1tiiLUQa09RPUnPvI1/S2e7LD6CVkNPFDbBVxEAOS9toIXlac
stv6NExPzJHrCetn/YCmuHei6A8R+tF7Q1p/84VbuybX7i0U5tdlCpq0b4K1Y5i53KzTyY77o5rl
rj2HEAFitCiVbk5wN5iMMoWUE7Sqnf0q5NH6VqvqJHvj0hWZGyfV+M9tF7RvkaSFF1wUFjcuyEy7
njSdTzs3ne621PaCIQmbk6IvEVB0+4jOvvN2ITJkiLIasiGkuZffuF908L+mXgZKYas+Q5Btz16d
8r6um/7gPO15V1Em5TGhWQTf6tKUPVQzQiQ2H8+OnXf6tEx+U1bWX2FXTE/If+HzlgHw2+0N3bGK
7hZtKZRVhZjTZkNHipHWPGpVgEpud1/No3RXjMBlKwJ+b6hMxUvpVh0YFRdwc0GFjgU6ha8dqq3S
Ywo6N12dvAl6xRqpaOjhu6zUfxmjNviMUZkeYkONXgfVPHaTkh/ckp0lI+REwYnXhIx+q2bZoUa0
ThpSZsoUDl7ZwBuYnAhBdHXMPllmq3iJrh4NerwievFKo0JEEUgTGrZXG12WVNZMrbZ9gMK1GdBJ
WZEFbkbjJ7Gxfh/1WrgEBaPj3hczuOHHJe3Db04VJbU/m5J08PZs90D8GuEdkZcCAsggt8vDtui0
O4tMtcWMyeU+7YYhWNsmDYy+7einoWIaVsURLWvrlzFK7M1EVCo3QAK28iGowUpGnOWhb8Vx+YXd
Lr8u7SEzfHu4Xq0AQAKxSwn1CqSnhA41sLEIEcAptCdVkvTvheN0fqhFw/3cjvmp02rD7ZOkeixH
+8BBbR2GsE5FU9SIdaE7IDb+TVKqDYPBaHjd8aOhXp/iUnvQInl8qCeK1bdv7p4lIiLqNgARBCHm
0tLcVtqEKAXYb7KeyTVKSlIudMzmu1yu5QGcY9cYWBxBnn4lOW2MNY4xrasKvN1Ys87TQ7P1Jjqj
qaep6/Lp9sr2zomg3/7P2Ob97px1WKQBRHnb1zWQZ7s9W8Bkzn9gRWSDNEcIi7YthdJcNCUcBeIW
Zs1JTTrjLrZ76+NtK7sbByCEDjXvBOf/cuOsqWa+Krh5H5nD4iWcos/g4YbTwkTeg/VclbrE0RPi
mGB7SECvWlEoXVhqWmsQWEGpUhDV8h+NXjoej8jwWLex4jUhqtnI0HZnrR3tDwRKv4tef/0Nr3gO
sE3UTDcRwVQ3RWJ34PPRi0weZjVTXFlpzHuErRdfiaT1Qer16eDl3AYFGCX6gvABgB2XviVQ92aq
x3KS4szMevALue0mLy3xpGGotmeJlPbgo+4ZJIQWzUUKp6g0XH5UaC1hkqH6RAc6hO/UQC1lu1Xf
Xk3pQUkPZ47uHCKsAaNCCJRQayvPMEZ5nQ66g2hwr1R3Vl2MD7G+mCeLqP1gL3dN8UJR/cG1MHnz
cmllOOZOOdm2H6pT6StaLbsN5ehTo8Py++2rQT0U5ViyWCFFvomfu9kkC8hHVpU2031cRz9ryAAv
SkcidNvSzpMAsRmlG9SkUAvaBjl9Ko0Ks19QEGhz82UZ1fYr/eAEMptRfiKNNR/LcI08OZpCat5T
dGB+b08Z8cx7BKQRNPfGB4Tt0gDbBqlaUFk7KV3bnCc76/x2mX/eXuiO56SYRgmWuhMa9luQSMxs
Imue8WlOAb+50SXnu5o59cFjsHf8gaJx56D0CnTR5RmpzdI0WiRZ/L6dir/6tojvkygdPb0b7DuF
1p13e1V7nw8UqOhSwKtGvePS3sCAUWs1aLzm3TiclzqSfhWLmb/ISqmnTPCJu7M52uW70Byar6XV
RUdjV65SPeFhhD6m4LtyAa9KzcnkmBR6HR8KvhydJqMNvbAZ8p9Ay+XPbVyXp1SJps7va1OfGWjT
9QHDDp2/aOcWTP9xEutL4kTjHxwsi9SawQEiH7oSSghp8PXl6qD5umon+DOLa2soDzV0BA8u607A
KES9YNYJ3e8rsJMeyXaKKoXjrw3aA3i62nlZ4sFWXCMyhuc67bRgaIyjA72788CdwDmL1j+Ijstv
j5/V7A7StZ9XcfI5bdT4DtGq+n0TR+aZzKiaXG1Wxaz0Wo7cSDbKz0nPtHZQ/+NKeVceqp+yUYRH
GJqd/eCiUdQEH8Trs61u5JGeD0PYOL7dKpXbs293a4fBeKHQWSt9lbgtU11Pt2/CjifBNzNhRBQ4
RRXncjeMusmijG6+D6tyJVvQ+mAyjJFBwvPq3za1c+konoDuMJkTw/kXP+VNIDsZoNWVgjduSqQ2
YMw2uAezqyFXZ73Xkybcm3n5WW+KPChWtCxvW99xZBwzaJT4MRLTbQeriro+NZ3Y8QEsanctM9zJ
Faf4wLHsbSdDPBH7EOoy5AWXa9RHc9XCjHcV6vzfpVFGnyPO4CNjUo+IUDsuE8CVgAkKDVwCtUtL
TdJEc1mwhyPINa9qULCpUFf1rLUTs7yb9O72/u3ZgyjPA06qCR1187bKSVO0stY5YFX6Aq569qlj
2v1ZaqrSq/P8qJX82uF7m9FzQBj3KjqAyPRTeNqsrxujjI/UOv5QxuUpiZMRSWar8xpVrR+WTlrv
4sYe3ZZxkq4Y8+smiOa+yzWOrTN15t1gmL8Q2FO92aSIzuy96WBD9j417sPi7vAF6MtcfgB1AJvq
OLkDrTLROM6R+dIWeu4CXAyD23t/ZGqzFzmvZleUmJpyubhPFaugaaclHwykKA4u6c41IdYn5IU2
SL9364XiKB7SCeUPv9Gz6KyvJS3fVaoOrsnOYSJHQjkS+QHUuraKGhGQ375mQCgqrxLftVztyLWi
TglqfYK31Nvmf7d3cFs6Fu4G/MNrwU0GCrFJAOm8rqFpolkVMmn3s2JTj7LC/J1UJ8u3hfLfM2IL
vVuuSX6w0p1PR5RGme8VoQOtaHNKKrNQnclgpWKCgY3WgevQTH/Wo6Y4qELtrlHoLWFQDAgUm/7G
v8bLQulUjUJ/RHTnXwgYqK3Fklw2qEg36bfFiNRnq5XC+7bp29Pt/d1dJgOFBTUOlMmW7CKG22gW
GiEE+an6pVnAGS22EeauU41HRKI9W/g9Ab5A+xgs7+U6q9TSFnM28Qx2obpMQrUf0ix7sFfoTb+/
KgovIhOkp0yodmmJwQwzuWYdIoOWNFJAuQdo4jAW1eDF2ZgsB0/UXr4N6EHMCUHxRyg4XdqTjYRB
xHYc+tNYUa50CqP/bqrpwMQvW3alNYPSE5pf1r7JGcZS6F5ZdvXBgd1xAPwGAbmAoi4K8Ze/IQ4j
HSJYyZqZmfMV5efmc0N+cbDUnWCH6j7tYYp3r9y+Sys8nFJlVhaFu7GQ08Au4gpmHQybZlB8HXEh
4yQpnfK7c1FxAxRNOKOUNIg4t6qLslplWaLLob8qrfHdkCfzUzpFn3771FwY2XxFJ43LtVYwMmtd
COWEy6ZWcXQqmmn677apvWAWW4Jji3I7wocb95J1RZhZ2hAiQr4UD1k0O607WH3+WVWz9W9FMpOH
RZqzczNp6ZdITWcPiF0dP3R2WxVuLwOGH8elOjpEYombx5tAgeoJhWAw4dsmhzTF2qCvSugPsZKe
KeHOJ4bkicFLYePmzZGkyt5pEgpj5KiiU7/NWuxFGQ1GDGBOjeIwc1soR4NLmWwd7+mY2R/mkWrV
MxCK7ihO2XFGAPgI3LkvVG6uusmlPjswNSTfDnWASUjf/5U0ecPQrGzRfz/ieO2TIyEucCfbyp8k
Wfk0aT3T2nOl8rqskSkHJ00wKUVyf/tg7X1A0ZL/n6mNF1Ag19tVN0lIaxWan8/OcEKedDw50tB7
JUnagb29bTRQOANngjgG+MNLf6A4TTg1xiIhh9PQKQ8V/ZeazF8LZTC/3F7Z7pURpXREdXn2rzDm
oxVHvaLyxRanWv5eNfRBXU1u/x4apIln1VT/Emk7mr557CKcYd2jeaK7jQw6tqOSRB1Sb/zbv2lv
twXglVqcBk11OzxcC3sptyRZ8jvLgcIF83B83zCdzS3Rd7iHtjv87mx24Qgtgekh2yTf3wI9lrxu
JHmpJAriWU8kbXU/9WGsA6ZhPa+OUfyBS6TagQoRRVyqSZvPmwwhDQUlZc/tsrhLi4F5Mjb8l0TM
v769l3snyYLlw50ERXzV9CQkz7IpxSNCGg8/52n1DQCLc1Ks6E/OLBhMyBF04Yi3Nr5XcdK1SMxZ
8tdZtb4tY/zS6u3kJ4l6RF4W/6etOwVdAZgeVBDYU7HmN5HdYsVZvTicj2xWO7/O9M4Npflo5/ZO
IaVgqElsnH2lH0+KuVLl4Q7q5tKe7W6avgIPDF0p77NTlEGYvv2ldldFTRgKBqBha5uRS7I1LJOQ
ahyySvZnK21ehiUFkH7bzPWBIJEBTQCkCTLXVV1FXlErLJE0CozYrL7mLQBiry6X6iWL17o7iJ52
jBE1QYTiMeI/2zMx9+rM2M0qClalWD2td5yzbISWN1rqdBDui+Dz8lAgUcb0BcAZQm99CxapkRuA
gaFzpybN+gl7LTqX9SR3LnMjh/sYHO+d0hiD4a6G7sxuqC3Twa2+/oD8AkGegcPyymq7PJaMPFHj
qXEkX5mn/HHuC+UhLRHNv/39ro+lsCIotoLbfsVr18Z+6dI2j8DeRAhQSUnxHVnRPA3ippY+SUqZ
qP5ti7sfkbgU+WOBCdkWqsKlZixT1keUoVrnPl2TEC2IRg9iehy//aSzuDemxOLf3OxhiabK0dso
aKss93uj7J/qkLRJjczw4+1V7X4tE8l6Do1KHLEpIjBiQLXTeIiCbrYZPK103V9y5BR/sCA6S8LX
i6LIltc0NLpTmjFSr1XSOufYqP+Jimg8JRYDoW+vZ+8rUUCmzSpi3yvQRRtqq6bNYQRfM4nuTSWU
P5Z1UlSunFDC/X1bIP0FJZdXkzfs8jMpdpLKcy9JfmPKgx8Dqrvrlm4OTJB9v90uQ1lFJJ18I+QA
tnKQeqHV8SL1sSiFFHdrpEV3rdIwbsqYj0AzeyeCBxlQ72uBYjsARjanSKkGNQ6gpPZB382KULNr
Tr+/d0LeQNT5AUxvaah6VFp6mDRxMLWZBe3f7F2TmQb3WhMded8dVyFgpJSYqTELpujlZxpnJ57o
8CcB7f7oqWeqzkmTJitoiiI/g0oyP9xe2s4GQgShkkUTEC7GFqgLAD1TzMaIAbno03vG6ETPzHLW
DhzgdXYjuEmMtIBKJ4Bcm0KjLklR83+cXddu3Ly6fSIB6uVWGk1xje30GyFOHFIiKYpiUXn6s/Qf
HCAeGxnkYAN7XyQ7HEnkx6+sEo1FW8ugiSo7Rq5KARoG4b7zPoQdaesW6fOF2+WdV/lq0bNoQZhQ
xNGsrdNRSoALeveBzWy8zsQ6PefDbC7wId95ldBXBu8C1xnG0efeHXYKdRgSRHWhdVThSxYniDte
sjx6p8Oyqe5t1h1QpcO2P9shndxkJ6DBXa/+6tVNketqzsamlogmVdp54cn1PTkYsEOv8MHhmh2y
qf77rnkncIH8jdojg+7q5m/6epcW/2uPR1i9JAPd8VW6Q268BhPHvvj670uhukYsxv0MOMPZV+Qa
4zfwA7q68cV4GmavLddgWCs95vmFXZrjV5+lI5tlF3qdYJlicrj9+R83GUh9oZCUwzjD5csVtsn4
ACMSdjC4Te+Vv7UenOQt8jwB9YS/P+Y7mxVrAxyE/8D46PyrQjw3C0giWO0RL62jdZYlZOWDKlK4
xMNhuiQK+t4X/HO97cT+8ayKNGJJYqwHwrCu8m6SVU7i8Tq0Eb9QGL9z+NHd2WAogDYinQtfL5VP
wvg8Kro6XKn/YxYY8s8x7x5UG2d9ydEJ/I7qThz+/kLffUAUiBgLIui8IdFanPmkg/RGrRJgJ/H3
+BGAkeCqUJZeeMD3lkL43DSLMHFGGfX6AX29FSOqwLeb2mnXkK79HHrAM4yQX76w1HvvErkPWNdo
jgOntcWgPz6bHAUfNaaNNYweejBlldwTH5YodHHx/ToxeUhBVriQdr23N/9cdHv+PxbNTBJ5cATB
ucj84So1JKiGlssraW17lTvzryI4OOkbnmerp0CgB3X/9XoxhaQPayivQdS7FWLCnW7pAelXemjA
Ua5kkV/KI957r7ieME7frgxUc6+XdOHip6qY2noB2hh2GqjGYOSaNDvwsBNaSoSgQzvm/z5rhVAz
OEAAUmyePeenPmU+8YpwaWvTa1u7EaYOXpGZG2OTX/9+HADC3LiBm2bzuUu010ngEhu/rUGbT44d
hKyrdo5sNUhP/z9OHtTtAQQDNOQtBjO0zegypduajy25T0jPT8CSL8fFRZdG/2+vXNSPgJUiJ9sw
TOnZZ7Ndjpn4mnU1AGn9B0Bf5U1s1CVr37f7H28tQlcPYLp4w1u83hzQl3CN3QhUETxvIQZg92lu
QUuX/rNa2mj39y+1JeKvbyEMjKGkjhIErWfoeL9eTQdrX7QDkNhZT8VBrTzfA9xzn1imyoy66agL
w6GhZ5pDFM+XBjhvDwIQYWjCQyVwI1med+OpnYQNZjDDWNMkEPNzyxW8KORTXFgDVWGlgZwsxoe/
P/LbAApNyhAtL+CToXx1PijPWZfFfV7oGiWQqxjT+gCbZK+Cm9y/WsBj3gYyCIogrAd8/7nA1twU
1HmFEzVIkbCJ7SyBnDjRfSHLMM26C4jytxkFVvuPC7IpAiBen33LAoEsHRn0NZtIXU2Ane1WaDtU
YQbQkMj7R9FE0QlAlePfX+h76wL8vLkCgAQHf67X6/YjuJwmBAol6kR263ze3U8pvJDI5D1REZpD
30GqPlywlf++8DtfEsirjfsCkS0Mc84Wbn344uDF8pqM43QKHFtPYWYtAGk59y+5s7z7lDkaKyBS
Qq/9XALORLNKrZ55rcGbwLTCBrrMtPD3zC73TE3qY1+IpWIuvYR9e+8xMSn5XycVXFRn3zWeXYj2
u8fqIfGRDwoXHVSzzqd+9MWFLfTuUiBmgBiC+IUj8vpTwhAQUbTV2xvNI0zCwB1LvJHcx2roLxzD
994nwEUgAgMmCZzBeeRRXcE7T/Ka5eBKgkaoD4PnJNjBYfDZRUN4WMLE7kAJueTTvlWbeI7XYQ+X
/kaIRacMudS5XrF2kyasmWFdAG8hF5WoPQJ4uw1wkys1DQTE2hq/oVUTzQuCEHaD2lmiZLzz5i7c
EXhhzWVk1jktVeeppwDziAYazpGS5TRN8UkAPa+qHrzUoczA5Pk9erh/636JyfOSgWNUZcVciFLL
QilQVuFRUg5xZmBDCkfLqVraBTdLKGiLdVo6T0eQGfoB+aWJvjvOlDjNrsmnXWhsZCo74G9iIQaN
WSqAVC6ncWBHP2FCV2Ig4dcWst3jzhi63EFTgnQHS6z3PVmS4tinhOkymNs2PxA8dR3aFow5I2cb
VuhGUV3HW2zZFXDc3A1ep0GO1GMAyBBe4cnXkogSSicQRZwKaKaUGqpht7ql8e8OqqtjZTpYN4B8
5waFTRsGtMyV53Ulb/312rXUi6Cy03X+yQOWBngPh4qvXCRal4dmyfmTIwFUEFtCsgOLDfw+dT4U
v+LQ0z8BsmJbM9DwK9uZLL4eVN7ScgpTN1VN7LkTGyIV3OVL6t+w1J+iazqv5DOqgfDBre30oxct
/wbJ6vEHoDSDKz2d+wWmLRG7KSRmWnWjE0C2msRLfwQZiopqzPKJ7P0R9YUO/OUe18w4HHA5tw++
BgO5Yo1Txxg6VBCnNm3KKxc6oXZOQam69CGJQMtVjN5P5fWdLakZmhAYv2k9qSHiY1lA2mCoPOuH
H0wEbNFxXRs+VYbbKKvnKOsxAYChJuwM4hmwPw3toLyEko75HFDd3AULM+1uHGLztaPevGFfWUaq
fHb8VqFOeQk7ZIFlO4AlcHSAdz77dqKsUnKOotvQkg7WW4RDuDPJWW93QSvFFzhoNrJaitVdjZqY
YQdNAnlyUZ/Gpec3IOoOq+0/cUcgrKVVM5uqMQpfgnAFpzIAJ+IXdLY4MEPgEo9lasn8JW0Ua64E
FvsJHk0kKvhDAGiEWhnZAJA3y/MEeadr1qv0F+S1cIuxolmHWgioDNYMqkmsjjIrP+gi8rJS+8Xo
lyQ1dK/R5s7Krkns7xBdz1/UL6arKWkYP/jeGn40mYDlkif7VOOdND4yU1ip7bGJoS7TxaRdqmzg
BYH2vdfqPaFuHneTEEG7X3zXS0gOh0xUkDiTy8Padmta84mkAnJfMr0Z+WTzEn0o/weZ/B7zdcBr
T1MUMlyDA2M/nYJHZ7kI4V3TyJFnKL0sT4kJ0VOJu3kJKo7W/o3WgABUYPC28U8/a4vsw8Kg/jeg
B+92caYMqPzxMKtqbdao63czkwPdLx2UkfE1UHJXPXGAwFibwisaQJniWzx4QfzQhHMEGxBtgBIs
TTZN/OTCYIB+n6cVNSXYKskPYWHbtB+ylMvfgAwB2jtC6MKvB+T29zborN9XMadNXOFHNPKKQPiZ
lW1m6HRHWLC6EqiY6SYbmRdDYlkCYjh549h9TbwYAIs56PsJR8nLTtDVGV1pA1/rKuNNoz+6OY6W
gxyJZeXkrckL/D7JLRT5UhpB3DlYPhCGFKhSk/ZImQ/TTJCucsF+FCCVjSX0pG13b2CEkY+lVBkN
HlmOVkC1pl37abCBV5RZ3DoGh7/AAfkAZSHoGQ3eBICkno3cUcKjqMwXurSHInL2S5KQJi0zRvLw
OK8eMjjc+Rndi6Wdg/26Ql1jv0DvPrxZoOMjXtwakOYpGmmvH2Uj46cV8HQYOxSxkXdJF4btrcmh
lfmLe03QX0PgoKB3mT/z8CsE7cL8NncDC3bosHmPw0AHjoBA4hTATg113Sidw6iKF9a1B+2n7KXg
mb1JJjaZowoQbvbZAA3ZY5FJhbS+tVRBqkrJterTLsVHbD0NZ4t0MoeINlO3T9gABQrRZPaFBq0f
3U6pEL/nViYrKDapUQhqvQ1vO7HyT4M3m+YqJeA674a0zR8z6weixixNjPsltvJ3arM+BQCLLp88
Yx2vLJLB9oaadk73BX5PtFttAf+5eAkGcuWnjcvLmSuvPXIvhty+zaHYA8klra+juE3Ij8U42e3G
PlnXXcz5MJS+0Sx81Krt6QdsQMWq1ETcU5Xwsd3uMmRiEJ1vM1BN+MLD4pAOLFVlN8aRAW+ZZNkj
cA2er6pUW9HspWm9eeegBAsRMs3GRe85HkbdDpoAEeu3lhlRQcdiisp2tOk12qVOHAu3ZsW+9cWC
sOnNFl20Bg57cZ0T1ZpfbbSSbyZKOl2RXuVZLW0SfeKZP403HQnzFpA/GDg9AeKddrs+TmEVAxlj
G4G/kIfUrjPkigq9IjvJKW7TW5cNwgPVAJ7bBYEYH52L30HEqX/PeeC7L0HjEVp3fAUne8a4MYn2
aS/WfD/qdOIbODUda0izQiRDGwJwxX4SwaK++gQCn15JAUVie097DpJefQy7+YPpOjaUMfD23QuS
Rmif4n5GV1vBUE8dMIyezMfU88el0oOiiIqQDA12U9ZLoOTpynDnRYstcOQDGe273GYKUL1xHEoJ
PNZUZms2+N+LNu9kuelVRVAXn4cCfULQzCtEr34qSR7NQzXDDwENaPhNZZUfMkQA48OTa2uhmOUG
NBhI9CyuoffWpWKpqW0WehvOg7wePc67XTsqfhMUzBNHAW1vvwomTp5dh28ImbeccWDrAYiqulaF
aJNwY4sSANBk2VErivnKxAhy5RqSaa1mPuuvCyRN7l2/FEBMj9ncVLZvrV824DGdZkKmGCK8rUFw
c6H5Yh0tLOxEUhKV3WyW+96ZxEPx6YekWhBSPxfTCH8m+Orwe6ieI+QK4KPoLkAoYGVi47D90PoG
pU0QMyFKRkxb7ECRsIlCDDNhXI1xuIq90b5kO+NNfbhfGo5imkFDjO+iaFnu9dyPURWgndaWkqZz
DLFzw12FnnMaYjOujtwRUGXoLy06M/NKuoYBs46uXF8lPEdCHHTQ1ixxIPJuz+WcLDdDnuj4pGMa
hUfez+18THRghgPxGoPfDmiJWGCdMYoi/aiGJVUMKZDVTQGQuspIGXdJX9yqWHJzO3Q0tvhtA+it
ZZitS5yXS5x56ivSVTV8ydQgm/tGFAQx0EceP5HSS5gdrt0Urmhlh7Mxx6BJxR0BdIPsMsWoOcVN
rsm4w3957ctIiUjQ+e612zlISvZ16sGBsey6HNkZgoOISzIGGKBDFES35VIIKPnNzubyiMbM4O2g
vR9Nj7BQjj8F+NfWwwpsBilnLxzHWuAcDPvQX/IfMl2HpoQjt8yOShN4FKCUbHUdFU3jrqe40B+z
FW3OOs6mDCyansD5oEu0Ge8Hwz2/nNPsP7S+gRdNhgBBy44nGpHIg2r37Yz0GZKEuFrcLhib9mcy
Z/mC89Il38OpSVQ1ZQV50MhJwh1QGPHRS32okS28wOAN5Q01cB0JmhA2Z7G+wf5rvEPUgcVaFhhQ
3OuokPOh1/izPqcx2zFgpn/DGwUelgNmpY9tPM3fzCS6O8UjtIlbBu78DRt4jPxDNSRBP3Oy6kh9
TUAmkWCmhg1t3C4NWERrqJLFvC4GF3xKGM3G0sQLEG0giff3sOoAj9Tj8VhUIDCEH9QMhkMJplVh
DijB1K91NeK6sHk+HGfBp69QCSxuu6WAoY51wLAjewjw/0hdsehjy7K9ZpF338e9RQimUX6y8CP9
xeDo2j/kkw3vsTGjEYUD8Z6Ad8goUjzOrgB5aD7FwhO6ZKgmHhvWEH8Xt6P8iMeK6XVGe4Jl2ty/
n72lCKreC8xtkc5+iIRXr811Kuf4i/aRxeJRmsUcuyWV0U5HCcQ6UL2tX+CYgRMfFXaJD3qEneRJ
5Ypn5SzwfXa5bMb7blFjVjLbEagmSIe37eOuu/an0P/Zx4ThnoUe4zM8ucJfniQQhVxM0d3ORuFm
y63z25I7hJ8aRyH+2nFl+lqBHJ9XwiQJr1pUPEm5tB04fnFu1jIgbXDKx3DrIk05geBZxHVVzL4L
qyg2NqtZ5IIb2WKPQnY7aUTZab6KCk3Zpj8WUxz30BqAcnadhJ13hXrCI/tUjulPaj3gfFY3ihb1
9MoZbpgBd8ga9YW+QyZm+5L0Ogn2GjcAOPYYQryYRc5wGnQQQjqwhDXPZrUdagXbRUkNvH6aljIE
VClCnUvA9KHhVk556fIU6TxAvgmxjesh1Pi3gXrzObSP+z6t2Lrww2qbaS77VkTdo3WB/xOmjKmt
iMpYvxfJjPM/opTucH4hZIZ7IQ1+sqzgZCeTAEk+a9I+QEGfAE0h0becK5PykO86OGqzMgB5birp
3Lu44hI4YzSPHJqs6TQBoO71MWg4Sqc/HLXjXOPaJhoXM1dBGRS+ig+yS0JW97PqXG2TDPonrTRF
5fWuWfCB0WY50i6VXRmMo82rNCZ0vJsbPtwJ6GOZElo5RX7boNg9Oi6iLwBlNbaUk5YajipF9NRR
oJvR7WnXHeXb3RDZED6mvj8irQ879MWq2Wb2MY11SEub0ri76hUGjCXI3/FHuDLq5aiHrvgCom10
040k+O5r3vObtYX6GO7UVQ3V1PPoIezhl/6h69PhRxd7vN+vyGpf5hWXccXxE39LEGoQSZY1u50E
Jk4lskTTHpdQWrzPyGtlCVBzaKDeIdui1PkmVRC2MTKWfk2/D/3syBXXPWwc0ymPXQWeXYJhWZyI
DLpOs8Y2hek3rrBU8+LO9tOSoZ2Ddss95FuZLUE10A8hEc26n/xZvgg2L67Kk7lANjU3CXpCQUyf
t4oElxsi9rRHuet+4SIIWgge9i0k5rjFC0nzud0naoajOPoB604Q6RXXsaHhPcDPwVM/FD6tfLfY
EyaaFFVTlnUPfZwsrhxCyJiVKXSj4zJPuP4UNHH7HEZj/GJmU2A23QzyMBtokFUo2VCKx6h+ExzB
Ql2xfHW6NH0ORc1WDrxBPA+WF8T+XMJs2E7fI+l7HO/eEgx9DcvvxaYtCSgVFT9lPJnpEItCqx3e
KRxRUpKGj80qw6Cc5zUSpSeh+36IOHKBEu94/DH4XW/LzqV2LgHLkB+zXJqbBIQBWfbYCfej7PiX
FlJsLy1NmiMyWW+CQq3okHvo9MSmVX2dHIgi5aAKNAn6SAn0y+GEisltZjyBhJEFV6blbXuIREjQ
WxvR4i5h7jhDRqsgCHPdNE7tKYV7+VBhLgQcjTQ+KgFfyPDOiGyB4Q+1bsSDx8ERL6MnsO+J4qHG
v+Ge4GaHEVwnIsV2ZJkkdn1BxxlpgBme0XDJfOQiZH7skLz3sBWCOlHZTan/K8Fom5R06HgOxhLX
zwKMsLQcxhE16zzO+d04jhJasqILniLPD74XnE5BNZsx/Gl4IR86bPi1SlTorvKFDFnlGWQgp9RC
kRi9yURewaOuyCuvM/GeLqhrYfrqZ1PJgnxO62xoJg8J2iQWBKeh/QoFH/5FFQH7qjsfrQftLyTZ
m2aYnrWj8rHoJPqXukh1uEuGJP3W0JnjpaHZtGKwHPnPbcyimwkwuKnyqQebrDVz5Fc+SeSDFrUT
4kCY+N/SiA5oaRFHkDpNSt+kkG/zUKiz9QYuzCutXLEClxUWMv0Y6C4+hcyxr30CUa6a6iR9Qbq1
4DR6Kn3SGZQJd9Rf2Be0cLvngCeLBRtMuh8BWK4h2gorcqAUfvQUhAwLlBeczOXzEgChXRpTzJ8B
4BSmgjZLil0KH6GwJoMMkD01ArXboGd3EA28dKHal8RHlbXELzmTC3oiufXojjXjFrHhpXuveDAT
9MqS/OdMlX5xYIbpss9z+L5EBs3yKoNS0SNIrBmvFq3UT18j6tbYVsnLgrD8GTBx+blNdIjuQ5sg
g2g8iQDKuRrGKmuZN9VrFMA9SmYdfjUbtZ+jCYFpHfQEC+ft5iJV21WYD6fBTQgFk43a+8Ij0LJM
MzPtmINyZOXiFpfQhILoJTBIosDq7JOTsAK+vyhz4s+mA3DnLmEoDCtc2CbD8TACCuqG8hnirVCo
PPltO4cf+jjDHlodDCcrOk3JPcae0KKKLG3z44huL6o7mcb0KkKTkdeGdvxqiGbn9sL3TFEGwk/m
yqZuCKocvhiYXMxx6spQp9kPgC9GfJalsSFaNj1k8AK0mA9FF0xRRTDXgJAOo+yawyDNu406VPk7
FxXeUOYmQt+mIEkMtAOLAmTlLpfoietOPU3OZ+3Oyng2pRGFpffo3ZPvJoRaNxg0zHwwIgkApVv7
9F70Aycnjlv+UUrqwFagSP5rUNulLTVYbBps9hnpah/IeKxgHxAcjLYdr9XixNNoMpSqds6QzDfI
OkYgddLiVkIBG3qixkx3IPShT1SAb7yWoU1xryU8yRSS52hlpdCTGsoA3cansJ88eix0131DPoQ6
0GuGDILiBZoyYHgKjYCEmfQD6SP5rc3j5pNd5indusgQhjeYS+TV1KGiqVatk6usZ4OrBFEYihVQ
zJbljARNHGaR5PNJolP3DT5J8QPxMtZWCrd9URKcfb7zpyCw8JNu7C2J5gzqV2i+BCU0R9Bh6/PE
+zajvLina2I+KrewD5INSK76XOYfcazwkYa8YddyalDdgyGVh49+4XntCV64EfC5Zui3uiJ1+Due
u9YE85Yl4JBq0CZGTRijiOgcsrglQVW5a3IHxB5cgoeuwpwoOcTEhTB56lkscUWm8gHRo/8gez53
uBVAoNqNTRLUUaL6CH0sF9wifXM4SiBUJfnNOKBHejOiZoMmICS9jsk0u4dkCpbvtremvSqMRhgk
VodHLVKaVdNmfVLJJslfPJUE9wShBkd4IIbVPJuLTxDaCdCHbfvs29IogAynwuTYYI3Nnpge+w4u
FCkYer0Yh6xsC+jVlDkbMnpop9AGez9HPwC3myIAXPZcNOjnJYSV0ZhZvaWx+YFLtO92c6eCjzaO
+aeE2PgOdrQLnLVGH51fSeblAFxCjDlU1HcD1EC9AspaBaVfR2MbfQQelsAVp+A/lxakiFKtGQoi
cAl8sc/Hhvt12hfJfW8sDgedOwxxUhLPaGwi1/R3LqXDQ4ax2O84VK6DAjESIUR29FnLnAgAE/hK
kmcem+4ZRnaKwKKgs0cCD0d2I3uLSjPEFYDSJc3mK7TeoLQ9kky3D320EdySfpQXQKZvARQFoIob
LQpJL8bgZwCpxlejgqQ3xtE2RupVUH8/+DqAuSRNPnZEz5/+PoV+ByOJBWMYOOSbzCa0x14PTTU3
EB2ADQeMNPvlLmr0XDGN0Ek0XLWagKGdhqLiJLiedtRzxd6K7pK48jvidvgRwEZugPVNeO0MnILN
bsDvpwLo7ma8XrFHnmxh2K92HTJTQ1cdmSQlUMku3Upx/4DvpcgugQDfFRRV0KH9+0t5i5XBgBWA
KviYoSMIfu7rd2LCQAqq4PUJfnV/gxJeflSRaC+Abt+OcTEWAmw+3zgk0JU+f/NLrDEXWUXtE0jJ
YWo5IQCkyTXpV3r41wcC8gcs/xjgHGTB57uKYjiqOCn6uuCuKC0dpmtMOfwL8/d3ADEbKxX6BADj
wHpx29t/gN+kMGuUzwIPpEfEAJHxF7mq8WPSpGCirvC1Gz01P/390d57ixhwJAFAvpsXwfbnfyyK
fvQE3FQu6pWqqZL5HB3jQjZ7TWV/AVH47lkB3G4jogO58YaE4MEQbQWCvq9jSj4PFlDeyDldYZLX
38CIozmGEEzcQ/RSf5bROlach/KSoujbvYlN+cdvONubJPRINJkCzztDPAjpFO9vqMfDfwc4bF7s
UGsG0AAiKmdxyM9gibygF1JjLbQltN89o08M09nVxc8YxiAd6Jij34CpuSSh/F4IxAveFPxg/Awh
2tdfFKTIFfGo6+uex/amzRQwlAsdgSqAmp/xMED++w56dz3I8KTATUNeJdywHn/soHYAN9/jI1Ro
fb7U6NRPVeKxdO8SDOPsJsv79/Xe4aTiE0KTZvNGzRB6t0/8x4JgaBJ/SXhfN4IP9MQWrFTJMGlu
lint7sY5Mo9aYzzXw9sGvs0TpsYR89a0DGOX10SK5EpYFn75++96d2dB3QyynhAjT89l8GyfRG0D
nckaBsvsu2dBKfcg9Vz+fZV33zZMtoHeBnAGNfnrh6d2NqgAQ6DKVvQA2sKT9yyYMJlGlXc7Iqu4
EMvfCUpwekGghcgTGsTnoHiaKpU4lAQ1TFGLU2it2WOsmaBrBsyX35jkYc1G6f71KTffA6j7Qa8H
OsrhuVTpqlgQI2vta90PzUuWdOwzSFHL3RDM62mJQci98JhvY9N/K4JTDTckAAPPWaNUQAygXais
s8R0EOJN4o8xL9A6y9esaoHxrnqO7b0sBm27IAOEQgAP8/dv+wYVtf0GKKamQM8CF3kOuTaji7tu
8bCx/SyFlNWaX7F4Y7o59Nt7TsJ97g951Slu/1VSDiuDoYFXDp0H/ICzXYUxWmSaTkObHK7bR2sU
qQFE0eWwTPCGcvElifA3u3hbD4Qt2NIjTr3JmnCDLmRZhYT3Tdj9yGk68F2GMup5hd6qqsJ1vOSq
8WYfY8WNerxZpADPdS6yMIsCQ0CgvEFjcfCjy1J97yjAKS1seK4BbcjugJ/ILoSEN5frtihg8Bl0
mYCzPffjbq3rc4jBydoOeV8WxQpuJCaXwAnySynKe8+3Xd9YZcMrvBVd98IYU5K+bjOfqzLxhBJH
yIYFeRmtvjmgcGDfe7zcw9/37H8H4xWaDs8ISWFA6HFQIRt0tnWkA5AEcKCh9kAZezQoY9ETK+AI
zrspgkga9Go/o9fX1Wog+RfgkXtMm1xDbiiwWBhJANhVU+A5nigNmrzkIQae/49oAqrUliNiDPGG
/IvcM3I0bWSdD7I/emim1cAdD4e8QO+Hrou7//s7eW93o58KrD3Sue0afh2jSaGMiFHl18OklipZ
ON3PHo2voVnHoH3VXeLF/rd5z78BbsON8AZCA/7n9YJDKjAJFWaomylG29lv1g9ILsh83cDA6j5b
0tXU40Kjb8YLs7vO78WHNHRjU4pxjR8GDdD7v79yKG0ifOOmKiBcs23XP+5oZwbldN8MNVxwRV1o
ORzRd6E1hLmCfQa0w4X4/c5JCyC/AZMKGAKB1XSWb6FbEfXEn/DKu6g92tE8J0tK6hyKOfu/f9w3
1zzSOfDiUWZB2A1UgLOV1rihMQkxLemQLOsy9dvoBUp5lwQO394F2/6BChc+6QZvPqtuyATfFnh/
qZr1g78Hwgfi0lHkXeUrh+RiAnyGarLohIrhkjrV22pyo4kAnItIAnoYZD9ffzs4oBcymyJVR5hE
onxmwGRkGd0Z6Fm5erBxejJysnVIkefEphjuqbL6KyqkS6a7b78qzBEjANqDJMBJOtfYZhPKSB94
DAgE5M3Rm6f5dwHGzofJJMpe2LHvroW8EkU8Gv5QeHz91Jg55sA/Y61c+abkcwTR3aBby3lZWP33
LfTeUiBVFjATDwBBPtdX620yyDVPVO0vOt5hi/FT2IhPLFDdhej8drNupxDUS2gJQ7DyPBJhVBIB
51rgU85s1SW6woCEUk0GcuHtvaGSYM9AUz7A64MbGO6D128PbDE1xbaDk9S4fNYm/eiB/bBbXafr
JIX/9Bqh/ZRt2APlKXbhSL73PvGIaH1sGjy4cF8vrqUfLXTFU04eL/YjJjQngJHaIxvX4cJSb6/Z
/1wB4VyO849c4uw5wToIBqBjxjrrErPng59+WJA51X7WDMDVoEZKMGorxgu9jnfPZIa52f+te0YD
CFNFfQaLVSDIEBMm5chJiDzYh/2g9z3cKHcQOhxPoisK3DBmfFrjMf/Rw7P6UmR/52Wj0EOHCDkh
miHnDJo1JhAcZv0ICxCbVkCk+1eZADVXjcUlqtw7uxdbFtsXus0pPu3ZyxYwR6Coz8d6wVB1h26T
uZZob3//59O4qS9sxFEshL7L690DDdIA96Maa3h29YfBLbSGc11Yzn0wX7il3iYGIBejokH1BgYZ
QuzrpSSU80iuQpwSxcc65/DoJDrqX2YcqjKfoZBz4Vi+uyAsoH08QwjC8dk1TPM5AB4kGzFlgpzj
BDb1jrPkF9AEYB8kjF84He/tDQRPqIpBPgaw5rO78X/YO4/mttE133+VU72HBzncmjMLgASTqEDJ
kuwNSpZk5Jzx6e8PsnuOSPuI13c1i+nqdrUtkwBevOEJ/4Abc4AHTF6jkeArTphpoo2soeiMDOqZ
FfG7uaFh4wrTkNMBDeDjoQQubQyJhVtGxWjfSD0OYAtLjyB1fTw7fncdomryBlRbdLTEjq+DP1wR
xLGPBG9jmkvLay4hgpzzTfvduL25ZLKsDAiGJxdpSWgF3+urZR9YyMXSLHB9o50WWsY6//h5frOB
YeU1e1YQWvBgJxtJLWlNVw0FbnCqMtv+IrXnhTUYly4c9mjP604bdn8sDcm0h1dEfXGuwBqnzmVY
bQVFF/X1UkrJ3K2qr9bQVK6LsZbOHHi/GUn2AdGcrZSJn07lAiRYhVlvZfXSjLD96GMs7iJow05v
0nT7eCR/MzMYRpSBjFmbAELh8cyoZ8o38VO9TDBzuaYLZdhqo3Vn5vlvVjDHmkRgQtXU0k69PfUM
0a9hUpnnSTwuoyAP1hm9N7wWaPtRSv7/CIMghFIORlWWzfCUgSp7tSIlY9ss8wDGd4tFrF1mhIFR
Ggw/ig7/8Tz8H/81v/6RoNT/9Z/8/jkvRvrhQXPy2/+6Kl6z26Z6fW32T8V/zh/97796/MH/2ofP
VV7n35vTv3X0Ib7/5/UXT83T0W+WWRM24037Wo2H15rC49sFuNP5b/6//vAfr2/fcjcWr//86zlv
s2b+NhoM2V8/f7R5+edfc/jzH++//ufPLp9SPrYKv1VPSfNUnX7k9alu/vmXoH1i3N/2NhG/RiYX
uUH/+vePUAOnoMrhS8RDi+Wvf2R51QT//EvRP6HUTXFdIQ8gJTdZ2XXe/v2jWZ2AeUTRnSkr/fX3
zR29pX+9tX9kbXqdh1lT//Ovn6p//8o3NSTpZjHAefed6cO/OAhj1hBExLDfJckONtOmuEsP0mOT
21YD08guFvryJd6m28CZLiCKlXa+6lfx2thZu/FVu+hemk1xXV9md8lGuEpeohdpoa2TuylYGs/9
fePZ5RPumU62GZ1yaa1lp9j4a3Vp7aZN9xKAGZft0gHjtShvyq3+FFyr38N1vtcu5CcA0xB5JeAG
99Vdc1FvBbdeWlfNInGzReAkm/heviku+qV3E20UNz/IjrxMrjGxv6kg34PQvkuX4Vr1HcvNrvKb
/nOPz3dg1zfThbkaLtr7ZlMehCvlWd6qTuACkL/QV/Gl5pYrb9Gs4yXhkAs243t0nW+5y0tlZ6y9
+/Qwoxeeze9CTkkRUSTHX7c6erx2qdtJvTC35RbyGAXH6spytbX42R+uym1hXX9r9+GWntDWvwyu
x611Nd4zhBc8w3d5mbneZrLDre7gbrzLrgzbsAs3ufXu5A2m4E7g1M4d+LBluiwuxK1yESw6R3SD
S/r228yNl7mjLho7XfWvmedW7TJ41Nb5VnItF8X3dbv3birQDsLO+2qs4xVElmQx3MwwZs32XOza
a6donFDHy5kVtm6DPWKe/rdE2uH/2e+0TevoTuYOO4X7GqjPO6ljfmluR8I51QHKoD1OF+k6vCl2
5YqYJNqUa22hOxHPRRLGsESbYGO46Tpf+Tt5m93VX4XLdG9ec4UHhAo9W1wGGxHjBYY9XoUrfWEc
FLDWdvTig5B8iHfdVb8yv4/7qrG7B+sASvtB2TW31ZWp21KwgqukimuLG8XDcy1ehq60FBfFqnUk
t30yt+MWx1ZCi2W6k66EW+Zn54RBdhWma8OV7HzP5xehI9tAW3dJaouuwRtZJYviC7xKu7zprsMS
np+tXDJoeM7qi2EdACcVF9Ld4LnotQupK4ZOcdG5PSw4O/2mLYZFuSLjxmNzf506turkh8id7MQ1
1smL29z5vq3fy9nCj/Y9nmbbr7iCwqxcQkJwCL+WAiJ63EX5Nd1Pu8xtrnLcGSAN8BUvEdNIdIYN
W7sqAXr2IQhcxA5Qp6p1Jf2xBYhtNd8pFYF8/554Oy21dQ3mxXpQ9o19/Vy7AOOGZbLD4MGxPWw3
wAd97m7GW+1zCgE7s4t0x59pkGJGJ0+c+hkdMHv4DDRKcgAR0XxzRtnRmYvJBeTIDBoW0J1Ms+sO
Guk2Acs1rsXnQa2dkLkrLr2VWtnjU7mdHjIQ8tbWX5YLzPGirfec37XX9FnoKwIwcYYtPNNlbDzh
CH2l3ZUoJevrER+/S4N9qXHHbXahrtCGFl+1zyWR6qK+am+LRWY4kuJSFd6PNtywaa/dqy5edE6y
gGeJqUrm5pKbgaaNKjtRcWKAD6zGdgR4NNj4idM3PPBen+7UwljQ2rzD1/yKZsFnUYZwYXf5Tdct
DPggSWKb8BP3+bX6YoKgXQ4u5Dd5W4ZuMGyMZJ88hbfCRl9ZspvZQrkavqNbiIvk8iHPHcsGjxnf
CEsW9Qayn1YvG+WJ8RUf8TKQ1Qd9YXlO+lpUD8IyVhfxqoCcBKBoWmM0CrdMSZbZt14A/ro2QHCA
+ah2A+nAF3CONg3LQ+lg5SQt9GCnSGtrWgIcZ0Ygng+KK5YexpTuT/41ACQH4KlfJN6zFyau4iq3
7bROg+tBosC7lZfxPfhY6Yu6w1Y6+wxpOX1oH8JJs6k+mGvahKA8+5VI10p3vhr6amZe3ceBq+v3
aGha4gOQynzdB5C9HOREanBK2WJ6bK2FNq1yquib0XpirMF3x3xhf9vfGvfMKSdjdl82B7Fz6sIW
dLvaNjfx4hZxWs1p7Smjze2O/UtgXvgWaKhF/1A/iDeiZneuKC9bwQXmvWoFZ40fYvZZuDYP9foF
kf/MTsUFHPFiL6hPxl4UWqd9LK8gQdm1q3n9XvIPmatctT6IUTv7arSfWyhOYWmsZCqeeSc4wzNa
76sMGJNtbEjGnGYRHvrluNQ9WKf7aAE3Jrjjex4TJ7gJDAgUvcvikBZCsCVvLPaytde/YZloh4to
2aFGEGzYN2wcTTP9QZmh26tS75ZSucxHSNa2CYpaXbC/pbAku4Vwn+h2+sVSgRbbcroPH8XsUbqq
mq+gTQ3I5P5F/V1pBrssnrXqs3Wlxbt2m1oXqrhalMvWZlG1i25wPnfLZf+coqQRQUlyInsobfXB
n166vQTTtygAVLFRLos9DAM2d7r59mCwscb84KZ1m0gGwgdINgzFa06szNafa9OezOxeDVVXj9MH
BJX7PSTk+NaLHDCAVrfMVqCGo2276ReAVb+ZB/PSiBiKZg8FsEan6Bu/NPtkO154V5qTLspvQAo3
XIqXWjgwdS/M2K4BQa2Ljc7pon4NNu23orShHX5Trvu1utNAWXYwb2xwbhdmuQCXrF1La33RLmSX
Z+1BlLvGsOJ/AtUW10DkvYCJlrtZsGauFiENQ9vo15q5NFATLzZRuPUm8InrRnvoodW/tBuvWgwT
UvXLLN3CAI8HNzdW22DLJGM2d3sUIIGPtetw8QS4f4BC4Oqm2+tbr7kW8y2U8KFZvIiVI6o/Uqg/
Csvv8pR/TyPto+h89ZrP4Wx9+pf+J4bjFAc+CMfJCLL6dTyKxvnEz2hcJqwm7yLTE5EuBCVD6fNn
NC5/IhinLEVcTccW20k+9TMaV61PBjUXFLAIt9HrmvOon9E4P0LXcbbvgncAVkD7o2B8ztffheJc
AAwEsiAIWojYIJhzH+FdowW3kGaYDJ8JUgXWThe8+F4o2+jSyIVg19L5WjShZjieX0BJgmS9rTSr
s3MtNM7UfqTjygIi69wJesiz5A0jga7k8Z00XpqBe80GTuc4Dxdd+NXTlfBCgTP/HQlt9jxTDr6a
oxZcqTE1ShtFA21VaT0U2VrQiBtH0ATqbGbedB2lsFKXwoNQjNOZ9txvbhQTGqrv9Ffm5P2k2tLp
teL1CkNWdm3kCpGgrKpyaxB+z/0GJzW9c45tJ03St7ExMaFETJbWFH3ouXz+7i0JZWp2nqzCDQqJ
8CZMtMQ8uBUkUbBFfURZDTfMheC1j2GsQykCNQsjZVAgt4RQo8yxQKIvDld9rFWLt7n+R6v936bW
Rwv+w1T9f+Cqp4Tx0bLfhVX47akJ3y/7t4/8XPdYu37Ck4paEuhCE3wnK+/HuqeZ/0kDS4CQFL8C
ceRt/r3sP+GZxSdpRaJ7C1ztX8tekKRPCBXNf0znBy9CTf+jhT8vp3cLH5AKUrToHykmoDgk7E6W
mxbGVH39prse1R6OQ06sFXfjS5eE/UtZxgQ7ZaMtcp1wORbVmv4AtNG+1dWdjG3I8t3Q/awRvK8J
yCfbEHfDToi2sEazklE8xWShH5OkgTfF131STDBQlK0kpsn9oAWyLQhZtU6RfFi0ISYlhUU3ukBo
YBFK1lqYsq8KHBq7qU1O69Ss7wZ0UFYdXiobvVfEfTN4w0XWWY8DNPkfs595+29qGSd7wdt9g6ai
sMvehTv7XE98tzCHyIPH2AnRtVjUmyQTV1lG0pVItbigHhff5AjlbczJbLaN3FnXmSlRL5VREoGS
Q8QAp/i5Tbv6HorVpTZsU0l6PTOyxxXNGYyka5i/zM07TiH5FNuLDKiKZAZ3mEIRPahp0X0PvYzU
nsL3klKothNxA7QnkQCIYj+qy5MRuzo6O5SYkkVQ1+WVChzhBjRcfWlkU76KrVCBHAtzGhEpsvOw
S9a56YtXZUP4B8GTcLQ39QWMN+8M0Eg7nbbUs6hoIXk6tyOw7TnZCZHmmEVBiuoqVnTkfjqxwi9i
bDXVNU1Mo/1Z7sjRgulQa2hj7LoG5Tuh0a/CGhagE3YjajONn6wMJDYXvlA3lxqmDERgeVsBki2E
Z/DVJgmQbjHdEwH/WS27BvfevmZjLcOWbjPjrtBuFZC8Y16bFyVKDSs0PGBeY/UkoV1Ds4RwM8l3
w6igaGMizPOgG6UZ2ZbQXSrRJD9M0aDeJXA2SSYUIYKGWATZVy8nzJPk5pX3BXkzaQBMAhc2rUtU
NsnWAc4Xj2ozUH7yEfrbJqFUnZkvx1XpN2VCMDigD1EFpoR7egqLsQbPvA7z20kaJTy6JN1tzEI9
I0B8gjj59TInnR6g/I1m5kF+20xhsRIiINfJVFkUynLfo6xg7gsp+MoMDByEidP7zBOzO+Ta7tJR
ePx4hSgna5guuirPiDn2Yp2a6GlLA+r8EGFyVRymdMJxCnmUy3zC8lmHnnLRSlIKU8qqVv0QwJDr
euk7XibCRcqWtaNDPNkZqPqtWlp0M415zKK+W4Sj0VwlEWKZjlAqL4Ns6SvO73Xq96yVSq93UhqT
E6iN6vjQHUn3qmmdTE38EIjdsIeaUVxVJtVQI4jytVbU4rWV9NKB/1JbLqPynqKyuf54KE7axLwW
FCIpAWsWhAQD0MTcTXi/nY069ijB4B0KRbbzcdpHjEMdIaYiWk5I9qDDEPKbyA37/LZMz7kPvCEU
3x1KXJ/3oBDlIL6LoPcp8r+Qw0Zv1FiFK6qWW81DmCkz+q2eQMYrvTFZ96IXIneSdcs+1JFJilGg
0JQmWvDnWJpLMeoB8dififh+WRTzbSHwSueVKJkI7HhYwkZDbLgelEMujQ86/IRLDYGyzceDf7JR
/3h2DuLZBJtO/SkOekRI1kPwRTn4oamsdLCFA1z3DVikM4vvuCU0v+S59Q4CCRECU6LNevw0shhB
4Ffi/DBFKZwxSGy1XVZxsKizcbiH6TqcOSXnLzx+q2zUb/QHugc0yufhfTerqoBAOZFAVfv0oWAr
Xw0wappUf+nCeFGBPUBv9pxV1G+m8txFfguV6Lz+giiJwB2B1e2Kw0CNo5+q22A0nalqV+lQfzMi
aTFZBn10ZSFGwXfU5Fcfv81fnxnwEw3SGeVBcnXqsRTqqVoHaj8coOghJoBd/U0ctij3dU0PJVL+
xi3RAjDbswKFJ5N1zgyJ62SGGc6JieLs8WgjT1EXLUIUV2qfTZci1YRUkPJtD/4Pgn83pvQLQpTA
PKTmpzj1HmBTdK42xuW6bM32ieMov468Uj4zIm9JyrtpwNYCyYm5RxSC5Jd86m4NNZuVTUR8pTcT
fTazA0ZfUs5I09q7nXqwcANEcyT6FIAx1s6oqQjFQ/9ixp1vl0YGLo+gxQ0QSWA/Qu4knZlZpaZz
PBTFdC4fnRf10e3OiE+iY9g0wFXgCR2PoyAnkYR/JYofOYVAhUpq115I2t5SxoWckXM1stsLgu0l
0/qP5g4YJHgXJMLgqOnckv0dX9nzsyyqejR+xqyBuDrqaxl3PjvpBZpjiaS5eTlFa6s8By852YHe
rgsNAxALObjCUj2+rpQgHaYGwXSl9GG4qFF3AJRbx6hNms2Z0T05cwFDAPkV2QwAW9IK/MUTfOyl
xgj1+HpMROHS6IWLbBIwfYSmBm0SXcMRTufHo3qSRIPbpnVJJEzHneNlBjkfP15KyhXCb5sO4M8m
W0lRmFLieoJPrKBHacxsG1joKV4ZrbEZa/3ZEyufslombcWpQrmgFzoXwQFzJYhpeM456W1//9d8
e7s9IvS5rIOhCzWZk11SG4Io4/waD2nWfM6leFr6bRWuTHO0LtCj0RzZH0NbbMXgEbJ/f+GhtXoZ
tm21iMOk3xlJOPdFVISq+kJfmvqYOHotmRWNjTr4onZ1vJGpXZtRSDkn1NH2kKNpX8VqaTeD+tia
k+TGSjtslbo7p+F/crD/eDhwNtSt8CWZQXbHYx/WtKJFv5sOSZTojqWE7U7pe7jdgBNaGNSq4Cap
VG8j81ubJrYaFIMDOCG9YRJ9lkdQBU6QTu3zx1PieJPmrub8F1A301AGs/kWGb47mOD7djEyX9Ih
amLlRTPbbB1kJdz2tM6WAYpuX0AjVXQJxXORzvEm/ePKqJERZkFCRJvjZC6KxqDmWpZLhxDuP4wY
gZI/0j9nTvrjBT1fBQAAmD/mukYof/p84Kn0HqZ4dWCL61aVoj2UdWksKDwK9scjebyef1xpHszZ
68NE/vRk8ip6BdBKyasD7Bf/Uculdokm105GB8HugTmHqJed87T/dVJRBiFQpFoC2RGE30kuCCRn
QIpCaw+QtClvC4F8jdpBbcu50NxGbD6YDYz9fYuVJJzIDnBBMJFh6GpK93jw12GGWQWK3vW5nWa+
8NFSfruxeQ3PSIpfGGZTP0BQLrz2AOiUACSUpa+hrLY7D+OTTT4W3g4x0Xw+0yC3i0W25WiJKB3Q
2sgoVgDV1NxE1fyVNkUyWjTNN/SYXtVMiJ3mvCv9G9Lo9HbnguvMB2OanPoTynC4JUEpqkMl95o7
lT3tvFwX/ZVRdvC8i3LLIk1XqlGprmW2w6HrEEJHJ3cKvuqBYDp8Z72RpCm48JTavyTLAj8PiWGl
WaG3SxHQeJXRRtr6Vac4cemHO6ugSNCpjezEhWZdBDJcLRWs3GWVi1/FOC7v2RiQq6AqZlwiUMhx
N/XVZdB71gFygOkGEXjkVtLqbVFiERkgJkvXJD1nmHEStMwTm+oY2HFU+wn/AVgeb1z+IChpbATl
AfDxHZoI3tobS3Xb5yDDhLxorvwkENZd315r+TQ9eClCqd7YPYIcS1023mYJj9+3ZQ11qtGKx8tR
QPsiazTrYBbDOUzZcWj/426BB3OnUBs5S+YN4d2GFrWzaEQgFAfEJ5s1KnOFo4QyWolDosEd1abl
ny57IvqZogG4nv1Tme/n/fWaBDKl5hUHUg3xsR1F9NooflShRSlmbPSNpSE/8/E1f93USMXYq1UQ
bbNn+knpIDVMCjaVXx7yQaI3K+NIFyBZgqTYIC4+vtRvhhOEPd0IPHaYBL9U94Su09WaS5lo9doC
sj2XOerBtCXjbJu0XvzH18MBD1Ag7iykaVR6j4fTQDsiIA7JD2ZtCXc9GoaImgTo7YkFHVkhKs4w
xn85/4jJsT9DD5hUCeD7yXSp6wYVmi6k8tFX+hqbZnRSwqBz9bBGfEjHjjIqUGquxK51Ph7ZtzrS
0Z4zVxrUmQLDxDHJWI4fddBbvYh0HhUKav9lKMPhW4FZ0j1mUJdyqSkrSrfI44eifCmUoebGCI1s
kqDql4UktLaQyfnC7LL2MZazjEwZRVpVQILNAsLD1y6G4asgcfAgVletM1URnFJtq4cWkemHFvpl
klmIg4x56OJblMGE7cZ+nfRNu8un/AwG85cZOz8rHD6Ksdg40MI5ftai8sa075hGCDjWyJd7IXDZ
DnWRMRnPpA6/nMMnlzoJ4b12RG9LYgMwC3FA/bB+LLKZJddbD0g8PMpjI52Zs2/Fj5M3OXP3KMiS
OUDeONkD1E6Kch2l9QNTVdwOqgmsIUGS6lHPS7R+2hClSCQOl1WPBmM1dQu2iPwSRa3AqaACLNvU
5CwUzEncqDBkhbRIVgLqVS6Wr6Fb9Ip+yOuw2pXKkNkj/p72JDSvc2oBXkfI0bispiK3p3yKdqU5
LcrBzLdNmp170BOKLw8Gq3c+AdjtqKP/WsYQxiLPzTY+CFO3bNgNL6RxGJ0OSXI3S1EPswb1NugU
gIxtYkW2Otx/vGh+2Y7mG4DMBckIwQUyp+N5lCBrWCM0Gh8GwQuoRAu6+pr2au8SsDefxz6NVx9f
8KSI8uORscGiMwMCG0GCkyuKGU2gKAiSgxKWOgZKnquQ7Wo5J3PWS9Xax5/5Musqf1Go8OPDUp1s
LRjOlcZ+jfR4cgy56KT9sP4+2ajaCmXZCkWyQxWhqd1aVoCYv4Fgoel5k93Wr7LnBWvZH0CwdbW3
QHqainrHa/Ji7abz4LIE0bnX8euyppNHGkvDiioLajHHrwO1n6w2YZYcpFAzH2j8J4up18OlFgvS
zccv4qQ/9vYiqMiTHJIzU0M5LUbA76OeRc5wgGwZY3gRxCgg0WlBgAmqxLILU3/bKqjQSyj3Lcpc
AGliGe127ANzm0kIIWmqgHS1mUXxSpL82laS3GPkZCpxTTVtYE+LvtPGmrb2PCsPzhzac/x/vEnA
5pglF9CXlxUqc8djpUpIU6kBNUfVTHU7G7LQpdZpntmLTqQd3oYJyiO5PbIVbEn6SaGW3QBya9/l
h07wX0M0zPHIeshLpCg1xJnxnBAQqA9C7wYZyNKmYS6toL+Nn2MKPU4iokn18Xv73QKarXvAWNBl
gC0xj8u7AMmbaIuFVpYfhIy0O40TaxmPcrQNC/0OoPa0z9BUjmphZ5TTnZz27bo7l4wc17GYliwZ
GBuwqzloSQJPggqk9VtZgHB5I1E7WLbN1C7UWPyeaphRpUZdYdthmK4ChnKZUs5K03N05pNsiBvA
mlnBeZe6vjabCx+PgRL5MR09sToUDbTuAqXOZV5H91mEw0FdCE6NZPMi0hEjg0r1Z/yb+em5OKRe
8mBmBfW044uLSaNFul7UB38IX2RhVC8oiJ91XP9ljOfYdx5jHnK2RzuZd7pWdVPR6+2B8qq5UlQs
PiY60zavIwd3qsgSkZSe7yTEcF0I70gohSgjCEHg3enFFB/i3Jye9CiPL9HcHFaKFHuPo1X4X/xa
DFdohgSuHAytmyGG7ppNo7lBK09umKJGOhdt1g2EXyjS/pXn9dRO267eDfBrV4YUPHZ6kq7QZbOW
IkIul3o81uSZvbAcUTveTTg47oMB4LXhGxH2CYZii7WcuIFcAxYtUbgLgvxrWbr5uOvGsF6hrlZe
+O7HS+WN0v1ui2DdqiJT3uRVzTrtpx5JaSfFtTIo06G0wmc05ntHtgRxm6RWCIoxneQ5rwcbHIVy
v/L8sfiKucyXuKVmDLcl/FYggLTviqq4MYPGW/pBULtCEeR2F5n6rshac6GleX+lBaPlWB2MQE32
EMBs81HeK8BrFnXlJ+upnMQzj3ay+c1PxsFNZE8SSaHpdHYoqWCkCPCLB3KHxq6jQbjJwsC7/vMB
pM0CXQ2ZCuqrp6Ineij21uBV0qFNhkU+hEt/NJYCxXI9qFxTam4DU4cEra5Ctr24z2zcV6+ldJX5
9359leFlYyvj3uwlu0Wqym/WSdXcxQgPm33ojEYLgZysQOnvoZWd2yh/8/apzEICxnmM7Uo8tTXs
xx5lTjTwDq2Rp2h5oL5boYOZ2ao8JNDUkYyrkKf26WDkINVlWoVowUX5Xi1rsKgq1Z1uxPWwiJDX
L7t+OwXmc2cZxUprNWuLmCv4aZEmgymIyUtsVcj7INlqh3KHkpmv0eqU5X6dR1Zy5ux+66cdT+w5
XiOHxEHRlCnoH29BUqTiBBRIwgE5xdH1lBzM7uhfJ1M3XE9TV+wrIbDua31sFkrfGnZvjBpCfdgK
5CPd4RAhulIUxxL5vRnYxZYS0UEaIE1gAHHmBD2JaZiqEL05qOdODcXDU6CZEedG3VutfMgFQaLY
nFubqphCJ8ZK5Eyq8ttLUTMk+5MJoU7JrOjjTokPzuMgp5FH/lUmq1nEGmuerDt8vDRO48cfj8Vz
IYzGPxxCx68A/V2pn5pCOQC+aNexCjw9Hf2OspGIh1RhB1UebhIz9lejZN031oj+pughtxX600KW
WB1ilP9ZNP92T7N9GZVZcGLsC8f3pGJFb2hTpRzCoP9OLF1k8qrTvRucAYwzb/UkcfhxKc5BXiiF
Idpax5eKNREkODiEwyClnwULukucQbrBd8PH98vvzriq/2bGswMhQASWANIm3fzj6/nq7H2FOeTB
apX8my5YlgNxOV5kodpBXgD58Dj0slEvIMKsJ88UXkytM6G9ZAMKpzopB9xOTA2Acz2gNglHKQyL
jUQBlNZbHo1nVuhJ0szwUPugs2RCrWYHPa1/9h22eE0xRbcTHgQLVHD6Z0UqlDU4IRR/E7ndVFmo
ncEUnIaG81Xh0YLMohXGNd92xHehYVd0kyVh7XVbt7K+iXLaTymq5u6YCiN4epAgWTsos8VYsYhx
srxCgzLATG1qfryu/4Vw/gXe+t1GMfM0j4iU29fqBLf99oH/Bm7P8SJVJuI6SqogE/8GcAryJ1R5
sDZH4IRe3Rvl/28Ap/WJOUSJgJI5SDXa7+9x2+j4qRqYUIPPQan/E/zm2/bwr1NlhgRbgDcMSLYo
BVFAm9f8u+kTeW0cjpWK5xQht0xNJK9lPIQQUgLQKcISyrP4C7Wsdk16P4FVayQEZpEk8W2x74eX
Ou7LL0MVBTQIhfjO69u0sos2yh4qEcpVlCc4fsWWcW22nvxYw5D/3pfCkxoY3vPboP/v/GP+8fr/
PXNg+5T9Y/80vh5xf98+83MKGp8oNGlzi9AiHp5BxP89Ba1PxEhESkDhyKjAQ5J1/ZyDhvQJa8r5
YME/eeb4kvP85A4Y4ieAXUzoH1PzD1i8bzpF7+cftcwZ2sIU1BA0Uk6hWiGGGzVGjJgSzKrYTp2P
/ibqJNWtdSNeB4mHJIXfhXm3rISqvSx9rQ134iQuAG36EYE2+s4hXjMeqhp2Q8UX/XucYCab/gjK
UpRTwocO30QshEKj/5pIAZQDAvsBSZ1IxPlqkMTEtyPZxzNJ0Tr4APkk2oVcKNeIKg3fpV052eMg
UXJVqA9aLXKvqwn8SYlxR5E9RRN+zI7oRe1tg0lTg7g/cU5Yi597Wm/pqgutdNcLtP4XSiCMbj2V
MjWDLO6VZVrVwbZHoPkZdcgNmBew0ZE8+Fu0yofOAUzY3s8ycilecGW5qsN+cDVUH5NVZjV3Fr2w
xDXluVZZBmvV02MXz5c8XCLC4rk0cKQnuZKs0U5b2EZjWctPQxE1XzN83dZ5T8dea9L0Rzz2v8vw
L3pPHy3D2+4p+fZUvbxH8r995McqVJRP7OUz14NAZubFU0D5CeQXP7Gds8LepD1oexNY/FyDpvgJ
T3hsd0nHZqmWGeP/9xpUZ34+HWtEsoBDoIv5J+fAcXGFog6KdAZLhMqoTKnjNNQSMI1DIQ8DwpHA
/UrKzXGyDUGWFHp+qWVeSGXpmy5Ac2GEPEI55ELoUumcUOEJeefHbVASN9CdpNqCWN7xaZRRRaut
MeU2KppjjjcMqrXJTRQL7S7sva/hNLF4InwxH9tSlwebkm6IHoUea+O6LUrvija/oW5wjjDwJgz8
eqvHGFHY5D0oh0e4bvtn8uWTpIC+pUypgQ0MECS1OXbY43uOIuKvDB+lpRkg6Sgq2bgCjdFcUgnF
DcyXtWUTe8GBJlm0xFxW36S4vNlRqUo7HxKQXQGSgzAfeGBs3s2/6x+76Hs6xEls+OPWuDe2VXpG
AJYIPd4f7q3I0EmCpCw14L47BPhobI1+tBxw/HQxVLihNaJsMnwhFhMt8jWs2GqRSMgCnbmTuS77
r13+542gw0ftTPnBOTm6EWKEEm+MQF0SQghQiVIvex3xw7vWSgHbGvxycTGYAEGP0+g5H4/CcVj+
89pzawlktsh5dpK14Ec2y7YZvB8dCUr80wZfxTcuoi3YmSj3mwUKRDh0tu2ZdOl3w/8mRkY/i3X1
i3BU3Vae2APbX2Y+xXVaOxYbP6fzusZWEHJvn1Yb7EF7u+pb9dC3oL7HdkhnrXsrPzMKJ22neRhI
x8Hjz5QgkUV+Mk31yaw0FJnlpVwIjeiGhhBVsHGQ/rdzMTdgwzZZHm2rSB5bPEqH5KmQJklx9KL0
nz5+I78sc3YtmhB0+igjc2P6yTLvVZ32YlxbiNzNniuAykqXQNXb+22MPECvJ96XkA6W4/dFchmq
3vi5o9J+12mim0AlKm0ZBsaXSh2EC+wCtMVo4WBRTo338PGd/jpv3/ZFEmuSfaKkkwy0CbHTm+th
S2EMWix0UEpxSn0o8Hn093LiJZdqq6q341j4P47Rf08JIro6XjKUMuBlUIKDU0mD+2Tags30uop6
k0tHU3QluRjhMLQWRnu9UIhfKNnKD1KbTN9jKxjWA72cHUFD6MYmlIGPR+EkSWDucAckmvMcooNG
tHayj0SIhQ6jP7hlGCaw78tBZ6nmbGsX2J1Ohyy1snErs0NfzU6J8sbqyrq1cVo1LfQapemmTkol
3GWlIM3uoHALM19DE6Wa8Isguag6hBBG6UIgfhuXuZwOzarOcgMIn0ET2InHAUbyx0/164og+Zll
k6Ctkn1Jxmnqk9BgCiVErlQNr8aupWsCOwwFhaCHN1riE6pQacM3So6eMZYRcIkZzlYsj2sq89BC
WJ215WaEyPw/x0PLluyH+PK1row+4YQRSZkn0JEiaW81xmec/37yqv/txPrNy+RwBV8ngxhET+yU
yaW06G5Jo9W6gzr2X0QF/HaM7+Idau1Y3JXh1DpFjUpKOeXFhVVo4nbUpmCryY3xfzk7kyU7kW1N
PxFm9M0U2G30jSIlTTAppaTv3B0cePr7kVWDo9Aphd2SJmlShvYGHPe1/vU3T13f/pAgqW/zRv1L
ilb1NvQYnAazd1NYKw1fwSjh7FFSE/UATu4mpYGTjk829t8fPL73JQtMS4SMVEacvRaF1rvDzTEc
dw2JOSdp1DXdVLimOvj9JD+7Rj7e9NbMCJIMHqyV8+E8bPmayrYPXrQcnlZXDEc8xyaSP23/2eXY
OzDZ0zHJi+EDzPE5HdhBPzgP3oHT+7NGjMKet+99yOn+nc7+R6+9Z2EYqxL6GI6i/MeBGY7Xj54e
sOZdn4qssM82L8xl8uz2OTD03wz8olubIVcKeYiJ8IYr922YbYjmQ1892D3GEApimUGA2bb+tRHv
GLtbtzyQ7PopyI36grnunUGS5o4Gc8SaMJHuFwt95J+fxe+LeH+NaCEBKjCjfb8/2CpEldZZ0Jon
c72VtTEdZmfuH6jk1kvmuB/5if7+eWBd1HGwdhlLAl38+tJ4ExNCgtWXo70s3WdH7cCfRXb0KPR3
YjhU/cHh+V8+j6EnYAznAKKa9yJXMczozOpJH0vpuZ/Cwqt/GtsS3JBfgrOFHj8E9fa1+0u9tEfH
OHhbohOC5fx+3BjUVcfEN8f2do9rQ6GOQ/TYty+6rMfdxzC4x8jZfRknYz64OrAohDH+J0q8N63H
KVD5q6Nck5H84n9wLv3+1u3etDCOd0EDo7Z3b51WQ2TIMlvwAnbqUwbZ+A3CDq7ijT/dLwqybOv7
1k+l5paxJQ54f15p/+3jGe1RyfH28+6/2y6JIiJPE5DguMFj+ESul/WVQdYJ9/RQHZRUTroY6kco
veFaVEbwwcW/4/7vbzBrAGUV5ta0XFQvvy68MFSd44UeVJmemiUOp8h7Fe4wJs24MhCvNvkazV3w
qHJsVYrIhfMWzA/O6oV1UoXklsbTkBmkVTaK8VmXf/pf3h0kusxAgActCl1+/fr1fDIzyaoc93xI
dzkLtyLgMe+L28Yed/cQ5+9Qt+NzwVt1JBHWfPnzp/9e72Iwwe9d42bSqr43Si0l4e5OJMnXJi3Q
eDbIB/ukGdXp+0ryVqWNIFQlyRd/UAdZk9OZlHkvzpZFqDhojFT/69KfLwTgFVmcdMS9vO9qSXKb
zLbuXPYJ7VbxvMc3Zmav7haj1l8CS91OpJ5e/nwbfluifCjvCAW/vZugv2d7tlhzE9EJglXnEg8V
TOitf5SHV9Da+sHJnXX7dxB11lmFFX8GxeYj9u47VSyrFEorkiMbxM+ldH0vwCFx3beL2Udymzkr
tlpq2yogKUJBLqttjlfI0VV7Wctp3HMGnZXkmbnXj46yZib61djtizcjFuHPN2aHS37d1fhe8FcY
Vlj7Y/HeVdOlv9qk3U/BMashL8ZbM85kUQZEn5KhTiTUIQy9HksubkyXdr3fOqdyltJLZvScl6Uz
Z1hGsx2u58jqN5zx6pXuwZmZ7aTDVngvZakr3ODKactOUtttHXcFdt0fFY6gr++uY7cBt+hkEbhi
wPzuNRN921iDpcBDalll5x0tYRxVjUAOxVysTpx1pKElhSMR8ZOWyRi97wIzCWrXq/fsjpUghJJh
udXxk8nAKHVIiUUfPxID/b4UUSRjMWKza3m4QLzbrCFjqaZsueEG4E+KKMi7qMn8a7Sb6M4u0cGG
o7V+x0LxtPp2efzz4/7t0KTAoUCDK4M54z6j+nUzcgWslLoEbY20YzzXXT4/+kVk3tb4HMemyMYP
VCrvyG37smeKAnkLmR1sYDDrXz8QgEHiN+AA7wYdXkqGQ1YfPW9qVK6JosAgACNzPX3mTA2TMEfN
US91f7GR8OOApFrk2kHNEL+QN07rDad2LUeMkRrQEPI+w89FMGDJtErqq7VUH5QY7zhn/357jvrd
8J46g0n/u2dVFGZlmFNpHjtW+L0joujVQv5x05NS+NYu9LwN6Q0tmqtV3UYQWJmFMuqH/B+AHjnV
fBz9Ou/SPz/EdzPY/WvtcwF+BajaHWijv95UAWTSD5uzHTNYLZLMzVlinm5nw6fSd7P+r8UtzP6i
V2soEteefbJUJuHfkiEWXJWXeTO+G0aOpRqu7HcMxPPsqJlM6hs9RjOIO8Rx73awyU78//jiKBh2
235gj+B9lgwrwe4g9q5QGQnJjMeo1fjxTT7uGYGffenUqNYks5oO+NCZQgvQ3NJfJ9mRp8pR7UyE
l8xWkeBKjGjSgNR0nrKFSNnF3CtuaU0exmiu8ZFY4L/s3pxW0A5xYt5rv/c8Dz2ooFhRwRzL0XQJ
XXUs9Y08ygercfInzMDVsc1D46srpPGU24V8DfumSoiI7u4rMnw/4Pb/t6+zt6boFmDfOdzKXxeA
cma6Dmr+ox/o9cicZSZwdymvve/Ju0z6Q5vKIriGPYaJCKaW+8ba2jv+4xLYa/6Bb8fvBRgDU2oc
JBvmTmB+f6KvTV/ZrVyocMr+RDzrWidmO+hnpj3ZDkPYN05ei6NSo3mb+2L6tNRLk06unA/btEpI
gmJ77F2nSSI5Nx/hJL9hNrtMDgMXFOGccv+C//+JtyIhyANhjttRZLPh3vXA13HkZ+XwaCyi6JPG
KQn3MVZDnTzb0OYxNFZn+VpGOQVQ07Z4txVL0Ft34GdgyRmZBX4aZqG5JjBLi/ZKso7Tp0MwqiEd
vazojw25Cu6lpGv56FbvtewvPQhwrYeBNX0IzBJu+K8PPhx07RAOh9kkGgeUd7g9yxzzt4WoV7hy
ntzuHJs6AknCKxZS4aMjKv/sRJk81Q0H+5/f539DNt5/HbwTKOI87KB/EyH6PL1iojM4Fn67XSqz
6+47xdNIGblvsasc66BWh1B0CKyHbFl3a01pPobtQkT2OJtnMnHHNiYjJqAzySMXa2kCTONaePhS
lC02NI0zGa+BN9uxbIvqK3O6Y59X6nvZL9WXhsTXtz9f03/Z82lhba4GWnro/JaLIap6hYjvR0eb
F+yhsGrnzhc5koWuqb/NgazivCa/xzbLlcFGFv0sc/2dBzGkm1yLZ2XWH6mi/utXosGCcsM0CNz6
HdRXYeVs18xbjjlA0S0OI8NtyXqNgZWhMM3WevKbZvoccSqhQbPXdKGIiw1h+YeNS3nYzM79oN7a
d5hfnzwwHfI5HiSm7b+H+EhnXBC4ZxBHPf+vtWrLlEFRf0dNPx8Kozc+uTL4v2PM/zdM9nuRB+TL
WmMuxuSAkuLX5V971YykhN6BCFH3BPBpn1XXBKdKtngukjV1gz12/7kUVXWDrQq0Bqf+VnjzRkx9
5+FuFCpxRxBIjRuk0914tvTvjUhjj7VZbhF3USRPPWzVA85vMBMJmHvtZ7t65aC5lcYmgg/uIn7Z
7+4j7OXdQJCGADCXDuX9FTXC3o9E80AivYgSZ9n8LVWMDV6ryF6X1ID1usWKiUSesgkPdepMdnRZ
WiVRRa20nCSUK6bhW+vo4Q3pVJ5jYVCtG1mDMwqr1XSwxTTNeRFfGZgvh5lxxGnrViGTubLdPK07
/5Vk7fVzhnh4t+it3/qF/Mt8wop6HDzMuYzRIkFqihqq98oZuwGj2RrrWEV9PFG7ufqxnpC1x2sR
QCj1C3f56nWhxHuqLi1QTYKC0Z7LXB/mfrbGxG9r3J79EY6Bay0GgdrCQ5gw+m7TXDLX1LgiNQbB
lJ6TPXHrEBpVlah/CiRH+PLVy0TnOuf5DGvZGkgHnaUWaWsrKblAAhYvVAj1E0COwOTX1nBkuLi0
1Ssu1YwHNL6jVrMdyl6O924xVwS9D7J3kn4xiOmddFTOaHg9AjKh9Db0Cs5q3EyZGj9nmTvgqc30
lm7J0AhV+syMyL2feg77dhUQqzt/EmeJBP0i8f0RRyessA3O8sDFI0U4D5FcoT9bPTO2Q701hQ+X
gGyhtBhbMztppQbrhH9B88zNYzsU9X6jsjo3E95GsgWt3g9+tGPXVh91J78B8CxItnM4UJTrtIbe
u71mGH3RFWzph9YqrSvJkXhQB4L3xRrLO4dkxx7iRTMcLQ7xq9s7OA8oy/qgXf9tfssHYAG2T1oQ
Z1Ls7hvBf6Cypis2GdIxQmMf1KWps/zaVZ55aMLyPifH4eLk/ksoiRFHoCRu2kV4GDlHxomhSAS/
efXBgUr5889nw/vu6f98K2ocDBuZTbwXpQ8ju/+45dlBIPr72dTLkCw4Yj/OU9589vKmP/75837r
ntjh6NQ4YMkHhMP4Pr1oIKmt88UcHMJoiW4rndVXYRbNl3Ce7aT0Rt6N3O3uUXDnF9wuyi42i3lv
s6xyif3awjlzrortzV9F+0zyTPXitYPUyRD4dyZy4sMy1luAea5mqIPjykeBQGzJe4v0nwcFiZEm
zFRqDZujgjPz1ycZuYs32BD50XZOm3/o3UCEl7EhhzsJhZrgd69Fcc0aNrST2Tjby8j6g7o6YUt1
1J6l75Y8lGQE6AXppzXT1CY+fhhfSlkRq2EF7UUVpG0kVicRndQ1dffcEWkeY47Q9WlpDupNdO6N
ke3MH1QBHk66khz2pKz7Asd69L8lseqTj9BwCLrPhb9pNj5SALsT4F1oxflgltVZ6lzJQ18tWXOY
p7nfLnnYdOoxyrJVJFUbete9v45S2xSWR7R23s+Xepvb78NQlcOxamyMPzI6ie/BRLD7eZGVU6d+
JCgcG1dMuOSU1uaSu53ZIsbeY73daqCxtM55XoB24gcbRKNeAWHE90J0Pk9yygvaqaK12mu3dd3K
LJ2xXhq2jnffhM7Ai2CWkDKqedPfXHNt7aO7VBVRMuB++jT5+4AJpkuXXxiL5UviM7Z1Dw2BGRI9
f9RM8K5MfL65/94Q4yEZ6rM1lE13DZrIXe8q0U5O2pGke9Kmzu5sAoQSVM3bfq/t56yPKIhW6WCF
PGeN+zcbUPjoedE0JKrCIArppxExb6zsY2u2zhlcbHxxHdUZ56zf6CWcyqu92AOofdAoSJfE8WpZ
IGQwMUQpatP+EpZG9CgrJC5JYfXkDXAURYJtWG6vnaERFm+N1zwavZoFRfs83y2dViIpHa6x134n
z81SYaGU9YEhDtlk+MtBGmZnH/nbKEL3CDAcT5W7NS+BaMt76vyguC5hPp8CS+QdvmX2uAdHN3J8
xX5tko9B0HfzaXQ5mA5rXxg/aqLWrUvucWYe1k3iuE4w0fjJyFU0H6Ox64ykb20hCYRUDVFsswtK
pkrksf0wrD1ZMgjR6OfrAoJEL6PSxKc90uOjM5eNhRnA2n2KKtClW1SytZkGWY0HtGdW+GLR6Ku4
FG6oTkNV6fl2nmuLv6xrPGY68OjsWBllWB37bWieO47ZOXW6ckVWM9fdo7QUHqJVOBlNYi67XSGr
sU5tJA35XUfsYnXItqV8JjqkdONqCnG6sKWzDS/GNvgaRbY09aUUmKXE9qZX47R0Xkg6QjgFjMeW
uq1utzXI1IEXHFt05QxLA6GvJgvV8vHG1wD67U+E4riWm9os3Ctmlz7DFP7/8RzNTbQkVmlMTmKX
I4762LZ67sEIh3oioNC1tgeW3lDFSGox2nGLRhxzY1yDox8KiFTSCodza2QjmzpdC02ejr5q25V+
0lrZksJPFLc8SMmcvZ6Wy1QbBikXYRm9iI4x8iMbyrymnbIWDMG2fRSjmYK+NtoWnF6hlGmeT0Gd
zBbnJv6HHoEWbk4pe7RcgTHkRgJnnay5q11kWXJoksbGDSop3TV6aeXkWteuXb0XBd3whyemnu2t
n1vETrg9yaOtsVg9t5nLlM0AfdxN3zbxxbWHxkuGuenGwywHC58rq+lRlWW5gWs/emh9Me1qmg5a
i/Kt1lP4U0M6fXNr0Y1EdUNFjE0PWsDN2HStG09onTy0R9iZxDU6tC5xSyeaYidoq+9Zb2pFmlgv
33zGveIEeUNv4HnGtqVzbrjhqekDVOFWk6v6EUvYBU95txvUU1BwobhudVSMiw1R81AFy3IzRnXz
d2WFRntQUe9VUB08QklNNairdgnFYtvcLM20TUj/rnCr4quBo0cV29iNLAliIqoVButCHbASa85C
5oGM82biVQfJ1lGazwpXdq8J1ZM5TurTJkWmEjnXqrqLxkoOBwVeYH+KHOn+w931upuWBssmfLpw
35AcGmMCF2271VrKn44jdjOjbQ6bgxMoZV4g0TYUwSXmZs+5FxlZSnietk/Lwqt/WqiI50PVLPmn
SQyth+S56JyLn2fLBUeKZrrU09i/yN1VInZ81a53GN1K/PrRpNXHxrD0HOfR1tbpGCiKtHAX98Xj
yjnjgaWpRBBuK2IwJBUQ6BouRep4vZfWtTHikaNMu4izfArN1IV/uuIIm7tXR9gttjVUp4kXtYJ7
322DOq02TrGxP5j2ax2g2n/JjJKjfMJ/QFz7YtrUuaM2pWJT0+sQNcMN4+f8aa15Rw+rX1mPddH6
n2cV9MupRvQ03eGxurwEjkT7IFvb2R5UvWk/sbYAM9ZaumyxBdpzI+FaFqx3xxL5jKpFQe1X9QJK
1GjCzKgslV0LHyEeZ3Rp/1VMUyaINsbK9oZ1ILND7zXqWc9BtiX4KukwhoXXCDb9xQoO1uIM4ROz
g6U/LtYQ/SzwKicwxR6BKG3U2TI2tItQqios/hVP9cNlmb3lZptnPaXhvnvFYss5BRUVgQ2vUThF
rNsS8A2VTECgBJS6tNbjmh+rOszQifJHzrmZXZxmI1FZV2F3Y3/odNG8rXjKVjca3Hu9iDAgJqVG
Pdymmsn0tVQNtU7YuJ13If4L9ocxNSKJps5VccBtva8hF4ZJ0Dq4aJSUWDdr0NOqzVUwFenWbJ6Z
iNa3bnrf2G12crkst8MQMpvdGkJehjJcAcgWAOZrVi8chB2TEKqCEsDLkZv/DO2InBvfa8zotW0K
bd63jM1wlM8n/zvctYg0ht5WBcor0VVgEaRCJp09qm94udR4D08On0aXv30JjDYYDvMciTkJ+016
qYtZoEocZ2uIWlnG9bn6N6G42Yzlx7QE5rfAap5y3ha+F17Va8LuAsA0Oc188oe+nmKTyM+nbN3s
KdlRbih9TKCsO6MyvTL289q4szsDvDyIltngMyKzPddz3c5wb3pjjMuwCdJ2nNcsztYwvKpgMoxz
1TXcG9Nq80/kpnKQgMRNZ40RZH4n8w7KgQ2q1SbW0EdlXClYLRcwmeXS97mtnrelG4w42Eb3Z9AV
i3Wk5jPMp80QARrOPPOzY+sU6smNGEQd5lqyUikpqI66raAclpLkXTr1Le+TYlTRlXPVVSk01bZL
F5iw87kzu2A+smsQOyea2SczJIpKG1dKILlzptcwTzJ8BJ7G0dHIQXRtkDmhxwlJJcEYi6818Hoz
uEOaeUPoXoIus4jpMITBQDBUxnkS4aa+AXyad70v0ZOvDC3x5g832T/mrT9lJ3PwC8aallObsfSs
doafX3a01YURHcveWLYT0ZYKAELKwjthHOC3B4OxaHXhAv3suZ8q+wIBLdvuRoSj5AHgJSmg9VmG
eUJeb/0D6OTo6zJgLpi45mAc5sZt7UNA1kGXtjLaM0JMFZy70vKJb59L51tN10H2kQGHIFULZsT3
2iC6N+kHNx/PrqxFmGajFfQpL3sfHPooT9p8Spy1dcq48IvmW261wacmCjud2vjbmLHtNqP9SJwg
ezpzNNSrvrEEX+rKzcPHYcDl8ThkNftQOFTFfC7Hyc8/Y2Fg5mdPd8WDmlp7vGEHB4cJCnu512Eb
1VdHuwgaOkaEJIAso66O9ZZbBMfm26RvK5cX9dbZgDke9OCWzQVziDI72EwaHotxpMIoBkFw0LQI
MkPcMiz0LfZsbnEzIkWsoEPDbzr1knjWxpYljuD9yp5aOk77zJKH0VJCiYVz5TYBTRimH/3R6tdm
V7e7XTqTnB0c3GDQt7aV0URwBlvWXY4oKQN9ccJvquh775CtZv+jypq8p2hsh0uG2Uie4kHpu2cT
B7Tn0Rnt/lzg3eMcaFgyC3O+ou1wGTHzLe6JWM4TV2m+yRL4uDKtbbV9N8vaoA8pi/wK35RAOYQT
3EJj5MjWyCmIAoLhNMab0+E3WTICPmhrLal3VD7+zN2ZwdfSGNq5rwzfOWf21n53Fk1XuughhCil
+qpIOqMdfy6C+u3Sl83Un7yiC2j0xwWrUt33JXH2Rpa3Rwy/OzBDd536Y4jgNnblKN1krjNp7EaP
23Stt50X67WueN3fBo37oDeppNL58Ma8cnyxWNElmUVD1cRDtWiHvTlczKTJ99wOMywrGdeWW3pJ
JR11Uki/y4MqYAZqnD7+0bUo65txGmvJuNFxrqoJWv9gusNQXrEe1/o4Bo3npm4IA8Rn57LTJqC1
uuV9nh5z3YXhUbVm982qJCESQ+ma1Q17r3rStBJkYlWt92PED8bIU3NzzJdodtubUuXdGZybjKdp
tHoGkGiIvkXeRkTaQuUdt41Yjnlf6fAVX3N+Fht65hWSnGYi9ZyJLEd/WTFilNLKxKk0hrw5TGjZ
Xud8GuYLE6Xsth18QdybbQk3LaDByqNljfSzIi+bkGihKUDiHW0BjtU56yHNwq74NgXD6CWhJUSU
LjY/49Q2F42zWAHNJLTdH+VklG+T285kHeXD8gJuVzyLsTf/ZlXU9aGgQupijfMZkYJbqYr7fBi7
MhXe3PyQViHP7hogHl19g/ogWIt+TfEZl8tTRm1hprbdK0jSbdH2iWeNln1C8jD1WDn4KrhFOmuH
t0E38nX6Vc5Yb9sRmIEImIkkvq3znZ1CmfrgYFM/JBwH1UzlsVoEvwHbPbtwusjMnreQfaIcs9GI
I0lE+CNVUH3b7RZNt0Vg+OeIOg7zg3UKJqpnnBYeDW0rOyVqal5irNVI8zJLAAPHzeV66jlagk9M
echUjmAjIszIjUgdCEMZnYehXr3TUk0D/hFGFpVn3pjoiwMP9JBBJ+cQoGjZLpFdeyDotoFh+pgV
Iv+ERopywG7ygRKzDa5FtIo1Ncc+dxOxSjM7UF5jYYwwrAxSAYOE7YlB3jkMFjxkOgEK5DTm7N5L
BI99UpUwk/CNdzZ9dGVU3GB7YX7TKgiNZKLSucI8MvV1XchGwNlXlLc7LIW1gC4tkhxDu/GfoxWE
v7F8DVtlsNn1vWCQ6sYzs7k/bYPjP1BjCePgFpa+yQJ/Ewe3nyxcM7pmR31hUfoB2pdZB8mWY7wY
Q/cr8QIRdTglVQP0LOO2Wsf6Qr5a1Nx4Q2QCk0fdBOBcZgQnyswIj1mhvYvQgVBplWXz12IDXziO
DPzXdGISMD4UfdT0r9E4GRFOicjm4LJUAVg7/GtOyVB/EVHHYUWNRdWAJWGQdsWU09fkza6aG4Ks
ewwNCuaLqLrMvgSr22Bbv3YcKaMli/G8bPuWaTRj31F90C9fwnryRBH7rTTfFlrZ9aA0lc9htnYn
5qGqLY0BU519q6qQbXBpaacYOUC8T0lXqF44Y3wfKVtkT2dWlTmhXgE1uzG80jEfuMnB98Lo/CzB
hK5aE4HVZ/VgLQg+0nbbrL9bC1Aex551m5+yISMnrPPwczhXTemdcDFwqsu26L1HlKq5Vm5XW7HF
3EQmYrOWz6WOtEiWfkEzOzU5zIGoYLEmhA5ECQnAJjGgIfSXtAxc8dfmFygV2ZI8ES+IHsu33hvo
XSeItcVRwJHjaPKWSd2raYP0Dq9GpRq3kvJuCQgMoFwswvESCLrhh64x67elr6tvzlx7/3r5F/nZ
rvxwTprA9MfLLEsbMaTUxWdGUypRjj/z8VG4vm4dlgng+4ZHTGGpJwZ4/ZQduqV3nBSgqriW0TAb
aTkVjpV04zigpMwt/GZys6ruUOpkN1UgAsI8W0HfjrvL4F49zo0vioFpGQ+Fdr9HAH75AVeGbrhz
HUCRoz2U+ZoUJh1+bG41Xiwr6ORyE2F5tj0NNVa9x6BDppJIAPnPug0qccPC1OzHhj8HXxwp2s/W
WjCQJEGkdx9KMh+8JFPrpC9W3vd3dWG04ZtQdgXRA8eSa9PVg0VRiI8odi0SKND38z3oEY5oc5Lz
gPRlkX3zcw58rIwWN6z+oa/vyWAf6m2PU1kZwXa9dr7P3WIic/as8L6I+GdjvpodnqxS8H2IHa6z
2G484wkGoCtOIEflgQF1RtG2NNq8szYzXFMeCnW4ExjOUwfWY1Ed59FPuHAT8Tm6rcxzNVTMBuc5
aB6LwVslMAV3ksZQT9S72xTRPnXzjWhxGIibAF+1w7QSCX6MrHXUscEVrcnU1yUN9wg7LGbyLXtC
+IL2J0QbhKbNZH0HG4TG0mQhEjRzI9iPfmuNq152n9etrm26prXMHrdisL9UYvGL1IfPOKTLhHlc
MmWtWmjw0XZQaxFZfy1M6Zbp4Mt/gLp18IQ58yKOXqgN8exwOPkHAT2kO4otII7C0pnTpGASkXs1
p81u9lI3xKzZCNvizun0IlLdCFIRjZIOJ+ZZ64uXcX5h6hIO8MvVRvW20Ky/yBU84xqqcWmvQzES
1eP05Yt2BhoyGa4V7U4frYnaDPskbIGBRFCGVJir1xhgh8O8ZKmb13SRdDXFYz4ErR0PMtxEDIwR
3LlhVI7X3VRPHnH66PT9EIlA3JsYrHhxM60zLY011urbRMI4g8lQi1NfwBRvBtP42vrEc0K41PmJ
CrFTICLDcAc3dY0uGbTUiorBWL1jNFdNn8qmESOvvprdHbMIwgRwb/NOI3Tr4MHsalQ4auvXgp9a
Vv8vMMyhPYxO3wK1lO04nrniasDVLbTlIUNnNV/HxvCMlypzzO2qbGsqz2VT+9ElqOZqTvPQzIAg
Skzobks5i/roaa3XOGNH227mjhLVGbyZShul6kgl0U72yVh7MrpjI2ob+2EYC/NCXalAUzdbPGiq
JuusWzuAwG5F1OAR0Kf8OkqYM/caZ5Lmunj98NnFNfk7bGC7SIpOFebJb0brNXNEjtkeegyiOU1J
yyDqar1B5Km6EzZ1XiIEZ3o8Ynm8HtaxL8zEartpvfWo9v7aTJ+zSedOhRWT1+O4mvsbV8i25tap
C272JdpGnPa6ZafIZyBQaUtDuIJYypXI1nz53tdt8d3sp/xrNldyPYeGJhjT8NvyBxDfdHH1ZAVH
YeLIiVXtiNtIEVXTC3KhHNsjt/XLRPNkgHwLO4Q7kWOKABJqysQdPXGxKyv4a6zN7UddCiUucvB6
sjPr1qyOvM+Df8pLEPLUmpWznMe61sENdpegnwDDurizFnvuDwVXFZ4wUTJ/ArK62edgxELzK7Pb
Nbule3TbOKqsCTv2ru7C5wFOkkOjFyzzT99eozm1yzxyUku7EFcrVqLzuI1bK5LaKcHBKeake6x8
kmBlPTP/Yzxcf+sjEktKb8XhpFnc4ETOV9iBQzrCiXdpyImbwceMFk4QMXbFQAliiBAoVNkqRdzx
cJr7IvA1qRHMpL/OC8qKR5RCZZEYwVwHN5SSU+pz5hyE25XGcQRn017sjFnmn71ibn8MtvQKUm+H
Tv1YezVB8NHtSrSsyGczgS5FX792raxjYIA6uisArp6yrvYHZmTwPci3jua/XBKXiOfUiOrOC7VW
yhHFiaBB2tzvLQv2TWbWNBxMp2rOUYXN7rWcFON9p8xtB2jXnQjMrITZ/LNgsF0nRHS0w9HzOn+7
qcqIBIQEfNzNICsJfcbCoBlTDe39B910taarZRv/cBrTTw3GRKxsCVvRfOk2Vs/9hsiv4iWOhnNZ
uoF/2wmiWJihAtgnQYORS9I2rTmkBN3IV/k/zJ1Zc9tItq3/S7+jAkMiAUTcPg8YSJGiRluD/YJw
yXJinudffz+6+9xTkrut02/3oSKqXJZIgonEzr3X+lZVccOWVUofNU0a141qck29MEtjMwvGZCHq
dulylnDsWuW411IugG/EEwwCF7W0E+llax21Unn8Al1Wms+G3YX2mlnWPit1dKc6qkknzGrG38Q4
cnc9z91GrJpdKit+YP5W36AWGWySrbqBsNapsfSgRM9NCPWQezfYxmTsb0qaWjAPipBv/oB8bFzD
Ly5WJs9PiB24yI1We5pbNi7Sm7dzrq+2xGR8K5NNjd6yjj8PRQcMXGbOPr0A66AVM3QyjKOWDMbe
UtfpUHbZblr7Yd4LRiKLv8ZGRTiWi9eOG8ylO2dJwBOHeFpgEhdipdHZyxydC6DZEemvWKUM6R1q
GWMiJPFhzRx4DDfZ0ZubjKUtg86GJhSKroQI1hKssbMAujrfoEn3n1u2vufOyMc0wkHYkrycDtZV
Ytp1HxTusj2uSeuSB0FORs5IYbIylLCWTnJF4yT9wR2bpAyHJneNCzvd6hfaDFyrJhnOt9OQT2VY
mGkz78uycPd9wmSOCOuu8PYDOmaOU3WqHF/18fLYl079Evf2zDyVoaUTWLETX8zoizsCik2OK63r
dBnIMFdcTm2zMYnV6Jf5Cmc2hZzTJ3LP3T6KS6pVfHb9ZMtXTkLEhgzuWtucOIrZPWLAQkIS1xnz
NmfqanrSmUIKsxgjfMgegS1tUdO4IZLFXQPUm2yUqUwQGZwPQFc62m09amZDJZSozbqD/DGR1c1f
uStLYyoCpy7y5DDXRXLSnXRKTnbqda9LLggUnqZCK45UbgVtC+z4u5ydGMphmbjZRTnRv6Gzxhg1
TLZ5rm4SR0enVPM55d5BwkroW8EMkBlC2p0YH9InrNbY/AFx0uL9OMVifyo6C95yLAfkC5Yotwsj
HZmmE/pB/zrotDXWQ8mZ1fLT1aURY8jC4kwFtSBqx4UrXi52fOyXRldR30r9a1pNjY2cfF4+iu75
F1IOXMvi7P44B6NAj3irg1C5zpnNGL2ICJR639NTCYfJHo+6lk74B2v1Xekx6W+b4fQ7Gh/Gbqkl
p+1xs46rdGM/mTfzOG6bvMjrrgiqaUgeGu5ZCnilvgBMsSPR1x4Z8XHRP/xeiHJ+c29EHGAoANN6
MA4R9MMhfPvmi3It5MS0ZFdj//QL00wPiQNzcpWTdSj6giFK5Sz0TRnefSCRewejwd/tiLPSEsAq
02H+/d1rM6TaXJHX226yTeLYbSRq8SAM068KTy92AMHbBXU40+9s38fuHIedlKvcl85sWTvMDSAc
UrOU/UXXVLqN0t2ltc8pG4nc3OeCbYciO73kQafu+rmcP2cO5JdrI81I9aNenQkcNxoEzIsRjzHz
DFkqCj1adJEomqnbJVPsur7J8IcBC0MaO+ripWyuVbEmT6ktzh7tdksPizYhD1/bYX5IMWdbQbUN
3y3kTAEN3eoJEewIORABgg4nVCFrmWy0J/3gyMpHWjo0nNK41HxJMr2jRNlayMexdEN9YArn42LI
vhGtYBLuTbGtVc80nXGG98LWnCCx6/x7uVXo043V0m/HKUb2wvg2m+4Twhu2vSGQXbFDx/VXe3Fx
HPf1rH1FuYK6XFeJABLZiLmmyVpoNLStPDZgnbftl0zCtPjIKvCLbuj8tUtoI2dAxNnW+HbJCXq9
dN8d7J2FNpAI7rl+jh3pYHL5I2sowI872/Rn5+VfJtmmryIunV2ltiuClxk3l2K6mVPe8+9vhF+k
uOfVCKALCIAALYIG/+3bSuiZmLQOlx0ilOaah5n+6CXZsCeId/tUM7rft6wGnw5Dp/xpjK1HW85x
YCHaDUwzmXLfnEvrA7ncezEub4pbg2sEAFA/E5vevqnBbNqRwNd1pxWNOnZePZ5PCm12SNgUfdKB
k4ON4uYjF8L5znu7K9hY+c6ZX7hh4aC+kwpKZ6BwEgyz+oamdtr1VJ656K7R0iMnwe/MBI3T8yet
LdJjK6Ynfk11U7jVdqGko+86zfBu7Vzvo63LqZV+/1X9q3cH3oO99hxcQxbu24tiIIbOmYIaO3bY
mzmvepJq8rK9asxi/IhE/IvLkmoPVjgsOVuwMlB8vH2xhCFzYo2KTVsbxJ9j3wqF+3bto2HSYROv
1GptWptRKpr1qqp1OuJF4zCdjj+K7fj1Y5OHx0OGdv85BfC9N2jIhmYWerLs4nQe7nOO7rSbUiiN
LsFi339/iX99LABXZLioI9PEfPx+a6Y5OaKuSLad5TQczB3koX41WcwEa6DqbDx5QvYUJ/6RYuCD
1/5Fi4lCHxruT2Ekzv1ziPpfFaL94sZMnVjzYyqS+7lkAOCaU2n5bl/0ESlc2kecc/OsxX6z3vHS
09E2sVxhZAOS9vYljTHZXLMx4mgcs4JvEMBRwqak19FgEbiFAmucDiPc0wnxX97WBPoY9Z4GFkd8
jkT6oXIFFUkFevWnpHuwb3Utz/vA0DbalDnlAKuGSYAVxdSKYVwUHPlSMXT9ERlZoX3kJnl/DaHI
EYxKoNEZQcOieecGHHJ40FabcIBH6vwn5x2w1hWuxc9s/9UlWLf5S+u2qCzLlT2tJOkBxZhHN6M7
G2R5/JJga010g1ulX42jZn1dHJV9kLDxr97kufDAr8g/aL3fXnUe9UtZMubej3XtGLu1SMf1Qa81
Jw30YSFXDPPbOHz7/cr+5Ybm0rBECTNExw1E8b1LE/mS3gmIP/umHtsDnZ+GykzY99RocbQxML+y
ZDxddCvDE3+uzgfG2bHUBcPoj+x+P83Jf113kCoBWbG/nG2j2H/eVUBKM9NaZ/y0jw0deV2NOvCy
7nvzys7V5pwaaZbp5caZL7/mjoiNPQ68zDl0nJ3wEjtMMXyinegq4GT0phOCV4YYaMg6MpQbg9bN
WvT8id71bONa3tsk4TDN2UnL7dvDbLKd+bVKdFIYSL46eSkCDl9uPW3jZjHT7qpE5OAcCYBck2Nm
5GZ8sjcabGE/09/xNzHDR0jpzJH3XVia8jmAbjUFLWesE+L7/tkGJbN+UVumZzd1V9HQXfp1u2zg
9MlLS3TCujYHhEypnenypFhqRSDGBD9erY0cjJHjygcHj3cczl5pz7dI25IloH2JM6LDCLv/YHm8
3wokj1uCisANs0jY8c+L9i/69LUYKvqNi77HeKDHMAY8sqfpe2IzU7oD0cpq8f4RYKm7E8anxNIQ
BBZwz704HYtLfXFnND+t3k0flALvt3/2YRMwryTKhPcFqOjtG8PmqQNfU+t+K4YkHAbVYEzNuVvV
2an6wQbCg5Rf99elCXwDLwqAEY421B/Ou+devWZa2ctB7VGuOe1ZAGbUN3Hd5j9KS2vWyMIUgZQr
Qx12N3r9/OiNbuoeRxqE6madMKTs81HZ+lfljpy3yeN2LMJUu+TaK5HVBcpTk7jM0SQZX2qtKpbP
bZK2RdRSJi9R0/SdHtkuM47QnnXK/X6FhXQV1/TbMbL8vOA1ELDrTSdVOxi5+lnkLDMh4XE+ayZ4
8NnOjccxJZT5ou9FsT04BvJvf25BvvsCoIlx4eVetRcalrbwPB599ozYfR3qmC6KMhxAdoquHIVd
NaxaBKet/GqWytjrhozlsTBWVLiYtGI9aHN8SxjtIZpQ+1v9DRLuzmZ8Tm21ZyJWktObrKNkHqXG
PhotbYofeob2e0nfvQjstaxfFkufqh0apM5Fl9y0n73OxJDSttr4A06+4zebNxcvPDXo+JTkapfP
jGnMNhiS1Pi8LmkWB5RDVvfU5LY6KI5P5UGM9nRv1Y3ksRYTVX6wnHj5brGzssXXWOQDKx/Hz65V
efNhZnpohUyp++fzw8rzWxSmSWBns9H5tUjcwpduYf0wClOnFZsOYFJRUX6yirxzvue5ixxdS1pZ
tf4Yx3mGs3tWyifGPWMIwWI5rTQk86Dq50X6jou3NEJuU7QIsOJxJ5ySIMCyW+grMvzhFIP0Z9QC
00116Gl5mc+4feq25l3YusVjlCuOf8XN1F5yYN0C3RirL+5CH9h3ysmknyWb+CsPyK0+l22Jlu3r
xbEjM0N6c6GWbDUfMc/iODa3YToKo0sPzqRtboSuz8VHzbiO/WzMGveigHZUhnbi9q9LNjF3LMFj
Z34LzUGDgiqYOyBcG+bLlgdQslsU1C1f4/xbX9CXcKrLZGzU5Qw7sT3SY3cwZKVOsvi1laR/DlmV
NViNZxhwhpGWZZB3Bsx5TkbOFrBn8zUklS2QEk9rZYaML9WtmSJ+p69jF3moWXNG8mtpr6THQTb9
pCN1tn2jWtJLd8oF9oFW2q9EE9Lox5niNsFcx+tNyY9nYc226t7QI0cIozbtdqmd7hunf+mdO1ME
sWRl/6fIN9vcUUZx1nFwnAeNEEsRrKJsHAbECZRwmBFeYFYl5dOcxKaKss5Kj9LIjTyqhgm5nVYS
CS+z9VAhI/iOpqQ9SJD4jIXNPBe7xoKXcqgsvkEAJgWaS3wybhNqnGO3IBP16vpMCq1TatoeT+mp
Qgg82H2DUgd/LMU3bIXjpLXJI+3YsbtSQ7Pcw3B1YFqWjXFC0ql14To4bXWicQkv0tkcJ74/5yJ6
l9nUZ3aIsoVF6nab+aUydDpqfYqB0KehxuWukC3iKTOUvoQdZewSyXxZGF5BquuYecf5rVYUyXqx
LrS2ELJl5oDIi04HFh58Cn5hxwNXwyYny9M8xS7kneU8Tiz6U9UQEhtBvUwtOtFadYdqv30WNMkc
n3h7+z6dFtkFlqvqy+3snvd1SgQrdHK0I3675PPTjBygPrruJMIKK8BzSU1aBeuqVVtYNZlaDkRr
FM/0tMgao/siVLAxlCkDbFsZTCcvibgraAnMjQlbxqjSL0WO4eXCK9v0CyZGLDSxp+Z2bxZb86gy
dIFA25yFnY9pYsWqKFjb/Hr3gUTiVDEQirOnugMzBO/MXopoQ/mz27KlbCOnzFscdoR9xrsqydIN
taUJK34QZedFcSHFbdUoRhyVSOr7Ppa2GXZ6dZaHbGilg/MsZ/BLoDQp/XtTvDQ5dXs0lZtzZs8P
2/MsE8oQguCLIIXmJZ8KBPnITZAskbpbt7gSzUHjJp9mBvjkfK4qqHPL3K0xrdDAWDw70viDOnAa
B0Fuotvti0xsaqQFyLFFZGLl3M05IShBBer4a1kyqw9GEEVsP66H0HGYbTwma7Y9bJC9Sn8RnfmJ
uq3KAjnRiThACjvr2T38SsFmdwThJUwRaV+ZmukvutAqPzF1p7hk1rQ8ZgvTUvbxZUnubdXn37t5
M+4KvQZLLCsInGxY2lj6aokN+8lgrkJCYAcl6Ah/QcNXKRWPI6ZrT0Ze4dKf0PPVEaNOGeorox5V
GEvz1DWJOYWdW6FKZ5ti2ixgEsL3WD2x3baVrnYaWVZmsG16ml6sA6WSj5Db0AlwsUoOp0wBzH0x
YfObrcUlA1wMidxlteG2QdKb9SuOtx5BTNFwnZMWTQRym0K6SBKdCAvTce3gL+CuHHGGbWa6nHvY
dfviMoTVafma1hzIdbGdi0lasfjc9K61oLceJ+N2MTdXPsSSpRfg/eWhBsqJ3pY3xa3v2AgwwiyL
1b2ZYebBAT4t+47qoWcjx6rle4jauCIDrU+nGTdyP5j7XXs9AqCQSzt+tdZciws/V9rk7FJ2CX5m
NjwYeEoros5Z8Ibqi6n3PE3bLj5MqVakl0kpjAdjXr3yQNse/xft+uElR6dFdMvaxvqdq5cickbA
PiFipKRDAmZklW807dNgp7mIkgox285wEtweqwsIC31rfnZ4eCXDs0Kp+5xd+QXtd5ZyES0h93OP
hwP5LvFda7qMj06ixy+2sXkLsahqiZK8bL7lHBS3XZuW9aujXER+HXdmGTQK/RWWhbocwxZvccXm
lNMLm+fUIean4tmFD8MetmDC2Dn689wulw5HHqbBxjbNAMM7sDwDh19OwwC9rs0CXM8DuN6Y2a22
tM5uGGv5acizUu2kyNjHCmn1/LzuFQ/Ots49jx9vO011Dp8TGFB1KEyOBNx4I9/aUClUrbUtT00M
SzLQXQwPu3gTeCaX1MXq5y4m0mctGzLQvM2wbneY+Rqgg30ninBKF6KFu7xcmbNLL8uYbtfi+9Kp
1vXXtDHFPltyp2Od9zT1N91B2zm4rANPNZ+MEpY5crSxf5iatdioGG0RlOa5Q5Rwn6UBmUeMw8ts
WNCd0Tqr/I0Q+HbHSuEOUhZHvjLf1unEOKf9BuAK54Gx6JN9ozFUngM3XY3rDUEdW89mNEtYVUaa
nKqhGjtfFlv81Z6U/dqyndj+NGd2fUnasHmLGY4BD+bnIZeXWmVVS5g17ZId3RTUZ5iXbNYnuBhN
c0acZk3E8yAVkTkbIr7mpt9cdHPTEnkDm9aVxgz+ymjWyr4cG4r5O1ErDcNPAszz6FZ8SeH5KI2M
JHGnMrB0lGU7M+ts4hb1bQ29XBfocLLafdbUkhCBtyCB8CvAMO5FovIEB/CabhrlBjCgaNVQ91a+
w7jGu05izhEhAeybGyxz3m43uS2XmmSjeHQjquphu6BAj/sxTOoR3z/oByPMTNQNEXrJRgunpaBQ
VDpmlecGCQlBzVPdGjy2NM0Ke1MMVyCltfJY0tD8tumjSRt4bNOXWPJdB7hrxuFUG8hkL9vSKuQN
yCM5/ejtmLTCHBn/dKiyTdxpWSrsPRVVz66Pwm0Z/RXtRxlR2nhfjERUF0uS6q7PbxF4nHqgN7dp
n7iMICaz0iOHpkUZZZqGu03Y2aBOqVBedl/IOdF3kt1rOsxuoZLPDmbMsx2ysVSU5ple3qQbepKr
ElosmPpuUPOzMamG43hPxFKFBhr0j1Mk8bRniFer+wI8NvaAdrKMkaGP7NedlGWcITFcCpfRbGJg
u0SKaVD1t6hUEPJr8y181o6WVpHVd2rokbE78O7mwJqZXZ0UseHxk0hEfYf6Ea/7liANoLxMy2d9
VanXf9AL/rWHRKWPjoXQDknewnsceKVICDQ5U+2RqtXXQCC+Nhj4Zp+ZsR426fIRnPfcOHt7LHaZ
E8ARISSHFSfedcY9Dt/FvK7jPlvz6bG3UkK2ci27n5Nh3DGtiMfAq+ZnODPjFfXuR77xf/XyNACA
i9E6olP57lQ+upIOc8dUQk9n5EtjrYG46IXoHmaR9I+e0asfxVCjnKrT/qRZ2o/ft0fev/55YkN/
BDE3CJVzXNnbJgTt07XrMEvtadfUro+Diy4M9dgB+ROh2XbWRptbT2c1Hpp6asv2g+nR+7bEuQvC
fIZix6ArbYp3F6ChmtCBvK/gwlCTI7lWRy1t9CePj35y5Th9sXkWR7//1L+gE86vSisIXJhkXEmZ
//ZjK6x5ZkemM3r2/JGJTXqc5moITLSqaahnmBxU5rqXmQFco0D2fQ9aovyg//PLpYeCZ/+EJ4Aw
PkdivX0PrjtjFuab2SeUofXRlkDdLvV5nOYAAGK7XbaQo6r7pBXd99JT+g1IlaHf/f5K/Gwc/3X9
U1QBNQFdwBxW0iR7dyXgslQ1STrpRbbaq+AcFVN+610zb987u52ne2QrphN0tFPss0du+GFSiae7
AljTcDVkvVFcFWI2tdu88ur+xzw0BSbgVDrqUgkn3y4oAdbJn7wBAszUbEUUx42zsHkn6JFEItlw
tW4dIxLplRVog1Hol9tC3g1ynaSed43QZXyRAbMqH7BfiPoZnbhrXrvZiPHCTuJRXdADbgBfSPBU
F4UzziLIJV2Q3Ui8V4GFHMehv2ii0mcMw3b9xOB9NaJxNMvvWEf1wZ875INBAzjsM+13g+MO1JTi
Mi+X2P6gS/7LYJLAGFz6NOJIeKNHbL275Doi2tXJZ5xlYJ3DBWXMLiZ4MrRbM33MEIKc7KJejmNd
1n5NdX0DTd7e5815dj6uaVDrTX3x+2Vg/LIOGIQxgCMFy3LoskF+e7sah62plAaHbuf1LpynGaeZ
dhyqzNAeh7WEC+DGE85IdJRtoCxvq6LRoTK67uiXcY9UsEIfFxIqugOytlXfo94xWl9MND2+463u
H11s8+pijWkYRXOltV8cYh5Qey6L/dyMNqGI8eq0T1rfFdlxyVAAF4By250q9S2+ECbWAn9sTUiw
i1khzoCTgeKljFdqQ0XbLyrSuEE3OOaTc4ldY66OdD9scTdb2dLsCgFd9pM7SNUeKDsHnfFNnYgd
RvdZ8wctc085/EMRgrK3n8x26wqEvu3S0Swf4+pLYzjEY6yDGDnpAvDodmTQb7i9sMJxRJ5oPQXG
MNhoLgxzyG5XClXnyPGHgTfg6S2L1iXrxhtpdhUdxKrt7kXW6DxQkeesBwkISD6OBtwspWUW4in0
GfJB8UU9kqRrfes1e2wu+4X2S5Qk8NqQwJox8Ykb4xUU0j263MSst21XIC9Lr+ehmzkg95v7WUxi
tYO8Udt9z41VBTUQEUnWa8nPl7FGV82xyznlPDd6eIgzfAqIGRiGMSf0pmt7yrw6BNNAxxw+ZBfx
LWxxiMdwzXe97Y7fmkIJcjpArhwXQyGKHZOs343LmsmAKo6PkIyJRME0w+tEICB634tLQ4t6sPLp
zZSBuDnWeskytxEUTYGjmnp+gXeKet9nAcBmhrY6gOZhEKZZJ9V55/Or0Wu8lpLFHv2qu942ea83
fqo5PbGtJYUw0heUcH1OauuN6r1W3htjXRwRMxkox11ZJNh20nGP6Kk2drGRq2RfaYthX+IE5EOn
QOLSa4AG8TNWdxjoXu6KDiQDNKqyM+JXkRBPR6U7IxiboTYe+2Jx+uOqdUiZNFnNj2XekyZJJ1gf
P3iKvS+VABxS99rn8JtzeIr1bsgJ8bzRk3RT0LWA46nF6+62jpQXypntULHQ/sM57vn1qBPOUC++
D0LP3m4RFKPjOJm8nlVq1if4xS8rPpckQHHyZ2J385+/35N+GeLyeqCyiar2EIfCBHz3eo7mNQWQ
GNxwjo1xxumWm0R5uw4f5JeshCwD1GoqLkdvIlcqnQUBVp657Jm1u19Mqb7ljl5xQJYinDcHxCzs
6MwNiNxN49BDKRdQD9WnvJmqU4ItGr9pKp5+/xnej93PH4FPYBID5vDv+rtdlfNZnIw51D21gH3B
bWDsHHxRoXQ2eq7KBIim0wY8jdgS9r9/aVPwdfz1yY4eh2AGUo+Y/Huw2N5NY+t6RBc5xnJXpVhu
kC/mAHL7ucJBFuv26F1X5oSfCLkxUtdeKrQe2pxtz8vQ2mNoDlDAA4pGyE49Z2yMetZoXnDIxNsA
fmt7kYVkrcmNxgROTw4xAf4eL9m59oiYWbWGdtWkjgc2h/7T5P/+0/2y9hkCcG1RjbAFEVv67hmq
VVOsqnpqcCevWSjp9/xQGTxXg5B1PFKGln1Qp1rncdzbywlpEIg9KjQqRmrmt6tfwRoEP6Ta/bzq
dL2JPjYAV5VQ6nBe8iAQ3ZxeOrQjyr2pOmn6GYWVRbYp1y3ShzRfA1HrGEygc3jMdWRXPlZ9IQYU
CCmmAc5j+JCdxMJktDGsftTKcXlQZpuqA1IimvVpnQQFp2L9AjdfyZlVZMMhR8Px0nA6jObz9Jjd
t3/8ean/o0Sym+a1+jR0r6/D1bfm/5x/9KVuCJFSyfAzve5//usqfelqTKHD+7/15of6//r5v9Vr
fY6DfPMfjA0YM92Nr916/9qPxT9e4J9/83/7P/8ZMPl5bV7//reXeqyG829Taf025O8MK/v3wYCn
9PUlGV6rfnhNf/25f8SSeX9I9mCXMSAde5DW51yg+bUf/v437w+BXsMg9JzeFTu0xf353/GUzh8m
ZR8ivTPl/Dyg/n+xZML5Q7ehnruSIxF5xZyH/oN4wHd6BIe55VmTBxb5nK0KrundI2Ike4djRUtg
tFl24SjX/nIbxA2+tzycY064yi6sazZv0mZEu0RYGelTopEIdX2Un53cGsK2EuPVVvdiDyErQDv5
pybSZ7dUzErxSweltG88nN+w0BtwCvkJ7R8Q8bx7yvFtkhdNoE3eOLSss2Yd/KLL5qixQJz5nK5b
IC9l/SOBZhAK4MjhUhYxJINxe9DKmnFIbjoHLNelz0NA+pWCw+PC1Lghjo9521TSj9WTW02rJ5Aq
MwNsg5GwZWXpfqiqBDlolezjNnPuRQuI8D+/Mz7XxIWU7xf7mxvk394Sb/7W/rW+/la+9u9/1f+P
982Z5vnv75uruvheT8h4Xn/eyofvf/+bcf6Jfwb56eRi0urwpCBW7WcK8j9uGFP+wWoVnEB0w7H/
kfD33zeM+4egS0JXiCMTx/VzMkMPSjX5+9+E/YfgzuMOJK+BAoUq4T+4YQz7Hc/Q0ZnfUkohEtSZ
SoB+Pz9W/6IXWQjm6Ihaow0gQVaCMQNa1OOyzyA7IjaYMFjs8cbdapym8KU5Bt06VIrOTKRMLvQy
u6hTqfc7wFwutgo34dxrM+W5r+R6tGQBE9OdvludzS03ZO1O7xOCR2jRh6pf7EfdYOhYd82l2aza
s4J8tMecmN1vU8XZpBJXNkHOiDdVf9ThLvpdqf0wm3m5MuT6Cdzs99gUk7VL9aXhUeMNM8+EngEK
XsYWYF2SqsxPhDk+bHWprgXldugoa9Zv7bTOq9AgLDTnlopNd4eeTBte0ODryWeoq0Wym8cKTTvQ
osC2lvLzVs5fzbrBIDKgqIDJR4OtDL2Wg9zOmDz9gmJ7aRiwamNgKvvsrsG1F3SyXq+QOZwPllq3
N801vm/qXm3RhMh/DBLNET5FS3owtFGQfpTBSbFpD9xgI34wy8R8ctUoTvhfACnNnsH/VCtHFiQP
BZ/2PH+0SC6q8o7KhNhJHPGoqGrEfthlnZtiAnrgO0tMynm+xDc9vqM/3byb/RI8CdMP0BeDrcU3
imnIdOyUZz/wvHXNC81pSy0ie3f57GmGfYcKZSiYVtvGC+wt6hBIA54Paao/Inxnxtnl8Nag70yO
PxKQ9c1GjH5KOMsdJ6GE5tvY2VDniSxq3WZ6YSPODxlNCwBwXfU1j23PdxVCHd/uHABnUrMvpyEn
LCrrNBBMjRwPsxdPl85cEj1IYhUTMt78KGUwqJ5dvV/zNsISJu9X7xZ4nFr9pprg0wx29hWCHRXF
DK6JE9JVPi2r7QNlSE99RkOIsC5SV9jDg3VDpmBrCyeuqpRQZJS8mLgdfTKvMKf3oHxihKu7oVt6
X4zEy/TleLnU7pOSQx0Wq6JtTm6Ib1fzDlvMuLMBRah2vZL5iuPDA7BXO1k4N7O9h7yF4zeu8N26
TlCRYdbJbCeIqgjc3oTLocm7ODbvSP5yTiyvEHiCBVkX83G+Memr3QpoPj2D0K62Lww4TYbCrIZk
W9d9gyY4RN+82wCewXww5W4iECrcNsgbmEvSAy6C0wykysvv5gJy0xrTDdEhhPhWb9thFZ/HI2iG
I2mNNEhM2rVp7n2yk7VDWY5zBYE/SgdvGS6YjD8a8JfEYJLYQNc9gmIjIhy9pGoB8fdp5zUqXKSh
yDdXE1Ao+vOlXC81t75BH3WzLvEJiY/r19Mw73T8lgosol1DfdKKB0+v0gccPekB8yHCEuPBWXN5
mpDr+BWlqq9oznDmsAeyNNIfW7bhunLnP0FnSuYl3QPptiYyB+dudZJnBZrvqm4HVki5MffpGMoC
p4G6STbIbdWu60FBL0OPQfqhlPLPYSKARVm0JuFX86QmF/ECjY3+iNCIO7Cq7IfOPXOFVOMEZtam
Qc/t9sOOmTT7YK2Y8o/TwpFC6fUcSjKbgtkuph1cHwhaMSY+otZNsuvsGH9oRlJC5HLee1i3BusK
UscGChv4t5vKBedl5KeinuKTXOcYI0UJ+04U+8UqoVKO5t2GBuhO2zQ3SGf1Os5NfSwSwizAr8p9
oUtN91dTEnSmnBU/STF/s2JDXrZ1e4GrkaOi07jRaBLJc5XOjI38igX/aDcSSDEA6vzT4KTLOZd4
gTcC4xR6WOm0aAuFgQskz+5YKEj7tsH8IvTVPdQsblg2rbgr+z7lWx8a+FVF1zw2WhGfbYj4GpDm
TJ4blViDfXAYxDYiysHP7hSGHs1dt+znrYBGw72xq+vEOBQiHTFqLwXLfTUBZha1jZqml9+USog0
bgrmgaiOLhx8qDBWIAhsTh1XbFmlCdnNNkaANtRd/hB75V5n/hcV+Lt5+KF3xl1qXjdAw05aufRB
AgLuXgHqPyFYjSNPZ5Nrplmd6hzWveoErIBaaNY90H7883AghI2Rykm/4udxbtpl9Ha6XeZXys5j
TJmsNm5DzLLd87wepoJ3bsvuwjKqKKlletVIeYvCt46wjEK1LqbtMtfM4sadQaZrXdwho6mXPCzA
DgTgqcvQHZlamwhahh3TvP0gGuQ8g/ZU4fc9G+7r2wLV2M7IVoz6PftZalUR8b6hOQ4Ci2N9Slsc
fmVZ3ZRMHKMOYdQNMbkkn2pM8+cQoxiPO00LbRtp1JpM1v+l7rx6I0fTK/yLOGAOt8yVq5SlG0JS
S8w589f7qVkY9hqw4b2zgdlFT0+ruhL5veGc5+CnzpdjJLeZXzFepkAAkCFIw17vi/ghQhjL1PQx
XeIvhJKKg1FYCHvD6gJt6Q1b2jRyv7o1swoPtcbVUu4DqqQ54765KqLV7BUaxt3IKPsxK9rfPpd+
4VTWxwbN2jcRWpVrSCz5x+xssOMM2jpnxs4376EVeNG2JmyPqP5HG55jcozhmPpGL8sh+q3yaCi1
CPOhZKEMRQMkGm886sj2klUlCQwFUl+jL6Uv1B66XVckB4p1bbdYe0+0+cRpr/W7TEptqPcq30em
fh04SVutG84vHLvEAqgal0QShWPeb9xbmvbWjl38WGxZ/LIu/S8GgZwlzAwvqp6jc9rkLbawOyex
HDHH6/rDtDT3hxwROBtiGgBaxIKbdcXXBFbObhah22PaQr+p9v2p0pIjgkUTiU8DES9JPhOhax5F
ccoeMYU3B12qoQPJ1bYTGwqlSsrmk6KNJciiEvuZpb8XxI8HfEj0JNUq3UF3snmMVEaLjbgwsjSy
o4ichzMMIIAOmm5Xwy3/7mcZ9Xe+inYkzc9NbbxkceVjgpz3k9RJXGlWdTWmaPFSIIseWGTjeYaG
cqkojC9JUT1L90xfvH4uWEVAARzrD5gkU0+MpzpE3VcfOm4rj6YZQzdsUApiCcVJKZuthr59M9L3
VlEFyR24Othgo3s4CFZEkz8A3NJW8JhOqejyoUGbWLsDrp4DFxJdmK7XxWeuMVl068763PAovUmz
mJ5ISjfn3VAkkyegX/ycJyU37Wztx4+yj7UHfdm4+EAzvpSlpl7XER8Ysqp+r2nG8zoIWqhwmh9Y
/LZ2h2LgZpGeNECKSJKncU3id4Rd02++IJ1phn5z4VmyQSAvL79Ts9twM5f5FzLq9DBhYTwwzUqD
SLBWjPxj+ac0xnaPOj/5xSP9k5Vj5FSzPobdWOp+DNryKMaz/jAo2uAZ3Pkd0GjgoCbsKI68qmLs
FGSJhas6jYq9aaZwQttUC65e3AH/xf0Dz2ZugqJyx6rDdHQnYJ8+4c8Kk2+NlsGOAIHuIs1cDpjy
lT3W3/OSQpeHKWOAehAq7k8DWJ4pV85b18rfOOo1nhEdJgiy/pdrpBpIoBQTP20Nwi0HrA97vVte
UW86GXEXP8MdeFWTvPoytBO0YdForrM5fGU4IncL+rAj8ieoQbJeu61QyzbF4vjcWHXhQ+Z/Z/WD
PlcCEwOW3I0T8zmeVr9WxR1WUjaQE8FOtREFCe6BoEG3Um35EV4FW5hV7J+qMX5sByiIdXLivLOH
LLuyzQKDJWzOuPVnswAXISWDEcSyYSH0wvy8VP21MoEqtcb2WZvCOS16QAYDFvwGhhaVbXnnh4A8
nGFXO61MpINKDqCAZqyH4FOVHRtSPJkVYoguU5og66d+x+4m3/M9Li/VrMxhS8CxI/HnD8LAVRd3
heQLq1S5I9PgWxIXlbdGluCXW5ac6qSMUAJZvb9ulRWm+oRwsEP4pC3IotHGvWhzBaKVwtVe8uko
mJR0aHW+CbzC0jrJtzXTKq9s2Voui4ImGYgshuAW5ouP1uRWiTkzPwN7NnjIXylr9i2T611EEwHR
SSkfk62NdussmWgEY9IQ8qnYY9EjpmGOrP0I08bPM5h/dRKRrkK6BUuvKPIKIhtCTRL25M3jVGTg
Ek7aVh3jGquGqmmTA0f6S0rAgt4F2lquAJjUKlAV25wfWxxAztBl6My4nvHDr6bO+mP+FCUpO5Uo
Zy7ciV9R8HSPVaZFAQwyKq01L/bAqKB914RcCAoHejG0XDlFhUJrNezOGso9OycGMEVsI5W7jr1p
hfWsPhWJLPGNtsLOMtxagfBsLjumPokbdRle29x6wTuLBE3Qj1IH7xkzqG7D1uFxwDB7jZYou05Z
en/eBG6gMCcRbAvbndD1JbT6wLsspK6xVKChZTW6mOb6bupJGYrcno1odpNO8TjyhSQ5aQRphClw
Pp9uyXDmRamDiKC5TVcSTxOwqHSqCGaLkt/tZAvo7No8qwr22hIzf2j1g4/6M3kuhLz4sOJTag58
XYBmm/xN03QgTw+nuN7LTpQlg1NY0QNn/OSvanuUZh64byZOmyi0Yj4Sia3FZAheO9Z8pNWz1mYc
cTHxGR0UGrKbCaCYyePoYOvr/DlaaxKb8tXvcuWlyDK2Hfidd3E7jwcBlTodJ6JUPceBMFBhGF0K
3LPfL0D3ZJxFqKKziv3dRtltFU8sez1BpMyPygjRdY9SMxoIykW/5Ulxs0/nrHcFhvquKHcwi1e5
8AVhTIINgwh6V5489/wdPllHQbm2h/2KWE1MtXCr8CCx6gSzKlXXtWi6EOiSESblUIdr1kchy/GB
OzfuaXmtqTcNauXNA8267hDm6U6aEQ8HmeoPZpwrDBVsK9kVxVgWzi3s7Lwf3lAiCY5SKh8trw1o
Wa67M7eGo1VexulnpleFLIBqCGbjzspEF54Kp2/zlusT2PzyI89YoWO/DudiZpIzNY5Y6X/qofwQ
DHniR+iE5XJ8zu/wiZoeAsQxwKPTzNokNfVX5K9fUWyl3tpDHik0/YDc8U7uXU4zsx44ZiBbdFi+
gpxpdNwd8t6GqxJdHqo/Lgg3ScQFfQlxZPcQAFTf6PfZWdJCjCMS2VgFua7VK+6AjojvUZZd+try
kIgiAlttuA2klTrZMJ2lbXiHWJU6Vjs/wqpWPQ6via4SfbqVouS+7xxy1EOONpk3Pp3e512IEVcj
gEjy2CvQHm844VG0qaHBDpv5AQylniEY5UQCVK2uyzs+caCL1ac3rohzGmMcXcZwkFFyzLJFqM3S
KE5Dncq4Zmi9aKpgIZb9oRheTCvPXVam81VmbsUdb+tY3daHgoAup4X844poq3drDVCrlcv6IJWL
5QpEEzlyj3ydR+xzt4J1dVu5U1div5faFqFglnfuIrTXKekvUH4v4MLp+jg3TSC/tQnEMwKssud+
E7vGvPw9rjtMBUhg2GpeGnP7JcHvKVXkU8K8xta1ZCTGBz3AtrYQrxLJ9EjlVkMTCSPGoPLhTlbn
OqmdHjC/Cpg3lLToAmYGnXFvNl8NWjpbmZr0DPA0QSub/WIJkZlHNc0OtE/igt5kRsG82llQsdjK
yi2zYrlgA5X8mBLwGmXGW5cOqrCXBFHfl0oPq6kXviWm/c6mYkg16mSyK2T5AHrkMqhBkxIxsilQ
OiRYe0pPB5AOyyXaRMu1ZhmBtKHlJ8r4e0eqPPLNvZnm6K95NJyMbRMYfUA3jwQWhOVCpDwmxyej
iU7IBLyo1r7vZnktA5VKRx62Q/qgzUiD6cMeumRQDohjd2sZ38y6QsZdlvsVsXSsxS+yLv4RyyH3
YdkrbrfVnaOyqbfJTrDcVuZ2KI9mvtPBLBpFSZW6UEWV5U2GbElphyrNasHLwRNOEtO2lCGjoTJP
6lh4yJXJ6Wmqh0wun9i3KazzeSpzDaS1oEfIRzWwpuV1slrRbkb4REu1bE4XgxQ32tZNjOJiJalO
Uj0ZSak6siNZ1IuSZHvyn5+NeQq2+1JBr9CKJ8qwUzddZAlq/Vbx4k5wZyYsYpQX0zvT2rCL5ssm
Tg9ijKRHqH/ycv7sjXFlOpVydcci64kpezDT5DHbzC+1N8SgrFeWLaayhin+RX+c4s9CKfw54V2Q
1XbfdQoREDJRBOokM7/LaWQSNiGlCP0izTk+TeF9MosPXbeuDKcJcTeK1IXL6qOtcKFID7aMnR2h
9E0YphfGErOtNQ2WzQrUroqa2YZKpNoymapOQYAJ2ObqgqyUZfvrWte/XdRyLzKUwo6S8mrpFepn
Ga6ebOmCr0hFGyQq05YNdx5TYoDeK0jRJgXcBZnO11eJHoMKL+lWmxiDg5gOp7EgYlbK4fbKw0t8
j9DI5E8ERr0tQ56yIxVzjZYaYcc0xlUYhBFRVbZw3UoU6at5KdLlgyXAV1Jj8oJdDWdzyL4nAxdh
uWwN4LIJqoxFiVkYzC+jdp0gmg8+IhHU35m5mxHqc+SPNxiOjEnENvZqhS9+kQ2PBaMW5J5y7a2r
PtrCkPENFeFuLxKD4UjJJKeLsJbAWXsWZvEjVymmMBcqT4XSvNC2WS5fNdQeeXZua+ERM87HMFTf
sNLcWAIOpSsAXcHYEU7BQIZwH9JjJsX4Y4jGbJtDQ8BekvndXF70dSjcJeZ7y8g6dVKpugn8IDFb
s+jOnbyLxGpfaRMjUh2H2MRf51SEidmzusSeuCJvI8dFo1bPRUfZAPtu693/JhB4gQHxD+GjBmhZ
Dd67uWAIUSpeVp1hHqkYpyTy8JoTBCjFCo15FDtwK34R5hiOkHKqFYUZxlx0mIQN2Ynn9VZ0lswz
FQNGTI9RBRGpsYjJBnpCRkMGXGxdLfBdjfALNW8ntPmP2UBN1qVrtOS7zhg/Y3OdHXlTXlJDrh1V
SS4rPolOSMJxGXCQKKW9zebmFAPvI8Pt8ZLXdRSC6V44vDMRwMlYuoRWAD9CX+xZTLAcA5+6nUkc
psaSPzCzsMU68UhjQO7Y6S9ZUhzWRvyiu56DVDyCswoSq7umsUry5QrRaYrv4+Nov1Bg98XPKqXf
KAz2iTa9jTGfVvuJOvTVxEAyqZH+ghygdg0MaHtsZl5cQy8bWjDrGL6gvK1jTpzCSiAIbAq3N6pQ
MrdgGfQXhLFfwyC95FmfhOyYXN4tM9wEyoH6x6TOahLAvbgyXblbP6AMcF5k8hutZMkrkzVi3zbE
9xkdOMDnzuGr7846aiS9+W44Gl3RyMd9oRg8AWS4O7WdZZtWQwt1ab5AZ2g+s/vQty272zoKzOeL
J3NWbmYjYLUysOjlQu3J4sCioqEcIo/7TyIO7QkoHp/D+GHWNbkA0yhCwo5wVpFd7CUprkHQTroP
H5i0d0HtDozXD0thHfDP3wnIkpMa23u9wZOS68Sya4PTscRDVtml0P4Y27zAR+nAu7JkRkWLgCXK
bzBe2c2g95HG+KmO1Gs5qldyNa8UgqTm9aKjmfMW4lq8DChVOF/T1kYZpjp32L4NbaMkunndbCHr
U4okajVtlm7TiFsNdIKtzEmGAx8HRETZhDkNsGeDkCXpDcVeMPjiSemtB2jzGJUryG1F23/966vl
/93e+H+UZvyfXB6zvP2flsfV53f9z7tjfuAfu2Pjr7+5Cux6MXexoL27A/6xPOa/iJZIpC1r4L9X
xIjF/n15rPxF7CXKHeNutDeRyv3H8pj/hORcsTAMc4tlPPSvLI9BcvyTRghNEKryu0RORjIlqvJ/
1Qjhw2LTO6F2buUbc9/YHQ83zV2dzU+czJ3CEwf+KBJK/Gg64n72IGcGaWBcthX3ZO8A1jm8xOTF
wSMPlGDwJkjVb1hR96MP0C7z8SGErA49MnXiUNP3AJupavvzS+9hsw7LkPg5f+uOa8fgTPFKPZTL
F3EN8e80IHbt2gEbUp4m7QEGwsQTw/LoTy7pzUBoZjv+0NzRuY08i9voMNJ3iyDZ6V4SoDC160Ny
+9ugdxwPsHFH+2W0gcmd5VuxI+1wT//ny/vmqAdy0Lja+0FwCx5EcMVXNQQk7MlfEOC8MXyZHeFR
sclu4m+g8TQuOUfmMfKRtqaGLT5M7/JpdEb7Fjm9h/w5tzX7ZX97ebHs0+H+L6Coj8Wu9z5Up7YZ
QBy7I0O5fY7Gzz5QINlv/tNTbH8tbnMc3NErH2p+M39pgUIalcOk/QAPorD5OAhvwAk8vqCkZY7A
Yxv2R2o/8V7Z2W5wB35vcY1vyxZs3eFG+NW9EwX/MLhEPxyxZJ5XK3PSZ4K2HlJa1yAbgHnHKGoJ
HFBu7fcWiLsmHA73DR0jYQWnH8xHOz5qt/QaO03Qh6MtXYaNPRkOs9KTL+xwxn7PP7p5mY1r94am
1zXd9Bjv+B68LN5qa67+UezbiswOamuXHT51wHxt3aK4pqktQCG8NV+YzVgVjj/NRcod9Ufz29sY
jEHhDt8UV6S8HaqUj03Rdh9LxXLAkVoXSwTuKnv7mU5grfNAsTMCiW3rtaJ54Ph8Vng1vHEnTMOy
130wdixcyILY3pPdtUp2792yS34x/WWjrZMw5sfecBB3gLGP3fv6Md95zByl7ONt+DQkQaFM5NCC
oxrg8CG8FbPv9LrFRD2drVtmC24TmK/NKTmCyH/sjgThPevGVfiyvupNdAlecEjmocbhF+I+P0M2
vdT8eyac5tkjQSdnIWVDkyMQVTRxAkMZoVS0dULwjsaOygwCtpR4BI5ghpSlk9LvaAZS3R5/2Wre
4/0sMgb85mn8xBitHYcLc7ruHtq+H0cmdCHcgn1yzXYZAF1+KLrxkO7Xxrt1vR73PH/oko+tK3AL
qJFKUHS+UUM2T+ypFVZAtNq/+od+orkPmBGafsHGyFP2uS/wBWOOkjKw/+75adOVApdJTuKQY1/7
MWZyG/+5PmNhtZc3vnWtZmMCvgIq0t4x9trRI1kJvg3u256CMVRPk+JMLlNI7ZsXZtmgX/3Rv66h
bNlOnB/gQfHuqBSlbnxWLtGz4EMi4AoWlef1NYETQ1jMF8+L2hXV+5vGfcNwpjc2hNf4sPzRTa/9
Eb4YCVME0HcSZdEuoRZU8WtLEbk+yQBzQ7havur4q7d6E1Pk3eZeAL8evoiFP3HZpIfsT37W8QHZ
+ieSFDv/QWIvMA5zzPfiiylBF8rv1/hkfSqpwyw5u8oPyjW1nuHNT/L7tu4GR7opJ+IGj0gjbbJN
oOl+iztpO5kXj7iWwHyLbOFUHtnO282XfN0pD4HhSOfkVzmb18lhkfeo7M/tDjmPzxpCjB+MfMfa
UX1RO15Qd763/GHuclv2Pj+TkLmOtRPtxySsr/vMU5xXD/m5fV5dT7uxW/1mE+liLP0jH/mVTYzX
W/X5rnAzZ0pf2as/eKM7+8RiuEye+R3JWbzFK0LNAX54PMu+5Jyph18ABamXbc9LsNPJKXf1cXQH
z7zUO5E/gsrOBlXq6Kh6bIs/g1YISMlZ288uT4h/Xo+SU9hFHVITWcpOJRnkpL/nOzXaD7+aZvPL
4vfdCP5+FufhhSaOKU4AROrF8Ebui5PNTr8/tsfZZ8E52VSm02+GKNitUN909uasvm7TNN1fU7nj
l0crACWhaBxVw/6exncpILDagxSMQMFcfoaZb1BoQPHcuyWUr6d4Ur9jNo6N5itefNWCd+Ek8Ros
AkZspsNJwLfSNQLJQ2GqfD4Dbd0/OuGvsKvQLh/0g+k/n5H+aynMXlv7xP+w6zg3jZN0vofUXIk+
dke/dVtXCe7/GzzhRnaM8MEZy9M3Ahq++Kn6JCGzt4KeoEbHfKt4J+cjy3+dXsROyJ37WCNH+EPr
bQyuDhhFvUTezXLZL412ESDhmOJQbTjntPeCpwyBBnZOb/qNECoQGFxpEJEF73VLsP/1AvJ/oU38
f6Q6lO+epP++cHxE3vFTpf8kO/z7R/5ROkr6X8hqCfCGuYfvT73r/v5ROkrKXyBT76xXBZ8BZj+0
5v9eOup/YUOFWKfyf2h17zyv/6Q7xHyhiSh/DYU2Uv5XSkeJuOZ/rh1FWWHGi90POx7Pz9D/i6J9
6elNlpHvK8PB/GWEb/I9IowhM2/TOOgLRU1nhrKalSJYSNoHMem2GdmAxIgGQDgT3USYaV7UMUlC
GM2D5MV90l26xCgHN0G598WIPbljwjfhDAtwWkMRr5Dsjk3fygFek7K3aXAxA6sDxw6jm2TfZ2Dq
R1kJ1IbsmqBK8vQ5Zu9RexjxBhSBZRsptjal5gOG4+xRJnwhsafuviUdAWvxMIvOWVpWzO022EKE
eeiGnjGYqYnB6xFbRnh6SuzmuRLlF0LuhMLuwXswd8ZZxeia/uxcN4KhI8sAlcKUiHWTDK/jMKsG
YCI+PplQpMlkyFRlBScFRkRx15LFVIHavjfGuLPuCeVqYh3VIeqOim6Wx3yR5JWsH1J5HVyQsH0i
wrkgW5GRxlgK94R80bAjMxoTCoRDEZldA/uYanjL4lhCvCfrXN3oYYwJlEK2vMmb2j7gy6e6aUcW
UAw9cs5GktxKj41Y91biR3s3pFh7gZI/f+St1V4iPZ3wLdBWlo7WKYngN2h5AJIt2VkBSpROI7Mx
7rqRxdqLme8AAhpgYW2+gHU61NQkRHNBc5Tu+BnRbhvhYkRv5XIFhnCIGrZRa0wqkxryLKqWibua
7nr2Mx730jWVobYun/jJb6J0rPGDTOb2uiXoRjCTDectS10rRnlEdTjIpeGJSvlFEsSzGRFYp5Wj
00jtBdqVwzL0RO5CoJfbZQFAJbLITATppeh/sobSNH4pdNivLZlasfhGSO+x5PCvNvMykn4Jphwh
XbSTJkF0ZlUJIiAvbY6mo2KUNq9Bp7Y3JhcUO2ZvK1C+2nJ1JCZ1s7FH9dPaMSXnopNM3N0TIaMk
QB553Ey2xzL5txJTIy8jDonSe5CfcGcqj7AW6u9M7HcKufHgcRbSY41CIHBUIUVhMgqXGYM3zaLx
mGtpMznNwDVnC/e82klCnQu/Fi5vO/7KeXfSzewKmLk5VFpPrvXcz0/49DHO5v4YjXuQAt3ZmNjq
4BSLp3Y3WMdOTt1+7h5UWfRShWhZ1Xq1pE9xPa8qwRWcDiiWZvFVR+4lResryFav7PggDbZT0ZWd
nL3hilRMa/NSeXjUS1b/cGIsTHDYuUmT+NDV6RZtw+MdzyvgxiMwh2+I4qLgYmN2LnSNnSb1qRFf
ektwuE+6qrX4+dD67LkOJpCCZR5Q+GWHOEU3hGKozbSj2WeudRePilWowRvzVJ6LyqqvHurHUXhO
im95jA4KesZ4fZP1bKPY/0bT4IjpIY0Kf6oLB1xJKsXfxIHytChr0YgQK9dP7wnRCyQtMkV6RN37
1C5VzaDZ+hIE65Ov2mEq1/u4aEI+S+6igFLTUkeotu2T0RaTI873DqMkrMFsbuVigB2nqmz1mRtV
9aYPw3FiN2auuuXkC/EmQyPvBhqiqdoCFXiYS5SSl/XaZUyFQI/mHw15Ss2NVZZvaacRK6isrVPH
+TVVTS+ai2MxJadNVKIgukcj8XUsfSnVciZd4/Kw8NDYaUnQrHEMZdMJV+RZ2fJXWdeCGjUWU0oh
QES70zbzsdxWh1WZD03V3rYLJJ69BeCxLoicVvn2Tn1xFov0y2IhApCFyO88vfP4yQSCKTStlt8a
+j6fOt3fIi7X/k2ZpI+2XEKjKrPHCswTQcWuWiq3xkgvYgkIXjzGuRk0U/G01MbZqDpVs/PVYCva
IAVgYPsgC/OORGpP6q/C2hN4GT/M+nTs2nxfDZ8TuZVwbcbusTC2EyAQW4gRdCndgzzviXjyp854
BsfvNvRdtA7M4wO4Hyh/m3k5xNvRqIllJT4B1UJ6IVT8CF7yWGhrqNIe1sQXrS0yVFpMXThq7Iqt
4lwgHFXoBhNEwnldIi6tWGnA6HeN7C67G8iGNAhJQusALsi2pk72s7YxXfaw3FQIsXe2TKGCjX6R
3e8yMw9hukWHqrK6z5LMXleczBA19MWYGEBswsYSeJqe1bkkaqHFiIBKKM49FHZUiHPAxjvYBsYN
hRporF05V7fhkg7asY++u0JEAdA5ZkWe7HSnh3CvzxYPcRJKTznY8vELktYRnslVqjubgF1fnRef
bADuvF+bvMNwfTGWi8kYeuuvYim7s3hQTZo/pXelJgmtukQmq2MM/iR0UmHzPHe1g9DukkcL6VrM
hFdx/kyb/gij+m1jQaJu41uZSocR1TBQ/s1d6dexw/rtgN8PH4JvlLt2xukd60+zWiC7J2AAKewR
vKOT5s2lHO8321opCUXW3s2N3rHVv1tDwEEwfG1k1M69UH91pKT1xsskzhQsqoqWVWKOS8xGv6q+
UiAgjrr6DW3e7PapeF1RcLnrdrWkXTkSOyESWT7XbNUSZ4BAbRplqJAgwM33M9W7T5mdkS32F4i/
J3lY0CDThkj1hhRDbXESH2NLwCQ8W2FsiCSYWnQX6VsnGHxeOYCTVroJoDeE9UUUh15g92Vp6LNY
5IqtlnkgzbXOcjhAl7AyNa5UzMjTVoSr8tZHsXnotmWnzxohY92vxrGWS0zhlxbtlZrCgZzD+n6W
5te6MC9S96pC0uJ8fGHIuY9hPm3mat2G6GrGxuuS5bsWVRl4AntZvkwJlY5aL4dWbLxMIyUXe3IL
fw+g4xMJf6RnL7SAW+aP6pASVJK09lrNXpfd+RkKRr3GTTOWk11/HgdgWwJXUo1ncDX5RqMvJhLn
T4yBlXl+esJNsp+b/IoaRm/xXxCetkpPms5ujO3mulMGtXbNXjsSWAKsjPOgdPStCym3knPGa9NF
l6SSYJQm8Rp3nPPKaKeSt2V/arhvHNa6G+usdrKSe+7yWeo0phMvcH0sshgtkAZ180PJTP4W/PYx
vaW1Ppg6sd3rh0IqWroxtdmmW9pnHuBAp8rf0TZRr7HiWdJzi7OdXIti4CjQK0b0CE2kP2S5hjI3
eOTxCMQpaEkESGFCGRrZkzLpy4wotLTytVLypEZHyrZcrRFJH5JPhQjkwdQ5l+sXHeFdBi6vecXa
vqJgTAH0CBJnFIsUIjDilfDnHBICoCjuFvWZmFPSpybE/3xk+t5M2LaqCCXDVGaqIIvuOvFC10Nq
Gm9dqz3Oshi9avS7ZpKFVCUhfD0qUpp1HcvJtnoxDQFOJLes0MjHfyZZZaXHFp7qUSQp8H64Lsrq
4/52YPZ6fy+7dJ2vJ+JxkE3PEgHamxKT1tFhbVC6G3pD1t/sItsNKf3cIHUeWuXU5PLLxBRHjYO1
vkzioWwGtmmVaxUoSzPVL3DLLFASk6MxfS7sSi0yeXsmT4IUEGmqVD+RNu1Q5vVNsieD+9CjC3sj
gTXopwU3SIvUBIDWigivE2QP0OZjYVFsDfFOH/pAKubxR9VM7jtD47bFQCZ4xt5lw2uCgcVTYjqM
nH4GgDnj4r54U1qJGri6piioqpa9cjq3kKCZ9lkQJDueAnJ4slcq/Ei2MSiPdxcLwv0qb8PZGJxy
EcDV8fzqTPs0kDpg4kGTXy2rY83Gn54on1UQnzSEORaSg9YGRcApXqAJMYaGFRCN02b0XymszEVW
/gzjNN8q5o1Ky/kTqf4aR3vV+FHN9aPt9gpyjYjU5XI6ZGZyIi80TKG33ir2sOJ2IEz6pzSoYFCf
Lh2BaBGlUAWYoRdlLnKuoCjaQhnkriG2Xttl3r3ekVlm9/rmj4nsz232BATNL7Rylyxfc7GERaac
sqQLjIZhBpiFqfuJxcoj59HVo2/iLS+DMvsYwZyMNM5sLBxop4fYILWjA5QJbkqaHnojLMsHnitc
QAHPQqK96Bw69Ko32SppzwgKlKtTxuhkNI2QUDh/m34VBk0Toz+WlqcpFoH6zNpZJUZJU+g95+4q
oafJSmzbpoJZKiFDsZcI39CTT2lEESQSAKmBE5ER1iAM6xQJ7ZLAnClii7ChrjLAYC3ax7JOJdge
I1zIW9zlejy47L0vljFS+oCykLK3wngozMkt7olnueYaBBIzGS66TwUNSGuYV/BTTpnvpay7RpFo
eMBa8XoUZcyuvehcM65OSgM5l+ROB8MdnXiH3liyCcDg0HaBteKuy8VzRPlT9WBwqOsxK/Rtdoo3
FGsLWXNI04MpodFMZUNiSj5/JCb3czQv4UapWNIWx+JnnmfcBpRCxL11lyIAabOV6knmSkddDf1E
stxZQkGUpNO+kOkC6W6OMkENASnqYUqWW2hp/WR3WvFIulfUerrABYyKW3VIgnC3sit86X5uiNb6
x7iLT+smAik5b8NBNkaFZONa+BHIniOgWTjmefvd9lGgyEzwaNcCgjkT3BLJ6rZtfMgANtqqKpBO
1OTcaMx2QTcLD7QrqmAafUnHlzsuyoHo4R2cETfvzdOodq/Vyn6Kfe8KK9Pe0MlyykEItvrPMp4C
o5VRskit5XUbZNoM8xPaIFIy82urZLqNLm5JZ/RN2HRKMmgJWzKPQ6Sy8NcxHVKnAv3Rd2lza/pg
TBrdI0yF0Pudvo6/iIrvn93ok9DLg2RqSgEjd9BaWOHoy0tiWVHvDIXZv6dtCz0/HaPhF4NlhFB8
njMoQRbQJkzGGtkN4GBG05WjRkQXsYwovMbN4ofWuUZNmEuregHpQy9VyEPJ66/wSpZJUVtncQSn
yM1CWk6jbI7pDten9RZF0gLZSFsigv1qXUqdoW2by1QuAPDqrZCOEdnElBlcrWRtQz4QvEVajasF
tIHwuCbmDZXb0nqbNzoLwIrA6ZyuNgn7yFAzoZxpRDQcCo49+d+4O5PlupFsy/5KWo0LYXA4Oh/U
hLcjL3tKJCVNYFSHvne0X1/LRcULkZEppXJQ9l7FIMIUYoMLwLtz9l571/tOnaHGC52bigoal2MF
uc3HzIfPv1+Z/P+ztQ0+7qcVyqfqH5dPHTTGH9vb377pe43S+YNGNa1qgOUkV4SmEvm9RunQ34aw
yz8BQRrQ7P+qUco/FIAUPNF0nd2X3mj5R4ib2qErrZwA96f7OzXKb/ENfxEwAi6UJjqNd0jC9MwD
RfP9R2e0RvPu+BNnwyBghFT+nB4II0M7UfXhloRsdXAS8jAoxV1bo3cQbXoGoaLZ207+lkD5HVKJ
N2y1OLZDw73oau9BlintxxIZvRX2xS5RCDW7UXZnfkE7unDJKe7bsd4nOeCWwIq+FM6EXA2uCVJT
0UDSDb4CI6MRolB0qOoxiHGwjDOOZH8Qb0bfxrIbM7VbRmdV8jVez85ygFX9YahjrNHap4DgRm/L
0bn+/df83yjA/3sj4X9Smd4DMvGvy/QPTzr9xEBAwbq8GAbm2/5rGLC9c7+hVlxEPf6LYeB6mPId
z6NK7PAG/lmpF38YEQcYAOr1Ah7oD4QA81cMAr7eUJLY1P/WKHjJgWEUYLpxiFijTwAlgOH4ahQ0
ZBFgHQAPbKNuGm5T9zbST5GhEGv086ewz4L5DWtApk6v92Vzp9JrgJa7CAA6pbITi5BLGbNEKDY8
3duqfUA66C33yXRvr1dJezNgrsgOipp/NlN+2izhrV9/CoOreL6Aa+6JN/9vX9T/lhojDpM/ewvP
0Or9o/7KdPwS7OJ9+77n19By/5CCWgi6IdhNjsuU/Od0zF+FMIfIeLEliEykSPy272+i5/7hwsYK
6TpIN4QO89ebyF/ZrkSfhEIJYDI4i995Ew3+6q/pmCmYxUBxOA95sw2W6xWooqun2ll1bJ0Q8x2d
6uhp7igXgXgMT3Sderfk+xzCGfo7mEnvubsIkCT+UlOJWNjd/6MaypuaROX+//wv7+Uo+PbLhXBC
VgEET75jv+pW2Q7Rxc4kI/aMGLupogXjabWCNAZjF5/1rY0Nupt8fSwpfN+Cccg36ZAKrNZTfwTr
nSfGVoFQ3WMvuCE7tDjXE/8TZMi7ES05/oiktc+5u862gdxKkTSPblKcAZ+mycKIFNlIW0oSXXYx
B7zHjrPRQnW11KclTY3PqRineVOTyIGZDhUnDueUZgGWrobU2Y7g2ihRt5xB0w96hUSPPjlvOEEx
tB986e7ZK3tPFgZ7+m9SD+mmkCWuatVy7OqcoP66aOFdhh6V5/+gcfvvLQr/45R/Cuzqz0blVd3p
hDH56ctn0D4vOrk0Rc33Po9MR/5hS0NPYpQBUMZa++fAdOw/XE/6ggkfCZ4XKr7nzxXCoc1LK4TC
jvMnj+nPXq79R8j/DOCzsUmiGfw7wzJQTAs/DEwjKWZDxjLDILdZvMwq9eM+iSJu6ySaeAIrqKkh
E/YqLrA/f0mbq4RuSGYILNSQCAYIP4i+eQfO8cz3J/9ptayFFmv3mcBrRBzhcOOCbC051xM5IsmL
WTy6pYN6LwmaQs8kyPIRt2Lpt9Jrbxi07xqvge406eSrV1F76Dpgl4kJY2IXNvdXdfFVSkrwTdFj
JrRV+kZjP75ek6Odn4EKKd/kCWGJaIs92s44B0zICum+d3Xb7SD8b/MQu4mfXcez3tJ01mCZa4IV
Qmu9TDBUXsL4BsHiAqlIbJJfdHVf1N1DW66XOs8vxZTEh3VBXEUbKaNGV6bBQmhNhdomwOIz17V/
7XmJcxkQi0RY+1mpqG/q6GzoinsdS2oXLlaX1P0kNTcQyz+pm2WcXfd1+0UpOmslzYkx6ozlnlp8
O1yUQf05ScVnvBKnjQfPHbL2I6j+XRmmtJbalR5AHIJMr9w3UtCAGqg5LGVn7Yt5euxauVni9W2b
N19ozWIFLaq3eR28X8vg6JVzvCcm/XM1l5tMyGQ7L9ZtlUbndaWoS3bxgkunoNddFuoKZ5+71VFF
sbZJUcJ/iTp72zdfyQvbYwLvv+DZsLfwAhHf9e3lyjeLokzeSt81ZzRkccHgcdrr2q0HAfVzUCLg
86csuEuc4m3S3RUY9cAicLzVaTvDGKAzUqj+beDIJ00jFQIqQbUorTO6zNtSYEVWGTVcSSTJiRci
S7fS7qrvHA1ZbnW346LHQ1qOgi09dQlQJf7GgbWbdLiCkizf4WYOyCqkhtIEJY1quxC0dVCdzYKK
PMF8LYpxKwSKQe3Uxn0KAyL5sOA54HCJIKhB3OhZ8W6OxxDkiRXuNJuemA+8Ew5FXRQTmlFQutuy
zsjwaMqPaYLuTqz9aU6vMUrDK04i1wPK8hNCbA5L60X0gUkLznCj+jOm6ZQwz65kfh8a5H9O/bEO
qnDr6rE56daK+mzZRXysMfLfOxzzA0xn6UmgYs72UPyGQwT/pA5us75/pGaK2UMAhuiH8yVCEjFC
SbExCLpB9tZ3Kett86L9mAE/xqK1Uu32LPc9PjZEp7UJH7feiExiT1HWQMVO5ZrIAocnYFnljYeK
PIne15RoIjgPYM6y9XHInS2OU6qv5ZnIyEvvrSC58pL1FnDgchqFIrrOulO2J9VGDVjoKgABqkM1
SOqDRf+fsq617AJCz6VUH+h/bGxGrvCs8iRN3yPbYJKKCaHloXQb36a/zHoPHIgMqsydl1M/WJpT
/PvTjcQyS9QSvJqyb4sDTcU3ReXvBmWfzAhOqpn8absLvrqrvFROHV/l2UqzNgquksZTyBWvwjxm
xYYtv/GxPLtYnOdMHSNyEmJHntoZ5ciMgJa7YW0tDKRIparazS/6fKJO7DHEFK7APJZnNUBbghGG
Ty3wk8G18n3TeQdfEeNYcYg9qUsB5tNp4McmEghID3TO/jJ26ZEOyQ2WR2LScTdtnPlJQV7YpSXV
Tme0r5HAYEy0zimHbjS9VqUGAvA6hkxMg1NSWiMg5YNo4edTRsOlJUOQNw0NEsfU6DLsuTg9pscw
Wy+yCW7QsCL2BnZynKP2nQTIYWPEoe+43I35wmPNLfJdMkG/IE7PqxoRjj9TMCJGYFPk1kVYoJDx
WuSdKlg/2Dm8IRl8WMryfLZB/HaIanaG3LvjrPVepMHW0/NFTOQvUpf5E8jwk9xFJqpoO7vrJRZo
0q7IMqUGRFSW7m/SYaJzDMx40wwjgg2TpbZysv4Qg1k4SZrWuwyI+F6td3MSyE0yrzTXZjxT/VPY
hgcQBG9nYTrp86NVq3Fnt/P7ZRgvs7Sls4FDNAUXvyaWuoyDabgibxHneqi3a5qh1cBotNUtJVKv
qqpP9YiiJprGmOFKm3IFz4qs4Tbo6XgEYtxx17+KUerzqCUtqw4ck4gikQk8TPGSXUo7nz+kLY13
aGGPFZ0f/KnRjT++tbzYPQ6GnoMXLD1GDf6stWj1TTglb9ySABs7VTGGm7g6m1XAUwSxg59e7SqX
pdD322u3G/hpHwtPEzITl+8DNXPaC95XVUP2Qjr4+3DdaW3TWnR67H92epWK5kZY/Xla+1/jBjMp
zlniKeA50KSI2EcqJPXZ6G4CsF9kRNE9aRSRjnZyHwcII1vf/7T02CgVVHaIJXN7G7usqINY2BoI
HcZnuW7drYwa677QKRF0FTxls9UnGSdIKZfypik3aR4ERd5LbDPDjWdDsFvTsr2ibN/dzUlmXcWU
YM4AL9q3OCMTipu6uND+Ut20RVQl54kV9weldPAOR3OCLGNY3QvR9+seo1Xy2DhecKaIvd+06yo/
qj6KLgqWEbYUubXpl5m3VSaoQtGxgWIeHuE81E9da7nHVqpo1wp/OPbJbO9mL8/vwpGEtLgiLBTX
TVGe9k5W3IHzcWh8W+mxGMNt5lSklxWdd4rFtdmrFFb9iUwgz6OKUhvCvaqNG0b5E9j5GY9p7x3p
uPbXJhrsfJXLExQU/TlXxoiclUTyDaSMMFEw7c7dMQMfhY0tm27teIVTbpc03eYpgiEduuKsXXSw
xd4MwMpz+urSnpLmXOZdv4NsY1/ba5EcY0Y183rX6RuvTNtLu/fnTVUUew/8WzijSFMsTlWpiUas
k2u4S8P1nIVevuta8iZodXT052ZlHfsGx/U8OJTS1oTqeea705XK0OFbOXVpRRLt0YqJE6ExSf24
zqK5PolSr95REPbfaXgg10nePmml6HkAevg4EQ/DScepD2C+vJF9mJwy8BWVf+dnzXp0gqi9SykH
7zmMee9z5DUmlcVB0JZawL4IoTjH5OJvqvoqCvLzKOz3Mtr6rGHU60dSbg6DLj+BCANzgSWfoJpg
QRhdOcUZaXH6Hq3ZFbDsLf6sD1lZnAPDYKEupjOnm7LrYShpymhalEPcMCl5326sxhJsHyIHBofu
7Is6CdDXJzhNQNvA7c+/iZHIZ6pvA5jH502xEvbe3w1Sb+ToiV0I34+GBb2oZJgOU1Z89lH+bQYw
Wve4dR560PW0ejGq6hX/xYDFWaIGhKilzutYVPu2ceprS9WXdRmehr573+Y5h9ZCtW9mLAb56N8S
XzY5DEJ6UgTvAoEHpGBfuX2C8lERAxjONy3KN7u7FHXOPnSKtiQzGVR5gZdcWvW9h+4trsXGdZaz
AaVVYwf7pmgM4ia9I8fKPZl80unjyT6WafSwroD1gkZbAHj88hjMWBZGwIG3c2zwRU50cHN7F3rJ
g/S79gL3OwbpROB9H6rlHYeKdyzS55lP/NCgvVMn/EqYoLomhAZDR93z6vO1T1YV+piFWSVSBJrd
vGw7X3+KW7EeB/V2zmF9TdYejlC/U3M/nWr0hzL1dslA2COfHHUDcue8f5wVcYcpe8GiR3uk1I0z
r9XW5khT1kggwwnTNQ5Yr43SL2pyFXug7LIF6oYp9kEkrXUhQwzsXrruhilC3RZfev297EN6Oel4
aSPkWNz1CKuj2qwQ8U4gDbxRnpVslD4uLacMUsHo/yoT8sn6aOtFjF8KoFIC2d+HvGtTuOHruSCk
jd0YqruQ14i2TLUjHiXfA3ZKTOTp0QUARQzVaFHBaxnEu8YnrLzvyGKK+RHWjHCj8wVWXP+qB95F
tNo1DH5cmhWXqfAhe276mKcZbpilzZr/oHjw07LAC+Tsvywz/Dcs6ZlT9r+uKh9AU1fFU0Ur6i/o
rPmW76U8ISjKmYM50Rae8fkhJX/urMDz+IMerg1MHPAr+zTvr1JeKP+ABYsxEBOx5/vfqnzfSwae
+iMIBU0XxNrh75YMXlXyQOkDaLfNz8HT6NBfeVkwqH29ENANewwmXssufwhnrGwuZaeg2Tp9jA3+
gkoVQdqMnymMziaGXPsQgT9urn64bf+ksGc6Vj8ULzyuJaDCTm3P4CSY2l9dC9WTrFduIC5bJ/YN
vFTaiT52Op2se10GjX9J2GIfc4LVWTAUB1LuxuyReT18Sxso5XCjy7w+s0JFLUONqQxve6tK17Of
X+ffbpmJIqDsCV4bqR262pe3bKTzE82eLC4tGKToBhXJc5fMMnJ6rN0qRSUjIN0eMMojeB2Fn3Tb
vu/C+vH3L4PyME/ONu/Q6yeHDrRe5rAoLkn0TquPnRypN2JVhwUjS78O9sOkZ+QjXRU36jyzx0If
YxBp4cefX8erQCOKV1SaAP17EguBx7W8uh8RWXjwiCd1LHO0z+Lo1zrXJ74eSmWfN2m8Om9B0GO+
89vFwnCEkL9BhUR7AWSMvfwq4uZVedhcDuUv3BZEsktpK4bbjyWwWXlxBJAnODalE1S3QyyTBeeQ
2TOyk1Z9hWAKJBX5PcqiaDdvvdG1ECsIIPf5bd1nQDF+fofMDfihWu7Qt+QpUXQnVEyY6uHLKyrk
kk5zJAO8fX0B+A2Sfxfj1owJY6fsmwXoK8A5LtCbkH+V2VdPdxYZDT+/CtMyeHkZgR3SQSK5IAD8
j93k5WVoaSGStMV6Fi0qqaIPQSf7tLvw7F55hGiy2DexQU5A+78KhmytI3BBqkkQZvos93glBtQ9
X20XeswG4mKWLZsJmkztbFiTKC/unNlalvNYB5b/lMxzCAEshHltaLNBmz+VVCDMZ1REoD5Fo8u/
NTHGOtz+/JO+fiOptUqySaTy6dVRV339SS0iHssunSJyEZVoOS+VxbjUZ9LrgTXvyl5UJMOvcTua
vyvGQlJ6a3ULDQoZhqqQgLCF5gP//LJevQbkrdN+Mc11pjBqAWYd+PHFbDyJfKl2RhSIoOr3lqPb
5gj6KyaXJon9qzlh9KLRT6zw0IZDFf9qZLy0+cBKYHdD58Zz8CZJw+R/eQHs/Ca2InW3F1Yr9OUc
rkQil8vifXZxnxSXiQRyfdOlbHfhAc/6gSxFwlH7qsi8M12KYbqI+zJtDjYTH9EXhT2v71dSZ9bN
z++U6WP+MGCIMvB8XFIsmpKaOIallxcahAU2mGhhx9JYfrgXJkQHOUnS94CEdPGm4uQ6/2KQ/u2l
IT+BmQOMO4V45UuzFv/4eHSBFSMgLGhPxrEdXo32mhL6muUW9Ieknzh1IuGL31Aad9vToKui4rLt
POKE8KYYGfDPb4F4tcpwD5hOTfyMJ3x6dq97vZEDYW2SRQ8u2lbXIYkqMLNEmpVnazkLFr85GW/9
Zu260zJpxYa00eG2zFC6bdClr++nMo/8LwrjxaWDCJK8UB9ExcbxSYg9SaZGzpsRFj5gyDgFUvfz
q/8nF0+GROjQB2Hn4r2Wa4ildScS2bp9TqrmeJtPcxZE1LVmefDgvzoPVOLX+ZpItrT+Oo0dfG43
D70vP7+KbyPq5XsUmrQUmz2UA5tBvOqGuNq1gZPE+ElmJz3OuRS3w0RfDxvQ2IJQSeMJhn5BQl1z
UaQ6i889t6NAqOZong+Q9yL3a0HkCArwX1zZ66HI06UZarPrMzkbUr6aC1B0DxnNpWafON44HJt+
moJNXLQZltQgQU5meXqRh6JNqmGTE+TTbjVC6XhfZCRiv3XdOiKSrSQPFm9ikXvXM9Ex+TVvdtkf
f36t367l1V00PWh8ga4RMrxeUIduKZZAw+xq+qC818EA0W8purE7SWgh5cdSiGEbsVsVmHSiySMy
fhFG+Ty04jFYJBbAMpI4FZKSaPKl95J9MIlhRlUsyDR3iQLmgJNZ/ZmO1uApX/x0Ps5lM95NqEzV
rk1DTN2xN/rHlJaxC7sQ2G5GqTeIsRJ0c9y+CeSEP9hvXBN+XtV8F+XuVdPn+6+N/c3zZ/6x9Wze
l1d3Ah9nwD/8i0FpZvhPT3dpFdOnFv8bajwMX3Q8+1msS3pr9wDsTwraIt6N5OG1Z+nqpReBbZX3
/8Evpk9Ibp9JbTGnix9/sYaoXo7YdfYaaS9OZK9v4ZMB0drbZdUORze1ke0XvdC/l1HKno4mf8DG
wabb7rkEB778zQF+mYg0e7BeyerNb+jOBY9q7sova1lp9T5YAtwmem5ysS1ZijFgRx2ooN/++GxX
BB+edrvNQerlRdSSjDcrnPS+SO2237fDTFPe8ox4t/FEPN02GGgxceZx/IuV6J88cVQLzGJmK8m9
f7VkipYoC4x1ei8ItvX37Qiz8mvPmCbejqII/a5Q9BhScVj+aj16CXT5duc54EluOisgPeVX61FN
oQcVOKDYwBtKG/tCP5vzD3WErhnKg7KtDCWt4ziU2UUQFSjcCX0DREuBDjqvzc35/adA0I3iYIYn
mUSxl08h6+mCVQmOKCj5lXeRh6r5UoSlukAnazU0OWb/uIbEG//i6b/eN4XmhEqKkUNrHWnL65UQ
1btNk4WV0HOLKdwuAFffdo3Tv50aGoCbfGqbArgenlEacL6V7X7+sV8fSxkCZJTCwmMzabQuRlTz
4+BLV3zJztrAroSLRlsmrtoRAl9A04Ngx3wj7Jx08ZPMabxl02LTua7nPj+nFb5OR8k8dD3imyX9
M2+7HgJbP/r7n1/i399Sc3vwgbsocvjPqyscunBoLFyr+zyFY7jNcz9c3q2zsM5QEYv+HcG+Mt2G
IU3Dn//if3ZvOKoLmylRsa/0X70T9DCCQS0r6WFyat8OsUaSnTGYoo0viMnDxVrNj7nSsj8JssI/
J4y+uiB0wrm1S3+Fab2IGlK6V+fJkzOMUfiLxeuf7OqQpxIZ6OO8NzLWVwttk4zr6k5keep0zT+N
MBY7GL9VPu0Wp6SanHpO9j7lwd/JRWRnBSFPEDhEuf4qbPjvWyImEgc1l08FiCn81YU4Oh+bpiG7
M1Y+RmvPRQQAKLB2wEY4hhy5TISmA7XP+qk5xuRrYjSyY3n3iydmloqXaxg7SleYc6h5W15PK6rJ
Fq9VVrvHzUH6SJsPct1lYxGRV6NKuhxBH40f63aiQGrZY/Qep4oV7ZeiqC4JwFyzA+98dT+VAnPD
L67N3INX1xa4vm1kaqw6nJRejrSkLoe29NZ2z27El7sEwOSFZS/dVWvb8TlbC8x+RITeWzWSga1n
aTTzMdLgg6in8kuX0mT7xZxnhD4vL4kDk4l+kuzEDafr1SXN9lg3lFzbfTj1sjuZ+rq7jxThO1tP
GCnlOofuYcBe/jHE63IZrT4dXd+3Ob5XSAdCtnDYufYjkzO+3TmgteuCStzpvE66zVqW9n4YHEL5
fnEr/7Z6sFD6sMd40j6xma+rQ86y9hnrAez1yW9ktg3KqUzvB0GLgUZsvwR3ep6b+bOWcZU/0QEJ
CVqRzdy993JBad8ppbVMJ799VezDfY4VtqnvydelM7epGkv6ZbrvyW8IaLX3xcA523LaEKVqVIQ+
XKMe2DM9HPaFD0W9BuPdOhEl6e2Csl4zKAiuW9Vvfn5h3+hoL948CqqstDbzO2Ff6nWJpvKTdQxc
FH2eVXUNgDBOdFQ+ZTzmpOyA7fTc09pZEtArYzCX+VNlOxi9wMGUfo+qhiyRp8xuqGhkuZ1f8X2z
d9oI7ekL7B2Te1wQtnfgZ6w5m09d1Wf2Z/SVLb+q7UMCvn+xaP1tRSASkxoDCyZCYSgUr1aEZVUp
xVtbYYbhx+/rFJ4HePoq6nZ5OHUpzbpIAoseghWv1c9vJhrUl4MGHJ5AOu3y7glePVbvl+M4crpZ
Mplkh6UBJaGuZzI3uFlqsmb+Q74y7p7NbKlppHEuRzcwlj1/bQGpQQq/9lvUm++nbzUjiMLUnBJ3
JBjpRAyJKZINKRnV0OztOQbMbTc6nocD6s3Bak6dnLn7Ad5unX2VAYE2b4n4Wb33Wct6jJhDjv6b
3o19RP2wfVsoCaLkKBZhfh8jgKF2QxjpA2jkeq5J3C1cHk2/ZhA9d2VWgx3e+Lnmx25yt8ssWOGB
IpxzN5XkayJ0K4a2UAc6wTnfvixdTnGL+dL86shbU/4UVm2EZ6EMlHmZ6KYPBEqnqjCvTlJW1Kea
BHpuuCWHGnkMXfa479NDjCiFl4UKPuaHu3IM/AnCXG+Py4ehJCPuUZCvJWgS+RSXmMTHij/vZtuH
kXKAlGll8yaGQ4P7kJncdTdT4uBWBi9fSXO4TKycUEPScLhz2wFyMX/X5D5Zw52XJub/cbzDLRiW
perXs9zVaxDvA272XFxb+GkhdlpKxo59yFq9UG1rfDeKTCCq6zWeeT7EkPrnk+Uwwm5sMbJ7vvp+
tWnLiyT260pfFCI7KBronT7nbsfarPCT14doodSC4mtNBBawDM4FoxPntuAj8xoVU32OyJAao5cq
0sM3ET3yJt/HQybi4SjqQfLiJVRFufWzzGzuuW25IDgPCe3AgRN/p/nEI0Df9YGSQc8IJyIj+2rk
WDyn5vvYr6eEh454uOSW4IEyA/j7nwhfGblBQbqUfHrfaVX94BCz692FPZklDyModn1FZHf81ac1
0N8DP5+ap3Ss7PmiEXOJ+I+j5BChxKPp7mJgnhThwNshR8dFLE2iWKY2gGmCJ7f1Wgv1ZWoqmHO7
mKfVDTkzuSgq27sngDkEG5cuBAUNFfDXB98pMi65eL7yxKV++2TilzANEu7BluO2cSYLCzV9VAGS
H9Q+KaywYYKQUaFrfGLgEnVM4eiE4JfWv1KIAIB4OdNiKqb5FKOKPdouuX/FpVMr0DzoAbqeSK+y
KOpzRMs++rYRKnp/M3rZ6KN+Sm0NeJn4r3W+aEdLhxHWU+aKbNvSQR0P6Ksls0IiKPbima5YWd5O
KCTrB9EJUIGprpmBTvpU5/N8EjhrLT+stWUuOWMssemda3/N103WjJiijxyW+Iz7oE1rhhaCeQ9s
dtHEzPGV1+brQxPqintNthXvgWO75svclpeHSg1MfNHcYIxfjQvRYWg1mBjTGNpl6uvct66KQNXp
3YqVkbuUVn7gnmZRrHnZYKCT2kXC+Gj+k49zxe3sLZVnX59HmdTA9iX4OzD1FNJXlY3pm1VOAj8w
xcYmfxrKLOE6vSRdGCtMMeahp27UmWkNDnj2lZgWmb0TVtS1p2p13fHDyNQnu21CUps6RVWXRnfV
SBwrrkdWPGxODdauL/Y8ZqQjzXFsxsXsNcydMY0EbfLltA8UtClHs9pNMUpJEp6oId6qFo7PQ+MM
do7diqIxvLeECuNy4sp6yd4wA47qTixy5W+CXK7IGnEcOvVF1HIGaumVf3tOq0c4PKilebSZ2st5
ZMF//sBpkgdoWb1UTOpyWHRL/69wm+FTgLxkeOzyOA3E1pMTjcG+WKrZPgnbulmrnZiaodmhTvGs
z3UnWvhtZBrm6BqDAQe67lWRnaI/8BMbchVBkZt+WK3zXA/xmBAzl8nydIxpm111lF3pZUVRDn64
Kyxrgr3UpHhs3bhzuOAI9zBP5XlIyMjjQX3vaXD/KiQvonLi+T4l68xHkpB0XQ1IeenMOJr0sC7n
rWo1f4jq2PR8hjgwS2U4hmI5J+imy59AyJrXcK6G1juL895bxn0UWaW6Q4XV8620XmaeKVV609eY
pijnhpZYzz0gqBUlY+I+seJDZfGDtr6Qw5imF7ywVXvWzZ2AZSyAp1Cfm+qQPBFlhQxod8ro+m4S
PzVzXNNrh2VOshYROYaWrC+ooj4vbGwuPAOvbmQf95QpO5HcFO0cTR/XtTfr9fe9kisiM11/X8vz
IovYYFbWZMZRsiySn8/YNx2i78tvlpAayZU8L2lO5MUMzU64Zrv0vPHytG/Wq7GSLd8WaN9M4uWA
1j86sVdh1mLC/8yiWk29WT9JIkt5XIWOSM4D9hSYof991aulkxIBSn8XvtSfvTrfSsy8GfiEoSDO
riYn2NjcdXgQ3nOTqKimbz9ZO2ZEqXo270PsYRyGZBGGFvcyK2w2MbqciMkiGrLgOW06VE90+vwk
6eO7xY7WorvPrKi1fLBLZH/sE+Q6YDY6VJ2Myhb8ikEmPu9L6Y/PfGASBYg+2/aMwVAes4g/1+ea
DB0mCHLaar4hoGXAGmJrcl6sjR31Zk8hnpe+PCjNe8O+xgy9tHJ9C4S1k39r5T3/Bny4ZHhtg4Wi
A7r1FFF3uMUikOf2QUkkuZwMiWTiuZQtuA59T/6e1RQPXTeYyUpFqWVnHxInMne9XUmGiYEWzCjF
S87h6zJ14moonbBjbhy1ec1lLcyy3FczdZ19LclgElfLmAseup2TqWxt2FEX3MiGV9o9bexRruLG
aYuyy57WqpWdgNDt5dyKOh3RHQoEuxY/vTpZtc3eD0WRGL/dqSoJzO9PkBtGH1LL79vi4fu2QKR5
qj82YLSG+4XgIQajGyUAVOes4Ei6cUttpuE0CVJz0Y1r9oTSKCQ0qQGupIeagnhfH5C0of871Yuf
8zi+7z1Sp6v5ejhx5kOWcN/j+s2ECG+868I25mHiKq0i7K2F+YFRRwZdfe4NQ80gQk1gzWytwB71
jk9HnQmjdl24VBIlFGQ0uzLNyxRaC5f2/UcEJZvd+qxrdM2lebLXfOWS9NgDDlabkD92IuoUn8q2
llnbjZf18/tc9bV5dDGBn2ZdehaENEnpc1mylOwDJAw58+tQQ/Ajc0oftEu8tq6yr2S8doRosMOP
18C8IeZjZkVnItamDIX5eVHEfYpLxE5zu9xZEsvsFfv+On0IRpI936kkCtsvgeL3bQZR2a4+KCTl
1Tu3KWz6+m2Wh3habLvsmvFUzE3BJy4Lr0eH7rLz3Ga0evLHjKwF/Bpzma5oXJKWMie5gH2vhps6
X9flsa0gCZHYBfOiA9FEdi7bsJHIHyUvCZvk2AEM0KtT2DU1Iq5hxwsdJsX9HKPfLO7LtSvB2y1o
Z4Z5i10MkA8cPvzyu3amyaSwz0joI4j0eaFu+LkepYtEF5gpUlKodIf93VkxcnJv8kBc6DGss+aO
eATsbHtlF6Onr12Vz+FwaMY6Av6i09i7FYKClT7NVW9+vx0TsgYm36rNn9xCNO5plOOtsXal4wzl
ddOTlRFCqdBhvx5DsGeVpB+/JhJWTt/lKemV+C9asac3GKHBb6qszkiPqm2uDU4JygSo9fMq6P6g
rq2s7rKbKzPxTbzeZsbLahbw6HnX/H3KbsgpQBbD3sYqmIl938zxtHOUmHY6JKHhqe9J2wIPHvVt
LHaa41D5JiuJR0iYnIvYO0m83lOPBJKEPNkJ6ocP6lqtolwuNdAWGK5WYBflRljYkMhKCQDth4/h
Knhv/DTqesjCMVy0S8cbzHa1rDtzbEOCaha5bGadKTZOtix8BPn8JUTFurCK+nK1iMOgFWsOZRxA
eqaM57Op11XmZ+GPQfXQVWTY3WXVLNcZgMfs9nteWsWSzovCZnL9djzJVPZtXSj4nvOhkWatlwtl
EVjX0px0Hcgl3E2faW0Af0hkVz3vKfxGGZSh5+kCEUbFijA0jZn12fhFncBvSBcz6S76snd0esc5
MUL07ZMSQiRDTtAiE2YXjGZqX3rL7DGzsDQLcABYhKNyngbM7Akq3Uh/iBbfL4DK1vm3PWlUmtvy
XS9h+zXHLIlviTsWTkPAmtGPNp9QoeTnnjpVY8QiWWmR9rzPBzfr8lPfb5IlPChUZfOuhkPf3kot
Wwg86cBtY9bgrfHsKHdYV0WDtP/PZbzyM6Aq+wUsmrkvz8cYq+9jAX7T9/tq2/XhmGzoEGlmNntV
vGWbNVEr3yVrRFynzvO0nLJv5YD0vHHWsaJk05EmyRxpqBPMZ+XzlKcTIpTHw/fFFZF7yi/OUYGj
7azikorKCbnIK+9w83+pO6/eyJU0Tf+Vxt7zgEFPYKeBTcfMlDelKumGkE6p6L3nr98npOppKaVW
zpnei1lggJ7T1XUiIxjmM695jXwiHGu58/RJlaGC5gTyUm1fw/UATyHu3YJujUwoMAUz6dfrstQg
xlG+dIhudDwQTiNkoAWnZ66LdRopEtdbTv6kPUxQP4bZM1ngEQVADAvdGxU1yyJY5UjO4ikcNK1/
4/YYwG7nKFR8iGix0uv9wmX/4BtlhJUxLQNKFAL9asdJnGfKBOptVfjV+BAOusRBwZZVY89AGrPc
aX3gT3elj5cQhjWzDgC7bPX5ltBqrhSvKVxzjPYT5Udg43VSzMndWMWKeq/5mfRu7UMNC0E89oAP
LwLRNSDlK/Q8imsoALOFAE2qR86WureCYJ2LP3aybovReBR+Omo7BSPA+CluNUE3YS5QhNZHWOm4
FM+9tZvbXulvMjpyPhrHkTyXTR7ELPpYEeD98uc+DtyV1Th5gr1jk1nkLGlSmtup4MaCKp+Vaq6j
+sSbHp3J1Mz3VCiFeU6NjJUjeEQkF3w5/UaRnpph1cxPvzOu31E2YYCMel6LBK/5iqL78sFFBJes
MnBLAnhbJ3nHGLfAkFRD8yS32ZS4VspEPWC+uJ++7P/xNYbSXk/VOM2UGweqR2yPCPBl8viaXyT+
LEPN33Hu7yNhm70Mqys1k1G4okMRuKdsUD5V/RShxD0Z8rtvZt0pB+gLdpeV8NvAAqEPM2gOO2wV
tv3vcESG1lGMZGOxapK5juExTk58UWDG1sHNVNQCwHc/W5jeTcEorwxqujIPUkgQGN41ypHDjyqi
L5MZmNIkuFUiKkLQTrgJ4EifL1ysQC5IYb0k6kTwi3sp5eqay0m466QaoxFedzEO6S1HygLIDtSx
VgcISSBFdr4xZcM5H7AczoOkcGZInao+q5RPrGpGrjQKxuZZh0HVPBNLdPFT6FRVfBfFKOYgiFRP
bfzUxoqAGNLaYHsS3gurRsYTzpTMp6JpkLinOZ/z6aEcMln+Qge0xNsVCEkUe36T9fzvjEmVl6Aa
jPL+LspeRRfktXhk08svaqBTIBxBoSulXI68GlUuUnQLU2IjRBf5h75xauu81X35EsANyPlUv+8w
TpxDeSJs0BwhQIKFlKwwzwWevhBmraQZwrZ5xQezXt+hTtUzfk76Gs7Xqi6zDUwy5fXliplY1MSc
lU9WciSQXPzHIy2LTix7kcg9kAiTMog1aJ1Ve5OpAl2kaOqU2mluwvBhcSq14HtnHRG1v9AaXRY0
KqtsGgajs1dUqBjqPWaZljn6bMzxN3iQInCKoqKSIfmIhpBI8b7QOjcpMT94rQFkak7FRAiXJFqp
Rs6PnyMMYy1d0U7tzmn7Xv0+l/AqNwAtS+vcjkqNZXNSYqzbwBAwyX6/qWqOBBFx+QDQc1r7tl9O
T74Be6Bb64C55KIFU8daD/RFmDYht1wmGLAKN7OicsoLfLIm2Is8gfLVrIU2tbyaukExGEEYLWMx
1KgWUPyaBLXVfD3iRY79Be35fB5OfpcBaMbKSIMCRMIPqn/X8qjDEjm0LaTPdvk7WQx6vyGlyDpk
jIGV5IMzmquo6kc2cNtP1uTZlQ4ndQ3I0uc6qRtzkNWhoKEihrRfOfBdRKtbJrQVtJZQMUz6WP5H
7hT8Jop5mD/l7CH8MKkZAeBgCoFiyQA/i3K+e1To8h8UfNpJASI76rO2Wk6vlZoo6W39lHUvyvO0
pd73PEdpgNqIKcb53Ai1oY+XuouYsfb9paMgof7/1Hxo/v6/3zIEDv7x7/8FPZt/pVTz9l/79/+f
iAfUEN+0XlaP7eNvisH5Y/b8H//r5hG4098uo+e6fv4bBIS/nUVV95wW73RFXv4dv6kIpvWH6iDz
Lntvruy00qT+TUXgj0DqOTRfAeSCm/2ndoH9h6yu2nAEaGALV2rl/EO7wMLdSNoXAVV8oSj8JR16
7QXW+bYJJ+GCdAYZBNdfm2bE+7aRoXR6iEZT6IWz3mzxG/7OT95UDf7wUVtRV5xVpAEmbENFG6J+
eU3V92TOsS1x+tgLURZZA1YLt2aMZ2gr9AdT0qE7lAqN3EGVLMpOjGzeUybBPl696Yr0YajTXwbm
XJNpn4Ad2XOVk/cBQVpEY/yTxtAOlY07JyzAh/tju9a6gpyUWFcgjy7/nzgwcSaJwxJhu+Apg4aw
xVYMEwwDIahet59mAb0+cZW1L6srVe8o60QNUvS1Bdok+rlu5A+Rqm0LM1FXse8Hq8ZEejXUpVlr
A9Urn4sVMlbz2TzN85Y4howLDUuXDtsSk9VfDtVb0JM1R9msfiBF94Ae7zoXeGp0wC6G2N9Pvb0R
IcPjh/mkIinrAcgL1r3Iy9efFTVoaANj89Iev2cY799c5QJX1ct5dnCbdIqHYbJQkKDE2rTRT5Jy
rlt+yQxiYZVbLtrZrXqXhX15aVSYXigGd+oo5dJR81t1dvwTuGKMAc5TnQUZlQCD2KPszo1CfM8a
hYx5eOit6a5p+HJRYiFfn4VPw2zvZgdPUBqKJZDDqFw2PtymOVujJ4nBR55eKi6S8QPrpJl8I0Cg
C6okV6h3XiZAxZbYmpeomc/ucnBM3UOAkCaSOK2xcdtTwZyqodpktvMDpOiySLt+gxMCzW9IcL4y
q8sRyXwVPb9BgUiaSlulInrym3E6cZS0XAedpqzdCTfwsOAdcm0NieTJuLLUCMZkjxisUMjQmjHF
eDpsrw30XDZkiJQqTX3cpz7Za5NQXWxqAyMja1xPSCMu8pGfoOB0QhOfigoecEvF7dq1qXbNLbnZ
SCQh3bXx015ymBGIUUMsoXBRiWuVdspoeKNPNy9Cy15Je5jKWXs+2S3ulrS5lynVsEU4s9kts1vY
pVgPuljqsbsD0gEJPX+Y6ZasyGc3AIv3wkiu07i+tFW+fgh5OaMeF+DsjGLum9vr8vWkv4VXSizF
u/PvuJaqSmKNSX5qSgm6t0ArK0dXJ+jswHNSiKZ2YXrIlW/pG+psqPQYGl42oT+MJqHmkHlU7pyD
0fpOCEUJ/cCzHeDHVuB6td15SpH/gHo0+8n5gJNKS2TMhmx+fD1TcQjPQICJ29cGGw0lQ2O+76ea
Z0IvClMLPGB+T7qpFitLmZYainZ0G7lrXj4Ekvqun546eXaqzPbm659wiBCQv0AAjVblTQtU+6BH
L4GHFOREQDOqPzO07DQIrV1VZfD303XhJ0eW2+aZOFxuKG68FwDDX3RwDmasq01N8y/wfFJy+hHA
1Ke7OrloS458DaOLcqZ7ayQVetfmcBcb1lmLO1JFX8MMlkk7YqwQbcw2B6Nt3LkI1GbdSRX3d07h
bDot2epldZ65lTf/pF6DhwUFDHsq12LmPso7/SqfHGcxD/auLKLHeGh20Mth9IdrbqO16oTPVjWS
SHbpw4jlxqLUxSkUq3rJDwcw37fruBLAnClWhuHwWOnubUZ3d5Goen2iQXlf9oPx067qHzF5JwLn
euOVnbgKDSgCqUuBOw0o59MlvgPtchs42h1a2LfhrN5NtCMXUe2ca0ihLAsn3OdRtynw6Skt1XxF
Bv2/jqX+ZZj0Lpj6VxHX/0ASp0QG/ifW+0Mo9X8kPExqA948ZgWo8H8yOeXf+weT03JkLESnQwUF
D6QYVM3v8EnYgtDKhXhGpQr0mqQi/BZ/UiCAqlLgSV5uSLepNn/tdwSlCOMPkwzGlKBatC1dbqGX
MPgwLP7nP39xgUqZTV2DYWoykk2MJ8/8G3x6jdFIb+DLe6PNAsevSRCbD1O7TgAF7ODpNbs3a/TJ
ha0fHGrbAckmmQGgozEO+oBL1xTdrbK56G9BwUDGpxNAjYz+n7Of8WRYOYOhndJXJ96qDH1LMS7w
GsrnpCLQnGhYIUgzdpGJjYzTGzs90qfnvOzuM8dEIBOmqHFdG1P6ECh64sEWUC6UmL7AGpfxaDfF
ffw4GkmAoDLm36vQaocld0O+N4twI/w7er0jlo7VrK3Lscruv567BL6/eT5epo4oqgkskKDVfbnh
36y1oNDlT1nf3iaaDRrc0cJVN+k/5lqYR0C2Bzc1I9nAjyHGQo7leTQOvqrbqmmtIxZ6ixlze07K
JXZ2FXIX2a1N5BeUxUk3BNqR9+EQOfsyrGlIggqMRd2xJaD1zQT1EJvrPByzW4SoxIaQyF7hf4x6
jg6R0jS1BB7jkCytNjzN7fHPCXz67ddLrMlX8P0aS7gs8HeDzAT4yMErCehzqnmaslsd4ZVzWJOR
Nzqtu6jN7LyAeIBoOEDeUnGCTajOV5RKuh3S0P5KTZJkTaec+nKiDJ6V1sk9ejRYmuLcAPfUnbE9
u/cTBMvpes+naT1p269//OH+gH2CjqjhqNDuSGiwd323fMHc6XrqRsoNhgiWhoSUstfQ/f56EBmj
vF0gOQj5GgNI0dIPB74PmkqJgkS5scLMw+KozUq0lqmDxncvA/2lV+O/9iR8KQHwP/BdkOTQf/0u
LJ7TaH5++x7I//3v98DB+ZcvCz8Abi8tApk1/34PHPcPDf0ZS1rx8lDY/Mnv50A4/CWeAxcOpvmS
bP/nayDMP4A9o4ZlutIrDgHBv/AWHOw/7iX+BbCfNak7iD4tj87b49uhP87ZUhsAXeHOCfFwzes9
jmRHromDy+l1GOw15AaECy/kC/HmlphmPEO0eULgXFFOilbdpBTa9J8ITl2mRnIEWXpIinwdDblR
k6EkIvtgtIQpCehIjefUaNKiq4CF6fAjUmwsZgAmLmv8DkcSP0qzYlUDaQYD/SD8DMZodFbOWMXW
14aFqAagyicsnW8xXXk9Ke9KVW/f4EPE+OtvdAziemgHurDZL29XRHD/aCONeAJd3IhwWFjqpU48
CYV/BXbgJhTVbSW0LWiWa/wuaKwpZDvgMy+pLJ6q2rijRtgsEAyUneoC/f0xO/LRDuHOL7+RPfYC
xKbqYx48KRLKNidW1XhcXqS6FXp/HVZJMVL+1Dz2QEd+GCgsOiXOqbjLnQUhzgB6ZXsjyKg67Myl
qnT3NPcfhjy/mYN8WxQgYmwVX943x+2TEEO+Mm9uuNdfSvkJg21uUtU6uEYVKZKR2qxmoBmZV2ZT
A2rQDxY63JGkcHF6sAS9+Rpp73lQj1yv8lN9GNxSqTJRLAPRfPAEqp1TWolfNl7Ky5NbPudI+Wth
BKGDKkCds58t3RK6cTAEMWZkSN61l6nOSTc1uCeApyusI+nX4Wv+Og5BJtLBDkINzsGutFpa5XEe
Nl7tYr+RO+VZA1loDbUuBzBhp17ixLjTTGmARFoAVieur7/+klI6+91qyqkKh0Ii8HqEIw3552+u
CjPL7RRpudpLADKcokODWxAsT4gT07Rp6chTkWiH6XtURsqiV3xxHyRSzijtnFMVadBwCbcieu5L
Wnlr1y6wDsr0cTdP1rClIYK2tWUqzcNY+2d+5Z6XlZ2dmTRIPZH0uzmey1VoCFmypyHTl8KD0HcB
b6rzdICPqyGwL/qkQBhw9r8VBZZF8IFP4V3pW34GNJS6X0+QwTfSGuHWaFVjOTr43gxGh16KX1zQ
I7HXRhSrQBYw+Rlw31s0ang6JEq6hni/awEM0XFTaVvbwRJUifIdOGGyUZF/WwfG+GRkCDAIC6aW
ryprq9/q2qCtUW10T020lL/+HC8ByNvNLT8H7GyXGE9yRA53HlwbJ+2zpoahAtdIi8OELukQ4nIx
X9vcWkgvXbehS3MHTft8VZZh50l/tl1Y6eozUftd1+nDxdDp7qJgZy8NhEm9JkPSUQUnupz64Kzp
8c2p6T/ilBko38eaPyzrgB5YJYKHIM4nzG66LY+IuQr0CgKf6vz6ep6H7+DLNCmnCQN6B1/roM4x
BepoolFQc4E0yNVBdscOpbmtuvT564Hkg/phPXm6dZJDHejwwZ064K1QF11be6WaJtu8mmGxOJQS
UJlVubUQfGrXOOjdx+yDxddDfzZHxE4MOJnwPTje70+WqgNyLduy9hp6xc8QSs6oJYp7f8ZE/OuR
Dp97lhBHSJUuDvcqqICDkfy5MdtU9UtvzhFQ7apwUabGTUCYAWzoMvLLn1+P98miWmS0JD/ICSDp
Imf+5s4QSo8Pa6LWntpGxrpB1YVeE5rCVrvyS3FmJAKPlOzIJD9ZTgYl17IFdTG+5vtBFTRgUpxd
ai8jv1i5VnxqDGDNNAOn+q+n99m1bIHekdeiKTROyfuhaOBhgQkv1NPs8jmYANbYID1c/NZ6MIF4
OY+7oWt/VWqTL5ss+fPr4T+dKDxAIikboYTDLWtVTm/XLvsGJRgAw+aZFbabphqPzPKTTWPBGZYi
DPgXMN77SbrQ41rfz2uvmFE/0eb8LqqxqpyQjEeT4hbBT3f59cQOGUjyuUP8GnkFiworWI3DfQMi
fR5rpfK01jW/W0isaGWzCyOX23dKr6dpDFcw0cqdRea8djDeuXeacj20VrExrWHehRP95SM/Sh6O
gxtCyieQKZia/TF6teAnOXmAExbgwg06CkAEnemxdP8EQodG5Twi0qEilelqtG1A6B2J+j79DPAm
JYmZoq+lvf8Mtq/HZj1QITWH+Lp1Bw9c16lm5eeTFjzFdM9WX89XftbD6epQz4g4uJM+FIcmSwl4
gczKS2d3r1XFd6q1R77zZ1NCyYjHi1SLnsFB9ASNq0v9GV/RoA6NDdLK+VJTaozoxPQjgDLaKUcG
/JCByI31ZkT74ALE/y3HhnliRByrcPVV+osSCJ50xntszFLDWNPOQVEVDqjpodmahHKdldwDecTx
tty6sTl6vo1iZaadBRK9Udv6uI3t6Pnr1f/sbBsCpxDUp2QSeBA4T4gcqXnfVV6ixHc21NRBr87N
OLz694Y52FRJ14WW1fWVB3haXQHBQ8VkTLBIGMIjt8gn4SOiQP+ckP5++xZp7eLCyISief4T1uA6
65WLtLPu2mw89pU/O6kv7xydCiSiXq7tN88OuiNaiJBn5cV6kdJZO00gri/qRJw3jnmmOulOSdKt
GhmFZ5vB9ddL+tm5QWkCfxep/cD/vZ/oMEbRoJZssUzLVeCyTv/UYLz1498b5eBSLhDj0UIiM0zL
ejx1BYyKYy22Tx5vyl+C6igXP8nbwd4YXR+qY6VTkurGs74Y7gEOX4smvrRD/0atMjjUUo/263l9
+qRSDGPlGNX8IB6VWx2MvtIuPR8FBE/Jx2A9T9egl+bdaHP5+dgrqhYe73Ge6jtE1W+P/AB5sg7v
Pd5z5g0Hl8DzIM+Jx8kftTHj+5XioajS7wq639BGh6UIsm9jldwbZfSr1dKc6qTIkCHNVl//BPeT
w0+u7Bo6Oh0gKg5lGYqI7ZWAKvYKXBu8uU6fUbG47nPq4TVI6UUP3wYoYHpVDbW+z9CU8dpeW4eR
Ya9H8tQVxZTkqpmwMhfALoPGonnf9OlmxG9TLy3Ujcck2SEEv6xzsA91MZ+7Zh/gMKzcNHXYnKDK
codaDlj60TwZRzfx2haEWCXixLMBSi6F3uPZOii7tMrnH10UkdMF4M9zpQEIzhezlHmiK4oaeAR9
hD51AipAT26GME2BJhuXZW3voAiF+9DFGBu5HrEMh+wMucP21FBRsdTmCB3V4HbsceYuE30/1uNp
4ES6l4QV1q6Bg5HkbPXgGsFeGNQWDEzhG8AFES7hSnVjRRMOE+it7vxZvwhHHaohrjXrMBnyezFj
k60W/kmV1YPXzOjaN45z2sO62kwqNB6r7ADICYEBTNOKfVI7iixU/ELN/ilqIInn0y5S4nQVNC5M
4KI2T2RPelcgQvz1fvjkmURMDHs3G2lNHuSDs+7HObpQ6lR6yBbHy3mYgwWWsOgXRZeBG1/zt44c
ws8GJOGixUywIXOF91cYIi4INIVV6QFUx5QxdQIcglXMHJK9M/fRcmjzI1P8UNLiYcb3hEYUOne0
ZF6qD2+ubKMG/5M0VkGQCeWkMgEUU/iKb4rcxskBy5eu4g+tPnHXpWteZVn2XBbtKT8tPwu00lj4
ZZjuhBtjlRWN0wWd5vzJUDQ8OgQ6u7GTgoT8+rMcogBklAoUi2uCW0pwVA8uyMnJkgnrkNJryuzU
sct9Nyrtfs5C7ABKgIQOEgl+PON3X2m/esW5MerhmLrOJ1cFUmRECKg8cWN90EgbKt1uO7vgtcER
KQVnNbTmMpxt58hs5SY7uBaBl8n70GXKlIzf7wkd/h0kprHwtCR7sGJzQ8JxJMKW4d6HISR8DT1b
YaH/+X4IqhWgfeu+8JJBu2uGulmGeY6IRLilLhMtZPRjBTrC/mZzZHKfPXWIcxEzmCbwukPFwjwB
fa4jPO2B6N9LJbu09G9hIV1OYY6/BsJAedyffb195CH6MFuTTSzTCWpG8hC+2fGJUzuz2gpmm+Cg
MfnzTWVmazuC4Gz4w5HBPltaGgnUg2W340N1o5ug7I0oPnmpaV0qcLeWBgbyiW6dlDbKEoZ9o1fW
DTyrI5igzxaW7oVUPUMemHrV+0magwU3zRCl18NmEc261CC+pVBOV2Ul1uYkcWtJ8v3rlX3JSA+W
liKl9HBy0JNFAPn9qEkPjcbkYfP62U12yMOeonHnco+bT3oyBggHTtbCGTGFsdot5SXsnJMTMVk9
OHgsLeAtV2uKqhma6dO8DGrdxBjN1s21UnDd1/GfhlFSC1SadaAMzTK3dBPhrvrGTswnvFnu7XLW
4TeKb3rSmRgvuOeznUC7gBSycIrwsdQ1jGziBi+AxDmhToO/rZGEq9hNwnXdVDCu7VraNGE/30fV
zdfLo8lz9GF5KKWRRAJcAPPwfnnM1LBKNBILb2wygikbDxxNJmBlo2JtU5h7Y+qQkPfV/SSjgxB9
lwcI2hsQ4PONGuJF1IXN2i6ynTkX8VrY+KkNSoX5c2TcW06cSUVzd1NIfvbXP/2ThwkBXBguCIuC
gzUOPiySu7DK65JXwkI/EfkZ7HbzWayGZgxOnZKv2lWOc+TsfJI0IsZDzZ330MJ7SD3IxdJ0NEEI
mYVXD0a76UbcgbSUCkTJu0wJpFQ30ZzhY2CiFFSmEUr8gswijrGORkfhm+mYT+PQ3qGPBWySRneM
tsZ+rNJqrRaucuQl/eRVkkECiA7qJ7o0GHz/daF6B5XdGbmnYhNZt/GtnvvtAsUESIpwHeR/zc+E
CivSsqcRU2XbQRvEsRj2wx4D3kGs4rJotKoOb9QxhquEOH/uKVNygqvDuaqGCG+gnAT0IZ/c0yEi
hMVg4cgO+Zg/ANFB7hDMAyUa3hB5I725Vs16jJBpiAovxSxroQjXK8MZL/XWgenxVPvhDbsUQf7u
DITZ17vzw1t8MPRBOaNqIhFmasoT2U5bSKS7qaB/UPZHvvCRYQ5L4k6vpSF6zBwCtz/LU7RZ2sbT
imP1pg8PvpwNKr5I2Eto0KEEVYDCW6fDr/SG0ah3vlUVJ6kwjikdff69wGTJljksdGm++fZ7abPT
oVAXF/Qpko3WGjehZZxbUfjU4/XQBaALaWqdVGhiaJ2z/vqDfT64xNMj7EbcqR/cJ2XatyQDAYOX
yl6iDDs//jkhJLGYyseqrXYBJPClg9cqJMAjY3/IM+X6vhn7YOIxtjRhGDB2AFrQdNN1bclOLUkf
/id5399WRvxjdJTbsSlP8Qk/clA+XKVyeOxG6VtSYaXr8X7dA0A/yKi7OKw7T+GkwScJTobqAoLm
FiHqI4PJubx7cQ4GO6iJYCikkEDbuZdBZ+0dLN76bgVZlap1+m8OJbf1m/Pvw3RGx8jJvQYDLXTl
lgG3n+ivNYryX3/BzydlojdG7I+k5sFNoxtdWeGtXngdNLR1aVnIkKvoN5r2PJ2jBdv/d2ZGq5nC
kqO5gBTfzyyjIwmEnJlNbt1tIvxWFnWflhu/zjB+GPX0yA79dH5vxjvYIfaQ9J2W8dEQfbi0xXDW
4AlZOYhsae32v7GU3DPAlomIP/RR4onqMIIiKAFKk+/SMc7dpljWaQZ7LTnWTP8Qk8rN+ILcBooC
evPguzWKliMsL+c1ge21LCiTcPg6t1031byLsdFLFP3b1xP8+CrTuaceaL200OHOHJwAo1YVtfXl
x8MRtpg0ZdX44VNbQS0Lyp1iZKdVWEWLQDLsW/sm7esjydUnr8a7H3BwLjpoMoOKzYVXRcBuUmtr
0KFIneH664l+8mqwZcjgKFnTPDjEpaeVNaP/zOI2QuAN6tI7DpLu2NYEcPXxRqFICHFJCmEi/ndw
ezaIswZFQgxracoDQlQ+7IzM2hARLNMmXzeDGl5N5YhOqD79OZUxzVtKfqtEi3SKX+pNolS/oNVV
C6CfPRyCuN61+Dot0qq8SVTN2thzvZ205qQq9LN41K5gohS4ZVnjrhdhvxkiUwFWXg2LDsUZxC1c
VMu08hv1qeZ0KqAjoFiK6VKdGyc+VD0JeemAQCAcmS87n31OsxzrrRLqvtf0mfOr6NVgW6eheVr0
0bbPlcu+07OThJFWqGDBFsLASXS6s5p7HTXNpN30UgFjzpX10LvJtofj6OU2s0+y+WfZJsZ55Rs/
Aupbq5Geb4V+x8LO2t5zDOWbHqfpKR/pwUyt8aYlO14WbjAvNL2ct2OA2OGMBSMSEjhwamZa7YZe
6VaK0uJ+WMUn3TxuixIXRTcDbW8jnHcVxobjdbntXxhGJuC7Y3aYWGAsDJOsyRL4s4Um6i2+el82
3e2g+MpCz7UL2xe7RJS4iFqTZm7qprTAG2j2PeLqSGSZWoMVq7TkCpTpbErUYRVi7HYV+ma/RB6p
3tMsd5ao5ij7sFbBTMvi4RAmybMy69Xe0qbyXK0JPaUG2tQF9dqNWxMGqRafglQulmpm7Go1NNdI
Fam7AecGeD/0fjLcxSIDB8FcFzf6FDz6GYLh8XATCX3YR8LOkDKvi2XrJH/mRlqe93P9RJo9M213
hUkdnCJjbj2QpPF6UIvtALZgjdNTxhuI0pYE+mxRL00WWiy2fekswYi6WAFM+hoFDnNF21jfogp9
QeWdbzf4kOuiscWFsCvMH1MJphvZr7g7AZwz1tit+QjMt3O+jLViWGd1uEcrsvkmALlARqrQE7Az
zRNZYK3s2Sj2RteMyBlg/rGMsemNg+JH4TQpuNw4gXE1DFeQdn2yQ73bKY1/VlqT+n1QAhOB2yC5
rP1Sxziwi+1F444LND/9UwtH1ZVvGMODmdexl7PwzVoFBaBv+txSq20/CuXMMqqkpnxcmznEvAmd
AwwibPTQEQNqrrq80/COhHJNPpYsEU/B7EDB4NWcy/Iko1WxQzxybTYNarYY//LXiztbbbciG4pH
E2Vc0PLmNXl0ckdvU9UWPQjIXdVb7WOol9DP8JDwF/nUDM9mGGoGBrdDX+1drUKgWpmUeJnE3W00
ia1NwQIx1XDZ+iNI5WGZ6ThxpWFr7UfNxPR1FCeVKsDdlam9GGx7vgAUWC+HQNl0qHPhYtaRIVdN
V69ER8YGg8RPl/ns9l6KshlXijIMp1oQPLbqYK39lvc1081YX2l1MEOvAV7mBfhkXhqkPed2hrhf
qSMWuECgoAkQ8Zk1GOcFZU8nqLHghM0PhyyoNE+xuyFelvVoq2s7LsoLRcFJzMYYed8IzswGX9h8
nVlKcxNNitgZaWEgd5IZ0Z9j4V/YodMs0fOy1kVvRMte9dUrpae9uhgKbrIJCvSpHw+7fmjOoVgP
S+w1f5qYKZnLMoyCdVm5M27KkUlNEm9haycaM2hgTNXDuZmb14n0FGjJoF2qMCdJEiJ6VvrGqlKw
cEyMi6SLL4EqXg3C2IR++b2s45/1VCp47ConZpqeO4GKXOOwNxAeWNiRBRHPDsNlV4vvCtJl6JYB
wegc7IatNN1PwGy8uSlOHCu9mnHWXiDgnK/nRklX5B8/wCM0K9Q5202iiu+2yYtRSbWrKdAvUa1B
OQrKmTeG7SU1u5+Zw74YG/wI+yHYidAYljw5d1iv4NDZ2r8YqFumQNnaqj/xy+hb3hmI0Hzv2xkk
Zt19b6zse6iSk8MoJUlWy+vBbW9QhDlTsjxZJG1x6kT2elAMQE/Vdd8aT4YNHmiwhrU/TzSlo23A
yojJvVJanyN253Z1s1Aw04VivHGc7iy3gr3t5OZCuAMqcdSiVhjH4bNQh6d+bi79NnuOexbQvQsx
wKxK91ueRxtq3RjlYugZ43KUNWdBipmn2a0RL3pW0/wbRCmUZsSwnxNNFkuJ4i1AY7F+Y+OAy+u/
FCSl+AJ7FM/R0r1HmiPlmIffe6T+9MRGAnaIq+WQ5JeaPm9di7tgDNL8WhGc9GTO7vR+WgwIzgi8
jekVL62+NSWv8s+w93tu1+DcENnKiMS9YjRXBmqtO+6ZRec4D5yph6SflraNJMko8ieXgl8QZidq
XTte4F5bvrVRxOjAJErO2sw6q5EgWsY923Gole2UGvvWN8VW578Ydb+4jIMwXVWGiTKUihiP2a8j
AhJUZ9p4ZUxWuzSc2TOq5jrJx+cBffh9Re8egmozoMLmhVYfNT+mcOyjKzMz8rq48gt7DNdgJK1N
ECXzngrmr6/DsM8yWwlsRyYDzX0Cv4NkwR99u1MmKmWxVp8i0AEeEJyfc68NF5OmXoDGvQuMYds5
0bGc+pPEkp475V7VBCpD1+p9mlLl6G2zjQqvafDvDJ1t2qIvqtwUKRakvnWpl8rOV+moovfKp3xG
1mk/1fZVK+yTuXnE6wZDiiOp2sfgF5QuFBRZFJLpxUHIPxi48gZOl8NC6peIYyywv8A729x8veof
g1LkSmmauWD5cFI7REolyI65fp/mbHxU3yINQ0huifm6R6pERZqyqI4VRD9O7IXCpMLNpGFCK+H9
YhtqWIENpnoymNbOEf2SYPsMgdPV1xP7JBWU3S6onXQgdf2wAhrGkSqV5Aqvbzpsak0vCxXQkDXE
sKPOSR/AGzJTAoBJSUi2gQ6JS0aBMz3KmUAzcJC1LH9jTY9afidFG5eoldAU0o3VRGm5dI71PT90
Sd4PfQiPRNQQvc2W1cQy5ySI6B+4GHG2frkbkBKDTN/QB7X3veH89VT77ZwPzwyCgAre1WHh6b57
K2q8MvJy01X5uTa2RywVPtsxlBAcTijpE6D89ztmnM1kLHPKTkpOqqmLK1IUSKvdxdc75pNbwDSF
0KCC63zHwxYMdh7Cmmnve93QLSz3u5YOtJz0LXI960Sx/zI+Ht9CaTvAjfNii3BwwFWrs7UybTkH
U7NHvn+fFb2yrZ3kaa5LSogs78Kf9G9BFe4t+xgO9JM1xYuBzrWD1Aa/4qBSkoRp0hdZweebMzoC
7ZQgVQuxv+6EceQkfrxi4KlK5o+GfDF9Z7mF35S3phIJwLGuCg9nDPOkNDOMzTKtp/kwRNsEK+nV
/H+ZO7PlSpFzCz8RHYwJ3MIeNW5NJaluiBqZSUhmnv58VB+7VSq55PaJOOELux3dXWYDSeY/rP9b
7TJtvaUTd79/o29k9i+uzOz5z1eutYq9AZ/kvdt6x7V7GHn2/veXeGObWWtAvEYY/miPXr3FeBFN
gcO73Dtzd16Jgwdfg3TCEdY7F3pjda44FOp2KFptfEt/vpdS+CqJRvYYL1dPZnOr5vwrlJxt08bn
bive+brfWh4rLwCbTQ5k7/XXvWjepHKi6z0ts1AB8lUS44vpvaf3xgta80N8Kl2mTGks/3xTKi0W
aJZ8ckgSPqpVmujYN79/QW9egpYAxXqms9inf77EBM1Eh+pI5zCdL0VZNoHZeff/t2usi+TFCo/N
CTsHnw0qK52QtmPQ5e81Hd54IRhSsQHiboCy+UeD9MUlUL2MNeWMat/5OgCC9OsAaTPR/76wHyUB
89VUOkhU0Qy/elzD5JWTLrhO5QKQL7PPgwWEBNX49veP7O37+es6rx6Za8dD49TU9pDqaMGSD5vR
8+4bKvq/v87br/+v66yf1Yvnpo2zhQaP+2HE74YR9hsNwuo7Ve43r4HhyY95KkyJXj2zfhZK+NF6
PrnRto/MQwNq9T+4DXRNPgVEl83mVS229mZsriS3gXPiWdZVF8NgH35/iTd2MkqNiDoYI3S4l1eb
pT74qBN9yr1ygVAU9ZcrEKcBhbRg/f77S735wFz6c4S1lvFLn85QUSF4/dV+WtGWKxgmAwny+2u8
dTuoYzDB5eVj7bP+hhcv3vBlDgpVVHt0SFf4vwK+84ad3aShnnnvFKrfup81+GOkjul11311mIqx
Kxxf6lyr02+W9jaGVvT7u3nrc7EZD1lthlG3/hLmGUoK/Ah5OXN5sWaVKy+ldNN3tC9vXQYJio/+
xTR4O6/WQIGAxIthSu6tdc4fSj22waEADPX7uzHfiFo5Ll2ic7onmMa8+ioXauFeBJR8TxH6Ws5U
EzGSNtygrpuNWzs7LUOB5rubTjlHh3IO9l37sX3OBTxUYUAErML8C/4pxBBLYDdg7k1/n8t6Qzx8
Vo32XSWXrebmB2X1gWFdDY7zzgH5xnH80x28OvfbpEUJ4FvVvugsqsufO9vcZ7q8NG21tU21//0D
e/NqDlI2HRYIR/KrHSb2ez11axZzqtKNvlzD4wOZB75Rfk/995qEby0CIo1/XuzV1lxOjO95KRfT
4WByHgRJ7wauePxPbgnf2zUwREX5KufGkrtrvYkHOOHWzAcTTnqyj9G918T2wn1n/3z7nv662qsv
dBioOdeg3fegXXeuNe8d7UNivrOtvX0RdBxQhzg9V5Teyy0nGlyQ8DUyFk+bt1p1o/vgRlXzzq28
tbERsf/zKutaebGxFQPIUFeYtOUyqLH++fIDVDRtDfv/eDuvlniNOHqYLS40WHLjlV8K89lpzHe2
gjdXNkolCzt3fQW6/Hw3nHXeUMJZJw5o99r43RLNXmruhnJXqDX+O0nXm8/ur6u9nqVBu5D27cjV
YrvdThB74a0GswcYvf/b4lMCKX89TZGJ0Fd8vRhEo9eWLmYWg45buRx3pee+8+zeXG8vLvFqJbR9
7OmDNrESXHNDVRnL5k1i/UfrjYFdgk8ONzT+P78h+jlpRHejIk+9dBKdyQ3cR3Wy4veGIN98ORxw
HkcPbIfXaX5szy4GNpyiHS23yRXb2cAHyIRsVb5zmv56JWprBtnvqsszfylBVWbt61lKqLMS5yyr
ObYtHZKmv85IvH+/zf160nEpxsWQils/JnV/fnqDWSdGz8jbPtLcndfMH5A/7BMjudLyZF9aF7Rr
q6x756K/LgwuyowlUCaEumhlfr5oDpFclLCE6VwsWx37XFlcle34zvL79dPlKg7nEUQmcoXXpUMf
b7QFkwcWRrZsGSmhAVhCmnxMB5Oqgnjnnb15T6TNVESZCP5Fud4wVObEDd9Tp+UbMJL7QqNfOE7b
37+vNy4D/AeIBlcBUveaWkAXssiTbC4JtMBnS+2COw+avnpnI/o1YqTeTu8MANc6PfA6ZdAXFL5p
7pX7uNWBE3u13t17mcjeU4m/dTvMk7m+i9geW8ZXp2xcDbiM+3AsSmnfYYu2MUbnxHDL3w6AV3k9
/K81j0ef8mqPMJa8sArXKlGQ5ir0HDSSqea8cx69sd4cnFX5j41GmkDo51WNbwMu3N1S7k1/3jrY
OpW6fwGBfmvCYMH29fPvV8J7l3t1T6TWY0Tfttw347yjJXGN+XywdgH8FUAv2+f/4HIQR+D3UKxG
JPLz3VWJ1M1BDFyuhgDo+Xvc+/ZJZQVF6oFobN/5eN/Yl1YKJONaTEaQ779aGLg8J6PSy3I/LiUU
8PgTJqhb5H1wQq/SeT70s3vQ4vcC/zc23p+uav58k72o8wUifrlHjYCXwYLKDQIpOG/MGP/8kP8W
P+pfwQJ/Igr+e5Cpt2HQ/4V0KYet5l/TpZiZA+l8C3jwJWFq/TP/IEyZf1DJYLAZ2AITzgzP/EWY
cv+gNgQlFZ02+AC2mn8Apow/+AOoEpjlYaehffpPwJQDeorYjmH/dd7IpYv1NwBTP6aTXmoyya6p
TThMXMFKIBF+FfBo5dLrxeznu1FyQAREP90Wozl1pjGRK0Mf34tNkxTmlUK2u9U0kWwQCCDZwXDq
c45K551v9heJHLUScEsOTSbIS/Cq1+33RSy+4Kxs54PnbufJM+6T1rOOSrT+JjHq8VTherYfROpf
yFUV1GC59ViZrn5TpWp553REvcmlfno2tE3X45H6kMkjf61exyOlaGHlwp+D5RAsXolt3DTIYzXH
xrlp+F8TVUzhpBRTCJ6Y0QVMsj33ksHdovLXLxanMk4OgohwXizryYw0Z98oQFBLaiBBqopdn3TY
0qQMal52bjztWqQ1DF/ot43TfYkwatrKYugv7DzzLhF4JleynfUzUpkubOlMe4FUqTq1TJzduomk
UVS6zrnf17DjkVIxY8MY0HdrssW+zPvovMAl4xJ5ohvKvli9zds9kwgyTLWy34+W/QWkPP6ZMv/I
D0Fz5CTzV7QKFTMWGqKS1rbC2I1v7aI4n/zY/lB0otmlVjl9yg072U3JVVGgXGl064ur5c8i06/G
pH4Yh87dNXRkQ7NKL/FMLp4AQquwqI3kBmFuErgo8UHHGs6Fwi070I1m3o6tai+XxlkwAIimXZ44
7UM1Vvg8+FV7hLjMHGdhWEecy/GQnOwZYzizzlE4WNc4udhfUC2lWweDQGRP2Zey8aaaxETTr6Ne
GxGUZEjWpBUlqN10kJVLjLaq1JMikENuhl3qtD18cjwlPhVjkxZn8E0uNCNJo4PyDbwyFwIZecAT
Wg+14UPt6E/C5fXVceMHZdIKVBjlZ21WZ1abfKdvyxhxsmI8Lbjf+LYcYiAsSMekOs/0VhxmRL2b
SRRffC+iVGNg5ujL8VjP04yToNNdVrbV7XsnrYNhtrF5dcZzPfOTBzP1cpxsOw2TWqYZhoURWml9
xuFg106GfkRAV24ocjIUaJkFlM9UBMzOXiRFUh+0ev6aIQXbUgpnIGKE7GRqo46zXfLNyOqDnKsn
jH8NxGlRd8CtCAOPPOtwpHLusKboA7toDq6mIxR0vRIstXttoUMqAs3zmqPe6fqWTuNt1CtzDOiW
h2Bu9BMOX/O0673IR2Um7FMcxfNhXnr/AdAyr7TBGHapdS0NmjZKz6JUN66lyKdTanVVGXqzW5/T
IBWnqqiGiwoJ2bqSGczZ1sijnbA38fTY9Bq2oaHfjsm5ZDfZYG8JERtTCaaK+/lTquv5jdaIveas
a3DJbc29xFoPG63RzUV0LvyhTq7lQCs6TFFIUSrDtcxcgmicUbpNK3EzSGpMLm506UzLAQfPWe5c
Z+Ln2GNdIAjz8usx2k1OnD/BgD9Ctb/X09rZdHje0FPuo3DuCrxWFibIFmfR+VeT+syyR+d2zhZs
JbB23pkNJPFAaxSAeml+wqHU+MSGh/bOwY0ziEq0cAPTMBgo5bPzsbQj7ZueuP2N7/X6vTYwHWtF
JfMMUeQ2XzWJtZA082YH+RWtq5qHQOl1ggnXqIJmmkyw/S1cDE9HQhelycYtumVvjUXZh86UpAfP
z5ZHpF99ME56+zCnwt97/nAwjXY8mGPqfs87jo+NblBhlNXQ3CUVyPlQDaU4H1WNW9BSGwhBMqSM
A6F2jp90PWxSh9oBAHEqWA16H2dmoSlTjXiCiim/rVhh7Gks11M5Od2HJEe2FSwDfgO73tGyo+64
Uf5h8Ufh3WeWUXp7NKGqWwIPq7b62+JhaIngLzOiq9S2s53vtxRKsy4TW8qE2EJje+Vc1pXuhyVq
XfHBxZDrPnKrC3OO0KKRtZ88Z1QqUHHmweu3jafZXLYp1n0jQ/Sq/zIWRs/kl2sdM6saMcjTAYsZ
qG1l7dcWJ1Y2brLJGbdZ3xqhB33iaNUu0VrVZyWrfZK7xo+msz6ylmrV2Bn3q89iFDQDNpwB1nrU
9nQ1TafYiT9aU+RXoZq9hX2iii6a3C0eKP8wmo8hlWmFlcyyL7Pr3KWKygp0PW86YQsynVgy08ll
2PYCT5wEx5sq0dS2bWvjfu1d3msp/5LvFc5xjFDwNAMbhh6TVmNt1t8lnhoPFNXLu3guiztTaCe+
9/GY8Pwve7unX7dEurqMHTfepq1mQNlHNjmiNj6kZV/yEiviY9nDglUDC3xYylshhmFjNXgpBFnh
ehd+Zh3r0QLDb4F6u1dLYz3PCA36sJwwk7lL12HDzpjjXSyHDKOipkMnmkhP6Yjr7PrSTWzxWLMP
TYHoZXaJn00ZanERZ0HlOuDDujIeNk2PoS7/q9mPKilx0MwZS5N1fmNVHTJDfE97RNdK3NCQNHpc
RzWFCWFTedu4qZfrSjQuEnAo/YbAiGyLrW5xq1Xx1vTq/MGRpRMfnFmyDQxTd1/O7sVkD9aORagf
59TDoGYZyq1f4Eyx0YdRMn069v39jKHzKc7UclMN0sJcy9L3pSiWi9KotQ+MmhchXo17LYLpiMLQ
OTPGZQRAlzfPxYJR0xxJ69ns5BhieeUfZKQ1bA5Jdd+qrHmOG11cMqVWn2b4cVeZpvydiG30evPk
80z57mLPE7uZYyNFk2thHwxawYWEiaAwyix2rTR7okeX38KOQdOkj2obLyo6X3Kvu9NNnGFD0et4
/9WFZh0TzLuRXmf9iBjMbZuAjLR+9tsJA/CxuderDBNtG3eqZsJnkY/B+5TPJkedlsnkNOQEqeiJ
22Y36WlxmMckfhBGNaCxrkxxY6mmH4OlmMvHDF4IAvuidM6cBJfbIbIi9Kuu5OwXnac2gtneiAM1
UWdOizXLxmqt9itmxPEm78S2cVW+s7UsOqnF9nZj7bShYVjVDfaN9aUOgOtrwkCuvvnxDZpLwWJJ
KgEl0EbFPHcJ7h4cV+dZhHmSF8/6wSwaTEUbY0KuNBRnU+rXzz82iDhN+4vM96PnpUBxXHR+dFUb
TWkRwel8aVFeAcg2tMQOWVlyG+HdIIJssPX4bBmt3r7UZWHeq66EeD+k5n3Rt3aaBjzZyd/4mWd1
dxEE/a/pMLAVCDGyzXjddALA06YPCYOyLZFIgl3ToAm+NYs5u03pKRY8/l8TGMCIqE5U5nT6cSw3
ZgumbWgb/3uVxP6Fj0z8a9Xqfi8DC+em+zzTebbGKHVE5koZ2Om5xoAWtumiKgTgl027Mo7nk2qx
e0O5NT5Rx2EkE6O6E3akyGZQtAJKtLr62ZJLexn5xoC0srGn04+/SaTBgswci/8WCM8tvpaxfgYe
ooaN7B0vDSlqcQPSRizNBDfRQjLV4kvilPl3YeX2EfkCf8wWyP29MgYsM07GdIL1UT8jx6+fMJZi
ffpuxkSx0Qn+kRjqZ3zh9dNA5L8HQ87F08Jrwq5vfCNosV7X7sqhHM+VHECP2DobE85U/F3P7uOT
nwEx+PH4MUn3r22n+TNV+VuJ+dvZ9L+Xlv8X5txrw/df59zbAsZ/MXzC+Ptl0r3+oX8k3e4fTBxT
2KQWbaGDWUeD/hfr7Ot/oEgjrWOedS0gv0y77T/IO1fwEMP6q07H+mfabVh/rIucOT99nYclGfwb
aTcIoVe5JYYlhPD4Azmm7iAbW3PPF2muay8TrurC2WVDdN/T+LrLJ01+MpVYDh1e1sVOj5xu2/s1
X1Sr1i13wE78QhmlOnWxLHBE9QozwPOG1dia2lCDuHLmZ2m08zlOnXzKKL+n69hzoyTUoWXARemm
TZUaFVF2kX6MhFXdtsJaGDhLpHHDYBDJp2/k57Usk4Mbxwy+OOYkgnICAOCiN9uU0nU/q87PNqaD
DS8z3IPItpEq1LZfNZO0MnTrMUk1yyVByeenKmvrebXF0S+TqAWI0CyldpNh33dTGqXztU6rxt5g
XmvWQd82MPV6ldpggQezwR3WbmMGJ5ZCHqyCNCaMuA8Q9k7q+oeM77YLmtIUdWAwav6spLtcTKaR
7xrECx/TjkJKiJk40KbCtiXzHDP+s/UY25/y0pnPoqLUN4VXjR9JByI/qFtL8v9nbzLm/4O59eqv
WlUsaHVwd+Un1esIEy+gZHw97q4L01Lc+mRdGjRasy34CP2MQe99NXZnRBFiswjvux473X1sltj/
dXS3Sc8wv+KYM8HLItAsL41Cy66qujzZTN1+BZcwMV2EsfhCJ1Ky+THsgduSoxX6Q8xZG9HN7+Un
ObU60yGDnxy6Cq6YPndPU97UBNKVdijKvA66GquSrh3VJsrM59LurHgDO0Fj+9SuImflOg3DgNMm
vgUA5igXNJnxkBvqqiVvu1RRb6EW8O2Pg0o+MpixhJ2jpS7xMp4rLn7TcTAUMLubkcHThhjWSusz
ModqNxI8XxI6XM6iv4pXPoObl7YIS29qeSiICJBjwFTFtG++idZYJK8AWq1Tc/f0P/IvTgdSzJnH
Mt07NcMSLCDPe1wWw6IOlBF+1fP9ksh4xxB8feisLlqCsvLATFkmA3pt107bWHVk2lniMExWZHcD
TJX95DlhjOVx4HtdsS2t6rsYmWLRJnPYxq2mfXMM6BdT239SVYZfY989jeZ8U0jQHjoGvEFlUI5Z
HcRlpmVILPqPYiprEkIsbCvD+twIVYZ2gldAYAJ1cFtKQQ1JcRA5nobvVz8fwZECCE7qdlf5rdqM
jNdNnX/TRjn/fmZU93njf6MUQporzXKLWeupdjqMGogNAtmyTjVDixeQgzB+l45Gb1hqrj0EaOa1
bW0b0wG/xPSj9HX9CeeFZReb40j8hkPxPhdmTspu3kjs6cPay2hDd0a6NSd9vO5salNFKT5gWVWE
nZysz0hzhBMMRms9kSY6LKBI9QDRvbwOmwovTtIpQbZkGifVO3xNuWazVmcLO0gJ50SDoNiBpw6N
hjk9JeYhXDzNPIvhum/zyC6CrO5tFN2mf+tSJAiwDTe2arZ9ilIKx22cX3c4ZcuYQRGhRQGJpP/B
nNZSjFfPbED6MmynqPCsjQUD+d5mEtHZLE3qxVc63mU7e6bor+FK0mLt4d7a9VLRG3Kj7kSmzbRX
07SPTPdEd9M8j/YJmgIjPwajTomWfs5tBDGjPudn/jhOp6LIxB0KUSfbWCMhSZ4mItvEBiNiC9aZ
d3HtR/fd4C4HO8fAgdSz3eS2Cy9Lr9tNxq6xQ+mehuVMwY6qWM7ow4R2F35HJpjNQ7lfzZUPsCab
rgfikgs5FfWMDRJROf+4gvrJuFFQC9hHC86cZ9RSp9OcZUydZwQf35x+/cJgBeA6iFFZ6E9V9L33
SUVOUew1jwoGIV+wqMVd1bitcVG4+JO+0wgxfj3cLE5YHamjCSXKXU/Rl4ebyeDH7KSDsxsSEN4x
BpWN6Ld6l5+VqXkm4qonbs8Z2/LIDl1AqXXeA5YBsCCbx7yiGSS8pT29iBBOf9ZtXzL9f8jTXpZz
nbUHSc8dTzIyWCiUP/8qK0MNljCQtOu1xArxCH10ivHDIkcR1GljMdG73BsL2XVffbFYjEFTyJZp
Ve0+T8UVJXxCcpkRWq7D6b70N7ZTloGO9NViRJ3wtv+O+nsJGEg8WxfP73/+D+Lg659voFKmKwjj
C8nqzz9fKLet48jm55Ne730k7KjcL2NmHX+YB66sKuHLU0ENIajNdJ8Vuk29aQqsqdlCL91jTVoe
GNV5RxX4S1OPx7oOEayiY+G4GF789LJtTfh+h/Zp5xZ1FzJV8KFISivoHJLlGMmB1Q2HH4/i/y3c
/Sko/lcNrf/CmJgW5os184v91UFWX3v1qX0ZEf/4I/8IiYlg8SZgOMnjLyjRiTn/cjqhAYQShbke
mkAvrUMN/FFoyNjMGaCR9lCt/BUSm3/QFoHqQ3j6I5S2/05M/OsCR46IyGvN+Cy+0tejBeha+yLJ
hdhN8zhvCbkCUmrnvNOzG0trGc+FWNlHAjS/x0HcPFI4EGdLXJrHgcGZrYHr5lKV1q400tsXz/Gt
rWNdwz99ewAJ+fSQ0ED4gKf0qkuWuu1odvYQ75fRiJ6LqIqo+Zd5XIWkoPm+Htt42lJSKo8cynpx
QQLO+KaAU3XUI22+W1JM7Bqrb++1ZGhXAGVrb2zNkAfKoMvJ7DoDRFCcpKdMLt1qbx3ZnJSyNIGT
ZXq36WUUfaPl5DOfnShSgiiPOAJtmDy/v9UfqMBXt7oqT0D9IG2A4PCq/9YmymIWfIowY9LE/VT1
3biLoilhsNcABJD2KYPv2nL0NFhmSuvT59KptSFo5wR7Vuwh0kutM7PrlOnJPQV+7yvNTSPs43r7
zi/95ZSxkHvQaV+Rcvzltdwx8Rpz0P002WfjMp2y0i0fPMffKobhzsjvxuuBwujDlExqt6jBvl78
2jtmi4uCUHZxH0YwZo9dJNNzsczj7p1ft4oLfnqO/CAkSsh+GQYkD331HIWkleNNEBJrWFx3smsm
DjXdC0ejKA8lNswfCCuu6Z5EzGGT2DmI6N5RxPyJTXr1I9iVVwoWv+NXTwGm9VA0qdgiEBVacQlG
N7bO4tKrt5mdP8UU3TezVcwhlRm1ocFmU5GWOW7UDwtpGErLyjjPV++11h31C82BMtWMY2gNC0F2
PMhb4t7aCaQ2HwQqH2pFjnmyUmfcT7aRhnX2cW6VAVlWzz7ATyzW/kn+oZ0VMZDL7Pto2qHSxntK
iPVlM5bEptTTByCBfXqfWGOi4elpotEepPsJsZJB9zk3i12k4RQbUi+uNiLqk4dSb4q9rvQLeDiL
F9DKIqiqcEENADYMR6n8XAviudPDDJHxYx9hToLWE50xDVM7DYqh9nf+oG99I7tnZnjatJplGiBg
7C8jhiUfPSNvDmkDwralJrSxRKyDVVsml2+Z+H47Fk4rgxp07TdNK4wQm3cHvgrPd+xUBPc2I0sf
kLl8oLI3B1GM3ckCXvijT3/xSivXSUMmEvad2UfbOlLpMXEmedDspv0UMXCYYe194THPtWvmoTzr
cxNmgIU9LKBadSxbeTVVeblpp8ahHYaRshSFuDVoN23qQcN3V6yOzLNRXQACTL75XZFToG6Go6HV
dxZ2EJtSDU8VGe2OesG41/t5eXILWaNCE/510eAZl45DSpus9f2P3Rg9U+8/LbM+NOHQO9a9JOkI
aT3cp+NUF5vEm/37DGeE73FRZ8n5pPniipb1RD/OMALXpEI+aAzgBjPm8TsEK9NVbCbkHZoyyzsx
0w6aK0PsHSVpEkzd3VzWcpe7DQXGFvMRJBdFFyDjvk+SzN/EhTH3IRjsKShKiaFvykucTEwEqbwa
RxK09BuVESf09Qpr1NGjoidXCOX4XCS+9g23JrAOU5tQZ5Qfp4SsSkge8gJpZCsyEe1xYPii4cPY
RJNPEXFU19HcfTYa0wwnv3ZCz7W0UFIox3l52DoaJBEsE5rtklXtJmUhle1kng+LdpM02U0ROe0p
b72NrUR/LPLFCvkao53dR93XvHBOjhEt+7FJrso6HncJkiVAJu4XbaCPBm1gJWZ4VI/SEscXP+WN
makKTYjgQZREBiCN1jyfhij5bqm5vWKv0Ukc+8R8HhcwNNLIBfaKcjikC3K2UC7KwFknno8KHMdW
q/1vHNVtAKyhC1mT43U958suz9Lufi5IzGLZ2KcGGGZFXgJKpRg2NY5+WKAas4VdpMrLwKlSnVzK
nT4CJvE/W3i0Hun4iSeqzfZHuIl2MPt2ehGV1DLCvsgBPaXA+Q9Ou9xK/P2uaN+VwEotce01FQCf
+TFuyX/Y75wLWlXxAW5dtNNqaX9Q1tLeJUl0tkTFcibLMrrJJ+pBXTmuTBtxMFZmcYbzMrBRw8wO
uZ9pOThZL6XyI5P+e843+tFkUsuDVGGW1wXF4QOEUXdXdCOMjTkD5Tdi+h0v2b5TkF0o/U71Y1/R
qMrKkc8NakBfzP133VnGK2krtXUWVS1Y8RaUV2KRZye/bbUQsflTVs8XKsLKNmnZxqC2NAH9y+Ys
ESVY/NzKz+dWy6+8JRaPKRIV3HDHqTqXDFzuPDt9bn0KWkpLbjGkaK7sOC4Oy1D0SVCO1ZnhUlVz
vdG/Hytmfdl3jduWdtBGN9t2J0RCCKXTPPSpnCX1xonT6zjprZ1000eJVDTd4NrS1pty6CFV2giT
u3jQzMCuDLXPFprm0u3UmW61DE8g+4Vy4ZchqkwZB3TYaFN0cMnTttxg4JQcS6PJnsbMSB/0vNK/
1/EyXvpm+RlZbXruOn59pGXt3E/0BzdV7JtHY8y++6K564uVqu33T8uPiCqJ62qXMHF4GWOEdcwR
NyPhqN3LxiXbqPAmvs5EeVMuHd7D0gvgGN9xTCVnljXR1Qdhfyx8f6ebsj4TarzIRHvtzo61Zabt
qk4p5mutdMI8Vero1mW/mezGOOTp4p7bMabzA0qjvujBRY11wIg6cwJKddrNAMEVisEchdaU0sdT
abKLsuhzBTxpkyBhwC1dFId4jmFoD/WjamL5yWia+iE1s2JL50viBT+oTd7bzp6UGCO0ws6YfrWn
0AL+chC5H/OB2uZ28ofkaCeNe2N3XrJJlqbYlQWNc/NHY9VT9nVfZvScGpv1zck3HCC+5OeSiO9h
9iv4vqX7dTI1kBfpQ58xFWDM0akZhnqraNt9n+2SJh8Nkssscmn2T04Vul00Uu6DqvmtatPiuxv3
41UzNPFG1bg+V1Q0qBJV+mnK/Lpltlsr5caENErpT6sz99gO0USrPe7YvjBKNfvAi6cB0nosMa3T
+qr1zlU6QLGqvJhqRjPMuk2FaNAMqPaT1EvKw1Nh3c2pq6g8plFRAcVvmmQzamllBk7fAUcqHMMv
9n1tlV8qDqfishmy0T0XpcWYheEBhv8KOSirkRo0uh7qLCB5qHDPsenrlF1+V1dueWFERc/+5FdI
bYTTdVdgf6U4xE27Fi3pOsRHXZ8asTNHS42QimYKrxpMJkIet7XOF9woLg17jL/3aqbe42M2fWdK
4qsrlnlPAqPAhU9JhSVYO4HzmXgeJr1XCKU0/nHNjbPhYnV/KTeLObePtlEYD72q8709DMVVXXls
urOjbdy09D/peWcdKAda2yrzXKb/aEK5fLB1km8rp8dkD6hYRw2WYXSrT+xtv8y0DoY2nqH+Wy5e
JgZ1oVDTh8naKFMucpuAFYJbJF3YiV3XZQ8us8vaqbR7G+6UiE99kua7gRLtll1GP0dGaF1aAr/t
YpTRs4veQG07083rzeAOct4mScre5KuMmsVUU/iLujo600o9OstNl4l1YbfVsa7EeGcNdnNm9j30
MVMf6K6nOC0qVAWfeQLEaX0V1cSgmbiVjYzOknQgNltK7A9MeEYYZg2f69ZMz/pFM1SoojQ9mWZk
Pcpatz4Sa1tb/pXlMz2KZYuZeQUSRZPuN/r9iRu6aWvfueV4pyKfkqGsPpSNkpvITx9Tnhvz7qgJ
zOwKF7nHdkm8cLEtAtYBuAqTA9PWzNvboRmsC1nN3cUyugtSDABxXaXnVIxFU90CfkmzQwb0tCaJ
xff4UEdDRIk0LjaZBvQvrDC4cKjAOtlZmXRRtrXdfigv6gJukBNFCZCrvIeglURda96ki4/n45Kq
/OvoA/nSCS+/qlhrznUPwmZlmOVR1WbxlCAWkaLVoJG4KUw1Ud9rUmg0M+PmrB6wQlgHDK+1IUuP
xK1umM31uCCVnvspMNQ07IXVODo1WzvpIGHMFVQws/o0jmP72UNM84ThijjabtNetLmavxZZ9jzl
Q3smjcVsgkTWdIiwlvgoUkkCvKg8ZvauMz9l9GKOs9nElx0y1EMaDUAalPNgtWrZjX182a5NDmNt
d1Q/Oh/4MshPWrf2Q+y1NVJh4wdJSiRj9z/snVeT20i257/KxH2HAt5E7N2IS4JEsaxMyfULQt1S
w3sk3Ke/v6xR7xZBDjnqfdu48zLToWklkebkyXP+ZouQI90T4Bp0UkC8pd8LuitUx9NHzm/xUL/0
XsRLH6amrgExSnZnFtmomenYILht+wU9nIFeTiGbOjTe6e94stWTyaZPbDX9UyMbQcwEPSHzpT8U
vvSKJtk2AhAF85JOUiVbSoVRKYAaZKPJky0n1e3fGWFES6nM3MFX0zL8nL00qJTS7QPL5NA4kyie
5qq+ecGbwSK1N8j9tvQdQIu5w6BsEdfGb6BpyT5dxW+MSNtqradszFr5AWh0esq69MC9S5QLy/7P
5KVbVjuD690I2+wdv1V6G3Gjsq9u+pc+W56PABudOcMYSeuX7lCbdffAnP9Zqslcbr3ZujGqTt2W
CL61+ItuXGAoY2fEB8XyeiASxbuxT3I/y9zPUdMsWxAbJJNG+y3qohEsB+fLGihUhlP+Lksz7WFC
WfSjqy/wTU3ZLoxeOoe5Z4bAebxij2bX9DsRZUFzJvPFDBSM9yLj5Vq9TevR2ng2b9ROuPEhIgD7
IQ4Swkf6lcIRsFnZlMG90EZizfNiakiyk5mkTvopH+N0azWknCTfw30lW56kdNmdKdugTT+Nz/gt
HvKpp+fa5B9m8MMbPS/mXVjbPOYot5cf66Wa/HhyhoFGU2fZSMgpxod+ypLPY4FsKi1ZtWg3EyC2
uxg99Y3eEM29WbMep9TUpc2Sset01LG4cWIwG/B8WhgZ+yrBWAURHOebKtpPdW47j5iYpr8XWdHd
FaM37nBkj0lZu0NEc8tU3OxriBClFah5Gh281kj/oE3XfY4nd9wn9hh9IrHF3NcT2n1dDOM3sXTt
0zI3na8aMFPlL8viQ90nBhZ9pUH6AIzzD3WMBjTC59rdF63tDFuVywCNOPovkoTqg0Ss7pJUT3+8
lE/+p8T7PNc//vM//qhE2bfz+x9RUpVH9dpXVaaTAu9/teL3I5IBpdiftV3bewOF2UTKAiV/KrWy
Uvyztuuob1TWwsX0AS6R1Mb5vywD/Q2OkyAdqDxhI/wiJowkXR//539oOmVfl7qutGimwGb8Et5B
l72V14UouA9oDSGxrdv8bWSa/PkruIPiUvUAEu745agV7yyVZh73R3QzQk6Qz4OxOABPKp6Fq0S3
2tyIJbAIDdtaWbLnpKuHWzXBaipqeVACP08BfDfaE0DSWvgafajbtoKBZSup814f3fLD4HZutddt
ai+/vjH/PXrL0/Cj7UX74x8P3+ruH3tRfv/Ws9r/66ix8L+P/7H75z9HPyq5+Ef/gOBv0s/vxA+5
bTqR93/BT+T/89/9w3/8ePlbrmxCOkv/GnrzX/wNkfj2j2/l939svrW/i+9HW5J/968tqb2hVC7X
WsqSsTFZ859b0tbeIGZH+daQxGGshehE/EV8cd44Onx8l30C2dKT6j9/bUn7DYQMA9wMfxdegUB6
/pqDnzV8pu9fWnyfeA25tm3Cx8GODqMAiB788tdbUuhk0TVAFB8DXedDAibutp/dudrKEv7vRu2R
k1tDFu5HVYIeoX/MG5yNGxNsSuwcsAdv3oH0DkFxLuZn1zU6erT91GN11avL76jA5biX8bLZOFN5
TR7D4NAeHShItprqYZaEyAoz8kKjeX2gVPC1c4VlFuKY87dxMvQPmW1BP5g8arMxjYJP2hDrmyoP
E14VaINTut9DwNNhDkCYO8BD8XBGICZU25GIgkOJkiGNFWsIB6vOI3yl+a3ojfGL0WqztWkWAy3i
KVn2Dvjxne3krdikhVJ+WSK68E8oN7bxRi3d+Z2dpkhL6mUGN6PNMYoqTEzU0cNq8LZVh2tCLjJ2
vI4tcipoimpI60BiRGfleCE1YQ5FTr3dB2wVbvG0cDZiUpWtV6v29tVW/7mJXveQ171OORSkYwfB
KKxJ4V8dD5VUBVjugsoiTI92l5e1etshYLzVvQH54y50gkiU7/4n4pxce5zyfx1yZJgB6nfc2OTf
+BloLO8NeDxe3bIDLS8xTvLPQMMf0cZycf8FaycFMFnQvwKN8YabDx8rilLcfS8GwX8FGuMNVDg0
W9AwNyQ4z/mlQCMDyev9yY8ivEjwoOWobB3JG311VEHJdBCTTGWbWto9Vt5R76dmlOyWzArFzvYK
9E2UUFeWjUcoSbYUCHVlG5tW228KW29v437u/rQWdPi34KrHH9TNaQ62lRnxEnEaTM4Nbfwu68Gb
tqvtj5VVpg8tYPGfgmm/lJX9f3/5sXz/eis+xz+49eJvxXGbXWqH/dyNji4vMNk49dCVO8rEXPUN
O5SNivkiXGsgMv9nN+rOG3SVyMNQwJH/jvyjn7tRV9/w12jceA4C+CDMjV/ZjRJX+nozSpEGxPK5
RiUjlc1/vBmtduxmDksdePFQbS2DF1TZ2vX+1aT8G3Hyn6PQj+R2xwdg3S+PKDqZxoRpaBSG26EH
sxZCFkH/1RwR2JlLvy8hK10e8+yX0QxWTSbSwHTo+MuWKuZFb9p1UJh6tZtbWCsIKnf+5VFOgLvy
0zAboK2rwtnFp+J4GBFVfSfCDoMWraD8aYKzsn01RpemUr2+AA1WqSAXSKLuZ7giM3UFJb81gESB
QwQFd2hUwJ8bkeM7pmPkvBlLuBEfUrs3RKDXDt1Iam/KPZ5ziv5WaFak7wX08fSOsrwLucY1n2qt
yG+6DoDl5Y+TkXK1O1ABcLFeJK0gvzJlGv8qVPHO9oTw8N7DCdN8q+h6NFPyj3WQm7H+Udh4Yc4j
NZwOrsI+bdXhBg+0dE9fkTRHaZzxymyfCBgj9MFzhpgJGBvVMQnVfv2DADTFiQsmMEA+0b41NX36
mkwDXA+1mrEm9fK3ygIAI1IGqatUUstRJ/MX9e6k2Ai4MR5KNMtppK/yC6syQxrNmFk4YT5+Tuyu
eABMOm8uz/06i1HpRfBM01T+i9T05IWEtq4ajVEeJDW61S4c7NuXVlQODvLKrK6zGFQlUFUzNIIN
A+GPdTypptXrwFzLODCLsrkrpn763NPtLnGlKz+q06R816J2SH/1fDIqxG6DDA3VG4znjkeda4Pa
R+9FQYTkTYRS+JTTx+6Km1+cR7JAG0YO0ymTgbXaYqQ7Q6P1Gg7T0OqpDffZLnc5PX3euL/6RS9D
QS6gQ0W2sFbXCWsvM6dubAKl79LnODTvOsVpr0jorhN9+TZhnUhwkQ6QuL/jaUtLNHONtK6DJPTo
XFJbutH7aXgqKLA/5MJyfjV0Ox6IESQBoDnImsAqBCRcXp49T0hG0d/XjeR+MVPq4Ao9STTyrIme
yOUFO4nbDIj5JXAZWWwAZnX8gQhkjwv+2MRt146AxqahXxqx9etrxSgeNE5EJVWO8vEojij1wjYw
lNZK3dssuuh2mhYWf2cUvof3AYUWcE2rUZKeGQX1AZWwCXdzOv4+ac41nZETiQS2BJmCTW2Nq46C
/GqJQtwEGnYl32IaC4CisdzqGp2BdtE+FRhY3kMgz24afYlxKBTJvpFgi2pU7Stx5NzKIWpIas1G
Qd5Q/vmr20JHCcfSQ1ZurLsaDJFn7Bc6F1c25AmaWH4u2CVONFrq5NKrz02azHY7jc/1Qq8Grq73
FFuHnU6PZi6GZxyKoWMZxsbAuTVKmkOIY/cUUfuPWjQiKg2DGS9qr/yqs99OIGP+qWzBMjr+dhNC
NwA3vQ5mQzzL7B0dzPlaGnVuEPdF+I5dyzUkY8OrCTYgKNpqyyB13WMPoQw0Yk0zurJpT24e5pcS
jGvKWiAYwlVG03VuVqXNhNd6W6o3IquT54yodjt1TnolOMu/6ij7lEPxcMYHltfay0vt9QfNLMYg
WoGkegW3NixduoeqVfq1ntZbMQHSsgqkH1psrq985OmhcVXURBEGd6hucPutLr3QjkIANlUd2GM3
fE2FVd6WXaQEtQDmYJCd3QlnrH507OAHgGj5bW7CHLVDK7myc+SiHc0BtVZ8mnXigy1LtasfolCs
rfrKwx8yav5UVSXd1fOQ4/kSGptMDJl/ObyeXPbyySAh74hvQYhbX/Zd6EZdkSNzm5oFfj5t2US0
ftm+j+DfxpusqMJ5Vwzm/PHyuCd7l3Gp1HFtoTsHHWD1mb1lj206YrYw8lp6QIYGnrIXWVduxxcH
i9Vs8rwAf857xiQoriLuhDw1rTLExXKh9B+xfZ0pOuXiBrUU5W6um2Hr9jPE9CKOkTlz8kd0y40d
CBIXenKxfGXi5oPpgmHd5tZo1745pnCH5sp7doT5pTBhKGEEl9zzdqH9qXcsUtY0By8de39qI7Qa
FNEjWjBJWyxLvEPOa9hlUZttynxQ70qxxHdQ4Xsfu60EMLwRb2O3TIK+JyZlkQiDIp+yxxoPe39e
iGu/vAxoIlKp4vXIf9bJq+J1gCwdCAPxPFs+hb3Rb9Lh6+VBTqDbmA4xikO6BXxb44V0HKhGHdDj
nCGbiAzxH1GdPE34IG6TJKEKpw0ASYfybWwoH2Dr7FINRtEY2kEs4G8ZGUi2sobogqrChEbClezi
JOLIX8azmXoxDA2ebce/DKTnULkNun2pPonDorWtv9TYDemYbW0HLeIE6EQBTGTcKwfvJKyuRl7N
idXAwBYjWn7FCDtEDNZIu3d2/CIR1d9ZZFirZIh0xxG0Pv7IaFj0URUjwpjtBCLPbuJtY8fXvELP
nGg0kCDmE0ap0K8f9ZlRG2FKPTsYO6EFRsG6Gkv46fJWOjcIPqxwcKEVkPSuwoaqWE2iTkoRtJrb
+IvQAXiNV32Jz+0K6hK4peB9wWNhtTa20UZOWKesDcnFHkRd9gUnAIyRurF6SNPRvh2jHoshmtzX
XCLOfSCyn7JXx7mkAXG8VkMG6z8vpwIhOjP5ZOZq6SvtaN1cnsYzl4zs29FboaAEtWOVMy1dOEMD
SRD2A3h2h0rO+EhURKchSkBcR2b87fJ4ZyaUBaP4woCWrB4cf5U+jVOj22kRgBpUAsuAI9gOkYEx
G6SAHis3Xx8c7plybq8ccJm4ry4Ak3Sb0KNJ2x1JanmdUng5AhaoZuTBMhetbyGLtV3E0vpG1qYf
bBZ1Fzll60dd0myqur6GsT+znEfDr46eYBPViujyADGSaVtUTbad7Paac9GZ5ZQlbrqorBrNtNUo
2YSpJNRnRvFM62Yi87xJKTRBI9VxDTba/kpAOZ1UgiUBBRcV8iUoPseTuigTWTU6XUHFn/llWn2h
RWQB+U7trScwf0PEy3xSYqcCMz24h1/dTNTqOZuSgk9Jx11t3tGI1KGy1TpIm+yJGA3TTjjKUyNa
qRmGogObDBO8PPIvj3vSVOPJSxedVAm5N15Ya9F5zWjGKImwE22apO8eMpyAKuDcpqPcTXlj/NBZ
Xl4grdJ07yYRd2ipReiDjHOoVju0JLzPU764W+FMhA17bu2vbacNjk+NS/mG+A0K8Boov3bTpy7g
NujFVEHxCe7fq7jhAB4UgmeLHoUatvbwQ7W97qbdp9LqxQHWcPWbiLC6g7Zb1/UmGjv3iXcOMEvF
dr8CeXHh21YjXG23aH9cnprTba65vGjBuPPec6CPHW+IETWnNBzSOsB2T/3acWNv+qStvl4e5TRX
1cBb8ZgySOSQb1hd1oDyjEJp8O9RKHCE0XSvjR5gbKN8due2BtLuXvOZOC0w0tGTTxLGQwiCeHn8
YY2adIgZJSizW6Y42MUY3s4qvUTOR4QVZJjCtBrLHSTvkOpLC7Gpc8ZrSdrpd8sfwfVNkiLfKKsN
D+2gyvQuLNDCktl57mFDKZrFPWhTBCG1cNAbVEN3+X55us99PBcgGx0VSV4j6yYytlpxtFhI2faJ
g1lRXamPXP2Kbzpt6k8jwNckTt3fwh5QqVNB7E+bdAku/4jTUANHmDcZfX3JI11nFZ4CnU2NkaBV
SqN+zg0nAcjV9ztnbFJYYzGgSWr56V0aQ0Qzs8y5Mv75SXj1A1Y7AIReMTShXgTCmKp3Tb+k7yaw
aLtkGFHUs6z6LrLhANAcRxoRC7lNAg/2yiV2eryOJ2F1vMJ+Vh2MqVCqTcS3qC/d95aJC97lmT43
iEZ7/KW6x3+vgjrqE6Y96KjvDp4Rv+3QEdqADDWuZB7nRwE59LKiUp706D6Oo2wUuI0WVMtN1e+1
QschdnavXFCnRSGkgSG20VSlAAOpdRUqjAHtBNNtSKNS9BcKc4w/wIzvfboIygNq57AlxDS8LXG4
fCgBZpLaTdkP18wB/06KjeCGlYHHF5kPVT+9Qrw7Nwevf9xqDoQdV6mndSynC3JRB5z/TsGJ0b+8
nvLSP858mAILEWrZV6aUsFpPMOVGI9CLCkqzzj8aRlPeL02WQO2Lr7yyT9MPRrJN2i900Q0i9PGa
hnWL6JuZF8GMcunWbZFQjh0v3tVJ+1vvlNfeANeGW73pFZ1bjcuF4dQcRgXEBR8SY3iwDTc9eCGq
Xpcn8ux4dHgk4ogM0pbL+arM1vUR+p4Dws3qEEYfQetqgdLFtg/HoqcqXYVXalHnx8Omh14vBVxT
Luyr8cawsFEGYzxMABTw8pGzy2az3npuNwd6OF7TYzgzHpaGUvGArIom2iq6lEh0xeNMawmhxAUh
KhHvXKv6tmgLOi5LUe0vT+dLlXu1McEbQnqVRmTSXuv4+5QIccmwUrKAuw5ofJr92eNqHfXAWqPy
SVETCAmAlLQku0+V5jYJXR+XR5R1sr1SRfcVvT6IMCmw1RKx4XpvYJpGKubHuRpfWfozNy9lZTYO
tHjZfFgtxRDSexhwXw+AtKIySfnBMJ7o1NdojPYepEjNu7L48uyvJ0fDnpB7F40pZx24UFXS4h6z
28BArzQwHEVWqJIMhab0AeKLfRs5C44QtBmvhEy5i08Gdmm+gYix0WtY7XKINnjEV1MWzCMWwJBy
Gr+rgPFfXvwXFY3VMABNyaTkYXL4H6vFd9QFAkicBX1WutuchtbeKePuCY0b52Zsl+RWD53lWw7Q
GJFboT5COvEOsFgzvzYH9zHJ4R9e/k1yEdc/CeSNBCLQFPwnS/rVeeu8tgyLJc1w3rPUg5R19E01
0RCMca81Oc8OJYUSUOzHGme99Zt8cCnu8vVZbyb4nqc8fKO+OPSZ9/nyR51ZTuIV7VSSV1n6WV2A
BeQqE5BrylslLPzKaNp9n7nplak7EzpALoGS5FGPKeO6WtGpsyl5t2lQDOwcd9C8DyIFmi5C2Kkl
qqDPl7/qzPx5JheNxIW+4D+Pdw999YH3oJHiXqiZtzRApj1UovkW197K/xtD8WX0PQA/03s8Hkoo
VTElep8GcTHgKVvF0J3w5jnYIjWv3J8vjZrVDsSFWaP7yM5wENg+HqvotEqIwUOUxdTGZ7RbzC1O
ajhc1nD+oMp2N63aqjdY56C32Ngm5r12eYBxOt4Zbhy+ixPT3M1UxL4bCMA2G2WywAkjXlpO0r1q
gAQMPYAWGCSXOzvL7S1qsMNTtuihb8FX3kK5z38VFgGsDnyvfDLTbT8xmhSqnTUd/M1gotnh20ON
gpElsivh8jRAU3MEOg4IBIdGpPCPZ04rQuiGQ50EVbMM+8qq7d1guQJ9AQxCbRSh9g2Ftis32Oku
5FLgdpZfRWPMWSUgxhz3QErjJKDaku3RmrN2TQVex3GGK/v9zOuDVw9p3D/7++46KZ/gxKDUbMSB
aCslGAXkXs3o9VtRNbBSYz3ZNhVkI0SHe38cPX1r49R75SSYzOHx7qQ/AyCMJozB3baGniCO2jXg
kZKgBXK0t6q831kT+gqXz9uJnD5HGkERirtEFAO0xCqLFEIBLwELJ8jBxpECRMgCt6ka+soSTjRr
Q+MmByECPaUqD3HYRk+wVX+LwtqCRjcYCPLN7Z0xL01w5YfJmvL6+1lmSg8WZWd+5WqP0XvB1kiX
a6CEBwUBg20zRd0Ntrr6Zi7L6bHUUQUr0qHwc31xbpYa8fmlTaAPwqG8coOe23wU3fAxlrGdt83x
r7HsaTQbZACDqLOtr+E8q/uBxxA0o8y64jFzmouw6nwv9WjytZMjbHVczwZqk6h6VAUV0w75QEHn
aobdv7HRm4dEOpUbCiDXSm3n9j1vF3RmHKzqsLJYzbku+gQntCYL9NRTdmiOpxsCqEndZRhv+qW+
N2flIbTCYgPrXw/c2Gg/XF72M/PMmwbJFZdblNRY/vmrrMAZhUAOIcrIwptqZ9Cjg9yGhkTrateM
088EMeycXKCJOk0NmhvHQxlJGuOnIG81Xe9uldh2b4uh7Df8tmzXWUOzET2mwJe/78yp1jnRoEkx
wCDbXO0jxy5xgMgYdNYRpmihwvo0Ka/me+emEU0yyaHA615z1t9WNrCqGzMNuPgelyl1n+bCVQ9e
7EbbWst6dErqfvRVDCn2BlqlB7szZl8kZrcpw6ih8ekq97QO7rRaqz9dnoKzvw2AG3UlWn9EtuN5
jw2UCNwJtQakoR8z12zuUxedVMCa5hU/9XOTzV0hW9CgQ9W1lbSZaX1t50UaGI3knmKKDB/AFJg2
Xf6i03wMFB0dFhxhXkCuq01LMqYsGho6gWvM2jY07WhjJt2PVFefiFv5ldHO7VvZ6YP9gRsLDaXj
+etbXY0tsEQBL8hwv3QmOTNGoagyFs0+dqArDyI3r+zbc4sGUIEnClBUC5+/40FTBBqacfJIOcsq
QT3JRjTRI7s18EzcXZ7Nl770KvLLNwFSaPQZGG51JaEepcWjGrJBFO1D3NubpO0fSUDvQ0vfwfK5
SS2c7DJqo6G2MQbnvdpIh9DuEaVShCqouo/toxlOH536p8jdv+QnnWJxJdXJpLjF1eOBfV0dLFSI
lJlkLw1ySp9IUpjO1p5qpHO0ZPTtIrP2Y9rWjwu2XQc+McImeRkCRxE2cJroWg3hzLtO/pwXtBPJ
Mo2A42VpOnKirOUspQNaZglScndT0X7LBdKSUTe+H1PkP0GD0xhAQWWb2f10mw9WuzOavtvHGY2x
y4snBzxZOwwuedFKqck17acE96HqI4EnrR3oTAUUa/g4zTZEsf9QI/jgL7Fnf670eMBapP4bSROL
QuFAqqRJVNHxfAyOU8XqwPJ4I7IMhobkdwXa9kpucvYjMbwEd0zGRD3leJSwKsl+keYNCL6Y51Hx
/KS6s+ZTjbYwUdDVLZJHEPJHs3jsKvx5Ls/xy1ecTDLPTDqrtkOHZLUJJ7w2FFSIeWXmGo+X+J1A
c1809mHUsm2tuojawSJggW3hPWF4kaP1nj5RE3xuxzpYtHBfq3gOdxqyGUAtkuxWd/NbmNl3HZgU
s4SlnNX3TjTga4DOKYYsaj3+ac31fanT6NIx8LGi56hC5FSNHrUS4wFQjaBmvI2dp8HkZdvF099O
U/a5aKo/ZNaKTjWGKbgkee6ep9yD4XI+5v6QKWGgjhNEtvhuLOULyT0gmLwfDesmtQe808I7/Etv
beBKYy/2AmHBQtHe1nZxUOfoDyUb72IcZhBRetIxJ9gwGEEQm5keBp1dfekV42ZASjmcykOoiWzj
js0BLfkPl9fkbHzEFEy2nYFeeqtLzTFE1IwjBzEu6YcmxqTuiz5O+Bme93x5qHO3Go8v0GqU8aSD
+fHuw6pgEV4m709Fc4MYetImEvk1kP/5UUzGocRAJrFKBRuEmEChqWmA8k9zO7KTNraiV3/jhoZW
SsYpmQRA4Y6/pZkQEM9x8glMoS1+FKqprxRTfrg8Y2cWh4Ooc6NQVKD4tZqxerKyvKSJG4CTMkEa
1Xg3ZWW4z+prHdkzmQAj0aGnpeMxpHzUvEpfraE149QkMsxo5d4PSmaiUF25B6NC9SDN6urKW+HM
KpHfQeDmRczD2JBf/mq8glJfL3S+LKcKfydGkT7OdngN23x+FOIk1WrZmV3FO4oIolDJIoNCtLjE
FJa9iwbu3MurdHYUW6V99JL4r/eCQ5Y65nLuSntu7nCcGHzee8WVqs/ZvSAZf6ROlFy11Q3Bjb3o
RizSAI2laG/2xeyj21bvLKeOdpc/6KVYtYrTwNwQKKVBIxUA1vM2qMmo9FA60pnwsKGfUTQo0iX4
MbUaJlYCPSZ8itDjafdAw3pru1AkHm9bs3DTTRuHC4ruqtkgTG9Uic/Nmn1uY715RqHruxUuWL9P
vfVpSuwm32WOAlivnL38QZsBOGwaZEVQPrNq3drw/+g/ROoolE2sjQNKkLP0YC0djHq2Ji+7PxzQ
qPss8aCeqZHplbec+EZ7F+qtZ+6GoRi+2G2CznLeIsISNNYgHFTlimbcor5uB3kFvngbtpX+VeXd
jsdWZRZICMArltzdPwCkWIgeF3QUSqcqntpm3uslHNBtNwn8MSv6aW9HFzgGwEM9/63uPRSoS2ee
bmyU3boNbn9Dtu3cwv6S16r6vrcrSFlu37ef40brfke3oC+3sYhrz+fOzr5wZA78m6haW7llYiWV
W7jZ1Vbabz0MSL8aWWq8b3kGWaCgxizbloM9xhvMmrJpMzt29a4F/XkjsPZJ/W5BoYM5E8ttW6fR
xybDRw3+dvO2sGNcFua4ohe/6MhlamKvWnNx4yVOoqIHo0/epq01qpmO3SyfDdx1aC6ESlz4l7fb
mXeBbF5RK6FpT0lntbMxQAqbSrWSoLAoDdee+0MYXbRx2/St2tbitupc80oidO7Ikng7hB4QjrTp
jsNPGxsl70pq6k5fKP6EH+EuTuz4Sk3zXFDlFCGWQdGPC2kV5ETUM590j4ORtx65jG4NwVJb017X
wvlhGbVmf3kmz8UISqgeSCdIbta6s6qqozp2KJAGRk81zEXPZWNWFGTGwv14eaRza+a6IAGBWrBy
JyzkoVgoVk1JgKBwv1ciw8WlChM+p5hHXCl19ffcXsIrcencfEKGAVZDDZj0Vf6oV5dGLnSsyGrQ
zuU46bfsz+GABGgVVOn0B/019comOTObFIlxVAGoBL3VXWWrOFY4Wml3vMJrxKC8zKr8uk6+Y7Oi
X/mwc68zhqLJ86IfAYvu+MuQLGqxoOTBb7tt8Rwi7xioLhqaDVCabWLiCaYBA9gh0YpAHXpcd62O
Ll60kHxGg3qNjXJmcY9+jZyYV/OMLV7jqCG9jGka8e+s+q1VmIU/4Pi1xea7OHgm4e7yhjo72ViH
UzQGFEyCeDxm3xMnnZbzj1iJtzOxLfRFPVv7BSG6K/HmzDYy6Vy75IaUmIg6x0MR9iOX242UF1fs
G2Do6j5K03LbN2a3Uztq9Jc/7QxZhEbNqwFX1+nopmLSAQgHzgJOL0onoEeRSZWwDRvfKjtMIXBU
O1RpiXcdHnXbHk/GHbS5K0mXjGqra52COYALSkrU19xV1BtR6rAzjYeOJHf4Q9vXFKXL3/R8Unep
52BE05kNwseZcqPX4tpxOpFIoRZuUqlHLJu+KeSgVc4M7GkqUwcvAcipGU2nalfhqDNmzX1vix8L
4v7mnOztrP0UjukBPMo9CdyW7eArff110qovjh4ecrt4ctRhO+XiWRfefOXQn7kZkEAB3AA+FuTm
moU5QI2KGtkhGm3Ug9u09HaZqMYru/3MKDh6Mw+UOKUD1GoqMiDvaqlE9Ehmd9wIoVd4qWXalW85
s/Ekz5jw7EqmMefqeKeruQFnPeHZ3KKsThrnFRgK9tlNsUzhgX6wc+8paf2+KvNwp7ZIDOt2izFg
l/x5+QScnjjZqOTR5xAb6YysDvcYim52woaiX4wrfIa49U2DInbAk7D61jSGc/P/Np78Pa8CmCp0
pJ3AeOydOZ19MwXJNS1ZtGtiJJtrvW2uMN1fiOPHJ0uaGWCvTWIOic9ehRTdY9PQUDH3sKLi97UR
LxYaBRkk6NDtMa9CIHEUjwhP1c/gNBJq2Z1VPSdhZ/Qbo8IaCV1pp0w3DhI3AwlZadz1cefO/gKm
svNrBL7dXYxGZb1d5s5BmtCwCux+ke1/H9Ycl02O5HW69fIq1e/ddm4aCqwijTaxaNXOx9PZ+CY8
q+o3XfGirAMW+TuuAuM3CM7Fl8SpehJe8BTVpjVT3O8Q7FsObWzqzT7tFkruJf43+dZEL93eaIqy
7OcpV9/DtVRRCcqb3r11yzArbkKrarDbYaruh6TPhY9cXsErRbEwk89Nq/ZtRIWwY0W0Nvddy6ih
rBWTnfkT1al3U+aIZDfPyefMUrp6p+IWkG+dUFG/zOFgvpvcBHXUupymHIXXBR9eWvmjM3TaPkcf
qvBtb7FBAw3F9MCvT++HtmhNvLrKLNxi/GhcQ9uewQ6SskrMqU1J0+W8HW82XclTcHmOh4KBfsgM
YSgbxWw9zLIqI92aM9I+WTXPezoGUmw8Q4HUlPZkIknQoQ6H28RTpOhRJxpEH66h0V4K3KutCdiC
vhjW7C/Vl+Ofl6IW2CeN6+07B63rJlK3oBtxWCwtv4odbUse/B5+o0nDbFRA4yFiXQu+AGHW+b2N
znQYdne1U35gZ+5++ZhCaqabhLyGfG6ush6nbmYt5C7a4xx7Py6GMyPHKN3XK/OzpnB8Lw93cv2R
q1LkQugKCwWKQ6vrL+qbNI6bJQnMqBy37CjUVuN0eHBNCoFTGoGdCLtdkmlfpxqTsMuDn+RUcnA+
kT4LfesT1Bzq/IYY4i4J4PQjqm1Eb+2x/KRlCJvXov7TMoe3f2NA2r6kyhZdcnUV+xMFf+KxxuB+
RCIzyLOyRwYf6oo3U2c1G9Qlhdv/csEFUD/NQW55JpkMfRUHSwVuXDzwlaqwyWDG3NuW4XxtT59c
J3IUchjuEgMA2rqQ6KHE7ikRn9ZEWn2ILJWyrZLHu7ibxW4M8cG6PJVyqo6OkByPQhVFa4r02pr0
Wk66o+VxI99xzmNTwfqlqOQ+hDYy2TR+ne2g15ZsW1zr2pykCauBV6GlGaJ2Eg4PHgwb1E2xRMM+
HLpryN8z08nNTNoNdh/w1xpjNyGVPOjJDGChKkWARKKz75cp2dnqPD1k1lXm32laAlmZTFBWnCUu
YQ0DU6JIwf+9iYOw1vUbW+TG+zqajFu8vcKgc5P60M8iD3CIC++0CIeVMJHeeyjsP19e2DPza9H+
JO+FsUFfe5WG1dg8KnEZxSTE8x+lZUSPiYWR8uVB9DPb52iU1aFAtMhqFRfGcBi3uE+bKO3rSveD
Kg3sHK6PDX0YTOqnfRrRkKDE58/VnG4dOpobL0y3MUbDO3pppj9m6g7LIihUc7ybEzoOCTf6pKrv
xi592xc0TQA8bpLGaRGrN+8oqti7ru+7Kwfi3I4BeiB7iSA9OIPHd0oj6iF09CwOEBczNyNPmF1m
qx+BpQ0+mnrXSHmnz2M2DPoqNqw1yhv4Rx2PNzmFgnu9EwVo0n53klz309k03mZQzv0itN5bxpzt
wIzF9wTgnsoRhqezDc9qQA/Uv7ycZwK5FGADAK3KMG6tmryl4fYVTP8o8GojRY14jFAJ6pZtqI+U
P3IbO4Uci5vLg57ZQrIDgOaABK/BrjmeAF6MUaH1bNSk69+VUao/e5EoPmD+kz5rsdlsS0FxeJPj
RHht9575Xoam5MI5pUO0Frak+LNoc4Iv0uhUd5GGf2kWYi6RjRj0pA4lxD7DPyufvkyOIE6F73LH
ORh28wf1jO8NEorZ2AzU3oc/7TijnZuT7inDN7oeNxG+nX7XigcoFCmCT803x6q6ncDvcxfVyvby
HJ457BCAef1KnKHsfx7PoRAVipYecziVer/3nN7BKRGhhr8xCo9HqU8LMnNdpqfImSSwC6Jg5BmJ
Cj1+Lsowu1cO4NlFAfNGSwgCBcdi9S1ZltFARP0IMMyyRY5A9eMs1w4I/PUEb/mSoIJ2ZSucnUB4
G1JlAvzLurOWoZnrDY4RBR3eNU2vaTuMPoorO/20SkAizSnXyfwp9VGnOP60Cq+y1AVygNJDWj+Z
jY0ltraou6iMxb6MjP/m7Lx25Ta2df1CiwBzuCXZnD2TpoJl2bohtGSbqZgzn/58JZwNqNm9m1u+
MQxYcjWLxVEj/AFRe6Q9TsD/lM9K0w5B2wn1BHYz+wQ4bQ7maTHpeJvW27QNeAGjC04O2znbc95U
wl/whhS+Ig5F6m7uDvgSBAvoYl/pMuZ5lsWDovJKRkxGbCyUiUjpP//idNF3lX1yGXl3V0lT1HHn
4oPxoNr98GDkpXWyu6o5CHG3HoUsGcYFLRtacbtVDGcoZmZavOgNgYpqdbpglFnB/We5Lpx40xIq
I8V+oEzuM9RyLBBmdwYiaYKhVztv6KOrTJfsDdv5jB5NCD4M6sQMqnlrlg/ouDggBIBSFiDhz/Oy
Tn5ddKBZqqo9H/w4eYXtcj6a9iqr6I6LSNVuD/SEQX0C+zziLhm/gSYz/ATiV6CWW/ukWnhl9SV3
CyQDbIdsAdVwtKM8x4f34IfIha5+CPQXKdEkda/l1fBTL2Pb6qwai0GJ1rL23lClf2kTxT1vamlG
Vm6Ub1WDqUbqxf8wlCr/iU2MNrJtWj40Fi7c93/MjYOBnB+ZPRMTKTgp84Kffkvi9XOHErYSNWJt
QwS2ND+Nodb86ioSP0m2DYRKij7uLru+1mBYbCg/2UJffHXIu8dUFEeCGtchlFXYTxlB+Z72zEJT
Xe2i0jY8soCP4TuzrtInYgp0PVvOOvgS7Fz05eDLosV39TpZltEFdypzBfRsLrewz1ajs5YhjgTW
r1qGfL5RNt+ZBbnqSTWL+aEBl4yFlFd3mFiVvfhoxc4y+V1pLZo/qxuXcOOoHwHarR/AiSlcwuqb
nXse1kRm8XWpQcKdPEC2TIE2vcTPzNC/t4a9brjJjKsdYFylfh0FHi1ha7qrQhdpKM3HpVvwIfAY
2Iogjgt9DIWx5b8haS0wxWDAuvpZmcaJ7xhgBsNey70F35s6icN4shQvwIi5w4fEFsnrtA7ZS1eO
8Z/LrKSy4YODcDLi2FfkEBl9Hazsh2lszM/avJT/VINe/TdvkjZD3lK1ZsaS1sRx9jLqgh++yYP3
LkPgyA77SmWpmDb3wim3FzIwZ26ArNgQ3repSL/nbssXUBd99k2ZPa30kR/IviR6Pf5u4zzyaED+
+F2rt2bzO4Mz8JCnOo6A+jCCEALX+h2vwfHNzioP4KVld+cVG13c5ZnzgjrSlRetM7P4ZADeOeNx
xYxaV1TxNVXc+UvVmP0HYWqbj/V8/8FlehSkVvlSjKWCoJo7qlgRbQ0Nl2rGX3dqrWeii/OboDf6
oc3z+FTSLurDrvLW55qxt3celDxDIxw5NCXs3L5R/9s4xeD65uxlGJB5udUhp1lQKqDXpvSYoMfe
HMHzTr5q1Ta14ahp4zt80or1obMa/LT/I4YccZ1WB0eSOSlc7Mb0PiiFXb2b1Mr6LFApKX3UN+P3
S+sNHxPwV3iLuAXoaa3EGsKn4E4+u8JWPiCyX/5+/+uXX/dlvAMhBHmccRjiMFf0gaTznCUu8jhK
eqRB4xSBhrHW9Aentz//+kogdyQDFQ0MKvvLT5HMotW7pKQ7jtjIc9On/wxj0b5TvT47SD1vPRMA
MR2nZeAbZNOXK2Hhl6TTkrISpUHUJmX3vDWxFfSj8sf9Z7pGwgOvRZkMxRtiJ9PZ3VKF27iuwgGN
mqRHpsnYyt8Uh0k/scE4c5Gs2H71TPoBGIcpZmaSL3QUWn88z+4d8iP4ASo5MKOeXZCbGwMo3Rx7
UZnYWyQWG/e+xVui2qw+6+v4DFG68+3YnQMr7r9hM0VzY/TqZzxk/k68r7kyPw9D/Gfm2s92atj/
jA3mDn1uNAe3/I33QiMJbiGVLNbz+81aWmcz1ZqzNij99NCl7l+iL8cT/Oj/b/Twv+Jvb9w2JhRN
YFowQxi97SpmN4kBbhkijmLLrsOptBj3jY4T0shWUYIQxuKbIEF+/dwx/JFqVVJPC7za5blL4mzO
WYbWtJOof0yDtvqJns9n/qz9L7YSlhP9Iz5cJJ93H5OjDaaXVizlFanqj1mR+gCGWvQkh+3gqW6e
cbJSzrcLxwby6eVjeVYxzmh5eNHUzcBk6rh0Tp5i9ad+072TAGbxOHP5nhRLm8LWbarHlkzi4CqX
e7c/40joUOOhfYuP425v7SRLVjoVXrTlmohoGjIgxx4nyjYG1mjidr+1C9WJsKqjt3pzZcYqyD0R
UDi7l49vqWWKrxdtc1z0plNVda2PgZ/7hNFWHxbZnHxe67zDOszSD17ydf4HkM6BemIxx2Oet1vZ
TZBT6RI4uCMo99PaNBrzDe9IberWV6mRfPNyHU7THiU8t4xpMiw+o0qJs7DHLfUbbK8X0HXOwUD8
5vNQhYCYoalyJVBtkgS1OAB7kZnZ7TumhjUnNzsCG8lduTopYO8tLhmNVqP8FT9lzRaICXyNNlap
kHKaOqOPDG0Rryp+Ia8VnVf//h0gQ/x+PV3qloPMoTd3xULv8nQBZeRFSpW2b96K6E3SDM2prid8
sbZJD6fBKH0Dp623qpuP5vy3Qh3RlDqBs6Jbe5RBZm0iVUuWjw1nfnTSxXuv547ijzqyLMy7IIOp
2fLl/jPf+iZ+WnQvMTU3+NuOGovi6qh+7+04fzacMovg4ZUfVs/s4DR3Zqg49m/3F775tHRCwWVK
7eu9bMZgL1sHLomXy/wM0RDM/VxDiLM64KW2Dmn9CQmu7/fXvNFRpgWjA9WVsyQqid13ONpWHiPl
xBeipd9qQf1CeZ7+NZm2EozGOkUIpWydP1WmHjl5Uj11aPb6idKXUTxYxOi17ME0KivDE+eLpXTt
+94a7Hf6hkBByRGJIOva59b0wP8wH44Y3+uPguYasEy0VZGDq/irxvi9q8rk4/2nu3l8kRNH75bT
C/T58nMx86VO65kdtSql6H0VvNXz2Hsk8jglfM8EOqqFlqTPqpMYvubF3ZHcyo34Q3eXy8Wk4Uob
ahfZ025zqLa4Xoa6G15VNROv2eKOr51jlsFmVPWramGf6A6O5/dI1/tt2s7vFeo4/OEKrCcLRzyW
4+KeZ6TF8OCc4pPAU4YhdGsFkwqictjc+VlXNtWfkdyKEe88o7KFjuRW2q+Z0JIT+hbqZ0saUPdN
74QeIn8nNenTELdZXA/4LYG96XjVzTWqaZrBaBk3HSbcp9FgiGKi8MUAFWPF9sEtt+rVRPX/D01L
isf7b+tGCEX5ELlfYA80vvZJtDqKVlE7zpQ1lNNr407eSc1S4yCk3fi8pdQ7EyoUr5ln7s5EWlpZ
rLstCaWlOKekXBA7bbQ8TLqeVtFaiFAvhzKquUyi+893K5eVuBV0P4neFCa76F1n2jRPFrctmNzy
sUmNdnqGqK6PgWsvaowKZ7N+FVauPTYJH4SeFuiyicU5wQRb1gDch/lnlXXjp6HBBSFA8kl9cdW0
xtjJ6HskmDMNe/bNmX+Z0SRZFpLJRFySflm7LKlYC1cRitwzXAvP2CgPgaMvDfDstsYH1hxD2zKQ
m6OgiBQP29z7G3frK8J5V953ssu3x6ImYD2WtatJ0kogtqsem/7Q9OKME/lBCL51BAFs0SoiAAHm
NS4DRta7DjJ4PKiWTUmUuWjoJWqiHhzBa8oa+0nyLhMgC+jwjyHVT9f4kpVZ2W8dGV43z1mk9Znb
+eBtEeBbSNVEkE359KnvuuRD71nb0xyLTJwzRWSMP8B2UgPV61D4w+Jln+7v9Q/k6+7Klw0zsFV0
lGgsyVvqp99We46Cu7Lwonmww1bxvi45SEN1LE9VYp2bunieavHOwzl6S8yP5az+t5i212Ytn5Ku
+TC282lussBSsbqjMd4MRlA4y1nR6pOOlLHiQatPODCjMYVweDpfR1rmYH9vXKQ0/SRsALIm/bhd
AZEJeyygOLgRBRJI1xF8StmMZtCb1ovmDUPoSGDowb7Jo7HfNwb74BWolaWT4OW+iVUtcG613Wh1
xv63OMutNw/YREXTe8EgFLIhbr4gQ/4LcV3/A8T13Pn96H1TOpP/0k7Z+rZCNv8eg23sQnNZXnO6
86WfWln+p65oCFyuKKV+EYU1pH5Xo6EarHGs/4H7pnbE5r1xcbKDjE5QVQTqtK8LFhxC57Ra3Wjw
vglRbs9I35aPVQOizJ1Qau5UbBLTtitORgLz4f5W3pjRSm0mC7gOiFoIxbtbU8Ra7DTwSaKcebDv
5O2zFvcPSt79piYuo2+twpdbfKo87WNqK/+YUGX0rNfC+z/j5ilyGB1RH/24vi9fqIYcclIARou2
xHunzans32/cl1WWnLy4xbY6/vv+ireiD2h7yiGZBQJnulxxHgVaT9TFUaPNaBCVrhPUKSHo/io/
kDP7k0qEw4MBejFM5v0XnqkouYxcb0OyfoW060ZV2UFMASAe6kWZ+U3BMLxhoPK4FFV3BnE8Bp6W
Wp/deIG8mjnmg60l7cO2ycFtVs1nRtnpy4pi4zNihEYkGtq3i52Kd6i6//rAUoqqS0yQBJngLXS5
Sz12f1XfGG7UTnrxzIhPj1R9xlw80bsHb8uV10RRloOQcvPVkCPDeIZhBsLlclH64RvKLJsb0ZnB
Vd5tbcCWrXVw0d367GhUwpZiXEmVp1+uYm9d0xnx7EZCwyQU1pJNW3T2Ihxv88+WlfUv2LB5z2U1
uZ860YqD5W91Q2iCSIEZlAkkefhy/bibWk8orF+sOVIrpGPkkkX2WIOMCIY49T45IpvJAvDeVp2C
7rk96gc/4uZOS9gXSD5uxz20TmkyoFcT3Q83NTV/jR0TE+hD3Nf9VTx196lZ4BUXOuduhAd0/zL2
FYoBnjL8m2cBL6cBMAO27+72k67NSoOl56hqI1YDo+aEiYuIy/0P+uazgGVB74iUFijb5VsTVmGU
5jhxNrM0ISDbnyrUEA+C8q2jCQgPviA8J6mBfrmI7mIb3GtEwyWt9Dfhbtm7zSMRU1Y3PxvCQTNk
6RF+aGv95IE2O3jGW3Uqsy5+Af5McEv3LP/YMYraRG2ZTyN10JnKuw2edzFibtC67tfB9vI/TKNY
ah9TJXXzM9VSCsa5SWs+UXEWno91T5PgslPF/4wTPTffU+rJDQEaOcw6KgvlUW3lOZK21lDb6zyY
vnZuiikoWqd52/CJSwJj5J++UrRykuJ45UfCZ/LR8ET/9f5LvVWmkGszNyYHA9m/uwNBZaTN1Apy
mBp6OBB3i+yBWwGK5nzOqalPgzFawaI666f7K9+69yRJmIkiMQiGxeWbLnS9tRmocwttSfq+ww4i
bO3iD63rPrmj+zF1tiNQpM3/cX8h/bzi7gCbwgXgonIPoaUcMkb5Lhx9O8P8CrZ5Uw6+yVvJN94b
YMCk9yal2O4kt92YjcXILStmPGLLrl5av0HX+9T2aFWkZB4vW4/6bLUqv6f24D3NqFOGi+EWweiO
f4Gu/2WDQMjlXOuS3QdSAjzx5Y53nuKOCkOQKEH17VxV5vT0f6g6brzXi1V2z71NaZckMrCuiBI8
oCZuRqgC2kwV+/59kazZm6L+i3oKDTYXBBNNLcpu4/LJOLuz4skwa9TbTCGwrYEtmxv3T+y1gBcb
iI6O1Lj5gfPZHSAbX0KtBqpIc0mfPlijl5KvlG24pFp66hPN/b3D5jta+7gLe3M1nmqjMr8xf5ze
cOYVT2mhKME2Aru4/8NuBE1pMw0qlOpZpal4+fioxZrDVKNQk2525xMke+k5SaU0qlZQFiXDM0PR
oskyvrhqN32+v/q1iIyHpJPcEyQSYOTvLStKCpGNYUYcUTJOXeDlyfyaxtbUBBn8DST68DcMC7dP
Pmqt1E6RpP7UzxTFed6G1sLpEcyw71YUKKHC1PiEGZNIo7zOhPwW+Lr8whXmwc++Efkg01IbS1Io
wMhd/HEW3VLyWXacPH1+XcexfGqVdvzdEynyIhN6KQ6Nr0jtY/uAe3PjImUcwawYqjqQkf1stVA1
Gmcjogj0jsa/tHwZg3za3AP2/Y1VfkAg+dIdqXxrXR4KLxf5ZG+uE2krXq2+5zZG71tmU/r3X//1
9w7dFKCl5OkR5fbtZFU4nVH3kxPFvSdCVSnSj2ne5YFlLs7DQtnjl15cfPzlReWwBXQRUBgJirl8
OI5j0xQa1iVmrPetv7ne+r72tC+xrXcvdbNV3ztnOTK/vhHSaRtCwpQNC3TF9mMePI0y+k+pEyGe
nTzRcO0/rha9BTfRDLRV6Ze2WhO/6zwwJ8tie++QD2mi2maI2btMr02n+fWCgTYZnz69TAl13WOC
0tGNE7c37Eh4sTgbRTs+4HDbnu5v9/XNySrwXNHjA9cFze5yuxthphneZXaE4504d+QTIUoiIYp6
C0VKfSQie7Tc7uj2htcPnCo7ggVkB73adCdvAsGrOmMc6tl0xM64/lT4/Cn2mKhJR+wf7/2nXlQm
lE7ZlNWOFqPpHpaBGaxolPkgt7wOOKwiE3RiNGaP+ylT19sGlg69HdmxXoRG3C8fJiMxgOAprIcl
8osD4iDYsuWIXCj36zLxodEIFptbn6YwA+/L1yeSxivF2tgRCGglWEWPHJ4p2sescKajUcT1Ujwe
cA42FOLQvrPZCORxSCCtKKtn/RFGXvyoLkWbHwSdG08kBYCwyWB6T063S2XoGZQJpCsrEqmSPBdZ
rp8nYERR3Tr1QbS+sRSsWgY1EskIC2t3uZpjithElcLrzpQa6bytDXAe8cKm3o5aQTeXksJ20qsM
eNbuPaV9mvXd7JlRZWV1pMxI4CazPj9o8AgPDuONqI0nmK3ieiEBAXs4NoO0bkg304xwwYZnW8SI
P6aJ9U7dsuKL1mnqAy277eCt3ZhMsI18BSaMakhQe8q8qlE04U5toGNLEdzOSNstjRvGwjGfJlF0
6GBO5sc50b/nnpF9KgxghHjBZNGyed5DWlja04aWSGgLc4gStxBR03eqPyBm9OLE8+/3o96NPfrR
JCNfxj0OobPLz4aKJKYI3Jg1lKZLsCM2RIEJEu3clXF6vr/YjZhH3cn4mb2ROGl5Nn6KQczoPBf5
JzPCFd14JvWwHpRVmdA5xABlVcr5l1H/pFnAe6h2keYEYXm53iyamU8YRG68AdvsNFjOpVtmB091
40T/YCth6CxlKfYfj5NPeduIjFXs1fxoe2I9JWIbkPsnnN/fwBtBnEIWgjrDIyDge5gqjuSiMnKH
ruDaaW+x1yeIEmRHqfYNsD/iWURxRLgZZjPSvty3tnQWC8lWPcKsWHlSPDf+2BdJw1QKHZPCz0yl
PrltszziPrb8XdbdGlWLuTx26EO8MaKxnj2bcaiVtfWG6I4Q6FNoBd4rWeqPTrr1AaBI+70l0jX6
1Q1iOEw7U/Z8+ficXSAbjLYe7MbVo8KiyS6a+Lvrdsm/WURKuSAGasiM8HJ7tHYrR0SU9UjJsD4o
x7r/aidt9dv9R7n+WLBJpsxDW4omEXP3y1XMMilyxAhoLaOw5zOHSYNtGCgTgFGgEp0dOf/dKHEu
F9QvF1RmSN75YjuIXSjD0yq6mt5lWv4910X2lL6kcP20cQoozxykXkYqsWxJI2Sh5j9LnK5ggzve
x76v25OT0eOkhqwe+gaBvfv7cv258TMZq8n2MQOV/cDPyLYW0J7jRGtWtEE7kgg2szr6YAGMgxd9
gxLJWmgH0MQlXnGVXG4JvkUeGC7st7MEKUSoZ12o1bUWKG2+RHHV0ClHvvtRbeo+RKlpDafCVAK7
aquDGHP94fNDMDeQnVwKuj21z/So0GB8OBGOZNN5jtGWN1bvqHl0o2nNMjAJGAdAmLnCKCXVJvqY
8TVThwS6P2SlcxKno9+6LdWV1aD+siLZKHAhe25AQ6MQqWkH7/fWo0pXTTlvBEe3x2XVeUrZw8w/
ShPHxHM1rQNDHc1fjqQk+hJkDHyB0mI/YlQbV6ulIVOUDbMTxuu8nvPKqU73z6pM0S6TUlaBxIuE
kBT82J8fdewWWDS6pLQ5gABdbTlrm/P3nDoU3boG42kuyiedHOAg9bn1kUiZc9nildo98of9dNMi
KTvEojXZxK1xnofeik99LLAK16qjpW7FKaITqTcQU8RJdn0pPBUMpVl5X/O4VOGUM9HStCzHVXng
UrfMXy9kfpRojIhA0EoCzuWjaShd98oyO5Gtr/WjPmbCF1PqHqQON5+K+C6/ehmAd081aasE7i90
FirHDZiaNJThWXXOyvmzsbTi/f2D8oMidnVS5CCOVg3p4/4Dz+j7peAD+fIANZ3qql2C2Bt1MMhr
HOmJkTxuxsQIiU4E4NVsedLxhoT00YhzuaDHS6I4hJo6mI9qbqAaUU4iHJTsL5iI+iuTPA3Ir1Wf
tUFrnoZi+nMT0Cs8DWzCFJfjW1U5xgnSQ+KjBZKEGlLs4aCBQ0nyuALpv6UP9x/41v7SRSM5k1Qf
dT+XNtrRaNaNjorSCT0Soogj2g6sByeA8aOhHWFK5QvbbzBhTXprMgdA6v/y2BQMANU4de1oHeoK
nf3RCxz2MUzx1AiSxGj8HnrMGc1d+zyTf0UwTzAGmLv0LTNn99yOk+ErybZG1oahjhjNOVhVmCRT
X2o+WvrT64jpz0vC/cjcxO2fvNhdzq49zeG4SbDnnKyPzuZ1ARAwtfY91ITPTRfjj4yzh9GjWmvX
rs8qrl0v2G7l1oO+GvlzvaAt8J9G64Yk6zonKkoIlI2y9U8i597bGDJ+uf9yboWtn/dqd/gbrU05
YwyIek9v/W4ojd+twdLe2jg3gtbQ7Qfk5azAAzQV3F/5RvAHz4WQnEfJSxNBHpuf4taS1J7ZOxlh
ebLal3FBW10TfX++v8qN6Ag6jisdPVMZI3epFSjZpbBhN0eTGLB9FFZzzoz6ZbGW/iCMXJdX2HH9
tNLu1JWlgdS5SAgjSWIFhl7NWGIA0lY2IEeOgmVupyrdv9lEuBPkwDJJ3TubKPA5hrbPuXWsanmo
vEZhZpAf4ZlvbSLdeMZjcgBk7RuFaZsmjdnQKCy6EYUaVanQS5v1p0GxjjBzN5ciWkgADVjevdFx
qnRZYmnCIdks2rD19E+wffNzX4NSuH8ybow/KHl+Wkoe0J8OYF2KEcyubUeKbTmvnpM2UR/XxYsJ
BytavLj5qtTin9xdBt+e2vQpc8n1xqpz/Fao3fNY2d8FgP+DnOh/+VnMP9CJu0HdGabKy4ay5Lsw
KlV9cDRMM8PVrXX9lNWq7btwv5ClyOb1rSk3s/Njq+2f3dls+rDFAeNsrzXQM3SO2j+KQV2Omqc3
Ska673LICTwYL6m9aBACV7z8iVdkpjbSE2nU1Mvz5jlfNW97SxVQVapGAWPCfEvz98a4nCc9fZ0l
4nkssvdrozzaWvV7bQ3BaqjvekcJ5g0B2vuv9zq8kO3RuOPigQ2DONjl2+0ZPw56bW0RgvrxIypv
Y6CiA3hwiK7vNrkKFbr0GaZIlKOsn86QG6vWiBjZFll92lINiNe4iN9pU28HjgrV81efiduIljUg
JHgtVx2cZowzC6KSHo260UaQCQUk1l75fH+VH2n37v6U5QcMdzIiOg+7h6JJ5Gy9oD3uKkoMMmCc
12fPSqbTkA0of+FHFZV635wTnE/8ZqvnM/Z2bUheLE7rYswnBcuAU1Gu+VkRwnznjfn2Ys822Heu
11Nub9qX/0DH0EDBW9i1N5heq5Uzn8C1mD6MqSNk4w1oHEeWbj/6YBJBvJfhW7d2TZzCtCOpsfd9
bfraR19nCnPVRNs9XoZAMSb9QdHL7X3qVYAuvYzmR1laZwb7h7z767PJz6FJJZntML32Phz47y5r
nnt2lEpsS9+VqBjpiflgxWbp52JD8NdVsqCU+oSqsP/upmqCeC4Kn8x+8udOHaMOGuvB8ZLv9eq9
00wBSk7dyYV5eZg9BVSPIFmI+jR+ISWqPtlF0n4aJsSMG1X9286c5lxC+Y2MDYXK+6fu1p5QpTHe
Q6cLps7uotbnqcjtPLYjSsU11LJlw6woO/KHvv5e4auhBEq/iGwUVcbLRxy1eO5pfjNoq3HnteJx
fqlW8dmEp3HKB+/XkUwsh0sceEyH+mwPUZBUjTHrHDsa09g5xYuRha2Okvb9rbsxyGMZPCtMetFU
nnvRr7JPDU2ZGTBVRTH6yCiJgJb7l01vvXDl37/OK5IbXWc9GUmN7rT76ipWmI7L7/d/yPXuYjGP
zCRSSDDUEHa93N1O7zU7EbMeLav4k2JVDywFAnTiCRdIWjUcnNfrXIHl4IzxPmn7o7B2uVxrTSaz
1EqPzE1RRp8G0uhPokyfdbs2f3kQdLnW/nhyp6L6WNAIjNXlxbanvxwdOc1/sX8YDqFWzdeHedvl
A4k6LqzOBpm5rnBU3dFTT8ba1CenG6hJnfWoM3JrAy3I13ITAe6bMqX96fbCkneVgGEtWpxm8Gv0
6t5II6tTb2nL6f6j3VqKBp5Kg4SeNtOHy6UqtURRAm0v4AmVehozIGTq4GK95sTFwVK3TqEtH4sg
AlVyP/5E1xcCOa4QlJqm+WbUTfOEzG9zSoABPsdN1R4cQ3mqL8MmdzFNERgqkpy5x/gRrtcizWoe
bVNpCc609U4Z1q9UfEN5itW2DBVYieEivKMv4DposrTOjAAmLvnH3ocSwHmm94nQIozuu4caBxO/
wuDmYENvr8L3jMwR6nv7ts82KGuruZmGm69mBsNIhwntgyN/s1snhBkopSCyQ5DbdiekGbsG+VJe
m3QFgOW1blh3NpjImG138EC3TgigHG5eCicQK7uPGSltDWZZq0Vq3gs/TxY77NJRDxMqf3+ARHxQ
Gt7IP4AHa9iqIeNlITkln/2nD02i9LZZQeZaaEP2XnERDDLVxPILPBlOJQco9Q30xEPbi/Wz2qrb
o6m3bdBVTh/Ec1MdnNjr5+fnUPsgIyNF3fajk7inTGWorUZ0kuzTWrsjKL4CUzdooyfoVt9+9du/
XG53LVRqrU2EIHwPexcKlNpm0cx9GcEy/u3+StcnlXyfD18qxpCX7QNaj5JCWVasJPU+Hrw2nk9C
q9oD65nrk8ookZuHfisVJMy0y7fp9hUSu7W3ITbXV4+k5ElUAf98pPV2NGL+gZC/DC4g0bAvQD8W
WBAjqMu1vKotE6pNNRrHPjaCWV3ir1ulW0bYzij/+JPSx0U4i3gjK8NV/TkHaNpESVen4xN/ZE5O
da+nyoMSF82EMKHSfVgX1/hzMnOjDbba2cIUz753bTqPFQYqG1jgwR46VGqrzO0/6sr43cqn5jNe
Ybnmx824fcm3uJv9oRuhRKaTojOhyGch3lJ3pg4otbzV0P9V2JaiA/q6OPVnVcwafDdjNr9a/UgM
XuS8JfzV129TzwNFoW8gmeu7EIKrEzNTe1KjpS+Hh27JVGrUNP3z/io3ZLOIubKfycSCpshe/SAl
OYWKhoZ8vCjMfbM5fVdVW4eAHqoI+YvVrEoOz6Gy8hArsxaKqTsN7718NOi5xsb6kinW/FyM8fA2
bEUMMxCc1VFhKmPY5cHh3NDykoMV7J724IsN0pPoGm2go7ygLW83acD8w0VzeHa3JVxqU9l8S9Fd
9aGdBHadcewB6e2Fbc30QWZzCD1woc+0ROJvVt9lpTTHGsRjY8dGeXa8gRwhH1oDbEPWn6zeQSbU
aJvsG4PiyXtIMosFUkRkN783cI6EkuVCzKzBXlU+xUyl+UAQmjYw+zo+GwNdQJjPuv4Oms/2kjm9
81E1FxzI1Hao+jB2cAzzUStLqwC1yfGk6YiVBFpseYuf1+oEu2vS+5c1b0SQw1eFKVwW1bfeqjB3
7VVF+zMjQXnNahxXzmu50r1BYV4/uWi/10BGQKoHcY4esd+nnbmEwrXG6cXwyp6Ky0jRS0kZR9IJ
pi1//0BdJxAgcUjAQC2AaDL30MZZLTJ9qYo1Mha7epac1tCY0/JdNygAWkovhQzeV292sRwJz17H
S1YGn0EHkcLhimmBWypjYI/RfGep01kHlhoabjUdnMUbq1A1GrircPM5qFZcxjCSTFOZc5okw5jP
SMluWB+Yi/3LAFFMK+S3L9mXJH67qKxZrYMw37BFST1kzzYYsSCzS/dfPMvPq+xSh6KFKm503Qa5
qB3Dsl3ryDPgc90/Edc3DM8C6INcgQ1DQeJyx2a3mBWUr9ixomr9ussM3yyqLUiIcAfF4w/LwV2g
AEgHVpCYaVC37YqOVnTG1K46uA5zpLmQLqX40lFVdU9C0TcigiLal35Rk+pZKTpY06kx4zOTqGut
+LmhuPZp2MzhW9Ok04vnmmn8YMZr+9mj750GXaPAfWsgBaLl1XqK73XbiGlfXenvhhjObDi1Wn7U
Rb7xRXHaZCdBGi+Ad7vcv6LAIGqlOxqtbuE+rfOQMMbpJbFW1augcnvlpJQrHfk0dX75DpKoOhYG
Y0USsydiiWrOccTJeXWJqYYihx5PC1n9N6tIxKAEu7mUipcPmIDrdbLVXSMKIfqsVjmHihEflRfX
eaIkBlCv/Q8y5XKVTu1KSIwmFIDVSH/frGl4AKcoHmoEgILSQ3ju/rG/wbGkw8egRnYxwAvuE9N5
s0U3MouNSpDPz2LQpzrQsu1LYsQIb/Nx+0tDNuytmvU7bCnvPS7yzYMDVtI33Kn62FVb/6jWyYQV
GN4NyqQi/5bVYJpmvT2bXUsG3uR/mYOafoY+VB2EoOv9ktGHaEoHBNjCfpJs940zqq25RJ2pzdHc
VcVLumb2p9hadIx9R/sgsb4BWpGTLTiHCFOi/GDu4gTJzRSj7LKg+eSB4M6z5ClL+/hp0dXP9mLk
ESIlEEjQPDxTc5SBVpvja9YYn++/t1u/g4GNTLrlpJ6u5uVBadc4t9VlmAGsVs0fwLYE5CCmf+/r
Jun+URSaMoAE5rI6Ge28fqg0p3Pwg3O+VeZcHklVXAdPajup9UYaKLmQu5R5EZnF0fih5s1M0eic
8cVCaC4sV6H/8m0AXIiWBre2RJRbuzvHyVNMowRLTdOcfJ1WZQx74DsH9cat7aV7TT+I3EByy3fb
iw+WZ0+2mCMa3L8hqhMHYmJau24IxiziZRusp8WZzUDRp0dryP9Lu+EICHejhKVUpKiirCK3BhR9
+Yr11XImsaYc6wINJYuThMeinrwJ02h9ens1QwDPiJZqLINhXvunOMfLoc6SISizyTyIFPJgX15a
/Bo6Vkx3mL5QVl/+mqKh9TEp1hSVmW18bPpmC+exTg7YhDdOEhrvqKnJmSfd+t01orUu9IieVZRW
bxHiT/pPw2aPua8qRn/wRFdTF0lZlM02KUlK6brv5cwzlHDy6f/H3nk0x42kef+rdPQdXHgTsTMH
AFX0FCmJchcEJVEAEsiEt59+f2BLPWRRI65ub8y70YeWRFbBJZ58zN800Nlkg9doIPP3ZW0t31wz
z8iY03atQhcJ5YGUtR5Qy8d/xpRysHdwnwW1XFMVNsC9dJXhkFrTu1aNhnaGm6BoUUooFRksTJab
yter1x4KP1/LscLeSWGIK0adJYPzl/tSsXS4FW+XRQ+O8LSNOwDnPn1Seq00G90wTGwAm+2oOv2P
M9LMXwZlYcPXZ/5NmTjlJ18r0lO7mrxLu9bqEBlnhkc5Mte1PbbnrfTMJRSFHnBRhncC/BaEdAan
/NeB7HBZbSdLG5QODXCjDTDw9GTbutbcZB6a/WQrL8rW1SNrmdYXsrvDbYKjsJYQMaFpjXzU4dA+
8dpNIEA0e0BjsEQHapwyq6swyZdPCiDJr6/pGdhzOxz9XYhlYPA3FNzTiyIZ8/tsQzUhX/zFSd1+
vzakJoah1WdWO5cn/up0YCob68aeM/tE1zE1DaTQTjqn+Szaid3UTLtdUMHz6GbpnctZPw0GbXkp
zv3k9ptMlTdMLzrezP+fnmkJwC4byUb3VeZmV97S5BdWmQU3Zu+2p4ZWMRzqraTFiKKtXkPHXF4L
r9qa/gsQFWGL2ozWrrJu1sB+SRX9Z6dGAKZfRnVBG+Yg4KgFO3Snls1+xqUdFp+V7YsqfcnW4Scv
C+kPR4FXQH/psIHhNTqOMEmND/XSlleos3eX2EyN0ZAr57JOlHuJDG2xy9DVfaEGfYYHZZXgJICL
EnhzwOCHzKtEmojvYXWyLx35TrpVEKaWjg5LW+jDmxmHsKukg/9qd8nHunARZy7m6YXnfxhu0ZGk
Z6/7NNKhFNFhefr48XB2zMmzxv244kKet2531rS0rlDSeEld/KeH2gZVm2LRBrx+eigkULW895FZ
Wwv/visW63Sp8veurF/iQTy7r9tFuRQDFFdUBEjDPj0SUuGVrD057psEH1I9w5XHKwrrjbu06a4p
UGqZUc2Lk6ls3xa6Wne29dtcAs6BonjLzAJSeetwa3FT7rYxBsN+9QFdWLns2Sz6l4LnT+7pVnr7
Nt1XHZ/kg3sqnDWAN5kMMF1VAY6ySyIqpOFcUvzHv45pPzsUnCyH+0o/nQnr05uadaDxvModgJ6U
RDI7Lc+qamnO5uklLbzDN3K7dUBCeS9olmOGcLAmV8eapyxl3p55uopSjTHL4DvFSYtrdmitVvca
895+D0joJZPMZ75h26HRk6LTzFbB2OzgIvFrs9qpbod9mi8DnmGWETr1AKc+SNvQyFZFozZTzZsu
24pvfT12B4Bng9HW50sW1CeJSXHL6+bsLUsW2Bva69smUeKFoudnz2IzYN+ANhvUZvv549kGI4wk
A0+61ycQCS4K9cdtWo87sMLOC4/9MAiDmNgw1uQShAjG+AdVL6n8MuAt3+yDvtajxSYhGqbkpQ3z
QfnjcXLJYRz6YvRNN7gbvNynV0TDE3xEWm1d9LnIdlUb1J8SgOUrvG1hnDFfb1RUFE6QflSL2Roh
vWyRo6lpTQkyuK4VZ02xSFTyrGKnl5l5PE2p0YdOM8AkqUco7KGsyhGiGj32GXgoriuhJj2lwb3t
8ve9k1AVCYT+rytBo5n2eu+AtRJt3kWlq/yvfId+79hDf1vbVprGYuxGxVgVDlzIaiLQdJr+bnD6
nrRCOBlgU3vWxM6UrSP3QeIg3uErY7hxRgNrXVOfRyPUjLw6b7S13XdKOlHDU7iQQ4dhILOCVEQ5
tLo6lLwOr3p7xNTj1y/1YVrEbUcwddv7N2bn8/AfCHuyhVPvy2qcY90q6uMpCPFhqo3ce+FYWyw6
eMSkX7TvKdYBUrkHjxiNkAVotqz3QFzbWAZmEiPjWwCtYURde1oSo/n50u7+oP/19KhQ1Fy8V7cO
EXnfQRIx1FA8gXbnXGGnAQ/N7bKIpdtuxuPjGrxymjIYGApOAqxvwo9ROGz1L46X4SW9LvBScndJ
PiHCs067xc2Xq2YoKufYrvou29smCrdJm7gFg6lyrXczmvnLqRu0+esFou4Yahks7l3e9IkZKrwd
dkmQoZVmUZ/PkSasGR8hij8zZkwLx96TfQormoxx2HtTmhcIRRg66vOs/yLEHGxed5OfW8tpW8zL
F92WI7Mltzq1N1vLRccKi8PYw1uNlxon+XUMKvYFB5bJr1fOw/z0yY0NSMx4SxDgY4slg3z6xqqm
16VWdwX9Dh6n0ARzUzkM63W+1oWEVFIVoam3luIdKrL+pO9rq6dj1muf1hJZqlN9Hat7a1hz8G20
SsNBSnSalkx4Xpg04/B6ADr8SjfGZhd0a9fvbCNxjWMUr7hPcrSKCTb3Zt8wqaWS17++vGe1N2GI
xbJZwVgAAHkATy8vywarL4Y23/f4YUNOGu1hjW1La66TJdA8vCLzoI4KLWOfKGHNtfE410EZ1TPk
sV3l2wad6qT6K2X8ryeS6t0//5u/f6nqBeBt1h/89Z+vxvu2H9r7Py7v6u6P/aC+3vV5pf57+5K/
P/T0K/55mX9pq6761h/+1pMPcaTvZxLf9XdP/rJTAA2Xm+G+XV7fU5P2DwdI76vtN/+3P/zj/uFb
3i71/T/+/FINCDHxbSkn/+f3H51+/cef2wT5vx5//fefXd1JPhbdLfJO/XHalXfqa3f4ufu7rv/H
n5oXHFH2Il1JYk0nn+L+zz+m+4cf+cYREx+a74QEnjER6c8/FJK22T/+NPgUvV0yRyIFu9C2SUGV
/f4jCI8sBti11NW4NPz54wyv/3op/npK3JDvf/+Dpss1LjV9948/n/UdNpAM2CmEtrazoCZ9urjU
PE5K1Rl6KnnRHwuqgFemzMJ5hedjdHO67y0j/4iMzFd/MtNrT5/xsVi7WG8MDE2KMSFCVAFyy0sV
pu0irLDOfXO3+dNfd/Y4R8YoTgd3/Fhix/uFYZNx6s7gHB/d+J9dxuG88wHrw4SJti1yks8M2jJk
xPPWYlC+WizMtLj16qUOzWZCB9+ds+FqWZbjrFl6MzKzmtxJ1LMVVWk1njDby19VJp3k0pjdi0ab
rTNdp3FV+2oGSV2Ow5vWL+rX81q/18uX5CEeCGhPohesrQ2ywDqwtmnFQdfB9Iu8SQGv7jtU7rOd
YbdvUZeZP1Z2g+hMAHs9cue6uqsWW72um+kWJ0z9UqXYiuRSSSuyLSWuR13W70SzlktodkECaN0d
9DAN5HSfIY99qrL+Iyg261Tq2XgH1NMkBVikuun9oYo0fWHIii7WaUud74VBRk4XVj34X7tU9X7J
8ve6WyZpDJ4mYStZnAxxsJxu48OD/K2o8m8jxJOo8r+MPf8PRpWN6/Lvo8rxcPf1vqyG+v5xRNk+
8z2iuMYRkhTUcpu3swfq7F8RhR8h50LA2Ch6dBI3aPGPiOIekexT67J/UczwsX9FFOcItDegPJsx
MMkvglO/EVG2gPF4OTMGgGS5ZekbXAxo/NOA4takXIs1DjH5x/ukNVdm/n0eT3M3h5n5Evj14esO
D+cgucTUCEodYgxPD9faKqkAZvZ4B9tuSB3n9zsSv+lTyoTvbJ26Zgpz8vY5dFIk2qthqTdonmWc
6sXa66Fr5DryTd5gfmxN5GBylWiv0chfUnqpi31jbs6OMXkR6k0Q5fVjBwOpY2iXzJKSxjfB1ORn
uP2os7I0zbe4DdV1NPc4cAejiTeo1E+XZZ27yHWSfojpo9PidZcsxU52qUlwk7G4mbIMWx8rGMXN
o6Xzk7j40F84vD1k1CwSHP14KKyVx+WZBrodG6Lt9gRl80m1sr51J9cxdq6mW5HZMBciPo5eFS5K
+8SfbFhqdkn80FQfdPhFZaR8KyoVyptxT/IKVyigIVV6K8ANRUGRU5QgTdAu4apWQB1OUwCKEeMg
w3EdjZ2BYtDXbhyFAMQUuGdTI5bTshFOE/bKPZn13pEULcI/13NYBdNiaRcYJdCtAMrU4O9rlipc
pZHeWGlWfBBAmdckJ8n59Z16pubBumWUAx4OCBHMlkN7ynVty9qgfo31eaVeGkvqbT/tJVRA3x/D
xRD1BVQb7diY3LA3Bidch3TXZ1KPzNwwz5Uxz2/66UHpgsUzdgNMmEJ/pxUyPZbYIuxeOOHDLY8T
3pxzeMM2BDTzt6ePFhDfBH267CldEsGG7Scn4xx8yNtkDj2bni7uK9jdznoWq5wmhVwDBx/qdnxB
UuawLH84DyDuQIi9bfJ9sMT60kFlxUn7eBMt2DkaODVlIJn/wuVuX3Owkvl+shRY6ww9D1GbQjSN
Xxaij4sUFETntHPsz60Rl6ndRV1vzSfIkLg7ukY+nZk0OSs6AQK9ctPIKJPqpbv/PMxhMrpJEG68
Ehjf29N51PdwZKI8kENdXKKkfGFWJUbYVgVlPnOmKUyySd7oVuKYOyX7+g74yxlTa/Mc4yX1yjPx
jhz9Ve0F356F06iSy2lom9/VxQH4xdAQJSiyT+DNh4XR3DeeCQW1i9fJNeMyyC9XQ5317qSfDT7o
s/67T+5vbd+v6nv1pm/v73uqgsMk/z9kC996T/9+C48rmav8y93jDXz7xL828I3byH6LIMHW7GZt
fS8J2MCB65ED+owZ2MW3AuTHBu4cuVBIgGQQqNCF2IjjP0oC54i9Fug50Hq2dzbY39nAf7KlMiqi
u8MwYOO1PXQmHy1tQ59E1udGE5u9JKEWvh7Npc3WnWjlDC+JcnQNvRr9SJLDRQWwuMsuxlcA6ftC
enU49bp/XyhxZjMTb6IyqK9RIzCPhw7mRBhIU30zYRQPYcAktw6d2Wv92AyIq4P0uvPcBXEeZSK1
L1p/Gi6EPy7v68pEJDezR/kOSWDzFmTsgGF6sZ4FTT6fJ2TIEJjrts2jhkJnN2frFfjHZtg/PMnf
WuH/6Qnq1g97eXWrP17f18PnMv/yZJ3z2R/r3D/CfpGFygpna90q1R/r3DPJYUk1YWOZqMU/vAI/
1nlwFLDwGVaiNYGw3FYv/VjnHm8HiS1UZ9hOyJb8Xun7IPT3eEsB8Mn7hL4SmAqG04e6i7UG8HWx
SpiHPVvOuRhafdkjKzSv+6IoxVsTfOS08+0OK9416cS477y+bcKha8rzztArM7YYXFdnnVMu/GKg
j8eDMfdMr4Ysv1sxtLLitaysr7VMahkXNG5kWNf2cKsEGlMRHo+Aqs0+BTFcNXmrTvHsqNwY7Qf/
NlcGVqAUZu0Sjb2FxkaufBsSINr+MlLegttk4XZ+calK2aXgXyfah8HgYVmfC3vBPrgCHRTJpbCu
yJCddwZk/joyBpSxcJKcNfB5a+fVu6TyxvtgcDxQO5qa37Z67smTgt74HJPO2yPwcDmk+Ix2dYMb
RaZ/zoIg+SpUVg54n/WmHY/m1L+BjFK6l+z+dRAVejVcTgFzpzPRr8zv4V36fYhovpR0klZ4lR2o
hyyUabeATUqxbNv3EE3kFW0atPS7YEjfSAEU8sTQy+HYwIaVmlMN7fXorOkUT/0q7gygs6SlLp+O
KAbmbkcLDeEey000E8A8QvtxNfdD9inrlf5KS1y9phfpV7QIbV+OV9OCwMNxl0/t+046I1VKoHpj
3GkQvoOTBomat2YwF3Y05oG8QNgKS6Akn+VlgqzZ3eT54pVXON5nVLPtDjb2UhAuqwGRByMVmxj7
sAhgMkH/rm6Cwo+s2tdptM5Mm+Ms0azPqzenSGrOYr1Ngy15mLxk1kPDRXN53zRZZYQCQcc8WoDy
j0AqzRqUq4VY0Y3wUGYIO/Js53jVqsY6swGFmfGE+eMYVVRpGIk6RvdaEyV1B6DJ5LJ2xp4Wb916
935Zr+XV1nF83Y+AQy+EPWILX+OqWsSrDSEsCvAClbEvZ1gOZeJ58rwiHZ1Olda2TTSaiATFGu9G
H3f9XKdRiT0CkEej6XM6Pw3qf3qzZFo8SAqouMboIDlGe9y+tF0p+ijtu5XnpuECdTwjUyqxRF0q
HNWrbnjdQUUe4Lx60xdDTojnuRoY5jDVwb1dUJ00H4XZ44MMkzGZo6BHTigk3/GdSMNd5XSwu86M
BpIdL25dazTi3lA4sCBeAzHSb4vqTTKtSRY2iG9hu5VuCuYLKtr+x4Es1t8ZwEwUu1Ohve+7NtuS
zll71+bjNMW59Jx3/jTp74Nxkgl+t6byeOLSsXm1knbH0MIDlTg3XwJQccD/hM6Gp0S+NLwD42dP
FeO1Ns803ZcRfCWMfSm/tbIaaTwXJgMlfP6MN1Mv75ekbYfj2V2XTU+zSIxwDKCyY15sg9d2WhmV
5Qwks8jS7ks/AiKIpnL1L+oU7zkE0BteGw8Jr7fZUDhXDJiXiWovaIyYpFHuvU27Al8aUDq7jt7Z
qSy52tjoe7MOh34eZFzVBTheMCF1FZtOC9BLM/qiBgTq2wi72y3E7cAu25Tws3bLrppL77LVRwPv
Gs+BDR/MQNgiNebzHK6w1axzkwo6bqSuf5FmMtyp1nbXnTNlQRn6Nsw9TL3XwTiegS/d2kKoLjKV
Y7xxWIT1lbupi2PH5Qx0pZjChmkPUyNqzWXWoxLYbB3nI0uXCVsmTL5wYmaa8wiM2EnT9DNSV/al
3hcOfXvKe43YWQAYhwmmN6FfaVW6t0ek7Pf+YBUviQYc1kvweOBjIDy7WWhajD6eVg6ulfbr6vTT
LllrY5eYSRAarVxfqpe2+fDTzQ0+ooNAg8toBMXU7TQeZXFmq2cD3kjTbma00IesIc2N9J6XgcmI
uMyE3kauKZJPtEidc2NV/hDb/Vr/lS+Rx/+8wbxdzdPTQBYFOYutZ41s1CEuP+uAfDau1ezcShpn
/iDGj04tutsmVzaJxd9pyE+aHVvB+/RQNL+oxkB/4gcGlOTpFVMGB0ZX5vWO7hr8REaeWJIWxsRT
ZmLsGxctA7YgzqTZoE6o81/UIcut7/4vQzwcjASkcn8/mm3u8mQwctzeq7uvT8qf7QM/0kLjCIoz
CHUmD2R4INj/Tgsf+pebRS/Z2OatuiGJf6SF5hGWp5C6wEXAiXsAh/9IC40jtG8QkbNpXbJboRrz
G/3LwwULKZQ2PGCPzccJ+8yD13NhJKNqrxGxxSAR96vG3WkoepxgGv9ST+OZP8d2LE4X8DAFIX86
OJZRyQwj0k7EjRNol+UwUmPRxtyoV5/MIiPmFWW2y5D8WKa0vi5zq4xVutSxv7Adot8logKDwWlY
Yb0Xyt65cu32S6oNx5Os9nKs4KAV+BoupoY5oo+d44pMbmShlxq6EP+ozaqV/LG3bh498J+8i4fA
Ga6MYbezWf+ga0zK/vRdxLHcDYqEw68a7rw9FUBkzN1mZ0b+bGnE95JmIC00+ZId0GF4/evICBBs
S4x6+CDukbyPeEIqAcJRpTtnlCqGmP2SJtJD6+RxsOEwG60VoCiNdjrrrO/H4bXCti8fgoDGNvTI
Nm4dvd4VQzbEeqC8hC3eamNT+EkZYfqYfOkTkX5c6vV9M4nFi4xCc9942nrmsdcf11L2behQKHzL
mKjfzJBnVGjYUzuwj1VpEIphEOezb4hPop0xnPL8qgVE4lrnVlP0p8PkfDd0/b8699F4lxrz0ap+
FsZO7vI+f1zbPvz+9yjmGUfIM7GLb/0WVtvfMcyzKVKpd5lGbF4wCHP9HcNM/YjODpwBE3YLbdOt
h/kjhvlHUJeBMDCNJ8IQyn4nhh3uhIxdgI3Bg/MRBuF/B3Fl9VsLrbjM2ymYCcw/qrw6zgs/OK2W
3E7wIA+qS28ctfu5K/pX7twC9Hh0p37y/m9HePx6/HUGpDikIPDsD1kYpmgKKPYtXqGqKvZtYzGm
zJSBKXbyAgDt8H3fjsRsnV2faM39O9j1nabVEqlP7k4atKz0ekXahIL4het5fkc5DhAlFPVxZHlm
F5X5JdX+YONpPhb6q7ZaoBY11QYBFuRUNsp+ZX/SUElcufPgvB/nysxfyKSegZaYpm0bIPB0oMgo
rTyNOIGnGk8I094tbdPtardzL5GMDBCW6CTVgaMAuiQv6fJgIfvsSULGYiTioabI8wwOwDX4qieb
4JmzAxcu0rDK8kw/1ezSAkWamXWwC2ajTU/71pio24KGMggkL0VgUBfVqxQS62296tMSjkXpXKja
LTHGHN3mrsj7AEZ0leIqJagpzkEUtPjoibVYGGfAcg8Da50RYsqSdfNxVARCztSA243N2Vvdr+R8
nEOu8sLWE7n9FT4O7Ua/1hTkbGNKbjMrFx94WOK1V1r2Z79oinG/0NfvT6Qw7DJyQbm9Tpcg/0QV
7rg3vZOV8tYu5hKNNWdpxAkmQ+7H1FkS+8oqg2y4LeylBHIlQA/7qjDMyHioQHTsd997D3WJMdtB
fZUMpfkmdT0ql2UrYtaHeoYqib2P+oU6p3qoedRW/riNML5YW0mkP1RH1UOllDxUTaut93hxPFRT
tjF6l/5DjeV43HZ8HjP8xAYAgswr/bKkJmNRWHv1UKvRvKBuGx9qOPOhnpPV1GRxv5V5qqXAJ2PY
qj/KCIlzq8c8xR4WDBvLZHCu/K1oTPHOokJBpiII562s9CaZU7Pj4fVFPtSdjB+oQRmCbbQVQxzr
DzUq9Rv1qsuLQjJS1vcacN4360NlO84CBLu5FbxNkNtZmOKulINIpCRW1MagHqmSSwFdLaScZ1Zq
b4V0ggtQtGqdcdJq04igEnPlm7L3sougc4MPbTpm9xNMday1NT3AatJfrQ+lNTbH+N72x56t+eey
WLzxXGiB/bGh/3dtNlZFP6gz7TM1BJDVPRozl/OMEjqpkhHcjLA42tjNAbaFBpSnfVpUORWx6XU7
dG8bN5qUbq/RSJF5NRvZAKNdzsqIA4qQPHRMLXsHTCa7qcui1Ha5XQcDUsu+m0clQhw7H3qoeCeB
BdLGSnPmq2fDkJEk1dA01Nlsi2S9CIpZyLg2ZfA694JmiDINhkZUdcV6TI2njZG5+A5M0ESRIa6D
tq5xl1VudWJPZfqZNryLwHJQCiAxSY0LST/2dtgElfhSe9UGketXtD+21lAVmdLVrFfCmvokWhTI
qV1B5nYl0Jqco1wm62taWtVHn6bel7SvciecGy25WSrhv8oK4bmhgWfcbTN4rHExGd29V/nqOsh1
W4+YFIibJTf6dCcSvSRHyqXo9r6jOe9sTZefWrjw3+jAaX4Y4LT1qWOu+dlIETIkuBgZQ9lJudCS
7ULqJzQnneTVWLYLXKgABG6EKfmAAVFZzUZILC/9SNeBhWP9WvCeGJ4Irt3RyfrYHBXwBJlYRWQo
NBZDWjeVjLocZrLeC6sIXZ8pb1wMm2ew22g6CrImM7oQDLRh7nO9qu3YnKhZts7g+rHRXC1DgKpX
d05azSo0s74SuIQOs0sg0zafiJE0nJfVb804h0OSxcnQLgaD8w5qNK4tZfrKqjvRRVYhkUhy/XqS
x8No1Rn60TqyGTSnSv14ree2DHvenZW5dJN1YIhVRhjQc5PgMvrz3Ty0mhcXlVfrO53ZCKw8z0KR
gbwhhXggWmuKgX7p2Rlix4UT1ZOwFH1DX935qS2vV1ZvBvYxM63Qaqv1lbtoykAPfEy+BEMt7D2v
2/CxTDX9baPRleGNQMQknIEWi7DVzYnaSdRGGlP5tD7Nm8XCRb1tiyBGg815KyvReyeqskQbK9cf
q7Np6FmZc9G6twN4DxHWuvIlbpldYZz8OjthhPAkO0EZkuH5BhfB6QlfxAOMig/CWAyqdHZYZDk3
ZXdTISRxJtayfm173KvfPxq8C8RuMV2BR3CQoaCQuFZuJ5xdXlba9YTKIKr+mr8frdKmD9Pf//pw
zxQ6N8cNYi76oYA9SVUOjtdCg24JIfZuXNPhJvNzlaG+MXhzpLd4OIWOUFYbTZlguCG0RVe3Zu+D
eaZ12IsdfdWujBvbrZcYcVn6ZIPq8FFEmTqJtFEt06UF5I9ZX6l1S8ScIe/vkW/MXgJpP+POkHe4
GxsScS2yYhiYTxMew/WHvAd9sUOCUksRCkHo5LOdjR0b0VoE7jm50myeNkIy4aZ73LVwYk3N2TMQ
dL9rZfxfPfS4HtpaZv++rXN51/bMtZuBBfkXfHbDyKKx+q/Wjn5Elrih0kjGGd9tiNZ/TbYpl1iP
uPNQm6Cf83dZZNhHG+6GQRwkEmAkJLY/qiL7iIDEjzYvhAcG9O9URQ96i4+Lkg2Fu3nf+EwQCTuH
piplN+iVqDJEwVFdz0Jg18mJWBR2fS4YrbdyzOxTC1VgWH4WukjpML13186+l26W3NWad4IYwqhi
sxaBDO3ZbN4blnas2rq6HotZe2P3nX+xksu+zTd1JW8S5fFgTqToRa0+YWChv62mfLjvaucmTb3G
DVHAHeNZjc25QCX3VSed5CzTHOjyVetZobl09pXfVglg/ICWwDz6xld8Rp0PtNXa62W0iP2Ay96k
tYmU2dxLJwvX3OrfCE2ZQN7q8htjt6AJm8XoweAjjvXOIOf5ugrpIWxDmL1hIDfA9qv7MjRn2yYB
KC1rDCvHl2HZj061t8bOPy0rY9klVrp+cN0EuotfVpcVWemnRDYARtsJrKweoBI9LB7zrAJOwmkV
FOZX+BzpcVMEezHo13UyGbcuVtRfsffo31ka2Udopbp+4pkqiIDYsjeWtadCQnRzypyj1ENIKfaZ
P2bYyyzzMIVZVmxD6b9X8k/q1cMqEugEggGsWoAP4JgONVlVsRo29YWKHRc3rJwm46m+aP5fVeRv
BZH/H+AxDPYf3f5njZXLCiz6fdve9U8DCR/60SM2j+Cjbg3fTZUGbBnP60cgMY/gZgd4JwAFg9i8
iS7/6BG7R8wYAGOxvUMG2QwjfgQS94hhJ4Ud/0jPjkni7wSSZ9w8H7oJBTg9W+hhkPS2bsGj2cro
Tx07TzHHg2t1t8ijrR+zYj4e7BKWoLQn42xCkPVGNm51P6+ze51r63yGoZN2RjU1fHTTwsTnrRjO
zdJOT5fcLF+jclB+51T91nr7TwerwKD41Vq7hifSV3+8zr9Ujxfbw6d+LDbgU+iXkAyysLYGz6Nd
yzviOQOCsti2vmOtfyw2/4hfRZjDQ63GoQf4aLV5R+wxDkkqzIptnOD9zmp7mNQ93rbIGoG7gDIE
DENP+9AxROVjOqIkJHdVgrB2vQ5TbHfSy0MTY/lwAIQRN+DJzhbTe+Prw5vcKtSutkQGJHnVQ4Sv
8xMvp3LJeh9kq9D8C7fMPsMGGM6yrAmiTjXnxlDMuNiOwasUlPhZUy797tF9/0mIPexfbVRdxEp1
CHfMPp9RzKfaNvLEyCXjuaSNtGXoYpnk1+hYdJHWjKhWCGMKf31MIsiTRJ/+JwhIUJrgkOjTG1sh
8OhFTR1N6xWNo11S67hUBuU301OfAh3BpF8fiHj0ywMddMmGYF5zmv3pzrbLT61IZeTL4O3vH4Or
IaXfVhfh5+nF9LiqweLI051WUx1jjAr0om/rFx7TA5D28XLjntHrhOJH24/mhnNwKYyF9GqtpRa3
SBDHIHrOKxm8R3v+OBjaD2M73LadAYu9N/ZiNW6kP1//+jq3h/LsBDaFTVqO9NH1g/rFrUYjqEWu
xUFRXZTVVFwCVG3CYuyNmHb2b2sfPFwwgZzdwaK3eshczx0QBKtKEoAkzRKBw/qcAQYJu9RfQ8wc
X6kAMHXr2Hhki290Lt/8+nKBfD6/YKT2t+6yZZA+H6ojW2rW7JU6fAeP76x2mqtSW82d7Ypv6VCv
N4Xr3OTFpI7lWFu0OsvPtiW+Qa+8qLE+DzOJdGyxIJZe6Wu2tyABXw82kp65cyM9eeFr7tUqim86
uSSankVcLXQ3l0mbw2rAy9QoSDpl0GXXhQEChrHF17EEbtTqG+YoQU/DKqxQrfkbdJQ+FYn7tvPt
G0wmbnydI9seVABropfqiM9e7XVhs7ag6DkaHSQVbqcBBReMhvLeTlUFQWw2buwh/ZxQ+AEY0T/6
iwjCcfuRU5jOGx1F/p1rlph/Z3574nazCRqUQ6G3WlNwAk6ial1v7Lby47zjqyFVX+CaegNnWv11
ZaawL5exWc7tZot5uVbsFL53Z7rXFJd50X0omEtYtE9nxp+rjKZ58mOtAhCN2PhVY010Gh33o+Z1
6n0fTEm89F0QVQZ3TpMZDdNitLiiLjg2mXKGoFE/u6V3RYJ+5QjUkIqOuWpZDMF+cfy3buLOtIbE
eukjaBN5WVZHjoUTqMrVGLPzXBmO2tL9gBxf88DIeNYN1NXPSFO8Q+TZjAOv+5DIrNxJOtmhkavl
dnuuiacu6KP4YYnH+KshSHal8IxoqP0O6LvU4xHxxZ2dtSgIYmsOMI2b/HAbZ5s+jfAbP86AbN16
qWXudMRB48WqAkSYVXC8ZGhi+rl3FWRlcOy0MOiaxfXDOss/w1wXdKkQJtfBWMIzm8xdp2Xrfuqs
9aSqnBsMpB3AYiwFMiDnfOI2ZIyn923BkcQaLJdJClOh0awidorGjGjGgaxTbHFNU37zp/oDCgan
D+cO10Ed4xFxquQKrm1e76bR/AbC720z40kNVLgK9ZWLxKjlm7uk4DfTyYwAFgYRFeF4j+J4T6t1
aU6KsbyRLvMwv5qxVLE474I+GqT47sMqlB47wi3i3EBWtCynLjY67lOQ5eneEmo5pnJh1aj+A3J4
LAUn/6altjqulvZDP3vFbvZdWMYafXgqNhUqbOGiLshrBu3GTWAgUQN8zIRt3fDpRF1sL41OU4UZ
Pr+U1Pzz9roPm+DoVt6h8GsDs86QSZ8HmA2LLL45Iy9ZucrPaKRc/Q97Z5YcN5Kl663UBpCGeXgF
EBODo0hRlF5gpCQCjhlwzDvqddyN3Q9UqlIMZYkt64e2e6vM0soyS4oAAvDh+H/+IRm1Cz0arxrV
u0PznPqAtdlFAy91s7Bu7wSR4tgkmDcoyr2gkZMbUlrjWKuNmzJHWd+V3qU2Gzd5ykTS7fjJ8Hgw
5GNzjah9sIhSNZX6QVF4UrMjPjgSmzN15IVp4GWB7iXKXYow/SJxkhmfShh21rBOUWf5PGAuGEyu
e6cuSxZGhXJHrT9hNuTeEUXw3Mn8qYyZslg538lEUzbr4tt1ThY2sn1IC/2mFTWTVmdykC5q+AR7
AcO30QaAeAo6fbTCplJK3zBZMhannc5q0U1nU0EO7wpj+0usdsC+ZnJpdP0SBWbM63Qkr8aS3KSq
KOmFSu/HH3PSv4c6f7I6oHmrSIaVJhrj/QXc3g5V8blYkkNmuiLwama8TNuH1kmeBqN/aIv2Ac4R
z96sIPXaeAEnDuPETbjvyk2ec9Es25d5qtTOXZHj1gEKDMVvJpysrdpqX7sDsyK2eG4Dg8QdlLtp
zhhcinfmZXm9das5e4d/Vn6PycqcBWqUzjti0r/iu5GF+mTgaWnyqUjVb/IM/wi2zOgR1BEUYC37
Im9dGptJOzecCqV6VljajiyyBkqGM15pHe8SuHC6dg0WQWD7bENPzkDMT9dtbBnaUdNJXLgKXdkT
T+aGeas8zlOcXBtuoQcp6/e+11nwM6t6sEEamDac4c5NsmwJxVr0d9oiYFsOhDUfB2dmpTUypcDE
RCEjDQ4an9R6ZV+Y3LJm9/MuVmduYh5Y6QvjBqMR1sWJXFKYh5kNBzeVH9o8Sa4ypcw3Vms9ep6W
YV5QENHpSRQFiaE+gGhYRzk19TZq1PqjprjTzi2j+ULBb8oK1TR5krGSvROq8qg1WS/gTq/vL1Xz
ArvrRdnoo4aeeWzML7TT8LnTjCHIYiYLIUjMcNRIm2nWsSjWRnfrNIP6AO7zNOHMh00dnqMVI9hg
w3Ynvrce2oeXbZG69YbMOfRBwOSBVNd9EYONY7EWG4VrXRoL47B0mAY1C4ax0A/QC6s9mlqnBFKO
VzRrxCfyA93wZY3IhH2pyrq8Vcr0KSYQl6Mm7ZJubUSzxK97Sn6H5Rs9GduJoa24dxMM9YB21nNf
69e10V+0lfPZTPKPpZMds5l2xrJQJUgMTvyqLEBwBlUPWsGE01nitr0A6KmIqCEAOENqRubPcWrU
7HyeHA4qkduGlQoZhkl30LPhNpVDsdVztQ+7yZqu9ZE9RI6Sk3HNsk5F+YD7MD9TVyUXZT7mWbN8
6oWHjD95EjHPD632cx3zt7VmnbRrgfFSLpRa+zDb2VOT8jRdIRGi0VN4A8hf2wKvC1NYPwCUgNKc
Cp3TJASj4KhXTkuyyV3WKttR7kauxKKZPo+ixX1MOAIzFUO8cd0XIcKrC2NzSOKWhWZCpTQ/LRAn
xNm91GIldJzhKhFO2HXJmWEON1GWQ9rX0EQSIK/6apuH1CMXdqfca07zkJrJzsnK0i9M9vPFNCjZ
spQ2QLMpsblL2+U2HrOUTEldCxIpD1GH34jbKb4RKR/AVm6tuqUv7+KUMlkgk/F7TfZfUj3fa7FD
W5ZhPeTRc93C5U4KcUY6MmVaPkyXRKJnZ8XMXC4jFm5sfQ7jWruPgkmzjjkrpaNesuqkxqxsipwV
UnbZ1ezCEPBbwb4J24+qEdVaIEa5BCNydb+oM7xK6sXY9Ir+hgHZTwfUF+knwDVnbFizpz4bVe1A
qhCuEhK4p2yIkqFI0+zD4sTPKV4APhvr869L/xdn1JMXi2UJDF0ACIbUqehU7w0C/KJcCcv1SfFy
zAOul8uNkXjxRsrlY+86NDjYVYrc3A2Re7mWk/rCgl6gLw66jgOAhh42WGsmdaQEWt9ySzEwG9nT
lLCVFqwhQ+mCMg0hWYHtodLz56ZuHwyyvMJ+4VyTGjcTee2+JyF1C1FTBbHt64nIN0OHBtqkdFzL
TQXL0bKgCJcqs1PobBL0sGc/oXNE1cah5aWmG7C0CRbdxceAKaKwP2VZq+w1aABgDdZlvfA3OUg9
TKkm7ypPN4Qvx1VXHK/Cg4ht/NvOyJkrHtkYxllVNtOUzBm32EIdGGsW1oK9GM01gg1vVtbCDp0j
PxrGf4bWUbsxBBF4NvnsFM/RWYxD2TeD0N+C1+6qgn9+KXP87yFwu6/VaisiT79qvRssK/5pwPLn
3a2g6v+WLQoHkh/G+U/w7u0jXiP/OIquk//AGeUfl18HIV+Db3z+O/gGr3eVqNL94RRILxZU4y+k
Fx9ETbMBbR0g3XVCfgffUIJpWKPAm6U1iDQFDOE71Ov8AfmbP8QVYIXNCOT5DTbwi+vg6xlqc0LA
TgGyJ4TlUxu2tBYzTJdYxVaoSy9IlsreGaWhzkyrWL9OpyzfJW6VnFmV0OKNYVUDlDAZ9XgBOSzb
nAW6iUJi1D5XaMK26qRl9wIuU4XOwJov9U5rGd/60rC2WYVyzKf6kxsP09MazQdnFy+xAPuW9iuK
0Lf8/39yFnLBd5CSArET2wXl+gQe82y4peU4LWFs2eLRw7L5edJs5TyF9AqBS0HIgBpKOygkSN16
IFraSskSD0szHPAgx03wZZz81oT6d+iPwFT81QS6a2mzfnn88jJ77qqnx/g1dr1++vv0Uf/AABkj
M3Aj2hqvsGto8euLxRILl0usqJhZ36cPFHzeOzR3Jhe90JWj+n36wFE1CQ0hOZkMZYtuyu9MnxWS
/HH2EOfEEFu/iAlO2PwJZEk3OJ6a2PKCZBz73TBQl43T1IU/PJ3rb9/3o4nRi7P6D5fBDhB3TZiu
OqQH4gPXjsCPMG87Ck2xJ+KdFWyn74TRJ9Mml4PV+i6xzh+zxFQUfxZKY4fqnE7aZsHtCIldN01X
s1WKebtgz4kZSK0OCAhXusZ2Fj3iRMNGyCYTVZ/Oa8PsrwowpXzD/js9mUXU0efhpL2Lp6K7p1NM
95OjqmqFQ0MAQUCKpvy4UEJdtzO0m6O0lwh2JA4iN7nogTT7vG87XN68Gfq3phTwj3A+tg5RjivP
IeUwcZ0aMqceGurpckCQaG88WqkKfM+5aYMmMsvzoozxyUjLsodSiJ4NtpHJzwvU0VueR2ds4oAI
8YpjUiLuBT6wKdQ7u79v6D2Nq2ZStL6plPN5nzspTqiyNQ96irB6plZbCBjXh4Wug9WMfgEjK/Nd
gatkUGUoIcHBsCWCAEWA+UAH9a5Y3EUJK/oll4nRR4CBRMTerAkgmZ8tebQ1yrKJ/WgyIzcwuxyI
VSAaHwJTyfRLyLX6Uxa7kLIKe3K//HqYnAzGtYa26APQCIR7rdLpeT1KsmLqdGduFQ5T0tvLadFZ
zZI/BeL/UvCkrfD0q8G4XoZ2ECUkntcQZ19fZi4jt/PIZQ1mWY6HTDjv5KDpYdWZ5PRC7wpEFEVH
La36gGmbnk9R+hZV+ARBf/mlqJottkFM4/jf17cQpzXU0aJWAsdK5EU+tcZeSKFTGyY1NpF4Qfz6
ya5P7vQns8jww5mKLCon1+tMA4GsmipBXUwgtKjbwryTWUDYvLb79aVOu2Hrb+MoxHVQzfCMT02S
mzqJhHRTuIldKZRdowv5oMyDTYR7onSdbxiltQDlpha0PUteV5ALvo44NmRbI0+Nc6hDiRtMZTVc
NQP3vYsWr/M4ygwi6MaOPQ2SQyPCmunjBjPGNJsJAtcRhkV2k5Sec5FCzvgWWv9bG99/r0z8f9f2
ilLth1f9L6rGe1F+hlv0svN1ydd/fJOSifLr6wJy/arvO6D2B91+CBnIwiADoKH4q4DETYNNAbtu
m8KNrhYrwvcd0PgDQhFEINuDS++u/ILvGyAFKX3WlY5kEhkPb+93NsDT4UpsOtZ6HPE4rFLbYnL/
eipGntK6yiKzUBtKMCNCMGzh294gq6D28BGgWMx0GOeGcZ8C/ye+Pkr3euhy+V7tGl+FLsg5u9Kj
rWm1TUq7wUpBRqFaltNUnVOedkmgKXp859qFHSKt7W/njmjPTQ9ZdJ9K/Y0oVP1kfVt/EXMPDQuE
bSxHTvd0geWkY6YlsXNCyjCe3eLarEcc9VIjCaxZIoKXEjzX60x22yq/MFpp3vRune0AjFviwLoh
4OR3nbL/nMHyRqSdaO8zO7aQxMp535Wt3P8wlP6mQlif8g8L1HrPtPFxCKOfuRp+n7QU3ZbwBWXO
MrobuA904zJt4rG4H5dygNLcYKUcyfEN1OZ0I3i56GpPjTuZaayV1utXz0vyDNTyeKgOqf4+S+f7
Gjm3r/VIlSvHvNLt1t6mlGEBrVCxxdzZeyt58mQjeLkF+G46JeAaefwyOn/ofztNPcJ35xZqgus3
tpGgNje18mHSDLxCrcS5UCUoHcawy05TUmK7Zx0p/dwBb2FSdkxAO32jzj7XxfgS96S+8ZD+RgIJ
dWJdyNkx2TpOm68LrsdFXzo8JONeDBc9oF0L5kiv1x/K3m/aKsjTK3CZYFGnM7jp57nxBcYFnghF
kEVWOBPcHRe7nP9cejc0nJI+/8cZf27F/FBPjo9n11Z4t23/Vn7u3zxcGA2otfRVrfpT37hJqLkK
wL9QkowKNN0iCyidBE80BBSDstSHXw/iFy+716PYhqDCwYoCYxWPn9COXGswvR6FRYgZz7wd3fyo
znW6q3Ag2ORFFl2AJz31Xer4Km3zjZstGCKMeItIgHXfxX1n10VD/sZt/fwYuCuM9dZqQyNV9KSs
oivVAulyV147DQElhh5UddfuWWOrkEycP6NSfmuv/Lc4JP6ajQsG2gmZ/ONetLH4WxdaCqS/dknz
D8YoGxoboeGwbrPhfYdZoN8yllxASIzPXza8f+6S7h8ObxRXN4wK4O6uFOzv2yTmPigLOXmCzaz7
6G9tk6djCAqGDRUfItXK9QW5eb1Uzkvb1nhUe6E0WwpIzCKDUtoYCO76fH7+9TQ6KVZht2BUj08W
FEE4WvyI19dSZb7kgyR6ristjLbjON3YtIY2XiLvf32lnwLNXi7FSQC6oolMdPX+/fFciogNmxzB
z1rGJCgN7zi492UxjSHOktm2wKwKSu9wsLNIIQKifpidCfhTvabdXH0qjOchfqdwXttYCq38CJMY
DJ8pcDMdcwOj2CRvqTZPt8n1fkETVgELUNxPugiEKYU1jpoX9jOQ7CIbNTBG9FHOSBROrUVkqrHH
bH79lMz1Kfy4rGG1zqCkOlLhy+GOYbx+SjmJXXk/F15Yp5wr3aa6iZvhOde9/AZp6sUYJTQwlLG6
SARN38nQNuZsexeDSdw1WEbY1GkohHuTmF0WMJYDQw6YETcX9XA/Kdm4FZo2Q0+xLfQB0OasAiUN
cPen2bJpMdXV7djaN9Mgp01n0jOeYdAEve0mG8sRu8zCQDEqaGNpdTQHbYtFZBHXq1VK/kGup8lp
EG/UWH8DzFE2Gqvc8oUqf1o6QKaOR/yYMatw+ylsHfz4jTn7gq5V+Ojs8PCQ8UPRoQvUZHSuRt5Z
jq801lKxvfv123nJSz95O6Sb8Vaoh1EonwZzz1Xm4OyOR73qicpnq5HhXE9rIxhxztKkRCvmKrby
epglGhIr2XXBbKIvsZoP42C3b5Q0P60UOJn8cDvOSSXnmX3lZEPlhZ5SZ9DWmzgcDFoCRn/fjstb
5sysiqdDk8KRMwCJZ6hJfqp1p7jgYOi5YUOXxvfGbtjEtT28MQP+pr+HTSP8cyz/SP1gFXw9Awqz
nnMNx5pQybHyHKbuk0H/OHBEf1EoOD3E6RKusc1nNbEafqRZZzP+1iHgjJNYe2nnKo5JjtzZU/Gu
Nsi4TPNhz+H7C25Z9Km9iz7XootlVONAMfptVOrDpq7ETjEV28fHj1zOgYazGIIm8d63lnYFdGMe
6cSR3klPyG9ignGhsVQbhGJY8xQdnJHQxQLh0MRFEULLIEdBcXalmxQbc5Jt4OTRo6KmX7Jy/BjH
anPu0lBXvHjBtlMF7vJYUjLxfhDV4rt2g3NsRZOP6ySbjIjOwBvKN00715XkdCxzEIPgT6oLdN6T
pT+Z8ma0s9wLnTyfN8hTqzRGE1da1b6zlLtkSKqjRkjPltpX8emSU/8RBWy5wcDH/F/PrBUU+elm
iMDhiAC/GMvZ1y/d8WoEb1Hkhg5yZh8qhu0XakUT97M3+jV9cYhW3Vv19t9e1OVEgvXQCpeeXFRd
RvyJkZ9iI8Ihs/PwIh4632ybi0W0ju9mKVqQ9OOvf+nfLmeYLoLQmkiAaK6+/qklFlzm0KRs71Z/
kHS4NxiYZDsU4X41KF6gyP4TQToKJEDn00wg8rEYrD3dw+SN48aL88HpQ6dZQSUEVoC+4KSEjjpr
qeo+htfajmYwF+oQRCo0qwRVc6A28PIWIIagiaf2LGrTCSJS5250R7msqUrOXBtkqa/8CS7HG0fU
F17t6a0xLlcPCA5COES8fkiZyOOY/Ec39IqPhtPkV/l8OWfkxoz2FsUfAS2eWu8q0zhgprDYUFjM
nt79YIl+kxZAblnMHqWpeBXrbetXtfdRFoaFzJiIl9R4J/SWOFSZejv8Rfg2shUDp7QDw+39aEgv
SLd2N/B+P05iDmOvxRg6e7RVzMOUmdEBnyUb0z1cSNJWlbgM+kqkfqc0+H3aySO4q0pE9ryVlbac
O/FV45R06ouCrJFYHhWVvOSxwFEn50HH8ZSGINhOCMUKAW6TQ3A13zCG+LudwgEDXVdVyjzvZFG1
koawxMhxwzH1htDolSBevcE78R5CZfttCf+tQ8n/9wDe2oD9p6jqJwAPCtCjaL9y5HiJ1li1gRyM
/zqBuH8giHBRRCC79Vh5+KPvJxB3DcJYm7YgS6A0P1imaPof/E0asNBIVzfaNer4+wkED1EdMHjl
qtOY5cO/A9T95HoLRGhw+FjRLfZ6mGmvp18166kKlqWFddFpHxI7r7BxZyfD/LylrshISIQbvBDI
kDf39L3U29Y0o4MUtnu0PGYBvI2HaDRhCzaZ2wcqldnnSqoaXmMJy+5mzLXCHy2iA+WgjPRMln6z
lGr32dQzJM99XOcQ7SbvY0YmzQWFh/1VEXGao8Imomaa9JR1J3Pti3G27e2MKS7ekkWy5cHQShqr
MfroSG25/eEdXn9bf1711vjZP65K62Nhf0ISp9GM56D3+rG0ebxoVqRroRyaaCMcowrzcqg3liR5
esLd5SAhbGwKxSq+VZ7/mVKvJgjj+V9PqaBvHz8/vm7+rqyz79C3iyW0RzoMTVbEbTRD/ppS3h/I
mfi/DR3O2LeT+3fomym1jk9SIsBwAd5+wL5pGROsqxIWyFkcb/nfksmRG3E6dlZWE2I7yg3aNqfW
PDOOD1DC6TZBf1K+QBpILkm36urjULcqhB0cUPEoLbc44tpBuagfF9DSI+cwh3p+aaIFD8wmnN1K
43whB+NG0OUNFq1uR9/ERSAJzFq2t7E2tFtyIDzIpWnl7LXEk/ketwIO0PhqHAB5I4scpArifSE2
Q4oQ5KJLxDGD1goBXSwfXbNpG2rSUTobVS6h4ybG3qw0zl2A1AYTc+jxFErjuU2CeWjj7dRF/Rv8
s9MNa51qnLJ4GKtxE8/s9VTDxA1LjK7UQ6Un0NAtx4Dz070KA3oljdffbPv/M71eTS82/X89vW5X
ntKmlx2pVb18vXHxwe+zTEcDCHeBwgyMl+4BNfX3jcvAxtpYM4eoM15gtb8aTA5+hWteNzsJZzt2
vL82LshLWMahUuVvoHzHG/F/yFBauTa0mKBQmWApr4dNIWhspKXGxtVETjA7kNynx3iKu33pwZaW
FujI2Wy05EmP63jGeU63Vl8OMKU0nYqgGc0HuMvExS8OzGHA9DaX19qo+l1fKaHrVLd6ZKg7Ix1v
8LIIujSdg5fn/luD8d8B08VY/5cD8oU55z+C1fyf/8q/FvOPY/Lls3+NSRB3qn4HReXq0//DmNRx
U6DgZdd/Ga1rP/T7yo+aFaIpYO03nHflEX0vppCsriORLirxAS/2DL8xJl/OKj9WDaC5q8UKRxlu
AtjoBKWRWFc7Sj/q4awmeIOnM0k4nSL4t/ekB+7UWN81nfPVg61jiyL3i04omxbep9MTndPp4i46
d1vX25qzB51ed8LSMw7EMOOF3Xf3nYrVdFZUFx5mYo4CJRijkDIYhqgP0zW2u9WUYedMToPj8tRu
ZmMqjuqSnQG0fvnPyP27KLyVGPmvV1K/ysUgHn8crusH/hytFgseKyHyC8YexfU6XL6voN4f4M20
/agx1/b4eir4c7Qq/JFN3MULb8yijFjVu38OV0VnlDO4QKuhfK09i9+qVODDreX9XyMWTz3E3NDI
GPws5AADJ6dvdxxafUSMuhn6dkIvDAmssINUb/uBrDWhj3eKns3qmZND+fJVzLWWsK00c36y5s58
iuM6cj51WpfC2/ZQHQcGDdTUz20zptVaz0tmocVQynddhZpsq6IlISCoSz2M2xDIYUdSLXOpXTU5
7KFgmepx8a3WsJpzVa1MF183w0nGu1KrrYsxHZtyHw2tVRmbIbOWyQyWrsEVsIOelt3nVdNkB7Op
2mJrts74DOjTfUrjFs99t0MsIGbH3pQw/8PIE5eTauD53xdlAIznbERaXSm9iXVygdeGmAWBG331
Gf2XxSGgrULsPZ5U/KuOy6ScxSq2QAlW+KjLQSOWEi5aLerSrwvN3C2pclSRDxzJy5WBE2fdVrPr
6DAP3tEiNeEKqXqMD75jBOy8N3JeRJi1dRMKDG+h4HfD5YJnvE+qGbWik9xEBTCZm7aXVj8lh46g
9Nt+qO2NO8TuAT0zqrTZ6raGhSdRoU0hMpGr2LbaQzPgveBWz5oy3xhWtiCPjJVtO4n32O7iUDcg
GnTmtLrRcv3JS1MzIDHLDE0kee9rDO82mV6Um1TNnnAk+lRO6HUYl9XOVpfPhp0oV6rR1xtdpA1o
2jKFmTukvl6J4TbzeqQppvZuRecRVSu9n5dx9D7T5+wTCXreXtR2vVGwlAg6Ak+IQkAN4bvO2E93
QpsS9cu4NNm9Ti2b+s3o9PZtA2fxYHvYl50RrdUZX2jrutjcV5WCOMigi6NfpgIT0m0tSAHepQph
vrW+mO7Gy+MmOUsQFtwqU1dqeefPCtrUUDMboY0hRvnu3F+4nZnY187ceW61caVWWu5zTSriPJ/H
Ti89/ToxycOOY0Q4qibOZGvVZWguDnZ7jVUYycaMl/5drNbVfHQrVWvDWGm127G29EdncdxA6ZZp
D8eyueEEi9HeKNu90C3McVerexgAETY4orMfGLYAXkrv+hVG46PfqUW3pjY2F22U1s9GbHRgTGXV
BDZBI2cjDsmXfZw5Um6qGnGFvJcCz/vASWGIZkOJMJTuyqU2GdexUxkh9uTYo7kKaVkeVj9mmEUp
o5jomXpY9ViGe6Zr+Vw7O0k45LKXgO8ICSflOGq5une9bvLNyMLhVFFm2oh67SciauS5rJu43UvU
MWooyylqK3ICZu/JS5pon1tD3ePCFcFZgxwa7ftIiVHoyfdJW1mf6HclPvkU6B1rzES2c18n12Zl
zztHUTRypjVvyxlB3XJy6TDyiZE94Sro64WZ+0kFR5ssDz/qyuagjRZifrIhUdm1EYRukd0Itskz
aRZroEiMjMe9gh8ojm1Ul4c6JkM8I2ALQUo7bvGDax8gFClHUjmMcKw698JdxvQR406kPGjcNvG8
8DAMFCSmtf6VhY7dOJr5zs1GdycJcohRbjni6LaDu1Or1t25uiIP+YpBpr21+FLU3nm2eO5lVZpG
WHmpuldNkR7HZFSO4Ebme2GpXSBjHI+kbPPNvKQHmUzNrco88V8umeHHeGvOkeureNRxV9593LJi
cXrzhB3yOriu6NqHlzdYyVrdoyU2Qldfv0Gxx6/t1JZ7xJ+PGRrJ4zSayllbJeMhTohFcWceCWtv
dEXQmQw0R+ZB0tbiUIKkbyU2G0e3GcftqFbIpftsDUmiahFYUvojEkEg0QFWRs7oETUeT/Vkf3Sj
OX18uX7l2cmH0bHzXUYmC1h07F2+PENCSqc7FYbxwW3NZLqI4e18UJl6X2JpuRelkRhfprRTbyT8
3Ufp5GUoQawes95oHzDFX56mYihWvQIkXVAjlj5a7R8zTZkOJM94d46chtt2KZV7USf4bqKHJsHD
1f0GIOp81GzYuLo7Pgtc2C4ySVKOpyEIQrjg1e4Hg+634hzqKJ2w2OAZY5vMVF9IOD8zJrtOk4AW
qoZCG69kPcn8nL7HGfxz7Npqx8oOCkr8Oyks42xy5mnXjfZVVKm3XZO9m+1yP5V4cVXuuCFYbafn
8lA6/Vbv531vGE+1y6leJSkqJDm9XNX9DP7avRqNhoHuatduvHzAnrFCqw5furZpu5MlKElL6ZTQ
HOiOsefMW9F2re/FREibvbUG4rgGVlOL67tAcJtYeCqazMQ8SqOSOzUp+8AecJu04bfSJrLifWsz
xGnhFBq03+7RaTQ9wINxQPkx3+MVLXj+1V2mR5/6NvpsYb0ZaqVyq7Vjc8le4gX9OJd7Supik/Yj
o9thKQYR8DDxc/O91wERTpU1IWpd5MOcdPXGGRzlSBqJQs5PkmzKVpt2NqZbmtfMLNym+zypcrvM
zp7gar+Y85EtSyzvJMjFUWmnnYwM/DTIq6/JFr/SM8UhHGZKQnfs4kA6wj3OeakSdd9tisL26C4n
76Myhlg1wkUYG3nWdOmHplt2tY0Ky84H+EWusfiNln0WppiJ5dHKIK/09rmDQwIhS6p425Mf2wrN
8XNt3i+90mx6yyk2qjeVIe3nQDHR0cYmOeLzwAEitfNz5KwWEGcxQbCiSVHmCcug5Shng7pMqB77
A/M13SnTbG96rT503rpWV0mAtUH5mM5iYlPsjJvRtI1dPA5RYEWNd03TpHmnSXsMDCdX8cfP3Vt8
1/RdjFvlPsOPoPKVXExhXEgRAuU6C9FMZrkfMGu6iWLjQDXocrzG/eCQARRhTYY5wuUii/zKA+7d
slYPRLvMinrTulH7AR0A5qUtfPkDxgrkvsP2Qn5ZsY3Ys96dOaQqicGdL0Fcxwu17HJ49uR3u3Vd
3Ai1qei4N/EBCTLJIUWLuzwVchdGZm/sALMYryYgW4RV6LZV0/YOuaTZsrRVFVZVaGlLr1R2Tm+1
4WTRDVqIUToMQ2GDD5BuJTByPYrCzQ5WKbWjYafOHpaZ82Xqq5ohmSpXadUODNM4O9e8lhiiBHXQ
YJvzmrI8TkG9GtOGi8kik8C8nYmQmwGnkaySA5t29KxjgQ0HktnEOxcoK0McQ3pqxaq+wKSc8HaC
t7Zg8Qr0VrW9LWFBBLNBxWi7c0zetDN/wkS189NcF3EQt078jtPBGDoWIoVyGpOvqVVZm7Hs0x3Z
SUiTkzUVsp+11u+KGos6KvUwWsb5uh5176aOkKRg3reVdqZcriD6Z744u6bVn2+6hvUfaePyfiD1
2sZv2LeFkh6W0TszxtkM7Wyev8aQEr+4taPuFJvOIeHTocgMcy9S5A9WFI0kG6UjGyIkzzCpiFat
BXsSFPZnrwCPxDfE8dmTH7pslBdaK6obM8MLbyyrezLBsk2dwHws2yy58ygZQ3pe4mAjHguMjgK0
m3t7k858keuUz+zo7xYdSRkiSlY01b0kgOtdpGKyPBJ2xiQa9X7ftuwm4KXFjTljQ0BVw6rWTM6H
3Oswc4BoEFvyi+P1nxF3U3tZCvmvWW3SvMPACf/4xe5YLst2C7f0yabBFvZx+ujkC7vfUmDR0DdX
LXPMz6D9+LPVs9PWZhJQakjacLZOb1El3CxSFxSmzkVRlvo5Z5Fih746DSY1T+7BpzXswL3cPcbw
0yAVAmkJzBE8qm96KtW4nUrW0ZaznR8rpFQLVX/EMJDfl6rlY7eOCIr4M8Tj+OcmpJRHpqhvJsxK
g17Lm2ORZCWvSY/CNveGs57k10Co8+1cuvbebBrVF/iC+YMc8zDKcc+x7EcXYnZamvpWdbJlM3e9
RZiDrWxlE9kxvMuMSb/U7xSHmtKN3fWlfjVw1kbmYvfXcTVCMsqar6NUKHSbtvDbuiTTzRjKW+xO
+puB3N3K19FonC2KjgK5cVMGWx/dSwyr65ACy96OVEvkqS0N8pLW3HlO0hLR6H0eep0YKLsvA9Pk
PclWjw4DW90+N5S7rKJzrLjNWWSO6r4zhH01ZM2FYmrLTsHx6AwsPw7zikBH10TxL2PP3tYKuva8
l8tu5DHS49KMEupTHx9iy2Q4U4GHnVjUdxHMlA9jV9KQjqYbfKMftaXO35cj4qLOrN9JxUjvYlPX
d4PZGh85V8nt5KpfGgwZzzwDk0x63lfqpFwtanVZ4PcyulRaZazUQV2n5SGzi/mgVUaLlUXylE3i
HKG9+yECF/Up13mP2ugT/+OdZTYazDaSWoAr+hxa+GxvBj3PdlaHzNP38to8H82ufDeabrdt8GLB
5ojeXKZn6nYge2Of5Uu0WZ0vjkMUU54pn5wy6S8cb5hCo1CGrxFUuXtDaGs0mgClUkZrz/oFKJXV
0b1hmeVlLtRxt+BPfTFqCltY5KrhOLl5aAhqnoiHaatjfD06+C4vs7SuRJWgvrbJlA3ArccLqyO7
vsS37oKYlQJ5fd9dQrrKMP82cHOYi+ZS6DNgbb0GM2uc4oNEXb6UpreE6ZQMN9OcIxRbz6EUK3iN
mp3Fwbvp8dD9v+ydyW7kSpqln4gJGmdu6fRZrnneECEpwjjTOBinp+/Pb1dX38wuZKO2jd4kkIgr
SHKRZv9wznecmfLNWuJSeAv06CqtN7MxfKWocbgLAU9cw2r3Xubqm4YXeyqU+HBZYm7cIBenzG3J
dfMXap3BeV+mUm5anLCEis3mW2343X5iFP1c9r75IMfBuclDxXBhRkJuhiGsdLnIc1YXD2OL5kMO
Hrx6q3wLstQ7BI5yYzUGPlFyuEynMSCnPm0njg0vaxHmzAmu2zTbtjDJnbVCnKTtyX1ac+ej85w1
mr0i1ZFWTnhf1/UKU8vqvxqvcjZ1js6GCi0pItekEtG6bqnPPESgkywP7mCY59pDGBoAcrxWG+GD
Y5fjUx9Ykp6d7IVYNfbymDZSbOmFi0NTw1v1Za5vaFGHbeNL/zimoo91NxUY26sGs/DCNeBwzgLl
KdcDORHd2W7c4lYnwfiDDIZzvGqtg1+U8qnCqgvaJ6i3c+MY74PtzYcm1DCbulrdVUbRfpito06Z
NlIVySKfd6LlcBkcN33t0/whNZuLQ/MvU/OzdFX/EjDO2hSQAnd4NPp9HSbtfp3dl6wFf124S/WO
D7C9KaQiNllM2Vur/PIGOk1xFGL91VnsevMyWfa6c9cbx61/m+EoznJK15tksqZIOHo+2MVMHMSq
/SgNeOXCXPYHp8YQ7RoOiZeJ/G5mG2B+nnyNLYEAZVddOtqvfu2bu86f6wffW7w/iReU0GClvgFH
4z4YXZLtEcGt4GZHqT7r2i1v+Ogy9FuBs/cXC1WimfYPPsX4vabZOgRNYp4VQ4eNpniCFt9qJDse
L8v1M4Kje3XD8gOtxFQsZLTEqL3ceE1bAiuWvM0fp7SfD2NW+/uJad4mdKtpH9bEaIZda7yHKnE2
prumcdMm1dM6lTOSNan4YNL2Clypdz3LzDDKrWmg73EtHkIbMq4o2H5uq8Ua9yDP060ekvYWsVVy
O4dFv6GgreJ6rp3PhgAqxmwy75lztN7BUm31uFJWb2sASS/eQHuSdlhoteUX+/o6JTClNndGzm27
FOYxbM3hwM+VHsOZYRKzhvLigMjfS+IS/pRrVv6qfSV2UzGUB2Dn/X5sq+WjVxw+JrKfMuLgc749
KMEb1azBr8Btim2OluaAry8Ax1Y3u4WxzTuq/2VL7gbw/EwP4geUW/06BIQtACjT4aMg6fKuXXPz
uw6HhCimoANY4Tu/NeOkWBaLjMkMmCMCMutdqJnQWAkPZZjO6pURVPKl67y5TXIEpfXgNzdSDe1G
TvX0nYX6zZZOcTvJrD1ouETX5e3cfJIj4Txas8l+eM7njyBTA0eIE3yhtkjPyjDHQ8HFXW1mRBSP
vWvkT2OfcAg3rdoQmUWjXS/GifQAAhTaNGPBzCXUpHTNBATUJhi1RgSXogiys8p19mUXE5w6rh2J
Wt2q8vuhW/24HG2iFjCtBBQPnX9re0axnKcVBeU+BRkbZRWpYtYArUj5EGREmnHp5GI8ayNsj3hj
r7Yb2YZ39ZzjHw2t4iJUIX+VVquyCK9LFqF27TZjGoxvFfEIqMO5/ztmbs+O9JJz6GkjLhfD2lmh
nE5NBl0M2Ahhl4Zh/NYEAkSWmd33rRzvrcqfTw0Y540HmGWfiJazsVgvoQjlfmTeeJP7RfKAk0NQ
lC7hvTUjk0GJgj1Sl+qiEjM5cbZWt2kh7G3ltvMdrwcBHIscfkIKIdWAFbPCL8M1nxyGqzdGDVZP
JKBKcWLBnR9j053n2OcxCVLrp4JktrHs8NPT+bYswU13diXPDBfL5wGvE1WQFZuF/+JNKtuwHPU3
5iJ3RMPY0YT0Lxa8DVt7sYh7dPvIUKncpKBCInRnRKPIZe+2I0e8migwF3UiY2t4IoWUxwZ42piy
ntJdue7GnCV8ysL+1NrWiKd1eZW1fm/akDQKV2/7etw1dKORSMzxIgQTxCSpDrzg2JqFQdgqoStX
KEl99sHXHWZRKj74iXLNDiQiu9THmz3kR4Qcw2GZ+2W/dEuJ1Lo4NV0yXGiTyNwRs/M1kv0Dkpyb
H6/1g92006ENjZ0zQhuyMlvuVbc6vwm37Z68oje2a0Ey52TTSK1LCaqvE95hSucgAmNRbLyUZHp6
K4z5vi4uUx0ye62Gcopat6aLzPN3bRL86qeOeZ/ng3HJWkMADFy1s+VKCe88nxFvmI3PVVaKWPTo
441lIm52GMSmde1y13pJ+jAOTA/MyTfi3u4vq6Si70vGt1qTGRT2XkNa8Bru/G6ij7JpsruGzx6L
yKbzhHGy//rNeBye53p5DGtK5WwsnIi6k6qvbbvo2lnBoBu3rWv6m8ydT4lGs9v7tbqd8uZoNfmb
6uVlVMaPgn0bGxniZxOS3a0p+wdzMWU0+sOykWbiH1boj7EpA6o/N/gKPHTM8OneGfEQdmt6PF1W
kB4XWwYblVzr9sraNTPz31VXW4NF6MOobB6AqWIkbZvEiZjLJl+vIegG4X7F1RAYzRNBKbzcG8dS
VzlKUR2Dyr8Zhn7XW807sBuMCqVPG9wGm8LJ3vo8a7a0Dwk5JGWwax1C/twCaYxoVzNmOXFx8uZ5
dnPuN9ASfGfvpg4hCLL0h02ZptO2tf15u1Zzts2BOXnEuUeIXfuoSWYrsmAyPvtG/6EJdogwAQQb
eaVQDo55TpqCPJUlmOIqDfqzE0wvUBUzhluNuauU+Z4HtuRoKcaDp8PnxqPkagd7vkAPwgFOL7oP
bYVy3dWPvqfYjszleFsyGb+CswxsN82c7dx62YXW+Dmm4ZObMBLJm3zPSU/+ymBddUAqOOq5MJ8p
H/N9Fn6v5F8wvwNtVZjhM3Xkm8zmOxoNjB92kz5luv5Z2OfcFmgLd9r064tjiB8/Qd8TqtgkOUV0
g9qH7Vof8MyC0wIMx40JYl7zSPgim/bLtQ0Iy3pXOupnHKpj2lgvCdCFuCnMxzVxmhOk3/ymq+hs
r748K6x/4RthvlXR96Dov0Y8O/2xsF3KC4TGkVEHNREB+YkuSZ4mH0WvZYjvUqhnWWS/xiwTJ6kM
cUBrWx6qsGSTRMF6loN09zal2o3pFV1KXz0d+iYct8QshXeLbf3Y1Vg+FYAqjo0BxtYlDfnBDtqR
WKW0iWWq0w3Ne/cAiQ+MZa0/splr5GYiSDtLnznSp2NZTSqy8eLsMR3zWoCH+VSzErFuah5xs0e9
GzjHYcrxACQGxkd33Nt1dSyn9aPS4qaXerdiXYjAcp6gn96RIpNHmZsUO1HmH0vjPPB5H2fb2br1
9fEEwWovrbll6rrvi+xp7pOYcCgSanSd3Gcp/9Goq3PX9liPevXIpu3RnrudttKjcmE8WlZBcnqy
FRWx3GurhrOTDHGt03uMkq+G5FVX87EokHivrf4pyhkOpSG++so8urwNI4/GftL5RZnB0bCCJ+HZ
Je6q6jT38uTaxdZ3YGqRY3A/57g82a+Rsc6EMia95FQ2ZJGEZeu9pl39DviV8rdWH+1s3LsF6jTR
Pzltumz6VRwnNpEp3eKWPa96N9f8NoV3alQD8B0YqaV6IbAXnLeCvurZt7ZQ/VYsi3WE6rrcyqQ5
NEOWbLogc7ZZReR0trDrshBVTHL+gvrln7CaFye0pZoyK3kniQegrkEF5ZU69nSDq0DLflsu80eV
mgQDr8nFom1xR9Pcdi38YXZEjIBQTagGDjgLhF3Q+icZpOG57UVGh2fX/hsDsWseDBHVdTJMdxgt
zu1KHUeKT76tAKbsGDWod6dbhvsZq/jJyLPsEmKIZZKA01dWHmhf29szZ8mOZLZ5u8GCTBixWFSv
TptPX05Lwd7PzF14yOvyV+a5dOvU1U7Cma+uxDizB309U8rhA/rxvNHZVJlMWciAF0TgLokL79np
Qhdnn8foKR0df2vzl0FPk2+Rk3B7U5o4iYj9vtu6mkmyZJqRjf5TBontMPrzuHV6/e0UBZMHllTM
LCKtsyN/wQ3VYMNQXddxOzUdh4brnqypehSVN7LSMHapXl6dpD61cA0jbZr3nl6LreWrckOi3muZ
6nsgti+sQuFUKPb/QJYIghWyO5Lfs8StG3x3shU05iboHKATz7oZ/VPg5I/D6h2DhBhu3doJBjSx
RNpZHwiGV1vCxZtTN66xVy4l+3jxMQ7YaSZccjCH2bQ5ZvHg8hf1yRqLqgwP3Cj9/cJiNAoY0IKe
66HNJUU8B8ltUclHv2Zo0fsjG/50iLh9DkRxmBGot12j3c8+EJ96xK7UsVPcjioTUZcPr7LR36E5
xG1CoDnxhNvRkRnPsX2f6kntmrJnFVSa316RVQeC3UlU8dnP+QUQHXZI2zFYCTSDPt4NY0wUi3ds
/PwDRPO2KkqLUnG47QhZ2DtpK3ZYFR+DRNByu48D0Sh3csZK2SWzd9ORIhcnA+PtkZjViOPTPgW1
TzqLbOCnr+lpGDNnt4q2OYQFZTvrc4bpCU2oT2b1ppPBqwjz/rZWhXuBv37uoTFuSbg9iGS+yzGs
Uk5w0SQ0GF1ebKum37K5zAg8tDsmQGxwSb27wwOTRejBrSgHDAYHESCJZmG/TbGrbIrAwr5HPOex
DBhamx6SJ4O2AAD5eOOWztO4jt52dqeH1kYxQlbBK2BiM3KlcvifJj1mo/XLnhljNNVlkHW1Xay6
vJjSIRAO8P2GuMOOitymu8GoVTPFpbEj42vKmXvar6Ot5rKClqKE/Xu1VNLGScv2PvJWAlyOdqNh
gs7z6i2RIiDKvrCTFd1GuGPRHfvAEOIGpmBKvlnZtWyiOglad+f24dTFzNG7X7lKS+b0Q7++pYzq
5gcgLgLGLsPIac8/Tu5loP9sgGvivrrnfk+6u85olj8r2vtuy6pdMa+vMBgcKkCoxS5L6lFa0cyq
pNlUsm3QM7qdAeHWHSgIvcVPCfmbpH07uI6vHi2WYlTTPPdFdjO7WaMfxy4JKVylRd6zRqNUn2qZ
hnoXsu5meO+G2tsoG6brvvGgZj6ZxdoUxpkI5nW5neaEXy5JGkZa2Pb7Ic6DnG4BM90osjnqhml2
3ut2Ws1TuIjVpqyZHYEHxeN5v8sQT/AcY4ohMc8IlngSeTZGogrCe9QUwS3Mtq+5de+DDgSiM47e
pvTqbD8U/fQI0QQtSK7aQw9NKOdx0vKzyid1bxRQlKKuJp5vY5ncpRuzFsERocfjOvrucyWLd9n5
Oy9PGYCLZGNVeiTV0L4PpurHRkFnoMCponzpnAcW581JGoEKNpyGen11Mh0Ef8aus67ff/TOYd2/
TAojKrmSO4Ok49TRYl+V/j7Mu70aqYG78mZxMxEnuRiiisT1q2FoZQmTMXX0rR3Li/LYj/xjnQ/r
UVRNGXdtiOzHH+bXdnUPqpubczJYNG+UveepWnAEg6k+k3eUxv71Q6oBqDP67vadYeNJmEOQ2rb6
qo3gNrXCazxle5oUNR7dEe7yam1nXks33RqSc9SzVLcxU96QafDFS9L7nMezRcIqvu6Y6eWClCFP
jsbYOW9kEEl2oOubGoqfhqIjHuZun+ODOPiqzTdyCOtNtrr5W63CH5IZ86Nu9G3jd8WV1fCcztl8
Hpl8PbRtALl48rtdnpmf9YCiPUt7bhnbYB7drUruchq0GsBm3vzyAxracF13zsyefE6vuFZAZzXa
NZqqlkVEu5xY2tkH3Kw6DhdLbR0xgYmWpUeV4L/rNKdTrvv5QYrEA49UyY1nhTnj40RmKBrCCxmg
j04dqGd8NwViy9V7QNMXHsCI+THLFWI4p7KIpgxAadi6M7sZAjn7EY1X1/X0Ejmb2rSzJLZKlhTc
s0aku7Y+8rYzdw2Cc4aY5qdlccBwf93a9TStd4G1mJu6CF3oaIYVTUnxUXj0n33G1dZY+VORAxsj
aiLYsoZ9WuequpAvzlo3bKkGr6rR2K3y+RV7XEUxg0bqxMJbLygt+OwjxqILStEgXH8hD7O+SoSj
zcNAAOYbHsFR7OpSzKgFCLHsd4OZmic3r9TXOobMAzHQtu6NU1Zrs4Ea/VZkImPD2KgXlG3uGdGj
xlbLglOv3Wm9HlnR0CfFxQlUzTqsvimRCxLgysxFhcQYTNfiRvTGeqDmyF/zQkHwmdPpZPXJfOIA
o7AmS6TYdIrnYFsnHfSATguqLohiyjxBN+PtswcNIo2mj4TZUbvhNpgBynchAQ9OO51m2TiPBnFW
p0BXVjynhncfVjOoO5jzt8OS1o+pqr+tTloXXuIaPW1pPBDH9UAUsDp2neE8sRbZMzr+7XY56Qhd
fkN2Jkfh6jgPSgs9wsmHXLB6Mk9Q26TrcA48+WmXzQubRx0v2brVrWkc84QW2cqyx7lgkecszKa4
hw8BmPrfdYvGoAn9Tb80+9yqsV2163TkhNi5LjqigJdki3Fw0TzkhRPjRhLczF5xkXiwxpDdnlkK
ctbYBFjOdFbOYB0t2+gxdoaAErJptwYFn/009dk9jIyRcr5mHzmksGGWSkL8X7IXSw3+rfQqv6cx
7AecwR32yMAajiIlj7hPre6FFI1XqFJc3rr9oQEaHpHgoXJopqeUY3dFdzXPv0FuPjMgynaafQub
+kdZmekm6UIQCnp6pgTNMfpyTrQaNkGh1dsaAurnop5OSW/ypxEDO/HJq6/dxdRNUKqiZQ6H/Ea6
LiFuxuS/2IXnXMrJLcGahxmOTpjt6ICWsFpxqAcR35v5VpCvzMG112wr9LXDjZ+2NVnVwvjSkEK2
zImCozVn5m2gF4e3jicsEehUJqJfNui5TDD3rnewUQdMkTcsw0ashbhdm+GzcNvpogtR7IkmWral
lg6JVl1/a8+tE41m/VPzPMZKZ8W57ZCtRnAKf3tphlKo3U7DvGOif7NYvGlh+zTh6N81LC0OVTve
+ESXinBMD5WNoINsWkExXmebxjYzHnWrp/4JkWZ4za5l0dCj/GH1fgq1OGhWctYylHHV683YoYjo
c/EUyuHWr9RNBa6SyVgzAg+WCGydDuB+6fh6K9dQ3eQ5OIelB/voolSKuxr2KkESIib/ryHIJEgO
feeog2bwxu+L8CsLl9dKEJpb+nibCNSMij6TyHpz4ozm/NHojVdA2Av7rVCRKD0n0TAt5H8K976p
xuJc1i47LTbmWVLhkiXlZYcY9MCqjrhZkGFR0zCotAt8yqoIPsrUzJmgGN+2WJ5WBb59YPy+Lbrx
ZppyY2eM+JuhXNAeuoHz+zp8PsLu+C3ywQk2Aq/3tqBUiCaxrseaD+uSkPBLB/LfF8X/v+6GRY/+
7xTxe738qv9JEP/XF/wvRbz3DwA0V6TxNaj1nyPHYLPimsAFC2UNepiL4/I/FPEkjjHYBqR6RZyG
8Cj4J3btQ0oK5z/4Akx9piB38y/b0X/HU8S1+09yeGIyTRvXbWB7gSB0HhLJP5uKXAeHbFGPtM3z
WIkoC+FqbfqicdSmm72Eix0mxedIauLLqlJRRnUQ5uRmrC0t4jQP49OUzTMbKVHYnz0ZtPemxUqe
oWNtPC/FaqNpVqEV95IO2UzUI0vkvMBOPlPMMMCazzZYe5NhHgycJsHrsjHqtXjQHGw3wkn8Ng7n
zn2dOXMSsrJrphtBqSZ34zsL29uyEFxpPfEfT5Nk4kfudS7fe5MdepZmmR33UyKGnTlIfiM/Kfp3
ALsJwWrMBIjEmE3/V0dG0UOrkpHGl/nmb9mna0qQtKSJnuaiw3UPLjIyur7/1ZmwJTZLV8kx4spl
OcmGwz+30PokQypjkLEqGY1EncM32wqrCThVJiE/BmZml3GQ1FRJEHIKj7JaHlJRZ87eS6f+VJko
xuOqGo27bs2cctf7mAwiqw3rMSp8yoKo0qE7xkR/c7zwd6nco1pN6yBJn2cILlO24tKd/Q/hDgk5
uj4DxjjpizA9GlPtclL5Y447gf8jiSAfM3fTt12f7gesGQfl+YV7vK7YOTeTRyN3JHL53kaOrcpB
PBKHJAmg8wP/4vDzkSwx+K7eSNtfX2SX+ARSmynafK9KIMjR4hOuYSTLghowtfINnyFmgbIywi+v
myEIKs8dvgT5EKA8C6HGg2VW7pM7YERAjVmOzxOZB7RJTr/slNToPOc0J2BauyckBet2mhB7k2wV
qstYTa7L1mbiOSZWSfwJoPUC4wazVEe6FT2lnWTSEZlTyKW8lpbT4m7rvCX2RxriTYNw7y7XzvJj
903ze1w988/crOad1y1ru4ejYivWtMnIimsq03aLeo3gIMsxBv5k7JS/Um8apqizVhaIZdAz4Z4T
hZqkYSPFzEhiUFoYqJQeAoVodacLlDsjY7hVcxVxfwdDZAHH+swnUnsiDxmE1VhjthNOMThbVv/e
yR2GK9FkSfwVmlUKn6lqKxRgntWo7msxkvIWxGmJ2Tz1+yOZHcwhAtINnO1ydTDufWssVyYO2lpj
q6eeze2Kck4p9eyYlR1s6ozBDxttr6Vfy0bKtUUW1bpvunx86MKlyo++Y4YglurSFgQFrMGXqlei
fzon+6sdFo13OxuW1hG6c8JmmLUwiZG6/BlE0HdnaqP0BtoM2y3HnGdzj0lkybaDvZrORq38LQhD
atQfs6rT34VVJu8Z+Vq/jIY//cYyPO+jLrXJ3850FHck+XjX+eRIlckyBdFJTm9ALBn6MpQ+KUpu
a3TpmQtrvB0RhxHEswr96c65jdTFWYwYCg3D3Gqqi7t6XY1fvnbZN8wkc/z4xMX40dok/XO2Vv5w
tDn+0m3aD+0TMWDigWeMDS8dpXJx5TRFvk36fIQ4tYAsAl/lZa9BYtL7DgSJkePXmpakhUGBta0b
S+kzW4xQnLSpJpjPTjYj75h8sg4SOvDh5DH1Zw2NX5lBoivSdKMJY2EMWq6d99y06XXWPSDDBkPt
5LTcuyon2zEuqBvPE2ai4hZdSOZvu7Q3ceQNaCov+ZRK505U0vwycqIwGTulSbAnPxJHzZqZtCSu
d6VlM5Vs8kNrE6eIEqNr6njxlHuvS2MZHpq1N1dyuussYR/tOf6jI4zUOnXp0pgng1ju5ITPyPUS
Qoo9OJhMNUgUmyO/AuVLhrDI+m3P/oWp6OR1Mcps7Cy140/wjfjUKbBTiEa3FhqT7tXHD1D+LsqC
2Sl29mDaQesZsUG0QbDsC4l7A+Ut/Rqb6YCJipOhdLL4+rhiZPQl3cb4qnjviatP+FtFhZ1NZiyC
aqD+TTGBl05bk3nT9v68M5zMY6u4pOmtaxbTqUdX/57lVYISfA3zy3pFpe5R9DDGZlvGwm8CnPbN
2mb9dvuiYyFe5J8KjeU5TT3xlvBCfwuFimYzDeFMrB/jqi6eitX/8adJvzDlgwXE61ZhJasTwqX0
mABhUibSs7jrE3RRVuGgvx/nsDl7neH3m2Gthpn1W9dvraBdWTW3HDkac4QdJWxzWj4ABzl9vqyN
2IzhVfBIhEJ+Q3CNfrK82lkOU6/c12aaymmTz3qhMSp59kD1sBFCLkD7ZE8TQoJssC1rV1QdcfaN
SSMctd0q25PIJFIwSOcFaIrRQoZYpPNVcZm0+tX0ZsfeGD7kDGrs63IIsRO9gZ7s/CXzpx5JgR+2
iHWAdKDy9XO+ax4mxQ09Er8P5zHCCVeuPGZZY31a2kEP0XCgsOcqi3Lc5Rh2PkHJVn98GSb1hhg6
1e0MbecfddPMry4DCgTHiel9IVUZngEz0blXbCVJu7Z6BqXLPPTfZGSFx3EI+58gW5ADt7rhwHBG
q447hpoVoly3ROaIWW7ec9vSUZ7rCu2fRnnAwkcOLbKywQj/0Houf0Ymm3+Eo0xOp8q5RfbgsT0o
uv7OhX96ACzXXHr45O910JZpbNNSPGe92xZs73MTULwjrCO7QeUf8CkB9QEy3t2UAxmCaOlrljjo
CywdE8k2HJLEt/VWrFaFIjBYSGsaUtv88Qh6WOJZpU5zWFw/6WI7l+XRnMewiGwiH54DWzvPNUys
cGdhhcujyYRIsDGkouaa8+CZsQbAoIzVMiF4qjYQC06V+W7W3vgeola3t9LrSIKqext+INLFlWDD
UOi417o/Zl6GCSBTZX6rHckWuGJgKWi/K/nCjWIWxzwsxKvvtxaKfFaBu7T3EBOxAAElvKTI8La2
rxd7Z811aWzruvNeBrs2sXNQOV3j2FiX2nZaPCM6Uve5N6ERH03D7KNZFuUNh3r6a4CO/1PpQv5Q
zS5fpc6bz2At2P6gPuFPh0XC4qeEmssQz5t99rhK0UySej7cZ36SvvRzGSQbqSnHriEfprlJjKJ4
ZpDO0gQTrPex6Hw94xp1252LtDU8KX8QHpKdZBAQYxK21JhWxGtbjc29DJemQh5dzj/CEmkf29wd
Z5HoiRYUEd3ICgK1c5QmrX8cdD5a0SBQYU7rml8XM7l3WmtZ0elnNrntfdr7EnRNz251sUZ2zhpv
6j6wR87GlWCP7QoVRO6kwv2H9WAW79QIFZSahiIxDtqwf0sHz4AckGgmybjBCj/qB2ZH2EeQvx+I
SiS4y3CSqy27W8PHpV4XINWBPz07eZu+4WdRCvYTkyugQVaKJnSZfgd+Xkpk5JROyFpdku/+MlkV
TpU+aCC9bSSniXQ8lQtECGUib0mZY9UtTLXkV9E3SgWjnPnqQKXh7cqK3mZjqZE7aOPdRndqH3LD
XsWm0RMTgalo083oLu6xaD2HlO5cccCSYrlGjdsnd6Nt8TNMcENYMi+CTcJkTyQPhDpFAPD/G2KZ
NfXfDd/wgf5dQ3yfDd/wof5LUu1fX/ofrbGwnH/4PuKu/+kUx4z9n2ZxKF7/4FZ3fNB1pDmbf+O5
G5YN20B4V96MC9sO08d/9saG5f6DgRDec77oL8btf6c35pf6m1EcooHwPdcl08RxgS+I/yMeORxa
Nep6vXXnhtwyalqz45Kq56zA9gbg7G8f0n/BX7oa4P/l+wFTsK/8TUgiYKavnfrfEN6dg2hHYCq9
NeoMI3TqlLiMsTb1I7G+k/VpirLZ4SrB/pTcV9W7IVuqiRaRx7//Qf7KrfjfDvkrlQ7ltwV52gQf
SNrK9Qf92w/SrPSvE23QraLAJOuLfXidMciu5hR1wK+e131vZ+kUNeSgYDFx/8h+eqoZMsTOrN3b
2u8fNNv8fWVPz37Tw75lKvloOclhyM1mJ5uqjdvO7nCEIOEb5Ai658PyFMdFNjX/F46o/a8owCuS
98obJ3YZiBjTmH9hVOAoSyt3bq3LVb1DFd0hRI3sb9dDsdLvHIsK/OCUJ6c4ymHX4aHoHxjtdfeh
OgJJ9J2Da2y8382pYtvW7Xv1qw+25JpxYs3Fht+3LdCHXZrL0twQ8BFghBuiHl+Tj+E2drfyiIAL
1KB0Hqsw6iTbvMird9YPuRWFsfMQrCBgi1R9SN/EZ7lQGO2z/iSWi2OxbDs2VCp3Yf3q0dHazXct
Tp530P4RnZdbx8mh0RtspG4JfT4O6agqZHV7u9tVKcL3DSJVf8IEtmPZTGONOj4NSX6L1aO+h27k
kSj8oF78D/sDqhKHu48jKiKoXea7qn9jrBrmcZOgs4yMm3Hn7b/YBrEU8yPx1jwYbyTVkh1seru5
2iXGdum/yWfFzdekl9XeDN9EzrQJMpu4OuPG+mzNgxtG0CBZ0hQVGkiKw8i65Bf/6Mb+EzI4G0bh
7x58AfEz5Faf5Rd/Nfep57fKDwu2qyryn+3I2yd7Z5/uceGnl+xtlfQhB2wyoNPCu+l1l1zCG31O
bhc/cp+b87Arb+b3UETOpaYfAyWLKPNrZZS0WU7djiCex9KJZmIn/wd757XbOJpu7VvZN8AGw8d0
SlGSLctBcvYJ4cicM69+P1T3nrFVNTbqB/bBBn7MoLsK7SrmL7zvWs+igFCc16AahrV2hZIPr4nt
GqxtL+3HZC1t0T+9ZOeWvk4LzBcLf0Vfdd1/oMjzdskWGfbWPg2W2MCBuS6Kp/HUWg13/qJaeAtj
yTWe4vUoAydZwlAIUgfdQfERfVBLiD4yWLvyaWct9E3l+Kv8rKf6w1b/KjoXucsNfczW+iI8LRsA
yot2pSzit/g0fxijtb23ttPaPu+W/an9juzuwt4hHZbGRXIxPfPZVktkeKyd9coJr2g17TK8Z8yA
7sASKF5EgsX+Ao82W9n/tQmxeM+um+r9vTl/Lv4PhOMp1rd14euW9Tg5f19nTv7I/1SGmccAtjHU
giKUYZz8m5WiW0xjzDg2C0Dzn/LvP5Vh4y+ZIA6Fn9YZz2TkDP+a/ZS/SKDg58kzkZmx9D+CTQE8
+TodGYoBaUoFS61r0IKo6n2dBXzQmUakMD5MCH0oAaqT2azAtuVIuhK0jysLjfOlkcsemox26O9T
IlPPdB+viFPTIfFORKT4d0GMLBHXf51BJRAJRHP6r+kqTdP5l3OpaRlR8yNxlkHaCfpEWmXoSkJK
Hn30FEl03R1EBtheLbNGNSHMVB5gqOvp2UjX7pkZh/KoTnGqdbTJDFqa/VVuuqglVNJ0R2qZC+hD
AXTSsC0u7dGS88VY0DNdsqOr1lkroeDMwxq7c6QCV3GRFXXEG0gIUFBBVuKFvT42jD6fAmXV0o8s
Tv3aJGehk8eEUhTeo3gnvHCyHbSbY7q0rDqB3p5HjKQU3ieEi0lgvlLYC+7Ipu+nlVw1KcasYDYe
+YP3IYBC3np6X99WWs7l2Jav3VetH2BxUAcFrTWq4xZzWLPo2BaiZYi97DLKrIodKOCD1LGoMSUL
WnyeBdbBHJ4r1Pf3OST+pzDM4E90EdkfC8lGmevm6E9al6p8l7uxxjiNb7k6t1lksI7xvX2v4hDN
qdrFxCPHyQ1b/yB15Tpsb9iDzftJVbMuysCfoeiNZT+EidztkkYtK5I9u3RdFJBCTrLUYPcxRAXb
/lxt0aolFAmQzkpIROKyRacMCqikfS5Z+DG1ChdkbftCcqgdVNeWgjEDG0OXPePCU+stAnrJcP2E
iiU7CFt80IbrArccMlYeJddqLSNTTCjR2GNQ2a0lJFO06sWwGnU/22kK2sqOh5nC7JF16jeEPaNh
yxAKLSytCN9lPw8fEkoR0XocQ2Jh6XhD+FGTgOAoo0lYDnhJlhtOXXcFmmdNsJmRk8wgtMfUCRz3
KqX13KxmpUhRYNIpAlU5BfTBV9iRZqRzhBuW28MHPI5BOi0k00fZbk1ZusP6XkirzkjsHYlvcxud
xo3bCql6GJImwbUpEhkDgVd5103XUpZktSUP6q0lEK2/1HZuRGejOnXXVJs66z4TuobRIjQMH/GW
VAwnZSV5120a+82ilWgiANtJTBqSSZkUe8mgxkkhAN1yyXweTv0J1gH/oiMNvGcRpPjQS2q6n+uM
unG0xRHWnyu5akL7xZrFCshvIMarbU5WrE1yc3PlyVJhuGBgAJ9EMixUajnss0cA4AGTT1hH2IGa
MqLAPgO/2k3n61p+Iks5/ZM4zQQWCEX32dnHfret84SqqieVbblA6BwRlvB35dWoqcJS3JJ3Sh6U
15Etx8GyjIXenEoAMG5Qh7JcadLGfst6kNEuxQfpOZlLvnYoU/3NKQrBiJiLwsKMuqf+70oxZP4L
SubUj4e5lFwcqso486kw4yDAz1gcKs/BkFOFLvDrPFaaMpUL1QK64R0q1qWuj1h5KGPDyvLfS0Xk
H8lgYPMrCKkVC9a8VL/zJu/ldXmoitdzgVwnPakiQs6L30BZZdy9QzFdjdiDDEgXjIvyUG/PD7V3
cy7D64eKvOYjHSJQI0miU58iz44cwZh1QaSkBDzoIXX99FDjz5tKBcyTU/ovBtL6kA1oZ3FDt9jt
OvzOznDoGNSYyMSyOXQSxrmpYB/6C2VepBcEB9N1SA4diPHQjbB9y0QYbZpeuixFbG76uCWMKAhA
fyN+wu166G0oc5uDHTg/a4mqpBF/6ISM9ETiQ3ckqn35hI3E3DOxPPon7dxKieemyqxPJ71xIoDG
Sea2i4frvSXcHVOYkx86MwMsnZQqwtyxweg3lmurqsgTrvKovFcP3R2sC2+4v+RLBKDzmHNoBI2H
ppA81DSI2kOzqCXtlkryoYlEg8qnexXWyofe60js20PLyeNxoS4a9acQ6yS1WG1DVry1ILuRbmUQ
peOqRxNLsaYbuxt8eSzB29oQ1+qh4yUful+Y+9uXsDVUACpzeyw8dMqQMtM1s8MJRJKE8Ym21aGz
NoYlWo7OI4KBNlV8h6ueLhxMfzpyxdyco8RDn66vUgq9qJXIoTx08oTmpQ+Gx/UBZqfdFysEiuEH
P3QBDx3B5tAdRDsQ3JCzJ993hsTXQY5ZpKByMwJrJ6JWRsk+Fnt0pzIpXrQlhON3BluZPE+LEaj6
FNv/v6by/mtNhfXVf8buXb1X7deFJD/+z0LSAA4MRHYGg7IqJOyANeY/0D0LiQHvnP2ZA/nPQlKa
418RlrJcnMnaYp7x/rWUlBRCf3SZGsRcxZydsn+UrTwj9f5dUDA0gSPLAOIAxZK/9JeCQqB7vuRX
APNKmcZ6kevT2lBIsfp0R35TQPmqZPjnKGAvbQ0k5hxi8nXBWoH5oPfi+8uxYjqLrHVhh890JNg8
BTakju4KwejH98ecF8HHVwZ/Bi4zXVl0GUfQbOST1KaDWnIB5ehLWfKkvW+13lavp+eBbub5kLEK
/f6YPJZfjkmJhqdN4JyiaEfH7JvYH3NmU7eQwnsKRs0mwf+A5ggr3vdH+t0dZYEKIHoOULSPw2mU
XA9NUPoSkSR1f5dnsuQiFUtQGnQKDABPOdHkvlmNaZacfn/kX66R45GUopqqAdCfJImvzxLvF+g+
oZaY5qxORufYKNdpTgQAFg81aH+4o7+8n3w7OjVHRdcMCoryXAn8VPDSEUH4tSKq5RzisSggUK9S
xQxOvr+m3x6FI5kypl7TkI/KUA0uNeZlo1q2yDfOLdykLj3TYvlnR6FiqZrC5EvT6fCZx8UutLha
LUJA7UmTjVc2DB1kgEb2wx07fj7zUdi2og2CucLAc3QtBcN+nSV4jNpm0lhAKf11rnnGpigVb/3H
F0QNktBzIsNMDXD/14eDo64hFSurl+NoGwsb0x/Ehs78e475j2G+xw+HC7LUA/eZfTWBIUcXVI1D
0mIir5dFr2DIkFvETePk//nDIUdQVmUkX9Qpj+N/kqrOY3z+9bKXEHnUaaQh6QG7+Gd3jIGBSYAh
EJa/ptjy0QAx6hGuqiqiP1za0UnkFQMNa/I7xA/Dw/xZfB78iGnQLGseHJAhI0A5ko7xEKqutTH1
mTKJWmzL6xNVkuNHX1gYua1YZFffX5gy/41fjmjzFlDCZWbinQML+/VdCNI8a7vOkoHEU+hLSg3/
uiLFqPrlaCOM4tkXCGynJlCWY6DXZ6pIwi3+n/GHK0ckN78Qn0+FbAveF2ZHajCyoIbz9VRqYWKy
6FIKbr4qzEVe513lSB0xl6cFivIidvVCsamIhxEMoT6u7PTOKxLf2kFlw5cuJb3/PspsqTZqUg71
eTlQGXhgVS2aq5y5NN3YxOLQQNTSiuG9pWUWIqJSq700xFHoUp7B8pHmYqpOkgg/SK3EfbdCN15t
5bxLaYVqsw3cVov4Bt2fSE8Co4Z5FvpNi613DK3AhQimNsuoaQ3Tldn21MsSiB5cir4f39jpRzO1
yZvEg6+U9QDu0kjDM9lndb+HNVmPZ3XsD2dtpPc2Ut2GeG8/C/DKBAffjPK3iUbV4sbaIteLddf3
JUgzREFJTmLPW81al/Nby7JDtgdyjUs40z0EdyIKz6JsrCLCbuaWa2giJ+s9f9x6jSYXaI7TlBSj
dv5kMZaZGFY7DyH31Co5nukkwHSWJw2hNM1gSOpS61vzvjYR9bqqCnx1ScCALBAUBJrl6KLWryhO
GQQHoIY/E8x0QFImUndcWW/EKpdqtiGZryEWTu2SnYAGwBSdupBy3c0UFbiBWg/mXoZnRPF/mP8W
+eBmQgIxfkhTZQcumEt6AmAo6teowSxEIG3QQk6RB/8pUGpquPinn6SgN7FpRCNyxEHESetEB+eU
HKuzi+pvR1VR9I81jd2PSWTMzHTZH9rZexUi+/EwiveetvCo4NT0dgfjQaBUoe/g2dgjC1GbW6Oy
0QKokgXO1jaL1xg3e3AS4TabVg2aN2h0yAHRR0ZRvfErTOxOg6k7d7yc19rBu1evtDFHQNipFFIk
FPoXVWlUd3WGCnatdQb6yKwKC3kxRJ69RnyFp17+223GTKE7xUB0PaKkIF1LcQRR2Q+LB7YWxn3/
t0HN6kjkzne27NXTOR7fvG2Xjalm69ALezYkmH32PDJVuJreo6SLWRb12FAG+85Aa99jJag76Az9
QNSEJTVdsq5MY8pWcRW3BqoWi92wirqdYlRbs2frfd28FFhIZwiPQKYkMOVOW6gvkXLeVUrceI+x
NWE59IeejTj4jbdJTdhBNwN0oHpq2Jpadj/Q+hFlB9i11dEuFIq5w20yzcUhMxQkMPXZddDnM8DS
84rLPFfnQL9GoRetBn4WLRQl6G7MNiI/urIi+yamKqrjpW7ji6BKBUFW7NbLVZIgWz/Xeks8ShOZ
LY7SDIp8ZkvBQNO+Ij9giXMhMhYtqhXNDbJAP1fTVHk3w2KyqCyZ3qY3VDUBHWOO40rHJ48U0UZI
s8AZRtnkvIwURVpYBNjgoscw0K/Qs3ozWSGkHpZlKNabQArqhRzq2pkZM14twYbaBOgEEmXfCLeb
jgciG0vsCVLz0YsBjdHIIBMt5UyHxRboZrftugpHE4LonJeyB1mJFajyMTlYZY8hsJLFuV4UwUvO
VDY6WWMFAx2kQX9vRZfeaZWo/XXVqoI0YBHgWJDDu0lptMdkGkpz7fmFDsEKNzLxyIE/XMOAo61T
RhKiGNxZytoaI9YWcpgn2VIffQksA53ER0Ca40s/lvneCqhou5rsNSVlhgFZqh9MerhAdUWBRCO1
+0bW7FDdoiYaUfAHMW5D7rD8mou6BHzpp3w8CV9Fj51WR4prhLXxwQYtQeJTdWUCsm6EJ5Dqvlme
6l2rnXSoXxku0qC8B7CFV8HEQjhQuxb5ewUX6myKE0vBVm/PyC5zekireLAXESuMgsYiHLRF69NP
ZfwY+RpNLRbBqVV0Ys27bApUYeXwPMk9sJdEbTJckGPb1WetJo97K4utDzsrC6rkglUA3KJwkly/
S4oXnTHgTYpifJPUP42dWkJfQzI1yxF9e9bXdsxBS8qXuGfDvAuubOUAKhzMiUp7TF0cTq8WvIDz
kQDvWKGN+7Vq234pRbZSLXNPia8xn2F/9SIVvn9IONFM/8ohBBQIYi9JlAn1NdCsnP5dkLTJ0guq
8gMbrda5uvDzldmYoQezOCzVK5ob+k7Ti/4Cymn62gwdkqHZQo+0abRGlFdV9dxnMiGtAAKkm1k+
9TAELTii0lN59VO10N4gSZvjaQJHJHMiL0VzWIzpqK9GUWCPhQFCiLVCJnO9if0JFqfZBNFVl2Sx
vECXqexk5POYbA1bKlf4ApoeVUxU7KkTlgj85EAXCy8bkg9AFfboJHUuMkRd0ritW60zVyqbvp3a
zEl6qmeTNRX0xqifGCIo4KkNee8MFR166uVNCBc+gw9omzktjGDUxg9RQ5h3cQjl1VZkqadixE7o
4xYT3R/XqGQ6KwZ5m+VZzc5lbyUBn/ZY4bVRBskgFzYYs0sFxAt2TEycO1trdWMBR0YzzstEMwFQ
T0jIUCOBNkKlTtEcBaW3G5jiGsbaVj6vTJOSVRl79S1jDpolJnb7IupZei1kszPekcf2ayqf9buh
TUh1cLVH49rPvfaaTB6yHoKkCWLYfMEAzqTCjeuMdS89IZyYgNgAYySOtK33nhaKS1EOsb4kqpuZ
xQqS03HqmKcyQ4GTg5i2ehqNEeskKsXG44Y24h4Vtfo60c06aRMBWLGIVfUuHzMYeVMVSpd4tg3q
zKEWvAuW8JcsA+QXQURv6aT83YFDe2aEaOcJ+UWphXJVhE35ztoOmKjv682t5IFZdlpPrs9Vv4BE
0FiWN7llh5gTmYXQdkrjSTdSqqTKqa32xbatzCkBGBx0L1Nq9bjkSS5gpqGrdUpZHiDtYDYs/GBv
EtDXwA5mTay0p5nfqR6zrRfv2WBOpIdGhbhGUmXQhvamHO18BVTJsQwJjZTAnpK5RdERz2FraokB
rLdBbleBjB8EfXpAJz7ifTU9y7pKTEa4BassSPaTsOObCGBCsojpTrykqoLxfgDIeBX0EP8W2D9g
dAcQrMSMGkIFqmpjJpOSXNe3TZla55VIqNCWEqmrS5HWSnnTTp5aL6JU9toTiXVDCPlkrEdHpB6U
FQwcKhLXTkoCFrJFNixFZ9PpbgIrwESCKSt1dex001IIqdWXVWsAYNRnGb5jN5WAeDFIVrMYoL/d
YV0omhlo7JWIDKBCplhS7B6856Rl+mNjNfJlM+U2YEIgLS0pbBUfAHdfepHlAvcbJpb0tq1Sm+aX
gpF3KJWsxvGodldmivN2qVN26si3j/NVNdKKWgK6SzA3B0OQr/CYgxvUyhiXBvsmRXZ6u8vx2xuD
6mqWUr2WVUAVG0JbGrFQHiVm1N7E7i1VdsgOq7DTN1DjLaDFQoi3PPQnY1GWig5A32IZtayNHuSs
YUqIlcVAzXklGq2V0VvXsEc1PyrGVVyW5p71XIu6kbSB247dQUmIVq2dihwysqP6Ay5smpzZa1V3
1Ra2FzDWSDchyOm0ct7Rm2aXXV7VD7JWDbfctfS9DIsS/H7kTeTlmQEO2zqo9gh1PYPwiYB1cJhk
9lOeU7Rz6rGqdfwRmn3B7gf4u23kWeD2EFs71PRzy0gVA90lT2tkxaWXlN123ZjeyOYMqLbl0rzz
Uit5GzwQvbO+sTy1O5oLSL2xR0IwHQ2GzaTnOkLGpnO1rUAviSA2r4syCOAESiWKSl0KkwldqJc9
KZXoEYa3A7g4UWHfcmolsV8SGvrtwk46lKN51A63fF8y7mkpGz4CYHD6Oran+hm0TI+Uhd0bQ2xM
23NVln201SozZaSMhxGpDUbXZ2yiVueQZtw+TqVVPYB3RUs0Ter45g9y0SyCzFIAZ8XyGZX88UaP
il44sh6rSFoaBPxLwAjWmxWX6UYTE7SoUajtU6uPmc6o5ntbqY6TS3/UtRthF/1lYBiADhQzKq8C
v2GC02gRsK5mH3oSCLTUtg8ieCF1dY5uu8qHe2i6nuaE2SRwt8CVQ1Ld1dpry5vAbiRULdlBy+Y/
w1KWLiVY8G9VwCKARKlsBm6lEQ+M3rq+JPkHCy2Y2P4GaKx5A+iELzONpODDYrt6PShtEmzqEQks
S/FesHWxrSZ0xybH1TwqKYgg5KXZLsKs4i1NKx9Qv/q4IRdpn9unWellL7E1dgXjmkFfFz40bZ9Y
BrSGsjcHjR5nXjYuAqAYr3qMpZX+W2WxYjIaGc85YbFEhtfV+OyZtBdpuvj2gyZhdWXinEaxrPTU
xNkd4/pxvLCwN2NvsoiAeTOdGVYGE04j5fe1Tzxij8sEwPMiAmax0YuqkV0T6feDnvTBeBYVSNYc
ZslWXcYd+ceAwhVeBKOYsbqg7pXbYkqMHcpsyC4R54TVu9KkxwLh/LtdQrHCiwx1iRllKFYM1Oll
UFbj44Rg/ZbkxpE2O2rCD68qgZZ0Q9a8ak3jv7fdENfchilr4OhLYezYRl9+jNxSIvU6w8yZvwym
zEoV1z3eLOzoWe6fIDBXgoVljt0T4PbgvqVzDM288qmy15kdKAvZagyVUcf2wpXRIkwGAmFr2wZP
RwhCX2HHJo0lrSwE43a/aQqFsDsroF8JM1xnjWBnBiWLqsF4uDSY3MclHGDcDElOQ5lvt8U0oZKt
QfbJWHfX1DlpxpeKxPTcDwqbOK0samLLvVrnQ+ZliE8qC+/vyhzqZLqLJd+vMbCnwKj9Pqb3mKuW
+W6yw9nBaxneJamIwHPqA6RAPIUT6MZspqKoiRgmpwtTXDhgMARsHTIXnrwS46CI6hKHjtEqkCFV
K4Iox8JfW/gFiK5lrgXoklt2MJyW2ZAqqEUlQJFtaNfauYGH4FZEXp9pN40CU1q9Nf1GxjHcdjap
WriKrcC6mRodlBc1iEADtpo10dLkv96b8OBOgzjwfWaOqnwBAjgoLjqj2t/StWRCtIiWQSyWwJuU
874Y4AKAHlh0o0Vps4CVM2xEVBhQyY0GzDo0FLg08CGjV0ONkoQJGBA7bb8ISjR4Lv5pw0nKHDsc
5HPIB+WdJJd4lNVizO+wl4jrqE4tfdEY84cqD154P5BCYlMXzMdtF1XDh2pL6ltDgp3sqGPCHkhY
Qw3kqWarT680SiAR0cukzar0UQcvsUS2nRpxf9VowVUjKVhSijSorpJRM0gzaVs7WKeoPh+GVtLj
pTyYic8LQ7V4gYez0tnHj4FYMgzYzLNhm2SnvpkY5YMSQR7c2lOm030XwJ2WTU33ag5j4Ek5aoWk
o5rnV/hMjoCfSfpKbfYMLQk9UY09Iei6bRplXle5Ew1n67STg65qMWOnnlhbbTAMSHP0PlFxIfrW
R5Yw6y3yXMMPV0aBtemL3q5uhjBo84sogxbo6smQUNWUJb9uNh7cu/amCvoB0+SgDRGw/ZgKIGCJ
RrS7DPCVd1YMZtBsIcp2VejKiKT0CzuZeCmdvOgM4pvtQhTSXdWYU73TsF/2T2gTjOTCL/qm81Y9
aX8mXCXSdMhv87HoF6ZetKUzZLFvSXwBgY1E00iyKdwVdWOhLk0a0161pgaKx2lG26YPRX7PwAQp
4Xop062CjQ9ZkmzY2Nhc3Ks1mAz86DaVDbWmoJVAR0C65S90mbrC6wBk0pdXtJoqbpaMExYYmQAp
zgZaG2Ap6LFUBSs7MeWcqSZJ3qXBqs87wqYzhR1XL+mvdMrFtB7bnNXikEMyZEoAk7fQQ2Gy4+YC
Zn5zWIYjOetdztbgljEwwj4hEWHQxKB22qDT4HAwgCrc71hP36CthCbFTuBlDj2IPH1Pu2keRaid
ZbgnM9NOzmS1jBoA7D6ZVSdRzT14Dc1a0RaZ3GGJ5IUma2E7WH7Z3+hdrsOg9lCQaFdtJmSTQpma
6N4CX5OvKQ6OO6kFuSKJLLxmsqrjuyZkXF3EgQGJWGR6Gd2Okq3ma08rrZJcU12HtRENI3fCGDRU
ZwLa9NmQj9PAJhIzTkqsAqIZ4WaZnKsjDlWRkwTSsobLPKcsG8U80XJD0k5jWivqQk/tVH1IURnt
afHkmrocas1OwrUPGyQeTkelhpkLytUYfGsdtkojdfjFQl+jVgwHq/WoIbNLMpOFJteQjZ2xN2Yi
1lAUSbUFgaMxE3eSXhoxeSsBxPmlYaZ0of/3hKfde9W01ft/oTut/2sFMJKY0Dz7PyBBVeeU5v+s
Grh7z96n9j15/iwdOPyZ/9Gg2n9ZMqYDw5o7HCrJa/+SDpjaX5owAQLQRTq0xPhP/0gHFP0vw1T5
e0zaMTKNd1py9d90ApmQP5p1s6WDP0TxFXPBH8RLzjmVn7osum7MbTlUqKqqo4g19KPOrIzbN2Wy
8dy7S8owzttT6FyFzqXvXATOxdX7+nbz8fC2uf50k67+buJ8TsIWX3s7vx517vp/6gcD1fD0tOs9
96l07na5c0Pt3HngNy/vW5Th8+/f18vH++eLs7uL7fPtx/Xt2duud346jx8u/qjzKafqIE0xF5/n
d4r8UgW776/T/trA+/U6j3pYKsUPVZ+vM3ce7naI0Z2nu4e7s5d3nJbOA/9/Sp3JuXm53J9ePt2c
+s7p3rk63e9Ptxf7/XZxsdyu96fr/X4z/2q52SzPnq4vtovN9WbxeH2xuL4+u9wtNh9n1xebnXt2
9vHD+etzu+/fPbhfzv+4C20Zcj6Hj3ru+dP5w25zcv50+XT28LBe35ydP/jOcrvfLteb7XK/v9xf
ri7nU9zsrndn18uLzQ/NfXu+V9+dy9y6/PTO0NKKi1o73MuX+bXhXr683Lxf+c4NYXDcxv37Tci9
DJ2QX6K6dPbr95t3bu/NML/N9/zkfeFcPQbOx/Pjxcfb4/MucDbPO96ux6sP3q7d9cfdxxvwTP53
t/u4o+7kPOy228fnt7OP68DZvf1wf7Wv6pZf7+9RuxXygIpDimtyV+fuybk7/3vlOMvT1Wq9cBbO
csFvnBP3xP3+xZwVS9/eTO3rzUSdPSShB1WIK+Q13L19nL1cplzvy/7dd/YX3KvM2T5u7p6vni9+
eJLzV/Xdg5yVAp8eZNMLn10kFy0ZJ6VxD67Nj2dArdMUrZPLd99fKkKqXw9nIHAwAQcqpNsc3WM9
ltuEeAfPnYryPOy3ba2dUOtzOvFREpaFT/FpGp5DiViAbi+6eyFS/ttGgm8W3/bDjd/e+Fp48f1Z
/XbcNeDLiFnmIeNo/3oTiEXJqK0E88hw8wIRydmHzsvL1fP26vnx6uLtWnbu3n76nA/SlOM7//mg
R7diooRvIT70COCifqDfm9R9YuVsGK8tStVVg7DaOlOay++v9ZcpxgBzLZMAgXmCKe24kQ85v6Un
XeJtBzHl4jWlSWGlvU/hoZte/+xYJp0GQQiuxhwJEEg5ereqrm+qvPEtN5jM7rzuR+25I8RjX0Vh
+oNW4viyDocyFMH8LKsU8Y/G9jzUQvI7oLkl5LZd65PfRItRahIWw1N6+/1lzaf9+cHNx9JlpFqm
baGiseZz+fTJmDmNBUF93xVNrl/atQ7c37CTH17K3x3F4DsBJ6GxsJh9n5+PAopyCDScKq4Nwnft
UdlcZ+Zku99fyy9v4XwxCClNrBG4D2Tt6GIKPdQAZeB4pqFvrAKhaff9lPis6LHSb8IUlwIw9QaC
b2zprooy5DXKyJdwvj+P314tNh8LJRzRbsbR1ZptgMgiH00XCwxwcYRcTk+LefGHRwGwjyIJxZMq
G5RujlY6tR5UJswJ9gN1Fa7pblPDQf7+RxKuWVolBAi+WS6kI85Ujj5sn918HxhweocSD32FNhu+
h+3/8OR+eeM5ijIz61EizcKno+WSAUIg0tmWuFmv2BtgwWQtUjhwFXYZPzwcdT7jL2/80bGOvi7b
TtgnWhwLhYoDh2CfkmNU1nPcgXcambC3pfQ+t9jrdxg/p+KE92wplcZKGdoTxehPzAT35jA9a4Zw
qZ+uIg2sOaLP2yH6w4HAZmwD0MH0YrBaR1H59bMJFLtvKfW2bkthAWgKbAxKqKOG0QIPSbf8/oX6
7UPQZAMJHUsD+3g0lRUPgqDKjdGIdFk1lvagWQGVhKjKfnjcv3wg8yMQvFhcGPqF2Qj3eThAUpQm
Wo7FxdNS4zzWhUxnApvt99dzvESeX10+DbYfXAtAtvksPg1tuQd2bCjF4IZWZy6NCMhk0nfqhUFD
kUptoJ9+f7xf3ixr/ta5KDx8MvHk4ui7DxsJ8aACFlzZVlf6ZXuXnVcP9pu4GGhy3Vdn0d14NV0E
z9NHeGVvvCWkgx8WQOrx6uv4FI6uuR/KBHUap5DfadfyHlHMRf5hrP0NuZqIsK6s1pFuSQsZnfK0
PtEu6S38MNQf3/XjMzgag7tAEwF5oYRI4pUmyPyk8qFZ6sTblObq+xt+/BrxeWgaJHgybizWOcdi
SSnSC7mpm95VOnozCvqe68rP5IcfjvKbw6CCZ0jQeFOZV47uqV9oHkwXsCwiIASkLHp37JQHC22S
EyAlINMVzc0mKG4prK2HBt+afWsS1BMUHjAMi4Rh6wx+5gO5iy0RE0pwllT9SSpqN5XO1Zyejgwu
g76LFj3bwUhn/KXpHxXlcaDO6hWnBAysJ/lN5QHK0r2J+Ss2YMmQ5BmHb3lTPDFfr2Btqz+MlL+5
bhCDBhoReIWmdcAPfv5+IkFF0uNy03yyX4bYJ/gqTX4YdH5zEFZwQtMZ/RE/60cjPy7VtlHVEajf
mBLsV3U7M8mHzQ+P8GjI50XhIKwOIG4bc23j60gwGDQpJVH3ro6w2rGxtToJLfj/h0vhfs22DN4W
fvH1KIbd656pRr0bJ7W2RQs7zhRd64dR5nhjN1+LQjkF5Yuqaao2f3+fnorWc+Cg7OACxHHrNH1i
X9ta1JwD5G3XuU/gcTwO6h/5M5gM5oOi8eD+cR8Z3L4e1PPBfaeQG92utvKNieamxKSFuiKRJPiz
JYJEZQrAtHqt8udvIYdmjQ+9khX4YdD9dL06UY5ZGmfcVYI+3AYfpEtVUv1h4Pzda8hYAmCXi5y3
TV8vULPGUJ4qqXPJUjBXkZ60G4U5/geehXI8OM73UczFN/ZmurDso/soQemv8jrtXYTFmpORn7co
R9W/6vrR2sTeSEcthsZQG5nKj2jKsiYP8NEmMUB0/Qxl7k1SddObojeXoVC2338mh8Xc56XRfHqk
WLEbYD8AWvTo3fJV4ntaZktX0WpfXXhNlb3og1Jcknc7j0WxtzeMLjuZ2A2zjVfIZqoHMP90DBJE
S9KkZq/fn9J8Q47OCBM9OBmW9Vjqjw0zlaDTbCnYBM2+FSfpqNFT0MxglbT9T5/vvO77eihGBhMy
gM0TYt1+9PnqhUWsguhatwstwBYe4hI8f0SMGHMuZpGF20mTT4JB3RcyPec/vE5Fli0wJ9S9LHN+
0b++f03lQXOWI4CpaTb58N4S5oWKKDUAFRDvleX3h/vlPeQ9V/GtyljHFA56NKWBo0HmMMoFyd3l
ZSI1D4XWD45HcHNSl/IPX/A8hH+5sSB04f1AAuKfmqYfrfYkenpDZZlk+kRmQwyH1J1n7dSeGk3d
7Ykw75hg+mQN+/W/qTuP7biVNN0+EbrhzaQHiUxkkkknWokTLImU4H1EwDx9b7DqVklJXXGpZj08
RxJBAIGI333786M/3+a7vfLtymtEwuNlbZ9cudQCqfoB2DrcPtrBWnvRyzYJmeZ77oP2UDd18sF7
fLePcEVCaA85GXuWu8KPft6dM2uYqKu7bFQdE+3tnDBlu2CV8Of7Onl97pqvM+6GeR9Ffst+iwJ/
2hMrR669vKVdaQCOdVH5WTncoi2eLKYqiOz3TToV7QdnwMmnyEVRirNi1msiHTmNtmoHFa0vevzm
2nZ4yUpabxVnDi7PTmp9/fMNnjzG9VqOTmHCXwNpkBknOZoiLYgBy1ZbITLjU5y38crxbP/uZb1d
Ba4QQ3LI5NBdncQe8TILKJsjzf3eKvaLkeZfe8h0f/vcWA8IeTjv0Z2wi5182vQQE7dZeG60Zys/
qqyhfjL1uS1xlumGD6Lv0wSAogd6zYCDjFUGT2slk/y8AOfFlGWnaDmjurD8M6+1qYSgfsANDouS
0v6kzxmOKZu6mxf3uh37+svSwqXYdI6c8XE06gZoQuZ56XPVl/03LSnq/LtfA5mAhFGPu7TOxIjJ
dIa5yHaKfXfAJsMc/C1o6ODTXy4Dwm58mHGLQXBlGvpJ3KZBJOx7GKehLlKgJQxXgb4vxg++ppNd
AhUQV6FwFABLoT51GoImSdMx+s2gNEiJ+tZEmPLcab76YmQ2juyQ/1ZMr+3e/+W98aJ8+mKsP7pk
xmlI1Y1BhtkWL8pa8gACJqPJ2K7EH8Q173YKJJgcnOw5OjO65ruYdA46BSAEwFTQmThJ2WKqtyPp
kh/S39WeDQoLzt9F2yzBlX8Dtitgbp798GTBC54d+Iwaxr/j4yKQMxLtMOX8wcdrWL8eK2+XcQ1u
DdUwtYS36vxPm2Bh4LeugqTadtPiQxtIkytYzEWoYzR4box+e9eVzFsmaZZEg5xSZnaHaWMY3bT3
uiHBRnI2nv72na6ROSkGCDuOG/8kiqx8gaN7Dm8FS8ASs3NnjBhWtz6483ebI8+X0iSRKmuVZGZ9
MD/dONMpWMvBRdvmvZPd+Wma3mAr0H1wav/uKmyNa+nE1k1Col+vog0+nBFGfLdtZi5HNAtyb2ZG
/R+sFaIdE00gXwGx8a9XKdLG0co2KInpVR7504gbrKfN/8m9cCeUtbiQcyqsXTTF/JphlexXRvkD
h4pxNyRAmD+4zLuNhBfj86x4M1SbSGZ/vRligkET62VQAGifkFm0gIswSDOwZNtTcyzOvKz4KHN5
dyyvF7UJjamaooQ+lVsvmQB8QzywZSIdtmwxAcQrIDIveV/99ZbFBkJ8TCzHXbLKf72/wnEGnA+m
dEulmDTMwBXmIl/Kot3++TN6f0ushRU6QCgPK+u0GjwOs61jKQiHNCncz+1IyoHR4JCZ7i5whGl9
//Pl3r82k9YEmhaL0icoy5PbYtjTHQhFuNxq3dezS6AMGeeghuvHQFgxj8VB59Xu//ay63ds4zxE
yRUZ7rp1//QZ53OdW9pcwifUsR/buZgNdXun05prBl6QXhnsWasPY9V/UFU+SXTYONclw2oEtMDR
99aa/+nCaE0UcrdUY6cc42PaeNVZ4YFNYuwIy0T0XghcC+2qMywklFU9fnDf748k6kn6qm2mIAMP
7eRQZ2Kln8pSi0NPz5CumMGSrkwxI1ebubIoP7emr4wPltT6Dn/KQd7umUJ64HIykXcb6xr46Z4B
EUAKYqwujB1f2zGp1eGpl08fXOX9wuXWuJYJCRTlxenOHORIiKgLxuGEt+N4AWSOaiAySQ1WV87C
+uAgeHc5IkoTXSf9mXVfe8PA/XRTiZxsR/poNZh31/eyyh9LS7cPiLqyD3a2d1dinXAKvKWmrJrT
K9GRDBgPAzuEnRf2e27JTL0yik9jD4fyz5/FSba4RmMmHwPviKzNA2L365tyM/7XYjeIn0yvfwSx
N6lPLuj6DMJiYenJJRmtZ+9FLhKQnJZa6ulvA3aSjrU+Q6mXn+SZJ6d4Odg9vSrEfdbIcaS1Fr66
gV6Jx6bz7b9NdNZrrTymNY9jyZxsArMm86rxKydMc9mey0JrLk07+yhf/M3rA63rUQQ1OGzZvH99
puiR60qjsofkXC86PLA14OgJdVY9xMvU+6hk9/5y61fA0BcgQ5qUqwfPzx/bhOgCTxfTDnPpqiOi
Rmy+6sm49iq72v15tfz2Umuxhu4/BTXvJBbCEbFOy1lwZ1qnz1vldAhJO81pow7HhQ+C6XebCNwA
cqt/XexkaRpZi8JYzDZT6GqMWrMeNwI3iQ/2x9/dEqVwznQa83x265//9FWzUc0mTHAbTJXHJGYu
eu82ST0fCYrviP/g+THwa3oc6mT2b2NmP10MRhjdacnzSxF2ozAq9Z2e2dqFiWX1B/f1bt9/w7TQ
TkBFTuXptAi/xJh2gQG0kbDI4VO6WD7j14V+LrNy3mJSUX3wGf/mbVGtANgBjQYa9CmwQwaqt7Jm
sMMmE0hWKj05BF7VbP+8AH97Fddm7AD0M5/XyQc8GEHbjHlhw+W1MUvMS/Osknn+14kwlRfq77Ti
qVKT3v+6JqZUmLjvlSxzr8ESc6jTvTEu8weL4TdvyLZ8qjxsvsBHTpNFfvQywE/A+0Ek3itvsN1J
N2GQpxvoYJr1oD54eL9Z6nTWdHolNLqphp9sFG0MhZLyPvMZ2mpuiKAbJ6KRCuT3VZ4jPzjE1jP+
lxjAMWwGJXSGsw32itMaf4Yo24H/YIUO09Yh1qoi39RqDC6Tsc23vRtcq1FPPijIkPqud/HLdSG8
kXxzpsA1Z2DjJPYQKofDjY0N/ftO3LdG3I0HYWXignEeC+xi63TIW81B+2LVDW7AbjVSe59bHwzC
kntREdS9h2hIZLdJjmR8g0J1YtiMuXmA2I6PbYeVVHcFnn3AlSGj4jHi9hClCONEG6rOTu8Q1jYO
o/CiOfqtVvZh4ic6igTXRVorcVF9MDtn+FKJfMFiNEFRGkrRmFHiLTGTNMK2X2z+8WXR2vAHCstb
GS7QAphsT1p0zYX0hIpw4JvvK4x1z/p0nbBo8Ec510FTfA+0wDirKysW+6KL8wsnw0wCyHgcJGE6
OPk1oyyr9KMbywOO0UWyEx3uH41NMWsjJaXiDWYJzcXQ9hiPpFmnedHce2YHXzFPvnSx3sqtk2CW
sxn03DrOLoDX8zGWPpUwsDNtiD9B81SkKk54RrG8JyEsvkgIKSUaYDpMmwR75FvZtPm8LWaOe0S4
RgbUxR8W9MFuM0fGMg2viaFhugESsbgP/NKaz2qYBk+9ttSfmGiyC9y6NfteWQ0imqHEiVq2aLPC
HOIMyrKB2Y0yWTl7EEGwg0C+DA4RQSpm9MOSw2qh3BSKtPHlrnMHlBZevrpsaT6uIeD7NMynBrfq
9p5IYuSlpTUuGJ0l+HmguxgPmokN78ZPbWvE5iPNvsyGm36xtA7/4n6YTOdMW2GMW8n8w/eB2a8L
YmEe2jz0zaXudFO/ifUludCSUVQ7K/f8rzmCMRPFd+JVIaQLrGFKnImwgbNL8c3DzQ3tUVbYTyhH
kOLPg3NZxsJ97uhse8dGYRqNK47X3RSmBC9cBSjKNkjOhtsk1qDggJbHZtMc5hamrOvFBgKYbsnx
ylKVv1NDa5052ZIiVSGCppeOTtUJk4KLhVbhW2eDbKtvhTmVwM9V8yrTMngCKwDfe6HAe0zavno2
Wnt4opOmPWRwPF+SepXWIqb2c/RtI4wHz1NosjKbQMzNlD3vUJGjy9YtZCxhnSq0xCB2XVRBlnHv
i1k5eGYE4mZQWYtLOYvEjTroNaSMqVseLRbQjxTXong7JdoA9XKMG95WYSV3ih3+Xs3B/FnzdTyK
g0HimlrO04hCyfbRaqd4q+zwdnGqiOwRmHtDdxSGgkqXzyWl5jGaF23YB+asrbOmBaZ/IHJQnI62
vTxWpeqOCdlkttOs1n6dPYUrjmdMXnFwA9XtemtCttITu4F/DOIZDXXSB7daGizyXKec9EQ1aXGi
WlnaZQdR5Fmr80mcMbtQH3XEk+g6XUt8yny/tKMhFslZsXQgNmgFrursUpdFpDHdo85Gk4giWoal
vMSa3vkOe3q6BRu9uEjKVW9ueh7BgDxc9PrWNJfyXusALWvKtq/NcTD5KBFIJSshGfNqUWb+82JM
3VWFzxkOmmWVBDt6lo0TVQAUzpU1TV7YDtoc7DIcg3zQ/ZOHvB7wLuz0RtX51qCYwLAjcQjPzlHO
N3RBY4+EbZkeOYRcby+HWYGIMdAFRwa2FcvGRJBZR5Nf5DcmDjc6Oj/HuZeGwn+qteYUXJPo5dWw
VEAcFNKbImxNL7HDAtBGsbH56I1wBNySgD/rDB3/FtEfPT1NXjOB6mzjASn+IodhuFmsNvnU1LX2
bJKI/1jcvGPXAHBGBc6oyi0Lp0AtVyJ1DTM7rr9nWQf0pm+WMr3udKZh6TfN812+MroZe86Tl3bM
qh8tSwtfIYJydTCwFYZPhHSM+xbq0RQSUBCWzuhVhym/t7vB/UoAjzuuBSr1iu6/8SOeqvoaxocz
7fx5br6OHR/1RhaD9S2oYLscJFkn7BKM/57TssOkCxyqt0+wj3C3mQV691xkmXyxYhsLyXbRJmzT
y0mPAp73pZMjVebRVaxal2nqCKc9Q9/FExiijZFoCLx9LRiLvVll6lOax9onurLa11lfxqu1OfA8
NrHijEDs+lgrv8JZu8oknQzEV1aElzf10dSZ6ILYS0evsSxS+9yqK/lCMIWX2IQ18WYVAt/pQL9e
sDDjRIDqBQs6KI3ua+Kqma0xjzlJHKMyOZrrEki/P6R1qHQJpIb8OMYI/c1lavmH55QQODVbugCq
28yDBalhKsH/F1CMb3p7EK8K17CzafWyQj0ew4uoeXGst9Xuqu1Ncc/B5n4LUgtgVT8YYA8UHlnt
m12WxUlUh16C8lubevc5eLPWSoq2x/1LrpZbjqWpZ6PAyApnxdWTS9ngKphAKC+KN9Ou1BsxdJ+b
sefpvBl7gZguHoo3u69AaEAf8IbEBkzv2PlCE9v4x/LNKKyN+U03zpuBGOLHiVf6ZiyGRLpzkJBi
LYgskeFGnKwTABu+t6yezoWBC0uQKTONbLetxpD93XmM/cWZD64mV+otw3y7REsbkAZM2C2M8q+W
aDH8MAveAhxh6800rffTptljDY2jmv3mrgYjx38a3jzXRJIGPcpvUEUb+82Xbc4UAHb7za+t7gL5
MK0mbgN94X6rJUAfeSxDMIGbx/INvrT51HXYwNlqzp+pTPXXGpzOl2m1i9NSI+lDmhyAGZh4x32b
cz+/7GoNn7k2bwttg3Q1vYrf3OhMU2ZzFBeg2SIzc3MAGgDm7gs6tPpW9VqL2N8YMZTQbKzupCjN
b/CkGty4ij7HQ7mbfDYdDPJ0pophEQtYxXu3ANMTOgPAflBSq7cec1pG7ENK5ZPPke0pkb2YQWF7
m2DqcCopVNM0XwLyr2yrcb40W52J2zvQT0mApWWCad2cGk4BQYFnvxewCb6Pvt4z3brgFRlpEtca
wk4UTSQI5bIfBMwNhn5obV14cZPFhwmkMZ9dt+6HspHpvJssJKysZr9/yZWjy4geI5AGjiUJQKvK
Z6Q0Ga7h54oKrL2dRobgiM7YRj0KE0PpnFNIxIxjKHM9P8ohyRBH1/2YQxHNNNlCXYMNoO3sUdTe
56mrknuvmPoxpHzaF8kWyLWbnNHj0JZHX+s791rQc1vO2rpbynOvLpkDLTJJdIFdmm+WRw2MnLaT
Etvx/aT0ufiUWqk6T3KME7eJpWv6OXSnxDx3KqcQr3ZKkIl/Ya8V2DzSwix3sqnws69hCc37ESol
E4A0yYJ4pyFETrapalWGWw0qlS/447XxdKDR0gF9AvE8B+eM31TDRW+AfAvZTmx5VxLfyOOk0tlG
Bsw5qW8yhm36HT/byqO5ScbgYalKhs1GR/nBAcCrZd9ahDxxONKjy+8a3MGqB380Cyy6QJwWyZMn
fYBncJZ8/XNeT0Ou853IMuPwdEgZ+JuOfzbYnQLjDQVIJyVgYmhTtBW8M4tz1AhdEwUrjp9VpZMg
SuVEmcdxuYeoMhb3RseLu5BLlbrnXobPwT5vRIxUucs89WBAF1xuEC+7BoYMcBAYyBuZyc+w3am9
VH33YyyvoTO0WG3jP1/pDIZDK3v0zCErr7uViLjzcFxzlq3bOrGOz9psBZGSyZA9i5b+Nz4BI2mL
EXo23swhZLAew0T04rtEMnxwj0uDJsOyji1tn/burF1mCsk1+ulEaewGSdN8HiSye6KE1CgiK156
Ij3XWRMyCCw8hnZKuDCvLztrW4nEfRN4cYeal+hiuGr1WrG5IvAou0jhI74cRUwN4UeAC2u5QxZu
mV/hsPX+ZeNWQt22fulYe9FDIydqHDr1iJbCW4//sSrnp9kQCj6h58m4v66WmpI9wCgsPUJotD0p
X5A14lUv/IJQTdDqpyLhpFdNzuReiBi4PGtUppYzM9ccXPOUMVTzNtW6uoyyFETaRTCk2YCwJffU
jaFPeIUI15ZfPIWU4drqKZxvrL7X5StCDqfe+Y5ST1NuskX73mh3W9vvoUAkJV5zNImMemfNGVRG
GFY2TH89H+u97FLDxIROeGQUge30egTmaUK2b2QgE3Z5H3ctIV23KO9H3HhGfAXznPBOzYv1gCY9
GzFVJL6JpCiy5LYyKw8TKhCO2pHpACQWeOHq1SbQ7HxiLDFX5r3gJdYRHNEKWGCc1xCegtJ2D16X
jBZez0J4zX7ppganyAFwD3C6QVSXRQ4I9XKBu1hwkJmF2mG9vLR31PKn7ovUYBwfHdXm4mG0mzp3
cR8if9vgL9wb+4AZ/ewskQX7XIZfnRaJsW9/xFgafDa8ZYHFqPXYQEEBSyo8dk0nP6hkTG6DIB0q
rKdo3oWdbo3lMdG6ogmzNkHFJql5n9OStaDsVJI0ikqaZtxA1pjBpJgTOWsLT4wtpx5jdytdoiP+
D7d4VopmZSrMCWZgaZBjikRLIc/6sJlm9W2aizq4KZj6i79li1Gn5zmZpX+EfO8XsCAoahyzXJ/r
i9QaTOdK8YsvV5pt4iNRNYND9hmUvayhyWJ9FtopU5uHVp9Y/8PY2u5NWgHB7zFpmiyP2G5JqkdA
/Fr7vOTd9D2bRsepD3XMdW59fCRjrA6oiu/Aaennnt/jr0mB0vHnB5laDdCTRLeK5JBh/WncuHpZ
PRqK5bKbpB7f2G1Nrp7JOt7JNke3wQPLfyR8UgG2MblvRWk9tUDeUmhJW27dP2LO4YtjAKsQCpcV
2OfxlEO6KyZHXrhOj/GSgDJZ7zonTfB/wsXzhxgNxrooMHAyDEXbvTjQfEjEBm+6yT0m6fh6SqCW
jVtAzCyGJkkjfh5TdqaWOJ9JcZtlv8ipfIA3nC67CvxhFfpdN8Qb2xH2xZwnjbVrVGMO+2HVO21I
QEq5HzQ+HoZGPDPd9arwfix9vlez2bR7eFnqopGGD6YhSOUzZ3M1bhZjRNeP33qHOUuRF0evzmBO
SBxCx11mtt3O6JT+zRqy2jw0+fqd9zr0KlI0L8giOpTzNkOydc8boYpA2BDfirSkXpc6o9mHeTer
F2zS3dfJS+oSANG03Laimqmx6UZ36fWWx4JdTOdJ9LnE/N1h+K+bKmMJBTTKr11MmTbqMjX5e3LK
ur3qNb11k02mTzocwTKbXz0MhNjM4Tu5ADLxLPjqLJVzYQYxLNZgkoG+c/Rc3VEh6Ywd7kX9Xelb
C95l5pJN4Wi08nHRrJKh25Hh3u3IAN0XAEJgJNzR7s1wzoqhww211X9gSgMxaDLoWYTzqIsFx0qD
sqvW5+13XlzpbeZZw5sIqVny7DulRmHA7kc4jYGdfzYymIOhZwoOzyRo6+cGuq8VtUqbwdW5Svsy
1gvoJBiChWEchCNNkMdWQhSSkyTKcACOYWzUpAwe8TTYVLDrpv3mWXlTbWMtTneBnKrvg5kN5LCN
/GyMqfTCjHydX9jSCMxTUoYHdHwjTmwDxdDtUNus3GBys3s962PMp4UN8cWc1Y+0psADmrJYWtxG
Evu1twABhyVr59qKJyYYXSJjqpe+AHBFMVIeZ9sxXjUnlxPYM0/eGyODZVMxW8QXHeW+A0bfwRI6
smoNEMljWm+DMWlea3ysG5LVPvtcC2pIK1iU2V4t15eaKN6emx3YGfUl9gsDOwAYKBUTNcwd+wpV
RWl6x8XqrRZMXZLjB24Z1M7YWAQJcBU0XybT6JvQjvEOwme1xHZXswTgl6Kq3GXbjxqbrTER1W74
jn2TfXZ0KGb289iHSJIyXHOXOX6dZMd+rmI7WG2Rc62Fz+9bNwRDRLO4ysIUIjgc4KRNXBnQWlKF
mc+5zVAcPBRmFo2kOCtsQOEbmMu5u+vbOPuhVdJ0QsfPnc9TATN5G1cS8qtdgEHZYr1DgbjrVJ9e
KRVnxS5mSxsvM78s2X0ApMGc7FuTuKto2wtiRfhEKfAaIwSptjzZFhz8yJt7qcKMTY8kU8hObgHZ
AUmmuuR9T2Q8piGN9so8BA691KPdQ5bcZUkzfIUqB5LLUy3uXcIWKVGFsAasfGiujQhU4GqGKZUW
KjKOXd61ejlXV5qW+sXOTIPsmcWI+6HPkWtsXZKiPQC1XJ6pDkLRzqfQX7NxEEMwn4qJ69bDhSbZ
w6ttlx3crbiP5GBj/U1TsQY0LaZ22ORWB4aWsrpiK6oDShZy6vHUNLzGuAr6ytQ3XQIWcIPUHUth
SSut3mlan4mtFwiQxQ3Q1P6gxbUdnMlGgzibCXDSFfhAJrT8JLkdIQjeBVV1Thmqa7f8eGYauywe
kIkGfYnlIDg2c6sro+p3rRmoeYtJUh+DxrFVvPWLxdV3ypmzH5XqgONO02KlZyUCuwSzq6xS010P
9RAHL0bhKBsNlncV+2QwIWOB+nd4QyV5PuHisV0R7HtrATAOfZTIcSssU90K6VkPfB69CCFiORdF
3xhAebVSXiFrpY6hVYWiwaXpuwbAXLI1xozPh6rXQw4T02Qt+PqXGL1StgtgKSHetBhLAs8GJ2qf
GRP/esprj57IklMJNxrPmTZ9mmEX4ZcxpV2qJdpdn1dZwuHe6C9GnK28ICoz6dkyinLaZ3Q//I2p
6vZ6qqkCXNL01SUZg5zBHZgqOOYLGu1jNRKQhyS/en1ohVMl4YyNNdGOP/gP8Jo0jj/iqWy7MLEn
klsaG2l105NtXGUe0f/WszUqRaDYXlrI3PDTRbciV7vl3qFLBWYdR2uD2lpWXoBuNJi7muxVau+k
n6noIWzG0qg+QMJ0Mg40HjI1pXm4nqRcLLBJMwGSPqXFsRdlB/vKdwl7nck7Z+dcPncOWrbNkrRI
pYnxRrWnpKodBGjndNNMQU/hCje69B/zcf/9i7nB8IZZeWnauc+SVJz85/9c/8lckR/0r3/4P9f/
d2k4DFn8/2E4m+84Hr1+/QWFwz/4fyY6NuSa1V6CBjYJmLsSEf5pouPa/+XT0PTXeUmb2vz6R/8k
4Vjmf63miEx+rZOaJvNQ/yLh8Ee0jG1a8D4Ddcznmn8DwnFP+o4Ondu1MczoHEP7LrOOvzZvOzA4
Lj7efTQZxVnqFPuW1ubILJLN/mauBq+3DHNvVTFfJX5xqJTY80tRx8X9MDUuc6/YNxr43flRLUVo
DHiowYqGVscXMBxiRq99TTtvMY4KrFdbPNMohmYqD0zEPrVF/yBlHcXEwRR5DgaqhHqkqdREU7ts
BQg+jG82SS72qUifEkSJkwsXrSFN4NuEeLrRXGtP3H6B87sVHHp3xLHQxSyVDt6Gr3htDOf3SGI/
x4G6XdJ0P2bargjE0QUmDytYVAXBJnsL3gI/LYKbf7RQf4b9nPSr3z3Yk+EP2soKW62hj0TXnLcA
I0f3xpb5TnVO9OcrnXT5313ppP/edm2RTi2vMDBvNPOLMj4Qhtnvb2VVnbl4AnnE8ojETtaIR+8B
6WAf+cklxnZh5d8tRVQYOM9ywOn3idmEQEA3fldctenRaqqoMN1tnl8z1Rz2a6+uxSdtpXBqztZV
T5LOsm48TiycFB7oACoZctwmF024/izRzRecUhgjYhtsfdJmmJa0iXL2ODbY3dw2u4HyI+YE9IvY
97QCtUyxsWqsGZxz5uU/GGV7w2f81CTnCfMAmEnkG2G+zDTXB/TTIAqzWB5SU9VHlOz4jbP99JIn
Oi63T7JRGJ7RFAU66HE4AZereSilGUcxv96fX/Rv38NPv8ZJr74CyeHONISinH4E7lobykrEIISZ
jvnBmjoZfnh3xyfqk6a1VQDRnm2BEgrih03sgF/XP7qjt3G190/WZUD+jcBxOvYQpH2LVocnO5j3
aeuc5Xq8KdESa1WLhdxTH1y4ayZmn1PbuV20q6ZROyJKk17JQum/bnWYGURp+PUNH0xknEyi/vMR
/PtXO5n/sBnLV0Mu+wgVEKmOt6WIwiiBjjol2VEC22NjR9ciuf1PXvK/L3uyIQcaZexW8ZLxbYQ4
DeMJt76hVVEZfzSi+X7jWJf1vy91skUBqaR0I7nUPBEB9/UmqZ7/fDMfXeFk50glOPCg5wrj/Nx7
94P8YGv6/RcBZgR4i2GBhvj1w2TalajMY5OVxrWYX6TH6kicTRC//Pk+fvs5oA4E1ICm3zZPPofM
EwGYaK7TlSSqak/Cri93f77GP1QL7z4Gn4EcZx2BtoyT73twEoSCFSsOwwV2OKb4Zk66DFfGRd+K
gjqzH28oJW5ofEaZe8TihqCPZNOzHifSR+K/H6aTXWej3Ph9i92kNj0oGqiYQvQDZUz+qk+VsojV
QSudi2p6yAsm8ss6oorMKEF6rZUI/2WxQ/y7xw0nEWOkUyeUwXIlvBe9e9Vs/r3Xnmutfm6QDlLO
8ak3OyRidglxmr7+62A/GA1w+zPhkCnZxRbngTMFnr32+Lo7vhoNUVFWR8kCKxTaKVbQZ/E0hSkQ
npgUqV8eO804t1R+oGF/EOO+bUkihvLKrL/r55nRfMt674djq0fXWe7Iem+Ftxfm1ZhNn2Tp/chl
QPmYDh6uD3Gu3zFZQ8UoPQoe3JCSqTc9wATInTKgwa+TBHpbd7zBDmKjjc994dDxsvbO6OxJAmHD
FmGRXIEc3bFEbipRXEGLvyi6V0kIsRy8T6J7wQ415mxcb2GsnSg2FlDcjOx8rd2XZHmW9lNfBBxO
Xx2QTPFE4WKWW3sKtgU88KXtt0zq7UQAKxZN3Djkl8vkH+W0Smwfxq6LqLSeuwE9Zn9DPsg4Wn6Z
z/imiOZiXS5a9tplVTTp+d6z01tezxbqZyg5KVb3gKRxLubUfPXlFOGidcdUDjV43aMmbhQXYF4u
sTl28dsZryw1Ai8fD9Ib9lN3F6fQ++djZQ7btst20hxDU3ePFfMCtkYFxz3o+GuP6/FAjpwzo+M1
TCebDo4EPU19jbXxTavy7Zyyj2th1r1O/KWsAk5dz1v/mwi0nZtQ7WMIqxP2mZccEfNROknP8vyr
ZeUEZ3rEM6/JW5W4tPV/RAS4yeSaPCAOCHuyRjNLNlVr7SrqUEIFTHpdg8ndEocE87AdCPuE/LaW
JSn1BuZVI6NRv9HR0C04xeZDeksXJAKysZ3aaktP/zPVJk4/cOw0o5ai2jbMw0DwiEy0ALEM2I/N
yyBV2640I6cpr3rP/lro+XNmL9e121w1y3g7jP5FRSir2+SmyTnyAiq76V7IF2kHOKD2j5ZWbmPv
QXXELmkbJs03MX8fsVPSmXLDOvgAR4lAaAbNP9yZS71L9SUsaSCnNzKDDp2/GrG9sQTnoWEguwcM
K0ICp709ujyHdm9QXaL9cjUhuzGKBkJy6IILyWlNluly0ZbwrE1xrDq6IWZ7OSX1c8tPk6a585vr
hjll5vtyA1xKIq6bYuA5jDufCTvE9hH9WFTaj6VD7tBVB6lVLEgnKtpnRgRv4D/tUheXq5EZ2qQN
hcgvff8OMv8u1p1Qg1OrppiehrkbNHDABJNMY7tJ+amvnLNxpJE6r/jYaZf1dQQhGbJv/GjZ/cHN
3S0svWhBvlen1KezHcYcF1jqIhjHH7fRN05btYxysCyr4Szwlo02V4dlFa7T5V3vsPDFnTtMe2U+
qzHZ5fWdw6ggLwc/l6Gpb+jnnqV19ez32qdM9OfTEDN5TEkrAaSiXWjgcwEuY8/0nJvFltGRjcN2
LeaeossY8o2JtokMLmS0bWRX45kdl1E/2AcrlmdTFvAJq8iWAWNkyaZogp2v3xBobq2OoTkXgymN
wm+VHxJtyxTQBZMFOyRq+7hYvb+Tp4ANSivERWX+0CfGLvWbNKD4qVIq0LBxE6YYk0+eqa6s7tkx
k9teTmdKXbb+sGVME6N3fFjMOurBJuv1Wb3Cx8pib7Hdjfl0xXjYYx/XcObTY++qa8OrLpeiOEiH
6U/g1iYWR9kA0UZ9MMb+pp/65RAkqV31oGgtgMcCtvn1SMc4hFYfdazIyZrznIacC2XLoWgNA56G
ZRlVNSmhibx3xidDIp/Xg53tp8dC6Zdgb6hFYciaPgK1/uBXexcQnvxmJ8ezB5mlJCDr6RExvNXH
1zoeEWa+bJzhkW59FAxVJMRfyiOoC/z6PE5CD4u+Wj8zWRrhzhcG9qOQ+d5mGurPwUewxnrvHjsj
yGzMzAOiIvj1safesKoHC24OGAFeDgdHI9qW4kbqGCdp3pYy0s4Yx+s1AMjx85txqmAo70ht8XPC
qygtipAdHPgi9OTRpFHvUKFbc/R0xBKDdWVL+8HuLJJGOpvOvLX4qZ3+6qQOX417NrqP4lZk94gU
NxOTt8WAB5WxUweLlFAxSBz3oYMsUm+KnWF/buOdZROdrF6hrU0nkcnD1NkzNXPVW+IGG8XIt75n
RfK/nJ1Jd9xGuqb/yj29xz0YA8CiNzmTFCnQlETJGxxZpjDPY+DX9wO6bpcSmZ1oVZVrUUe2IxHj
N7yDFyqNN585ofVfaGl+Bfa2gwPipfTckFt79Pv84AbDl1Boe2zWnptS/3PI5NYOX0QwYb5Sj4dM
Ti+NooKR6E659L/IQXxNqQNOpCaqXh8Vypk05zalHf8EOgYqGM45MkttkeyajECDh8SIOdDhGuF2
STX+Z4P8e+WWjCCuQL+WajpvyyeVOzGsX0zlMJdxnMn50DPH05fuvmsK+lcvvrsSGV/Uj2Cd/FOM
groK02COnH9JjZvKGS26vvUBwFMTdYfyLnyKKAa3QCTet+hvVRs/FRl/LQW0z8qMj9EPVGqKn+3N
v+v4Vjx9pw21/JvmX/N/S5bUOv/163bf2+9n/2dPC6iVz91bLf8Aipy2/yNGPf+d/79/+F9v7/+W
T7J8+9//6wdilpxkdGaRCP+1mDg7hP6/q48vRVrgTvpfd036Pf+7Wf6D/1Qhwc38t4YSI6w1KJW/
1CA1y/pveEMGGlfkSpgVc9v+j4+39d+ovcweybTgNIyFWfl/iXErGuVJig38EfcFoF7E5P7n+/9V
GfunTBy8FVcqZYsdDBOdIig5j2PP0qXUNxaZdp3jWyztLPKyztTvm1LNDgKYEQUkEeysxu/vtQb6
MMAVf5/ak7VP2mg8JHGBy63ouiPlTXclsXzPtf59H/7zmxzUZ7gJkZnkW8/3NS5LY2uic+oBWrO/
+mahmfh7jekno0j9t0GmCHaB5Hm0zBH3JKQqg2ekykJ1Qxsd5FbOLXYsaQJ+wmklx4vCjKpgI8c4
LIDE5MPKKXwnby5/Llx4DiOU+0tVVgOQk0h0GXmp2mK6UADB+1T3RYX5KcZaniPD0qFIW2JnQ+fn
j1FaRbA1AvGXheXdE2AI/XNfOuMn2CcTHppFWr+llOaOyij8ZwlY76fu99EPywynzxJIwQug9j9w
plC+/LJ5r+yF84LBP9M+C8OzR12khpZ6JFoIiIzGWOQJfYjvnABbFIJm7XB7lPN0/n0UNi1IVQBO
Nn8tyhIQs5yoakc2HOi4XW9qw7Ycq+oBudw1Rc85XFksjKs6KLuh3GSguzP/+S/3Y59EbukIPkiJ
up9pj8ReS97QKKBPatf6/PvfBW0bcRoiKORXF4/4UFm4NIVm5IWlbXxQ07bd53nsPGpZM67IcV1Z
KBdhEFPgpz5rXCzOB4rHUTaB7vDiPIwOw0zpmGS1pn5ydRRuBgj9qGmgCXU+ezLDcXMUauylQRYf
+Dvq/eiAgLs9bZejWDCgGAZyNDoMWAucrZGuwYAYJy320PoCt0Zr+oANi767PYo2T8n5VqCPalPp
5F+DttVSMLUdzQjjk4StQGd2l+tZeFK40zYY32zsIGMCK13f2NKBa4LRxsaAA7tCO5yDxeVP0LVZ
ymIWeqKQdf6lsYU3ieihCgyh/hMAUn2kkUt3JQzQOJwiesGz40sLuG3lxF2ZYgdxLd4bphhtwPnP
fzkGAAV85MKc2KvzLtjBg+lIeapyZSEvDxuiTHQpYAkSjNhLwq3TOjr/iWJPrXBLsnrruy7zVyXN
d1UwrnDnrk0lDya1bxp3Bho951+EAnYoG7OMvZZe/L7uW1whsXfeVE4Z7vCXqT5MJqjyNBNrrM4r
b5M1NwehFXNNvlthnE1mH3YOGLom9Zzxz6TpHwH07QfKH06s3tHP+xSnGBAHEP1zf+fa6j6bXkKJ
fNRsJCjh6iTUsru/b+/uywUWUEBdOpVECsQai5Mq+irEsHkKPRc2/BfMWt0/wGLVx9ujLIza55tb
2LwK0NJR47wUFMGnT3eAb8fzi5ZA3XCT7TCI9jS4YEOaMLRP9qjE30TdFXt0cNwTuI7mgLPtmibe
5fIjrj/rxbHdZsrm8qrVzNrx+zj2cPlLTmVptEQl6rhPMzXc+mpukr9OEb3TOtzenoPLTc7IMPP5
+lkAx1nMNCQSmiMjG2/ERAnqBjUfoKz93s1c6yPUDnVlzs/T3vcpJyHk9cIzxUbTZzGeriFCZgV8
aQRu/9MEYhQa46iU7QYvJAs3ax1JZnQ9q+xOwZAwzP1gWvnka8tOLIrEA2IEGgr3i1e0lJEhzTaL
PbvU3AejJXMTxCybsmt07qwkv6PY2L7EuCJRRhNi6/SR3FrgfFbiQuOcLzvPxqzmy1NuWPP9uWQF
d6WGfL/MWi+KWh6LsChnyzfwLN0e0CvQ91jJ0m52uw4ewPvsheydagMmo6CCAcK72VaZ0nvUgoCA
Fn6GbV7ewWLcFAGU5hP6LgKpkcbABxtfcOcDxqD6N0wrw10gA9fZQPZqv9q9Of6B+a8DHk+v5Zs6
TtHPysE0dYCwBH8NYuHPEuqe+O0Llph4PoP8l8O+lIWJ3DYwszBpvELp9W2TEmo2GmCB0JroRlaR
8XJ7r18Gajz9KkhHnUIQAdsiMzDs3oFkNpK/11V5QsrPIogFQRAX6u910d8XVqcNia8kBRe4P4tt
rnVlhYmX1ngRT/G9khj+zo5V8dvv4BzLqPMj5RpEuIt3sJIomI7vBQnVYK+M5atiJv1/MggVNHp7
5BzE0udPE1ScUMDxpXYD8vaQToG+ke4U7W6vzeWNTzsc+TZrJuVzHy1GkUpVAg1vKbUEeroHEPhX
MpvK/v4gjg5v3UZN27hQYHYk6lRNGXVeqnfNHjryW49Z7sogc3x3HhU5BnEfWSiBM7nHIpZted3d
1padF4Orm01dAea5anpH+hnsp8nIttBr1x6Qa9M3J9fgeFgjRHLOF0nYFQJT0mBQFdhDYvUdqC7M
L2/P35UDRMxPR5EThMTFcldnuVZb7ljXXhL1cutiTb9TmACyVKyZbw91JY2nD4sCMz7CSAyx/c6/
yMgapzegTHhxIenz4Bu4h+msHcrO9h99vXU/6GY4blFGr+j+6ajvBZXxklZFvBe9PX7Wh9b4LQW3
90MtCJTIiw0UT7mxzn+SsHoUi8O89fJpco92YL/5imPsVz78yiSTP8xWZzxQuvEurPxLcNuWZpCq
tdV6GK8HXxRZJzRmAhMoU1IPx7AAqg1vHXlKswdzDj1/kNkWlLAFypfWQwwkpmmx2HXyV6Ts6JxV
bpHlK7/y2o8ECYy2xLxAF4Lp+IxSE8jLzmvdWfxgAm4bYJy5NZ1G/gc7gUjh32MtdoJtl3pG+aDz
NKQWDhb48Y9mqFAjhLp6p45meCh6zfpQWq7y0VYRPcgoT2zTxI9PsRaMW3sK7ZXPX/gfvG+FWTtZ
dzgN8yu+uK7yVoa+1KzBKwukduMMQL1RlzZoe78ffggtsui1T3kDgh+BTXFwzbz2qACV6rbp2xYm
KrXjZiedEJHe0A5p/4SBrHFPcbvW3kKooIVTia45hLCVB6xiU3rqVEhKTxQw01dCImN+jxaXFnUS
0BsOmdz8bp1vbSefRsRB3c6LKqPZ44gaQ0QyNAB0QGDtDOWMTMRvsU3xyW+a/t5v76Eot7PMQZyK
ei/zNDhMNHl3dYmfiCF1ykZpqlN/1fu/h5weB7o3IF8avjSyrJ8wUkzPMfvgUOCf/SFHbOtuiAf3
6EC23w1h09wpOlQHSO1oHYH6WHnVLjcw16VJkoE2NG/aMrkrVbsjfVYHT1UaZRu2bv0qRF0AQDN+
T9Fm3isIWDKnyCSTYhEQnM9tNXa9KSZ78JRaGsewSd8qMLun29fG5QPAIDa1off/2UsHA8Wo2pqr
afSosQ27QgntLbW9NZ+EOTI+3yZUuiiAcjWBAqOSe/4peJDij6CJ0evj5i1qnfvYpmmCfsmmb+nF
3P6ka0uEgDzDoONsUh8+H8wfTCvJCn+EFIyHO0Q5ecgSGA24oK9ZMyzU6v9ZI14bKp7zaIa7GAuE
Z+xLK5FeHVjl1g2c6K5CwPKg04/f9blS3bsyab5rkdDbLcsnHpzBAedkNUVD633I3BYAem24FD6C
TD+2djL8jA0IGCuTcmWd4RyiY0W6yD++zF2GBgCuyiPsGRJetIq38FbUsDJuT/2VFImaALkxbm9z
ZWdZ06wyXbEzjfmYpriM4F8ncK21xATWNYga0b3aVusTvC30I8ym0b7DAAyCA2yV5sXvArkmanhl
41GPw4qMUhOP77JAaAUBbJionLxhirTvk4JwPIc69nIb3/N0RDRzZQLmBV/s9LMBFzsdYKpSZRUD
tlA6PsrJTY+1qUfbNBXBvQSpsBm60v+aq1J9adPUOPTj+HvN2vdNSZBFjcvEWhRRu0UlEdtxvKKy
cfIqW6+OEzwUKF1Ku8uNwFz53itnjShrjlvJkPDAWOz/boKHE2XD5PkC4PXgVs7W6FB+M4dmDQk5
o80vp5Yjhp0r+T91gPNzjbQJbaDBmig4Ocax1x0DZSUzeEiS2jkpYW9SfMC7JIwwvJ5cYD+9MXvU
W0r5ya+1eGWrXxYkUABDnRo7BH021zHOf41S1k4uk27yJLfDptF66zPE9hiaU97cw15v8Edo5Z7Z
+1HXvbISUl6bdyjcqLEics+pnvf9L8Ge1iVWGwPC8VCE+doGADbGrPjSGPEagPw9Nl9u6F9HWsw6
klD4mAxwaDMh00fAZa520PQGOTBXa9uPkykQRkj9tEMu1Gg0rw9qnSpEmYnj1DpgQgwKcJ+CFnWV
jVQtvQe5WLc7CvducVByvf7hRD3wOjtF9uUDJxQNbk3FfzyvCjTIqjIMqrXI8OJWmF0skB8lYSQv
QeH1fPYAdY25ZimGVztJdUCvRznOrGIvNBEM2TlDKd2dq0JF2RijXjy7NANfZVKoeGJVjp+Al7Gm
ox25MLATiJi8ZIPykii99uX2bbK8tMFAYPdmoM8nMJiBIHD+O6MIgs0UF43na4oFCsaYIIQ1a8ql
l6PYlAIQsUZmgva5vbiyBpElBrIJnWeKNjrVhswPwpH9t9vfspxzymZkmCYEFI6LgRzT+bfkbtmX
Q1MP3ji08kNAPrspIfl9VqLcvpNA1l5uj/feRfh144JcJWiapZjpQ80e0OcDlqmGPV6Tqh6ab/aP
NiGw31SaHSgAV/s+2KaxTem/mHXst/w79BZivgGAMCL4/7sxErRA6yao0dzpw+jVrrpGQxQpdyEs
a42WIgkyUzbmvC7b2m0oPmpZBBGxrARcP/5pBOsMBf08kXfNX3WtBY9NV4KaGhTcFIvQUjt0PACz
b0XuU1iLtLpBXAIOuonGEKJHm1JPZl212uppSaNZtgsHE/sbVPrBnbcAVoodLPLyMVKcOkHkbSx/
3J7Cdzu78yl0zNlkAmYQnj9kludT2HWamuR503lupIXUNJE5P7lonjyZFRovhvLZSib5bcKB5s7J
oc2rqNAWO9oVcbHNzNi9V4up/DuHLR9tkglc3i6LI8y56qRQXmVvaw06LLZ6H87Yog/Yhkx3kT+3
rwG0tH+FoVOi4gbq+cTysjLZ4IaeWov6U5hCgt4GqSO23VQn6ibu2tJ47GLYaBsfKaz7rGshZcBU
UClESmzuNiA8g2rfGb35pesCtBuCJlaOWWIFDlzwNK/wv9OHx3CqDECIiBF9AbcH7L+oKZJsZ7BY
sm3yris3g9NZzzQA0WGwcJq6l1aLKobu+9Mevl8OaM6VCC2YrV1PD8qA4OW93pvtZz3Jwbv2XdM5
26AGtvfgQM55VIKpfy4KZ7I3aaD+yQ7rUDwIO4QW8tTHUlLaFfBXsr0BdWEjKbqjpSP2w1YLCjBz
ffEpSpIKbuUA/32buWUy7rMgt+DDm+UxyzMZnrqIHgBYV7/+opukMHBZQhS0s8n46gsNvi53c+0c
b2+g5c1CtAmWy6X4N7sMqss+eiOzSO9KvfNU5An3GmL5e4yBjMNvj0LBjL4sJEq4akuB/DLNLB09
MGJw04F/YyRgShN8BW6PctE45WMYRvBBMyoQIs75YfCLNut8pZMgthocL0U77ROqj9vYmIajtMfv
VqGhqCENMOIdmTamOs1KsjZn04vzOMMR587lrAW6lMkEGesjaOd3NE41bZcD4Kj7JtxQIM63KSpX
pwrpFduVbyufPr/xF+NCWCfAMlBUWUZeRdvbhuJUNAwazDahoSjNa8Y0tJtBcd2fOXIyP12CkGQb
25N4KoUG94palycUxdyizfJFy4ccfjqx4V5qsm43zhCgbN7CS17pjVz9rTSkuLfIAcFXnC9Tk/eA
0juz98a+p6Od6+odmrrpHlsP9TSWbkvuZf+eTQ7RKHvDoVw/v9foOy5xi4i9jE6Xit7rUE3YDmpM
Vkfxdnt7HZYhJ6NQRYSPKVBI1QmEzz8t14rWrlRl8AZHiU5qPwHQdqKpBxNEOPWtRYcIlw9ZhT9b
JJuqrV/5cq3ic2V6OWM0HAEjoRK7rH/EfZfWqVTI5AdnOmnIxR0DqUfPVt7fuWntf8paW/90+7sv
arrzhxPoUuKnV4Hs+KKSh3Wa8PtAk16kuhBF2g3x2xOJ4yedDr6s1C1v3/c+NXegqb2SWz3VZiBk
vFv5HVfuM37HO9aRnJKzcL4AbVW33LkB2c7YjndOqJsPSBWZ99gA2ZvCkHhL6SEKFqVWoiaioRBg
SZtekYLwZIfCSJbr2haYzmrtd45lFgeUHJeNN99N5LuLCUpxOdGKhB/m9N0I9SH86ShUW6o4Kk6N
zq1YWS1g2T5IvqexcA5Tgc5AmxO63p6hK7uDU4BVw7xQ3OSLCXILH97jnG4HQ4fGzph3H9HlUneq
NVbbwChwLlBkeXd70HeQw+Lr54iSUJnK/3xEzpdFWGlcGqUkGQINdPRF7x9EmTTHYVL8O+BhOXpT
wUulpd3eRON9U8cpk0GfAPZN6zyTXyFpmecarfuk+mDGltwo8OsfABYph7qb7LseO9Ef0o2GOyNE
r2yEcLTTe82871XzC8JL4Z4LmZyBlYfmXyggj314P9MAoSTPM8qcNTIYqk1zpU32tBJTrEGk8WhG
fb4CiZovgYvJmLvCDjOCjvgit2lM24/7VJu8RtbN3umRYHQReN2FGdp9sS7NlTdpmYlyNnG/obkh
NMuhBbe4lKqWtnzS+Ww9vRu8RKAWiHJku4/DujjeXugrx49AlGqzqtKVor1zvs5KgG5JNyUqMkya
OA1TaB57V1nLDq+NQj2btrIOsAzd8vNRMKTQ4sLqVa+xCGb1vLdPvco5uv0tF9WMed4ED8cMhkWE
/b2S9ksGn08GEXsTap6f8r6CkpnjPYN4+rkXefItGMf+1XLDsL1HvwdeUDBq2bZKLbs6KImpVtu0
qKGr3P5V176dUvBM6wdZgDn7+bfjxhsBH3VVz3UdACTovmwj7tqVUS6gQyin03MkhKEuhwPWskBV
oPBiRDzNXoKmBgJOboAXsppFyG8h0fnFKOLwleIt1DQ/CCov7o2O7CyJIAUME/J1NA/N6IR2Tv6X
cMLmyRhTOGQ2Ckvu1jQRq1y51i6nhd+LXxEaCNxr9K7OpyXuXcpp0qK4oUqeVfSfdprs19zqL08u
pXgQeQDY3x1YFhuPFN9BHrLQPVtweXQGAplmZbQfpiYNT/EwoSpwe7WvDkhNeH7JwZAszxNPXTDJ
ZtI94TvhDrXEZgOASdsPZJXbEd+D3e3x3sOg87uJL/xlwMX2ojqAIVJn6F5uyE1gR/EOAar7yLQ/
UCyODtpQOKdeaf197A7+AaVb80ipBm2Erqj+oBKS79CllvdFU30fE8yJKzoVd7mYlMNorcRal9ca
PxX6K1g9yhX4dJwveW5aMcgWfmqjIIHG84pwHGDJLaooycpQV5fhl6EW15pLxDONNAg818zaHa0C
akupqW3EIMMDnMW1MPLabuZ0I7QB0kClMH7+aYEp0arRM90zIjO4CyKVr0LgduWrLkOB95PNCmAU
o4olJcMvZTEOic7msiqxRXjf9nKRxFuTmOSAop69B0Hmvt7eYZcJkqtasxezwTmiw7o4Qrmq9W7m
JIbXTobYor3zUy0t5xM9bvGhUdH/ppU6ffcjpPFvD3xtDXEvQJlhhh0CZzyfU0PgR2JpseGNVhmd
uLXljtbz9GRmaDG4Uu/+g/EcLiTO7lyGXlYGu9KyOj0YDU9BiQfeqxI92m5dbrPQxNieWvBKVnXl
OLBdyDlwXQHZvYRAUe2O5Nhlk0eSQxAXS/3odMYbekrJykhXdif9SNDJAJQYb1kn9NG4GyKrnjzE
rdRjHtqPYF/XAHRXPgcAsMNKMQiNqsVy5cZoOrNfgNdhBXoiJgt3k05vxi/qYOV7ruwMujDgrEkb
6Eoai9Pmuhnit6UysVKO/rEdC+MxSUSGPbPUjlQB05Vzd3W8WSTAxiHOti8+bTaYmEVwvTiezINN
wvZapd2fimEnTxM6yCuNiCtlEZcghi2IShD7flnjkUj3lVYkVE+UKprHg1s/G2GGOLHvo1yuWuEh
cCptU6ZOf7Bwy75vhkRZyQCuLCe/AeIOtrtYAl1c1lrbyYwn3EOQtDxECP7RbYyNo0GBdWV6r2xP
IjcUtkkKZjmaxROGVEUrBGhbr490/0GO8L4DJF9X7rGLvjIR0ty+Ixd0gQEQjp3fJ9itOlk/RxzS
dsof6PDyIBsos1kogN43aho+qG0w3Otohm8NE3qvGFrlYJRCPxaiyO5SI3rDlks7DbLMD3kyhLvb
F961t5x6x8y/mrEJF2GyU8eObNRM9aTbQQ+2h/CDNcT9KWqibyMUriNAsOg+TbNXPcjzD7ZEy6Ec
KQHnZWy9KhK0eFs7QCh6sOHVYCEekNf1rs0Tqkorgc61/cGqmXhCU8GiaXY+m05eodasW6pntw4s
SUyG/+htc07P/TXq0JUXyKBHSZlupr6gW30+lI4ejEitQPOgvdD/pu3wONZp/tSKuAEK7GozXwuP
9FBv/769Itc+khcB9R0LEU3cLs9HHiK9CeN+0iB2oGQURtOfjTVYpzTW+v3tkS66/PPu5JmdWwM6
0HN1cac5fjshz93o3uSUTwVNgKMWZO1fPA35S2qkYkONqIH7nmp/amOhf7aaVJ4MO1q5e66EGNxz
pLoqboJcrosvHsMowjW6171Ar9FtmsynfHAQ9aVSsptiB8hRoL3c/vT363MRwtJV58lANM3iKZx/
0y9pW2n3SjL6luEhA1nPPIsw/YB/NK1CGpdpgphvco9MJjw3p0h6HaWT2rLRHkhzzAaETLy8sn7S
WazDnU4/Ze9K1X0VriL+Ugg0lUNoB4hIOVEJEKqzk/xnHA/jgNhVUyZb5IXwXKgVdE73jq3g9eJU
rv5V6zL5JK1xOGLXrYhH02rCe7uaVVHY5hUaA1n24CeDoBmLmnBLf8Iqm11U+NgjlcrQP0BJ6ulU
TY2Eg6aGabaTWjCVG0tTKrkdQ02gc0rX7FGzpQaEgUSpAP6soMEurK4Zt6n0Z6k/tsrRsgUmKEqe
/9BoYKOGS7j1sdEFIDW1KhGSpmZYbKvWKV4NZVD1HXLVDjZNYdm/llOUoSllxH/7Vl2Ud20XWHO1
Dyv6TRaUswiTW6At4vvBGqj82qYGLIS82Fw5gU66uHInelCI/zeGBzLnoz2V2gc8fKbPmCd2P02p
DvctxMWdTbvvW676yggIvmyeNKzrT7f32JUnhkQIhBnPtwazZ3G6htmbVvcHgxJrHtzRQoR9aDvB
8bdHmY+wjuYfubiuLx6y3G50P1Z8w0uryDn4ukj2EKu//+YgOpUaDTCQitm1oHZ7flpGoaNb0rbC
i9qh2lemcHcTjqYrb/LFzccoNprTM31Oh42y6PR2WmiOqq/Z3ogm9wbbDv1pTnJOlW2uXX0X1zt9
LE7+zEkm7CaCPP+gYUhMVE4SxSvs2EBvt/wjUWW7SZNcuceYot2pbjjuHLNYQ1ZdGXgGBJJgcPVC
S11ErFY8TVqBTLon6EY/23U5bNMq6/bRlP3tqIgXxMnU7tBcWtuN/5QBzq48kO8kweSKKraj3Lfn
31wBPEUXOkqencYmSaWqEx4a3HQeu0aJph39L4XesFb3j7QB4xMOyOW+jCZwxxkkUzNQKVwIrG4+
mggL/ciK2P4SIXf6sVcTTAFdvymKTxRWIiSOEpn7By0YRHMg/Cn2+CBlPsljWDWI7OmIOjTNWNxX
QterjV0CuNlxvdofE81uu43biaLaIh6FDVeNj9mpnsqgRKZjGj3XcoMIAck0ehaK2z+nGQdwKzE8
8rQqc5/Q1Em/x4WGbavTuGihpJjjeIkiktc4lFqPKtkwvIl66iaEcBr9TbP9Ea2Voco27eDiEWya
zSO3aKwdG62Sr601BAaa3kaGt3pjzUKCcTOinGwZf2d1oP4soP2SlcYNoiczmNTdI9gP1zm0Qv1O
WlFi7WCZNm9Jlt4p3Exc/4EPi8do2QwnJUkGBNBd86W1JvSXgygVp2qYBBrWWLZM+87FIc7OwCds
mtCS4a5uje7vPhytehsNPeJxvW70B5TR8mZPzTw6aUqqB+hadhRTnIqWvZ1TSfcL9FlwTfqzM9Lk
NTP1DCvivnCV96+K76numR6FwvjVdKoG3Rc/tFB86sPma2s2GIe5xFue003xwXTL4K7CnekbSvgG
2M+yM55CC8YLJkspQs9jkjfByuVwESTMu5cqBF0j1pi6wPnuHfBIsQkNome1CQMkPVRlr0VNsevM
st03JapUJZZbKwHnZXWXDogN/5AbFkNKd0nmVZXKzEXnJFic04izhqr8AmNQbitFKU+6HOKjg63E
Ed8IazbW0k8GzdwJ858HuxHR76ag8KBJWSjE0MGFAT7fn7/ELLFged3Ez575HeEeNzljF4+DuWkw
A4HQ5bsrT8tlTkgsbdGnpAnBmHAfzgfs0hSVdwT9n7U46TaGrUzHOIFnnhRZ83HqHfmgJshCN2Wm
HSOcO/7Q0F3+9rtPD/UKk9SedeBJdxdPj+qgvO3ksf5sBz6OjrjQPAg9kysLPd/353ejmBUtiBZm
4jbdifMv1TtEzUUbmriSJUfFHLGtCHVtlxYQQUM9fHKmakQFz+33g8RK4vYnXr57DM5zR0kVzgvm
tOeDc6HpNlg107PMOni0TYwB0xyhJh9NgdsjXb4+gjIkwQIwqvdFPR/JCnEuUuuEz2zgiYR0Q2Qu
4yOy+HB+e2wlKr0zuKeF+5tU8VnYg7CDihBNRXjbi2cvlyHo0qgxvVp3661Q7OZ7MFbmwR1ceZ+I
Ydihg1PsMQxZ856/coQpgM9YdwrB8LXtxalpdAx+siqzPD+TX2TSik92J2JApVZ4r80KXUUl77hz
wp0wC/dp1OI7V6THVgn/+v3Jp7hBYsf1ZV909EQpROp2luWhQdJ9tCby6U3Z1/pJTZVvTD4EVEgl
GRFAMn2+PfS17U1Zc6YjUt4BYrNYdzeIyywyLKCB07R1uij7ENljcJfJdPhY1M5DXKawjWNu1oAs
5fbgV64RyqkwZejF0XUHPHg+uhHmeDONRI99VCAPkkflqQ+QI8eb0vnTRrt+E5oNHpT8rOoZwE66
x+ew/nj7V1zU09iBv/6IxTZwfbvDQD0UNEl6dTu6ZnDA+NNHTxCxCWj20f72eO9Pw/mVYqvUlVhq
3H7Jaxch5giTYMBBS3i1milAzuI0+WqIOPtu8VD8YZVAVret6qTBti1b4yvxhIZRQpsggB/pctaP
D31MQwP0ktNDNzRIHArwql8JKIDL4UEg2k0FgrXEPKpJToSvFiAKMiK4Eph/fcWEQFdgjiXdKdW0
ocEmYVB+jDUxz+0vvXLCiKLpGsN2ZGiAmufrWxUjoVjtCE+OtMfxHlXu3KZ2n+LM7w7ghWE1Sdyl
ACwgO5+IB5hI3abEeeHQ4Hq21pW8XGh+DZH9XKdVIdMvdlujF1iWF5XwAMrVz3nuvnHAh5MdZs7D
gHPQystxkeXpDMfOpoLP00z+cv7xERjBKrJG4WlaZHywCmxowqgP71bm+PLmhrEOrBq5Dbq6kNbP
h7FmfDaXl+2ZlWL9BRiezF6Gz1qkux/1AqXRQGmVr4ZUmk89HhiPmG49tLGr/A1djJBazwJrH+i4
jexUPfM9FzfinZoaSbTNtV6uYBfms7Tc+joIjpkCy6WzjJrsVI3KzpHCG+xgAgwZIMkIWHEDkm5N
WvrKvHCxzCnpO6hoecoSUQ4iKg3bSwZchgLX1Y6DLd2HYPSNjeYn8PaLwd3VvaOuHPDLgNS2CEfn
mAxu9EXBPMebCsvqMHjW5DSeZK8Ed10aNHddEw7bQI2zPY3vfOUuvbzIqSET/tFa5i4HI3O+DYIp
xxHIscJnRCHSB6w4qnsyvnIXVbq5GadhwtzRBW+qD+4dCP9pd3sbXp6teXg0/XjCqdah1HUWgRZm
a+lqwfB95YsTzaSOVgtWiJ0C5hmk1BrN9Op4BN9AU7hb6Iacj5eomR3I1Amf465qjvaQ1ifkorRt
kiro2CKBtjK9l4d5RttAhBE8zxaY88V4wjcwmycx72mzUOIA1ZBjQ7RyZVziJshiqHVC7pnBKTAQ
z4fpQDPTjtaiZx2d4heJJWyzqUKcDR8DqeD46Odp+QnOJHDeRG8xbgr6Ahu5EBwgFKAgiJ2NqffD
sDFMJIrbSRhvWTgE6k7IJvsYG2igrfzkK68ZP5ngBcAgFxFNk/Of7GiYytVGGT+H0lZ2eRTyfCaZ
/hUzXuWo5kqwK1tHO5Vaza91/PIuMSob4L2hvJBGO3s/iY2TcBLnFGmdvZcdOieaX3bPdpNH960h
5R7WtocAI4bhUWw093bjNCeBQfs91nfaLs4RgMSp5/dEv4F8shZQb5AdpLFLnLi4WIWLAGmB3/Fz
RnGgrSk89VFkknbjxiTQbrx9gC5vRkYzgP4igkwU/L4zfknhaiucrNYJ4mcrRWwWqFW8060G8X9q
yivZ25W9zFCgfRGdm/PlxSZLKanjO+ZEz5ggJK+FGmZ4iTfNSk56dRQmzp35XBz+Re7SJ5US1Lhq
PhtTFRwhcOBebqKDfHvartwDxI3/HmURSymYEk1WzCihgTVlp+LK6rt4oqqVdoBJ8x9cc6SBs2Ys
jTG6g4upU8eht51ejZ9taZkvVVdO215KPDFDxb3vhnCtNnf5lABJx7LAQDmCMu6y5RPWqmOm2B0/
64D9DvBIWwxdBfYiOmGgNTvRyqgSu9+f07mvDBCej6SicH6ibZkF+K768fNMlDkhpI51KEC6fRhG
PwojXssCrrxcpH7Aq4HcmwYb4Xy4ENft0GyH5DnGy3ljG/lDOyovWWX+1Hvj2R3jD1jSP41V/rui
Hxxw2juk9DqEb8AIi9QzpDpiaSl3ut8BZ48CG2nZTPYrs7lQGn6/R/A0oUpGYk1UoC+2aJv7jR+q
1KeQMYHDAYmqfc3hzqibIeHa2kypYt1hK4W7biuoemKFhiGJ3yMqFOnokoOaMtU33O68cJqGYmv7
U2PtnSGeDgiQT90GyYdkrb515VzB6+DUQoGfNTsXt/qIYePkK5SE7SGbe/ttdYxEEh2TKRZbCUlz
5Rxfuf4ICmfSPZ1NLIIWtwUMwVQ6fkw5re6/RdTB7+Kmf4MKs6bxdOVaAmUOFX3GDzHk/OG/3LPV
6LtZ2dvZcxBE0KSL2Ny2uj2uLPqVc+vMDeJZc4WyjbUIF0QmNbPozOwZlR/aa6oidgN0tW0h3GSf
/x/2vms5diTJ8lfa6mn3AT3QYm1qHyICQCIVmUlxyfsCo4TWGl+/J1g10yRII7ZazFjbdLF47yUz
SQAh3D3cj58D0iZWg6TU/n7ffsYUcMgLcBI4eHBWuuUgZmONYLML8tMg1SYFmDJzrEyrdiZABW4d
FsMpG1Xg6wsws8WppT2UYHpnOPlr6KBCTrePhMGBHl9+rDuzOqrzauLwi2k2ERTzyheytWgV/Dj6
Q2dmQaBP+SlOu2RnijPy6iL0QMvRbFem4IuJxiwjMYgCFRKUSxxH24LAyUAn/kmOq5HWuQBK5xTU
2d+P+afuWRgRtFUCdQCH8BYufHwi0RgkMC0lxQn9SypA4oq29Wstu5ur/m1Do3yCOut+joPeReRT
OGUiVwewjyLVoWmVU84tOnqE8qUui8gBYCq3az8dHchcRZ7ep/dyrKGxWy7npwBddTQV0HL2/TN8
NVLAJaAiCqo5xCCLo4MwcAbI3iwQS4sSDHCjg/YiXOsreUOQfTz7IViHhDhaqxDZAgH2caQCdPwB
2GeVp7xVEyzHuI9ckOeD2g3C6krKOqWMHsMEncGsklvldp6C0iCDqvoPKEdIp36UxxtfDsqrfNb1
Rz+fmsaxjDo+FZrsP6GDDpLOOqLnGvj/VoLkpelnK1vsq6HimW+ecn6jRfz4DLNVKVVUJOVJUYsU
OgctVETnJrPuv5+Rz/0wWFWoBnK+ZDRF4ujx8TqBpZfjCDmFk+L7IFMYINuNEkoyoALWIKvf2Gon
2XEF8u1Za2g3Dl4ziIdi/mNc9G++C+lnFENRWUGOVOTj8c5aKmAWwITm8UmHVBMFudzoxZrSUyW2
Gteah9cpN5zOb+sbZczTFfTHF6OA8BSHeBN4RB2Uw4vIQEqgmI0OvPxUK72BllFpvFVCSC2gj0h3
YyjdJaRUIIaiiUV4GMA6apd6b7roUY2pHtaanatKscLH+YU7h/nibYLokQIMyFp4RrTHBaAXQj7S
UMbgoW4SqC4qQG7dT5C1zYhQyQWkUyBeD6Y6NdrFVa1sVAXNc6QLJNG3I7zrMTUknIvGKEZLSVuN
r9BJQb9qnPsiintQ51mrYrzFbB83n4XzOYA04BiTcWZebL7Yz8YUzaQ4EzZqfVaqUL9BSgKZwwDV
B3BFgViyYDh1WD508YzKw4yULtinI4EOEUjvaaX5XeJUeac+Fr4oHVo8nCPnY419Ngo9V9ruYvT+
+QJ00RrYQp7W62TA9Sc5uewFFR05Rik095AGxmtoCzQHcLP2UKSE/MiFOUWTyUqlGkpbQht0wlor
ng4QyA40huTsiH6ewES7QGPlEG73S0F3lAqQXHswmyigXa2kJZvFykCWDQglTwi6UNwKc9i4SWjI
GfRfzfykS7UKjHA915CoCcCVCBSBwHD2o21sHEFiNF+WA4AZszbrT5Cj1Sviq0J93bVyl1BZDIcH
sTbUhALxCcWYsknyJ9/vi/s2nXXolUhmvmlNkK9AVsCHhsWIEjG0wAWo2ZJ5HAWICg2J3iH5WpQ1
lWDfQc7rG8CaVFmundpEq2QkdoPpOUHPUUUnq0HVNAZrEsTVUzBOkq5pzNdJLVGI/d7mWJ9sG99q
HNOGRK2OtNViYSuCqkXoi5lPepUANgR7AHLIqihFyBZCghcNx7OB2K+brdwVrHQQb2KAW51ezsH5
B3SIBFVtYR5L0hS18iKPo3+t9dByRUElDmgNTRTsDnAfQm4FHL0/y372W4rOuWGHNnsR/a2YgnPU
4Txnd4Eq30dmG2Zkmms0hqtKDaG/SRp38tjOaMIN6wqXTmWFi9OJD1Euz7eFmGLjcIlihfmpmF5K
INRCJamdktRGw27q0wJyUKWdjGX2CHmiXmaFbLYyG7DjIR5hTQPaMlITpzqoACv3YptMnlpBNR2C
bJXZu5ZUKAOpVRWJijFtIfwNCFbgGA2Uo2mh9JbmmF3ZS0RAl0SLPnWueGZAXNqGHHvG0KZqpVSp
pByqvVr47JdBEQEkGYQpzVJJD7fo5xMQ+8dK+CrObfADTJ7xlQTRYXNX1Tr4AkvenaAqXKsQRRnL
HrIZmLQhTSa0tCnZvEvQI53bcJDqPfhrfRjLLgge/CpAz/0go2G2HoyQa0YBUk4FofIPYZIlxTFo
E3nYQvlc7F1zAtbMmeuiuPp+jX3KyaLax0EmsB4c0SMuIo0w8uM06trmNMRmSrWyhLCsXJ8aMahJ
r4GRVEuHx2ZUrJW0M7duH6wfehTQUIZaNaotnBj6oxubYsRg8TzVpzJJFVp0oE4uAhmki75auW2/
2mH2xXPyTnUkjuDEcZhZPGcT55DYVn1cL/V3XYr8VAcJagB8sx3kd12sLUhLysofPtAiCsUzItJE
Lg6lzcVlZT2QzFnum1PIu6A5Ibyd6iDg/34SP8XwKGgYHH4KjBIyIMs4rpkzbE8x609SZZzGLnxI
RdXaDxCQX1ktX1wIoQ9nRwFMGuuGv/4u+PBbkOAEctedChBgMxxa0JeJYoaTVPVaGP/FpQBuB80y
DCAk/pZ1iUECUgHx43jKQTBMYRNmG+2U5g59a8nKU30ueiJb/f5ai6NurBTAKHXjeBoS8Bi1FUqA
wQzyMCWRQXMBR+hCu8K41TR45DKMa4Kcf2F/P4efbT1UOMAjiUWKDAgIjj4OrZFkwIyYxniSwa/H
9Ea3tvk0r3FzfUZc4lFxjuWhMpYKEgofL6PXcVJptTCeRlkqXCHT+10NfSy7VodpB+CDSatgiM9m
CthQysmHgUPrmFBp5h9NL+BG3ji0kWLC6WN5I+MUgwe3agecx9WajEOl2QB1FCyBuDD7fmilr9YS
Rw9CzBW1fHkJiQThC4A6aT2eGk1xkzT4OZhmdF9VFTG5JnwXskQJ3GmsPCAbdsBQX7dYfaQ0FOFg
1JOIxmF98/09fXFLmADgGlH5RNpjeZyIOiUy584aT+DkTF3QRA4X8QBAYy0jlfTHzQNnrMJx2AIu
C5nfj3NuVWk/qch6nGqtBRAtic2reDBAE6mAJer7x/pce0CqSEfRE7oX6EEDduXjtXRAnoQwUKXT
AMAujn2ikYuOipArJ71loa0vGuJSoBDVRKSbcf7CG1GQhH3UjCDDjTFkMpkNrbis4C8HMnW+ugsQ
RsecNhWdDK2fKTYAf/rjjJ7QizSCz6X1OLyOc5E8wdl0UCwchNlDqy88sjEChnaYfQgz/vH1C1II
ZJxB7MfJRfkEvzOFgB31SjDp00lTCgWdIZC5CpHIOqOSUK2cur5aKygk/4aqQt5ysWeFvuuFKRGm
kzX1E8uTPqVhBompYApXCVx5hvWjX0YWDr1TvFKKbJmxmD8QvhXyrONaWhsZtGirEv37OmjNc7CW
K0J4QDOMwBI00W8wH/tBtoqVgeVXWNwBVNNhobCEwPuy9DGpJWgjYu7p1KRA+IPgS0RoFoDVVJjx
TxDC36dikaNsOmdrfvRzUAIACJrDNTD4cY7uRbyNYt2shV06nzQcZyAPmoGOSh8qHIogMzaN0h/f
l6gPo7kZveiA+S4J5SDzW/eGMYknC408RiRXN0qmtN44oOv8+235hdlHlxZva0LQhVOnsohDOkjY
zmWaaqcZ2I8b3wIIIbagi0qrCl1cpAddr1cIAE5AxDoFH6k1W6PMgjIBAqlqjNvvb+ezr+MAeCR9
Mb9IBy47G3NQ1taFxBHBo3UP+JwK5lyzWrGwnycTDUHAkSHDxRM2y5Wcy1ZUVXKlnWo1TJyhr/HI
shp7Ugs9xaRvpZU0xBcPZSIlovEoDCSBS3QDEvAg2whq9SSCuYcMOVJfdWG1zvdD98VTwVsCmGbB
i/Na+0ez05VNjQx5o5/yWsu3CdpeNl2ghC5ODyOADaL4R6FYMAc8cQ34O5+oJY+231TpPKmTfkIp
RaIZolm7EwckpoPU2rQVNP++f77Pux9tPsBioToDhkv8/fH5sjwA+4MUGifJAgzJR/85Ol9awQsq
pNmkuW7onJuGOwvh8/cXfpufj3YH3vgNewheWRU28OOV9bAFYUiNkYUO1vCqqgilAyGtba0TbjDE
zblEvZ9FjQl8vZii/aaEFClKuqoNOoTpKIVaSq1YeWwQHELWMMxPJkiLHb81VBIZWr6yvN+wUcv7
BcoZjBawWCiKLxxQk0DIa+wU41SlQm7raAyiRtfE934BbjZxAEOk5Q8RwyFr2hdNXuJMHES21JYC
awy9JCH67WkyAFX0/UB+3geAfwCOwfMVKOkscSB+j+HQgjE4+zJg71PQyjQGKeWal/jsqNBsDoME
uhVcA4ouH6cLeDIoD6N6fRaQjzxZVSXg/D12FohnynZ4KEZfPRkVkgZ0RjXFdOIABEI0iiSpAL9f
PUB1NzGKixTeDj1X0Np+hOBUJ29NSCJt8jiw3DCOgX0zfbRhk7GMIFQ8BU01s0mz2tNUadAO03Mc
r4moxTU0YDUtuwWX+LzT9bzOQL4XWuh7AOQc+GRRnW0jjJNNbFl9dg/U0wxSi66C+G9q6KmNVE3x
w+rQtd/XYXKGd86ejSBS2w24p/KbqlYtwFvKSD77s2E4OMxkD2JVhDXIOfwxYzoe5gXYAnEmsELz
vawkEOdq2gmsEspQQ8O27GrfHqRK8gBeiZ+jUopFOLY0CaiZqXUFnjq93DVdHb9WCElBYy4H84+q
kPWLuOqyBMTxiXLMZLALuoYBhRsQf499QDpw66GY45dh6qZD3tM0THWsqwrpVeC8xtaWISm+FwKA
tIE+V6Ht28R6Iq2sBx4DfdwNnIafk+8A5IW0mfJxObQTyFCNtI3OcQvOeUsfZKZkRnvXqALIW5S+
3daGoNhFhSLXDNK4lRDts9nC5d+ydahroZK5iByiGfozqg/ZnzxR7rIxRJtKmOjUGCIdqVeju0S5
BPq6PThMv99t/Bd/eG6QqSJGAlAcRxiwLS+eW4+gSNMBNXBGMac+jIXRszrUpW2MZJij+XFwQMwv
rGzxz+GEhsgc3htbD5gEnFY/jraQYl9iP8nntsuKva8hlzpkwsgy1Ny9CnHbTisS3ykhOIYiAbSr
zSTJ92jPrVbc01vgsnh+4CJALAtcJ0gSlqmPtpalAfeinudQB6Ju7ExNsGNZGy5Gc5KOUhwi2+sX
YqkQXQ06gJZ67V5poH2AZtGqB2s+NEV3PU5Hg9PnuXqsrQH0TXk2iwMrESiBWbKEjAbtLT93hjho
AAQGPw8Bu14X2ACTqjFTC9XyEpxsEJbOoNhnkpSX4CRDThxCyhA7R7YpqsBPGBgtPNj3K+BTRIBJ
gCnEH9AEA1HO4nSgt3E91IhzzhbytECfWRlFk+TslPWQ29D9iNj31/u01HkG7S2PhvIq8Br8ft4d
fAJwbUMRMlbOjV4nB4gZKWg79s30phKL66QW5fuqGLR7qB42K40JnzwLvzIYBnmdGh56WXyqFaFp
ZGFSzkM9ctlhIaUA3az5ry8WN6pbSJHw0JRn3hcDmlnZOMhlpZyjKSi2kZVCHFODHHeWpAZc2RyA
70+OjxIm96c2JXdmq0YemKnXiN0+HfvwuMApoJ8DGBwFBdqPA52WahdHQaec0S8xXYtDXmysEkW+
sBWC2+/n9KuRfX+pRdSF2C5TVVjOc2YiOTmWQkYRIQ3291f5ZKMBKgLkBq2pkHFAppLfxbuVExmS
CIalTj+HkyI5iRhlHhDvCrQ4p3zTlaW0DWQFmlpiNx+mRJJWTOXnNB8ATch1A38ArD/GcxEyROoA
t6/76rlUR9OOzcyNwjglalvtgMa973Px2My9V6j1RW9Ea1fnY/jRUgG5g9Adh2pNR1l9Mcb9YAhi
m4faeZ7H+dAlknICi2546JN2ZnUEnCjabOuXRBGzn9Bmv8mLiBPX1vFa4MhdwuJGEOfyJjFMA5L+
C5fRWJ0xG3UmnMUaBwkiGQMq2SBlaS9qvHapZ5CDJVU+lgo1QW33OgTdpoWRRRvp0Ex0bstIgrS0
FT9+vzw+bTyVZybR2QW3IgN3tpyfJgkAHgc07CR3U+COorY3g0nZGGqhFNDLyaYtqHubSy0BdqaK
MwH5iCR/aAIlWtsOy63H5ax5tgxuRUWUuQSISUYdhTqyzae8lKuQNZNQJrYcIoi3kirJKZpkUKvQ
wH8y761SAIi8zCoQtwWq1d6Z+FmfjaBjn4Be6ySFzYqZ8gLYoEZ2PYORiYhqo8NsAt0MOtF8zve+
kQ4GqYtE2NSpqj1VaCLYo7Iw1GgEjZp7E760I+h/KQcCjvL+Ue1m9YclltG+KkTUFhQcnCxa5Gj3
o1nNc2dxkIy3pjK1wCjH2Q5KgRpIteJcJojeSpnVOMoIoC4p55G2c5rHyLOg3EukMYvW1Kg+AaH4
gQohA1o0gW79zP4jBm0uDWWVXAVqUsveOANzQ9owALNj1JuNTGDvk5c+kdNrX5AbZO7mpL2S207Z
IP5OHyMpVoGwRrIYacPYCkIKAl5kMSSo7byurENuB95vENwrhEWAJECDO/BKy6NFOmtFk8W4V3Tl
gsgyMdOW9n0luZkidq4qh4UXSkXmynGdXE2csBLgi55JQ5JQ5D/XmFSk5YaFdguqLoCe8I4S+L9F
tAVm3WiqK0G+EiAeApL0DZLTtqT/DE2kNBrd4Rwuhf6QSfFRmzFyRb9Rx+QPBti4CbRQQFsV7Djo
FXkj6XhnvEGvonWaL4tXadHpVIfiJhXnSXd7RN7brBErUpbh8HMAJzSYO1dijk9IJQS4yH9avC8O
XhkW9KPraLtW8w09M65m+TJKD410UaAqayodAz8l4zpqKih54/istxaE2+4mNKopakkD7ZAhIq1N
W80lYsk/4jx2xaxe8WyfXMvb/QEs+fv9LRXQRnMYhURKjStAY93MNr3eNsloh+T0/dpculB+HbBT
oJCB1Yl83mIc1KEcoReEcUiITEGFQnsyMGyhlfH+ZIqX11kEeZHil/2g43lEKpGGhgwskMyOCbAh
v62rf3sa/89fROB/E4V/KkqwrATQ7XvTjP/PL//vIXpClF28tv/Of+wv3//3D19dlC/5VVu/vLSH
h3L5zg8/iN//+/XZQ/vw4Qs7b6N2OnUv9XR+aeDU/kO+nr/z//fFP728/ZbrqXz59ZenAr0r/LcF
UZH/8vtL3vOvv3ACqX97/+t/f+34kOHHaPFUNH/6X7uXlzTKg//9J69JH/LnZvkLXh6a9tdfLP3P
wAghIWYBOYlzJi9fDy+/v2ICJ4jkAuoh6FDBgsiLug1//UWQpD+jqI+fAcYFKF7eJw0OqN9ekv+M
NYQfAKkWinDI8P3yHzd6+Zsl/G2K/jKDf8q77BJQjLb59Ze31f3OYAINL0Psh1POA70LoOvCQEGM
IEYmV5Fdvc+I1u/iYBPVO1CvZZnX1kyHBgFIinJk79UAlLybsd3oyg5EYWTKFXTTbPOZVSl4Hgk4
syBh1M8bcaCKvq1N6H7YOlJsKm1KVjVXfewqgiv4mxqoXYNq1T6TOfyMhTqI17Z17inD3te9IbT9
jmop01s3G3clVA4KxwdV1nSd1UD7HMKdcdtcZ8/gkH8dH4CfUY8TwMHx/aR6mb+G5+T75bsRWpwp
QN0DVYtQBYOfYDc/pxfjR/Gz+inrVPshvvQhMR6lkhmPxc/iZ/eShyRJyPw4AmB4hU4Q3+mmlykC
MgYWjxQd04rNEO+6+ElPAFav3Hg+NAqdYmcqvDYBMRR4Wu9T4RVBNAQcQjLGl8O0YiLeSPS+eSRz
cTwx0rJR/ACTPhh3ZX0y041o7jThppTRuUyO86twMu+6fXY93yb3ii2kJLnHYa3qKdQarIqCAhPt
r+V58MkE7qwaDUhEwQ++21S/r9X3a3P1Nhdh93/TbaorC2RZ/v8nWCBrVmHZtPI/zyp8MecgF0Iw
w4EAOPbw3N67kCqTwCakZ7riRnllEhCIpxC2QE7e11kytWu9CGtXWxjpv/Fqy4iN+wTwieLIivQU
WBSWEVGtzkWg9mAT7qjuThQSqDRmMcOmp5YNE09nfGg0YmhOZAHTVswT4vTPJvf9DSwD1ixN5tIH
N6uruoMNukOoB3XAmZImBYcU0e4m2u4BpGxV2l+bD+OzDzmZGxxKQOaPP4UWiEGSbMsrdAVV6JOc
3Ron9Mdom40UCtG8Kn2TvQSnFlUxnQYQ8r0RjopB2l10I6Lb00ANhuBEs0nF379QSzIaBBpMQwzU
FOliYthJQZCWTxo7bknrU/062LevYcaEG+EQnwforaNasQ0ug/v5oRxBoEPz48D6c6BSP6V7n3T7
+lZPaZmSvVET/U66bZ7R1nAx/Rh2AcvOFUGXZHQGfwGqUqJGrhUHhClBReeUFtCbjekQOvM9yqIh
Axlr9Bri1dfyKX8qn+qYDAH/XymJfnwWjwrcLhcTwQ1TpbxBnh8w0jRxgS+uwZwEsRFoYfyUdxFr
TFRACc97XrWuj55nQBZ2QFKvMa+uT/PCvv9rmv8Zp3nNmiwlx//e1mRRZfnNmHHqTfBPysg+c9v6
zlJX/SiZ4ZSqbikHL4Osgj2jikhrNNDmAkcaFRR17by9dsmFc/h7XHJ56vvtMdEZifQkAJ6AF3x8
zESTk8pSctUFtJ+OrKHXP4C6PNJuJZeweqFFOPxXX0j+yulBuQeHEqT0INayGMVILkLZbCqIVvi+
TxWzGEhuQCkNQJCNHI2j05RjsDEsNFgp4MR0BGTGSK0nGqnrybQ5FyfkKKbMm5Sw3IZQMqEqUOug
7QwrR59geetjVaLIrJswybGf5MxPrkdZTcHy1v7Rzv63CXr/OIsJyptEj5AqVl1LoRkNB8i90Bmn
pplUYGqCkHZPg5ylEYMz68FwR8S7ERpl1SUch98T5M6M8ZA/pBkxgN6la073y236/v4W8xpkqQjZ
BtzfhMjeA0Vh6fkpCLJofFVfmHf6xtzIdyXOBubF8NgfRrc+RCsVwbUpX9JX/ZNPubbwb//VU85X
3OIUiNjuPzfYEltahFkuygLCvOqhArEN2r8emo4AJki/P8etLa1l1eIfsbTWnlX9aB7/6mddQnve
tjnXNJCBC+T/LaxW04dpPIP21L27E+nFRUBacn9/c3W1kpV4m5zl5L2/zsKcBGYOkkJ+nWkbnFsP
aEAibn032LTeY+nVHvoLbZ0iQPYaMhJXcBXqk5IgttuXx5w8PGyZLbj2Vsc3UUk/luSHSnSSkyPE
t4i1GtTLi8z8p4FZ2pd6NKMKDeJugVrAGfbPR5/ZyXLCSym0E1oVVPTqmeZgSjqV2+qiFikkRQ20
jN0Y3sqCXLmXt5Twu5gATBr/sHtZWzBv/vbdvfy1C+ZLv/1uwbyxi727jhYGSEVmWDC9Azo2fdv8
9OBkCle1QEhgj2s8FGvz/VYZeXe9Ia4aEVVK1W3Z+JSNzLpIr0HYoAHcE7IwYvB3AHa0Bok3SkQt
5TrpkTykFUOLXorj0hrWYm3HvE3Euxv6b98xqzO2KBj8rTO25Jdb7tAlprnRO6tPIqyQPKOFK+JY
TP2NqjLpVaFhAu1TJvzNq2RhLv/hq2R1EBZ29e8xCF8lEAEMBqEfb+SzPjX2KHEizQPwdS5jPwvy
s3QG9/ATPMnszokZeQls0rCGmRf39NTYCtlcXR1R3ycT2+wmerdhm5uYbL43kQBZfxEdvLspdZEj
TrvWBGs1bkp0UdxmcDRUP2lkdMJr3e0m0rOwx1fNttg1W2zkO/2AevcJlaInvLOkwmbC1m8dhdwK
znO1Ue411lFr49NqA4FF27zxcTg5+fbpFr3/l7oNoSqibDz0UVKT6R4SaXTcmCxyW2JQfNotcS9R
NXXGXei8gCrInmnDSvul3qlQC7y+RGpKsBE7vxQHn6mXLXkRqOslrmH3GECdUPu+JQl+fULNZ5O9
pPB2Nq3JFnyQTvgIV/0YuI0DKVq8GUy79OlSO5Bsf2kyw9Zsz4KHMmiJ+9BZSuzGaYno9dTAt1W8
A/QJNHL9ff4jwiV1pp2NI0+XSa7o/Yhf223n/IBw3RbP85TQJ53t7wf242iSH0hv0R+X54y6kCbd
56TwwNMKZ+z+wEug1SfadouaJN6ubFOeexMdCBmT7fHqdAJYlQAtSHR719j84w5E4mT3PF5A+cDp
aM0au2W7jj7fyjD9GQHvN4vps4afA8+4XbN8n5Heudt15JB6gD8zOAg20LvDLvZqVtnIDl2E+12+
57+sZLUTesO2v6sgy0DKggx02sb72OuAZ6Wo/JBuG1MojF3KSB/G+2mrXPDL8jv0qY/PW4gO4yMh
z8d7zfUvTPKwee3I7a14AuR5JCIh1R7kmhjj0m6YeGffJ15r66S3C+++YR0b2LwdHOOAYRboSLyA
uBOZyCanmwHPt7ITeGj4KdL6y+5cchaXHeCJ6GhUXY00doonxQMcHK9wI3JxGNns5PvBZpeGi87u
7X3j2dIWt+hMjk3ZStS3ZimW3XD/JZZibXwWmKS6raoWxAV8fPii8g/GxWAfQImKEvdPic3MIhnd
Pkx7aisu9kBORCe43G+3V6eV4Vk3Wosw/19G619G63+m0VrEjv/ITblmHxYJ2H+k/QT54xfGHGUt
aFpxetVPYH9Bbf05BPsOfFPNaia63D82du/0Tmd39uzM+Du7HZ3RQe2J8tembQUv2b69j1ek+GuA
UjrFQ+5JjuSY25nJVGKaI9shzezEjuyYCXa/Mc79pt8IVGcIaJiFvyNE1Bp4DIjcUaN28tuOjVQn
+47Zva1te/shYBYzbe5JQcrjDbZwNcGLAqHmDPguFAsZ6jQ4syNiSBHVwJoeYxKSmweFPpT4Pj/i
I2hwXzJqXhbwjufEvTyrrEVg1JNzQfdyR5K9dayeFHeme3janOwv9z/udSQFQrJJET7cFsQi85vX
hpt+3t1qiBWQzzAIIkBQ/ZJTR5752LzyG7p6hfvG6wNe50HF8/MzqqFbGtuJEzipmyF4VcnkdE5p
82EBKPOmYpOjOxkrXR4UoP2Jpe73fhvzuTLXi1A+ApNYHtQFMv+YvQ6j11ETn3zmFbhyPpO7nvEK
J59GdTvYpZd7plt6I5tsxRFRepSRRCkRhUc2pMGcwA6dGF/lyK9nNlrPMeEKM5wQ08+/V7lQIEUy
I3Yiu6EpXse7nYJG9rzJ3ASvjpvkgDMvlJHEi6xASCM6M0JQcAHtpzvoE+N/9UJya3twGm+2J4ZI
37dlIjujjQ4BRNMlYjA8DD4k3FVk+3gMHZ+TjeiNGYi4K7uj2a6ylQvdlRwRiaDU652SQRkGEbiG
ZW9iZgqnpfKmpDQHnsYON6S6Fr35qJyKfeXJ+9aloR0w4GUp+kBwO9I230SEIDy3Kzd3MtsZvPbY
HkVHZPkWv+lwYmi5ouEWmnUUEhJYwjz0hMYPTRFIIjCk0W2Pr1O7YCN+Y49qMsS1KJQ1WGu3GIod
8k4IQCHKZ5u2jk8DD4SgnW8eJAY2xt7aR87GAnROv54uOodEXuBRkCO54dryWTUVi4TVv0zFP62p
QLPZ96Ziedj1O1VI0D7Pk2MNDEVjAxwLgz86/mn83TH42EsybAR/RbsD9QTsg8REe8IO9F2RTkBJ
5Cx2MlegTz0OrFi0theBIOeuwXGgY7OdsQjr2cAmTGnqbll+aA+Dp9+NWM8q8ZGHnbfTBWAHDLsi
sHMH8HN+vsDunSiK//iV6oVIjvJdeG5purW81m1dbD5HcYG+8sJj4aGoT823nQNrZ39vUkFusTJO
i4pG3cdojB1q1VWQEuA7uqM4yR8Gyt1jZ2tPs9OzEm5xdrS71JthlSC4yRTG7ST/0IFJ1Wnnpgww
aFhM1U5Z48ZOiHEL8G+wCG0C22cA4ePvwC7cYBvZqdO4lSs9ctubwLLmsK8xK9zwiv9cBnQKf290
iuB8Aalj1QE/B9srPfLfIG1ip8LPhwxzY2fUZwIGvN9lLn/Xb+9sXvg7CnyEDv8z2KZOtJU2lYu/
ccXIrmjjZrjvCPOSOtCTx58J7iyxM7t0cE94xhxeACISuANu9X0W4jkyF5+HzOXPwzMXwTZm86bg
9+Pwv3GfeJIC7+JXfvu84H6C/xyM7bHfZDC53OwaCCAMJBQiepl4GWKGPWQAET+kxDpp28ZLz/FZ
vSs8mG/41vbYXEvbgY0OOPzc7i3IGXGy58EMmgmYxDo3xyyoNKQJvFxnw2PAfoPlyC3ebHTB2uNs
w7pT7l1kzFew4etxxByI2CW+XdKW1lRkIFU7a1RCQSFhoS1cRk7ihHZoMzBJIzgRmAD3zl1XBYdQ
O749bVI3gEubnIlleK11kEngAYWKe+0d7qpDl+cpwGkDJ4D+2fPEJLo3nfJVQ2Dh0/AAbj02Ee0S
td1twK4KoH5caGnS3DXPsRsxuHkffs2nCEom7C0b/ClUw0iiJGMhC1RQMMS4GrXcymv2zd5wrw4V
XGUNN3YY4ENl3HhNE3YnORoeusEANXaJZc/3F6gHAX5KHIUGAELtNjvLG8gtf0ITA4Nbxu2zTbdB
PRcut8MGwd2y2u5YgdRWaRsndHzg2pZN4Pp6QgxkDWZ6s/Hh5xGXbZAK9xpP2TZ7yZXv1Cf9qWHT
U4CV2bBkb+77jYdzdUFnftAGohzhV0Z2SOWww+zcOb0tHDC1iDwDFyi1S2E7uqlNX8EMR19fU3p6
RjmdXt0cH2JyczOQZ0R9PiaMdpv4Rj+yHY/2JDKTM0+xNOSaX6XCPwpcy0J4CDJRXPD5+dba1Axp
EMaXWWUPG+sywAybGKkK8fSEpcWnVGMm3l47yDe5w6bYFZgYbgv5aPmYmgrrYAIYHnUhRD17AK+Q
3hscZRtutphJHo6D5Qurji8mVMuxhHwaUwTLWA5QD4dxne0KcSY13MIzXAkDp2z1OwGpodzFY9Gj
zDQ6YWD2NNzw9B6xLddW7OwiuHgtAI6PXR9rP8cHcG14BG6oFXzXwhQaDIzd+DXCSspCe4O/LNNL
704ky5SOWkK8tB8b1EnesnXV/2Pvu5bbSLJtf2V+oCbKm5cbcTPLwJMASNC8VNCW976+/qyEeo6g
og4q+k7P7e44Cqmllkgh/bZr72WJZ5+EPVhmobJHgQzK2T/pH5nvwR50toPysb0FGI5tVKDdKbZg
ylTYCBCwzc5ba/hzveQtKSDeQqbs7ap0y8xUZZPbrwJp7iHFzPTmbKlCqjE5BovVTu1o1TgF5B2s
1/1w3zjlEc1kt5UjEEg7fB8koSOswUu6YJI5hATOoKuYrIPli9hmxFCC+AE3w0BHyBt0xTqKx2DT
PAk7ZRttvKWyax8ypycc/pVhsRApIqu3BnwDJguZHAYxl3mWstAMkRPh3aqQhd8+m8OfvI1MSnhM
MmxYXJuFZ+t4ZOyUWIARtvVasHrqnzob34Vwbot/0922VF32a0hmJz56FptjvUDA1kTgrrZgwab3
nhnDxkZc+qF7KJ3GLGB3BpBvET4ft8ACDR3ES4hHPEBpj7hNLyWlMKtLXE+cE07Qd6rXGE5Nbop7
+HF4/8wFCh1hiWgobiHCpcy6xe+tzU66RKiVqU4mmll0nf0fwoxQ+QWAPCWCsfBOcRFhMzjBzYAY
J4dPTB1URuNTzj8s9GeFbGJhVcgubIaPWy0gPt7ArOYhYQ2ng7uVf+6AhbS1DQvSamcx5sF2x5dQ
hZLhV7gbNrPEwTMCrcICrbXVWyN8BQM+h0TYE2bP1YDANuCmetiRGHuOJoy3yQPE3NKlCdwZnBVu
QgLRxhxeOJ5AjLIERo3PZ+5Os+QJhQTHc9LOqui8MwsOH6k9dWtu6eMxn3/Y8ap1amos0x0PsGR6
alfKFsfFgu7Ef+H2UOSWe1SRHMBV2rmmvsR/56uoA676TaGiH/ZDhCkwJ0LZ6aaE/5hyje7dJXeA
Yl4n9+2iXzPFDOPBZp+ALlf4RGZUwCixUzNYMGdwxCN6heddLSuUPwQEegg/2GmEENqivRFtzXpj
FzmAUdA5PlxAGB3YgmSDstGb3FkEdkpp/NEgUK3jdBskQgqcn2EGuMq1A+qNgtB33GNsENtt+eA7
7FYzD7l4YLsNrQhnB3f9jqkh7o59L/tbnVYL9v/KMnTEA9OczBv0HbhR8Abx3RTXbsYgnPWxpz0M
fvnYv3zs78VHwpw7MQnXo9YUxasdonEhjF+mOCoYeS9MTIrbOVDmvPPCZnMBAPjlvPxyXn45L7+c
l1/Oy2X572WBHouAXnNdJpkdgUsSz2DiG1ADxKSXjgabeKYIcG6MCUDo/2mMeSdskir45YT9csJ+
OWGwu345YX++EzZrRU8SVf+WFa3NyONpiQbPF1Fi9MiUdFQ+5z3yJUucpxvphiVWGXIM+UeCYAWy
u8o5h5jDN9UQNx5N2RKRx1AQaxoRh2Hx7W9RI+D0dPPtg8VlI/qRGYR/fxhXCG+jXtJSnA5hAxBf
0B6gx8z0AH9jARkW8/gWZ10z/3gO9zW70kmu4++70tn01zmTfuEZ/S9Nf6Hn5s8MHrROZJ2s0Lhx
CiHvyhZtftqaXX5E6xCvYzG30+n9NNBXBFXRlp2c8Be5iWj6GjDBDr9KLLTO4n2IQy1H8/UwkpsC
31pRBNXvOHIDKMEqvUlvKke/rR/EW2knbfu9fJdbOQLaBZAjGtJVFUJL5Pb29g1Nz8gtopoxuUUo
alyNK34JTOpqdApTQai/sTNER31boNlyAJi1QP8X9LOBc+3bBP+6JePqKSba/vPz6JMj0gCYK2e+
B+b+EzkACWuIkNgDVww9MdgmZ69PawS+N+Agpu/vIQX2A5k/RP9PpXlCagNxQYUtGBBOoEIa9jv7
Clv9/oS9OO8RPhlUE+fvYKCC/fv1zOTPo+gXJzPx7eMgMiI9amRgldmPNVI+9LmzejMjjxqx71CI
89ASjxx6cneuZXcAXibWhgD/sgGC5h41Mha4YkwwCxGWtmuRXLFTJK9CK0BiAmsJEXM9vQNqM5x3
7RPYl9D6nOOWOsNJvxjVFyuZGNU9uMWVXkQ+QH3OH90PwKydbqUdgxd1j+5q+/4WzE8p6X2Tsc6r
lDcImptzI9G2+hHFgTJoPUJWTdO/Zm8qknwmByx2SCsXFV4UhYPiXrXajrRP109AmnS6OlcPAFD1
329jYqiDSg0Ne128DfRTDpCn/WAp0IS+oQcRMT0SbMErdZ/YiR1baEJ/jI7+FlTLyNwFyAixmDbD
B1+f07nA7tpeTsx6cAHJUpSz3AoyVDJFJgqpEMmuNzpwXCyfB0AMqRZnrAmtUcYvWBmQQMJDZ6+A
XULFFDKbyAJW56QMOoPTEFMFJgY5og4pzHiLnBGsptRRnlCiOoM8Ri+gGXnDvn4hl0M0odYCDvNn
2QId82VJWuQNtgzyMyBly7IDLD+UArjUWd6BwZdaZOLcE3I/wKPVNwyNVt3H+J2lt1mS2UX6maXT
GZyJpb8ZyJ7d94AmyL47ZW55sintvbvSWBeyWaCvPALPwyIE/LpCBrMyg02PKN2LejNaCwb50WkO
dY/EL05RR+K0Qt6vtc/pNASh2YzjZX+GJRlmBPyafMPwCq0lrXiYCCkSxZ+5063f313r8/N+85E4
h9s0ImlK8P4gowITv/h4g8dPw6yAUGPRcRbzZnqf/doh8o28NRIFzYL9mWWBWKwc6UUE18tzPhkp
23/zeomTEolGTgN3kHDlE8KfMQio112w7e3upUVBWPYsID4NIEogeFcrSIxjTgeS03ue3Cfm/f0x
MxP7vELIxP37e4raOyZFr7+Dn1uI39/muUDz4h7xfRq0UoOJFof4RgYhpQmkmdM6GUOBOSUOadyI
DzODzmnLc4XYxai/tOX/L205ex8mkP0/5D7MCWNxEuz/817LnNg9IwMvLu4vsfvXErsTC+kvptXn
DCXxTzCU5oxOcWIo/VWMzjmzf9rs969r9mssmvDFVEWPVNZRTIEdPZGOSlZ4aDoCU0/fP7dA7txk
/WJ5kx6rrbAAyNv8AJLCislHtPVgyQF7YDb3gNHTYAXzYpGsgO0hAPvAvXvrqeJUwJKhZ5Wj2uM2
QyQmJADqtdvojKtIKasy8O8NWN5BRP197oCVKdyXBdnH8PRQrDljys4ub+Kf/c2WdyZs+XJ66HAv
CGg9DfI0VopwoTH0pEoCNLpFsexA07sGEBn5QTMfmWnOsLC9CWOclndwP+CARItorZ6xogVttgwH
GtqsTKRF9xqwzxDQocYMt8eKB8zwBiArO9kacPkZ5KhBhpwBLgHloRLOFC3fHfDBkkwgneoogm00
1nVDbnZxE2vhb7U46afI74uTm7y7gY+8VEQDYgdhAoWs9yfENU6P8KOBveMRBXGcWxkRl5aeo5O3
zu0+R7mMQOGPzLgTTG1du0OTJ1K46GQUK5jJjb1cHa+f4ewyJzrzP7hMhe3otXVO9B849wK1KRGq
KSyGJY12I4I0dgDp9cqCL6/LnUhenjaOh/rRYLXcIWSD7jT4ys0rwI74towihsbCCoP1LDnVUraT
W3GjLtS1vkiOHlgIFtd3j83o2own2nF0DS3Te8wYvW3tNQJ61z/+TBh57fMnbn4NjrpM1CA9SlBE
oxhooNHplRWTCRuZ8vg9BQJTWTCEJkOix6awsIU1g40zD963ffNQobv4Z4mqfEQsuo1EBQgHl0g0
PoxWSQBOI21nuYfrE5/ZF2Pq//Yqz/kj9iXZP6F0bD/nYP9ca3x/nFPehbzo/VoqMMC6RhXxCFQo
umXRDLE9hFA5csduxgjf+xVxVXtJHFSypfgLxX4FnQz5wM+PW/S6uS/JE0izSEkwSxS0sQihDy98
VZIDdCEKnI6I432CeguwvM+Z05XYLlw53Sk5GZePXMj7WASkyoDJPxrksUAAmEWLn7fsb1oTFE6Q
76wIavPEDo9zSmJeP6y5d2dMxPhf/91NSUd+77ubu74Tgdv84dd3InT/ntd3Iq7/U9d3RjtOyQx/
l3acE8DnSNaF+faXEcDiz3cFiSgNVEOMIAey52LiacQJlaJ2svPqozypcjI07kGw8QGyjh5hotxD
3pmopWBJqpnKBYFnAuOrYPs++CRBGo+1mHFSj/rahBa7EBVFI2phB2t77ux1k1jSIgXYnsH5DRRT
9Wg2BZznUUEh1Ou6PHrg4i4IuA4rODMFarqYhEdPDWnRmu4TIOn2bsdjHaL5GWIVraOveaR/Q5Kg
KiczJXrk8b/DsndYqVGIgH1g8wvwsxAPVSRI0rBAa2iJiwj+T2KHVgKINb6I6g8RBrRo8qZovjA7
usAXrgtb9N2c2ZyJRzAUAbpQujgZU0Ml9YBiGibx1xlUzwCzkv2Rh+jfPvPnahpWW4NqY/yNRh7/
lcViVdg9asslm+mIjLDagGcD/7LAXzOriVXisHpE9mnPBcHXvv3wb9n3oH8wnMI7lIABxM9g/jmS
GUgZWiKSgzpBtSHtUd7FsuxoucX+DLg/KpJQFq6hYqA9F1iASQ1fsVJiON/Q+8JKgILq0Y/m+pb9
D/rp+3Wa6KfEE5Imi3CdeHhJBXn1yLKghzvwxDDTsCKpabO/YHcksdLl8/PDYD5IFJ3rchg9Ly/v
6GADHR6S9/3nKsCtz6mPy5CYc2c7e/GZhXvx6v43Xfyfto3S9e+nOFGqRemmbZ7gFM/mPItUsB/s
0Jj5Ftp3yzvUEKGWCAXkZ6M/wPnevb6CqZnsP08ntB74+NDR+ymCP+wumYWHetrN6vPzE7WExwX9
5JCOZYe7Egl7z/SIEr0AJTo56vBSBwVuLF8bro6+NZAZmTe7uolG/3utbl5oTXT9L6E1K7QmruGf
JrRmLYWJj/mHWgo/NbQNgRdAaCOI0jk4cSEvXVcN4qGHLoSWAhM0nnQGAY9WdyNZvag2yH9XMzL6
py1n9YshJ8sNRK5WQxFD+prw3vM6ulLoJQhY6lfZR/lpK7ROEgqlGUVJYqcjeqTKAlqNyhEBhdZj
16HRfpGkFeX4/DZpxdfcB19TOpSOokUVMbqWn5vxTw2G7zOWJ6ZcEkaR4lYQnOhE0qIOF5Acn+ZL
iQxbxAdrFPYucrQBuX9hoITVzkN//hkNfI7yfzHoLqYwMeiSUgNbuIwpwLFmIvrgWaxQjrWziwlr
C8PqBj3ghPawro6fMbAQ120AkVlF12YwsZqSvqkiv8AMtsw7ft9vWUPEGxs9/WrW1eZ+FZL9zJBz
+z41O/74fT93Mr+26ok9UeVN3XEcVi3YBSw54MIKitgXQh0FYAWFM+K9sMYI6OTDOMN2qONjpmFC
9inQBIEJgMSwwJEw61dB2B9RDoCUPk/Xd+rnsu7iekxUe6+3HCemmOYJ2vqVWZiwymB2IqTBTNpH
02kp+hHl5JY1WXyT0ViItW10diXzQ1hh92JxxywBNvWOxWMoCtFPp8/j5/WZzl5kduYXAuePv8iz
RzrRpH/Skc6JSUZ7drlRf76YnHutE7meeJHURTnuYEK2t5uZOO/Mh0+xzb/vw89EE1de+RkfcXEp
w15SeLeDSsJrqfCABbQpQWMSGm3Dh5psWBV8QONdBkhVg5Zj6K+Bdl852aE5A0M8vbOMw5N1/aXM
vekp8vfPe9PCjBExbSL/RxgRM9rovHkXJ/YHaKPZSzKRsckYqBrYv3FJeIpWYh6AvLCWoAEqylrf
Mp3AkefehM/vKADRDQiARLa7AxbRAZbxiNp8OmOZzM5pKk3/CnOayNc/8jH9Rkd5++0tT/gvJ3/8
P/+3qeryJQ5e0n+Qpvx4af6Rff7jWL/UQVUHb9XfgPqSMcdco77Mop/xXbJ/9Y3vkhMU7Z9gmwUN
jQrOblnV8aVvhJcc2Gn+qcugnNA1UOIKIL38TnmpgyaTB+ReMmRRVHmNNUL5F+elKPwTXO7ojc14
dCUd/GS/h/OS6YjvgljRwNemKoIETlzeQKpemrwxTemVRi1d6VBxIgzdyCup7GeaUyvERUKd18Bq
2PVEGMfjxVb9dj8u6yWZHTcZWNOwPaBWk0DdKWBjLrVtAuNaqbxSPoCvJjMzzUfEUxv95fVR2Kf8
MIpgoD4BncR1CUFhALJ/HEVJ27BJmprfj5y05bTiwxU4gFC5fhV1754cpiuQuc/okR81J7Z0MubE
gs2quMz7kOf3le+SxPfQf6dK0HKE9271fI6x90dN8G0wGcSn4NIFSx2vTrYx4xK3rQ0M5qcdbxpA
/YMhLhrMAKUNx4TvfPv6hgo/YnPOAyqioAuKKMlgSJ2WfbRNJZVurYn70osOoitXm9ItlmkULT2u
uyvlgVsGInS2vHCbnVKPPpmZALuRkyPVFEUQNLBYGSAcnEjgTAI5r1Fn4h5DSZtGFneBkeVOwXXa
ossaREDVCj102kw0VT+tj5Hdig0s8TwNH4IgXXLLumrr7fVZfTlzdFeVFeyKzusiSLcnDqsHFioh
jwPtdpQb4PurYSAAMKExVK6NC70v5u7YBLWKY8CACgikRbB56aIyPfeyVStVL0b1NlUMjw56cCwF
bi0keWHn4YDOULU43sVp3xO/4KjSob1M16EnfD7kSzFV0O01yY5eo2kzCvKLPMG8UGQnGagrBh3v
lHqLF/uoS4xRu814YN1jZYkms89J2BQWKHwFx1f5TVOO4WKIhXImIPnTPTFklVdVCVJRn/ZfKWNP
q5oWY2tetUm08NMYWule8Hobs+0fNKO58Ws0wBqVUrZkSfaWBkIfmSah1347DBujd8UZJ/5n98LQ
kI0Cq7Bm6Ofo+YXVxImQr14h4pjyMrrldfDF1l7zEXHyUwra+plbON18xrSj6xKTdSLPtv9HadcF
rit3kIIH3WhejEJcljlnt1xx1/fisz/W932AnqPp6M5IvPOjv3yTBtSbJECNGaIEnoRpQrIL/Bzl
LqNwkI1joGWgmvdMOZGIt/LQ4AogOnR1a2qioL2dC3rzIDCluZqbs8L4MgdRhrYVoFZx9X5cPIiJ
JXnsROHQogxjq4GmQ3qVRbtRd0pJcRc+NdXug4XKgVqM5hn1l+5IQvn3iqfzVlxMYyKe4jIYYo/D
NLxPVbbLN6FZgJKybCmnrdSUug0J0S/xRS1NTVjJc0GjiWeAO8ZO4mL4yRWoMy9x+QHDd2hwIiw8
cdEG5hiALe6m4xbevSycKYrH+xiNnB7T+LZCVcnHdWE4YZH/OomJUmrCJNVlmRcOjZqA2vqpFVER
p5ek7d9Sfp/jgpQG/L5BnhE+Z7jwlzsgCUwBS6IqaxPV2/KgbR+CWDzIaD3tU5lnrHKNR9XeaceD
66FForSAaiBRtw2rnpTd85jtUnk1dHYX32ng/ZKRcpWOfmMm+SoAhXZEPXUriovrW3S2q77MFO9F
guaGGpOn10ThmjKLJOEQlXaPLGNLbtTe1HsKWmwUX2noCowmxeAGP7ZopfzWflZLJUVPyR52WWzn
qVM0u0IgokFSFOSZvK2cqsxsfNpoRBao0SzEceZqTwIk345VFngIGViLOijcf3xhua+7CSe14iFC
xVe0GF5KceO1hEufNLQuTWjgEW0RyJi8VYQW6u1Gbz929z36XKdmv/VnpN05Cjzdw8v5TE67FzI/
zbgG80Fb8IQOHtV2erv1UFEd2KpmgZw2jLaVt5Qq0+/tpLgPpYUwoAK1ufGeEwiieJ/wa4Vf8AHh
UInNPwQdKTNLLFYaiFJKGTVfTh44KjqZPkb6PnYXakn4A9h/rl+HqZnKXu3lSiayy+DruuFq7Gww
PtfGwtDsGMFm/aUZTpJ0e32sLxacIUNAqlCT8C8EFYz3Px6jzPmKYaSycDBqsNhIdoLGq+7C2BrP
GqjGrg82iangzkwGm6ysQ3t5zddwzxskzyX8JHVpBSqinpqlZSslIUa6inxHjtZtC0JiysF+6sdD
gMQE6FLCm7bZoRKRz9GnvUAvvIwoe34zRiDpIhUqic8kyMIxOIIxq0C4+FG2gf6N1G3oB2Bk4YjU
3VXSYmy3fmiFspkMG8kz8Y+DNzUzfe4gpqvrS/5ihnxbsqHwMAPh8k11PqxNmZPTQTgMjgFgQ0ET
dKR8kx47lVai7QYO8ImtZgb+pohoWcy80nNg7odXwXYcShi/QRvAQP7xeLkulo0wx44bnhOiZSda
Bo4mk8BKipJeTbCGcJcqTtYBSt0rCz+m/TuI7jvdrAWSZtuusH3X7oKQiOGJ1cvGxEWaJdmnrSnj
rcWbsTrpGZGP4gKAeSmyyo8CHR6TRyM7eBwVMttH9ki/G4U1n6OJhp6Z6SxX1tQNOW8yLCp4wCJQ
5mfIyYVhVeWVoY0eNjlGk8mRRoCGvPCQnicVYaKcNsK28GyxX6UIHO6altQqkQDxqOxQNfnKqef0
/pmG++u2f5/QRPG6dSskVd8LB32gAQJT4imUNx1aAN+g4LiNt0V90wY3rbpqwrWgrtLRbDgiHpWS
+ADwqiQKiQz56ZmVa6YpXBezx6GkxLvRfepntHmtTtpbbg4Hf6+8qC7Rjrhd7ri0VcBZYpLppDzo
tvuoikQ6CRHxVCJ/QrXoCulOyQ42gHFj3IYAjSZ211KRoxL+lWjmK+79+guYBPx/e/S6ipAHQhsq
4hQ/XkGRV3mB5zrhwB2NG+UtfAfNq/KaiOtaXvKCrXJ2A3G9KVfKRzkSLyTFDdaevMAQNx4Bgspe
OMFMdvVBsvJTclcslc9yhyvHJyR9bHRaQ+m8BYd0467TkXB7dCxeZnPexNR0P98wgxdE2LW6rPPM
2L64YaIWZ3VvYBHY3BItsoEhLkmy49DgtHRyhQjRAsemfdQg8ErhVaBZ5fVtPBfsTK8Uc/JkRDDg
c0+Z37vK4BLV98WD/54CGXbvo92rEzWmgWYjHUFUJu7s2LAhNJWQ8o8i0dfVXXrAgTbLJDdTmcQy
PJttfd/5RAcejXOuz3BCEPftoBUV4RsY/yIsgsmlNxKtzFUdewS2MwBRYtLfQf8reysMaHVbo6jm
3xxwItzKOGk4ld2stIQrQdSPFBQQPBnQO3Yg41ZGz1BYdXOkrbPrnNyFNEpdPWF3wb0f32qRdLvm
Q78T9uFL+2Kc4hn7+YsbB9F9savqJJjAqclvo3knFz0nQG/3Ir4rPmOEDGbz3HODTfLc3lirfqXA
dRtApdYvpYZ6w02WAWI2AFmXPfpaAjxATGBPZQAr8bbM0Vy3A2hg967RFpl4a4yL3N3xikeU8iSn
WxnXrYXnpdy4xTHr55pX/tSAudyfiXjxQ45rpACitkDnXt8c7tNskaF3cEAkZIDflJCk4dzFY3bK
l7f4/aarE9s37epY9XyM6eIcBDIMFmfYaXWEjcm5lnTPaWZ6CD2CpSu3bj730H6m7hBX4UWBxX35
aW0f53Wp3IyJeHA/+RdvWLlPhmClr/lakAlX3wTJjG391aNnd/D7gGcg/6X089q0MrJCPKiGJepm
D5Jtw06GuxRrV0DKjecegG5BXGuwsyJetcVsZsuZ7Piy4xczmFzMtjQqWdKw5PauBA1gY/ogSwvI
EN1dlylfbG9mPkCU8ZrOIprTRKfvlV0/uC5/7Hr4jCWJm9VQ2G0ChmBfJIHxdH24r3GKyXjTdUVN
qpUBxosGK9YXTWLVrRODA0ilI9hhErNOTLHYx5oZwXm+b/cV6A+tIJo54bllTx5Rp8uK27WYhi6s
dHSyRgP7aiV4T0FKE/33S5nJoifPRwmzUXd9jMbpREcfHvSiqWxwZvIK8UDZIFutepNsdeR5dcvr
l/xTGhPJ26oSshFm5BL89NC9OzC5jJYqLQSENBHGp7loXz+ec5Dwh2s3man8o9pXIrfV8wwzjdFl
vKZevvHRfb91QkQKd3619LJ17jkDGDBGIpVOigfRtyJRhrdC3sk5bGw3gAecmFKOYEK57UCJVewi
lLSgUTon0h6MP/EGlUIk8ZyG96kCxaXSnoupWqC1Odr3c4tMAAM0HNVCOybt+/UVCmyvv6xQFSRZ
QrAaaZ9J6EHh/LAJRKywTW+ecwO9y9CqQ12W6D8uPUnR0oBrP97GPa1VOjM001zXhp7aC3pg8D6P
oX3Z0gwn7LAJtEE9ExD7eAooCJ0rm/qqLNh5Xqx2YjGkadD9dp7xJuOXPO3bVWvYvPqu+XhwW8mw
tGpGXKtfxDUGFcF5rkqirvAoSPjxEvkcH6h8OAhHROHqYinzTjEQX0JwxlZ8YgDUEJPhxEFyGqYY
rMLI1nxHQCSus0XUV9bQmssEnfPRez43Q/Rd4qirWWJoyh1RDt2TseXR3V1+456HJw930cNH16Yf
E/jHaHrUHkrJlkHEk1BjqwcEYcZKgMHKDNUAfZz0jZE3pJYf9MKpvZVe0i6BAzHzlM46cXraoqQi
vydKooaE5o+7EBthI3o1xx+DkWC8Emn7TfuJat/R1twbA+V8qYlbAF52/7VBXj8w8XzKh34FGjiD
6HfcIcpIrGMDtjDwZN/i9YVU2Y2+CJ68u2ib4F2SXrECHQTajj+sm8rudaLmxAP3QH9vcFYjfzbc
KuaplNGusceQBDoRHYSKRmzmg68iHP/holMQfDREhcMZE/6LcXW+B993YCJka6MyqibEfa/EfZ3D
jXACbqEuX4oEJQfc8vrrmpB0QYVNRpsIWZ/TBy5Vsd8IsizLNw1HraP1fgH7MUNpR0510M98xKCT
BVo8dUQYzaC87+BXvZXPYUSgaNzXaC4C9JMnj3g0K1xE+gOQ1x8vAa9ofBCNoXAsQXlUkdaj8Euu
L/yrscIWrvCqho/HQNOIS1pEsZCUvXDUgKMDUw0KPzJSv8evnkhCl9bgyEVReE5Sb+E9XB97gtL8
bdMvxp7oC6mXDF9OMHZQEfmkPfAfes6uoPLQPnSozwlZFbsGd/wJ0Z5KoN6Dy/igI+y1R/iZBsE/
U+qXGzGJtnkGn3VB3wnHOqEjCHH2iUJ59Kny0EP++rq/ukSTPZ9okdQYBy4pR+FYDelCjxDMw2s0
eRBtCRsNWp2D42Jz/HZoZsTK7MgTJRIlg8+jmgg3qjAR4CpQFgEGQDCHwEMRiQyqHZ0ooBia9QLZ
UX6RZxdHPVElSRTK0qBgYPW5OZVPuGPqy6iTMCXcifvweVqAp7knsExm9vpnGvvyWJmYuTDGlSoJ
dS3CXivSQQK5TWt6hcPvYEBKN8OL/NH0Ti7hpMeZ6zTBjv7rcrN0O68pSOpOJLgRa7XUdryAfAgN
QXImUW6wS9dRjNocnlW9JY1/V2aPqTYSOXwLvONwP+arUnoqBIEkwm0XIQODXCxSgS66KYpUFQci
BSWVxAoZFuv6Rv38+n+f7kTW+G4utDVGProIAsg0h56plq5wQvqxKebCvD/V8Sy4JfGAQiAO+eOh
1DHH2Bpy4ZjWVqGi40TeUwGdChnUYOPnHHEDO/dXs6FPid3vL9fwYuDJbSi4TM8bJcMqYbaDLr0l
SBsVkRmLlo4eiDJpWjNpzfEBiZBItGtwrjbA9ptA8BsoEJesBmRzjeWDpC1aDv1aRDK8duTQltSN
qu1b+eihZ2G7bLuV0mzH3nGrGYH9U7X4fQVTeL+eBgJXJQWulUxrRKZL3A9EQ4fwqe4Xow97JzKv
34yvIUkmrlRgRlB2oYnyFKARC6OcdTUsMl9bSqNCynBTCQ38j9SU46XYmBXYgED2xNNSXgxVYvfw
AQWJqujRWNpxelKSbRxvEXQT0e00uOnHrS7SljMlkZT5sui2GrwmLXso+acAFFGtNcaPsbws06Wo
L2IUd0bjJk9A4x4XVhoiXi4ipiIcfHcTVMeZxX55B0gASICiqAiPo3uONpHNQ6AEvtrDEDDybQbT
TtZBY1QjzKw7yak0llq9D/MbvNYkWXvJUgvtMUZadq9UJFeJG9E0p11gGh+1gU4KwmD5iRmJZgNb
DUYYjIcdx1klAu0p/LZ17eQxykbjwepLu9KW3aOI4lSoXmxIjeYt6f768s5Z3B8ewGR5EwXAKeNQ
txWWJ6NEs4GHSCs0QnjRKQcWyBa9KlFAizLYco8osiZi4y1PW8sKAlK2DMI9heRYm0x18P6JFupz
je4zBLudaDXYJsnJVBoKtOKcPHew9iRBI0M5PZY8kWPaVYtaI4ZOed9UdolGhZBia0rdVDyajLYa
vSSNVYtbhNirwGxEExnbMiENalcKEvQkwvY99wXJn+G+lqId5yNRXSrrdqk85Mbm+l59NY3YXqmy
IfO8jrjRFNNcCoEApI0H00i2BtHm/YiM9W3q5aQGJAhVSDKtmluvWI3M9u5Xaj0TzPwirSYTmBil
6BLc1WoB+08PF3pxn9c7TaWauO7cmSf+1a+djDS1xHJFAiYKxjbvWjVcy2F4FNS9qC2LnDTZynAX
UbnWAjPLzGquK4rwRaRNBp9YXnwiFb3L7mSBhiUDVWPTwGXoVzzndOmmapeKbyu95bqroHSEcOeV
jlpSA81roRbnQmdfARiT2UwEwFjKqeCGvnBM0nWtLXRkJxpLPmbvwO0VgA9UczbZFwtlMuDkSQLR
I5ejiOUD4JgO70W7THSPqNIDnxzSwSyqfZM8Ytdhurh9tbx+yb86PsifizyATYamAjH7BfhViXGf
jnJ0TJQcbMi5nhK5TgKrNsYnV8vQKSUeZTiXzbNXGP46Yu5XpUidWWnwhlJFUZyhdHddmaRUHoZP
XcxAkilwH2WtPsPmGxwpGd58z27HTttCY92NVVnOGFtfrEssQoK7LOi6Iqn6tDUKS9VrUiBExzJl
oAq16K0easu5vldf4yFwxwUVkVPgN5CeO3/9wpastV7iQk/zj4WuPvVZMoIXsQbAN6uRYopcwQJU
eWNAqgGehsxpg6S61M6t9atYOs8C8FH0aTBUXp8ESPpSzzzPHfyj2iOVGVWeqRdqSNOmUpdyaWY6
YFOGLHUWPPQkW3DcpgrFo1YI900XjDO3l72GC32i84C0qDqykgZQQwY/teSKvi9q33W9Y49BzCKI
j35faYSvvc+uLLkZ40ecvBU2nCIbCEkho6cALDoxHCM9VfjRyLD2VtqoYgDCdan2aVGL927skTiX
g0UtSqWVp8lLEcGTkviMW1f8+Ji10OJ5q3FEVvPC8uLkDQlQr2mURdFK8DZ7WaIBBIugdNHSV5V4
xuqdYoDY5FkWQsfdgdnLTwt3hiHTAGRRjIPYI/UxFggflkIq24YbLd063iqcJixTr69JwSVgXPUS
zvZK5JDyIiqIpmanISsiEvDiUsx10LHqa9UfODPU0KlbadDFWZHmzndS7wtDiD/DrETgWniE+pWJ
xdwNbuOKmscfe1XY+QlPukIO/4uzb2uSE+mS/Ctr8x5jEBBEsDbfPCTkpS4qlW6ZrX7BpJYEEUAE
dwh+/TrVM7tKsrbYXrO2bpOpuoC4nuPH3U88Ctk+zCr5TGROPtByTlF1n/ipyCq91y11jkqMT0xV
3cM0ASwEvfTRytLe9Z4bVQl7J8Hr3lnHyZ4TfGfU9zOigIANT5nTj0+SOCoypZqjt3fw+rTD1wQg
YIUBOMUwGsc/q8Qj6FUomdN+GlSIHo0ZRj8lLZwFJs33rJEgYqk/eOD2BzinZ1GSgkjDyxwsOIOY
rdH9dE/ICDQKlWWdt8mTkoDg0jk4wBg5Mk1Xf+goNwiCLFxChgp9JkiTxHRCdv32p6xrIaBKgywa
OgH2X8gXNvP1pzjjFA5hWYUfVdWYByLHLxShZhnwJ4aFFJmgQh9W2Z/YDKzUm9j4VGYgtHiuyO8L
N9/3I1H3XqF2SFRNDLqTiqmH6/7lNf+RluWd/KsxrfnVrVUrf03/8y8DyrlMs+4/31c/9aeu+fmz
e/etWv/k8rz//aPQyvzX8+Nv3berP+x1Jzv7of/Z2I8/277o/vM/8H+mP83yk/+vf/k/fr78ls+2
+vmvf/vL9LpbflsqjYY25eWv7n786984zp7/u77lIJVc//R/61q4+HdsfwhaFp7t34oW8CT+PQDx
Eqc6BytHLMCNxnLJ/vVvxKX/7gduKBCHgpfsgLd/JWhBiIpLAIypJTPDgfnfX/z89zH9t7AII/Bf
f/5dV3IDDyHMhc4DF9xCm6AQtVyvqVoUsmNY+Wfr1fYeooT2jyHzyXfdNux95un5fR6UNk6Qrz0R
rPi7fMqmaKxp8Wy7EdXM34bstfdZ4wR4H0aDwHVA9gwgQlltV1y2WeqMhJ99qry7zkdv7rZQ5sGf
ebgbQoFW3cRoQNNU7AtZpKAiVjRKurzcQGLXAQZeZJEKcEwOqj785U7+7eZPZuolOuzdc6KbYp+l
GXpn27k9vf29NxzchcgIwN8FuRX1D39dT7VFQJKODsmZ4DaLfObB5b50YLWTcbCckk4cp6B7wMEw
R7Sdx59T1aDHRML4XaByBT5ZUxxKt+6PU5mCB6Xn9E6MSXLSQ0iPXSuLOCmH6SEoyHTIq9o/uE7W
fim7qtQ7AGXh3tcNrkaPphuh0/rg5cuXLcKXRcxF/ZvQidmOlgNKyGei9UPVE+AAzZNx5WOtkeNx
fXJ9lGotiysDT4dMRp4FZa5HpXyqT1mKCNxJDjifdlTz+7I0B6X4aTLDp44hJyXJkVBkDmQDqb2d
9uWt4aIrAhaAt7vC8CjOf2/sOnHOaFCfiMjDna3qrZLXq08BBcgHRwLiFGeV/5RTYgIhtThb1rOI
K7CPbcunjUjthlv5woVCpI8wGVA/JGLXmzv1apPRgmaXobDyQ++ClIEmDROoo3latB+a1q+dgyeU
PNum6nEl0LF5lwmn4VGQ+7redw0d0Ru9qNN+V81BafZlaGe18Z6vjAb1wdQIfeZTLtYMnrxoihbc
heSsqorsQwJGN7Ut2zhaXttqWIc+BtzxEVisd/RYNQ5uJZKcIQpxT4OR1UNNnQp1Ndbh+mYIU1rV
7pWq2uOsJxHZrqafwjrXXxmVNiaIRKOxyeTBGv1DZm14GpFIPasuyHdBNnSR7QMPxcIWjL15mGNV
Be7B9qWOTQ5RXWnn6Z4qav4parFMs488iLpg4S0R5/U061JSCroLOnckxXjfWHxJ0NjvuIHyowi0
jnpTDId+Ap1Y1XnzTnNT74wp/I9EgVzZO+ChMplvneXL1fFbosAFiCLQWlEUdREBI6q8fi02pUDS
VJdeUuqnD5N0ERQSx3sQSW0ebIMaI4615l1btn389qm6SlH+fjII24AuAelB6Xf95M6b+0BmKr2U
onzUbhh84kT9bHQCNZsK2o0Qc7mS1t+JDBRlcwraIZ53/TQ2QpkAnn92CYscIIXhIKuOHlrAmLKN
q7oCCCprb+PiWCMoGFzkvtwDZXSJHV6U179dT6lBsBGaUJwTKFafMlnxSHu+jqivzR+Qh/K99fXF
6+f5yIZx2NixyyetPhlSQh+iEWTZIW7J609W7pxDtFzh/EoHFnlB8WfmGB0VNt+q5txA0cuHQqmF
nsyChq6/jt9rP3RZwWR4JkPTo8FS3QbHVLvj96Hus1PtjY98FPzkjvV3gSrbh6R3T3MzsThM+a/B
KdEFywvMsyfpn/2UzCdS+18RV/HDTGi/szQfwAfW5FD4+a/cD+WT50N25uqcRSpgNDYyaR5Y711m
xzr7KlQdoDIUAdye8AfZGrm3oqkeZhc4Gp2Dvc/757oImztTEmhNjCy/WcPCqHNYd2eaMT1MbYWG
9Y1qUQCZPXDMrbNx1L2yIvkiOvE9BJEUfNPr6Wk5m7yhmvgZ0sXwQAeA6GWZoLFVXaLrVwBu8FCW
W0TDV1YkaGFiSR+BLkHYef1QxVKn8qoghAbDBI/TEHixyzU5lThL74y1LEpnMN8XIh2YjmO/sSFe
WZICRw1CKGRGQCZWu7BjDvrpFDnWSeY5u76k3XPlpR/c0piNyPAGL8TvF3QJEBZKEC6S5eD7be81
MldBaLPwHMhZP4ve6WNPek7cBi2MFTM2HnLejNEorBflA8ihQTfaDWjhBplaXsLzfIFQGbQ/voYW
prIdR8IMORem9OOm4+axrNz6mDfltEu419zTufAeqZX2BIAhPPSZyU6tU2cbSNwrhy0mHcxrXOAu
d9dInMwHf2Km4uepdYujj9B0FypjnpRlH7vZcfdvn+2vrG1wvOEEhsgSJdY1Fga1rj9o7YlzI0H5
r6CHPyhhnEfi2eBYKEufxjD48fYzbwIUfJaPLAyXGWgTkC5fT/hYjM3su6M4t04W7K3U35opFxuX
1g0ij4QeOjFcIgxzutgMXD+l40ju826UF0OAy5q5HvZd7tm7cQyCjwlv2pPrhdN9Wta4z5pWHjOX
kvtKht1TCafr/QCYYmup36RjyxXKcEMu4nXcNatwuHC0hlVri9Ci1xoiNTs8qmGcYzdPilPHrHPM
PM/uE1lLQIFivG9HdzwCILQb0/7KeqfMxSWwmEAgdluHzMa4RZkaIy9cLyzmIutOELIP75G2Jn9y
Roe9nLg+GoCJJ5aV+b0ewDyuddYd314Mt2ENkGdIygGP4V2QpF9PE/xDHDoltbwwomoT2y53P9du
ilS4LbIJDuMI+DoUsdLs0oneeBvRxo3OQcAEYqE1I+ADtxm54/Xz/Qn9PoZwGC5JXs+Rqai3Hw0Y
S8JHXQ/R6XgaSTJcAMyi4J3P0D4mYQ3eqhYXlfjTYz8N7Z8sCKv3uU/TT711UBLviua+nXEXgshc
PstWtLEOMrLrg4TvBjs1p7qgEA6VzD2qEAYBOnfCWBXNEE9uHmzcX7dHCogCOFEQq6MQB5z5+hNd
U2TWuE55qU0yxVVT0KNQNIhNHQ7HdqLTxpje7m8k1ghUYX7BkYSvUX7WFHNbgZp9YeUggfnN7dEj
mb9xQ92mY5D3AFIIsb+XzJKvNlNQF7qYQ89cbGDFLq3ZPS1DyCPMPO09Zb24nqceFWNN3pdsTI+1
bH+Mkjp/qbyQd6Iri4MWrTxT5iUb77acYNcBHTJ0yOBwiCP7uYmyTFmQrqQ6v1CZerFOTR6bxngf
nAqatn+6f1BjRZyMOAFPg+juenIbr68maqi+zFbr57Ex1ffeqhrku2o8Zq2QH1za9QcJW4StE/b2
NANjHcAEmOuQVMF44frRI/gO7Uzb4gKrJPopZTggPA7BrdMFFs0vR/NdJWAxIHI0PzrYRsVcENi6
tGDnvD0Gtwt8SdagOgTLwoPfyLIgf4sg6pFlaBzC9IW4JI/cISl3AQSWXIfVrnWqLS7WLRaDA5AF
gPoWbiFIf6sMkdGyUJqW+iK9ebp0bFaQVTrdQ+e18P0TfPhQuyM2etmgZwRVwFamst45qqaPfCrQ
uyKBK0CYITvWWUnuZTUhslGjt2OFTN+h9tWjjhKwIyuFjRU09bvQ9tODF1TNh6qGk8bbw3cbA+AU
x9DBtXwBwteZfGoKJ4F+MLu001h8bhWHoMpPRTzUTXgcaNvEM1NiK+JaBul6jwA1YLDLwDji32tS
TGmEkFlSqAsuy/w5KVx+b5IBdQ/2pwi+N45u9iVR9kHN5fCkNN9SuN2eUpCOASQUuABx7r9kSr8t
mrajzhiqsrjgfuxi31Yt9DPVsDG2tycBngIuGxYnSkG4a66Xpi0dPgc1zy++04Kokk3DQ64qfqR+
sOXG8+qjELk64UJ4RqHs+lFNFvBp7IviUhhT7lqe1LGnvC+KQT319oJ5JbYKkJv7PnNx/i5E/utH
hRI6OGbz8jKmKT+4wAYOpK/bEx+9cSdyEhz7tv+DcGi1bGe75z6fUNPux2zfBL7chzocN1Lo29kM
wPPGKQDWEYKrtfBY5hNpfFXijZI2PJbA8KI5JFuJ+u1OgWSdg9kUQG6IS3U1xNxNXFu5Y3mBTEM+
DnwIIEeb9KE1WXkK/Z7FMA8dN063m3kVsDXhIFgDO/cBcK4eCi9Yr5gzYS+Eez971mSHoc0pDAba
7uPGvN7sSTwK5ocImlFjRc1/lYo5Tio6JzfzpS8LuZ+CcNgDTQX8ndb6Pp1Td0dmUPoyb+ofdY+a
ZT/65d3bL3Ezk/CQwUmOTRkAqbh5B7rEpSLx6WXk0BxoPoC2pNWWGuRmJhdC0vKdcBFGD/GXRhS/
7X7AQLV2iFddBtrIO9K67NGZ7BiDCTEfUiWSU1dXamPfXN9TiDBRaMK4OmA+AD921sObu/7Y9CJs
v6QseHR79aEdFxVK5p6lLn+9PYz0ehz/fhgM1mD1zDGheO/rPWp925VulfZfSlgOoc14xyoQO5r8
CMUAjzoT2mMhugCEZZwPYeP679Oy1fucE3aHS2Z4mAMwIxyVBDsU+GzkZkN7zMuugUQLAsymt8NH
lxdhhNxJHYW24lizlkV1204bd8XKbAPfImBGh6lygIiATLbumCOx5ciczP3ZVqS8L0kOQ0askXdJ
UZfoXSHpPrTgvHmkLvcmBUoCrksL8xmURHxW8HPHqdw7vl/ttVADmKq4Q/NS52eHF/rY12PzhCUt
7ouJiX3XjvknggB2L2qIPGcf0muF7s8PqGH8mlQ4HWudeBeqOMQNDpjHAiR8MO0n9Pp2Nc/vfdhO
PYgU9e45Y+5eFk4FRueIzsgucMW3p/lmljEyoLEsS2uJgtdq96IbXVsL3p/HVqH3RtB5u2rEo95+
yirWXiYAUR4WLfJpB4WcG0VmkpVh5yfO2Q6C4vst3MUm7cf9YIY/ZpujSfss2aFuCDslUhRIgaxE
2FPIHUX+8diWTXlo+gDMbY9XG293OwY+YGLEEVi48J5abA5/D/9EQhpbBiNeLkSzat9FG3YUvMKN
zbtuJPIyBotfIpg6uPZQZ7p+jFZZ68qeOWcxppDT4QwDGb5vIKfyi/coVeNb3SQTe8/rqgjjUv/p
UCgOZ2Ih5mMOTNbhdhgllXDhG8LyJ5QZxo2RuAYNl2kCfLZADAxmcC6C4etX9DM5OFIQ95wrxmJk
ZqClyhG6BJcNILhoNMWuWXbsSfpDtNgmb6+S64vq76cjmEJhDIXvpfZ0/fQqMRkxQUrPhZjUfc/B
w5EpMMoS7l8bk3FzkgKvQswKHxlgo2i6s0INkq6am6rQ3hnJRHnwezeJEcbqyKto+q5EWL4xsKvC
/su3IYVGEAc7tRAAzuqBHqq+E256DxB94n+1pe/dOY1XvQ8XGg4DihArC2ceFPa9O0JmP6JNmRzm
Ps+f87yZNkKC1z4fmAJ4NPCG4Lgor0c6c3IiMTjeWY6VjQGAs92EBGjn5Z0f657rjee9MrNY8YC/
OWqKSBaWHfjbbUlB8EjzmntnHPDJA+JCrCEzuU8+d8qtkV526//JC/4e6aUE57zoGgA9Xz+LJb0o
hx5ruG8Nfz8DGI6HkXwIxjTYz/7IQXCqnIvDFT94ReGe6rChEbJUC6Cm+UxBKozVd3QjNGLYE+aW
EOO5WxfSq++IPea64H16oJ1cv2NQlFk1J757Hgfqf/Q9Pb0bW1PsbdWnB4Fa76FUhsdmmNXz23ts
Gemb0QF/j0NKwFDHWc0EQcaU+jp0cdZRehhzOh4aMTf/KAZ7mQMAGCCugcyE/4hlPfw234yDzzpL
4p9Fl7k7JQCgtlmxqYu4/RYs34WsgToyDFtWe4pPmQqztIB5GLDKvW/058YftnDgV5auj3hdAIcB
+gUU7PpTXNIYV4yWnd0gC+5Sh6Qnvzf6IVBwg/vHcwOzFpBsAhcHE193DrY5KEHejEd1OktAoESp
Untlv3Hjv7L2gNkuJqiui2LlulKB1CsL+mbyzxKBznFOOT+WRrEPox3zB2uqCUpjVKq9JnS2tubL
ubJafUHgw/QI3DnEseu8T5mgUwMY/2e3n0KoMRJik70qu/RbUWDV7zJcKpBpuZV6kHJQX5qOiI9A
rur7oJTiL4TE9buqCMKLC+cDHc2Dm3wjuiUfUo9V77uqEC0c3fih8x3U1FXNZRLpQs3fIbtT0Jgx
J/82d1a7+wBkSBHRPAAugGpt9RjOND149aBwCYxujg5blWi+wXoYECSRTDzoQbA9XKugSxUM6ajt
kyqLu7maml3YdOyvRCb8e1gP6E7Szh6cgFLWWe8xyyQaf2lAmXHB+srsXd4G9UNTAEKPpGicb743
8B/E7yq2n+ZpPElVki7KXVMXcZrl7Sfrd/KT5/eVjxqeSZ4Tr32XmdwUUedZ7dw1nc//WtxmIQ6p
2nGPgHGURzWngIyV2+YVXAiMeghZPoa7JJTwYgm02z3mdQLhRA2wvIkmR/OvdsSyhB02FYcMOieQ
f6yHWDkphnbet8UEL7raeMVTjUjsuLibc7Dj/blDp2PWXLpcAIOqUQHPDmM94jplU6K/zSXYQR3K
Y+mdHinGL/Gs92OYOoBdCOtw+LY6eKpRwpMQlPS6ifpyhPGKCZVaCMEGChQ2Z448UadPPg0YfqiP
cj2c04EEv8IengPSU+b9kqJAWI4b/W5IdfPDSxYev1dWJodFwUCdXRsk/RdaqEnHyEu6L1U9j/mx
c7v+DzEJdlJ0Yi5sFhv+I8+K+dGbWrjfVhXvEJsZNaDrWqdzhO3SZnAwBBMH0i9WF1Hlw8zKH+YK
5WjYpz03ZXfkdvLpySok2zu/T7wSDOfG/jHUhPLIQcOh+yL1zASfGgYOO1XpNOwKmtRfKdYjcmS3
g6t06bI64qRp0CsNTJhfo5mAp7mwiex2jjN7FwFvVvi6zHMIWZj0H7vUcdBjzyqex34wife0q5LI
cXn2h1uWXrdDp4DgkHZa9RHg65bdmXk2v94+ya6z45fzHzc9qAConjlL4eD60CTzQAbAmKDR4W75
MhkLeltYTyTZTVj8kBEl6b7Xvjy8/dhXQmwQpD1g+aiQoX63zsoL3lZTlrDkDF8n9q6WSX0JNYFI
b2DNr7phCVggvdqnKOTF1djX8VD4ySktqf9BMKlhFgOpv62R+2FLivvceHLjZlyPDGqJOMU5Kpd+
gNt3nWv0TUI9o/PunLNBPuVpW+zFoHjkzy20XPlibNjQLcD5tYcyXMiAD4AjAt27ng6YtYOE1ZcD
ol2uIkU5GhamdN476KwWHvigf7w9D+vwcvlIoIKoUS6TwNZUo6GivZ1IPZyTuT42Apn9pOBa0Bu3
OYEKtHGh0WvUCUTyJdLAVYb6H2BPAIvXn1f7OrDewIbzOA/jwQ/mLi7AZn2fGTmcFG6GqIUKee+F
soE/jUpOGXI8GKJ5NFKVquMOpeuIZ0W4x4vXe5hShxEB+X2fSdW+CxNu47m3duM2fGVSQFpYopeX
otqatuAXbRtmTI7nnNoAlj2+eHYz6mKza/dE6z7ZZ6O3xe17ZWa8JZIB6ooyMjjQ10MF5GUsulqP
57Bu6pMVhJwGMPx2YJ2OseqGciPwf+V5C4dQ4PIB+4U7q+hpyIuu9bJ2Oqdp8FEqWqMGmrIor8L7
1LfNxtOWt/89vMBCgI+bAAC1ZPFI8VZfB8P2EQjVdG4bAo1wlkE2EDZbGcYr34TvAZiE6B3g31oA
PHigZedTPZ11V4/RwGx5343BR1wH3QNS9K3N++rjOOYKhpwuaG2r1Y1wzeGppNN5Vk0JnyM4PTGQ
oO8sqX4AeDIbu+mVMQRIBj4NojQAf2v2opmGcUxmbc8wWcoOoCibg+Gp++UfnxC4HXi42H64SwH9
eqZg9CESXTJ7djr2jRX9c0iHn6mdfvJp0Pu3n/VSf1otC1B7PRxHqCqj+cQqG0kzwacKnJFzyW0f
01yhBRsn835QrX+0vMpOIyKuHRGDvBsGCb9Q7U0xz3QatYX0osphWawRI7z9XuvMAoAbdDBIUAHP
Y62+HGu/JUmhLEgDp9X+TNJhOFRCeTH8ZsTJMbjy337UDfywPAvWIgsVEwoccOmvxxslOSZlIvpz
jxB8B6o2+VxniXocq6Dae60BVcGbwAANYXHihK69n/y2OiZzVdx1iMSP/z+vg3MBSD3KQKiBXr9O
AfNjx/jZADyA1HczxdULgsYikPGnnZ2BPbWD8UC9B1OPJhOcb/u5jntXtyfZ63GDMnUDdb+MDmNw
3cYJheBhNTrVYMqUdwTwMPjVD84AhQWbEMqGoCHEAYX7qJ+V+ujYQuyqUg5Pk0zCYy1gnpHYEap7
CEf53JXHEBXcSJCcvm/nQuxZxchT3+rifi4otPiQpkUg/k2wuoaUuSvMuEEQWl70eqV7y8EOSCGE
kQTEEtfj2oflMBCQQM+0mKHfMqH3lPtIsbKsc3YiC5OoQAnhwVf++e0ZXVmCL3ewB4Ivxg6yOhBx
XgDg3xazM3gNbmgznHF0wPub2PkzSKkIjycOSx+IveK2gYp9ZLU9tuizcLRl+FWqhH7o56q6GKb4
niAkjPzUkXBTYmQX5i7bNyNK3cIjBFqEECuX+W3cN5l/COohgcYKHsxzmJkvougFPDs81LUC2ezc
rOkfXDAOdx7P5n0V+GMEkVHxTChtjzVaXGzEdbfHpg9CFkVBH/Uvz1uTSfKsA112lPbMhIUjgWdG
JJ6Sbczv7ZGxtM0BQLoIFRBjrSgrtjHOWMpgPqfM9BFpBr4D+Ujf1d1INo6MVz4IgnswIlDGW0L4
Jej6fUID8AtY5zjnHjxOuBQPMEkQ5Zbu/bUPglMjXcjaOJ7Zcvn99pQURVlk4rl7BuEFxjdQPe3m
KnwWpdvv316ht9co+NFg3/IAE4UK2mqP5x5vUP+ogb4P7snJ3ToK3PJDZdk9jDe2vPxv9yFK2y4I
YaBhAuC7OdqB7LpN0nrnPMj5jqTWidAzqHnnuMD3kk45J2sccymceQtjeeUzQccDhxr0SBTW1wM6
k6ZHDp9553BM+ec29b+5meP8IDKE9S7n48ZJ/sr8ISgB0RiVVgD3L22Wf5u/1teiq1LrnZ3ScWN0
MOBHKWARTknQf3l7ArEibk43H2EXNHY+VgVQstUUusGUNlYl/JyJ9KGtKy32sunSx84ArIIexOef
J9W1eeTnRHwyHVgj8egOuYjmMdD3IU3AKTcWQWjf+Qh6kQMxD/iAgMVaOBmdIa931FfAtemXhkOg
cWp9t3Fjz0f+Gqmwgi1xX8IUq27EAA8KPcEVD6pFeKPLQI9q7xOEFbhEobrfiab37/mY84+gP+Lu
olW4a1FpPHedBE3RpgZoL0JVUNLJqWq5+ciTsushTsgYpCr18LEaC7h5pCMGfkeBS7VxMGf0j8C4
3nTHJ+v+kfn1x5FNebNjtFMFCEOk+Kr8XPVHAalBt0txlRZwq7Tg0FcS75ZOLblbZORw7i46GaPF
D9Lh3uk+MAUqPjAXO9CTjyvsc49A/QfK0eR5nMoZ1li8Sr5Ym4ch8ndngOYbhK17pzYIp7JsgAcn
6P0cLroNOPkNyP1hlAHTcnHlFJ2/q00I3+lJsh5QSg7INcqDcfpgawfAHJtltWA4af4ASSmc3HOT
f3V7S77jdAAABxlYhfO0CE5uPuPcp1Uwtjtm8mzahVSVf4IfBCxmwT1ZZOxMvmpQQD83tQ+rsiCQ
VO8K3JxgBDVz+wXw7QjmO6hTnxxnSh86khbHxqbdp9YR858uJ2NzbDPtVhgkvwHo5o9zcBSgeirY
atpu2gctZJlf9Czr5D0bQzTqAHyTPRE1BFs2fK+cJdDOgE+BOi1u2XU9wwX2XEFBM5+1bKOOB9UJ
/arEocs8crDYZzsUrmAV46iNrX17ATCg9wurFiomdHxe5R21ZKaYMhKeYTHQnKyTB4gRN7URt+fV
IncF8LpUREFtW+3pyp8TMpiOnBGedfdwHmiPdDQE/jZLwwTmb0XCtwcWnof4FzLPJYFbty4ZTZJx
KQZyrgR4y4mBqc3Qek8tRIaHrfPq5rjCo1DuguApXK6C5dN/OxvdBOLQqeHkLFuePWShO+9dIJqx
wzuUdmqPxKkK048Kgur3nd/pX2mVlnHIRi9WQUW2ZGnXbMslQlteB+1aQJdDfXVd+UGlr0eYQMm5
mQMbd1ktn9smsffQBPBd7SX1AVs/281+yu4bGDREAqs76ma5hQm8trBA/MQtjCwTdZtVEONqksuU
pukFrZLzuPdnAJXwONjAAl6ZaNzBSHrAAIISYi0DA0rdyJF3wZlmGfQ9XpHtW0vpMahg0/X2TL/y
QTAyQA9EuJ+ACbhOmRMWWGKSPjyrovfvaKrzuELzto0PWulcXiYwWGCUAIw5VDcX7frv6wkW7rkY
cih6fIrefE4PA4ipLNsDjmC7pyEKF4HO6H5OR3fXmpnBEMKSjfLhivf/8hILYwR1KkS7qIutMjdV
N3nupU12SbIBXP6W6+QRWQ7MFkrpmxTkheWapOi1g6pIX32ZIaSFpx4n4gsNCSQibw/9cghdJzyL
0AWyEwj00QFyHXbDlsNJk8xA1MibmUbQV6X1gc4VW9qjJBItGIq+c+7bOg3Tf/xoFOlwlwtAich8
1tL4lIpp0jg3z2iW2aNdVaUiUNXDqM3Lr3nr/ZyMT/Zvf+2Cilx/LYwGwsUeAARiXAWr9E6R3gnm
RZ1eT9b7WYAKvCgb2vqc+QUBgyGBjwpKCGgwGAVM0jwyGiyxf5wYQL4M7iKYryAwgjB5vQwD04dS
dhTyYAf21n6nWnQCg/rg7U99BbS5fswKIZoDEE9UicfUYYVKFZrp7jiOjgdeU/eZk7J4n0+i+VIW
4MFSOMvEcMjhuyKX2VPVBBD+9bZ+b2slNlKwFXd12QE4SXE1ouhMcV+tJ6FvE3fupQPXTBqYA36s
eOfDEgc0vKx6LII53OeQJMVSlk2k074AoDtPfxJaT9AiKxW76ZhuJJ+vDRZg7+WcA8sThkSrhdHU
YTKnw7RIXLzxmEOSsk+WOJcUFl5IdkDJRaNbYCfGn2AQh+8rfwxixIk48yeY7viiLXZdKMZ/fDAi
f3upAuHODXF4XS8Vk6Q0QIUJZaDBG3eAS8u4ghRvY1e84PurbYHMcQlWkBiAZLK6ULIS6sZJVtAR
kFJ9JvVMflFJK7uXtVs44MjDECpDKTlOe2/WMNXV/dFzFHo1VZmnwh312/A5RLn3AwFbhMdtJdEh
RU0OTLiSiW+gTa+9LowGMDDQtwCtZqtz3M0SHuhcqItnc/E0zyjPEZunTzjd4aQwgyDjcdJ+RANW
ec8sAobMDuW978CHNw/89mBqpzo6ATTMrG8UbDElmgZOICpsbPTXVhUwZ7h+oJoGO8a1BbblgLoy
OolzZWFBTIoSPaAKWsMoviXf0ykZfmRT4381adHBortD7M5atCEALNUsXhkQ6zIDHAd40T+jqi97
EAcuiFQoWwHu4jeiq1n1xFdTeO5ySCmZHnWc+gTdkkyYbazhlVjj72chiHtBamH7uQ4kJPHqLOzn
5Fw5orzLKfyIK78dI+gogn3dw6xYGfRbaDI7H9uUlce+SNL34A2MUCwH4uhxuKhOLqy4nAEqwVZn
2X0JNOJj3cNOtkAE82WoRQdb2tEBI8LBb06F2oe8R7PHtCzObx+st8EKSmWeALsLRHdUZ1fnajVk
xoF9Sn7JQZ44jTwT964x395+yLKEr3fkQvRCrMnBOwe1dLXEfT9xJzI6+SWb0OQvS0sWA/fs48YV
divMvr0UQf5BWQTLAIcASLjXhwxVUluSJvmlcrNgV/cOjYnSzWNTmm7vYG+cCGKqR1M1TUy8ybnn
yTQAUuzRTBLH1z6dy+A9pJbuXpRBG/NUpfvWC+ET/L+YO6/duJk1Xd/KvgEuMIeTfcCOaqnV3ZKc
dEI4kizmHK5+HmqtwbjZGhH/2QAGZBuwiyxW+MIbaI89+/K4yKGfAv/Z7FDvB56GzRqaAXNRE0q3
sZ+no/hC2GgCePbC+GuCjpvqOl3bRRPcpDiBrci/GA1XsSs7UXzXllUPQEYfGsg9er7N+yx46LzB
ezE6y8M6yBDJE+dITwXUGKPPbeA5ly7Jo6PUcw6540DRYpOqefAEr0KGuh8V6FKpjeY9CMcrErzP
ajRv/KoKv1PfTALAlyHLpKborjDH5tpJwn5l8V8c7ChNatLtNnkudbuIXQV12nJl1j3eAE6lwpti
8yoSiIe2PqVK3HyTCx+TqTBGk2vhnHpvOgnBOP8BjU6B+PUCqFDbirkWxRcjVQLccpNynVOV+tFF
WbBh7H+Kwp/Ac4DiUYOi8jLByq/HkyY1NkWXBMQf01xrBYKsNspIK10vnY069P1CIv5O4E9Lc2oA
wqzgBJqj17NessZcETXKHZVK4WawnS9BYw0vbdcGxcai4X+E0A/xN4ljCciPHKLd06axtyT/N1MK
nQ5Dh+I2oia09ekwOLONzf+IenYhtV8orJR3qS7rL5ndOdu8yw8m5KED8YdxhjYgu5nt/ywCsNvY
ZuRbuSnLu1Ex/I08sNWcXumImbNqR1kUb8NufCXrWTICujmGADhyPYBGIDdTjLlZiA2wvI9FjQZC
QvSIuVcWjW6X/Cci/kcSax+Kp/2tnfb//1cxtv+DEmtTY+4DibXyd/oz+H9nzrb0N6fC33Jr07/8
b7k1Tf8X+SKUJzgAKC9qxGf/Fl2TKJH/iyYzSxs8jIK8IXv7v1XXrH/BrGO1s9XQCZyQsn+prln/
mvrvgFjZ9/wElfkPVNfmUkQUBSdRS1D5JlhC+OKzHV2LXqlD0Q3HLmy8bZFH1X3dieZkt4ixRmXX
Hpu+7jaKQo+C6GY8NGkGWEiO4nVXoo4tjLxfa3FFVq4H8laCo+Y2Y5wcClPGhywIm5cwMdGJTMfP
Zd98Kobweyf65oU7Ud/JBjKlkkT5+a+PMU26n6VXYnLXuBgA/IgjUAKhKj/VDbnzrw+qjqQXIQiw
xcg023eQteXXvC1cOuHS7u1BZavjvA+Ds26GwyEvsiUm91tx8n+uOh6BJwCcS4g3xQE39EUzNB1B
L0Q+jkG7/WoXQ3pOi15k+xZYYWqX/VbpPdSofbjvXyfVX5gPtld/kUclu4guxfciMwcocfCNxn0S
gVl3aXJjpEjH8Cdki+QktKg5dFplUTaWDXHXaxAWpGAUd6ZR6Q9lWWQYsWTcSm7diL5yCxTsXEWN
HYL8WgJ7FdlLbsOz0PntvaE9aajITcn6jfdAWQTNoBRlf6SDrT3Ffl2MpK+O1LiZXhV/lDBQTbeN
8UCEB4/xX995+gHs4SlQC8dVurGquLET8Y26rtYuVC5mKez0dOwntiMIcOoxRILXC0NEoXDiTlGP
AqnO72kcICRsoZ+7ozur46LUGcMmKjX/JPy8P8QghArEoaTeNcHXZSvJtuPMLbrI+2dqbzzXRIpk
leA6NImxzXqOVVg5ZlRW3bEMxWtNp4HFgHnbx9tiRgab3n7ifZB6TZLiFJ05qf6uo7We4ZcGWeJR
TjFdLcuufkseXFAez1FR1AdQW+NvsFjSJhhlE2oSQI1tktfJSxJnfogUKX56zMUEB8XMo13DZYkw
mdWknVaP7UutpQWNZ8cSj2YlsItXhnoDnMS+JGRpKfq2zvfByKhI9cEgo1yshPqz3tvJq5WUr6HR
jj7QM8RHXK+aKizYRXb0khGepXWorisLa5YxMotfLLxoLesqSNuP5+id9TsFNsCc4Oci+DAnbJRj
p2Yi6HGYarL6qxoN+tSdRb+Ih9Uk0HFhtfXMdqtXqKqtrLGxns2gwG+8Iml01t0LKOpSxL8WHmta
mNfHCbxZVgeNXJOu8ZxGVlVVHXW5MxzTHGdxCVXIYzSYyRpQJa6hHUKNiMN2d2PWdp9BtVLeEIa1
H+Io+brwJFw+8yfh2qBxPfmM0FGeBUI4MvgizbGIkegKrWsvNvw18lF8JEBFtForzdwKP8NKVMnk
4ZV6PN4+WcUERpM8zyYy2UsuMElz/fGTXUfDqHKxtFFVAFaDMbsBA+N6dddaXJOPe+3FitLvuco0
2UYQAX3Hjo7k4O7j0abY+u8Pwmgw/6m8cIyQgM3jQak3qAB0pnypeq34pvdxAHOlTBdy8FkEPL0U
sqvYR05qGPTu5zmeJKlG1BS+chnkSqNhE0ubqkiC+9GT7fUAjgt3Xe01txDVqhwnfBVJly5F4dfB
5NszTMEI7DgkzgllZsWs0eFCrtIG7dseCieY9Xzb6XK1sVRWYWDZj61jHe3KFHvLU/HUc1oPW43o
EQY/gafnWIUrayDvPd37j8bvv4Vz37vppyPr+jMgQ/PWPuNz0LKbP5uojEaNvfjiIMVGGqZz6CR4
OgWDErqjwBjEjIpskwe18RRWwAh9pTE2UezZbiuGemEJXmfk00zxNKwHm7CNpuVbReWvxpfup32f
yFp8URIkqBAiww4RNaq1vX6sfd18NhK9XyGaIi99ovnxMB942ht/D6ymjaYKOb70XVK6Wl7Jm17W
6NcnafEJkTP4DGmOB6gFqL/JIT2EWrq1acItrdebTUiFhXVKT4jgVL2pf/Qwtfu0l4KLhT6s6xEV
r/M+rfdeo2WXVKQZvA5wCqnkpcjGf4MA8K1KjW1fwknoqtE6Y3KoHc2xH7ddEJcL3+d2O/F4yrSY
yZe5AN+aPH/NUyM5Wu1ZIrxofoNVN2JWl04b90Zv+veK6DjkS7l5FGRO92aL8YhCZ3LhGaYVebVi
eQSkOzRQ4kTxRN7Xnwq1VREAkgovsu49FoMhP+n+kG1oe3l3Va0oeKZ6waNdWPlCB+u9TzNhQacG
GmD4t7n5691V/tpPRo+BYZtvtYblgTxVuHIkK9iasR8vrIW3WuTNm8JH5L5HKBzs9fWbDjH8Jr0U
4mI4cbVqPdHdFSY+Ln6RmHdhjbdiXmHfkjTI53dmX6/K0Q53nYw2fiMV0qGXu9dCiGY7lEW6QT0S
mwfFL2DWZ/q6y73htQoSE8Bi/dksc2Xrm5q/ULJ+d84IF2l1TR2fm4gpDJWxDJvwojZNuJEi6LFh
LL4K+jGukuhL6KlpRm5mDKY09xhsZJhw1zNm97LXSGMsLkVgvXhV1O7yxA628hj8yITzAKpxiQ87
46dzZKF4KyNMP3XVIKm+1T3+WhVGFI5xIDvhRRiQbWNP/SqXlXfXhQEVxQrbmdCqt2WUPTn2o2Nk
j2EX1g9Z3exKShAb1a0kZv7jq/V20ikwkRNMpgX8bl68SH2rhQ7NGaJUiN/qmfVZVdvLCKFyPXrZ
EnR+Rp359wzYb8pyhHtTxeR60sc2j+pmqMNLKo1GvCo7QWNIMnxYU2U/lr8wZTlTF0OnMyTGiVVs
jUNMGyss+oJx12IYgEywsW/9wfhke0b8nek2hoW4dEb1eHtKRMHo8Rgm1TVnXvgn8E6KsBvFhQ6z
dmp7ZfxUt11wFzhxg3ESQBkMo+IshsQGqkuQVyE1AX6dzpNiCu25M9rmUXHi+KftF+imAQ/Dx7Qy
G32tVql2TGujePBNabiksaF+/fiLvokpXC9sDjwaKVQNJ/L5HBFi2V5GrJ/6lzgdRtcr7GITg9Td
40eo4o6uaGtCeXWV4HC79qNoB7hYux8Aq341PcXZD52KP1oW7csCDya1EcFaVjDfyOWeXr9luaod
dQdV6grobvWqqhQ81zlPnd7z1nqJLWnWGvqK1Pe3n3bSwSif0COOnj3Dyde6Di65iKXnPqrVxyAt
e9TMgcB1+M1si9SM0V928L2gnga4jAxkYW5u9jxtJmrhCJMjqyIbU6D51wakcC37Vj9K5wHJEVdN
KrB2oMIWhEBuzDQmgC4JDV0tcDBEyLPM10E8LFPQZr9UVjGsdSO37tQUj52Iu2hdNgotwQjDvUpS
xmdBrQhzrrA5ZXn3EnjpeATEmh1iJ8aNTM+/q1byqYloGHLPvphD/83rkgD8RbKRqwLZRbX2dp5K
cUdv+SRFCQzwH08ax9aUK1P6tlCGuZ40OF0ggitFOmtVJLljiQuAMwbi58ejvBMucA5h70OvchKh
mh+OnpRTZZJNhAhDNpbXWgS1Pjpt+BGc9Ko+CTBV285L80kr/2iURrJw/8xaptO2n/o7NHlNAhaV
CPf6ReUa0Yp+MJJz0VovYb6zjEfJw5n0h8DTraitTWVF9+CrnA6Hx6F/0Apn1/XNMQ/++CoG0cJZ
qFTMCuH/eSJgJ4AgiKTQGrp+orGgFO7LfXIe/Vrbax7VJ2UIVZwQJp812iP3dhbKL21RJBw6FR5W
tTmuZK/N1jLaJhutR90RqUHxS6oq7zAkUuL6vtFscsUXBFyLeqbTBro+e6bLhOQFKR80L+YnJ9Bf
vQB3mZxbVTM2Q0cHM3RAjn68Vm6SJD4Updw3Iwwo5nOFohiD7JpORHK239R+ms5fxQqsYW8Anv/x
ULf3I02RKbyGQgQmar4mghaX6gwFtjMINX+tDjVISC9J3BDZp1WkyUtf/J1X+5/xkAKYXZCqLkTZ
mmF0FrF9B4SQM0Cr76vImeiEm1wLjqmdH2INg9zEdAH1Fm266yYkcFsc/CUzgZscC5LmBKqYyumI
Hs/F2vykrst+KONzHtH8yw2qSroIdl3WBnsVcjS+6JhzEOajmy313ubjuX9n+VvUlSgaTPQdTutZ
lcEo6S4VRi/Ooa6PO9Mqy2dvKKyjpXWHQKIBBcdIO3a61EziMY2z1wbYPankP6SIj420ONPhMESl
svflynFTT+33Uj74R6cW4UOteC8fP/BtugHmH0ob4nY6SNp54SjLTU/TKKKdq3FAdh8mw8pshbFO
dVNe+TGm3pUlnTIbpvjHA79zeFK6AOuBttBUO5iLOqAP1bE+vOBMAW/Ywt54am19/NS26i/Z9scv
tUKzVCtlDYD5RD2LjWThEW4XLk8wrZQJNIE6/OyoAngElqsdg7NTVU9pXqrnslJzt0vTdGGWbwrL
MJu5WAlyeFtSzLnKzSBEV+BcwVB9thdW3lErjrRjI2XVvZVUj3nqmI9B26xzWs9NDmStdGL0FtTH
Bm+uhfd+55vDB538Tjj4oOZMRZO/Qgq1s8yx0YbwrKHk5+JJUz3aZmRcVHv8GiLfXJpp8iwjxfn6
8Se/PWkJYih9TIEenIi5uA5ApaKw1EqcFQ9vPgn14hXsxiWA3O3xx9ecygtUxVDLnROusgrFgUhL
g7Mo+/bOEX63os6Xb0ZTf66UYQE9/M4a4mQHw4zlOUftXNBFL8yoq9NMnKXCeYnTMtpivoMenKN1
CxXF2+SPNNlGSB0BPwXxgNkxW6pF11dRLM5tp/zKENDYKJ5afvbt+Gc81PIvkDpLcpTvvRyD/hvl
Tr9qFkZlRZionZDCsyI06cHUqs++Y0r72JR/f7wy3vlmk/MZyAfq6pMK5PWKDCDXjhV38wkeCIzP
uDb3Ztj/btQuvx9kpGc/Hu6dbGkqTrM2CFGY0bnKlZLHHrUmVTmNQWodgZSWWzsIx0e6SxQ8DDTC
UbPbB5E1PtAlsw8FvaKvoHbXZVhYd2XgqfvSN0Z6GaXl/2zqut81ef9HC/roSRTYmyVjFC7gK9/5
/hxV0yIjRoFVNPsYalDYnqln2qlEuHKdt7m4SBmyFhbBZlpK1bp3siXLkHcnCl02mtSUKymfzj7M
4IU5/N5CPRlRuhtk/1BXL1HzR5PU3wRU+zpAmWPwXB07XbmFhigwurKyg+4B50pcpBw+2aOEtEpt
roA+7UXXLJwpt7PCYUJFBG4n2xDg9fXKSTxwqILr86xm8rlpnKeqk7XHQrUfdLlMnrq0CBbCq9tT
bMpTJ4wHyQXF3FnInefVKBWF558ppAl4QZCtUMtqdh8v0RmefIqjr4aZlx1SIv4uMy3/bILbLut1
5MSH1nCwU7SVr2Y8fh2BxiW+9FDq/Q8g6UvtksUHmM2sMaCwHbaOf2Z1bKVOM13cTWSXpHDb5Oq2
dQBQxc7XxDt4po/fEkyoj6fg9lAgLGG1IwPN2QUz5frTdl4R6a2WcfrgnuJ2grGG5o/i69k6qb58
PNbcfn2ablLgyasCuSyY57PTNa413G5V2T9rhXiSFYKwODd8d0gTtV2hTLLVB1H+IXPBIYhi9DdF
Luz7WjfTvV5xFEcK/uaEOc5DNfjyH1HnJha0sQTpKbeL33nlUWOHqv2Z+gIELajIO8mK0KzX9T65
lxxoz2svRsDRovy8gQWCQWofD0cBN3mrogj8qNpxvvXaxPyBGCf6RvngfQVb5j3YfKSFo+a9b8+O
sqfDmFmhOns99Z5WNE6Uh+G5wekRianxt01j+OCp0lZr1eZgWC0F+DGksmXB16NxrHzCVGWhQnwb
p9DNJK0mxXam1t10Pf0Vp9SyTsG3VIKzwTJcdSL644xFuGvLLnogyynWyBP9SuJa/vPxYnhnXAII
sDeQtgEjzuEhqtGPflq1/tnPzQGFUl27ZI3tP4EcP8sEcXc9eMh9Kmrr/uOB36m20sbTJyrDRGWm
h3r9xpmEM29BT+Esq7TuMJn4U3uJWCeaGuegX8OQu7HzDk4ufZbxSrkM6qDuFA6jk6iDYGNUITic
XD8J27osPJrG0NdpMnVFzldKoQD8UYS+frRQSsupRuSchKN+z6mFrPIvKm34ryaVehqo0bNZRw/I
X5lupyaIVEa/K8jERwDcS9yWd07gqeJCqRNsvwPd4vpRsrLyS9MQzilE0uS7k42Rixh4tLAKboMf
+oZcLYSS1L6VeS8oi0OKvqNnn5KsObVYZmBW7JS7ri3NJQeydy6xCbINJA8BJIDb09z/tdDVdNRC
U+28U0K5bRM5rdj6oELdwjLbdaFl7SrO1SVt/3dqR2xwZg/MKpEylJXrUdNCDYEYBs5JTiLgRPA5
jVWV4RGX6eG3aCgtN2nNYBc3A8cvsvzeuhu9izbaAYrcBXa/dWnB6qlz6YAyMzzY3Jb/VM2SgsJ7
hxEQOWoz7EQ4DHNg9tghmDTKiX2C8ZvsM7Uw8WJHxaEu1eYLB8j3VNHyh74e5ANPZd/ZhVyuRBP8
XNgBt5UFFFnYnZNLL8XSeZDqRJKk1AjDnZsxzb/gwhzfkUAKQrGyWw/0dtcmydpeNb1Pkj50eB7D
/MaTZJVLyKol0C7UXhgPnTSgaTzG4bbPg8xNEYS6j+NgSabg5vacuKNk1kRtuC8hOXb9dRUQ0lrG
YXKWi75ZyX1J5b8Wnxz00Fb96PzjJcxwaL9zThOMEVhPj/PXEo5IFbzO03xS6EYAFxyTbS/Zxdou
03hrBnC0uXTjhfPy5iCYBp1IZqgoTcrms3csWcKQfhi0oxKzojYdu2WdDAvX0IzoQCimoYbLFE6q
P45szT3syFvNTJZz5xRVYkeZhLJ2CmJWuE1z54QWdtjaOvF3XfM7bu8z6a6P5FPbflKzjD5Lfi/1
0dp3i5992O0gSm+N/JPnIKcctvxcNG95Z07Y00S9HF5gvuecyzK15LFIMulU0zjYWEn7ZI2l2E15
0At4tWiP87K0HkrnycK78tAm0RSoePSuZJQOKfXL1j50bHMhe709bRCR4HPxtciX8eObBVhk5FHX
w+4/N3TTMQ/3wr1PknRXtqWLW1W013O6waQM/qMtC7FzFHaV3gXNrgav5Lu1bTfISTJpCGD/9ulG
XoBdjQth982ugV/Pd6aCSHuRgs00u38tY93Py1oJFPVpoDW/TdIffn2pJm5UHHZLclm3RSFyKgIN
NijNL50C0WywCCGYwSePyyXbPJWZfrLCvnOLN668n1uHwKzU+yne1TNb4KiuoFWTyD+0BuqxRL9x
+/EJd5vtoeLKRaeSFwNj56i9fiB7bBxCENU5NxC/dn1TjThYyT5FSrBDT83Yhceydb7hHaTuOhvy
EgadKoa5hsY3LPpkVxjoinpGUb2ggt38zAHEj67s1Vj3ao3vuYNj/wEdrCxRgG8+Gw9OCXES9qAP
f5Om6lE+jhgb6md0zjZjH1orSc0uNOi4LmgAfTxN7w0GRJJaFkHINOD1LAHH8vW4NPRzEkXDg2lg
XOqldBtr7O/2SNct+anf7GhejuKLjm4Ru5S1cj0eNBOat13Dy2ES5uaqE6+tVl465d4dhVWIQgor
EXzc9ShJArPdxkTkjJxgv2rzAgCOoy2qDExL6CqM5ASgAsg1imjbpLl1PQy4ZAEVo7fOiaK2D7JU
N5+yyO/WTdUZT7aWylQ9EzIMYY2SW1X4dNZgG61NJ4GM2TRKozguUKn2nBGcTD4Ag/fHqgfrqz1U
3nPXlKho+Kk8aXkRsK7igPINWZzcpW7bl/ZGtTL/0YqS6BPAajA+YV9VpduT0u8Hv0dwA3QroLkh
Q3mfqCS5E6Xdu77En1dAJvPvTtDuc5ky7srxSrVcjb4a5G5htoq0Em2srmmQeFyAYB2j3GSHKFK9
Qc9E2Xp6DMg898Ped1sr9tYQwQx/YQ/fLE5uKpUTbAKpciPOY2OyljFockc+62EaQteCWlTnlc5T
oTKt0WhY2AzaTVQEgB0pJIzHpzoMJkfXH7ROjKit4348Ka18sK1vSqu91o39EAYxeODS9cWhsF+z
YHjq4shVAFQXIt5rPdolzoqC6UbV6r3aIdpk/a6aP7H+m6YwvWKVvnDo5kW8rekqh560jtUL+rhu
JIL7nEZSStEukT7Z7VCvaMdcGixEMyXdyLG0rruF/vhNMjC9Jf0/zEVgGoGRvn7LhuC9k7t8PGHO
QaavltVD7xfxr3BsXz4+Xd4dCU7CvxsjtHavR+p8LWjtQB9PiJ8OX2hy37Oy07uxruPNxyPdZpu8
FAVlklxYHiDfZwcZiEDFM51iPGVGD/pR/1nF8cU2AQJmLXpyCM25eJ38CUtvFxiVG4v43HEpR0G3
zm0K+PKSc9Qt1mZ6Ii5F4kiU/0iJrl8ene8Q99pgPAWVhdBzo+p3mdoGrlXrnu8Cl8s3pdqbuyRW
bAweE3o15qHC7O+k9VK6thSqJa2Z24+WlsOy7eJyoeF+c0oiZKGgpEtozTNyLl8/YCaT/FmZpZyk
0RF3hl0QAUbVeeHD3BQgGIW4dvoy9EmQBb8epe2cGraDKp8i8r6tonZwHwcnNu46YlG3Djz7W5M5
Zy1z1L0Zwz30RhmMHEyQ3eQnHbDlG+sI0fFXF0yIqDAM+JSRgtyvpCcLy+gNgXJ1pBNt8q24fDnP
ibdneyMSeq7ogdScLJNbsHVEuLN0PEsSZYRpL/dVfHAQwjiGeLm7MITlHRl8cO7TMvjs+Vp5jmEU
4ixVmpxSYOmUPo18tywd1OrKZlgFeeXAkGuSVUuD3c1Cy9+1jSVZroaiiNtmOmUzOcZMV89QGtTG
rZMm1c9IrXTWDMrYd4Xh+ehUDvUudWKca5QO3s1ghVvKCOod67zbBLUo1/2ghgeaj7+TIWx2ba7V
z+HQ2VspDC72oDgsxFwJX7tedtBUz7ItDf1+47XGI7f2QwVlftdIyZJN1UyFkfwDAV8YyTSzp+ST
CO16OeRRGcqRVvcnM1O53hyj9i8oNbud740g7At53VcDEsbCe6T7bp1CXR/ugQ+G53Is7JOWk3U2
iRXucEnDMl5zsvu6CeBOVH7/mIMvuR+8yPqtK4m2puAvu4WUV3s0l9uFhX17V9BIIPjnF8gfyh3X
L4IYQWQMQdCdSqNTUPElEWH5trsyVeTfrK6fRR1iMVgPbb2N+lJZQipM+2a2UifdPqQnJqEKcvjr
8ZOCHkclJ+1JFcL6rEgVuGertw99R0RKADLsFBEWnxrDr14riSyl6ct1pXid6zd2uP54l7+VlGdP
AwMKyBU0/Ql4OzvsBl9T2yavrRN0OXGHbgE4V3s0rAezH55G7Jpbng4pski0GqV2UX1Pmqz5qTTx
8ETDoXrRWiykEoLDoyhl54LmC371Wmo9SlWSnALdibZQsfBxyjEToTcttvWISRNqcaQ2zpBwvVYB
XfVEL407NazNVwDgwXOa50iyffyyN2HJhNYEhU50Ti3tpvWbaT4lz9JuTpqSl1uRVOIE5kbsQAAr
q7JAevPj8W54Oki10WOmDAmaGtzNXIykA1ufK2pqnxRPqrYWrPJXEgj/GDp5dWqiUl6LUmm2rP52
p/cjMq+x3v5qAiv7Dgqv3HCiqit1gJ328YPdXCAUEGiA05cGbnSbqQytJvQUeatTXtDkbKPMvMvV
bkmCZ7qGrpYWXZMp2aZXTJqCrMH1QteUVMhqODonR62PbYa2Va12B0iDyo+PX+f9gcgUKSCCpJg3
UkUSGHEbmM4JZ5n0aFo4dcG5r3Z5pS7Jrt1mp7wUYL6p2/5WJJ+m9q/cHL1kbbDV2D5J7ZD8SlOh
XchB5W8mSj8nR4zBQzyEXzUpLtY4hk0BYuIgUzAYrjMm1askSQJkbm7uh2RIuFokgWSg1O47kvDW
1Sgpugks7t8fz9DNXf7GxKW1rULEp2M4e+qhiW2RtbV9klMsJXpZwWY91NAT65E0eIjswTlKRjp8
GosoWLiZb8rKDD1BticK06SAM1sFbWYEJHqRc0LzUGzk7slCc3bd2Why1GbgRoO3VH1672XRvKSm
Qd31VsS/NPxQi9CYPLE7ozVmB+a6zVP/kc+KqAw0uODBprdUu2bQL1WY3gAQs0VPXYpNT3uW5s08
texLTG+irLJPdTgoz9icdq4WNPV6LO3sGLWNsg0rz9kOdlnnrm/b49pAb3mVapW/DfuCsMEv2ofO
KGnVFYP8OoqJJoOobIHycpOQRqIM7ZYj1MMmquWH0UDKyxBBu1Zibq3AG6RybQQGbkowJvd1HVhv
jAR/wyKo8UAdYgwmy+Ek1f3Kp5hTrSoh1Vio52W6QaJSx6XEcSDiR2m4L+UwPOBekaMBCU1Xt707
Ly3yO+G39VE4ERq/RadrLgWOEOPAfliZjay9fLx437T2r+cU8vmEFCIGgY9izKoCogxw1Ggi7ZRJ
muF2YQtpsEiqY5iM+KEYNVJaNVN7T0z/qahjZSVqM1znBsgbYsVn5LAwC1DSFsJoA07AS7rqaHk4
leKsuARWuD2LeFYwCmAfKawp+uxZldZspCqM6X7FlfLds9ONhnXNV38Mnz6eldvLjCYEKn3y1B7i
t7OLu0eTE9xPrZ2U8UywCki1s6x9reYvg6kshEy39wUDTMBR7kzAavMD1spQM9FiQzuBlmsflao2
VjimSet//EZcznwkSulAcOZAH7NXUXPTJe1UDCrxV9vIG5y4fgQ6aq6WB/Lg4+HeeSmw7LT2OcpB
4MyttQslaQpbp085Sh19TqvxaKl5XbPwnW4hhhRpeS+E4WwuJxSir2+MISu7xiQ/OMm+/2o0eBe6
gwfxr5Jr4cpmfh8OPZrUfVxuRJXoFzWInj9+07c4Y7aBaIkAEyGCB9ckzxZl3NdjpxSjdqrHKNpo
SdztxzS0z7XhXYBTDN9g5HElGGUWf1ZyE/Flqva9A8W6EYN2LNXgS2gM3REGQ3NfDF2/lWoZ7SQ7
yrZO7lVnX8l8Nxj19s6LOwp3bXU/xLpb+yWE6ErNV3ab3IsIak4MYDvbWOBo3BKq8Lr0w+AgUiVb
ir2mGt7snbFmp2nCPU22PE+SEXzC39pp9FOYNKY7Wlb/EGeEWFoUqyffsosvpeScqUhx4tEpANag
WO23jyf+JtUgGoC/R6hFEg05dTbvRuBTlMat+GRDTrprDKOhLp3o91liN+skrb/XRp1uQSufzGLQ
dh8P/s5JpBk4/XLdAyOgZ3697jIF7aXOyrVTHBgPalursYvg4LHRSyDJHw/1zlYi80ZCDiEJCPzz
YrRihcMgicw+Zd0Q/vCd9LVoA3lhFb+3kfiMxJFcsBQmrOlE/Cv0ksxcliSNUbTBhGATd5hCONx+
dESnFlIlHizEavGySy281b3fRQRv5+MXvQ0tMKIHlMJmVgk1jVnuFglJsxstcU7Idz+o+vCoDkly
MSc91qHIkgdHcCUmebsQQ70zv5AYpnoP8fSkxHL95mNdoSmVEOBmSaRsc8dXNn4uLcXr746CLzRn
PYsVjPD1KImStOjye85Jgnh6jkP5QVP6+PLxDL6TE0EPY39PPPipXzKbQqPxnarpTfuUx9qZLqHv
KhB4DlqQ5w8YARRPWqYPR91qP6PZLF+Q5za2XmVV21hPu7vI8utDY9QLF9ztRlUpqcIERnMC7f45
XLdQBnpG4LJOrT68Sm1V34sC+qDnZC2OTHIdrTSzgx0uOIIOkqfbC3fR7bridnUYHqckvu+cTVja
sq9EClmF7tXDoUu7bF3VRYjj56Wo1qWUpmuKlkvQpumDXh+RcAQIrKZ+C2oE85spDkLZHgrFOllj
9jWOWuBmCEdknXiidftdk9p/6CxCEYkqPbkwjVckvyZ/keslFrWR4uP+M56IzZrdUBrhLkchcYJv
lkfF9LeWXSoYYKDBDlch2diNoaw7cAwrGvfNUiXmnfeHnkKewLkF5WyeFclS3pGgcjw3eWpsZMEl
5doheuURnZX7CquMU53ayi/Z8SXkC5rVgBiygxTcsIJArn3WZbRsVG9MNoUuB+dcQzQafDJUy4/3
zO3GxBgBfi/dN+wl0DC+njWBVqlcqMSUih6aZ9NJj3HTBAtb4Bbhguw0S3zieyPeyJV1PQqg40Yo
dMtOPiarMaLxVbASYd1vk6G+D/DTXhv1OGxSJPy2jtY8VyNubDjrOX8+ftvbJr1DlqrJwO3oHREO
zjJG3EkawlhJOXWDEt35Yszuct0gAaKEJFrXkXL91UN1c22mTbSLK2s4h1px10Af/Fb5uX10cuQm
yflK0pohLZI7X02Sg9MsZdW3pwahhQzHbHIVoZQ3OzBNGr6VJBTzNKrS+NuvECrKWmWdero7aNY+
6MWnWKnG1wyNqYUl8VY8ud67jE39kC01NZznyBqpGTXROb15chzhUhN5qAstdyMH6SrpMI4/y+RX
0fY/M2G7ANTuUvO/ODuvHamxLQw/kSXncFuu3MHVgabhxgIGnHP205/PfUXZrbI40jBI0wPb3t5h
hT80Z5OCxCYdifOgs1jmqQ8fjLratOZdqCMqUPubSmt/C5Z2uv1Bl4EIaxexBSC0iF1RN7leWL6f
gQ30fPXRN9U/aRvkjwkKi1tLbf2VkZY50ZQ9wICfwh14l7ONInphJSR5pzzm0qDuCyVR9l1sZLsK
wMWOOoW5Eg4sm1eMhYQU2BuizMlh5/rVNLGmIVLHymPZIdaBRJ56EOIATm8Q67/k1MK+pEj9TTfF
+1pk8i/X31ESUV9j3Re+oyRq7Mu2COws1NeChoW6F7toktajZD+BuMU5clXgdM8GpdYdz30EFJCX
+S4b/F+++i4k0jZA4Ai98rs2Te8zLe5thG+wjvhZa+OT7lV3lXDUTbSFXgVkNgXMbi3xsZQfAvNJ
b0Hc+jGJuLItLXrjyC31oHD76lhnh1Yw1hb7J5Efb0IUbSiIOiPWMB2Qf0V+JPdjqvMPBTb/zS+1
aCuMZbmpwyZ/8lwz2mJM6743ulThnAgBtVrV519eFWQS6FHRMPjIFWcrC7Ut2fJCXXb0LpDu81h4
ShRr13Tqg4Q87Anjvi+3N81HbjDf4KwqgM/0W9AXmEW7nlTrpd97ZMMa8sJaucM1e+ujnB5V1S5q
nk3Q/qoAJF0M9uOQ2o0PNFLPTkmRvXmibhfjc2/mtqidffc+U7HAEHJn6Hd1hJFKLR9jxYZLbktp
/Xz7yT+5SJgreFMcI0i+k2Bff61CzIzUjxTZIa3uH/0ki55Rvw4dI68km7uMC95ovZ2GLvmhqlRt
5wZysK1GgOi3n+TDUHQ2hxR42AZsUHLf+ZXW41xmtn6iots2gjtQ70JTsPNEvkRBt7OiZyl8Sppw
awr+sRjqE5sIpMCAr3ixo2Z0sfy97AuXNn/rhTPISa18C4VDieFLa/4KxEcN/br8okTZq+4VOJWn
CPbKb0F60kWB/8VzjLDaheJjU1KdS2mseD5AiDr65craoZDHJzj1L3FaUMCr6YOMgvGWNtbDpBxA
6rLG4Z+EHGfhHh6PFP3RdKHCAtn4+rtMzjSalLeiU6LNpAoc+xij6NFXoe/shtAnMC5D+ErBr6LZ
mIobJXBa6d7v/+Bj2yuS7bUO1bS+w3fQgzUPkzrD3bgxle9o4ekbI42f0HNwxnRf118yZIVE7Xj7
g36SPCAuATOCFJOjDanT61dANwb1trIZHdXXxntfkJE8IFu8JLmb7INRjg9hlXUPTeaGB1EoXcDo
UYIZdFc1W0ET4zujjZuT77WruvPLGA0AA5EkJy3CdfrckKtrIwXDoGF0+jo4hxWOxIHeaUfJxJRu
VAyB4m5SfycQHfYEce2vGneavTaG4saystfMTfp3NIRXDpHPDk6avnBrQTHQuJg77na97KphDKWN
WEg6V6qMqVvin0K69E9t4gcHXS+FnVLKYNSoNJ8NX1mTM1ze/pQ+EPWbmMhMjT67/VvBCrVMAd/h
KdFRQiYAjACMrbvR99cCjSXveSqzUNQjpzEhB8wZI5qLbF9bu4NTmUN7Rm3rflSL+KxBW3vwIpTo
ig6aTJmK/jcPMG0NCihhwbb+eMctnGzTMOZWzJWgebBaWfphCZ5xRFJcfxKH0XhQAldcYW4u2+qU
EljSYJc45hHunU1PI0WBWRRW7zRicoZW0TtBTeN744sy9cBA28Sc0Bu9N9SnShz8OzGgcY5JeH+u
28g7I0SISrTpD49VmfSOlITmY6cZ6GcZ9X0ZoT9MBnXwvAr9grSILk2NNryOMMvKUftZ5IVxD6JN
4ANAYsxuKwwgVUBsjfKIC+oWkQR3C4zHaUelsa1cXRlsudeIusiT6WMBecJt4/oUALpn+lpRKI+9
0Eh2ISiTz3n5+/ZZs1y3sH5oF3OmkPVwoV0PEoVDmANFjR1X9VOnMKvnIbC0hzHK/zn3nwaiRTqZ
Q3Jpzup0MN/dVpWr2DE8IT3iUP9fGVvnsAtCG6f7+5TYf1NGyT/LOAFXn3wyJkNNApv5gdVmbmSF
YpI5gWF5b8qofZMH/1XNI8AsltkcIz9z97endPndpiHhASiwZsgHZheQCyvbSMY6cwTP1O+R/ZHv
a20NHLWM1CYEIPkr2QZ8UUO+/m5ip7QJKh/EOkA/dmE9mNRcs3Bn6Im86WW5xyqhjVa28TIT1Kmy
opADXY1kcA54NMzUc4PRyJ100LoDV7DwXOVq81iG5g+rVO9pj0vUoJXhPnMpcazshyU3gG/59/DT
4/0VHwdGKIxhVOXOKJbYzD258YMAKqtrrZ3SNVuKiq9u0h5V4O5Z8zMzW4ppaAeV6UsR1jTKvhTE
7lF9GIt7rHc3lNW/m3l5sXDPsxvp2bfW5Bo/WwnkW6i50bSHQDX9/K8HtsQ0zc0hKCgYI9Vcu5a8
M60sWpmXz5YCHRfyH65ADtfZzhJFKNKaL+bI4ETeKQ58JidK3wYTv/shbMqLMaprpMVPxkS6CPY4
x7nJy80+hVwMejXie+pM7X0d9KuqVc+akGwDBODDwrVLRJSb9ifiEo9h/pJY5nPWCjaX91nukouq
+Ie0W9sTy9MZXMKENmJpAuSbV3b7MRuaPJJSJ8y6r7VuZFRERP00qgmqGkW+mhYvJwEEHqcz4RA9
GA6268+byyX+dELSOHGrpl+jOPb2ZWGOb8EgA7mSA7jpsRp2j1Elu6datZ5TNvSXNCiIhgx0BksX
jNnG0j3lOanT4BTmxvgjsTT/9faB9EmqMgHoOXiJjxBPmvtlZYEGEKzM0RIneDlWhuze152iV7aq
R++9VV/ctNqXGSW+jSTo6ZdixPw5I99YuQOWH4jEdvJymVDvKrXI6wkLTWyH4gr0olgiTqoInbBv
Kqs4ZLlGt1DK1pTalvVmxiPomI5KetTzxhSIwyLMoGQ5QetF6HkV+U6rzfAhKdV9bfbSfdahK9AE
fbhdmfEpnrlOycCg0BAFgzd1UNTZnpSNUcHJ22icKBC1XZBW8qEdNOHsVjA8Eoxyn3yvhzKU10ik
Qen9FvBTMBKY9Y5uXm27xFqTy/lktZIfAoQCFMUi+Mib/jqMIqXsxYSmjZPUsn4kknXPmlakW7p0
2TfAttaujftvt+dheQByV4CJmQrPGpJZs0SmHryuwN2wpRBOSmpKkWGPEppnt0dZxjAglT5IIsid
0n+cBUphoQlhGZeFg1hGBX4wqQ6mlItPo28FK/3Wz15o4g/BzgUgwDe+XsF5HReDabq50wfEDS6Y
FmpC5bhyz360JK6Xz0T9BV7B4cq8zRWs4IOSzqSi+xhWdKH1IU5PBFD3mNXrtlwFxS7PtJ/5oPZ3
LTpyv60aSrtikGHHZQRzgy7CDqekCgO28UdPZLTvZDfYQKFX0BKIkYPO9WQ3CK3661+/BOuKtATC
MNhPaobX01PqtTEAoHAfW7+hThPB28v0tDp0JeXb20N9kvQRhEwBpci358iffYoqQc0XOEzhQPX4
UZPlPQdl6+66yPOwATStTczJfVREgea9OU5ajHW1svCmIf7+THhnTaGXTtUOh2Vp/roYzRhlqtX1
I/VOYd+ZgbcLrMF8a804OOL8Ehxbraqc1lfuszb21sTHFi0ETIAnTwtq4wjiTDSf6+kOhsAIcrMz
Hhskn+86Uy5OQeHte3eSehPDXRqyq31FHcnNo29Bo7snoYX+V5NvPOdCK9tRXPj7wZffezftjlmw
6ng9P3UQMwUNR9ttqmZwKU8b6q9Tx/I8OCODGlxaq/jP7zqNmotZnkQtyhylBDCrBGnzvrI0puD3
6rswKIVUYlQCTn6bDeqliJ7DKQ8viaJ6L51nwS/SQhRkYlqeZg/3GjlV/ygocm3jRZzeo1WeYAWM
ZePG1/K1hGB+7U1zQCWHmskUnZBtXc9BA5QASJ4ZXDrB+hnK9XuiaIfYZEemRdaurMnp3Rbv/tdg
sy1IzhxQrjeCi9oE5p0b1S5IAbRyb0/x8pUgLk6tXIJbgvLFzSq1HiZDbXCRayt5NWOXHISvbJd9
jz0yGeXKbp8f8ZQ5JICLhDHsNJR5Zke8TD0ncFPeqvO0n6OmRictqnMbb9G1a/LTkab+DSkqN9f8
hMcvk/yt6YMLLh2mtknR7trEfauMG5LHNRvLxUH/8V5EvaB6pytFnL1XF8Hk5IiHPSDVdq6Ee8Wc
ulcBEoJd34/26DbPeQTqiHI4TBxjp3nDUUzGfZ5ED8M4wK+gKB6TwBDYbJBV2XuKd4+azDnwopWg
fx5NTc86Ec7VCZDHfT57VmT0DDfUreDi54MMASQ1n8daTnd5iw5FJgbdNhs0d6fm/Vre+dk3odGl
IeVINksf8HoD4VNYlmnHyAFmzBvcRJW7IHbdjSeq6T+SjqaXpDM8vSdIFK7466EEbIm1MkCGyw+M
xO6wRrAFq1t1X1ts0ulIAJLHMiNKnLc1XT8S6rD1wksOr5FmQUQYBpNw/++blKuB9IylhYDJtIn/
Ont1RA6hKHbBxbXcx9hzW6ekJnsuhK5/DNBRO/0/w008XZQucFCZXcgAd3AXydmj0DwQItX/EGIW
O0swf8qx3O9uD7a8V5hB6uP0yTDsJhK7fjfkVuU8xBzzovYYVvah/7sQC6S6mrA7xIl5CeXqH2Mb
giakFpjIjwozqNfrEdsR17pG7WiDqzq44rgv90h/NptWKbqV03VR6ZjGgrhDsYMDdoJZX48VtRqE
qlTWgGwoe7ly9z1V0G2PQ+rW6Oqz0OEjavrmTy17kT352AcPsXrJ+i9+cqlKIIfqWQLDLPuUQ+Nx
Hwi9bJdG+kWaeOFSV+/NWEFJKlt57EWeyWNT36NWOcn0AfCZ7qa/FlyXB3pvkV46EY40mzBRui06
5cSufmhuo0LLv4YoBm70utYfJbFtz62EyktoWGu258sDgwehEYYTNjNIJHr9IFpZl3oYIc6Nrbl0
N7Xmj70QwGkFvL3y0tM7Xd+3xuQgAEyBw4k0ZFbtQ8ZfK6xE6J3U91BsQjVw34tl+vX2cl/et9ej
zF4o8/JcL11voIxpgk1XZAwcTOkQKTS1XC8/3B7to2M4f6nJ7wxquoFYwkfs/deHlASEd8yyGhwv
lfZC5b7mpuzaUQWp0McT4Fx034TQu2+k+zS86N05LJ6D8G0IHc29l/tfnulo4UWO0k0y2E3R2rl+
ASbnxPmPKvpZleek+8+rPXsUEeDZy/J/5vhzbJCyx2PA2lFy2TTutw558cE6WyZ6LjXi3+91fvF6
jPx+dpaCSUEJ4/oYCnjPSi+K9iSMr6K4I7MVuqfaQi8sPGjFH6s9ddIbsvkt5UjMNzaG/0ew7ExL
8Bw56pPO0M/UwwQ+2qThL/rpkQ+FpfphBL/T9E8CQ950VcKM81CdJflrbj2aDQgoeZsiJSyA3zbi
E7Ynm9vzv8htCJZBjU0qxtTlKR/M9j9iCEHvk0uBHmxoUTaW9IYMv/artnrvrpB9D3n4RDpBl1Dv
M2B9G3R38aa+/RQfYfJsFZBWTGhBIncUvmcXfhL1JmQut3PqMsd8QDyH+XHQ6h9YSFAo8uPfNAHj
7RhrvyQztEXpRzhQ6Us3DUCcAs865dwG431cvZv9f6P025KOsQmfQ3hs1B8CyIpszB+i7K6v92Fm
fFUz+UlLfhg93WOUMWzKdiv34TKAASJMbkqzgyt3QfXVRN83Oj1WHDmAf634rwKVUzuApLNXUy29
Q7N/o1iFtjLsop2rfLTpwINOLmyAHGYhuVSkSJxp/eA0Kh8pNKri0I+IX8aaWx/UEEQe2sOt9B4o
7qFO0vglahTtIcji/BJlrfpQN41r60Bj//nCpiyDL5854VSB+MyOriyKND8OPdGpEKTNEK/eq21q
2tTMNsUERLu9nJYH5eSSPMmpQrefEKDXZzK+xZ44BBmjIXm7H/ImhQDbr4EhFs1RJptbmqN/ktBE
8Hi2dQzoubKUy9DaE+HkciLXJ6DMmzh+aZOENdj6tNI0vIcEzw490Jmj9BMz7l96liubtKxe0Bo9
lFFstz2ce2U01myjl0f5xKzjVqduQeI0zwaDkB/XA/IGea51SHwpwqtmCYHt4mX0QotF+XN73pd3
IX8hU4+UKUhkYN3X847wRqFTGhcdWYCZXVt+tW+9rN8p+lrs/Mn+gqXPRaXRSJzoLdcjjYk6+oIH
bMFA7mzrBcAaof02G9cf7z3/QFHN/dVpzZfb77esgvDFiTlAEQG2BgA2Tfhfl5WSZGCL/Hh0Otjh
bwkgxTtaXxmC+9KA7a+gO35adJjekOOrgvArqwW0q4Iht2vFA0pBnndoYaSedBjwGzEuW+yiuuj7
7cdcBqz41k5EBWohE65/ttkC3D3CodLR7lDcDGJXJT2lRaU/5uoY2F2ghTulbda6n598e4ogIJDB
XZPNzJECKVJupdtJfBEy5rGXTKrd+EEABWhXVtkCI8i+g2kOAhLqDenTXMhxEAZgWqYFZkUO9a3U
ivolLscvcR6NIC6tWv09VGh0WXn8RAdgo+NL+S23tP6goqv4reyjV8Vry31bK8o/R2jwUnRyOR6P
asWcQibHSelXfV46tDY8tJFwg8/7PFk53j5bhlOn7+Numb7zbBnGRQ5wRitKJ6hGUEWxP9yZCPht
JKiDD7UiqPuwL3aiXAd7AhF9GxgdUuBp6aAVoewAZaX7rBG/QTsb7XhyYME3uF97yOUhPClg0QaA
Y8EOnWPBjVpGmlsrc8eHBvZF1br8cTRDjL8D610r/egh1I0fkpXU+HO36mNlBA0Az6p9Qpz6axiU
9CgKMV67GhbqXMqknEdJgSYmH4hy4fUWNusGaLjeZE7dvAfokJ1ltyzPaqx172kKkif1LLiZ7qDd
j3gEXWpMYXZikvvvjdidu2TNefKzWWK5wM0D34dO5Oxxmhrzm6aioxp7fv4aVJm/b9No3N0+ET4b
hdyVug9UDLjD8vVLN2C46wKYvWOYiX/fjAGqv/pgbm+PMi276yAOZNjEzaJRO8m8zM6dOAblIBZZ
ARGffAgyZbErTG3c6oIPyL4P/7FBMn1JxqIWTeCIS/fspTrNzMc+lzMHd7H6TmxEAsDOWOkjLo81
zhmavMQtkxXLfKvJteiRees5Ih2eB7G8esp6Kf5locB4e/I+W5iUnaYWFvtlkj27/kayNPpGLFiV
w0WGiEcjuUfZCA96WA2HDE2I//JSPgZ1PXxv+yGwgbk2diMrEUrRymuITf3KBl7gZZnf6YyFJMw8
w2OYhTd5DQYjxMDVqfzu2KjaxgxzZLow9XUnV/FItLOkU158dsw2s8SdWHfWdhSb5iu+ixPzU7Uy
mvVZt7F8dGss1Hfv+bPmJkrqFgt0BHG5G7X2u5mEzQZpSQzea0s8VRlOhWJcl+PGVwLgc3Gi/Lw9
2VN4cLVS6eYQnkxwbnqmfNzruc6bfkTtcxAdsQK+ovpjgBRgZp0bCZ2QJDGDUwsa8zWT8uAUiMJo
3x5++a05F5FLo1GOu726KMqZsV9aYxhLTtwn0atrWsc8HPujGyt7kJag3dvKPSD39T3Nw8jWslbf
Gtg5yCN2ecPYpStNwMUi53EmxhJtdqwIFi42nqTXNJcSyaF5H59j2fPvB+h/P4rEXcs3FyfRNBT9
Rkh3rC/kb65n3m38etCsTKK6kI0XQTMqu5fpkd+e4EV4yCgmLq3UZGBKwCS5HgVqQewjby86EznY
juU6OSqZ1KE3NvQOW6t8KTSt3RUIrq/smgVHgCuPoi4Z7FTDY+jZCwIWL1rTqisH62Rs5ZKoehdw
Cdn2SSffFbU0HA1f+5qKABHDzAM7idWfMzS++TIYWMrSTG6xDvHclxix8WPe4qublcV3MOsXsnRx
I0VWfR6sPnEEv+IepyzzR40nvgkCifIxRzZrr/S4sna5sM9BSGzjVBO+0TaR9wOWrStLeRFr8rpU
YSGr8otmySwQj7PAanGXpvNYlMiiUr/aGiN+n+EgYRSgWA26Vka0VjSajvbr/cuoU4sGKCGuQAs3
TWM0o6RVKweVvwOoDqN606gACnkLRHrXEFsXamTL2SEpX9HF2XTduYaMIaTvXgg2PHnyqmo7HbO5
qlLrfHI7BCPkfNI/OwohXlbWj7yT91EdbuPssfYFHBD2yDf7Dd0PKTnmroKVJUI7QW2barTzZKbf
R/fwAc65F2m2UGdbv+32oRHuYeIdjbjbwcPdooaXAE/wSyQ/U//Yq+muCuPtFCjGiCLG/DEXo9r+
WKsegE/gKuCLzZ2ilfvUxHia371OxG7Z3KtxsHWFE+jtQ2xIduT9FHmaXj00snyo3OGQUCNBQKps
/ZCLEWr87T22TH8pcNAfM8grp7rxvCWd6pVIr6oUHbcZN7kwtpsIk0G026x7QRk8Z2C2Dj1opq2s
xyXcl2pEgDIqzoNu/BGUIjvFWmpsXVoUNsbQ3k6AcbCtSlN5IH1bExVeaF6AJkf2i1IXa4ajf260
YUWmKwmxTIlJq7NjmgfFPSqtEkXDTrhTR0969MU42PhAuqXOVHdiWbu7KlakOzymvwFxcFKDFvkk
JlPYYxR2e1ex0ouSjGs37/KMBGNAi58yL10H+pDXp5c+qrVSDWClcqoF2yHpvf0gG8XT7e/32SgT
aYFmDYEnrevrUaxc1FqIgQ1UPxMrsQwhXF1Eoe32KJ9cdUQzINaQRppKYvOgsGxS3xWVqrlgg2Sc
6YR9k/FC2JSJ/LsX4fMpaoLvY3ugLmdHZYWAjRGO1ibxouCO+ZVWYtRl44DkFIQALWXSJ7jZs6gm
S0qt9IQov5RWqthKFnWOmaLanQaetg8K/wcexe2uA+BnpxmhFwb2hh1E9cvteVnO/gTjYD4QuYZ+
Pp8WLfD6EN+X9DJaxg9LDXFU88Rs5RpcDKIChcf9AhknesyLJklqVR5mH6HgjIhu3sNHpPpX9dnK
abwIpqZRkDVk8UNQIgG4XkhhwDJVpEFwBDUbd3Xc5rtGz9qjlYODME0/3DdBp5+EwTQO4AOFlQj9
Qwvh6jLAswxg6CRPTnmGuuf1+Io8pkqoddqj1gWIsWPPupF63GqKzPe2pHgqDC3qhBsroIJvDqin
Bcl/g9UqmyCKL0qFVFklR4ONIM7XsG0BEnlCi71iaciX3gqNo0nb+S6q2m4zYPi+u70QFhco2R+c
LoS98JyZdICvnz7rk6Suay1yoqSQtlSfUvhUIQWjrj6UUnDSg0Zc25OL6xPBGe7qSUuWT8aXux6z
VPuSaaTFk+CiZNfYmVy6EOkQo8/UX0agBKc+ozYtjaP2gB8GPpeunp+qMTAPA/KO9u0ZWESf1CbZ
BJNmKWpj1Haun8ZCY9/NgzGHa2HitqIFytcCQeE/wiCoK7t/uSFonEGZhwnNXbLIUP1eU91IAK5Q
CGm0p+wAXAkZxZVRFtEnswZKFxbK9FVpq1y/UAO/YaB2ETqu0aT70McHNUK+bI/MufdWJF3wNcpc
f1/S9loZeXm6IQiGcSiuW/Acpyzyeuio71y10evcabpa2/a+2DzgwBDiPxjuM7WP9h68zk0Z+9nJ
wOOgRazRDlO1/Xn7ky6PhEnciAsXAA1F+DlazDU6lV5NlTiaBk4ESZH6UGuGLYVD95SHw7BBHj0/
ZmqHxLJbySuzsNxSJFVI5AOe/BD5mMWknYxLxCh2iQO1xt+kEKYOaqO1W3bgc9hG5i6VwjVPtWVN
DvAD548pktVQY5lXpJFDHRH5MuVHLi51R4Ca74j08mRbR6r3zRPE5OiLIwT/DMnTDWUff5P1DXLs
nh49pHkk21k95jQfFfG7ljds+iiPlDslFq1/3W8TsxpJDNjVNFyBlV+vkXBMWzPve/FRFeQvdMlb
Kk4q2j1uu3L9LL4D+AySIOAtlGnhdE+78a9quZCAl8gzBhoFx0iSbwa2k2mG9ERZRm9u4q71kqe/
7+oimMaj8zAVoD5qj9fjjaWalrT6xUeop/XGN/rA1r04XnmrxXE1jYJkNLkO5Weqr9ejpFHsIhbX
iY+CkKCDjTfcSebE3lBmH1cqXMvgibFUqCwfXDYOktnRmPeBlCRjJT76uvyiTMBazF0iWwUR9Vtt
+vbQVuKDm8svgV5tZHD2xSYqPevgJXRL09787/a2/lCpns+wCs6BkILmAqHj9bsrjVkGvVWIj6aX
D9tU990dUiDhWcqUZhOLrnUIRT86jq4Y/sl1nDE3cJL975Y8Kii314m1w1CrOpSeUW+wHk/3Lq2K
g27GxRGlyf96PfaPwCeFgxhpv90oyrdFKQ8cU4Jyp3VR8hiMmf+j0N3hvUS7/RhnsnbXBKruFGkt
2Zzn2K+qbXHPRWa9Smmz6q4znd3XM0ATE3AO8QYMNvzjr2fAMLIwbOQcdqHU6Fu9gzretdJTFMq2
lXUarGT+c9WV6PYppmcXpVCsBAzLXjllBbyaiLpABk3l1utHcHUjlL0ULoicCmdFE+4bxat2RWn0
dwlafefKj390YxvepSIaghhM5vAOQgWvjSgJ7uOYCVW8UTrgTNv+0etY3bpViUFzDP0+zL1jSZBz
CLmydwXRz66TevG+MpP8XARKbYsC0vv2OMCoHAdFf0jdQN2YWSLcS4pU4LeYctYbaDYF6eX26vvk
iEUYhDr5pOeDaPv8PCl6IQ+bIoJhMyjCXkWJ3tWVCqGNQCo4LoO6uU8Eq9yW0XiMu/GlLuJtrGB9
K7aVdkpCerAEgbX7Qv/T2lLUcBqzU1ZO1+Whx0PCASGtIsbgIrj+OqYHjqo0KwGsuFqcq8FHMjGG
uRSaYFSCMuw3VauIKzfe8uSjUkvTiZKXxcU3V94LsSLKJz6GU3je+IJmWPkg+uFai29a21drfyIf
KWAyJz0QBNBm9yr6zQUvgYCCyPqXB7XbZX0X7eouLACUrnoQLE8/igo0jwijqO8DaZje+q/7w9Q5
abV4kJwwytH3ziudmkjTV+9Zpwq7wi1xJlCCx6GS5FOo+JodZejGy0JfbeUw7l+Ava2FdouvOz0S
Yl7EFhxsNFSuHymt0AAxBpR0kJ9751dix0me/EoyYCqeKgZfBndNiH3xbT+GBNGOeA95zod+7l+z
gEF0rw+ZKzlDoHl2jezpNuyz7l9LwKgg0bOcRF5pElEUv34xUUS2OqIh6qil5O3NMTbfG6Tbj4mQ
KS+39/EiOCQyYxg6UUwgTLHZDgnzLkR2GBk9sYyaxyC6a6wSI0DLEmIbcSFFtGmx72TU3s+QhFcG
XyJkMPn6EI+kGkS7ZY6JGCP8zAK9TpwO+bsD0ovuMdKMkoKEJEHcxN5K3HWF+Cqafr5rq1jCpSBr
dwlF8U3eaa7tefqwcqQvw/bpoYAdMy8TpXDOWTejVuBi9xMnUNTqRFFb3GZZZh0ir9Q2EU2jUyvK
z77W25EYotoUREdXjtfKqkssGI9BdWSStyGNIJG4XgQKkEoMfrrYSQvpYRAD7wGtTWVHlA2QSSqy
bQynY2s1YrTtU8y94yhdCa6W+4uogtSB5IFqwsImIxm9iKulhSPeqC+qKninOkQ1S/DzeouW1y5W
irUt/clbg9MCIA1HR8QkR50Cvr82WIxcZ10lWewMeVoiw5pb30tfwI2ujihddqYIvIPKQUjFjEVa
FbuqtygS3N4Uy11+/RCzuCKhRhSVZRM7QhQI+0IXwl2chd6Xfx4Fcj89Hhq0kPDn8LCktiQhSkLf
kTsfjJ0oCdsuhcR0e5QPNur1RUEZhpYhtG1EAKm5Xs9oMIhqUQ+p73hWt+Uy3yTRW6wEW7hK+157
t+RLqJ1r5U3tUtsI1Q0g2o0VN9tBwGq4eTTcAT3mAJ9CcVMHP+QxelTSs6b+bjwVw/gX2f/i9rhK
REAvm842K6AmRXwkMt+bafcFItS96bVvefk9wyNtV+Y/UTv+9+8FAZA7EBABF8GclQzpp/GaQPYc
PFXuzESQ8YqoViOeKV2fT6QJiBApwYkkMI+30ZjtiVAK34kQrj/m2mDYLgy942Ble18wvB0WHaXd
maFlG2DpjmksSxsADtXKF/1kdU6sL/DNYGdJ5ma3Q4Woh9WgL+J0bajQ3MBsUJwqpLfXzXLzwy1j
3UwnAHK181Mwb6zWC4zUc9KxfO3E0XopKqN+FTiocEEJDFIcFvDzPw9KOA0chLge8NY8oPcrQFS+
ibTQKFbxacQo4g5gOf4rbr+PI6HdEomuOZ0uX5SUmIkkVcVOG3L79f6o1N6nK1ynqKqAD9T0UHsT
zbHemmkvbVlG3l1QJPHh9ot+2HBcLyZGBZwE0AQ8DioV16NaCX20YihTp7acMXNtycffUItRHEs2
GQyDsds3cLTT1x4Mrti9xgLZnLpzu1PuHnNqVXr0WDcnhFs2hvnUBt/VwrL1YThGw1FScKeB/gU3
K8n2SudvQuVFSh4U/9GwKAN7WvWkj9J+EMGsVzEaj9Um4Fq1gmTv1smhQiqzleptjVymUUU/EoDP
uyEGM2uWABb9GregruyOt6dkypT+nhFKElTocJs1JuQNAMnrGTFG9rbYBd1zyuVwLER80QrMII9C
Jir05tBQqI3W2CWNunZEfkRtV0OjdTvpRk0iNaikzpFippX4I5dS/IxQprypEaB9aWLtUsq1d8K/
hRaax1y7ZuLulJDtrTedegxrkOSJPiCX1SYyrrx6cEb/R7U5hIZ9wZFpYN76MibYbvXu2+3JWvT7
kJYg8zcn2UFW0cLqse+9yFdLXXgi9T4iopKfM0MInNyPq52Qa+VRaKptrIn5VugIYIZeNHeuKkiX
0AysY1/jcNxQUtcHGbvxVlJeBrMtt3XmRZdEDuWV5b4I9CbEDoR8zEk4QWl+zDZZJlhFY7Sl8uRK
HomCrFZ7iATZOwjz74LboEKGiIEtym724I2mtil0q7GjoG22ZmVEeyyVWhv38PAfr2Bge3T2pjR2
YnBQKb5ec1E2CpmV9fKTm3n+LtSFatt4vrtSOZof2B+jQJHB3gwOPl3a61H6PPbTbpysNIYg32O/
x7Yrivp0e0l8qLD8vYoB+AG8AtoNwo+Qfn4vtIkUS3UsaE+hZBV7vVQHO0fpFT60+ANlgP+xd169
kSNZvv8qjX5nLb252BlgSaaTV6XK9QuhqlLTewbdp78/qrt3lZRWuT1vd3FRmBloUspgBMOcOOdv
LoZUSzepnT2Yi0bH1IpN0SfVZhoR/XXsrtmU+ZjuncJRLhBb+dLg4uOK6BhFcYRUsv0pMeTR77Wi
vCDPbrI7cANCWaX21FCJNoVu1VdOkBv7KKoKT5mldEty1vB0ObdQ7uxQfcOn2itqXX+wUzPz9NSq
0Y+zszMn16vlzEAwClQU2FyJQ58n44sYMq6G2emwCbwn1tkYW/TevcnrD/GGNP/l6JXXkQ/F77b6
rXuKj8GZI2yZMqu3sKDrAe4s6UhuiacvG6HlTo2aTr0H8LmHxak3lm/qO4Xrwvvv+xVZ7LmboC4Q
pIKIDtL7tCWsF+2c1a/eV1f2ztylN+O2OihbmNZuuFFceZt72q763G+se2NnXch+sQv9yJW27z/H
+vxcP4Z6+hijKUTcy7V6j0qwayAFlxm/adWuUU3gm2fm+HolESuDa1liLyITpERWXda1JZsSobY2
KoVxbdnh57ZwnDO377cbATtNWo+Dea17S0BVN0GWA56OcVMs4yTeYCAXn+nKcsCfzBN0SYBAUOtf
pOs4fk6HzRgipFznqrg1RYh7M1xr5KDLcGHmBz5iGb9RGsjvajBznpTO5ybP6z4uWMI/sjmktdeM
PZLDEzxUWq/l1IQ9OZXLDeucceWqFcBeC8oA/92lvE4KTzvtY56R+ckRnrglg5sLdwZ2vM+4UN+/
PwPX4Mg/2iEHjgYIuTDW/Gk7aIwErAY9vx3lZDxExThQqS29skwtjnOlw1y0qxqvCYzGt1M0XQHD
zw+tIQc7pceTrsv70mUmlBtFa/rLKZoid06hfteNMHdhNR5EtE/7+PuA15/XKc2lXaVHaOHJrlSr
H5MZpGfq6Ktg6I8eUReihrUgoNfyCROs8aArtPy2dsL7SSfd2/CeDIigLio+sauHaFRWimz/vcX8
3K5OhYgdnIiK8uzpSE4AIS00zEnItIrxKcuz+KISXOk6PQ/drLa+tNU5O+g3JgmIFBDKJNTo7hqx
kOocJEMdZ7edpUf7YJptL9OgRj3PkX/7Mf6f8Km8+2Nltf/8d37+UVYTxduoW/34z9vqqTh2zdNT
d/1Y/fvyp//5q/88/ZG//POb/cfu8eSHTQF3dLoXT8308anFVOi5TZ5h+c3/6Ye/PD1/y8NUPf3j
1x+lKLrl29AbK37986PDz3/8uph6/NvLr//zs5vHnD/bNk/Fj+iXYym66Kkpfnksfv7yH5hqND+6
+McvV/zYrr/s6bHt/vGrZX2gakSoS/zIyANq+vWX4Wn5RHM+LDnAZXddiNzPRcKibLroH79yr/tA
roJlzN+x8T4byrRL23ymOx/ADMAlo5JPKe7Xv5755LX812v6pRD5XRkXXcvDMMH+a1tcdMU4NBdW
GiQu9qc1IijBLaYr5zDyNCNqH1LNSnF1UczHXtaDbab1QPswXd+8GLg/H+Jlo8/ouJNWKdyQ5uLI
pnl2kVUcSJI6yLhiJF6WCr8WN4pxlVnfG+dqTj7qSeH1zX2rfqy7ZJMvdrtO5ivJQ10c9Tj1++Gb
MAa3tORD3nynwrPFpthN+z3iX5k1HnKKDqa4h0yx7QNED/XQi5Mr1XmoFYrfbeoSCLsOLAO9Hb1J
FLs+UtxKJjSqdir+vR350Pe7u0LfMcir7q7OHq3Bug0FjMSzjvZ1fFO7ws3d2Ze2pdfcVhvtPvvc
ZK7iqa5z5tQ73ddet7x8/iI0GzCBlgNwPBSLhHCBy94GzddQSTZ1Ef8uRuOgt7+f6ezy7t57t8tB
/KLJ0jBB9Wg0CWhms603286nMOtmW2MX7MsD7o7b4/tNvprDp8O7piJOZTlQRqDFiJgzu509fTuc
uVK82QRB+8K3IIGwvk8pop+VTiUROlo/ZpsAxbgLa7Tbys958u393qwgXX++sxdtrWZLZjRW3S9J
1/CmoPDz097Vn5r9eFnuYOnchE/hhXqrcyRdFvfRLuxc7WFM3OHL+0+xyso/P8ViOgZdiMzIEpud
vkY9a0WTJFnqtSj6Kj5iS5zRlttPm8p0o9CNFVc9h5d8Y+qctLmarbnSmDL2a7TJzanHrrbo8BcI
RypNZTpvz/TwdWuEGOS8DJK0RGZrV2rST1IuoYfrWaWke6GajfehA0c5nSLTL0pN23Np67bFXOXX
OhabPvAL+xEfKLFva63GsLsVt1zD1VspttOnKTX1vzfr2B4JRSj9sVmi5YtC7ek7UAxJYf+LkdA0
oqWYLVN/cOLgUpMmwHyBBAaaGsmZLeM0PkDOcXE5BCQMp4h/QFhOG5WV3MkUNTeRgDdaN7fDZkvc
E+/fH/1lF3ixS4Bbp0+kVMlSLCfjOhOQTSRTY7udQEZjywFa3RSkv83CeGhkCGFjOVmXVKXA/KeN
acVkXM1zN8dViZVzbwmSqVMTe4E4xrjltKdKBQxSTaDLq5TFNoaSOaQCCZl1pJ0w8cpLLNur3yKz
Kby4dprLJCKdkMbK5DlSF1z0gpzg+6Oy2maeEaQIaRAHUmEFoLsa+7l0uiLEdGTbaeYMbm2uL5Oq
rg96Yz9pEBn3oFiTM4fxM//txatYGuUcXq5FUJ74txqGUiuTTioiGp3G/FjlQt7Gwkk/WWqS7iNN
a3L8GabZ1/FGICbGwm10Y6AHk2dDEtRdRKfPMZxXZaklpwI+mbnIlRAgm7KWGO1VOSqHeq63ERJJ
CPdM6WVg9RoZyibYyoH9Mx1IopRcOpQQ65bOqc0zl5zXwwKgjTq/DZEVQ2OylKezw5iDGv5XjSwg
UyTyKNcozIqsl0vQVWX0sTATdQDyoWfTjhBP/hpETf1ooYFsYtY9zOySYx18f3+CrOi/DMwzGw8C
CCJd/FtfY/VwaKW+Vnv8uzUkC0nizh8TINz7AsThR8vo4tqV9b4ilR5O4w+MAAzbzyxtQjC4aZI7
O89zxR1US8I2r57nT7GqhbF/5ilXW+tyTKLeaC8aVuQOkCI4HTuU6jprsApzzx4QXOFFmH9VhjRw
EVFE56mflG2q4RBoWyEpDGh2B0rR+KrYneMh6io8HU8sb+4M1KGqFJRgJ87c91693eUJyd1B3yCI
Bjm9uiqnk9ZagorBvggmK3P1wlQ2Sg1JQ2kq1aX0NFyUSqAh1QdNHUvefJOEtuJFOhQ+QBDDmcNo
Wdgv1+DyOLxcuIakxpGsWk22qta6Dgy8uU9I63H8RfkmDaqBtaWcUzN8o6kFl8rmzhWQ9OgqpyN3
hojzDiV6OIlPckPlZdAa8vwkF87FvcsgnvYKvi05RziUCKy8ktdU2roeayMN9lOT/JicOEF2Q4ko
KmFxH2eF/kAKt34UWlu6Zpc2uII3jYeWrO0NI74iFqKmZ1b1Kle5iGZR8ID3uCAwsOkxVzvsoLGJ
wUEL9kHXJT/HTNPvHWEc5DCTvATvjR2bfHmZRZ2zLaRG/aRMSE8NydxtxyFGiz6QxGVr9iZMjd7u
Ns3QFRfp3Oa7Dmzcx5rjeKP0c3N4f0G9fmc8NSggLnvcm+R1cTDj+LLRIw32orfmqzhG/GUUtbzP
Ank6t3aX9796aeRAkHVc7B5BBCzxwYv43UhDxxxjw9mXlS4e7CYJoX4tbnELRt9whdPhO2rn7VOE
VOpWTZR0X04k1rZNkRjntJ/XwfDyvpbNEwOvRVSZfe/0aQYEbR2rV4N9J5oacFeQ3usj9bQqGrXU
z0Cb4yhvYPHldTB6fhYsLZhpeqVvZlvGJR13eNxDjMqwD/0goQiT1NGIoKGW4STfd712JfomecyN
xCj3Vk4BB9qcwhWwgZR65nR/daotnYF7AD6O/OLCOzrtTIc+BgLJdCaAF7jNxVLRHoJuD7BPbIw8
K7Z5ZSWbltrcBgZw5oeqJXZ/eypx4QamBxEIjMJ6AZhtAjy7ZQE4o9Vv4yqbd0GfmZe5mp5DAy7h
6WomLfI/JLeWjRYtmtPuJnJvoksuS/soCwxfaH3kk2rAw2YabX9ESwS1Rfw7utKqvPc7uWyXr1pG
Qo6GAU0CIj5tOQMJMSVpLe2LqWj3khw/lvj0ePiGsMunVeFLeSFv8hquAEbV5Zl9743VukRvqFSQ
HsWjZDVn46bKUntOwkNVhsZVICb5rmDuuRI0kDMdXQeMzKiTplbb2dhFuWyjxHtgydoUcTFBEbKZ
bSeiOr83AuGXSpae2SLe7B80i4Wd9+xhdTq6udZzfAg08LvQ7jddK32xWPqYgg3VmZbe7B7gTpw5
UOfiGnraUh+pameXCt3jVuLDX3GB1sXfrLkPLrQ80I+GPP/2/tR53Tm2PgBHGBqBOtTWUi7oyGdT
yJAe0syptlbmNNtWFuF2kHPnzB3o9fpYmmIN4icAb3pNB5c0ivpaxzxpk6TMXdksue7HM7Ifg6EV
G7vBwiq34QOWwMjf7+XrgUXWcfHYXXDUBm2fDuw4Z4nDdh4etMguDpINRChT+/GmsZbIMa4CXx7n
/FzQ9fpoYUEgTrWE9cB1XyUbEztTlMkOD2UEB4MWVbBPc4Pfk1vPQ36A+k1iw67Cpj8ghKdcZJMj
1eT+ivBbOUbnMgAruvoSDJB0xQuNOB/MHdCe01Fgix6LOXWcfW0j0jjoLTSVhvDTjGo0+9lBvLZo
DF+lyHtw2mS6SCPuZmYo4eVqyTVAhCy4z1PEILpIKSGdt+KiTobpa24lyOYVcrvJR828jIOkusPu
XhysIk0PWTGNUKuT7oBwe36njIF23U1adiFrMRiSoa8BNlCmje3OOhNIvH7vbIcwf5YrFSUAY7U1
DXpcNkAvQCSIyG/Um7mhYGN8LeqbuD/H5H2jrSVYIajlHkD5cLX9j5Bam7yhJhnHVnRdC+crpQ75
Ek10RDGq7KGdz/IJ3zhhwWcBmMYiyiRWWmdMYtQO5hBACT6faIYoWrg3u2jEORxTbNQ52j3auiiW
O07q251mXQXlFJwZ4td3Hx6BnZ+LGvQfYqjTSVXGmKDMKuDN1MY9WjGdR0nUoW9Os7oxh/SctPHr
/QrpCgaXGjgAabA8p80VBQTQCj/Mg11M4kKR4vp6HtX+Kpum7oww8etTdakWmJT8iJ0day2thb64
mIaoiA6jbV6EZdCgsZdbvq7D1W8ZTeL3IDgCKjL9Wh+SM1ekdUaS1bqkpdi2AOBwZzNWAwvxSZP6
WYo5ViFhFFNsH+pQizalozUe833et1MufW/7TNnYmGzcFqX0BSFeyzlzvr+e2GBX2Li5r0GmRtbv
dMjtLDHyEc+DQ4HygZnVo6/k0vxNZIN23USa3HvJdM73bFmYpxHN0iZ6HiYwRNIRy7t5EZUHTTJg
BGNBidWyeBMoSXRNyDqcmbuvJxMyvwr1Y3BZVAfXcHuBhpFU1CjADAVSEplaq3utQdMfRmF3Jrf5
xmRaRnBhimBDzg5x2iGn0QZ9sLLkkJUtArWB8ZDJZnqJAIy8V7hGeXpfZldJJaN5XWDh/f7593qR
0lFiQ5WrIPnO52vHi+GslFKkgV0lByjh2WYM6nJbB0btjqV2mHurPbNyVhXz5aShPWYorCmdNtf7
kt51AyoPSEEnshb5g2mNm16fws0UROE+KWzpJhBxeyGHTbLltEo9xe6ifdRhOVyLBgtEWSD0K+L4
uyyaCTJTae2nzgh8QtoAlKKRXCpzr3sCkhC/nIQ7SvTjdTBL+FWRf300+u5eM9vu0/vj+MaGS8fY
Z6lTPstErdZCmCpRK4o2OVD2TFxh43dh41rkRkERojjcXNZRK18MYweybOTDEXz0mSDxzcHFG4Jz
jZsiwmaraL+VBqEA9UoPY6DUm5Hstl+po2a7Zat8Boaa3Eo1nGTycaW+BzHTXamFYX9VlH7ayb0d
7dWy/iaGfN60EdJNrWkOcCcNY29LGlhEHXdhi/j6olC4bPa1QQFSkvSCQGV41Pje3NKKHZKD59z8
3tpnEGojxme3Idxebe11XsVJhO0z0rp6su0qpdjM9RRhORJqPmrV+JBUxfT4/ht9awsAHsOuBscR
fvzy+YuVoSuJ1GO1kRxqUxiuXI4lad5B853GKM9cXt5YhGTfF0IuWV4LuOJpU3HYCiXpGuaOVCrI
E8nhpQjByKraOO7QGDkHVHtjD0X6gsXHoauz7NdZybJZ1HSYq0qrmL6mNwieICR4Zjq+jup1muCM
QsSEDPJ6a5FmzIakcE4OwWD2e1IikQewd/DajPt2JxfOjaQOpc+6Cc7E12/2byHBMWVMavqr8ezC
pK8S1U4OrWJDfVek8jPOnM3d+xPkrbdGLepZY3bZy1Zh3YTQKckNia1sdJRNGcrB9TT10l6ypPTe
DNpz8shvtwdMgNsK6RNjtcOgYpI3g2A8+zjZgMgptyoQLo/CGNTL7lwJ8q23R5BBwZOQajHgO52T
KZDP0LFozWqV/BKFgNSHqjvvx3T2GmW6NuvxayiF5eZfGFSqYKxy6lKvsKQO9Z4mKIzkEFUq/NPE
qrehkgk3DCbp2opl4/5faA8O2NIcRlXr8ltXF7qT9xH2HpUCIH3Oiqsg4dUNDqnMvhzO0e7fOO2B
pS2o3+XQJT4+HVatyEo7rrn7kOeUvAFrif3YEjZ20EsOkgwSzMGXjByrE+0HWYrOBBtvbGrE4wsT
f0n5vtJ4Q0nI5Pg100NF39xAGOPNmDS/jahF7N8f2LdbYuosKiME5avVEVG5dtI6yg4A3YJNGDvN
vomplaPpcQ6z9tbZ+2wAsGh5IMu7Ph9AFI5KS975EMld9B38XH2YptoCC59gUGSK6hCOhX09lHPg
EQy1X42+Pafg8kYhBeQSYttEjWRiYSefvtkKvkURKFNykCX4gbKJahBxOsD93JnJG/fQ1qxc2TP3
0YEuotILTS1iGgTVHjn/fvf+8KNlQnungTIMS+q6SNHBoQPcePo8ugQTWK1naR8ntaK4nRWVv+ed
rtxapRXNO2BNk77vqlT/mTVZUO9MPRiuxnowvrVdNZJcNpWjWYzNdTc2kD0UMapfEkRaL4yh1z7D
+01ld8Kf7G62xzh05XQBL6p9SMYi/dZ3xUeSGgI/iVnYWwqc+VMQF8O4gTVvfMN/vbXZRhKfiyPK
7tX8URVKdlN0sAhA5Usfc12v7iQtShK3GPJuclNDnjIE3QhM/Tow08iNQ3xcEcwuOr/HETK50qMQ
t4VBgjuzbSjPZm6AgcBOJHVFzGNAeXPTpLVp1OiyHyVauZ/zPObEzUcxfLerKbu2kQz8omPKEqG/
E1F0NgctcIWwKM0jZJarPna/5pXcKNX1WKsow2nJmH9VW3bDpglHQJsTFRskgkKRupMetRuMMZzH
eirbz/mM0qGvGDkGInHbSceOx0arOA1zxZ/jXPmWy0V4FGMZo/Xfmanl1nIXHyWjrBBDsCZ7dGcB
/jJTEuNqsKsnzGw/h5ZkGZsxK5SvdRcX416dqLnekGAfvteA3DepDEHeJTmcKH6YWNp+GW/rFgne
dnIHpBEvbfI6hZcLYjAvHnWr3WjIVX+BkJp+tyK17zYmJ803vbSGEG8Ec/rmKJ1pXVDw1pGt62Pr
ppqn6NFI48A5NJKlHKSm0QocOXpxgzNti+5SPhS5i4FlE+wKo8TofUH9I1tcAvCRTBFcO6PZHIN0
oLbSAHtQNqMUzLYbi8LiqJPQEvSl2JmPuR5TMhVBacMqgJqDenHUF59yrULUCrxnt9ejsvw4AFw9
zLBlfXQR5Ws8gquPeMSS5A5ETcHB6vv+virmOvGa1kk7N5uF8iAH7Cb7JhPJ1Sw38h0awbnupsEI
b9+UpHR0J3OQo10Vy+FemLU2eUE+CdtXWvO6nMzxR1Ej8OR1uhX0bjjUXe2Xqpwhg2jk8s9oDlIQ
S/Ms276KIO9Xdaj672GbJg7QO9h7btvI1TfNiMsnR8+6o2bM4nGWY2VkMo+ar6PkzpOEQ3KbdOFk
eO1kGN+NbmhkLxhrucKuz5YGpmEE9G80miNaCTa5xAAUolcIw3xs22jK4VhH5WOapEOykQCjf1VT
ZGZjko+aq9lxlXthvHxPlmQ4IwAO0g/yUCrfDZKl6S4YRvuO4lKoukVa6omXcqXxoVron2MU1y6K
ekrQMYwVfASksOhxbVf14jdnILeKTESMgUUVT2G80VSMYSKOj5IKbz1pTJBUMzY6p/JXa8qjyI2c
ipWkx5SoPCFHTbgVhZimTRbFAleOac6oeyVmhvVa0d5Blp0KVxut0GcbaH6U7Zh/kbREP+Sloyau
HIHpXMwP2oMzjNrnOS36n6heATKO47APPSVOg9ZrU8WO8cKSJABlUSa+NYPspB46tO1vYYLYoqsO
s11vES1AYT4R3edhyszJg1xW626oZZiX8NxR7keATXUSyfpUHxyRdPAGovwmG+ogd+26GQF15p3x
MZFnjUt3BX3ErYtmvItQRUIIuhp4oYKpuxWLVl7UzMZPOeDyg2JVON01CRxlcARJVyCZ2BtM9biK
79jAw96bDQ01Rn2ewseBdNvsMfXgNZV9l171STp+74Mi+m5NyqC6cg/GxEVLwUEgKZ2dj1OL6Ynf
lhSQLhfBt4dMoKTjTkNIhnwwW1nZsPJG+HiTSD2K9dl9LtfdD6NKLrs5/iLPhi62FUIRUPwCKLuH
1Goq2a8kVFBzUKeDH4ByG9ysH6vGZy6U0V0V6ZBHlNoq9qU69+FFK0WW5VOxku7FrJnJJk7m5mMb
i+ijY/cYszCYD9hvXuWG84WrY5L4puCwQWifnSPtC3GFhMWMQzAT+Fsl+ipGOpW5JWcher5miH6F
lxd5MG/sVKjxRqRx/JBkWvgtVeroM1+PuxHZKN7TnE7BxRwinurGEovFJaVT/l7qgSpcpZPyTzl4
yE+izeqWTmWj6SoTWiW+I0lF6AYFsYgbtcaEK+CsGR/tCV3MDOXqq6xOIZmJUcIjphCd1GzswWlC
LDGCgMkUpehRImyDoaVDcWTAejPdQOCsOkgvxFdz3vaWO9ZRF5H1yFHbgWiATIFsj86ha0vlW9+H
OGKGQ2+7plLlileG0nDJZIauaWmV1WMuM1SVb5bdaLmZVnYwPB0AwlNhlt/yum5vKwJE4amaM+Js
GJFw9lQo5LI7VNgMbtS6V75KkWFfI8bt/Ony9L8aQe8Q1//3CPqdeMxfQuSX3/4DIo8e3QfyuqDk
+e9Fnp77wx8Q+eUTrn1ciUg7P5fI/gTIK9oH7thkvpHxg0OKe+uvv/yJj+cjon3sOsFNLooKuvp3
EPJrsDrIHNKhMN15OLhtfPNpRBk+6y8OIRwNo+oe7FyIfdBoyXelbxqbXa8vyDJbkbOHSZUdhnmo
N1Y5auGGdWl0zNyp2cfqdTxFuIHUXRp+zJH7+KjJU3yb5I76hfUSPyhGG/yGEKm2KcH9VBxfN0op
T/12DAvPmFL9UyiN4rKTeumjpNaaH4/B+EkJumR2bbAQVxGw4R+BPG6JX7r7eEzT2kVcGgqvSio1
8gZjti9y4tB2izMHG/8w1FdgY9V/hfpxHf9oyrb8vTvleZzyRf6fI4ggcvfe/N4/PTY/fzm02UIN
Wf5z/cMvi8fsr/+vfTn5n7/rT4KI9oEqJNd+JMHBPSJz89fst9QPOL1QryODTM0DKMyvv/xFEDHU
D9z7uExbXLGAii5yPH8RRAztAwVseG7MV65lLIO/swJe5USWtJiz4I8Wu07IKqcLwAR0GGDqIx0k
Q+RbJ0/MjVkG3+piMtBDCZBtN6ZPQyk+vRi8uz/ubCcskVfl4kWoGGLMIruEd+tCz3mZinQ6dARL
J0gu+rRt7iq5dbDsHILyCztJ/pgVkfQRkfpy01uAuTB+H6feo9rLnQXz3U1UlD0S/JVymRDhhx4Z
euUyjopM2TaZXH7FGTCMfEvjPqEJoUPRrcbkeoJc+XtErPswzVH9u5SInZ7No/ACRSznaSquzUoJ
fxRN/qnRlUp4nH+SjW2XKn2dpCK+y5x4VxQCTX1Tg4TXqwN6fIZcI34VSYF8a2GY+8dI/a2j4n/p
ilvgif/9iXITi6eTRbX8+h+LSiLJ+wG9l4WuS5EJCwem9R9nyvNHLA+AieASTYqmHDd/LSvF5iRa
VtxCx1so9C+WleJ8WKpGnESksgA2cub8DerV2pR2SRBBNwTTZyKGgPjQkjR7kWqfjcwKM0eqPslI
ZaZuH8lNtBk17SIjyK7cYLbqmw47XtXN1YmLmOhN0gKNquwA58wI8sYj4mMxukFXAyJSPWkIDP84
Kiywx0n1KZLrARamXbXXVStH3+cZM9vn4f7/M+9XkKvvzbzPj4V47MTp5OMv/oxnLPkDAgSI/yDp
S7l2yUL9Gc+Y5gdKA0CaUGhYIHhMr/+cetoHmTlF0cVhmlEW5a/+2tFVvpDEJVlpyKLPh8HfmXor
OQubRUFBCZkpDMSWmtm6nJwAAE+r3G6OvTGaX/BenHBrk/WdNEXFvrO7yo2Ik6/aNlUPcSOSy6ZI
1UcrN1VvjMtyIwGlpABtzbch1Biw5tp8uyB/dq1NLncGL/v9xei+cRisqgDPD0y1HaYJGXjSyKs0
IzDCuDKitD0GUzD72TjPm77kYlWqrbNVsijx32/vuYzxIo/4R4OLlqrJqPM/vIuXizNpDYEQnNwe
+9iRP6P2cmvm+ECPuTRsxGh/STO9vOiKLNljAi78VAyji5ZwtklwfccRoL9Ou7D1kmzAU9ByxFU/
AH1suqz25Mlu3RJ5ya0+6dYOQTgHHJY6nUlFr45teoA9+ZKSRS8SDaVXZBI0OvV0yrsjcAWkpXPB
jpGEsedobYa8jHWUk6bFOU4c3x+6NVBjaVhduDUc3kjLkAw4HTppTPp8LsbuWAZAUibU3XZqWMWX
uQDHj0NZ4w6WJA5lGAz7apIknyO09QHZn6s6vPUktE/6wUAJhDL16iXCY9KqIKvF0YAesU+yUruy
o7m/ikXdYbGpt3fCrpVt18rNwTISjBlbWAp6GQnvzJi88TIAJnGPwCh6oQAvsc6Lvb5CflqRi2o+
plMpvCnIIBENYvhUM4N21pSND83YcsVGN8bDary6YTWlG9gbiH71dQCqs7fvB1gvX5AvVK9h5/Wf
bSnLbuTQ0c4k0Z8Lr6dzH0EPVLQJ+9hsXr1ALbeULOtS9WjXQ3xtRXX1I6ry0DOKuL2OtGH2tLEx
dyKYimOCYe6F2eMe5k4zLrZymY5brTTnLR8TCVErhB8nyWcGdIn9Vo9IWMt7JcrlDF9rUUoirPWw
QGdJj1ttl1TIas9qrCFUl57Dsb01HItcNDsyeyVIjuVZXry7zEkiRx519djXOsh7G3XX2TXLaIhR
Mshi1UtgEj70aPriUBPK8kfVGEYLEtWUZBunahoyIEqsthsumGLcWmFtmJfkdJUveFprP9+faatK
G4tveUIqe1ShiSzWuqGt0RgzaETtiKJGvGv6gCoMfKCd3E0IPPUJPjzZPB1iafH71QPlzHuxXk30
RSoNfRTqbBr4nrVAr9CzSmQUx46a0hvfMlLDMOXysFUXGI987DBX1ty24HpKclYnsVxnKE34Ftkn
Eudya/wG/3AqfOAOzkEJKiNzR/ScPml6Zv1wEMd0sR41LtNcwT3JTCdoqZFpj4Vny5H1I25MXaCi
E9rhps2pgtO8JvA3HpL20IRmULmOwKXIHeZUCamA9MPsd0KdZ68tizz31GDUH3rMaSs3DI26Qy5e
pD/rUnF+WmrYBm4w4c7h2XbaPlhGxFJwHGV+SpGPLMl7m2rtV/pE5jnU4c3vyAfP6EBXVdZvna5a
RLWGvNqFva1gntNDm/AylWoMuWYNTJDSZ3PjQjGF5z4JIALbEBG/S5DVEqpkZB0yN0faEPvAMkkb
T1iUG/04iHPDL9rqASOkmHSZCFNfVxoNxbFGVYNdD8Zi9Ot0TqRDZQzgSeSuAfCk5tFt1RZ25w3q
YMhe0Q7ZWcuRZbM/WaiAix2qDIS3z5vKauMLC70dUI22jmY+OhtphvFFxSVGYqrSfysNNb+Dg0Sa
sTSMI2CD6OcYZX9Pu5doZ6lOgllcGC0khNZrQinLKI/KzjpKeZ3u1LkavUKyNLcPi3KfW+o5X/lX
mxPtEfSpIFsWdPHanM+COjKhSmQfJSke9lkEAt8oQ2uLbec5vMKruAiGBSRtNmpoTUBeCSdf7k3s
sYlkoL90bMrIctEBDreppBCntGq4zVXn7wnAPw8lxxiBI3ERYePaErCoRrzt4eQc05k79VzrJos2
fUJkSz2zk7zVMweBLQq5bLqcmac9q/VI0YNcDo4DaD2qME7oh5UU7HsOBH9ogvEMRmBdTl9mCSpW
IGiBkkHaWAvA5lUKt8AppKOeqeWelIMGBz1Lj4rNKi1MTjREtqlNghnf1Fmt7xFCPUd4WML/9XIx
MAHnYAOiBEltFTsFjtK3TSkZxymW2PpqCXWmQ1rXcuNncWAHvjHmqOQ2gQ4zPoDFNHgdkzD0cOrR
PkGZjCvXqha+zfvHyutQCsA+uvcwJTkIEeldTTRNy+00qQPnaMTC9EYnQBjRKQ5KTb0cPp91WVIP
dR0t6H1ZskjK4HVwA0/O3L7/IK8Dc+I5OC8oU2I3y919NS/Y/WqTSnH6kHW59CMI2/irUTr6bR1p
3U/BYEy+MnUwuGtksB+B9qlooIs4VHzLdiTlq0PV83PUZdDNNSP8nICYntzJkgLlGhk2+ZOm0kE/
pgKTeFzV4GDIU84wV5muISVSVVTa3u/S65nOHNegGJP55tK4xm2JpupGqAPBUYooTVRmqbliNpVt
GxViO2rNuTX8VnuMG/Oc1DY2Dqt4RmiZKefw6Y+O2uAi0AZ+nKYfqcTfNp0tzkycN94X+nhQCrgS
4FIEePV0HavK0KoRxdljYevZsdS6+FYNEJwZsNWhMjuFB9gW/5e982huHFvP8F9xeQ8XctiCSYmU
1M2OG1RH5HgO4q/3A91xWQRpsXTXns3UxEOc+IU3KD7eIs0aIbd+bQzkBUar/xLczPtQKmAexqDb
ZbqV3XiJ7SZ0R0W6ygOENf1oFO6t04hpk1X1dD/acf2VLlhw5TMuzRnbjX1P3QfjELoNr+9ZeMuB
2ipxSJgXImVvB9+7ZPotOv1nZl6Txzl/PpixWZXHJYYjhjJOx6LRqte9sJSPRh/KVZEb36O+gg5r
Gd/e3ngXDjUjUdFlK0BawHHtdKS+FTIfLS88llEtv4PWmAC00uz0scvpldVYY0exKpJAxCTaXTf5
IQCI7z1krMnPNUVW72RIcgfzg/AOIPvQZnfSxeE2MbKI86oIj5ndODeQ1PsnOU7Wqm+c5EZNhNxI
fJEfsACpNq4XuI+kJdW79OjmJw6h/7l8PpOUaPcsJwXwDbpfUXT0wgz518zpN1aM4Mbbc28ytadx
EdK56EJBtaWiDmbpdOoL0Qg7rYf4OKVINUYEYOsYTPr7t+1ctCeRmyU39SUHJ29KRDL1ODlKQaO7
UMRHazRuJTada+rZf97+pCW5mpmblVEJ7tm3nqMv2UX0TXXFhTh75MVeFyGonocejF2xsuOx0XZN
JK2DmXU6vodZkCfPkz5L6jSVNj71lCrVDTqS46dMr7ynzlXKn3pRmbd2sKqdemfktjAIlgsUcS3p
NDdv//b5/J4uBxWLuRw3+/5CCFuEqbaGUdKk9clRqOIusen21474VGbmvWplv3QNi4O3Bzw/5POA
swc3xEaijsVOt5IIw3ZhJMceHBlBhRJug6xVN1XQeVc2waWhqDlSbAbsMqf1p1sNC9QwNwAtHftq
9EDBo+LRa2jrj1p2jXh7aSiUyTy2AAhkbpbToRo86S1L8DgT/ybrqS7Dnd2kym2ka9cYMXNp/2zJ
GIOKIOQDulOLsYZIS1LDlOUxNev22bUb/Ws4uc5Pu1C1b602Gr+NrlX2M+hQW1l56nyNGsVM0WNP
tdhHBUH51JVMO6oDziywHJa/0nTCOjXEBXVYwcRu9HULcYA4cOrlQ1ClzbRmSxrTphexeCpSqzQ5
R2ZS+QWWzd9spbJ/Nk1gAzAzhm7WMYOOdpcgJooLmar1j4qsndsEIFL2ENrd8KCKEM3LKbR7Mrux
sTGQzSYj9Ick6uksTbq9ir1BH+/VEBW5FY+n+9z0g4qZqB4UctskKv1f067qb0puVg7a0lH0HYsS
AzRGUjbZpnZ0aGhySPq/Wh8aPFt1u00UKqZ+V3o4JyltlQGnHsfy0CiVSNeaPTtSAPlA/C23UwiY
ceKJB6OWyuSPchgOgEQ+SSUIkOl3xvEes171Cj/1xflvcR5hJwLVpFI9m2gteiO6gYFMihbHMQ/z
CPQKe7VflUlHF21AaC9AWX9KVLJx1+7Azbnpz8BuRm1VZ03zXHZNz41hoJ84EbPLNYKA6lZ36yTy
u2AQt8CEjdsCB9TPWdhZtAaL+JA2UVmt7NaQh67u22wjXaN7jlF/+SX6gVKunvd954MTTP/UlhrH
fongJlIVkdSGjYPH7Nd4kMq1NGjGMSy3Oekkc0GXiBLmkpCReF4iTaNojmaqe7+sQvIMN6JNcl/r
Kjx/yzyO2EIRsqb+qFaVurOVueVoUOT3ViYKUltMvT25yjyUDXx1KINfipMa7hprZd1Gykf9JhHC
QFGqNos9n1R1K7MihveTCc1hP1VSatgyCzXDN3OrOEgWwK9FbNu3b9+J558K8n42J7X1WXJsmVxi
mZU4QetVR3XQla3mFcFdpHW/pGJUm8hFEcpJQay9Peb5jUVpHKQdzXVKnTRETm8saPyNxHG8PGpU
rdd1hb6QnpvORm368ePbQ50/+WR1cxXRmMl1cBlOh2o6TcWIO6mPoZZGG1tDEdobhmv+6vPDcXpy
GGUuV6IvQXfxpev4qlpJAdmSVlTXx8FMo7VQ3ceoxYcrDDoE8uT4AZOZyLe6dNi8/XUXUlf6UlBD
Wbi5zr28j0fNrOLcccRREHb8UJ1J3TulGu1Hx2SXTmihV6nMNjaX3zq1U/dArdT7A8PJuYmbPLjy
oF/8ORwZGrVzL+3sRZedJHrMbHkcKm3YmXF+1BukrAIL0PNYRexx1R2fUReYUdOOsRumsXvOg1S9
06v4mqDVhaXH7gC2DGANMpml6YGdmE1hDqo49nWnr/K6j9Zq0V0jpl64K4BPwRBFFQiDX3uZa9Wh
q7V93PXHOE60vRp24y+oggTNXmbKTVLaY4OYQFhv1NIUdzm/dUSC10NcrlZbTBkzNeMhwgm5pJ6q
tM3MsA1lDpsvnn61mRDt2rLRLQBCWCOSN426uB9UZcwxSeUv1nqEx/UNrG/rVxDjSadLJfdWE/I/
/6DjTuRlX4NDXuKj19ucIgRbjck0qHjT4F8kSa3mdmaIeunRo8O20zvBq5kKo76t0QmQ1HF2hSHE
AyvyCc/H5FOOxTnqwaqFyXU6bvMwGSlZ1OXdgOXxtoyEdteHQblOe3W4klAs1PjpcPBbKWShMWij
xX/OdR01O5aVNRxD1Rk/QxjuVmPWZtnswettGpEo69RVb6ZZblFjr3xQpkG5FaBf7mon9B71yJPf
EquV27eP7PLum3/XfDY4sjoiLeoiBq26NhKWXYzHukDRsarj7r7Vu8x32zH6N4ZiP7ogKl7i0MVy
gbw07ELq47FFSm9VqdiIQzHId60RNVcyq+UrMn8VfY9ZPJErkD18es2qUlUCC6OI4/wyrjoHXVuM
rtxVmNTdvkCaZa/ZBDVvT+WyPjAPis0nwlq0PJAUWwyKA0ALCLBj0NrM/BD6qd+Yg7LpQupRah1d
KzGfXW8MOMNayNp12rz4u59+JVT5TIpWqsdceOPWIDgZVlaIdUDVNeZaT6G2qHMzYRos6iGd9qlr
QGhV0HL2uB41V7b4hTlnaanwU1aaETWLFKOtPITxKeMeKVcCv4rb4UNJzcHv+1zb1o0+bKyhvypV
NU/q4g4AYcFSAwjgjyWH3G1MI9UrdzpaQNbvJ88q/NSMYR6gGLcTumVD6FDKY9UUGQ4vqXoUtN7W
1JKq+7aXe4V2x73VmOpzWykSGlo1PRDpl2scqKx3hhksF40xuhCz8hP1lsXbD+Ce1rJTTscmivPP
Sdnqc3TlbZtOVFeO2oVZIcogdjbYGtS0Fzuj1AYuYDPTjqbTTrd0KcZbJG30rZU1ho9aokqOARJ1
CNJrlhjLV45AnRYLqrEqbW587hYfCZREpfbsTUe7G9U72ejjU5AoP94+aeefZ6NaRShMjEOXekk4
w4U8J8XN1CO+wfm64y+/FKqZ+8jJp1tDVMNdU+fdIQ9ldyXCWVh7zfc4Qibk6nO0COhy6X47diH8
hdjQj9VkjmvpKuaH3Arsgnpkq1c+DB1E7CZYLj8KEb4oW7VDjzilo4EfxJZjQw9TVVeV2xkeBzOq
PmHYbt0MtP4b0OkT/ycz8Q6GUzbqeirG6e+gQ5taVYo7fXTtuP3Yl8o3y5qyJ7cBubBlG4TaygQi
+tecrPLeA0sy3cnYCYdtINL4exuil9HEYBtWmFIbn+VoIYcSkyA+Zh66t74BZKW+stdfiiUn5xKu
Loo6RJ/YOxHPL4opbtbNnTg7xWBZre/TQlfbNfpqw4Mzxlm4ibysRjSXrgXIf8fMn3P0o9RVGeSZ
BtlEjO0K8aHS8s3aCBU/QJ1UYm9b/1DyFu3ufACyPE0ZurhDURTrpOgGNJKiPi/vFSmBTUBDSwDN
5XX3YcJ0K9x6urTuRi9ALRlRXYk1Mm2WGzopbncwi/qqhPPZHp25yjNCEE0EqojW/Fq8isFLJe9B
csv6k2NE0X0FPeFGs5IyXiWhXYTcQGWJw1vU1gfSmuQm7DPZ+3Vr4ypm1opS45NtojnajJExU/2y
7iYcUm+TdbUX+S56TtbapNGxd2uXVrPjpSU29Uof/TTpS0mUo9Jk203UTlZB4TSPkMuoMeb2ZMot
0lfmlWR9Ptany02xjxYvWAwePs7/6dfSv6i6NHTLT11XN5ish9wzrFx0F8SeuWOXlJsc4vaNGkYm
ek95Wt++fSWc1bG5W5HNhO0527KgbTevx6v5Ntu0Fa0bd588K+1vcCatN6Uj0xupYgQ/hVZ7q/Sp
2JUu9r8qTI9VX9rJc+Tk4+7KL5njmJO5mD3xXhpUQDBm+NXpL+nUITaKohw+jXkvvzla74KYk7Aw
V2nqJtkqxMcO8Ua90r9O6kRiFDopnm/oCXXbbMzkc250zkpNx+xfi/T/SM3/pC/5apFmW4gT34bD
j7ZpT3Ca87//D04TNCb9DxBOHmQ/OvVEyP+L0+TvAl+jGcx7Mm+p/8Fpqv9FT4Y0i74qaERcHl9x
TxT+IQLxcxXZpD9uvRz+fx8kDD6YMzUnOoAoiHCIsU43lK27UP7qMnjiNSSui5LOF+InEJHxpnKR
50l1xZfWrE7ghsE6/YPn9lFRJzSRHUzKZW77Qhmczxo6MFE83MYI36xoaoartvulTPrPl6n9/132
ny/So/83Ev3pR9X++I/Dn/4/dm1c/CGm+fNiOTL7irz8p/9sOMv7L7pK9JVwrJp3HNvqnw1nqvA5
yB+ofuHHSgPl9YZjZ7Kb+ANQF6bBc7fof5DBGIUQk1D/hnuP3BqY9fcggxchHEJiMB5o0vKnF73V
RTmMsrWqDNR2MD3XIftJQyp/C1gmN6+O4NO/LsTX6fviyZiHmUXaND5zNrheImRgHpZKJir3gR5i
9smgiL02G0kFuiqKL6GimV/gKOm3hparX6g02O9TSmF4ZP9nXTpCckDaS6MkTOgaASQ03BfqJHda
6ubrfOg/vP2N51MJ+IdleSnHkBotTm6kOjJDuzLaUxSED8yRpX3VXOsjLnL4l0+hezTros1giGXP
TYHnirlUHO3VAQSyUhT5ZnKnfK24+TWhpUsfhFLP3GxBMgSQyulVlLY127ppo30yJu0vr3SVrZrP
mLT3z9ssQ49UFoE2+cnpMEjcW6PX8kVDl8sNYZ3qZ1Yqr2Ssy5hhnjjUv1l/imUuDdh5Yl/FDDE1
X0XrqE+GXlnthVFOfmmgPlQG+p8eVbA1DVp3AzXI3fZQ98g0pnLT5Lb3/r0IjQsRDbxUgai9ACpf
/Y4OgFeg9G60j1Akv4tcsHzt5Pzz/P+f9bJFfeLla+dXbG4iADBalta9EbbvYOjoMKbq756o1ffs
6tnCDtwf9cFev3sJKXSyT7iqUBleFtVb5ryJPTvax63ZokRBNyoXQ30l2Lqw9eHQ4OxCrRuh6mXU
FzRxZ+t5k+yNaQh2A1nFus7HP70a9FdKSmc7n1rwLCeMVI4HOuuFIvpqjfK00TK7SvK9LFL0DRhY
3ASe0K7cGGeLRJMWWNOs8U0diUfgdEsG0s1T16m4MaY8XpMepb/tsJK+3ebuczkl3XuXaW4KU0Zl
gdBzond/Ot6oGaJvRBSjEwfgNEpK6SuGm2/euRlm9AFFbwoSCFOhgXc6Sp21fe0mZr4nmdUwGTa6
VVmlxpVRzs/zyzCYmlELm5HPi9sJ/Ch20E6Q7ysbbbZmwIU10evhd1yU3jaSof44Tt2z4dbiLyWy
8jHQadCWGDlv3/u5COpymgFXgeVCh+b0c2MrG0sNlcy9GZnjht7Lb4xahnev3JxdzFRRUgw+eLFy
mdDLto45YF4g2w1ufPF6dOxrRc3zbX86yuJTShGiJGOM0R5THm8V6SbGfr17TTDt7BjzpMyHi7gD
Cix1ldMJ81ADz1StzPcYiZtrWuHj9yxS2g2lf/fp7bW5PBQS7HSViZmWistq6fYuxmH5fsw1+yNC
AF3gg7WSn1McVk3/7cHmpPNVKshNwSvGDUglzkbZ25p/zKtLY2pEOCJtXu7zJnsaEEC6rQdTp5wx
rjQ0QrNahbld9N2V0Op80RgWsDWHer5FlnppRjoO6HMP5d7VKJ4YeYwz9Zi+UwP8Xx83N/kIZDnb
ywDOjYqkUjSr3Nfk5BVoBKXN7+tJBOFqlDIOb989l3QOOMIgJF/6tadz6STGJLoprfYg3rFxC+op
+5xFyOdsEch2D6Ezub9HpbX3Q6XE4spCnl/LBCPE3Cq9BNBSS7xk2DhmibZKvS+pLhXrdIC36WdF
k3yLogxwXqYm12gUZxuVyId0j+cT3jfDLs63jgOpqFH42IeYHcxtufBpQk5gZQWadUWb9Gy/MBQB
CAZIVNJ5TxfbFHH8xLGrUu6p7Op/zT7WDlCtEfN8ewUvfBHxDVcW1VtC4qXiHHop46QVWbefWq27
N/M0xwBBINQMjuTr20OdrReRx9yGAE6Lw8kZ/L700sZUrKbdN9hUrEHyZXf9UCsriNqIJGnSvRLB
Xfi0ub8MgZxA5BxfFZb09kCktntF54MEajbroin61VANzpXDfXanzJ82FxYJDpDJWPrIsvWaQU3b
dk80pP3o1QwRqbDLHwbL6Q/F1FBWLL3O3qCkbl2RzAV+vrzQ5sHnGh+dhfkdX+wUq1JMMND4ndWd
MpjPgzMo5ka4veVinIZ6z3bOTnU0WSZtegi9Rjfv0P8uS9VPMMbOtwiSUczOtVz0mymYVFv6epO5
pQqUt2qTg2gNIlHD7FXlFshkY6ytJolKPzfCAfWytgs+K3ahEB+PNABu0iqo9HXTKaXY5UgGF35Q
VzWO4kOsDWtT7dEy8rwysb43yZRjzh3k05es0OP0KaUL2az0uBL2fQG6NaFlN6RV+VGbna98taKA
TWuGcvOPOO16uTU63QyeIuw5vcc0scRfSzQg2qhkK9FDUbrgFPXCa+Vzm4VVvYYbkUvK13am3hgy
V9N1Yrbia5hP6PrMTjvhg+sG+I0Ng4E8G8jGiCZ7ZrtQEwHlPajqkH2WoBwN5ODdKD7aoxXfaiVX
1I/BGDP9EIFVjx8jkQ3jBjqa+10Qz39RdDKH3YSsV7QVdg/6bgK7037J0jpVHoZkSBzEu4MQ86dx
DALtOek1BGzLHDjBI9VIpd/ijOD8MMxRc9dRXrjpbVmIsl4HA3TYm9rBQxnGVlyGgMIAcs4YMlPe
dmYSU8tv+sTdBroyfFSQJszWFaoHXxuZV9BPWwc/NWFWtrsyWsPM16EXxD+qSG0R/1etApVUUuhb
RYZpstYEMEy/gmybANcLxM+g1+0Psh/IyDi/XfygSliam6oyvT+dzNwJkdqsi1ex5IreBREsrfUE
HM/cK0Vn9dt0cnqNXyE4mJuICBEhOEOxJaxnFJ5+RlZmgtBLnTaEYZ9ZtbupnMmIV6XilT9t6Kk/
7aassIaWadbCEu3D9DltYh0pNxw49O8DeVD0h2ZDr98oseWicRSoiPoNXQQoLwrtqN1OAHKsLa2Y
TL0NZnjQVlCt1laul8Ik88mSMCWFxVYPd5QDhX2bSsNSDN/K3Nb0Y68DG1/I2lDXMMuUbC2mvh7R
7JKpvLczx5N+B/it/T6OWi22Xt8b8TZOkbTbGNBg+zuBl4IQ/mhYQ3HvWr3NxCsW2z3pRB7fN4Le
+B54h9R+94GYQFgnbhJV+3bILLB3wu3CTS7qQL+F6GjHOysJKuWH3eWzbYXjZd2s+FZmu07EoM2Q
NrCfKd9E6N/GZNp4pwV1aN3aXgQzycmqstlNbSCr2zjlP4aajAnFZmok2q6V7CP1ji6Haa9t+lNQ
S3mmgk3fqtWTHRa97Ts9VaVH0TQy9WVX6e7XMMvSvPOp9zTF50nr7OA3np1F+HUEKdU3/pCFQ7Uu
VJW+y201pTY2dgrKOeJHldWW/JBy2scHEJyqtUtR65QPssKVC9ntaAjQ6pqivvzdjWktf9LIQGWy
2CIN1jYqe7G3LByt2lTND4raGdNORIaVfSHlxszSgvEXdQJza7fNvfthgLCKsUXW3TZ2PnJjU2Tr
y4+VDGtljVZaWz71eeJNNzJDZ/DZtBvLWyl1rCl3HC2vvbMBLcY3DaBea2U3kVs+4mLQF7+GqZiG
JzSyHAsOTlO6wypRUZ/8MzZj2f1NsVbrPtArCuUhScyJTJlIBsv6Ron0P7mu5qPk6rOm6TgWUwDM
UFVCtNlrSPnNL1rGavOklnkRg2cIdGyKIHp6d6gAgieDAJJ9UAQehbusn4xxpyVtnt+gvai3+46w
zoJknYVIcdZ50M4+aip3xTofiWSxe0OT7iEIHfOXNkHB+hFwrsONTfOw3dhFEuIKX7iAs/0mjaVx
kxiOPa7TIsHXaVVFlp6tBtwBbV9HYvxrlylt/8CF5wS+GwGzXit6mB6QxPOaDYEkVXRHdN7nPMpd
7mhFlL89r8D0zQXfOtx7OTr76MDbOR7DQ++iMVkDrb0BiOipVNqnylt5Ue6wbJgUxn5K8/lvIYNm
8vvcqjW/xUUs2/RI0n2fcdeN73lWXdDDbaO7qEEjyk9rI47XOhYf+bbuM/VpaKXhAb9sQSeXLW6k
R1NG0a8676nrqx0X0UMNGpKbEzcYnCt62aqgMIssW7lFXIg181Kqa4QykbFx8I/8LXsRaOsyb6fK
H0KEGreDEpn2UzHkU3PjxWOM7+mg1KkEdR55464JJi96aIZIndkfjWYMDwgZhCSwJaoP61xvcOlz
B7KzldoYhlgVHcBuf5J1Jk0/zwZPrAlQtXDw2zrhzrNzy3pG6S8JV6HWFh8qPDfAE6e0th6jnJd+
XdaWMD+0BQ6jT02d4QuPiI7trBOjH2Ofm0CUB68yeg5403v4TFi1Xd/EWq8Fu94pe/3OaaJOoWNW
DaCnEYH8zkNiP0Xwm0O/0Hvh+Uk4tHgCE7p9RxdYze9q0GLwj3UjgSyGQMqDOYSdU/txlOnTjvuF
Trls07QbfCONsRULpsAqdrPoqb0quygwd2lH1LLqOgAuUMjSFv1kzS0q38DVOrpRXMQJt4AIcMFA
8RuVIl/U0lbvKWP1o+8plDG2jeMmf8dOT+Jb/vX4Y2gKJBKbamgQmB/m5ydqhgqacZUqwQrx10Ff
p7HFrrHMJlc+FEZdexuw15X1sQbZmbm+0ATXhLCjCkhekVW/rTk2ue26woFXHUcJRZGB7mOPcrwR
9zsozca419QhLLcVHiLYgFFpbXd6jqwifoiJzFd5Qpi+bnq7Sm89eFifYwdkiW+UpfOxQJHD9aFS
1+XObQPvdxxrKE2KRu9ZPAk1EQu1KfyR2lpd3IyEgcU2S1Jd+EYok2sW2xdDcCTkqRjDUDxDZhh4
oEw6koT73k3ZKbHyFax3s1GCMbxS3rk40mxOChKbpuFStMfWAcYb0mn3XpVPqxI5QV9YubHiO69V
ki4ORYoNkAYheaCDp0lv0ZdDB7693U99VxL9qepXNVCnu1iY1/CpSzjZjNehnoJYBnb0IKGXShlC
t9EnifVu7yp1gIMeLLvDpNjpnWbY4V5tB724GSrH4sKLPfQZqxBdTqduise6SbXnhgjqGvL9QmKK
/goVcYSaQCUsOxuViq4rtYxujzdogyppb96ZXXzNrufSKNB+oNrS0kAvatGlmeJJkZNklAkzJ1+p
EWhIqSRu3p2S0pqhz0WHjlrC3IF+XQuKo0G2I7IQex394lVMFWOnNqh0I7RRf22FSN6dkhKmAzrF
B4CGICXl0/H60YuEItVp3ycW+hQsFO+CUq8mTb9GWT7Pttk0kOWo71Le5U+nQ43CKcoJEuQ+URsy
z1wIXfMrg5bUWql7J1hlSEWnVwry53kwiSZAD44hxtggT04HDZ08qHUt9PZmO4CDSVBPjHcKcjzN
7WS4QbURSHF3aLHxGO8zemfOlR+wADxyXijU63MDkbIU1ZN5Vl4V99pIV2sNCtHedhv3rsc27RHz
IRJRoXW5n9BzN9eJCOJrUgbn25UEnC4EHFQKfI69wJdYWJdSXSmDPWZA7qZIG+E3Jc/O29v1fBQQ
DnNTCpUo2qTL20DVA9TySzfYgxGctqOpRxtnjjDeHuXsfgPcYCIwCWsAwASM+9M5nCVwB5R3nX1b
ZiCVaF2tCHVqn2XUr5y/sw9aDLWop6ki6xA6H52907favlYL95Ey0TUi9/koMB/YDjT46UlRlz/9
IDescig0vbevUIy/rdsOAVxyoSu10PNpo+BPJZItSAcb3PHpKB1YflPLmvBQdZDERtTZyQWBjWGo
V3vJ57fX6MInwVOlLkiXCIDBcp87naOnZC3hAdMZtXks6Nrnewqt5pVn9WycubbEjQUQB1NJNt/p
R8F0SyMpNB5wAuptDUH3e2FE1xxYz0/t6SiLbWDXcR22HmGCkavfIBGjy2/G3k2ulMExQaqLVybp
d2/P4NmYNKRez+BiuSZ7yr1IyaOD1FEi7gplo4k/sKta3wmsaStcsMpvj3hpg9CCojIPHxeQyTzX
r+6mdJBuPCcQB3c0kTHX0z6/wwFRj296a4x+vT3Y2cJRjqTtP4vtQjEG1nE62Kj3iZKGanSA+6Md
HE0i35+nQ/X37WEuzCKAmfmWmLUn2CGnw4gIf1Mt7qJDEdnhISmrkuRRKx7bKQ82uS7RfzLb3nhv
0Xr+OAA3lKxpLFKNPx2VQl/alGMbHZwiKG4b9K82STw467pUrkWw84Nx0i2ah0LIhRCBRTvjTtPB
0LRKTtHBIyvyG0VN9yMQM2CiU6CvGr2Mr+idXFo4wh4EDZBlmDFwp9/mhIgdW6UeHYbccL6GrqV9
S8FQv/vinV8RHipAdFwgS0KwWg8tZFQnOmiTXosbxars4NEbJ/UaweTS58w1ePhA1IbB9Jx+Tmeb
XZNWMj7UFiQgPUMQwhiT5v1Hi6uH/IL7HY2WM592KSIFT4v4AIAovPHAhPj2kBR7J7OvhTiXNgTb
AXGfGRNAI+j0g7JmpIDX9/HBUpsPMvPIAzEP9YXZfqPX/vXt43XhyqD7w8y9nC0yqNPBEsSDGmA3
8aEQmfmohn39axJDszJG/Vq35OJCEZEiyDQv17LfVGR4ARkyI73AnpMqChJl4rPiOVF3fPubLg5E
+vQiVgS4YXEzZWYcF4Y040MAU5ryo+LYnw10hOS/scVn4AaPMQkhhJTTuctI+81CSZJDXqbtFwfF
M4nPdZUV7w3KMBWjEcmzT3gxezedjjPVRaBP0PsO+Ne36zDS9O3ouNHH984arW4HsSw8C+dVWowi
ZDRSLkF93G2GAZH+Tn2ABJ5dQV+d7zfCU9BIBlwhRGGWWkszf8NrKJ4c4L8n36a4g8vQYhHlZ8rU
rd7+omtjzbnEq+cQ02EEmu0pPXSxPj0DRzTXpVD7DfXi8Mr1cL7lkPKk8AzyY9beXoo6tPQrgnAY
4oPMjeBzhqbQlpac897kDt7XXBUgLeZBPEt+crsy8K7Lk0OXxsLZaHbvtR/g/CTIX6eTa1yJNy9+
FEsFKtQCyrC8G9RACx2rNbjz+p4CNfXrldRa+8pTOz83p+8fGCEuBM7RDBZaCuzoc35htVwLQRej
5jeAOsCZI7ZwpVHd8qF1++QhUSLlYJolEvaDlrvBlZ9wYaOgBw0eaibyEcMvNoolkrrEsCQ5OIKm
HxXEKYhXcNLLLzCVTXf99rac/29nH4zs+/w+8pzMOtOvt6UZmlUfKU1yMFtDbCnKUVSxK7kyzTS5
szFXuQ8Lod80HhWmt0e+sKAuynSkkLzH8x+nI8ddHHtZHiUHvKKytVdrGID0+nhll14aBUI7MCjg
L7Bh5tl+dewsd6AdUsvkEAOX+2KrCbYw/M04vHK8z99JjOipc8zTSFK+3DgBlffAGphHeMnTR1ua
1cfECRHdDYgRKzpY11RlL20TrnvOHhLhoOYWN2TuYDQV9kp8qARYzdFVYG4IxbuT1CevXMbzSiz3
yOzUjZIK2O+zGA1z56ROzABxilAgBWa6IbDDfdXp6mekErp1Mnu+vr05Ln7dvGC8AQhQLZ/nnn4i
zKo4OVidZm5z4t47RxkUvzEcceW2vHQCqJ6oloHDBq/O4gQ0sSQZG7jH2lhmHzFdz+7RGMnvelmo
6w7CFI5YQeXdQZy8RuW7+JVA0OcPpTr/oi3zanMONPZMC2uBw6DZ4rvhyQSwuZjQvR4NLDWuHIWL
WxR+LEa73C/ccKdHIYryekSBIzm4rautgsqo1tGEnU3RacW9DQ3o29treHHbvBpvEdrnVUOfhTbM
Ie8x+kmc7E/YKgjfDElyR+s9f9DSLL8i3XVpRnVW0zNgqsy809NvxOEx6j1lbrQFwXgfJJHbo2jf
Ft+CCPvnK3fnC8lzeTBej7bYOnRB6M8nenLQGlGZ66GoWx/4QvCUtMmwK9D8ARVBX3JE0M7xBQa9
X2AcXIssNOPC+UTlk7QX7jOc1EV+6AXR5PWxw0vc95THiswpftdpRHtDOgYNxK4MuwztSGAPNOHL
/rmx9OCpjavwJq+M5HZo1GkT2QVqs+/fAbMAPc8YF5W5lBR0XdHbAdpAh1Fro01a4h6+LVAdicHI
6G266wvnJ499dSWnvLgJZvFM/tu5E7PYeJRCg6BtgfK0ljhMZYHTWBKoqGXaypW749LrQqY8e++A
zD5zoa1dpQlcyd1hQBVF1KfAAgtq8/btabx0Q5GKAzx5CU2WMFtZirQQyDgfSgr1BzWyxUdM91CV
MPscaqn07o3AlDdaHYRXUHkXZxJJAdYOij/Un9PjZDapijSvlhywE7U2Huptm1DvjDtq3NfouvP/
anmWKGCjAAFxDb7avMlf3YU8YFiPI0N1mIbmT+6xVaWopz+iNvRvVCrGXQRJ9VvplvkfUBviCqzs
4hnC4EWHdQQGGDmK0+EzNaz5J0F6wJXF26GkjUh8NCVetNKxSPuYVrH84uRWBu6o134PufVtLDpz
W7mt8bFRFfArEQK4396/8BAYUP/X6QudqWin49jQySREUkuDUk+jadM2qCb5Q+/HjsJCVnynyS0+
KChQXJmQS3sOFojK22sDGl5GZ72Rdl6p0n5zyqB3VlHiwHlG7hnIVZOrfYHDnwV0RVORE1hnWEm1
V47WpdcDVUi4/LC0ZvuA0wVRjCAiGRDJQUcj+7EGHPYJakqy19CoQ08osnZe1GEA+faMX3ojgX9D
e6DgMZ/p01E9/HGoFVTJISswWPRRVsOhFGiJ8thR17s1Ck25crgvHTF8rJEyZraJPhavMlaRQwrA
IjmglF2Hqx4POQ9nCWxsfSfOcFB9+wMvTStiHf/N2Xn1ym1kW/gXEWAOrx1PUreOoq0XwrJk5lSM
xV9/v5IHc9XsRhNnMIDHhmBXV7HC3muvvRZJm+JME3lcTnCYUQDw0ZI/GbHwGWdsvmOBCvMQ+Z34
MI5j8E9MpvXl/qg3l5VGO4AdUEzXXLxQNFogtk1/3akfJug9c5TjSWRCATqq3rr+gC5g+/n+kLfW
lcxUV5gVIetyXacurWRK8+Cpn6zy7MXRJHe1iIYY9rKdvf4Pgzk0NSmAFvLMYtskkT93suxI7h2R
f3F6qpGHakry74K+6reaHYMEcyQVFZy6C33Dy9WcgrJtAp/VbCvyGA0bUVwox2gPQQhbRSPaDrlt
vCZ6WyJob8Y7OXuA1VGLlpo2xWuQsZrb8uKmYsILAe8TsGGxo1TVofeSIoMK1Gd/hkXXnbIqpopG
vOOfrGxqzj2Sou7Gggb04vhAlithxnXTjVoQ7irIwLxU3OGXm7qh86RxNH6CyFp7Gxgt4knz4Mhd
2iTzuUZwGWn7GBFXo7NftMQzsCLF/BtO3LiWB966N2FkgFqTklFRVCfht2dsiNIY0QGRnVI79g/U
IfC8s+eoee5rXx5Qtwr+tqcif1dXlbu/vwlvhqOqoRTxWhNN6mUc2ApkjHMtw8kZKYsKGXbN/qPz
0/4PrXNSsXVl2x4t1JbQrRjrrt7mZTM5kA1owl251G7dMmRToBg0D7BRF3siHYscEcse88BeQlBO
BGj4Fo8MGFGzBJ884D8Y/qNpuT6vxH63RqYN2QTtd7hRlzBox7xKjfvshKqr4W2iutTjfa919oe8
hym3EfAnt73TybXa7q37hmZUVaChe1p53V18eHsKKmmPGi+HU+UvxtSMSLuVzYfBTLyVvOPWHGn/
Y4speULkdS6H0tw5TmAWAo5CpjmEU6dsJwz3EZ6B9twW8Re0SPSVdb09vf8fcxGetQ5yKkldZicd
ZOx5lNEHqG3lc1jVxeP9bXzrrQC1pMKGeiAcIPVLfjtBFSTlRof8dgqrxps2o5nJ+diUfR9sPbOM
+s3Ya2Il2rk5Jn1stErTJwUF53LMEMF4w5F1dhoxwsHwuJt7bcMJp9kms4J9NXhrz/6te4KAUgVX
PjtmidHitYm3pmVmpylx9H1Y1HayNcuweTDNzH0evSTuNi2v5E5DGXLlori5f4iogFVUtG2pP/9t
hePBQ5PPZP9okXiq9PDkpug/Vm7/qiVhu5PFGs5x82ZCauC/Iy7Wtwy83PCnNDuVJh0AKGnpu7Zu
wj0EFvHktd2wm73yz8KcgqOJsugxiXtz5Uq6lar58BSI7hVtZlmOBrM1WrjC2cksSueIm1a98d1w
WMFYbn5WV/mtqRoqqOPl0uZzbM1N0WanuPQytK6yCId5199F2hC/DFBkDkMn/XqjSboH7p+bmyf0
t6EXX9WNfRKo0KCYQS1L2wRuHn9u/ATqr+6pNoj7o91cTtWwrg4N5c7FF42SFoG3Fucnqc2YE/jD
QGRVNyOigvcHujUteNvQ1QJqqt6yRmN2APJGohIzHz3vTeo6U3cgvC0AFIROV8//MBzRuOoPQ0B6
SSSozXpO0shnp7pUHDZJmTdfofG3/2hu2K9ZINxaRKUzTyFNVWp+KX39dhBz9JW1cta46vq83rV0
HG3naopX9uTNFUTfSDUqUD5Z9lfT29RWUZDkp46ahr614640j1YZdx/H1vPble916yolFKSJGs4k
hpeLUF9rqekFvchPfWVlHzu7k38KtD3/QNHD9rctEMIayrQYkTeOkjFSV/TgIy5v2ouN37herVfG
YJ/SGUa4kwX+eyPu53fx2BofaakZH+5vkUXAq8YjsSDKpMOVd34JL3UQkZJ5dp1T72riwdTCzH10
Kif/C16Lle2zMoFMPzYeaJPdmbCR7Qq125U7fLF1/v0RislJ7YZC6TIHQME7LGSeOacOn4oNxef8
aS4d822vvhqFrA0bBBpJaAVdNoAWbT37g88LMcZG9TRKL9vVqNnuemeV+7vYpf8O5fAcKq4Qaijq
z387C25dVlpi+OHJwZtPHjoYX8U2oh1g3tq9Mla//xGv108xJ9igLp6nlKAWEapnNR62W513mgLy
fPQN3H2TJPXx/ijXW5MXHlMLUBRSgit8sDaDqJeIKaDlnTZnzxfm3560xGM9QggNinJNsPx6EWli
AfDEy5WF5MNdLmI+aNbc9X5wiqWf4d3aCrn1gil/dXl7Vg769TGgzRTIjKwPqiGkq8uxBD4otN60
4alEawyoWZNip9Wi3uutjeG4TqeWu08RgDH3hha7ORUAe15Z3xvzRd1PqbmCfYMeLl6htEY6GJJi
eKoAvh8qo+93SVH5+8Hr5UqK/6t08FueywaFiwDlhqcIHha56+V8XStXBhdjdhahgSNbTBtbjWum
bljnjBYhsXfxAGzRr7ApHIs8T7qDLoSwj/UgpfYQ1DiK7bCAbtudNqqendSKU/m5y/VSHLQ0GREB
KDs3exazJYadnwTOP6JtnGpTUQST42bOi2HYuE0NEhdngdV/ERKG3QGKSy52aZ8jMS+R26cVQHKa
7E0WCaeoIMmXIe4ENn42SCr70UZwoWibkZrTUdI4F25buoesY2Z309koOnd8DQM3DB/TPrDHF2PU
GvHOiBohdm1Q1wl6h4mNcL3pVKi1lzbKzDhJ2sVXegPlfBA2rlhbmc5T8an3RGQfRaRH0T41cf/Y
UV2nYcXP3ekvN6jKdKtbHIh9UhRESXWKfODeL6LJ34z+bDWvWWsOdOsJ19EegFbCYcs5G6MD66rb
+zlzJue1L5OxaRHnl2Nw0GG1i68xTXAY9OTtOFjVZmiazj4LbWxgW+rG8Dkd6Mn+Npl9X7zXEgHh
I6qjLPw0NZBa6A0Opzh88q2k7N+Hk6nLD4FVtfKdwwUVPc6jMOpNHZBpHjVvQFSps2TjvuI26lcr
T831LfUfNiqFSd8EF7/cc4OXkEJUVn2OQcb3LcyfTY3/3/7+LXU9CnagQEmkInDJcW28HKVw2qJG
CHo80ynUv9aFPezT2JwP90dRz/Di/MDMD6jM0RlDEXoxSmjZrRw0dcG7ubmDz1F9EjoQxL7E0QhN
/7YMnJ2HucIf98e9nh2sP9aOogJ7AzO8y9kZ7pwI2B7pWWtS1IlTOdqb2G/ccnd/nOu7niIyOSs4
vUUjwvIBa6rM1nterfOYdRyyoTLzf/JYZF/Y/X28E7nh1CsfTi3Z5ZIyJDNiesAOBFyXU8OtF751
Y2VnLZsrE/ZGE+b7sg7j4WVGdtl/825Eqoq4mE2i1HqW6k1J5Zl0jVfhqQDDQwZUGoewMLKVl/l6
HelSJgCnTI3FOVW1y0mV0xjNydSHJ2WrcqztOv5Q9fPwgDhLtKcpxutXBrzeIAzIB4NNAXxJzH85
oGmndkppPDzFmm4eg5QiHpSYN/LmeD7YGjRN0AijmCJLankhKZq4bpKeg9G2z9Ycu1tPi9aUGW4s
HiUTXn9gdh8sY7F4dFS1sEGL7GyEvfVtbJr5S2xRmrZqvzggLV2uACfq0bvcgeDrULLYF6RnICeX
a1dOxjxl+VCfMTlwno0pR/IxpCj0FROo+ImZ4r5g68PPdjLW9OxvDQ22rPaKcnpYIihZHhU0KtrN
uTT0dnioyxxUwW+7GdaGRLwY19Mq7J5GY5qD49y77Upt9HrbkJMi8AEtBpc0ZLUvp55H5kzfmDue
bbOUTwB+4aaAoP7mMwelHT8AWL5qkGU6FWZY4rhOPp2zGRn5ptCSn1Ndz2tqd9c3CZROrhJCRo4A
mO3lZEpTq1AgHqZzKsrnONS8Lb7hCC96lbsSNl75GHMC6OaBF0LqQpNKsEgQ5wQ9ZWGl8gzxdkYG
YYriD40raXLFdMgsd4M5zv77uo1w4iL+cJr3U+Z2xmasUm38Kyq0oN8141xGG7wINH/vhN744oyR
5vwIYirib75jaSoDwnZVFYnfq07cb3mJ5uE4Q9QjzwRA8qjM2B8mo+vPvkc089YXBJqwknvlLwi6
LhP1yNKHfhaaPBPR4nrUpsJ9KONx+FH1g/ikuaNoD/dHvPHZOX74CSKY7/CGLLIgK8zEmDnpfB6y
fnhCBrzYSggvO3/2jJV1vHFccC5UkTpWD9SL1E/5bR1DkWnKjLg461I3HrpojrdRhiXt/QldBxkE
GFyxwP8IIJN6XY7iJbo1a9FUnPtm6B/M1K6/jE7v7LWmyTZBF8y7vO/fyDHkagfAYW7gxjZ6osuX
X8Hi0RR0DFpPzh7bFgycbeor96f2K0C6vGsZhoyfygb3+FUgE4mhT7W0LM9JDZwQ4NB1zAUN9CNm
B+9tOdff+nhykKCnxnEMxfg06fb4zU6j/AnZhPZ5cCqxj6qxObl28UY2J7tVdUEqUjhcS0xGFgsP
viRN6fXGeShKQAKEttFt8MyV2sDVJgJuodkRUg92Iah/LZ43I9elGCPa5mJp6hvkAo29H0l/Zate
OaWgF0+0DVYGmKTTY7GYTErOW2Vm159wxZYumv4Erj/Trunbl2h2Gv1d2ZPSIpjeyWnrzZ5fH3PE
8f2nBtlxcxv2adrtaZ6ZsQlzxwH4ZJbFWu/n1dnlR6LHjOkyODMXxuJAucYEywmllZOpmQ299Va6
H5TwkWZmb+yB5uMSTIDJgC6DVtIxcXmqcA8nAdPH/gQ7VCgvk+popVmwcnavP646soygBlHefZej
5G1c02rSDKcJZZttE5jx0cRn+K3Rns2NB1mO2FJ5US5bCXU7aw3R17rqKzeeqgFpAb2X2soWuorD
fo0CHw+cEIrushTbFMk06K5gFHIcRHWc7701P1QN1Xc3jNZY69dbARCLjaAq8MqNaHEsMFMn+cwt
44SIBm3zVlZkRwflNqRqcuvr/Wvo5lg2rGNFzqG2uzgbVdiGAgct46SVKY0SIraRJ+LdQGd1raR6
vSGYluIVIKyPAt0y34A0mPcGpjGnsYtc1ApRFk/mZs0T5erJ4FNBUsAkAQ1BLvHF4s1ZPnbmzOJB
rKt2Y19K8Jle+9hZKEsIq6oP+CY1K5j8zamB3KKbSdf3VTI8uT6eR9TNT7OU7QHhCPEYZ/0aRHdz
FEIKxaImSF5mA0bfRW1c2cYpttxi27dl82z10Vp17/YoKO1CoCbBdhcJtttNErE1x4Dc0znbMEVQ
QNPaN3bWcQfxmeDWcAuh3Ee7zuXtkGEmpwfSZ98JjyJGyr0MTXteuR1ubgblZkSZkIx6yTorZFa6
A8nGCSrNjNdicnb18BOtYp9o9nw3lOHb+Mr/mdV/x1vC+LGeOpAE+EJp3X0rI+q9fRDVO6fs10gD
V3CtWj/I3wgykBhe8RNaX1S9LTXjZI0wkgfTf0ii8sGLg2ZjNfPnZq6+hX34StGrW1nTWzcGq4n/
C/CBR5J9+eXaXDhdmrA/bM/BI60f5C7yg/IBkzfnrfEsk1QUftXFStvxEmPKOrbFPLNJYvqrt3QL
+QgRWqCRI7o59+/BW7ueCxeuj/J9Aoa5nJUO4NwWTWrCbQ6gZgaFhiJWmR3vj3Jz7cisFXGObH5J
9Ugmu3ekaMyTCBFagIvwM0ynfudHWbIyn6X2ClsRkViAbRo8kOugaHE5IbfX2jrsq/lUWlm8zfJJ
PKDsY27zyiuPIzU9upzj6V0/GMOhNjo0T2e/fii7aAQG9cwVYOF6eSGvEEeqBkAVD6iF+S1dKEpL
OvZsz6fJieS2VI2nFfpAK5O+NUoAb0yRBF1ieHUd/DYKtR8R1UFonkqWdYdX0zdnaqaVTXk9CNci
+xElXAoIsIMuB8kHVBKHyZKnSKvxE40GyGB+Z6/slKuIA9YR7aXQ7KldU0peLFgYxr0RB7F3Shr3
RfrOO1pXsFkeZIWSzNpmuZqSEhuh18DhTQHj8BZXfqBcj4e0dU7Idtu7sbCp/RdWuru/+W+NgokN
2rMIVQHzLBYulP2QBtPgnByBPKRrDsHBzpBt+x9GAbRFXwQHFndJ2fB90dUIFFJJtaAJhpNm0eYX
hR/fPApEn1+PJA1iFMwuN0GNqLs9o4J1ipD439ENZ+yxBl0T5L66LijJKVkWEEbU9a9C6EkGXTtp
Kaamedt9bHKqRomVdX+7/dyvLNutoWi0QQ6Fz0PtQO3H346On9TxLPghp6IfSoxVzeGIQHGIUXQq
3lqFZlZKSxoaODER2e/lUMCmeVEXBZVGDS9ZSOg9FsMuLPBiXqNv3thysD4IogGDHbbdYqikqjr0
cyhqRjqs9z5ECsTwO/nWV19NyKPSwkiQFJeaUiIG70ushAkF9p8JvTGPVh/8wF90eit6CBgMR5AW
ah4p6t2L6SirSyuJiuhsaQZS5rX5d1Vla36v12vGM6iYAsg2E2MsU/++iRJwCwPMeSw/wCaNP2Ps
LD688fxwQMCn0IemERFvo8VMqOz0yZDN5XnQKeKI1tR2nqmN2/uj/KsEcQGykNRQcyANBZoEEVvc
bHpJWGi6vX8aBXKVOyQ9o/eYl5fTtqfshyRGaVbemQVp8l0sszH6kshq8l89OL/mU0TRZPyaJ3pW
7mXZyJZ+f9LaLfVS81SLbAi/GuNYz5vYQuwLfzVtcDZmOrjWY+1ovoDbiKIy2kNuO9EAY8UYyEJk
z9pdEUiZbypfj7SdiazWhNQbwf0h7PLW3aB5N9r7CvMV61AEY9ccIEGPxTGC7To99YPvNscAV4JD
oteGJzdUiibzgyyqefyjotHDpqw8+U9RFtvNQ4OMYvw4ItH5D+ae009iccs4zChlRi9BGdvJQQ+y
oe82k4363m6soeZ8mCZSkNcws+P4KEf64Z4HLZHixRx9Zz4GAMzQ/lHeRtCwDYNvShMyoiVtQM2S
+gFmZElVFnRf1m6CYrVtIkHZBmX5QlQyiUNjp/MHlGy9PzNjzCt+bV7Hu2nW7G++DQ6y99EKNT+6
CCZ3DwkNDubWNxDy30zwjeYAjZvaNfcuZIz6R1v02SukF8N45wmiyEPZObQ+oBEdd+fUQDP1SYp6
HI9TmxvtIUtLo3kISXSHbZjo2vCKNvnwpwZgDe2HZ93JUeLUQvsnSGqkb915yuU/EO88FM90mXTb
cirqdpu7aeh9mIkWg0Mz2Libl8UwD0fHKJ30oXM9OhY2RSVH7R2vex/ubWFH7yuWKPkeeGOY7RE2
6+ND42fWH7FT2tYWMnJe74MxK7xX5dWmPZVDGH+gKzjIt7Xb1tq+DPSm2Q1eOupsjH4wd+MUI2aN
uGVvPyMwmRlPxRjKhJxXBun7rooy+YBNdIakSIwf6Q5ltcbfYt1Orw28hTT+B13Lzt8GkSj+DqO2
/OBGsMg2DmFju62jMf2AMPakf8rn3nonkZCmk4WdZgRP2Uz/9VaWjlahRB1X82PX6UW3c1uwnldn
tvN018W2lpwNO9fSY0qaHB0hvLjxftawzdvLuOshmKjP8LWpjdY8gHWYzlZP07E+TFWK7zx0l97c
GpkXNxtq98F0pDyUyk2c5PM3JauKHpZXc55Qxg7tfJfExfxtMMKx27XQO+qN5wmELn2rwd+wpsXP
2SMCqrs/DaMp9G1sCTODahKY7xFBTtz3hl61VbbJNLv9I+PcGlvXyTA6TYfc6A5Va+t/37+krl5e
moWB/cDaoF+Szy0AC2PUxzHXKnGOgLAOXVAnD06imV8EsuArqdvV1a465uEoQ2IiTCZ/vHx5ja5w
YrNtxdmpO/chHsZiaw2Gtbs/oavQVY2ialwoAXDtLitpyKKgiar34tyQBz3Ruim2tkmWM7B+cZf8
uD/a9ZwgLYFhsnLE40R8l3NqtABN7DHtz0GFEmoo3GqjR3qzvz/KNYas0B2IzPRag1eAXlwOI5wB
GW8+1VlqRTluDDyx5KapIwPzd6VHvMlQJon3LYLPxQ8jkGZB94oWQiPKxqp9QQW7mg55083+u8zL
HXS6UvTw3gpDQfugKm0TxcFABQ69/JE9zX0UYobunAWD7+yKcdSfnSmY3th1hoAmHoXUB3jDsfoG
rL4cx2ytSdZuatFdGU1PdRajTjgMU/qZCo69n+BBHSK3x5P0/ke4KhHjVqd0RJUVCfHjUtwiR/Ay
RMTbOzXeED563vfUGJsjnVDhX7zQUCXiDrlm0WvxW88NzExEKGEVeLQj8TeX8410S0Rz7bqnsjam
o51ZxS717Y9vnR3xMJDAr+RImVpcDiKsGf04M/dOSE1qB1ezreeUKujOqX37kGfmc57gRh+0o/Xm
qJJInKQc8jfxDBHm5cBWjzarbnXBaURSeBPBdXtuda1aifqvbgX6jl1yTPJMMloa3i5HIftrmtHV
gpPow/QVdfr0YNi19rWLIUAhXTZ/vr+c19cqBxYYnedEMSeWzk1GzSGLw2A8c/uiA5mIdJcSP25i
lOdX9uWNoUjwqC4R/XMPLcuuUcS6xZPenwtHDkpDKfuMLqr1XFdav3LCbw4FwgxrkYohbUCXq6jF
jQzG2O7PIokmb8txA9JxoqgnwNJF4x7uL+Kyj5qXAhyd4hx9X3h+A4xdjifrvNNN6Y1nOqyKAnsr
PJS2+OQ4OuyIypm3bc+/9lg6wjNxuhv05rNv07gAu7FOvZ1fGEn0QFsYFROsEpI1LEbduhfhver+
8ClnUWK3Fef+8uf5I9bMrvSHs6cZydYaU4I9ymgviRlQcnKa9jTQevvW24DtC+1ehxNPSZH69+Wg
sdXbnqTweuaa6uONg67me+UdtLL2159avWvsKNIwiCbLjBzBLKFnxTydzZ6S8NbSqvnsa22Q7DC9
sdeaLm+Mht0duSVixbwiS7hQFslsgJ3N5ymc5EOCBcFBC5PkpTbj7/f31PU3Y+2g0WIGSgcRphOX
yxdUWB4WMpzw6g61Vxliav4IZm7uysK3ioNdJxhQ5Nko4u2bB6bYDorMM65aexe3OP5KUE5gqp6B
H3C2tm1tExvauOv1oDobTZM/jCoIvj/o1bXnwkIj6AIsV2+It7j2vFl0STVE8lzizvAhGeboGbOZ
4KGrkuGlLbJMW9mdNz4k4CRZreqxsQkHLpfXwBKGdKpkQBb/XeSl5QOiC+nnMOyS4/25XYdePBvg
lHxIsH4EWi6HcsvQsGbsrs+t7sfPZprhLlEk7srzdGsFeZfQHVGmVVdQW2VbkUFKI892GMsviIW3
u8hw8qPep+GuR5B6hQh2YwEdE48zji0lUVCKy1l1s9sacVrqZyMPXCwv6l4Z/eWbVEzaypt4YwEZ
CrE6nkOiKE/9+W+gWzh0Q5W0jX62ojHcN41vP9jWqu3XjVEUoZ56HjVD7srFhKwiz+OyT4yzM3b2
YzYibQ0A8kZ3Tl4K/tOYR/Hoks5QN7ycy1i2LeVpYZxRdej2Wd5NmxmN7t39LfdLX/HyxmcY0F20
Pbj4KR4uhvGSSPO9UD/jDiStHbJHkOcq0IoWsvGkf9cmH0p7Byn5VYq4CQ5Q/9sIrQu/1oIHKXQz
25phMH2R3iRnlDeQ19mXutc7W3TTRv8szFLPt7oLZfopC4X42wsTt3uqmmTwPwOY1fq2NhIqlZYT
x+lBYhbxxh65X0sJn45gUwHY4LGXc+xE2eVD2Rhnu0i8E7lNh0B+nShWomF8vb+gN06XuvY5wuSF
QGGLzTGJgksk1Y1zXunesDEcSLObzqit9wDFot2LPDXdN2973kQKy0BIStZwWSX1O9eMp6kcEX7O
zKPpJ/CYZrtd2Srql1/uFNBsNIRZRho5aJi7XMXMNIYy69z5HLjV8D132uHAxrU+lDNgkJyE+9Xu
SvFoSN1+W+sm34/8CCIpiTYSa9wjlyP3oQVlKGaPFqFRv6C5anzpMwi7owT5u//51FZYTlKx70l9
CUSoeV0OxYPT4TXDUFhjjO8stspTYvbe4/1Rrp9sIgLFmyTgJLlc6gZ5nQznfqqtM2ip2JXO6ByK
qfTxXhXRxyxx8x9B54SH+4NeTw2ZHJYSDisKpbQyXE4tddHdr0rTOlOFCbb4wiRf/CB23hxQKyYU
XwkLMsroS+1dWae2rMLSPue6n7xMg81R90f3ndt4a9zf64cF2AXSKZckQTV/fzmhYvICzO5m+xzo
8XcxI+Gu97U8jHG7Vs+7cUsqcT9MS/gfRJtl7Bi7oLJ2Yzln2OsZUkMw/cp0n6VIvT4adol0WmKP
Nd1HmpkYT248z+2ucZvqrAeNL/ZmMtXya5JMQbCRg60qXJOtpw+RNyTvG5lFcieF1vzwuI2TVw+e
SPRg5rpVYKykJzEtStjB7Yy+SIINnJUmpP0pb+VaqKMW7HLzc8DpwwPWZw8ANl0uaD9bZYj1qnUW
bfJP1TXW1rNx4QppADKT9i85xI8yE0cZad/fvDUVKZ9UlpBEEcIuB3bRgcZcSppnK6jcl9nWtL9y
RxgrB2Cpg8I9olpBeQRotGecJVw3JIMtZl84Z1qi/C2guXPKcW7ZRWnXvRpe25712M6PEpHb7STH
+r0Tjsmucjtt5Za53rlErzAjuKohOHFtX86XJK5Hb7Pxz17m4UiVa9pWTE0F5D1n+7curer8U4eR
B1Cp/l0O1blVVITU0s625uMxV5Y9pQTqCfdHuTEhKMXkjABYniKFXo4iMX2tNT93CIkAjgsniY4D
9ti7IGbv3B/q+hnCvQQ3EQoBXJ1X9WiNlqGgr1vnjAyTtpNR3312jWzYRkhj9xvDj+kInAyZ7iYr
r9/KuoBf/EtDmuuGHH5ZysMFrE50k7FTxFkxwrJykh0zefvugNDhwOgDhoV5vkjCvSEPmrEdnHMy
1/0xap3yJSYRO5hDtZYLLB4iJZUEdxDLeRq/CJqdxVBhaZRkj3N+cjzNQ/+pqI9D0GGblmO8uK1i
ab9vwlY+3P+Ei93y76ikOlzZwH9XMSdPW+5bJUI89mzRnQ2Klh8c3sNsQz5uvt4fbHnq/x1NubUT
j1HstRd7EzWP0BUmyoAiL3ElHdz2KbHz/LGRpTy6kTAPnRkWLykmWfXGEXqzo1Th/UFxq1x5G9X9
+dv9+u8vUVx4CP5IYCwhO7cNtRx1jfyUDvZUP/YixPwsLPTaxKx+tj4RPrXf7s/+1gemf0FlQ4pl
s2RBE/kiOTGP6P1Qc/xOixiOrCLR9wUGiGfqpOEBe0fi1PujLkKNXxNV8TbEPdhDFGEurwNKukHV
TzofuJylthOx19F1O5r+2u22xNN+jQRyxBVKWZreggUGgSGWp1WlKE6TkHa2NwR9p1vXrPLPc1ch
pYZhZfqQDs02HZx0j6RMsYubCLNmbfTfhXnbPLjlpL2/P/1b31kpKjsKmVXdgJfTn0UQNqirFSeO
ubHvmiHJN5pRAa2Pvv4Isb7+8/6AtwRkArSO6OEEOOA0qw/yW+JrUp2D4oyGBeo4NNyWXbCda1M+
si/GZzxD9W2GOHiPwSsGfmDR5Sddy8qVad/aa9C5Qd3BfSnvLJ4atIcRug841khuzp+SZv7L13L5
oNmD97F2EvfAdluzb1c7aXmk4G4oKIi5kHddTpzmOlujgyU/+YUlP/SR7s7PNdKuYhugN7cTVv41
gwcrsSvqI7khALPmL/cX/9bXhkJCrx6vEn2Zizu0HrFNdSZONa+OcDf1WNoUGZAO++mJcuieg7l3
qrdBb7+2PVxOKGqo6ED3XWx7IazYzWw3P7VaPnw201l7LPTUfufJod7RMq89xLQYHe5P9Nb3hQIO
hx5xPQVuLtZ6Qr9DdFFx8niJ9tgTa0cK+Hje5XrzYJhT9+eYad3KploWCn9NVZVxgFzAUbnDLkfV
8i7MO80pTlaaVF/JThO8Lb3xi5ir8ahbUbP1E7nHZXTeaDZRMm3z9Ra53/rRmLt4D6/XPlY11tT3
F+PmzQPYRPIG/AmosPgEIXIc3Nl4yZY+bqeD1gU7DCbGZOuDe2w1yDDvQmt0N0Mio51ttghkU+GE
pgNTs5GkEHqcrryrt3YiqBQxGCCYquhdLpVMZT2acVOckCD3xg3Jl+GyOr2y2E50wSsDk8RYWYhb
J1BJ0iqlNf5/STw3uioOaVzBU1fWxsGBjPsYYKfwiGdTc5gc9OQDX3O3QzGFilgwyrUNcmtbIi2h
snbCCYC5y1nnyRiXJYrktG3BoKFDAQ3nzWBZOJ5C0IVcI2PnHZtr24R1v4lGiBou1uIbLhWxFVrW
PKWtkP/QaIn+3ST86kfYRWBeujnmP+5vGrVXL28rTh3oCcUfxVBYvsZxGQs7DTE7ocFmpO5Dn8hn
Kxf2mpbAdYCl8gu0rrkZaXdZtqtm6eSYkBPSU4eyw4vkHx0ewbqvnowcGOrnm2dFUyxOZ2rbMdhi
2zVzH+Cs6mJLk9vQDpu4auajHSXN+OawgnVDaR+xGBU8LjX9rbos7DJBMd3PMKCzwqrYYfS51uu7
SDC4cHhNKKewo6nU0aF0uZ8002qZLdJziKNXCdYgfu3vsBhI+g1SLvGXQiuLHFIORgabRlG9/rq/
nNcHivGpwLGbOTdAXpfjQwFxsA1JshPNP977AJPleV+agx79UWuiRqcS/tDfreYlPC1d17b7Uavk
Wvfc9aFST6qqDoBoALGoH/lbQNHEkBUSbcxOXiLzfU6H8bhpcf/IODGGxA2j8TksTW7+eX/y11cY
DxrC9Cw9Q7N9L8f1oiSqCFWQ/IJkFG49WLTRfmr9Qh6dguF3MdywNVu7W5Pl4mBDkSuTICxe8JIM
qzYnvriw8/kHUpHzFuGS4WjnVvOCaFvyRxMMwcpnvjFTONUU78FbQLCWpVZNi9y67xHEdO0xQANU
9Q7RVlDKAI/iIMG1GQRte391b9wLKh4lUqT4DJS72FppnMdFNiO/h/xF1uz6YvCyh7yxGmvjF1r/
6f5ot2ZogyL9UjlVHbmX37JBKa4K/YLk0h2tHV71IOGzP2mfUSEYTyixdmsA1o35geyo1BlAXBl/
XI5YQWF36VfIT4bZ6e7j3OnNuO9ooau/GE4r3vzcQudVDG8YykhxLlHc2U5pPjGt8mTlc7XT8fs8
DYXASRuZw6ONgu3nN68nXCSdfAKNEdX+cTk7OflZ6ft5eQpTN3+YO8vaFIEpf5ZuC9+1ExI35/sj
3jgYaCooxSwEdqB1LK/CnD6GZO7LE8APjOJ6Cs8oGUFVcGX+4Ax98BzkNImt7NIbryRIEhcwiAS3
8bIhBKwihh0+lycuIPOzhrf396aJ5eP9ud0cBUUag5XkIy5ZdQbKS32Kx+ipmqpqH1vtsEVdaS1M
vHEGVM0JzgZoP6yPxY6kWZhSfDNVyPaTDx/sBC+KzZg4qXmYTT82D60p3yoRw5rR3ADtib5aEhMK
5pcbxYojkfTQg0+wA50PXjzbH5EgK3/Oceh8zKvedXZvXUvAVDI+EDHV0bvEb9NSRiEIRIXkn6vt
+9ruD9Ri16q712vJKARQNCajKEAycDmtMrLtNHZ9Rik8TNTNfNyg3xXuULRCRnQ2rcP/MCsl8Y89
gAo4Ft8ulaHXIRxYn1xttN7FHQa+ViVXnoHrI8Z/31avD3kV0n6LS7LTNBSYRdacxrxMn8pwzv+P
s/NqjhvJtvVf6eh3zIU3J87MA1CGFMliyUv9gpDUFLz3+PX3S87cc1RABXGpl5lWyGxmInPnNmuv
tfeDvuedzVSkmJpo/OJT/Vc2bvbaUwqzDkYpQIvZrsu9hAMJGLvmlCdrlPpHI4iVN9Cmj7FLtyrZ
Knevr5qNBIU4lYx0QG2yMBZ15HBqEFan2ux/dGXW0UJ4veYy7BKcPHHTHAaGl6ejUmJlcvqhPsVd
lWugt4zqy9RQ+du/fCrED3sZwxOaAI8iQGMkauU3JnpbQUpB66SqCCP2pRW8oYb7U03L/DRK5RZx
xNocHpg2AcRjAra0dCBToUMbl8zDKSyCr2NlW54kN29No7e9Np225CzXse+zv3+OwagLr1iY2iqX
g3wYT0ohmWiZ+HLp+XLcQq4258593mdgqMugyqr9kDvDFkX7+jLgLJGbBlMtRs6Xo9J2zmhxnlQT
NzyT3dyuP7fK/ClIegfwGe3tUq4Or/yaPGqMMggNBEG9slQ+7QwNKb7KkR7C2mp29ajv6eB5ZZjb
vG+z8tqI4dkamFcyGLC+2sKDQcSEkHapSA9Rqspge+KWWZaonW948E34KPEPGxZX95xmFwHfcyII
3HBZiYUoTC7SioyTFups7sZCYtAk8FXr71qGDWXjbqwuOtZ4t0XSxOKIpS+9CgTdGgz7QlmRuUpX
Hzvprd5NW2I019YkYDfQDXEhgGZdWhmHOoDswYpOwzgPu8SeFHCRtvRGSvPhtUGC6BWC4uC+A9qE
ePXSVBoacc4MZ3yqirF8A2A+3U/KsDXMK5KpC5eCFZBRIp97bqGJBf+SbOHt/R5OIziBKa98YAIN
EJsWxRQT2yzw8+9DHiXQZDRSoAR3neaPhcsEmer4G6u9trHEsTSv2T66k4uNhd/ND5IRvTVKjn6x
79SqgIwz1I3+IXbM7jcOC9I9xLP4UcqKi1U7dLg6y+jJ5nNEuACOFdGuLfK23QhOrq2KF4H7TVoN
mGrxDYd6yiZwEYgtpFY8u9CA239Htjp7ih9J+m8ZE2SoovpPffbyU/qtDyOHjjEEgnqqBk4c7NG9
rt/NWca428vOa33dcCIO2DpCPPgrlsN4jgyTUwhL1KmfSn0fafa8y2Bze23X6nnveLqZMBZvwiJC
GaLAac1Bgh87q2BD8A0QmK6AQP5AZDl6VM0s3jiHV9aliOdOoNodKGgW8QLDrM1MfSw70a0QGpGD
lUuHNiuKauNrrR5XlgbDMaRuBA0AEMQP8uvFi3M/NGpql3Xa9pUrlwzFuUpvFtPO6ssocCswhFvD
D6tHDqPcMb4XiSrLXNwycyZLjaosOAWFLp2Y1ZIPkiFpQNLq7GYum6/wjGkbUeaVhdJrAnMEoO5K
myymRRJHqEKd9HiM9m1d6l8LmszveDnineQD+tw4mutLx4kk4KMnQlOE5+dyZ0u7cMZxoEGRjNQ+
dk5hNT8kOZg+wN/mTMeX78F6dfRC6MBASkVMS854aawqZD000VQ5ZaMkFZ6q1nK5G8pJqly7tcLY
jQyoKDay1PVnhEkAGhTyA4aY4GG4NBo7emqaWZuenNnwmd0bq9BNJ719x8i+5rbxCFFID0r0dRAE
YlvI3BkvIb8TEdKS1rFgUDnJetoOzjCjV+TESPeMVn149Y6ClkEjhxCQrp29KOmauT5Is0UHE3zK
E3O20c8U5MgnGxJEhIpoob9/2d7iuNAjJqUDMvYMI6epsjguM0o5jaQW4wM+1fcU0b+zY83eha31
aj4D4A5UqmlfIYkEq9HiOZCbspJL25weciZd3tcRDI6M/0cbcdfChYkFkRsAuyGuovS1/EztHIdJ
Dv3Zg6w31Et4f/axrqUbB18XvveXyEGYEReaKrEYoFDsxRsKPmmsi9CYHoTWY+JpSlypDLXWYeZG
FXdl5/SNBQdbZU0/g1YtCxeSOvM+IDnUTkMy+F+VoLDeFXJbjfsmzzQVQoTUT8CXNSnbn+Sy5Aao
hfRukyGVdDvIZja90QH+tw9Nzw3xiiGr0gPdZ304Mk5fhAc59TPzUQLQZe6cWS5vAz1EjqLyB1I/
d9KtILiPTasJH5LSbvK9U8Ja5wVyLbNTOsnbjYwkw3SbO1X2MUlCIFJwamlbsy4Lr/G8d2DFifqp
cHGlFn54VpUyClNbfqi6vLn109LZK1kaH2YnrvZ1VqmvxcFDWgmcB5fKwcNRLRyGkjECK2WD8qAN
le4pWmnshfCNC+wu3joX62MBio5wh1ebJvEy5KEz0ZtATJUHOWlbtwtAPcxNsPV6ig1aHD4Y9phw
EYMEUMwuNlC3Qgh96lF7aCkeh15Uj/5hsBplHyiJ5KlT97ONFbM4TD3yqi/7iyvXi40UARaESYKG
8NL5atLQQyGXjg+VkWe7XMqDt2LUb8MLLlw8J4SyJhQ7FO7EqMkSO8dFkE3oV5UHRx8+mJENGast
u1UePgV5msPqvpXZrJfFgAnTLeQcgqVmyTQu5d1g1rmkPADWLW+aOP84gY/fWNVVI+Kx5PVSRVh3
uXdO0XRtbFbMsrTIu3WBEh7wF1tkrWuPTm0cmDjMFzxZMJNdWmnTEr4YeueQCOR+cejLuTFchLeo
j2tttqk0e+VTUURD64CJVkSblosCtl35k9/rD2PoKF+7cc5vGVCP3oBYCB6qRtMPYzLFG2/xlTVC
T4dZEI+ArJYEPJKhNFPr1/oDSbEEP0ntf5yHCPHPFMb710XhnEWYN7ht0NHSZIV+43I/jWFSGLm0
9YeYRoY3S0ayg/ob5dGwlnc+TbmNG7b2jtgTDThm8izqIgtvlWTmEPgUZB5iPxl2o29kngVbBHNW
feeWbTC+fflGrz+giIhpNoo8g5LMIoaLighRWRiRH4iFLagkJq1sby3JFhMFTmNVdw0ajgi5pVmy
NX+49mMQxjJuCnKJaTYKM5db2zKypA+zYjwwKFfAcCT735meAiwFTuo41sH0Tkfp1huVfou078om
i9FHhl2pAACWX4RZMR1t6Fkn64F+6oC8g9/uLcrOLkpEtpszU/Tqj0rVBE/NOAUeDQ9zuVKgplWJ
SDLVLivIIRaBB/OZN1uL0qR3q37qf778Vde+BnsMQpMIw01AKnBpcHJmANVRKz2w+7rbtnnujXa1
1X5YQjy5HJgRUwAsjL6HsXgOoHTXEysxJSQojFOuJ/Ou6ctvgyH/NFpmvO2ofR+FNhNN8vQ4KMaN
HY/jRsIjzuflY8iPwIwjl1SwhC8jMTTFAHwS2Zw63UTOwBx9c3ifFNyxwM0dG/KSEp707Ng5Seg/
dYria64lw3i1e3nH1/cIECSNGHIu0lpK1Zc7PutqFSZREpycymfYACpXhT59U34zS8SZyxhVWz0c
q60iy3r5JOoi+aJSSVKkLtxFj4oOjdIsOhXmZN4gHNdMe73MStltQtWcvL6XzW+aOhmGW85a+xHS
GP3p5ZWvzxqtDAqrjOVhilnuy5VDSyJb0QA8LUSf5qFJlHhv5NWwcaLXV5Zakij9M9HIgVtirOLR
8pMUvDBkW1AsD/Hwht6R7To97DKNsVUruLImXCKVVOIBWDKWFxZn1VZx0GYn+Gjyr4mW63vbibcU
u56zkcvDy6LATyoMSKu06xeHJmyGQJ/huD9FsT2bqluxe4lb1xRGj12nRE9FrsvzzsmHMg9dqRyz
4U1QTfaws/MuPJml3FuememF9h6+QufvgC6J4kL8mLde3MhVsZsUJ9Bu8ThWvDEcdm2LqDbz+tI2
EK2Dy8+exbB05J2TnWKlMz2a/5JnwdKzcb3XTz0AJw1GGQgKwRuvipVjFXST4+cnS1J1T5psczf4
qcnoor4Vda4WRFEP9BYwXkJOUrtFfNb5M2Jfll+cWsWJvKEPJc8u+nBjZnDlJ7DCXeFMiXlZHtbL
bSv8uMuVdCi5sFl0qGqNUKKeTMn1fT8eXMDw/aFjrvDmlZeUURT6qcRLjImxzMULpGnIo3Vg7k6t
2UJ2IHUoMuvKuP8NK0RKwCVwgdBZXy4uzcYomYKSpqqv9F7btAFpZ/nqOQ3WIrwsnUDeU0hBL630
pm9EFYzcp3bwtZt5MuOHlNBmR+Vnq+m4On5EJfg0Yk0G+NAhWmzbOCPj1TtzeZqHxjw2ECbs+sBE
0lYKX/2AYArWDcYzqN4JBNzlqqjEJFoUxtWpU0b1M98mGdy+UYt9XE1j5FYD3Ft5P6uvjW+FWSYu
UWd5RhIuVii3ca6GZV2dYlVDbLWdoGsf/Pmrn4TZwclS6ZVKlkxeYhDQAqE0udaqeB61lahE5NVJ
ttPyxgalfQyTpN13ifXKtt+zKTZTYD/pGFM1vNzS0VA6nUluTEVKeSPHKRQCkd7tE2pDd3FqJm9f
e/wV2tN8KTEVyUjdwp3rVhk7kq9VJ+DJ5r7IjPyQKdIrQab/XhUVQq4AkH9KKJerMqpOj9LeqU7W
ZMpQFsPclA7mfDDUaUvbYe0SWRBlSNpk8HYyJXhpCvJEc4DpqTpBow03kVoM5wYttQ0fv3aJl1YW
n4mWV+BLWVmfGBMxvMi02tHTYrUOXWK64G/JGH50Zh9//I2PBX2n8FV8smViV1m5oSD6XZ/mwA7e
DKNeeprZZxuR/5Ud5LgDYiGPZDxPXnhEQ299JufM+tS1qcNVjqudH0bT7uW1XHFThCQ8WmQ0vCnL
hNjPAAbUEDSeGj9OPJ3p2JNdwWhlKZ12/g1T4HIAyUKUAFPQ5ZEAuBgwuDZXp6B3gvdpPcu3kxLe
BVPUbzxZVxdFTQE4rMDeLku5EWU7I2+t6mRPMtTSDRON8FnY3hTRX3h5Ude+Elkofhe0jIBvXy6K
MKbV+iyuUS0NJC8r1fygBtq73zBCJVJUE+i+LiPYTDY7swnz+qSIzL7N5sFtJ2XrMq3iZA4CbS6u
K701ipALf173GlyBXc+B46beVqUJf9BU1pBK5NVtkOVbdBnXvhJzoQjoEcUigrJIAa2IqpbTTawq
8seYOHDqpEMuRe1jh7BLt3Emrn0okIOg0Rzw9RTsLj+Uhgwx+rJzjTS4Vh6jQM7d2ui3xs6vr+l/
rCyxYb7DaFoda/WpiaJ6R5k/96q4C5jLDJ5efyboIIh5WvrkYAAu18MMYjtTmKxPtRT1twia6F7Q
jP7+N6wITTLRjkcXbXEmAhUN2xHB9lPZVfGuVqYfCowOGz7o2qchBWQQDdgqFUGxqb/0dKO6GqRg
SJoT3Fr6Lhja4RhOxuuDdIJnXj4+DgjBFfbXcHzb6eyiOQGYsP9StN5wbvUxrdXjb2wZA7Bixo23
fJnUSm0A44afwbuV1PPsOskom5Ds5qip/YYhYLXPM2U0Qxbb1jpGy0BXxLahqLYjNbDcLqKl+Wor
ADkYVWRQUaZUuzhnaWeMDOEbzSnVY23vl83kNRZQjN+wggfFC4ji5RK2nPZgo43abE5z2iteHEfS
Tiu713s4ghFBziOwQWtcSdDHZjmrBlMDRZGf1SiSfzAJp70N5ja5hfUr/vbyqkQ8dZGkU1ZiPYLs
i6FaMrfLg23nfWGNNmDsGUHv7qYI20p6P4QTUt7+MBXVQw7Tr3mIrMFGmkBv2+DVITqVQyrBkG2Q
ggCdvvwBhowtH/W+PCV1Q4k2DALlqUwR1PCYDpO+mIbabXnA9StC1oNFm//jzCwDCt2JZTmbdK4Z
EUzn5bmkZwdwDPNRM1BjdVHczLbKwWubpIxCt5n6GTWXpQOROwZFY2BypwBNynDnyGllfkZNrA8+
Snotad/KJA42ihjidl1+20ub4mf6xWkFzdCP1HzbUwufwH1CcWxnhln7ZUqIQV8+Rmv/KNwJrl7o
wMmAtS9N2fbc6BIksicmtqTdWIOiTqug3Hggr20iRxVuC6G4xG5eWongpu3lpupOSL5/yvSmg7wq
vu9m9baLi63g9truMfZIbKYwfkyOfGmsKJQ5oaTbnbQ6at4E9vwdZLMQI/S3+O9XloT34kQzg0Bb
iyfm0pKkUfkr27E92UUp7eLUyhlI0ho3mqf6td8Jv8WLDFpaJ5xZzV5kU1VEphT0Jz9vAjeJkXWM
UWLYsHJlQUSBAMCBWQn09MIhw3PeK5Ga96cGPhLVDaATHhM/y3eJkQavDdlZkQCtkJAKKY7l+J7e
lkY12GoPCMlECaGFCrHyoFdXSq9Sc2pdLx/0lb98RtSDjiMbEf5jcSqIm4y6yfThpNoDz0AH1DD3
JnM065t8pp+1y6emyj1adf0n5A+1biMQWW8tgSgVcZwXoGYy8cuzAj3hvwkiTyZi5/ueUovXIDt7
HGZji29hlblSIeZgMqjH3abvugisADfNYTVkGijfbPIU4iyyEzs+2FKln9S0tr6nmh+9tvtJwwzf
zJtEaQr5gcVdsAOkldustk6dzWzEkQ5QYBwVLk24k3ppavcvf86V3wLPgLIBJV6SPZke6OV2jkPX
J0Fb2Aw397LXhorpyuqmd1x/NEGORROeGTnu3jJtkbTOaB0tnpGKY7R8V9tQt3lW29g5YnFJtYW3
F9frwu+rpMmCWBrctGi2ih/nF79fKrGltMmknVRf1XdhAeQJ+tX6gLCfjC5NpcIHG9FPpggM66S6
9Raszg06UNDYiLxJeJmlXqQZguHIOms+Sa1eBwd7qDHRaE2b3tHmqg03zLIu3s1hLsWHlz/n6nZi
GtAI2BRqz6RR2uXKdSUcQtkvlBOTDGUJG7wWKgenDFHJ46b2445n17A9I0QzeV9Kjd5suIfV1jOR
xWMhIBBEUxQRLn+AqpZGxuZk43FCjZD6MPRo75woaz6HnPpdomnZ32kdd198SKYDNwhMZ6tKvTpr
/ARiCBMon6DsWE5N6ZEe9tAmGY8ls+fvRynsH6inBZ/NzNgii153SMX8GQUZkAok4ys8WlHruCNf
NR8J2nrrxp97yXKTynQaV7Hi2PIKJxw+FU1UZ/A2jml/lJ0mqh7MWgFVXKFFlm9kNtf2nyYlU740
InAhywOQTBZV3tp81INmgmI+zZDpmD6UTbXXC9NwG1/53jjBQSnSVzdz2AwwjYRcCsceUdrLTz8D
axtgGTQfTUexvT6SfVeWgvoY1W23scpr3/gZwoxnxlMuEcYNnC3wc4fWY5+PqgvWCGBca/IOJb7+
7uUbtVYoY1kEJxwokJQQHS9OdDswd18Fg8V5antp18398BSnFZW4TMrmtwNolcm15i59nIYkGgVT
hp8c2qLt3jVxZo5HLVHDLZLgldtGOZKOD10SXn/eJuGCfvFwfR60TVWE9uMg1/qp6LP+YURI7cPL
a79iBRSFAP5AOiQKMpdWzCgokU/unEdr6EbklvKm+Ks3zMl92cyVr8ntYQiDBIjkYNlrNIvQ6mYp
syFTyxLXVKfp3WAow0Gh5byxolUALapmwM/oT4je7JIU24r12ep62X5M7bb/2Buhf9crPXIfViq7
su53n15e2pUdJFgBNkD1EdCPvgghcqmoVFCd9qNp+SkAnzT5rNrt1tD7tQ181rEQpVQK3ouYrOsb
LXDsxHlMsrzb+3bXeUphZTRd5C0I87UF8aEIFSBUEgHK5ZEwjMAKrCp1HpuxmnZDW5YeVY15435f
syIQNUQK7Br5zqWVsK7HsYP4+NFowbe1FFB2MQzHN6/+OFD9AxkV8pBQlSx85aiEOaIdSXCGEM44
5sXQubLmb+k6X1kLESSngPMmareLtZj0jCLFJuwvBy31ushKbhM85BYMdvXyc0+fGzkCOS+aBZdb
ZseDYmWMTZ71zO7m3YTTmj8qSZNDCd2Okg1cGHz7juihVLyqUeVgD/0EoqbpaOvNWzrV6viOwSjE
euA9q1MPXkomrNn8SYpdAzf3NZILI3Ur5hSdHZBeh/9Ouly6SX0wVQ82vB4IAMlWjqRAZBjZx9qW
/XOLb4kYqjRbGZ6sgVSrMPop/V4wlVU/FFY9UfgPgvTdPEYGeFCpb8vYRYLBB11bzVpzV9Y+GlJa
IEW6mzCz5biJasQ/hoQZsndRbLTFTa0WqrHXiV6Hu5G8xXJlBZL0r0MtRzN5iTKZd5IeKdZj5KRF
dQvFUOvv5G4ge8jVyUG1Ym5miKxmCjGuRBk6qXdB30r6d6UFb/n0yoNHaEQTGC4hSgWkbos0vtdq
REihJn1U1aw9tA06w1mgbYWhq4MHkxXodTAcuNZ1ptYTaNhJOdmPHWHGztSygLYEgISX17LyqMIK
jBskZCIMWgZ8jSQpKprj9qNddPHZBPjqZn2g36XaOO79IW2+vGxvvSrONgRdFjkvm7h8LBy9cgp+
V3mMu6g4VCrND+h/jFevCnApjz7ASTEztSRMMVBFlqdpUB/rwKp3hRWXByTfpTujHKVbQ622ur7r
XaT9aoAcZngC9MOyApLFstSZdaM9guTVz0xSOKEbIob6KfA1KXDljtHgl/dRuJ2LHInSH9VG6lWi
akx4c+kvpsZpy4SZk0e9zjJrZ1hl9aQPU1gezRwnf6wMaTQOwHdGc6Pg+Vw4WphmQoQyMsKhYkJz
8YYMdS2mGxznMWvGbjqVo5P+SKw8+QIBWRIcrETt/gK4ilRGmozBSK3QaZpd5/jdU9lmjXTrpICQ
Xc1MJdjB6IigZqchdfQRGoNGPcLIWs+7KNKt3BuqsS2/alYWUJLo4snwyqTuon0BnXK96yKjaN87
vmn+9NXe+lz1nQZnzESty5Xj3vzWN2ijHF7e+OfXeLF82FsEoE+34Ttd9tQUmH46RmP1x3HOSrea
leAxdgZDd+PJMb5r/fQpt/vdBELjR130zVe9Nsut12L58QVDNpGjmEkFEaUvXr461CpQOIXzKMVJ
dBzaWqkZ7VeDxJvaJNmowq5eJpt4C2JsATSAU2/JA+QPWps3deM8OgECewOpmavHwV/mmOluLlXH
PFffBjZPzcv7vHIUNphF+AvBhsAgaK7WWFuZbCRRfB6iovsCm1Pq0rFSP71sZRV6CSuMqcHfJ3pJ
SxIGo4IQs0/y+Nz0UnK0MkW+h/s1OcDuvJVfrXwEQGIMQW9OXUo0yS5vLAqLTRZ2M5zDqQNiyBy/
jklgeb5k79uuDzf8w3phVIYErzMviEqBcWEtCPOxCMoyONdDX3qQ5yKykpbaScm6V4+dwKUGsAFu
eBYlaDsWCxtHKiHglM7xWKBvUNXZoU+HLU7L9XlgFRTKKE7QXiRrvLQiwVNdqHnFG1X7qUfcEd4W
ceBsRK5Xtk1kTDwegN5hal9UfqvQKqxkCBO2LdGCXVk45V/2PDN0Hjd5KO9ePn0rJ86kPm8gK7Lo
A0Hmf7kmw48GMxt4d2UjmKFtKVHeqqQfddnfSXFfHFEg3KqtXVkgbxSoTQFJFnMFlyY7fIU5J21y
RuG1vPWNlrHlqZVSblfr919fXt+Vb+awNvEQY5RxsktjoTUGuhyU2VkqmuDBoQH5IdazYv96KzQf
VN5fplxWu0iNJJRaycrOszKjEJdJ0l4q9GLjW11bi1AeoTbJtWKQbLEWyGDyMk+ys9rZ/gFpZvNb
ABHCX69di6DNBJ4pms0gtxdWJKdMgtjw2bFSR0azVB036KutYae1S8cKZIdQdIHfoUt7uZbZkme1
aPL8XKTafMwQNN87UzIfmqlvb3VJHd2KHvFdW2XmlgLU+shrApKMQyIjEVrGl6b9QSnjUg6zc6FY
/fBOrTMzPiELrY7nmlQy/zCpZffdLH0jfnUz/xl1AyWTgWAGFa7FaWzKtFHioSnOaWgOtleUTCRb
DFK+/oqB9KdQTtAisPdLQv00giJptoPi7PdzTouDISEja8ujk5qW++rjwpgf7xcvF7X5ZRSoxVlh
hVVbnPNy7g5UR8xzEbfFRsS3rpOiQAYZBeeSjIeIZ3FeoibWOklKi3MfJ8MNHLvJIbQk/0guFu3V
oTR3WYYkI0RYtjcCLt739qCfcnze8eX1rt9QerRcdcCpgrx/eXomavDUKa3iXAKnPA5VbroZRKd7
Tar9nZIgIfGyvfWlF5wpfEJBHEaBeHFas0A3xrKOy3NV98UO3b23Ofim31gUOa3o5DBnvJIgydVU
T+2sK8+IQQferDmxlzt+6CWqX+6zWW5uXl7UlSvIgA1ANzGGKFPMvbyC5BRzPdVWeeamaB6vk7aP
EHY5OCn6fvZMZQGJxuDby0av7CThgSh5CplsiniXRnHb/lTmRnUefdXxfNVIDU8ltLQ3vtiVE0Jl
iwo2/AOCaXyxOIVhwNGY5OpctLn8MzLz4l2WmPmnhiGOvVpGr1ZlRCQdSgeeUgZfZKLky3XZaj0Y
2mCXZ5RatTeibXpIh9HegSfcCFVXrQEs4VYoR+K9CFgXaVddV0geBqyMKoy2b4K06j3SEIS5KzVx
GFFPM/mjObWMe/Rhe8upLb68/A2vHByKyYKiA9Yynefpcq0N1Df9PMfNGRdXaHvcNTximgInyRun
UMrq1qRS9S6HZGyL2VtZhy1M5jJixNshIsBllzyEbQjm1c44pxVYKYv3ySjz2gUnUAZvZq2uolun
RBPsPqSJXf8srXG2jvKQxc373JpRXHeTwpzNn4rZFNUdU/jQbbSjWjVCzlrOb1/eqOUhpMfOUeAb
MdJhitzpcqO6AdVdeLLSc2/lza6fkzeB5J+hSPuMbMpr60TCGOzJFHFEmga/yKUxVSk6xZrj/BwW
jcJUXwrDzii/NnvBiuAswQxel1RpsaQmLdU2y9v6zISK6RmG5Bw5ah8Npyw88IDtxpOzPOzCHKNX
JNgkFvToxA7/0iApdUQLbXtqzlEpWcdW54lJnV7ZIybee4M9psdmGux9XZuBp05VuOFFlt4K84L/
TAyFkvxSxb403/eVAiNs2Z7D3vcpt6L1W/tyf3j5mKytcI85H4R6JjnacpLebKQSPd6gOzPiZj9U
6KRnN2NWDVsB8nNb5NeSBSxavN0C1yRaquYyTDCbVMqdrhvO1G1ASqpaPNrHBhaKNxaSw/khtef4
q25IlfI2rNWun3dlaxp1iihOq0IXI3dNRWlBHSwvLYPoA31peT4i6R6Pnt0PlYF+kwwnEYXxOHa7
xLTnYwDdxffEkrMPERQXkpvVYcw0rR04XybkKFC4lqWPmtmY8StjIhYrgBf4CqitRIn28ttpCSr3
Y5WP58KR/lJ7PTyGRWxu3PAlAT99Oxhn8IJAdjDFNV9YqQLVzqJyomTaK8q+Hg2Y1Sv03qbdLMHR
58H0Q7lKGlun3qOiG+TnVOP2H2MjsJsDs8yx6VY1VT53tMNG2tFo0oZXZkYCX8NJ5trS2KWIskj2
ysoeqMbN5bl3bGLtTLFOUtbRuH8+x//nx/hfwVNBEoDObN7867/59Y8C2pEoCNvFL//1WD7l79v6
6al9+Fb+t/ir//NHL//ivx4i6l5N8bNd/qmLv8S//x/7u2/tt4tf7HPY/6a33VM9vXtqoMl8NsBP
Kv7k/+9v/vH0/K98mMqnf/75o+hwXfxrQVTkf/7nt27//uef1Dd/udLi3//Pb56+Zfy987f0W7f6
80/fmpa/qun/AGVLN+e5vETg8+cfw9O/f0f5B5X950QSbQBgUH/+kRd1G/7zT/sfuHIiW7DTJCuU
9v78oyk68TvqP6jVUvkQSiIEbvyBP//fsi8+0P9+sD/yjiwqytuGf5fT+b8OgbSSAUwqUQTgooq8
qlf3auVDHGZN92A72h14m8YNdZsGihKhElAiEVNqjCpHaK39sj//+UF+NSxO3KVhA9MCTk3ItIYK
ymUwOYky1Pd2OCdub8YmksNqfqOM0hYq8dK7ijViiviHRgMKMCv0fp/CjtwNeX1f+E7qJW1vHkbD
jDYWtCAbejYDthJyJlA7uNklY3IUNEEHKqe7t02pceXaDoHiGulH5r/6N20kDwcjSRUVerGRQp8a
V4k7mnqYAg92hm/RGCr7QW9MczerVX2UZtVHqkcpICVSZ0t9LKEysgTZUPR36SSM5ekdjPvtNH1U
+qn5nPTV8HcfhdJXS4Lo2pgrx3CjMe5PfS0VlJPGcHoXZ6r6Ue+G6msbKNZdEI7fjSaW34KYH3Zq
P3YAfXy5yl1fy8a/nFmRXlfMfd4kETQQmJMXM9G1iBxVpclUZZDb+2SwuoMzoFHgd+MW4lX43MXh
ouHLBWGOQqAExIn4JWgwYxnUzGA398YcfuqrndadAACWR830txQxn2EjK1sCMPzMHMeNvLTVdAH9
ztJv7v2JQeFJ9tQg21W+doiRle5+BPGhVA0mExo6FpE3GfWh61uCFhnyNealaspI3xI5vo2q4imQ
9H042BRiHrVmdAf1ZDQOrPeTF0IRb2SfbHCZXZW5MBh5g3av1Oc+eiO3Xtm8g4fWDeW/9Ohz3L9p
Ci/NPWkOvNCS90Gi7sF7whnWHaQ+duP5qIQlp+9z4z/GxfSWwU5Ggu5jRijG+O1kPvntp2mO74bo
HU7pkCpvfEbuSuWUWZM3mAfNhraxH/jPb4iTPdqlepN372rEk152Es8VktXmkuaLoiFp/hK5CbgP
WH+jNPdFGClHfnkw7Vw+xEn+FCXFBE5Iie7VME4PmRMUR4A94QclSU4RXLgHww+lXYb8yl1RQ6GZ
+bKrtN0XuqCHXn/isa69lErJLuvz+m3cyNHZjxHHAd54N0pRum9DTfOUZkSzZlD+TkujvU1g5Lxz
it56MPWmEl0PZVcjf/1eS8zyNhmjga+Ebpqal+FGoPGcK6z2QtBRCxoNMbpxedBQ05TLuDPbe6Ox
tR0ywdEBXzS9mcvZ8PRc6386w4j7ttLejftM+xI0uXqba6OMqouDxIxvVm4ED/TOAHPlSYSIqOzA
HZwbcef5OJqb0W/4l2HQ2+s6jfOXP+aiX/bvuw+gkfkMuOUEcvtyAVIXGoKwrr3PpkH34hZtoiZw
zGNbTvq+sYf8mNpTckdQP7ql0n22YnWLCvHKqwM8BDcNNh1Y3XK+Hu2pXk7UpLuXbHBQviPFd1Iy
G0fb8LfIZK6a4lmFAUwl/lw+B7keVlUzd929UyEtNOqTss/URP4a0uLZ2tlrtqAZIymD3UVITF7u
rKy0dmOg+niflnJ7yqD73VER1N4OfTvcsRmam4Sz7VlDndyHilzuK7VuDgbCKDdUDcF4doV5UNu4
gekzUzfahs850uXBhU2QVxE+A/6XQPTypwusgrF8xl7vg9pX9w01V9cw5RA8S1PaHuTx3c4KbNtj
uvOLX0XaThti/8bIh+GQK7N5NNNhvqHqyCTG3MvMukyq9/LRXEdBlPae0wWSTeAPi8wZXawQtJpW
3hdjS5kor1E8SMb0jTnX+dGawuQ2bmbzXqEBumFZfJmLvaF6woQc2CVCBiibF9l0FchKZyHQdIdW
s723pqTcBbQVXpUJcfMotIGhJggCu0SMIpLsX97DsnfKvhpj/S6T6/EgZwjuxYI09uVdXL26FASY
9yNbJrLDXS/qUmaAulw69fPd/2XvzHbjRrZ0/SqFvj704TxcHjInjdaYln1DyLLNIcjgPD79+Sjb
tZUpl9VuoIFuYAN1UUCVTSYZXBHrX/+QT9rWKOt6180qQITmkBlJhvPz1f6o1/jHDuKg6/htR/I/
sNfAKejFg3/Va9w+cpT/a/c1+yof/89f/695+iobupW/HuWXv+5Q8LSP8q8vj38FnYyBZr93N0sL
8/zXfm9JFPMdADNUNoBfjKfg/7Huvvckima+W/w/wdgYjxw2JYrzDnUqBx2sNqiiROWwBH60JYqp
vqOqW7x5vJ0XZOEPupKjrWIZgaK+hu3EnAGdIrDW4YKdRyxK8iI+VUXcZ5vGgdOQrZClVHJXS63P
7+HglMXnSBAUGvqxYtT9Z0PrFhsO3Ynjt1IGjrjD+EUxWGFIxY9mWLqQiQ7vB5r8JFwiE32iDUac
9yvCSYM+LfPaCGwDn+cnpW/cNt4UVg73hLgNy2t2GMIZSrZKHBK/lfVoz7qNVafnvFVglw/rX0Vk
ifryGO8TirVAEBilHd1dhP+H5/RG5xdtqo9zgI9opZ8KvH1Ja26nXqFRgFsVp0FIT2nOQWtlbnWV
ymz0NkzmFOca5p6rvnVfh2V1qfhopxbvBgSZnKqOZ5i6URlSsZPTmlDXYlrPameO5wr5xHazroh1
ht5X2/qsmn6nClntx8Ew+xOBr4/jBlqfhrYbGIMyzY4fe5KjlmlPTXqXo779oPUiG/uVqNMkNoO6
t7rGL0NtUn+QGv4b6sxdkfPPMZhxUIr+sWD9TyxDC9/r//78il+VIYz2vx6BHs/Swh8VhuiedyCN
yAiQMcO5X9TsPyuMo79jO2JI7wLQPdeKn7CH4r5bjmcMMRc2Duqp5cv/WWG8d9BKKExApTCQVKSZ
P2/u6vvX8B2K+gfg43Dnhay65D0sw2+qC6Xw2DRFhzEzYSWl3uratVG9l9Eq3KTyetLPCv1siE4M
9aaMzieyUsIxyO3LMl83uN+emp5ff/BEMMfnmXfaSdIzTyMWdDj60bdilTeBdVdvhmJVaVSIK2e8
jJqgy1aR+T6PcUk8a+2rvrvwhm00rUfjvAL4080TfM99Nw3E5PO1puF9XH9UEzwugmpbkF7Vu3eK
TXZplWD/fGrJqyT5pGgfbfl+VOFToH56n+nvZQzwIErftS80sY/MzC+82Z/M3RSdZ9FtP/qwEf3q
fVOdUsTfOGQcFckfT5RdZskZXoY0R0V7QG9WuHGu3jaJ9WD1UYLVk+mcGbPzyRk7XxABWlTKZvgA
FmpdOMbUr9KhK9+6jdcvlp4f/cHirgGkdsylkbJxS6Mx51sR63ut09wbK1KTs8I4s5L0YXALvP7M
+1wdMeF16y1dlR5YRjbdwu9fzb12/+Kr+LHwXgJdh0WQp8KwmOWFehR4n81zOTW9OHsVhatHk+EO
tzW+65uuTLxNM5sPrTFt89Q+XQiPJ8Al2vrfxyOcUJZzzGLz97u6JJeR9Itzz/L//12VjHdQVhfW
yYLUcZh5UZWoLxyQkURQe/B15UX+AGMVzXq3/N8UMtQtC74HbPWzKunmu8UTxACq/Vmx/qAsHY0T
qJMcooErwWIXXql6LAhyIDpacTJa9yMZAedmWzQnXporK5na0Y3FlrejiZR3ILLInslCKXam1McT
SOh1UKk9XNgWIqofa/X8fUWxP/26Yi4L9V+nDO4MQ1Ra2SU5EK4AStPDhZyPpRpFidLehyRyrcIW
o9vKrrSryu7FplbMbPPitf3iwzn+jp+vt2weMN8x+zn29iDJcuiZLPX34BjdGi++3meK+1bS19FR
8/vPQpnCqQmPWWy0jhDJOCyFFsq4vy8dIdZS8QrDr2NX2YaxN9wgwXAD7IwALaBHrFqHHDylqrur
3//W5dkdPFuaICRgZD1gyoIV2tEJLhGp2YSeW+yx9512ja4rD1M1ZUtwT/dhqtV2XUAMuSJxBrDW
DI3V7y//+iEgCoPSy+66bMoodg7fLRZOzawV2rgnGn0AC8rzoNNH98pQW+2ysJx+1ZHJd2ZUzXiZ
juZDx7nrjbr96nUj9USXtxDRGOwz9T28BeLIlbnJonZf6ySbernerNrasd+4yvJDDh80V+H7XdAS
vjDalINqPI7pUGnx2O4r26hP9AT3PjVGNFSnTHbfeKgLIHd4LaRCJP7xFeNdDFPw8Fpz2Q8a/PRp
P2mNtYrGLt1wHNJuVVqJ01634tgvylh78FrcQYba3mZSaXeJIpMPIRlUeUDWwFuc/WU1H98TmxHS
epWuhkTqw3syHcTweVcPe9tQPnXgEes6lLt0tK7HTPHjpDTeADheP3A6OKKoLPgacHGOVVO6ixIH
b91pX4wp7oGI9FcR42Ok08lb1oyvLrVIZTWWL0NO2FPe0QpqK2tqaDT6fdbBx88TXCBnGDDr0Wz+
DDCiaHApFNqM5qBOgqwcbeqyrNIyDodu35F2vBkdTzkN0X0EYW1ZNwWGf2vNqR0ESLmx/v2q+tWP
xBR7sUxYBnfH7Oe07eISbHbcM0cxd+DZygomC9GZ1vQWc/xVwedHLpIZ5HvYoKG3PFwrWPvLxJv1
cR+a4bnTiAcElpk/Oonhx43x+fe/69XCXBpY2gG+E7ZaHurhxZxSB7fu0W2KsYQVz7lKBoJx5K6c
8vJ8TpT8rJPuW1zeX1yV4SBUKmove8xxIi6eUWKSTqzuZ5GHn8Ugn4ykTrZGois7pVvA8Ekxvv3+
l74qdBww4E5BXIeQzzT+aMPhLsweX0h130dRH3hDSC/BN7z746s8U3RAFZl8vrL3kP0A+NOG8x4z
O28dW03ruwYJFL+/yhG2+/wh8NxIaeK0go7reEATQv/qS6u392npXmCGQPqhGqhtCTOsO+/rtWZ8
bB3GX+kuzvYjjMJUnXZjO/l2xPFh3P/+dn7xcSwnBUwIOY8x2F7O4i/O2pURl5BTc3vv1mAwS0h0
MZKBLv8rvxoVDFulTsjGKwbeJBwGcLCe9nG80pOTIfONs+TCvR3MtXHNQ9BPqidUiNEXbxky/GlF
hUn88uJHXwp06czL68beSw9j/HPHuYzecj9+/RzB9ujjlqwNbNePaWu9IaWaKWn7geFRts1mhBy5
wE8qzSzxx+uUnZgPn3Mls1r+7fCVKUNumrHovH012MNa6MBrdsUU7vcLYznyH+57Hg3988zHwszi
mU/xcmVg4lAnGB54e9ftC4Ekr2i/RsgpwyBMnbRYhYXe1L5dzNXpkGX5tmzb+FslM5U4SG1cDCAq
0/yIfA+xrBbasVgViim/4B1bJkzhF71ByMQnwr9fJO02xn4r9OdKZEPgGu10ZpZVf1V3tpxozttV
MtXoEoZOKdRdlFSslQYLUtU3+tj75hZgn6vfP4DXRYffT1jVMzl8AegPH7OliSqajcHZyyYr1mUe
GkFdNm/RjF4dY3nK1G76BOYATDaOTjwSMmStu423J/vFWIlQk70ftoWjn+peMpzElTm1592gzlfE
ZohqrTVZfvn7H2q/etG4uD6j09wGYv2jLmUGVGRiq0R7a9C9E9TnzUpXhdgpQyHXIhZ/3KXg4wpz
BxoY2zHmIcv9vCg5hTlXuVa3Yq/WkVg5s6ni9C7EG6/v9YPlKgtkBiLGkOXYW04fNQzz9EbsY3Zq
7FZIR4JfUIU7MfTWlYz6+iySMiTUBRuNKYrKN+zQf3n9pS1FrLEYPBz9ynqyzGxG2blnRp9clm3/
UamkfpYUHHLsHPXmMI5O7BuF8lDF2lsEniPZwbLL8PMRiuAFxNVfeUWN2eAqcWyn+yw2/UFVtmyv
9ZkDBxoEbSrv0pisYSKdsFAzODfY1Zztqkkz31hbrz8igEfQyQXNAXM/VsvAwjctvHbEXnPgNY5J
2/h6VzTb36/gX16FIR05HTiwvPLOHObIqyqHFVVULZhjNo6npZq+NZX95VWot0RSYK1kPXeEL9Zt
NuQ4K7tC7O1W0fxhiMtVmjtvuQg9M20O+g1e16IvghT/fURx+Hl05JyHfa+m+0kRbg33uiHBptb8
JmosPBSQasXloPveZHofiqGKL7Lcy+/RwqlPi8NOUIThuDZk+M1xxv6bo3aYCo+D4yHun+X0jSQt
fWuOBhQyq62ndZYI61MTCi0Ie8Jc3ujofvEV8GOY6S+/ZmnXD3+MPmLOYYRdus/nKtt25OUsIhfC
1RVN87tpST4Ii885Mtiyn97yS3sFr/IRINNCXr7MVjltHbVuRd5kCaLndC+z2lrz7FI8HUrtpFa1
diPwytpOxujshqpTN5U1WLjJhNPNGKrJJhJh/F/4FuDTPcfaIz0+fhY2yI835DLde5nqnECeKTZD
bL7lgvS6mvObORs8XweI7eis3HvOWLf9nOxndxBBKMZ4k3hRfpLk+XwyF9b4xrf3i4e8uBfyiOHS
Mwo7dsWDuVazXOtm7w39x9KxkFPH0LcGzZ5O5tGwH7S2f+jNJlr1xZCeaB2hfKPaN2dGXYg3Wr1X
qAw4DKTdRWKBbx2TuaNfHye5k6WTbEHyda3y1bBtTmmU8nXkNfGWVd984MHBiYrMPPLLONrHSfVW
EMArRHK5C/ZyZrKgM/S7R6u+UnjPwnDaBTJwmWRU7QeOpxFZh0W3HtSu8nMZKVvsB+RmguL4ue2M
6S5U9K/Sg5c6tTeQ3rw3ALNngdeLwsJeAOsauHaJwEVfcWyQphUDuchu2D847PbnUVemD3bTtAMB
vOhs/dpxc0IZ60YjiG6YrIvIzaoHu8L41dfS2Y79KTOyy0p24adYa9WGjjOzLmwnNhq/H/rG9HM7
s0t/jnrtLjdHmLDKFBfv8RvOyJfOPPVBj7xu9Od2kHd4WWiqr+C6etUMjXYN3Jan4DeJeac3pTH6
hlWpSlAXUfUpSrL4qWBHvcvyIjUwDmhk6o+0afh8lXPa+roVVjf9oMhPMq+1/eR6o+VbHRw43zRC
xriancaPOqbUaeDGwjsrRlte1EUdPcH7kuxKll58NrDNvyu02PjSQgk1/FTk+mejx1Qh0O0RQxQv
qq7NWW1rHz1WpPplqXKYnVlL5wmhpk+l5+S5LwcO54aFXZaP1UN9p5A9OYLElt6M/dysxPhtl+lH
Vebh99bgv2Hy+r+O4bFwwP95hPHhEcvL5pnQsenaTj4ejDOWP/v3OMNm+LD0aqg+waQWAvnfQ1Z3
mb8uI44F5Px7kmG8YzeG9kFrR43Tl0y1n5MMmB9oVRfXSqZneCHQzP/JJONVE8l3tsjzsffka31V
SiMIvkmiqe192qUs8NoggXiUCU5FFsfyrYfjmU8McCTWxLf0n6FUdDEKk2YIWsMW92HVVpfZaOQ3
DPXnbUNlfqO+vtpcwAogKHBzSB9NDpiH2zniPBuWtt3eV2l7VWp6d4oXHHZ+Iq/Mkxfv7+p7XXo5
BHx12louBTABZkBbzfs6vFTbO0MYWXN7PxEKHnRDHa0jNU7f0Eo9o9cviiKcUFoDmixQJSgpYM+H
lxnmylbqNofzjAfWVrMrqlg8XI2MDYKsaaqNyryVPIM2FHdaNrmXc6VciDo7q+PQ8m0tkuxoYl7P
c2zd5i5PXNE8sUqnSWyc8EY4VXkmoL3s0giguGzicBt35NV5vae+tRMvm9vxb2HZ6KDGyGFpOw5/
yxSaBtH0Tbx3HCX+4nTSuOKQ2gSevux4Sen5SaedjiaeN52JBrjP5iCahLrKW8uXdTlvsyavA9nd
WWZPWo6Iku8v9d/16T/wZXqxvl9RP24f8+KoJvH//12TtHfA/IhUEEzTui1HrL9rkv4OdiUEVTpJ
vA4P6xIUSJiJTCVgkeHrd1CXKCEL8YPjL8xQrCr+oC49+8UcLCzUwCAUoNrcBO3yEUiIcQSszn40
7sqkqpSPSow9XUIoVe3n9CqEsPVMneZQPspeIL4gs8Xa1LJO8RoJ5/JLmYTxOm4tyy/0GLq/q1aY
rLkafwJXYV04J7JXq2GTFKUkpMTxmnU0DPnsNwSiX5lsmViVqUYjgkhMurOC5FzcprPyqe4bKPxS
H4rPKg3N5MvCAKEJ4ZDdALfM8YIw9bmvZ/1UrjvVir/kdoln0iDhV/lpXM/uhsT18iohSXFTtUNf
BcOi6nijbr4qZhz34QwvyiHMlOF7Hn6ZNS82oQHS7jI1CYNG7+ogz81+9WJJ/aJkvqrOXEXTWCwL
1QdF6xHMmdVZ21VlwuFLms1axkW9GY0GAQMmnGtiYN5ir/5iXfBTmMDiorR4ZB4LWzs9l+iHrenO
VssJOKXoP46GqyDk4PD/TbChikDXUm8LaTfmLWvOkPuNUVZBPxYAv2UbIq0wpfmUS7X9GqqFh9+e
JwonaJ2hzf1oKsxbE+PpLNBLc7rvnMkKg9GAP7hOSslRaxrqZg3GaHcB27MoVvPieOeLbpjbIC4d
XA7M3Ezfo4jwqpVplJNOVxBeKsRzaSvbLMszPXSqGzEP46Nip0UaKE1nPFqJXX8zc5FWQWqWTu6b
TFryN7rjVy9sGQDA7MfZCBPGV4QqtAdMo0Z7vGsj+S2ci7NI4dnMurdTRJhsnlfHv2vvfyy8k38+
Gm6/copPDorv8ge+117TRmi4qKSxCgQppLz9LL2Qc7HreMFR4b/8OBKaBrxdy2KowEERgG8xLvhx
IjS1d1Rk5ptA53zpcHv/pPByKwdbOi4v1HxYtLCgOAIt7k2HhYPRs7fQVOv17LaV2GZTipJ6cEp7
n1jg35sYs74mqKLesDe2WY/3ep+5j9zxeBK6Rar7PY1bjJahMxVfh07bnaI5SLOzRhjegxV28Nrb
Noec5yaewAk0EkONFK7v34+601TYVOul9POocT9hZAlhtvHUySLSvgovpOsxI6uHNp7R0BRKETDy
KFFOqMN43raaEcJk7/QgcqCevh/6MN0lveqdt3Y2XUYwMx5NK62+UfUHPE5j9XGeJ6Baxg7iY+HJ
DIuZKRskrWOsXiaJGD+2Ve/cezIfkm1MV4feMo293LenKEn8cDDRYg5ZPqMLjvLm0RaV9iWWuWYC
fSX5B71lquKrU2TQ87ZzLv1R66twhYY4jxE61eLBiu35DKNNkhAVAIRtomXvdbN2K06gXn1KABAJ
x3kjFWQf1lD4XpGmX+JUKIznTHM6xa/Ow023bx0bWdrUIFUUIASBpbdDFhD20fcrBnFN4rehNGhO
Faby6zQzjHAdyq7knCaN8qIok6j3S6XTP5mN1FK/sLP6GpJWpKyNRi0e0nYGUFGFmVl+pbfu+1oY
thJkEdrQoMJcsEY/k6v6WiFh5INRWN5niFCCrHlD0Lc2+aA99mBwdRDFYAIrEQ/taR9ztt/h/jgw
VilTuJeYCrUdaR5m5fpO3s1XdoN0lAZ3Gkg4TM208SMH0fhGGaS+o6gP+spWhwyHIG1273M5JDkI
X+pESDZFikVKq03JSjoyUbbd6DnKiqAXpzqtmnLiQpYqsHeTRYV0rvCaDgVWh1KurbJqM5peMfqQ
DNx+HXtxS5xsUrvINNNav3WH1rmRYxuzycwuEN4Yuz4xFMYE2Zw1Bg1ragKnafr7kdyjPnCIxead
e11un+JGj5wrxbTxMSOiJYHzbTtnlduF9XqyXdJFdDdsUIjiO5+vsRozkoA23r1w5sImlW5wkP/q
UKk1n7BY2/WF08zzjnjLMPLNBILDrnAXtwWosdKFxyHiZD2Z2vhJtqP3sVR0pQrM1sWW3MWWHsa7
N/X8ezZMG3Wqvc/13PI3VV3n4eNX1hezITXyBLVU3bV5n4n1kBZ8toY9LsCwHTvx2lNGdmA0yR8x
mK4S3+nbFkAjZbc+iW0vIWJHpUL4M2exbxpQjxGkzOfESrOEtkB1nDT8zMA6EMw5tD44eSFFYJgj
JgWtZ1Y8TNOs941Msm8ZwMunvGkrwx/qMvzalqVd+HyBA178+pyusnJxy+maItcC4FjUmAKb3c7H
HTj+gHmzji7SqGwtcMZYjQIGidg4i0TD2M3L0ixaQf9MrSDDOV4NJk0Wsy+WxbPo8BrnVJptpftm
G5txYIh+xG3aBIAjQEKZr9xxGpKgsggeWKlum6sQ6Muu9h1XkeEK+q+jnthI6dJtm9RpGJQZje+m
mAt92ExKRGmyAb+MHdprTP3B5iiHRmTW2brmUGwGiUkoNXSEQak38Zw6/SasxszbqL0wHwoL55nA
dcdk77aF96UI1e4Bcb2prAY1afotR/dI36AYbe+8cbKTIM16Ye+6stVxZpq6RtuESuog65q0qKTy
qEb6xO2M3UlCzC7KJLsxP42e2ZGpOmbdDZZcUbzOS7Ltd3XRzcY2ymatvTHrmBWiKJNlX3Vjl3Qn
PEblUTL3FJthaIZy5Yms+qImQxtweZjduY0qt0yuzSpD+edUXaoFMd7arMy83UHR9XwrVK2gnhNe
Kz02r8/CvDVa7MdsK98mHPLO50JepIOOwUMenli8ejeRZ24xXXm6sfYiHHgSbfCxVrwUkbHClvkm
L/v3ZqU+NVwbG8veN1LtFOvSrdHFySoMBz+2uYGerEHDlWc2CBx8z9Q3vPl9U1YulhHlWVNbDwjI
vkyNvB2FwUdabnpNf9Siq76tLnIx4dAx7YwmPmna9KSMvPVEpzCrMtCi7P2YTOu8ih/q3lVWrVVV
O6ce7joZYr6aJuMOA9YlPOqGQzWlrbL8LHQvZGzoASETaxV7Iad7wuRCBj3mV4PH1TI12qY1otoh
dE9JBPlgTUa8aTMVkkCarcgB2iiz7eOdaK5mka0aYzpN5lKcmo2hnMJlvEO7k/uW2WCtOBS7Qex0
tOB9MdUnIpogsEp3V0c5jiT9TaN1J73tnRKFQ+1Jo8AcP889smc5ONMJf/5DWEcfmtRs/FCat5lI
TnsnPnOFcS76qfdVd/aotdO2rxDDKip/bRmZ1/jyPllKKtd5HyOzHiwNPyFCcfZSJZQel+WmbteK
qW+govKJzmf41Z1mUjsbsH4NciK8S8t838UDq4aKg4TlJAobMGPXrR4Q3a/yVHwtbG9dqdmuS/Wd
Orn7slkYDnNcB1Puij3il0DFFrbRk7WWgNLObn5BLTJ8bFWTdTymSBFnZh+x1PYkQki/1ZaDTNY+
JYV+U1c5kDwfY4DUbuUo2aYqqrteTx8opwHYeXyCIed1v2BtbVtQAxKLfbqCj7Hh6HNbOcVZVWWP
ehZ/GMPWxbBD0+4cXQkaU+98pGMeCJLW+ehlLxrA/lXqxWQFFeN1H/N30kuIddFVQ8LXqKMv7Oon
11TSoHB67WLQtMlvxwezzCSr2v7K5VapKy7jpJbOqu0t/MetkCNarl2kGj1UHFZbl+PGSi+VL7Ni
rWQ5rOdsDk/1si5vGxOTKxRDdFzKqSKuzHSIfWncpGpJe+11CT25PRUcWcyPXd3P57OIVqKCg4Ev
A57j07VuDps8jVea1Gt0XLzDVJpXuSy3NemOUR+dMP29lLMISgXrrEx6PPnk85zEF3PeAguwbYzR
pWJbJ+1kXzltGnDASALI0SuZG7e6JRexPm4KdrSOTadbx+WMDzr5Cz4SsthXq1ZfmUWo+63Id22n
+roiLqY6wn/KvtK1/IZwc79xxNqiokaqd4VbS2B5zE41DSFJKHZexWLzKvQjq9gVvpF9ioW+Uerm
nkPGQyI5RcRPsnTPzew6mS6VrmY5F7fdZJwumdy+1T9yCFSChHQTI0t2RjQPV120B5QOHK3ehHW7
6bwvStGeE9q97towvGDkeEYI9UbJoAa7U+h3+tdBM3AZMLV1FYvKb+Kx9Nljym0z6zMIXLfTomad
goas+uVSTSI/hV5xZUIR07Yhfkc+Y/xVJGxv0w/ivdWzR3v2JmtCKrM+P4lqSjBNsOYVHWfnE4bi
+urcfsEuflNAB1+lM6IvNN07z84vB6s5k2NNNFdGOWmSB/wA8X6fOdcWw+I1b1WPHK37nVc8jvrS
mtrqBNPQBi/95LS8oJNoVp0vRta+14awimkL2tZdx4qqN4xnXFVuCtHV066G4PHJU4XnBqmdkSNV
F4TfIMxUYzKK7AEAOyRdlXabvaApu+TS7LH8JUklMSWc+dx8qq00f9TMfOrXTJtx9yNWwq79sMzz
MQgtwsV8U0pSTfsu03aW3auYuY02O2KLdtM38Zs4K91cK3xieoxTGpjuK89W9Ce6HTrJysZqKWVR
uvZ1GuX5twwPltkP1bq8QSgwc/J0K6zQRtyI9mrmxP25MnK8em+HSXvlQJqNIR705m2pR5oLS9kz
s1WMz7OOt/VYfuHTUrGKqDMULXnvzLDFZTfhZ+Lyw1al02LMq7E1XA+D3jSB1rbT+0wp+3YNV8Yj
Ar7Nx2HH1qO6q2mMGCEOZsoN5pID0qla2ibboqsvB0sv0+3TQiTKh2EulEsOJlN1JiZbrPNmcr5o
zONsJlcd+MqopPPnf8MMP1Q0KpOff8YZbrqmOYQZoOT/xBkUBHi4ED0b6tDNL94cP4EGzXu36Inh
lkJNZtqxAMk/gAZXe8cAhJBKQH3y5HGxeAk0QNlcbNYAGcishnD4Bwjvs3XxvxBeBM044avAhxAX
EbwztD7EGUKjiNWJ9UTZxQhm00k1sYOoS+vuYTTbMgNHSEvRbooKauOVyhzVvgldN013tF/edFVr
Y2lAEoQ44+arwRB5v0vzui38bGrhIJdhrV6Lwiv28I5c068J0QCuJTXIWhexHdrXZmyF4Qb6t4LP
iiaxATM53pNH0WwagUtdHqgplP91VendDQCFSqdD+sKVK+vmyVPJ6rgqFS9l1xs1djuaZFoFAg/N
LUPbQQ1Cs7MetM5YGEgphIiVOgCec0gpswtrCNmORZIw5B7MlqOE7GSq+nbixM0mTSxxQxiQ3nAL
fZltVL3X7BOVoXhmbuxm4lFhx1+xM2JYFtHHvlhGv4B1l6Ha8bthnLMwqHjROKAfvptKkb3OM3NS
yPFRWjOcr2sm7nPpneVCq5M3UOQj6tiyFhb6EcKD53/g6x5eL8SWiSXXmkCzlAekln2EsgQxlTl8
VvWcU8DcEuR7Vshiyp5mr9Hu+nJoHqahYQlMSTMObzyBQxSMO6LWLhw+WET8Cw7jh3fURMqcRpHk
7I31EnIIUyn0VVfMCjLE1BjmrcOpplm7mddwDsK/rljL3Ineug19gelfvgkMyZbQWDySGNTywR7N
QWxbEtaUhQAHcQgatioSSLDvhRQJm2XcDurGDJWw8uGFqOJsjGzjq6pl1QqHLh1MWpT6/GhEPWxP
lrxrRlswmRjvKOF25UxhNkLnxmyNIb4dwnkKn6yeZCsrQCU6WH9mo4FnBz9EA6hkBg7ECCP78Jmq
qRtPSWuVsZ8kbvFphk6Tr+3YyNI31tMhyL1cCK47zwzlhQNx+Xm5vaDNWdIIWR0hCFvsjDisKr2b
aRdmPuKgJDEtwB7Jyumm/uyj4ap8MktsGUo15i764c/L3aEqpR0DmyAmpTcS5bQxCAld1alX735/
rVe/EAdbCAJ8LoTvYYWy/PcXvzCCUpvpImMWH9rZWBI0hP3wrp1k755OVWvpZ20H29N746s4HPfy
YJF6w+Ihm0xDaflskvfyskzeXCMnQIeDT4Sv6Kg14ioPU47tWCA3e23CsKZl3gU0/veu9p8oR8tl
bRtiKZA0FPRjU6VZz8mGJnaCy6rzXAWaNYwXneuWHVZJhfn0+6stn9TBJwckC4sWjJ7Lst8dPVtI
nTq+uU4a+bMiul1dl8427Axjq4SZd9Ugi1vnmDKfxjzgN5YQJhWvLs5YFZxfY/xKnObxiw1DUelJ
ZbB+mnAsZRQIDzj2pqnpdh4z5jqNhyqD+8YNaXZaVlkENcDXeiXD+EKUqFpC32xaW4PyI2p7Qtue
9vJi6o3GDlTZIUCvRsXmwJ0JzIRGYqLmYr4eimYstiEvOL8uZklzYQ/aBI7fhUM13ZStas++HtqK
fT2HfTJ/M5KqtIad2thi0iBjYVJ/XyW90n+F8DtH94M59PSl6eSm4sIcEt3E70vVqmv4ZvYYRHpU
2GkwZEbknAnVmbALGrTBDenUsKG4bKLCzNejO1b1tInmRJ+7oNNkon9IaXns/oSk1tws/S51vOw+
njOQbRIoZ23kZBubkFaMeZwfOlfHQzrqLUkMiigjm0be6WICusosG9KzNlKN+BLIRaZbetLc3PF3
RN68IT+yCPtAcOX0cyZJWzjXFwhuJaD5UDoa1Vbc4jJ2UjfNT1i5zjisytEavVU797nFrh4riij8
ztFDa51Vej4aV7k2Qm77Jg1bDvWuKvNMSVaFIb1JR9RqkmcRdEY4cYKPpn4CqUhyxf3qKbnX3etk
XICv2haxY/5Iil/5WbFKZPFJLKsKGhvktHbtaYPSfOVk47QrZ5rj9KvnZZk8VYyQMwmASVrptBGy
XGzGojkuVo6mjmg6zDb9/5yd127j2tKtn4gAOZlvJZGyZLvbncMN0ZE5p0k+/f/R+wC7RfmI8F5X
C2jAJc5Qs8KoMdJ0Z4xtX+5F4hTZF0PMpEYN7IbjWfRW7t6N4ZhTsAiBlp+iYlCUN2RnIa8PfLVR
+4EcfCqeiF2qvyDPHPd92ChjZFHbY7LhK2WBMOJNp/qU7axUTuojUWEs3k8F+hf3g5za0td7MVHJ
T63YPDudSXh0iIG9yU/UoOVd6NqIPVaMa/K7tDSz93GVJ6N5juyi+RirueZ6JUg/0uZMCXtr/ukU
Cpj8XcWWlQzGOKWRHket1YvuASnaSLOOVUHDhUrkCPkWYx+hqXmz0rUk720x34+WM+hHCb1xdhor
3hW5z+wu7p3w7ISKadeenbhG8hGCgbz/TFV/nvp93SRqdKIPrkQcXUfLpZ8KPauMXauikGbvOpPa
M72h3lDP5RAOFjoY6CLN1MZlZpbjrmdc3NZ3/djBNBki1DgeGn0ykpMuh0pBdbqyqO1LJVXFk2NN
rCzpXz0bP0UTavGJzY0qzwiATB7yEJ76s0hNAlJ1HGXyXYpEdXyTGlT/phK0wh7mydGmRyvvKVtT
31KAJKRirIEpw6IsH6bS1qIj5LRa+AjbeRh/trM4TPvHIckrp/XApaOCuudwGPJUxWoXOD+zhirb
JxLVNBa7GVyGnHiMx45ZE0cGbvSpHYw4vrOMthr7cw4EzDoNqY2Kiw/pW9egBTZlClUnNe/s8l1J
QRvW3azV8RQUeDQj+zaRt3ZfeiV3YrTLFU39nNu92t9DYlzKk9IgOveoBBGFaDkaxq+pAzy69SBe
umsyKCB6OFvyF/APxImr8CwozChVnMCGU5KGCv2K9tTmZX2QNhDfStrDxgNxbW+ZD3omxSM3uxq3
T5Z5136YXD8NxugOvEV7V9pqydQgTnqe9S1ltsu3cPk+sYTk6HJTsVim9S7jDCWwBtjpHNev0tLZ
cxqlL6NhpnUEl6bTO9quzAPnoFj61izUKid4Ng2QGyIDgfOkK716hvuSuCITMwlaH7XROcVVyP0k
s+BeVaP6i2oN0ylj6heRsaYx92GSj7mf1EmbHqyy0DZQe6S9q6BgIQYhfnUs5luAWl8uhBbqSkzH
Jvgb0cs9J70mTuYyY3s79LjcXuIrm7+N1ieQLOgF6OpfWgmUfqZ0kzV/Ux7cagcRt9oey4y48lhT
til8tzaULa74darzzNAPuxhC0miTAC29NGoFFItKqkF/a27ZsM+oaaXHRqiJ9MnRR8BWcdohdd90
M/lpMHUnJ2BA9OtrPx1aRB2SH6CRhJdrSg1pWnXg6NES+EQ0Q/VjJcMmp+ORgXB8rMkPw3wHV5Ve
b1yp9RGHtx6uIhdORiJpsqxl5/8JpYUeTkIwN3inDzHs5kEEivzoiF57X+Ado2PZmvhlMQ/WvqMu
r9/d/u7LVHs55iry8/zHuAq4jrWEtCJCq2dcy/YnuNHvMl3U51CM0ZugIFDaOF4v2KKwA2xvqeMA
FFntdCa6WU9IU31ibPchJNLaSRBMT5WVSO+1nwWwcDlOnGUdXYXVqma9OgDoX4iEotCODo4EABKW
Cm1hVe+qDQ6zy7Tk2VXwwFrgEoHVUOtaZV6TiAG0FGF4bJPGOSVNSj/AQG8CbaJgT8MOEn1og/QN
l/CCVTgTSEtA2GmC/OTy4MALT/CrG4qfmVn3rhRiPFkWE0VCquIDvGnpXlMGZlNuL+xzlvzf9ISP
BUQOVSfYb6RGBbQVl2YdkAw6oizxsUQpQ4WeaBgJ7MEnZjsaExYdI9Qrwr0204r1sqzKyz08xva4
c9UmCbuNn3N1pCiNAGPmN9HahOxgdaTCfghCKsHpkVatMu6rHkjg56Gvh5051fGWzsTVkgOX4jGA
hRMSdHZ6ucv/3NWkYQpE9C3tJ6cZGj8GBE6rWxv3xpTmB8fO29+9FTtbknmXbpklR9WSBBSvxFtE
brYyawx1KaM6aI9jKtUPiS7G92rRjmDE+17ZUbuxtixe+uRniwulDoUSkm2c4epEq6mm6D3h3zEc
NU80efi2oCd/LERXfeFQfxVGUrzPu1A+hIRz724fsbVHZBspenGdKMnhnNa8GbIyYEi3gu44lSSd
0KFTLorL9mNmiIFODgCBUansg0xSuXGlVmNMy3cLOArIu+FYWRLw5bj9s8FBWChhNMjhOPThfIyd
DjiGzN1fzTxAnxQb+X4eu3RPjzn2sqFf1K0s65gCkDvYsQPerAft1AcCCPrtNbk65xwjmHfYSthE
cDWrc15WFo9D10xHpZbwQZh9dVTa+QdS8Fue82r1sQSgnglCivcQQ6zutxnXOeOq83TM4kbsZSFU
0EItrNaJqXzrlKh9QH7Y2il22LWvddqYhottKc1jnL7e5eqXRlg0xozWDlU1YjxzAPGkZ+EPl7X9
fXs9n+/MhRtDX3CZ/AYJyTgEaPJLW4bCADitN+3ICgCnzTTaXV1THpkXS091ZrX7UtCgEk4dvpEu
XLVdi/qAozbqh2qeLH/O6i9GLqp9SKIG5E3LQVik0R+4LLe8zuWOEG0zzonXAdZO9Yt3c1UN7/K8
xpCTHMyYscRzpkhj/g7VMejDPgzSt3Zlt+9zun/oabo0mjd2ZW0e1wqoHnaX5TmFEGi1UilU20Nm
mzN0hfZwKpSqeGfWw49Ui4YjFYRs30ajey6UuPNv79Glt+WNWQzbBLtwrzAme0VHAKYvtYBH+VD4
F78zJR3zQ2Q3KkyLul0B7DOs4XNMu+jTbbuX7naxuyRUywCtC6iVPtXl0dBEWqIDPcHDFzviSNFd
HIpSimMWlex0O2an/8Eee8zFJrmi6ndpr5oQzy4DSulmYLf3NlOsj0pCF6eZk5+RJtUN9/rS54ml
Cu5Ct8rbuXIlil4BRHNQibQMNIELsyFrA35m0q0vK8puVrAlxvqiRcq1CGzAqoEfu/zAstPdWCN6
90f0PQ+gEsRxomzo6QE6A7k0yg0iguVE/vdu/2cD2TdtARDjxpdZuH+9eGbAsysrwYIaANjCaBre
M6wpD4M1Of+DKfAtDGvxVi0i75emoLkgfBbB7DPZQTt8mtA7Lku0O9JABsqrHoH/fBfeEUnghUcQ
gvxLY502hpPhxJqfjNJ8aM3IebDqptoVVOve3z6T10u4zNdw9YhreQjt1ZnMR8uax8RUfcF4tedG
brpTGTj9lLb1FjPx9TUHCrkwyDChSwq2jjU6F3gp0xOqn1pt5ZlGbxyaMIFQbyTbZ4AFbNPopv7r
v4+Metk5tgiiwsul7K0IaTCnU314VGwXaLJRfpTGqGcn4qJ862G7dqFIfyMIyWuz8H+sX2/h9ukQ
DbHwY1vp67daadfTLi46hzle2bR6fcgiATcsVVBn+sjcnNT/3yzE/5eY8YVVxp1S0eR7F/a81Qeb
qYAieeg1X8xKS3sOCEmBxLNfUwjYVwngbWNOslclRsuBZTL/ueWm83YxQXm5yvaMUIA5YrS27Bj4
imafQl67+ym2AQTpk3nI+6l59ZVc5sCYTkN/l1hdX91+FrdHnVTqPppZXwc1G31tArVq5k67Iaz+
0pougRLHl34J1DmXn6e0sezBC+u+qhOMiyLrT+RNxIhZOh8HZUFOKZV5ePXJhWAF0mQY8xYZyVVm
G4MfSMy51XmdpujQWWC1+3pO79oFhnnb1LXfZstUGgrMfvBerM9MrFPIVaxJ82FSEPsoVvQ3ox2P
D4FUoveZANV3294LTocTStxno24HYdhqPXOrHJQxwZ4oAcZqcyefjCj/ndayu7ttaVmkyxeCWJ/I
jkFCyA8YXLncOXpHY5r20+xDI9d9VfsC2J6aFcnGy35thsoDVTs6adDUM0t4acad2xywWaj5rRoZ
6GWVlJj2ohT6l9ufc+1fqKuAqCFIoojE23BpxwH6roBs1Xw1czgTOCJ/pgz8G+Vk1NwDKNaobw1+
Amx340m6PiILVIcpcPQkwfoss+X/PrWO0cV5OEvNJy/RPNhYFb+o9b9TFcnHKLO2aoUvmaM0SYfS
IvuG0+HSXEHioIW0hPwRBMWBW15l3rhQxQg37E91PNlb0k1ri0t53YAEk6oOJToiwkuLgVJDdBrO
3UL6Gu0HV/vTC/sskZze0YceN5ZzfQOwxrtOZQzUC7ioNXlQoeWDW6ouHJjKoJ5qgsKjkpdBtsuB
EBYbtZMXPg2w/cI+Sq93IWy6/DSTXLWMOoxVvYiOgjEeptr7+jwPodyrVWltXLrLosJSWubjcMyL
xBpl5jVTiRMzhTgMRudJrTNPRVih2udmgXmY+jy5x177GMxNcBKtZX7l/+pXupfFPvNtyERRuUJm
ZnVW25TYaUyUzuvCTO4pqCb+RIMXzvFmSwn6ah/BYDCZuoA/AGSAy7hcWukOAQAIvfLG1pq+DUlW
RU9V3bfJmaH09On27X/JmAsjJG17KKGBRlwa04Gs6VpsECdVRXIfOGnhuSUt0s5tq8OrTVFvXGoR
JocT/dhLUxJiI6NmhNSbtahuQOKGA1j5oFxoptHX/v5qa7zUXD4eH6zB5X/hXNLeCkCCcfdCeuo+
aZLzOa3d5NBFAPhvm1o/5VRVeA5Az3AuyLbXaEA4ROGsCWywp0HXndEZBSMr0CgnvoG0SU/2VTVv
Ca0+64H/+wphlMolgS8lNo7L2rfEjk6HOitbz67c4kkxOSYMejTd3TzS4IWgSru3RR/4QODUYE+t
bvJiacT1LpqV/B2oarp9Wcko4qvXAr6cZbjZQXcBx3C57NJNO+aWaeajGFT4hZwRRKwNtDlCADp3
Vt7EflMZsLy+0ix/Dj5J4mOE8iAdXrmjLjFCHajI6AGXmAD7gSo0GoaoAG3NJ7VrqDpo3cYDfXV1
FpsLzpCdIBVQ1949lIqM0nL0jClL/8Z6D+8+AcOprNT2tYd5MQXRisuuU9NZhxx6AjWPOcWjNyKd
u8vyZfwM1clTMdnpRly6Djs4TARu1G9hsVZxQstX/1PFjOe5nmsLpszWUIw3id1Ue1UNxtdemcUK
zUKLNin19zWcLs5miKRMG/KBVg+OUqQMLMY2wvAWxGsFCLX7phOz//pDstCJUSYBPMyDfPlputn1
el2F0hO10A+uOde7GtjOuwjGhZ2WIjuY9X3xWq+3+PEFV7d8JwnjEn79u55Qimla0mOUgeqDCp3j
G/zQ5Gkir1//fbRz8AlcArq86wBHIKZa9A5F3RGpsd9QPCN7mUBtB0w/7j6WhiqPAQnqz9ur+sI1
eAZEgjxbCm1XPcgIsn690UYvNoe/el9q8G8WDmU2Y3r3v1gCH8loKcWRZ7zpP0tp5AUFbhPpYiNW
w7vZUnAtbsuED530DX+yDoq5BXzUf02t/ImNsGNgwJbgOU5aPSQM7Va7gZmIvZXqHcCwIHpShhDy
g6YcNyKdFYyOUGexDUgdjCRVe47N5YlpEie2q34evQ6q/GXSaDy5YRg9ZbaUwIvzdCh3RdxCA25Z
jDRYzuQ+qUMg36qwkd3XQvkssja8G2J4rRn4oBVOTqsqGyv0gp+g5857x0MODct62wOySNeg3Ogx
e/FXK7KJoTDb2XATy2tx8cixFDyrYDhAbpKZr0Kh2cqYtHbZ8Xaw03OFF/adJtAfnCHSPU1O2kbN
4SrKXOzBMuE8Jwkw4l0uPdiqCuc6YK9mKq/taG3rvRH7tAC0g+P0LWN9Mty3I8j/rJJbZIRXgcSz
edJYIrKFLWFlvjfmtA9iEG21JbNHrdYG9dhaDMbZJdQrO6fM+red2ZnG4+2L9eIyk2GCoVj6Zmvo
xqxloxxUThyMdf2B1Na5bxkDOlh5xoBQ6mx1BV444jDoCk4dtxjqRXV1vYYWaONsaYNXMRuIvBrS
7H8oeZofGYuQ3W7IGsOfAOP+HpJxOFTIhCPwpxr1n3LSUhSIoqpjxiLIOm9QJTrSAKXLQ+hI58ft
hbn2bRwGkkU4W9iPK2bCthxyitIDM1QDiWk1p5XmkTGW2h4KND3YiMWvt2GJJ2giUhGCiHdhL/r3
qeCy6VYFzs3TU6Zcwa/M3xjUwMkEXcTXKtqr/SlBBc1KpBq4wsTll/a0KpuzYYYfgE6egMiKkpz8
k3XzrOwddqh8vTkYO8jzqUHrYB5Wz29n0FXv1aT3mFROjzMdti9qCN46EGGS7G9v3LV3gtGHwgL5
Ih/IKbv8NEB0k4NS2+RFUd/+EQNKtBmc6hulk+sgnNDlXzOrFWyNsRmteJ48Bk3NQ2t30VetUZOa
5EaIv7Xe2sqjppcasGZl6L+AENUPBRhcr0xb/agacfGhjttgi8n16tgSXCG6uqw1ZXFKo5dfzywe
mDaiBF8L2gi6MrKCMoL8eyLh9G4v9NWZpbwPIQ/5KuVpSJRXLiuE9Bui7cb0y3jon8CWGV6YA/9S
p7qoGUjt5cbz+ILBhVrLIaNz0VlaN02iMUXEHqZsH0Ha4kFl8z/rDrM9jhuZj1FvK3Ljobt6E4jf
FuJ4om5aGqzs5WKSwGVdMSXCh+i2fCvi0Hqv6qn+NzSYRtnl4EMpzqm0Uc5h76r5XRsrW0nVVTSy
WIekFZ/pLo3c1TEj1HP1LB2EHxZR/a2gmfkGqtb+q9p2SFSnMmGSvGfStUlEvXHEr48Sa8mE6PPE
HRdpleTY0dgbgTUJn9bKMtuE6qQH/2l/CnMYlTcO09X7x3ciT4RQB+UP2mKrc1vpMKQac4V6tlSK
AwJU8JKp+d8cvpqDyXjdXTZqr78rdA7wt7AQ8eYC2lxtrzsoZAysrWmO6WM6Ke14qLPWZvptFlOy
QWr8wmECDopuxnMH9aoAL3VXMY2x032S2PhgiEnez7VTHUpNrz7o1dj4aphmjwMDbDAgiPLP7dt6
5RY5KGBSGcWit0HQtuz2PxF0mMzB3FeZ5s9WmiMoYwen2UU157aVFcyLZSSE4LCyjfSLALatnALU
1kYOAx48N1INvtSyGE9tbARf2zwLrUPXB0rGAFibRV42m7Lal9Bzfqf6bBsbv+SF7zWZB11mUbSl
vrX6ISbYhLaiR+bLNDQ/16DOTkOGkuHt7712SQvgCO/ACAuxwvrdthrpdAV5mZ818V9DMGS0U112
FuR4/hA4IORv23vhq3hDSRepRxKtrq8JSvDhQG5i+AQLvyJHFwdTcbb6N8tRuAi92ThCAigMcX7E
oiu31yq8GHPXGr4xmSHiFGUFM1zR3rmiS4+3v+dq/Sg0MJnLtwB1XGTCLk9lVzQkdswr+vEIZhsO
LSBCFtQJT1pbvguSdDjctnf1adjjUCIlgcwJWdbani3izp47+g4yCj6p4OMOwP+L9mA0DSRct41d
+TSMoWzkwM26zL2tW26KnRtlmySaP4li+sDEf/spz2bgyfocnUnOaMiX87wR/rxgdCkhGwsnLD2B
9Qxs3isNEw18ISDP6gF1bvXeKm3ziHu1PMttJ0haGI29/aXX195c0OUEqaCjgDiuGxBwxbv2XPCp
WtqET5pAMBAVweaA2jE0MNAceGUOM8CgGaXfq6WJbK+z9VS+sLfLlVj68lTsgZheniW1GEMFHVP2
No9MD73CAazDDJ1MFGx1HK+uIZ9L35ZqGZShNEFWx6jqFRE0zKz4InDTx1FO4f2cMMp1e1Vf2EqC
Za4FVUabjuDqfVKkWzhWi8uuy8jwozhAwhUsqa+osXEfQvVwzyDHVsP/pVV8bloBEgabsk5Erd6e
Y9thJyU7DSN7kZ3BqUDsMTHNc/v7Xrj8QF+euVdx0zyOlxvmBDkyDPQgiFUT9VArurJHS6c9xFUd
Pyih2GqBv7SevAZEukBiKcmtdk0PmDRZoHJwaqTiLYKydCIKLfCAx7p7PYAzrbfSxL/9kS+uJ61O
8i3uBc778iNzAc1JDUjeHx0YWOsubXaRUFxPZYptw9QL60m5ROBPobsFeCcuTQFclmJoIuKZDCbo
XZUR0tDhNNxvjFwah9C0m43n74UVxSLmgJKTKK7rVTmEX2MdELWNYSgPYZPMQJyFfWSQsHkQU/R9
QvNiIwt4YUE5ltiiucobtb7mkV3PVs8u48KzcG8NRuJDKxftrCTfUku5Cr4RJyDs18mZoJWAZuty
QStVGiJ1A9XXmef0U70qD4UMy4NeZc0ywzf7rTNXHkRbr26YLZaBilMnIc+k8H9p2WicqYj7HHBT
HOQHQIXdrjUggkUkZKs0/tKpoe6whG5EFkCbLk25vdNZegpkK4E7x3dqNN6TfsjfigguKKF0W0XO
l/YPClFzKYgv8+arC5GC0A77CQcTLgfHmoBQoAGY34F0+P3qq2cQJuFbeBOWsPfyyxKlTm2Is/io
aCrE73HKe+udBn2mtptEOH+9be16HUmFeX54gBbUxvrhnedG6KmLo67Im33FcFMvJmU8wnoB7UxG
O/K2vet1XGgnKJHCp09Io67WsQNLAK0DjJJ9pJp3Rga6IRJz/d1yguj9bVMvPO+LLWDunEWgaGvN
th4+B/L/Hg4PaVdmt7dGO8tgtIztpj5CvZCEvtkxwfrGakSa5nuA3wXcgo1e0u6juBaEp9u/6Nrx
aEtGzPzTcx9uLQde0d2tSyWlJhwGgVnveBHT8Ke0jDk/mNMQ5h6VdECc9hCn2obtFzaanJgm5wJf
Adi8/Ps/mZSp2ZUmg8FE+YZRBp4QR5yLSDg+k8D13gZ6vBHSXbuhZw9Lk5OgzgSEd2kwi+eREKRw
fXghU7+fhvhr4AzFidqg6iW10j7mehDsxmAoN/z7dZWLOwqlOdhbwNTwL6++NbI7PS96CZ4zqtRg
Z4Zs/lADAkTotfoxD7q8h1cJunyzsB5UCei4HqryWM5y/GjYtfRyRD43TuP1+lPeonK5ZF1wk697
7gPT33pslYRFRhndm6LtvXRqivuoLOc3lels1C5fMgdsDtw/bRnmaZZ7+M92A+TjmQOs6yt0AT7U
Av6BfeJA377T7GH26sxws+Pt0319tRd1VNJKEKbE0uvKC5vpVBoDm76eRiiu5C0km8wXWiXEjG64
BTrRlrjgIt8DAULkDBUzdMcg91aPzYwyN2OKvKjQNjUHw6kgEWx78V52c4EA7NAdzDllaD3P8p94
z69wZtj7XNJNNUur3Pj269AaqREAirhtsIrAIy+XO09BZ/VaI2i35N0x69wp3TP/FZUbl+p6W7HD
qSbFXURL1sG12ophyCKqW3ExRR9z1Y7vrUzL73PAhDszc37e3tIXPgt4ArDopfyt/4dA459T1KZW
EUYG6NJUssYwOZhvnKhUn25beeHg8DU8CUs2zUzh6qxWThdWM8V8v8wS42Mnoyzfuek4Im9b92J3
29i1D6ZttBSTVDpnC+/25U5NdTqRAAfUB9so+hEprvmDSaRwPlEOVlqPd0Iqx7iBv2Jj6174ykXj
FqeE+yXVXc7zP2vZaXa3RGtLSjT39ya0GTBEtn3NwKCifrr9kS8cE2zRlCMcWyLd1XF0NEoE0qCe
hQRyfo5wlodEhxKBKRCUGuw02kAhv2hvaQCzjVz+9aveOpZ0etvipU3n4C5LnOxsE6ycnDo1DoLK
j/c/fB95OxHgArRezwgS0jZW002Gj6aU5bkCFG2ZBvY+XRKxKbC6rRflytnQyuJyE7gwurKM6lxu
np5Oke7UjuHXzWw3flV09gclljWAjACBAtVpbXgz7cYId0rV9tHBzlr3CN356KkFLNyAi7dcztV5
4ieBcMfhcqp0wDaXP2kGedqYIK79gvTvnl89eYUEopHZ05bW5tX2YmoBwFnMwFIlXb9dUQIFME1R
w6fxWr0Jq14eo1lGXpcwwzAw/7xxnK7cDvbAmi1FSvQTwLVffpoZB8GiE274nYCVEzZz2ty7eYLZ
cMMZXK0hXoAcCVgaJXNKhqv6fQpLlV0NqThyNRO/kwaKgW4jPDz5l9sn9uqTwJfhd9gomqWoMa/c
jnSU1grBfB915lo+cGjMM1MK0cZI57UV/jQt8cXBIBGyDjChOxGAu1vzqJWKnntxmggR7gKZQdb5
6qXDLZKFM6KL5qG9bvHMemZ0suycY8B00y/6SzDLFxPkWKgDvBq7azOqumBoscRY1fr2ZVCwmqVe
O8c4NWgfqU13gBxJfwj07j5TlWCj53G9iuSwAMoASSzkZutTMaQ9xLNN5RwNa0JqU5/n+wAqiLvb
J+K5SvxvAMNI+TLXsEzdUS1jHujylA+WDRS47KCPVkbN2uka3LrNiUnn3jq4CTyjw27ogZw9ckNY
UsFgR3CkTxrpZ4YTLIQd3FS4vCGtne3Gpsi6fZbqpr4LZTs1vgYU/3vdm/mfqAqbD2M1O28ZAtaf
zABZAeLhbPoEhLa/D1JLfBhl36m7EEF5bc/gv4h3YxKavxLZVVC1M0T8KB1V/ohGAf9jTWX4vkuo
5R1sMaU0FRvhzmdqWPi/1Kg6sSvsKYCxmQHGd+EIjzUiVYxwvlHLoRsegsrWpVdmqfXb1VvmjNFd
iD4GTTb+yMUcgZSwKY48hK0B3RHOp+7uArML35TtMELEm9vK4FtmHUODq2l56dvQVcAAnaqJ7Vkj
BK1PTlO1v8e+zIsjHV4HyaCFvX8w5Tz+1kMmKg+h5DYCT9Tjsd9PjZnmBpzVqCEfMiOReXXuixFW
gcSiGQ2bVT9a0VEzE6jJdp0TNkFxEG7a529Rj4aQPWxCM/ijG7JPPAIPuC1jNdbzU1fJ2UGRMK9h
KoYWvqlZQqOnekA4Gtd+ro9uDhO3Q/NC8dGwTOSpRDVA/smr2qwpv+nugDvqp+nLENh6OkNs7zbu
saU9bxw2TiQH7uJAUt/gpgFyQcKI5tMqaqCtMWtVNIQQrCflMamM7gCfrpbtotCY/Z7exC4s55ip
2KL0mg5Zidv2188MAT0B4MK0wJQFUf3irf+JkIYZHUWGjxMvsGR57uz2RzD0KGY4Su3bouw+3jb3
DO3993tJ/vFcPGrLKDxtxtX3miKIgHXayTnU8yrwR1fkjT/LRsBZWtAoPMxRjka3ISphnuy2djoP
wi5xL2e1d4+Q4QvzaBtJPPtDUKsB1KWN6uyQyoM1KWxROfletmg17MBES/Wx7NU0+ACdItNTOvyj
9Rt4ftUzvVUdvVAGxWD24i68ywnDhy9daGulJ+pRdAfLTilbmHoq7V3TWh2sYPmoBW/zoSzbA+yd
Rbob7ZBIiDZG0XxrgSPZ8DUoET1ZZvE+VoI5/rcpcPYHDZrncrc8uj/VIR4Mr6mTpHjjQvagH0f4
mrU7kYj0r2YkqVns1JoUa4fXSNyn0RbV+zYZwm/sVG7tNYj74Chv4+HRNpXZG8e6iz9A65yq9/xW
Gf9MTfo3n8NECeeHbp5AkAQ6hOfwLCC17OyLlOljSAXAn0utbcenWMILe5wUF1UKN5X6IxqiU/xb
n93iSD4L7CSlC+ManklDTNklPe3oaG+ZzFJSr0maZjqkcZOLr3UX1rK6G+MoQscETtsYCtEk1IBr
QWvW7eLRmk3UXqxSOQyNW4dPOso78gNMg9rvjrBOu6dopoXw4lQuzVFHZLkXwDIO0X4DS9nX2yeR
1G119Rb6FpIsygLw9FLpXx39NopHgcsrzzAraYhv1NRyUKnolgsfKWUZdjsIz93Gh3bD+pihf/LX
DXELT1UR8LSnJUjhXdsIoGUd5Z3+Dmny+KfqFNGbsOQhh9DfgGFP10RleDEXItR3sA4xtAsr4SR2
eRyJ4i1nHI7sIlfhgK0mZCXYL7UsnwYlHKt34KyV3DedPCg9VR3NeF/Uhd6ocJHBtPYwNLaW7jqU
Kct+ryK5Iv2SIdP0UcmTOPYKePkHCF4h03O+GFNrzN8sZXbMr6LJyp9OG+nQ8cG31Z6cOITsu4d+
C3Y6/IHI3rgTXIl/4ilwKxyR1SbTG0SGSu089WnvoVImEt+NMreBON/VkW+xAQa23+nt2fspqwIo
36LK7c4JKo5Vjj8z4WufgrqOD/E8IDeiRUmIJAZ1wDeGQJkG+kTE479ZVj5Yu8IAHHSKe7uc/CTk
dj8GWQgLP2tDYSmI9eQctI0CcX2Ym+30DgI0t98JVc62b8bMjKQmlZh3zTgWyIxEMkWGwOjV01TA
ZnavEOK/U8x8Ia53Gjkueo6imZR91MCl/ykVtvg6N3nQQ6TacPtgmFFqeNzzDLGTg6rHynQIMkjh
D3bpmMqezgaU6/tW8NahBFAaqMA4+pTPgDaGahh3VlTG6lu1gPnpl42UHko2k17mXhc1PcpAgD2T
7B2Bi/lZ1kWbfqTyPB8UVIqcs5k44a8my7T3VR8O2onlV6dDDevl1477E97B+MQmJyCva+UQmLM4
6mqS2LvRKhm8h2VK/wqAPjYh2O3jA0+njgYT3H/TjyJm3OxtC/HK9KNyW51t0oREHzWNshiJokB+
DHvHTvaI/I4H4MQ0ZrshK+7CEuKoA4JFUEuhOBOZDG/DmSV2GaS62adCmYLvhlJ1+tu402Y2PBnV
yGf6Or8zR2USH21owOKHFuI16kbVUMYfA73NE3EcMzu2T27D6e8RI+r0pj5Q/0lzbzbGYvoI/6X5
x+AfQYcYM5DXnQ5DajYh7JB2LVpbPHN3Ya1FgYUcUNMa+yRBzfiHPdO/+TIGgYEEQmDB/HAfOUpi
nKM5cmy/0FDpaBS7He+mirHfx8itbf1+DpRcO2RdUg20paEiZTDGka4nyl5kv2mgDe49f8skWA30
vvJUu7aPPfz+EC6GcSR1bwiVeEa5CfKNnZ62bfUdRXg989rWEr/UgE7Ar6Gq4vYQ5XMXvlN6vfls
aDXzKYUl9ek4jcIo924Vxfd9L9PpsWF2SlKA4nXxsk5TTtQ0FIK/YSCG3vW16/bJboIH1VeXMQZJ
BT6PvjLEkZVoxuT9p7qA4/svMZiO6A6zh9UZ5rdR28lE1X4vcrBbpALrEAOg9NLwp/8Nzody5SqP
T4xeDErdqkhlyCw7IlE5oTVk05uTu8RsUfLq+kZRPmz597V7xyy1EUIaCNIN5IkvI5twAmSAGIR5
TgkXi3cO0kLutKcw0vzSEW+03pjNMAcQ/wA68FCnyOWxinK8mSEVc35yJWRoOycd57/mNM3mvi2L
AeGuADme9jgrQfsTiR8Ec3bdOKo2w/YaUheuXYtDPvT9kG4Ul5/b6ReREx2VpQUO6nzJnNdwaIOM
LJU02M+O1obMb+pln51gcXObA3TtKWFzCZd+VpTOJ6NAFMirc7uynxxj0skEJN2PB6UIY3VJbTSj
3pV0oIP3JFkJ811I0ukwHaIdgroZTv5Lm3bJ2SgrzfxQGKnxxTE7Dc3yGJ7RE1pPubOBLn8GQlx+
3jIdRZ1+Gdy4HoFxO2CqQagPZ4R9ZOVnhao+9haZdNU1xdtkQujC64w+QZgolEEE0rv91vwfZ+e1
I7fRtesrIsAcTtlpND1BWZRPCEXmVCzGq98P5wP2r+Y0mpB8YBuWgepipRXeMGFOup8Qr71X3Omr
SW/nF3i4HEwpnhafzK7/6YaDvkUzfRU4UJUBgqjDg+bVprB5ubNMOq7CaafhfrCnqR78sW6xzYvS
mma0P7KhWpz/UvXJwbOvOi4guL8VdKFHiXj70tkGRkNFYDlyf0TtZhfTBw1t9V5S8/xEE0seGmDo
CKqmPDkY9RG73j5O2nJKL9dHBfqPnIWzNJxf1R6Yqqyx97LvAXpg6kNrq6r2bk9ycXZqI3WfAGij
ndtHiXuv6JRCJl9gLDvvtM7J8JnBcNFz3mV9O+NU1uZ5/zFNbVxLotJCyG4cukTHaIzHx+bfaqwA
6VFtzGHJLS6mQHFryfv/V/J+pTbQ5fjqWcbo3kd4k72pCYieqcN7D6IZnV+dGBRcFbNyq5DyelSK
sNSEMSWlSOuuz61ndE2od5R/69xJrZNIhTfcVYPTu2+jfMrjj5lnSPfB1ZCA3opxl514OWNWbKHr
IzbE6Ppqn5SZoVAbqgusKfGIdAcXBWIJOSl6l9AWfas0zVD7aWNgWaWhiq8/Y6HTWkczmkIk0QTi
uHcsXvI0pWkvSn9qhJWfxkLPgzHSYYEYaQ31gPym/N0yRwMV1bD2NniNr3beC5yZviVcwxeY9eVm
j9o27nS1VO4du0NEMom+DZacfvGWWG95C6PDpMXdMyqW1q/JwqPp9sZ/0Q66/IaIqoDKIVvgPUEO
8XJ4vccUF6Xt7NzPRqPtYy8aHnLZ2FRrCD2K/ZhkqGCPRmw2HxzKpQ0vv9W+RWLdwkSnzgrnqxFZ
VXTQHQLccNfPRVh8x3sseZwc7AKP2UzKuavGymlHPwacphxwm3HE5Judq8u3A6D1ByQgzdEfTcwQ
oLPUkCX9Mq7Nn6aFwaAPrgwpm0hqtjwgrh5HZzpWnn7uJn1w/anNauVrLUmV0zemMdjujpKVp8a+
pWHUDFMmbDeN019vPZbthWRoA/Q11pdkOcwehTE1PQ92NM4YyU3yXmvn4YkKenWiDpCePXrjvqpF
P+vR1e5hFclvt9duvXN4JFGiAPhAKROU07pc7y2Wn6Hd9edS0Al6k4fEIou5poalSd9T2zSM1Fb3
piYG46hYlZqczaRS8+Nf/ww64gtfj4vABYZwuYPGeR40N4/lOXMmYRwG2xl3HUL2IxamcaHhMZTI
gxVlymM/Frk/9Xm1sYlfyip/bmK+BChPlbILOERAj6snS3gxJbkkbs6YYETuaRFlwAq8d1ETnWWH
CUgSjn3zQIolvpuNdHUcAMzqKZNjJ2YfvWznvskj1ChwT1LaYyeSXuyF1tiZ9KWqT/LO7dUuPUI4
bh8qHP/GbyFr7N33Q+WeSzNEe0hx8vq+9SKBNL8rmto+Wlh/nEI8CMrD7S++7jEwXbrwy0R5XBf1
pcsvPmDkPUcKrnKKa/8YVVfBpSvOvsSNrM2NFuOrnvgyFvUDAAasL32/1VhpiskoJjfVGcfOHyPM
MxPH0gIPnh7jsFPdURv1E2E41VGUsvg0hHG8xzm3+0pFrn8DKG7z7K0Dbi56le4KW/9F2GAtuzFR
0BzElIozXniYwknZ47xWZo3cqRYlzJ3eJjgR3v7iL+T5yx226E4RlbC/uTzW4TbXia2OjezOSNq5
ZEVWXht3WJ62Pa6KEl1NEwfaPjm3qhIpHyZYg/Vzg9vFHtdImQdzTIEq8Ch0PCexp0SH0svFmcxO
dyiNCq37iWL8MB4de87DU0r1Hhs8O8JkrMyy1P7a43fCm2WUyWA9QXHJhnfQvnh0yWtloJhVoqTH
BpWhatf3XNUUbszRfYJE1EQbm+9VYYnvD9AKpWfwSguOc7Uj6iFUzDLqq7NhG/Jpii01AnfS1vmd
RofSRQtssYMVVttgUNfJ+gfsjtE9amk6TJDq2KT3kCPUfQLgA+u51I4/53VUTXfjrCkYm0268abH
Z3oTm7203lZrCOmENGPhudCaW6VMsgQAEA+VODsOO/i5rXjZH5OY6rCmIb97bjLNelJnYYUnRc+t
+FnpzQw3QMPOkE3Hssf5cntXXTlcYFqoFgPjofP8ig6oC8wqM9AQXJ1GfR7tHgxlh8+EplXPXePG
b4fBC98S4+tvhGU1qa+ibFYvUNbxSyQATW5s8ytHC3kFd8Gc8La9gviMcREOQ5cb55ZCMvWe2R58
Ryvnk9nQ759V2tAbI75C1AG3XHCz9Eq5XRYBx8u7rOr6XAsVVZ6NoY/EbqidctwZskjUPYtZYJ0r
zEFv32sp/9PBrSiz7hVqRmBustywNlbk9Qdg+vwINBlgCb36NYNjhpFa2+JstY6dvMlnmmB7NTJ7
+7sTDUm9x5DYVN7c3gardxyNEEjHpDxLg4Rvv5btclp8HhCdDr90ZCjFd7Os+0CvhvCumRrVe0wn
mRbvYwqB9lst1Qdvhz/LlkTDKox/+Q3sFwAX2PRQUFgd6pKrrwcWrnxJ4EfFe6ooeA82TaT3P4cM
bO8uKxF4B/weiXrrQlnFUv8bG8AtyRw0JdCEl1uAWz7VkaqNgnSEZux2aAqAsYNOSQPLu3OszPnd
IOb21JqlOKmljNPDbAtl42dc/QJ//Ipla/yRdPZ0C9q+dcIvVC6pk+VGPeIXlxizeGcnyfhrwFAa
5dRUcLveXv9lfn/cS/+bP2xn8hjoMa9kbPKw6EzarMoXGp+FTpncNN61tYaBUYKqyun2YKvs/mUw
YGXkGy7gY2Kmy2kigYt9dzTEQZ8Iob5X9VJX/FGjHL7ntovOeA+52S+aesOprMtW3xh+dcD+Nzyg
fFSpiSUAgFwO78xWnVeiiQL8TymwY//yPJdl8zXzSvEhzcnANzqA1w4XEmuUyV4ghGtyrqFMZDSV
EwUiGdyBO8xzDw1mOcZeKq5inmbM5FE2Td0p3cnKqTM8mjOl2ej/X1tiB44PMRspK9C3y2nPTd1p
1VxHgVM24d1geOHemFpr39jl3ylds424TSia8KYs8AZwspdDKVbO+LMVBdo4ZJ+FrpjxQcfW1Ndk
j7Hv7d10bV60jeg0UTkBi7q6vQ1tGukexsoXcsfxUeFZyY81fhe87lpi6Rtx/tXREBXgMmLjvoJE
Ss0b5tZtQiJdoSl7dEjiCS3zNpoPLXvaOd6e3LW9ipwGgKjldn7VPNZbCcdhypQvlBsF7VA922d1
7b6d4gFV3HD6S/jVy8rx5qi8BkQF7JXLlUvUJspJfpUvJsJdPkSyHIWNPio/emacaxuB/ZVz4SLT
ThJL6oRP5Oq6M4U+qQolry9OW8Q75gnYQjTVm26u79qp9z6WxqL8kSkDPaRq7Lc4SFfWklCMiwi0
ClTENeERaw4tdJ02CqQ2pXdtN8lzt2SLjdmEm0HGKvJbviyDLTUiEkUgrqszgUSzQw+zU3hhK1E+
OSRPPxF7wwiT/785FEMqkh1uDDSaunlWq13jekV+KOl39PumrcGT/PXWWjSzgOgAuINauqzOH49N
CFSEAo/G1qq14URvnW5FEVeOX4+yu6d+jWX97RGvrTdrTTV1CTdffe8Cc1/RxlYRYALwO3IK+AEh
sChj13L33TmzkjyHTpjD4THwhDe2hr+23Hx9WnwsAojOVZEg0gtTy5MwD3TsN+E5D/PbOZ7NbyUX
/8/bM7061ALGBa+6JCirxbadqGsNT6RBl6BgtFPxKyv9SHbUAkeMETaAhVfeU6BdRK/kFQRw6wfN
1EcATSKNg3ymufW+qq1CfWundj18AuLoeLvZ6/viB1ih9iSsyDPf3Z7tlUuKUsACOAH1herl6mWp
2zAMI8Qtg5o2Mg08a45/m1NhfnSM1uqPePXFW+YWVz8wnOEFFriwPldrSQ2IBc6UNDBL0Gw7e8SY
i4itz+fnEDLvRn302mjgh6gyk2oSIK5GC+UojDFpsqBpx7AodyNyG85zUbiF/j0ZBvPv3xiq2HQ/
4LCDP1VXuyfvihppaycNKtPoS3/gliz3EuLBHTATcGS3V+/65P5vtNUtjA9MWGlRkgZkPNn8bmrQ
7zwnlWf9dGU8Hf5+sMWyWYVLx9dcT80CVmT2SpEEJXVs+R5LH1TC5w5c0jtdeqG1MbdrJwNg6iJn
wZ3zSt+uWIhJk5iSQFeMvvCtegJxWGJH6BdGZKdAdlyvMhDz6tufat4O8h9OBkjmBZgP7hIK4eUd
Ww+TrKLawbmwFc631pmck5YO2aFSWuMdXpbK1jNzbTFpVtmLHixYnjVLUppLb6dxs2DQBJUfL1MK
26cX2w+7Qm2cLVb01eHw5AUAgWYWT+jl/HpwdWABxzzAgneIqfhoc7ZrVafYSXfYIrguH2uVo0AI
hvpDhsK1usZrT6FsS4lvfOB1g9ucVTQljTMd4uTvH0aqjUtTGzEEFk+/nBRAvqgXjVEEYTHa+RFZ
VguP04SC3xE3qnm+r5zc3GKxX7lDOeqs2tL/IzlaBV6DAZe272QWdGNYun46mjEg2A7gzF5WwJCP
2izKLd7NleWjdwVeQ6fJCv1ztT0j1FEsvVGzQLFEvOCFBshVgpw7rFF6Aey0RVO5OkveqoXISzT7
Uoz6I+aYdIE3KsS5wGqm4atXjncTbfF6VzcaDdYwHeRWsre8PetNAzkZtjcrClNw9TZpMgJWlfRZ
gJh2+d6cuW13I6Jn3c5quGUfPYiL2klVO6f4+1fZQwoVeARvIhDv1cedRxssaVjnQUV7sDlatZwO
Tgbq/zGf56zZxSO1R5oldai6O6EUvfv5r+9a6jl00Rf1dxWxzct9nDcDyvlIEwRoFVY/3d5THu3e
sNGhHJrx9PdjURAnYVgiELogl2N5SpjKJBRl0ESN9ZBoZfmJ1AgiZKputZyuXQOL3ANeNrRdCScv
h1JMSSjSzWVQhhFWvcUknejQOoRW/zAlOMs2F/gL7fxyHLg4+mBKpwyi2LW+d51wFyZeua/ScviH
e5Rjv+wUMiEGXO0VQG8gPnSvCFDTyu9Sc67eljbpp88O2+qVXTv09OiJjyAPw2Jdfb+oKwbkVc08
aDILPm6WDe1p0c2xT5qIy4+3P+K144fqM7TVRbj7lRf1jMa0VwFODLI+RXdYUQH8qFH+nA2l6fgd
iHBhGuOb24NenSFq6GhWEu9jen+5csLJAGvmbHxBq4hOct79nIAiTXtLKpa6vz3YtStt8XKBUrEY
bq+FZbC+GXNNZeenyHM4J1EaBb4gmujLnTrDdjh4pdp1x9uDXpshSTqK9lBH6Huu1tDDTVpJ4FcH
riqqxB+9KvMrgKXnOnK2aEtXxyKYAIoDUYwDd/k1Kf/ZYKJCWkcWUM+d7VbpobIwSlU0I/6HpBRv
eIhSTA09u/XhTkxswuzcLgOja63iaMDnKNCsEeKgFSJ278mJ041zfm0B/xxytVvcNJzqOhrKoGgV
u3tIcqP/T49zgS1go3bvB8QSD7dX7+qIbBXAWMCMXkWlaSN7HKhkFdhqTIsj9sanUEm01O+r0n4D
VaD88A8DkigRN5HwI6B3uYRYjcy15hVVAG6/OA0sp2/bibrrCpRqeZ621H+uTvCP8VZbZrCAR2EE
VwVDw7PHDFlESo/mL2Lv8luu1e5GbfPam0DZnmrjcrOhM3E5QTD4XRu1ogowbhZodNgjrm5t5W4Z
vV47C0QI9CcWsQH+eTlOPXZeF1HACQAVN19zzVDu2qio3snJ20DrXZvRou5AAGERg65HmqXLS1v2
VWDkfaqDQy3jb00eb4aA15aKKgXh0WJ+RZB0OaMyKtM04f4IoHlG7zAcCT+kc9vdaf34vmyEsREU
bQ23WqjBUhrLMdIqEC7cpGNflJ6P07ICvEfTo3pvg/rbOG1X14yLcskakKxc650SN3tzp5tlQLNS
hdqVOsj+hYVoPlgA492N5+DquoEKoMELUQZZ9cvvGStlk0V0eIMutJy3qdIlws+a2tp44q4ktoTm
BJf0B7lJ1nkeOsFZ2E5WGXT1ZIdnV4/V7pTXdnOqyVwepNW34U6EsNofy7n+O4/pl/r+xejLR/gj
jFeddglXXEIjRJzeRVUWtccCUpUH6Ngb1T1g6q3O+bXvunxQDZTR0hxcXWGlsHO1SLUyGDEaGU66
og3NseyBBd++Kq+P80LZoj7xirXfyIKCPqlCUGjYJP7A9G6o33qUf7aEu6+dBBQ6CftIg6BOrO7I
1BmxRk06TkKTFMoJXPS9CZY1z0vnCfWMcAuwc3085LvpLtuoNS1//seaiRqkPVlgFZhgwlDGHcJq
D4p+vhNASuxdDBFnf/tTXt2jwMIXK24u57VUCkzurG4QMAwUZRD3bjW3O+RZjN8zbcETp7V9V3dp
/mbUefluj3wt6kRC7/+PvMpGhCwHY8izOpjb1D0o4zDd5Uq7oGLLGMVjUX3x6lDZmO7VQW0I3ovz
LLHnatAKDeUoztsqgDoswGKJ0PVryJYQuuiyqVzj3c4dzK0n6eqGfbFp4/3jUVh+1h/rWmdDTac8
4sIB8VWdlC5z3MPcmuruH77pH+Msq/3HON6sUpFIbYKWoTnYTZ/80GfuJ38yacofEqzLHrNIyg0l
+GuXN4ZDvE824aez3kOJOXW1Oi/5w1wo4ykdOySkGgN98odETa1p41q9Ohxqgi+Ve1KW1aEka2i7
UXhZYC5me9/7FtL0o9pZtd37S7c4/Xr7o15bPGQS8UWFuKG+Qr5Kc+TtjWUZuLmgUKdpOQFhIzx7
Pt0e6Nrpf3FmoTPLOGvDUBu+SzWmJH1OViXfZYXk1l0FR7E81m7dRgdhGd3dPwy5ZH4Ue+EbrEVd
UO011MmTRVBBSoqfPas2it99pcn2PpK9O+xyC1XKjfhiLZK0tNmWrjNYDFCpJvfq5Talh944KhaN
XyBYR9a3do716kg0VWi/NBNO3L4w8xxH2B6fq+d8yBE53GlCGlZO22+IO9+pRkecRAN58WEi2Pt0
+6tc22EvXgoLWpQUbnUNt9KOuqYN2WF1NH8oJ2/u/SnNJ4ScPe/D7bGu3Uj0hdDmYhWol6x2M9mv
LBNDyYOuqiaxV6GNDh90aaahr1KJh4ya/ue6c2FvjHttV6MMTljJBF8DLGJJUbiB6hb0osu9zzge
SCXZaeooxo2Rrm3rJQRCYmYRGV2XuMpRIMxfT0XQul0V7vUknH5rSa6eZRaW/8F8mjbO0bWpURNe
nKzgqL8qeDt55RRyStjUSiHHd7GcRX4SlVv+pYvcyz5eDg+KIbRLaMdf7mNeMHSeSrJSCcQM2wFN
JN2dq054X7TxBOT89la5+iHRF+OoglIBD3c5XFH3SdXDPQ0Wlv4pATJ4dgF/un6C+YazS+NxDP/l
Uy7U/KVI49C9vBxSZADLVF0pAyiY3EBzFdINMbt8S2z76tQc+E40nNiT69paVmAQAqmUh0uRCe2f
Lm7yHVJIybDTUWWy9ymg4S0yz3LNrMvOy8ekA+OibLUu5xeZUWXTYBCuOhmSXWpawmuz53aPNTQi
Wj39vwfgduFdkWb1W+qq9ffbC3rt7JOGUIwlWSVTXS2o5Yzc7nQMAjXJysQPparVxyyV0X8NIhyK
r7Z2k+6VxLE/3x742ufGgICJo0gFj2l9AU8pzyTJf+BWKA0TrOumb/fSs/c0g9tPLQi2eSNIuDpX
Ai5EclEpAytzuZPUujZ6RypFIEtnSI8ZTDfvXlHqTnxT4EYLOMcyrOj55V22FeReH5ubYMGycSOs
vnOT19agVeQLMyykr5GVFs7ZAzoBOsfNy6+jG7eG3xsg6TbEm649JDQV6PlDU+OaWH7YH/GYak+t
jUo+Ffd0GODOxhmEW9fm4nvvzVMab5WoX0pvr7Y0UBmyIjaUs1Yir1skgNwspe4uBu2zNcZvAMVS
dVe7MXqIHZH9B487vk9VR3zWszJ64GEqPmjdZL27vcNef3L4JlTP+Oh0/nlgLmeuJfB4ZkCDAQxR
hKEMxTm7skhjvxFpCMUfTAmqAd7Yvr097uudzbiUJl+eG7gmxuW4PeiLpEfdNjCcvj7puRmmBw4u
ZPk86eZlqevsze0h19BknoFlTJDJNAZ5TdcBqTqPSq/hl0imLTMHBZk5v9Mpig6fPMWASUtrycbK
NPHa/DiF2U/cnOF/+Ho61tpGaPX6SuOnLMSHBcVIX2mVADiOlKrVOUmQNmQ2c1KOv+ohmZP7onFb
5RCO9ihPCoIyZAhK4e4smZnOaeN7LCHL5SbkRyBrAvOYKjF198s1SCgNlFZBQ99JiWCRNq/kj9LA
+L5Gb+PgJEn+OIkY0BqbeAoSe+A/5lGR7slS2jnaeDVfRwM4g6LuDlKdzOsVarjWZykqMcbBPLo2
lFiz1oojtbx0C7p0daDF7nhpm1IWXF2q1aSCW9KiOGhiBculocqSAUm0XGzhajYGWj8bQhc2GP+G
gQyvuUsoUqQHp7KSemMhr50lUDvoLVDfJCVZ/vyP28sVqppl7pgEOLo2rk+lS1VP5qw4w7GB2FI+
ZbnauMfbu2fZHOvNw5NE6RbJ8ddGSw2tWvjZehJE1YBaKSrx43dPy6OnsSrH/ASqIh59Y5j7UznB
u9rYLFcu0KVlswhwLYKicPYu56wnVqcZiHMEsu+qz44RDw99LCPrOEbkMX6OWIiJrklqz4eUaq3p
a2M/2KXvhq72q6xV2exvf4/XTwg/iIgIhRbq5mSGlz9Immoaoj2SBimaEp9zaCf0WiQ6qnbBObo9
1rWNBZsamixFJq601Rsdt7XWanOaBXKQ4fgIc1Mv38xCjN5W8ef6SDA54Ekt+I3VSNzRYSbjlllF
pj3ta5Cz8neOK8JWV+Xa5yNWpn4HtIC/r+6iNNfbxlEywD1ouahjXH1VevljmifnX+4Z7Ahp4S8H
gUrI5ULloUL/rbOATTj6kB+M2IME49AXaDeQZ9fueDg3NkcENA/ypZcDFTY4+NLhWCIx5EzvvWrI
k28oRyWpj31vnTxlbtyHvj6oTXfqFRk9y8EO7d3tvXLtgf/zV6weeNXoVR3IBOorslXvejd3p1NB
4LyXgzDvUV/SzyAruv4fhl0uB1iGJK+vABspTVyrq+M0cOKhzPZRFJlvSjQ3PoKzEq0/d1aoPKhG
Oysb99K1jbT49AA10hcFpFVgkXRDXFmNngYJ+Hh0TkLiF90ZJntnjUQG/zIadfRFY4DDv45YvXiy
rXRA26Yv8vzQTKP3wUtqbInbMflweyGvbSdudzBbCz6f/tLldqr6sjGtOkuD0Y5DAN76WEsfiw18
5qI2svRd6xiAcOssQwwnEp2zU7XYdN/f/hXXPu8iD05CQkoCbv/yVwit6+beLOPADa2IrvyYaPW7
Cg00xzf6ynA2spHl6Vq/MovUHKBqsh/kui+H0+0wlkPOE1pT6PnVW+rnodOVxzSR9icw3enGcNdn
93/DLdfhHy9p1JiTNhcI0Iw4B4jD2AD4fVfPM/AKkttk6xW7djZfSkoLanyJeS6HK1rp6jgvRoHd
mVX+gOdr2GYUzVSZILzgKf85YTNYh1gRdv0PG3cpUQDo4P14VTrjGZxGaFHA9S17eL8Y3ze+p9T5
3i1V9x9ifVp4AJppv/JmrRZRTgPYW8FYcaMNOzfSrHNTd6oPTD/ex87o/HUDe6FboCNBKgerdR0b
KGYyIXirRMFsmuWIVJEdeXtl7qKNC/7abiF4p5xOYYL3ZHXBO4MEb690adDKJnlOhSiWoouSFc1O
6nqnb0zr2lmg9AKyEAQugK3V0fOKHoUvSNrBSP8Jf77ZtL5hh2Lg5zukn2e86LfejqsTfAE0okiA
tMjqOBgZxVAbkEhQFlF/zPvYq3cKQnK/KcmEcv/3N8sCR126ajyYayJbHcZR5QDxD2LdEMXBntRq
8vVEyaVfjaXcCCCvfkwgVFgt0Md+hda0W0uGInHiYKBF8Zi4bf2ogdjcg8JJrUWZk1jx9vyujbjo
ZqJ+jVUdRdbLw67BzpnwzI4Dp2rKZ2uWvy0RZu/QL8dveOjjjc+5Mdz6ZRK2rXRVYsZBZVWIoc0j
aZwdZQfy4+T3TDXh179Mb+HCLeoZrxqU3agpM0ZHLF/m2D8Bwj1ak60hAIi+GI7NVv8PVzXtQarG
BIsgt1aXSmOHSYMMIrxHu9SmXa0000dUoELvRKRvvLk9uWvJDkfAImCkt0Rt5nLtFrm/YaBiEeRa
ox50an53NTD7sx2rnoJ0Xlu9MfF88udGV77dHvraOlL8hEj8oq+/vsyqwctV0StZMEnja475YOrb
UZudTW3UH2Wk5l9uj3ftTaLWyYflhqHWutqmmJzgQaqM0DMcu/lFaVWW+6LKykNvV8Yd4ax356ED
Nx9uD3vtqqHkxV8gNmEErpazdQqYbU4HkLIb9TfjQCFqJ2xITCWaPcXG2bg6GGkGxVyUTl7Ji0in
Slqk43JQan0bwIDmhFhO3x2EY3bj8R9mBhaVTADQDBDiy72Tq0kpUyvPgyyCKtFKr3jnKjkNo9aK
/yWgeIH8AZkB3b+Wx8W6oph7oWXBqHTNfOe42fzNruPybYI+LcKbyNj5OmqwW4znq5vUhBNCBsz9
va6fjqPjICMONUOmjfhqVq77RCA7n+bEGPS7gsK6s7FfXgR5/ogMKZ6RxHGbLlrEnP61Q5eeZlEz
GLU8l8jJGo9R2IaTP/eMf+RkJuHbOjOV1qelVxS7MJ/tH/UwdMMDjhvxk6fMiMaWdCzjY2eluXqv
jl6unIgm2sqv4mIazjVgsf9SHcPLQzIpyjGcMqPceNLXZYyXWYByoAO2qCa84rZlaV7NuuLKcw/E
ov0ovUZ7TnPKa/6YJG7qZ2FKUXDEqOFZlACm3xly0Dtfc/Q0/oxKU7kR0iyb8eKrwuZDEIUO4NIv
gsVwuVnNSPHiphqzh4xvKzJ0duZs3qmZ1hrAySRiaz6o2Oqzzvs47IcJyQ0/VebC2CjIv15eyqJs
paUcjxQLOgaXP6S1AJqNlp0+pKE5Nt2urIZ2WN4y3duVvZMhDj45Qpp3SQt2xS/b3nb2c6nJh8mM
OnkeXCGteI/zSRxqOwx1XDWHAuJpQttVRqG6v8wkGtHAjcLqwanFlCPuGFVAcsN+Ej9vXwGrOxW7
6hcELo8iiF8QCquvGiPrPMgo1B88WqvtF7XSkjd6jSjMPkUiBChLXE/oI8xiluWn20O/mJVcrChj
L+aRoCI4L/yAyw+p9h6K7V1rnhF7NsdyV06jC4kyThCb8pGnGIqPKeWImN+CCK/lG22W98kuDwfR
tn6T0dYjkUxD3BVotweIKCEP0/aRax0TI4Z231ObPhedOrrvdZSxd2ohgab7g5YXylmGaAHo9JPf
KxKB831WeFI8KGGi5pUf6lOBi7jIjA9jsrQNYzDszU7zSuNZji4mK3mXTtEDVzWQpxhx5QPC65Hc
Gb1mZAcHz1ObK7ybymORu+MjIvJldZJZ30RHXH/q8ZOOnOlnSQ0Lh14Esn8o9Dqch6o1Y22XAmn9
4SYFGoFFIfqfRTghxUIbubV9h41ZnCqC8PFkO0p9zisLbXxZ6OapzdAmukO1ONf3TpiWBYrFKebG
DzV4S6SCWqBFRzu3Ju+sRJXSnIbGgRlQe2DL487styCZq7uXzbUYEJAXgCgncF5Xf4sB6IDezfED
4pL1sMd2r7sz1di0Tw6+BHcyG7Uvt/fU68PJkAxoviiwv97PZSGWWCmNHxoizO6n1w/6f0Xmuv0J
j/gIbZEUqsJONmGpw7pA9miHSCl66XRYUmtACGkhQ8V4eMz+QHMqus+yBHTBHFXWuDfTSreRvvWS
z5NCU+TJitzKuesaUxgbt90LIHd1ONDHIXUDpUTCuM7gCnWysNxQ4gdd1DJ9M8i0rDU03jCP8b22
Tt/E+hAm917TVZRW3bSK9WInhDMeh9iRqEOBHH2gOCT1Q+XKKm0RctfVL1bSeM8WDTyMdUw9tyN/
0PMoe8LsZfrYQGG0DmJRVvAgwib3WCdkH7IZns+JI6MiFGXZYs72Y5uNpHlKii76TktCPfbj1swt
P9Qmx5U+2VmKrcPttV1Fuuwm6AKEYCAbbV7z9bPaaePURNLzzs5QDL9qEA4ne06Ql9bM8K2qsFo0
YAczpR5SelvLsQR5l8th4MfGNUlfir7MGj/tOVM044DinociDHmIJbX0dtfaafndias0+gQJNndQ
/fW0b5EjreRTi1SX/d1yhwSrNpRO+52t6No3JBalFH6pOdOzMUROr91raTaln6BcQUTwczfvuxGc
Zq185pDO6KFaYRE9hU2sJnvE3l0c02fRD8fEbDLvcwTz5tkNZ6NlV3PJCd8O0RBVEFSunjB2qLK7
dhTN91EbK4S1by/JyzdffRY60wv+agmxKJBfXuGzlXIaa9U6j11dVEiIkY54T5rVdIexmJv2aDhN
f7KKtMxOsUXr3lS4KysfeaJmhiSftan3qxEUsO6BLSWJXwL0Ub56gFV1Py2olhyxM7WTfBclnWnu
TKSD7A+jcBupHCpE/olASh2nbF8rch5by03N5mQKL0JzYBg9+z+rKBPtg9aMbvXoZkkENKNNW1bQ
cicE8cc0Md8IAzj3B9h9pfE2o53dP0gi5t634hE5okFLJuuA7UWVDH5R69pe79y5hAKkhsMHhOn5
rPwu550o0Gd78pwsfV+i5xB2/mhPokaIrEZIpErVNOLBmpphOiCXbqaBHRoIyrWcHOWTbMz5bMhy
TDFOaSLvLjQ7fuxUetNEEKHU4neSZMjKlHWiRJ9vr+NLv2+9jmTHFtgqgOZ4g1+uI1AqnMO6Tjvn
dZsUOzsT7jeC1Cj/Mbd6mf/Q3LSMfamF8wH/lSk5TLHuDofe4QDsO0eLI+GLcGp12rJ9pj0LsEDx
uxTA3acIv6tF7blAmfq/KrF650MUZzy1ljo0Bq/6HPdB3eZO/KOJe3EoZ1TRvIPXtKa382TK6+9G
8/jBawpy9rZKiyPFe6TQb3+CK7cLvwkKIH0BxObWQsB4h9B/KLzpbCuh295TXOreGoppdI+cOV09
m6LHtMLru6R9TKU6J1vOzK8jMRx1EFdQ6Ryyx9TVURqQQwfj02vnzlbb6DGTavQozE72Oy0P1fgw
pQXys3BNZ/F3aeDyTMPDonhPOIYo9queXV5R9uqq9AFJeEjrs1TKd6MO4GKnWrWzcZO+kqdmNCqt
FEYQ4WK/rVUspKUKQ3ahe9aiohckQG5kRHdhnuE1wv0NlOn/kXYey3Ejwbp+IkTAmy3Qjk4SSUnd
0gYhMwPvgYJ5+vuBc08cEkQ0QjpaaCEtqlEmKyvzNx2gQtMD2o1CEmKtkkEglCTlkMmtaje7tBub
/q4a4+Fo46Sru/IUxOIRCalUvWG79lmKkUbeBhvT9H6B2BWzlRMGQuAPXuRtX1Xg0aGwgdsI6S4d
Ils5ohouZ641lXb2VBi4pDWmIb4qHfFyY+BFTWBeHziwTBUFJf7WlnmybBaD1MbRvR1SpfsMAklX
v8hdQHPCJQc2xBbv4/1ZAPwDO50sSuaptWxtBIPoqjCO4vs2dgr9QMrW6ztBCu1/Ipu2o4+27Csl
BYMm/Nnh1Nk8Xj+L5rvLdm7LgSWmsUI/Z9me5IVlxYPROHdVl8e3gz+Z5GpWIj92EHIe1NQHTHt9
RGWew7cBEFYZQR0BJl7S72p2uu2kZSYHFq9dBfmECMUK8RiJmTgnyaiIXdKgjRovGeoIBw7kn1vP
yI3Q/qQEY/bNDJTAxxJGYF7znIkRFwVVHjPT2fiZK+mtgVERjTbwOTgxGgsYmiz1VumYdXBfOT65
oztKIpl+ib7tPkgjfGm3zqIJU5pcs9wkDcuPVLWc2eqk9ZWPYV62eXBAOEdq780WfQLXVLNQ+uDk
qRl59VjYzUkaNOOn5CsSikUda5AfUPARwUZ14f1Zot1CVJkhAjMkYd7yr85S3lXl1EhJeF8MinIb
B3GNbZaMiM4pQn+qbVxJ41bc26mTl1vi5S9I0MVaG9xzgESZROpsi8su04w4SYbYuutTSD/TpImL
YecNSQQaaWrtWmUfEEKmVrYPaNT5vsnTpddRcFKVIqYcx4tKxGM+Po9aLdfc4F2e/Zj0NKu/xJT2
pq/4lnXjvpEip/hWVaN2MsxEBL7b9uH8nG8DZGz3DghRzRumjCZ0YVlVs296Rxru0Ujo8l91JZVR
/THsQzRF6LOJOA/csUwKyfF6CsvW/aBZpfFZTFV7gypzqR9Q13JUl8DNN0zY8zYuDgD5D45qx2vG
cCbTC5JB+t5rcjCkB71MZ6HX6wfpXZWGswNNbea2U8O0l0ES1l3ZqFFFrcOc5N5L6CK2O5ThsnMQ
IHrvVW2I9OpBKdNgvI0KK/8RF4oudTfXf8bK/jLwAuOeAcumUaJ+u7+SRB7nmkBwbxMxs53kNLwO
7HDChhyueH+cGtPeJQid/mGZk1jN/QlIfbZwdiitzKHt1cZGkZ7nSIDBHESpLiGNxyatFmHBT5Bq
yaXiF9/TQ996G71IEy32NAk4EDUiA1iYpWk0fF8yWWQ172x8PUFyg9E068OIt0DqFqkt/pGHEj6A
wKDJufV1e3qAPZWjxdH0uuTS5MW8pI9i+y6OR3svyPSsuayn+IfJwQDJQ8www15HRgP/7CcJertN
k43NA8mrYp98yhHjXeiMsXknRkO0P9IRe68PktUN2tNU6ckPMVRUTaSqD4A7+DjX9PvOxjjK3DU6
IH6xQwB2y17i5aJ6OyuzAwZJLfcY/Gt1sQ1aNZOQO5OdO4ODq9xo+BbUO61N8vGpyguwUFlNmpDF
gfOZt0HxDVMhYQ+7Ko2nxqJkizbKMc9j6fdQpgiXXN+jK79u5k4g/oSvy6x4vSwkiloyQt9O74e0
m/zCpZ/Qg7ZVIt4ZzpTY1pGyfPMAW8X0v6jlkJFk0/6LKlwelC787GRUonfoyEb6DzGWdaRvHOb3
p4j67wykA0XJeV4e5taiujtoWXkvjD6+laHQV7u6psYS3CBrGY9HVEey5qj3XZzXG3ni+xxgflLO
TRDau+/hXSgqTYnALwrPt8b+F8/H3u2tOjrVCXVKVzHLSN9Is95XvKHzUdIlCQfLzzNAfXt2VSsu
1dhXs3tjMGPy8NSPTDpKvX2so/xRKbrp3wSJYheTjvGzWfc2UOTeKR5lBLrLjQD2ziVknnJqeSTK
dGfeV5mTYLBLNW3a+3gS0hh5qihlAcPAsQcQqMag6J8MuTQ/dnhQSB7UKyN97KZK4GEZZSMNT0wV
gCpjkSY3kf1cFb3QTXey/Vb60qSS7j8ShaTwpplSZBhnr5Xw05TXlbmVNr8QPN4cQoIwMpP4daAc
M2exb6c1xTQs06qouQ9ycOXfY00L8yczFDaeTrGj3urWGBX/GiPxEusC1MB3okyj/isym8khMiWz
4TSYSpV4EiXxHMMUCkAeMdX65itWlj/LaZ8/ydFIoE/Tyf/uJwJoXlVwwe2KMrO/RBavG7dSRsJ9
rOk+6lx5msamW5RVpKeIPOt6f2uAttU8KfQHTfPk2FakdtcCCsxOfudn9mHqVSP4buJeKnZAKWRj
nxRKIU7o0PO8ndQGX0zDyLvsQ2CkmoOek6N/9/tYkW7bQTWbJykd0EZB3RhwVAiZyMOsQY1OrVFH
NeawQNBuOvZlhT6T3rZuKQeRs1cm2io3JsYB/ikcFIS5jVQltcM/wNIit3Um+mgJCMnW9XW/DEoI
jLVqeqmZ2FniNr2dSmcTDyaMfkKtxpPkehR7FyNmATJWdcYIrZh1gycwDXwbg3uJZnf3MzSE7cl+
22Pz2nfSDgQjWQdYGG0rer7LNBiY0E7jwHrRX5p/2Kubtg1L+iG2GdyPU9hbHjqMw33LpLS4QKDf
9R3ns6i5pRNfWqcatbTCGwkoP40+N79NaZVgjCoPiTN+kyNZFu2O5gAi5G4fFXl3kwBR0G6DWUhy
clvMZX6GXCRbxuPvRdlpYxs02GZ2OJSLZTqvDsmkZWoe34Pyn3BojUdrp42G/sHSav8e5RRskGys
IylmwWE8ZpRSQk+PFc21ksTCgQ7noo06yPsoyG+a7bBps8+WSEu4a8ALr63TLLtn57cjDou6jki2
UtTWfRMEkeThhMhtjVufdmiCqv6ZW77zDS89xD8krei7r9c32Bwe3oYP8riZbU3/j7eovXgqBK1F
LgOB4p5UYpLdqhuzXVu1dY/HUBa6XeNvNPhePC2WI/IIAstIF57+xeJeTkkb0gSe4b2U2GWILUeF
QSgWe3Kypxynax4lzCghr9LTOhTe2PVMw85OcY7R3SyQKvEJRWIzvyPlDnAfwI3LwSFFp3DRI3Ab
TFm4cRjePdixG58ZUaBNQD+SfL89Cyj707PreuPeGvT8tksK69lO27F2VbPonrOGtqmbdZL0MReh
tTFd759TNPHgUs9q/tiEcF8tBsexE2tCR7tn09h5ciM1SvkV0HmBfWVvB3gCtoDgDfp7JYxKdW9E
TWz47jDW+EdasSJsWDy20bnct7Lshhjv/QxbeyweyrRP6kfg6814LNQxVVz6hbnq1fiQPPaVGCg4
Y9KjhZ4tIRWW7JUmicZnWZZ0+1ei1Mk/OqQ4bFVVlOE8JdPG0EMUNv0MDtYa3HGMDGvv61YX7/D1
bJ27XB4KFS9d0ThT4+oBXUev0NXKiHfEGknZjbKcB9/UrqjvQQhWQe+m2A1rnRfgrfY4aEpqb5TY
39XLiA5EBqTdEEzhtewsrk+6gJRmKzm/HWpRQIBRW06BMlny0Rjz7smOInxsjdnIlKfX3Wh02aH3
reIkl9jDErTb46jXyq2uhPYTkmZYHJk497oYN289QpZXASUq/swPEPI1EtpFRA7xY4mFhsBFNcnG
yU7T6HdBsfs0VpK0L1W5+Jgm0kZ0WBkTEViDDqM9l8iW/WtKCLgXNFJ/m1ZCPkVDKTwfzpgH/LI/
KSQmbgSNa2PLzyHndYAgNsxUACq1lMlITxeYqzIu0eGzq+6Uo8312bB8K3FDmget28hU9Dd2wDIA
voxGLAIPSFUYjcO358tqHYmOntydkK+i94c1ruwCObbK3agMIRvUEdoWT/jdtPKFL1JBXAHQ0V7q
UK8u10AVfVVh03iC2G2cnaKtp11pB0n+QR/iFn9ZqU4/Zy3Z1saTY21quQ15qoE4gf61yMEHRzi+
byjdqWibemf1RjEd7KSJGhdEhbVVrXg3tRRjaa0irmbNveIlS782GzPKeffeZPoQ7obEjPcOacDB
b6yfdUmqf/0qeyk7vNk4jAeGjAGBQOmoRb5dyi5z+s7JJ/NUg41HRQ7MbNB1np5HWfypihW996xu
MqePZjSWt3UileY9SjFx+QlZeN7c1aQE37EnVKMdiF4JlnOrAR6JHWL7TjVj45utpPKPiog27NVR
p1pl9kX8GfEnBXwlrx/nFNm5+tiPYYPZfa4OxX2ODkV/cqI0C784I6bG4SFv/bFS92w43f8VYQei
/AhpCxM8kDxqp95DMa1Nf9WUoMbMrQJDFDvAqVW4S+lPp3gkRX7rVV3W/VL9So3uZGly0gNei1Zw
Tnjydjeog5Z4f+hycINeuqg8TR8N4jlRVr3vyYX3uQ17yKsrTZie2luiqAA/aAqPoDxU9dt8DPIO
nIgQ9WcrdpI/5JPzTgFqCAzd4kblYl2iGyVF5zkUp+HNWATK9FkNY8Utkkz+B1ju1H1Ix0TdOOjv
9j4jUtOF20wpetZAers7nEiQ6xlpdJPUSvrB6mylPsjIJH2XYOcXf5gyzJ/30sbQUAEgbVhUkrOi
aKkhjKB9JNAZ1BUoHeJFNexsP+FFBPJwnze2zNtLyv5QcnOeWsBGWHOQv4IHezFofRVdDOwx/Czu
DA754IPCUOXbQCm1B31Sxa/rR25Z12coBjBsfBXITyAhvp3TFBdn3mu1eeIl0buVWiDxO2AhHG+s
3co4NmxDWnezt/Q7BWjFaeIYyIl9CoJS0s9CFr1xm9W63G1FyHehGXFb8O5Q0IGiEkoWETKKVJzk
8Mc8dZHsf6QX2z/Jga2EbpaXk+IK1ME8pxfpRk9mMewLQ/mlyf//cZSLUtpkR0AZbBMWXCGP+FLk
NGelKnhE/kj3tHGul5nZGB6vL98isf1vVFB/XEdgbOmMvl2+DFq03Y0jWtDwkh9TIzafNS0nneg7
nnTeNBJV7NSUj1odF+X5+uCL2+G/wal6UYTi9lX1xUxblZE0Cbp/l7ipx/si1XL70bZL/96XGj+/
KWuII1usxtVpthHZVuEUUf+Zf9OrowGKATBEK6eXPKcf7U6YEv/GlTf6JqbEccdQ6Q95r2CTef1T
V+aZ8ihAYOpfNL+WDwiR5xDcedRczGp4ynyp3Ak7qQZKoELJ9nglhedEKcjRRwxnnT87O/M8z7XZ
OdGlOwLh6O03jzhJRzFe7ZdUrcKbCvpYe1vgcbilVLQyt+i2zmIC3PSzjcHbcUxOo8owfKRkZrgz
h/6+R2aucvtetF/n3ssxT4z+2/WpXUT1/74OGO2sHUERddkRsLshR+oblX82+VC4Ycrd+iBFZVxh
5NeW4Z8TcGGNkJ/SNQastLSkGIrEGGBLgXemKrNzlNg4h0jdbeX6K2eDxx7w1/l8vFe8F8rUDCKr
0otfDNDwKa/XvPMAhVmxPoZuUIW8o65P5NryzXIQdFYoN7FV3i4fGACNShkq5lGvq9ETkmt97UqM
NO6DvtSL73YVyMKVqszY4ssuovvLGiKKywEhSUQRYhGGkBxFalhgKeKXoz2rtodlBcYgEKe/+MRX
4yx2qE0zF/diI71oVlB5Q1sFz8g2V/uunJJTFkagVIsg+nl90NWP09FUpezDhbxkkAB8mfpR09AM
I88XH2nuqOLRDONm9zfjQPjlIQNlZNmMsZ3awonGxvG4GzV51zfgNp4KwNTOxkZZ/aAZlob8ISTf
5QfhQmK2IAeyC1Be45jkBs7GhtNZxkbcWt2QvI2oz9M0wLfp7YbENdn3KW7nFzO1gi9Z4YTKnmyL
d7USN5Z6y/3dKGTdQAU3wvXa6ePm/5+Rl8kbMUwIGfLEBekv+aNiYe/jEnrocY55Zv9s2nj6i2/l
9YnKmwEgg2Pw9lslGbM+YjTy1x0exD6t+oe2HrJHORyDfZYC/TM7sAgbo67FTsjSPJfAZWk8t9+O
GoGJK/smzy9+EiN3kiAR+NNogxKimh3/ur491+b09ViLM54MkAuQcWU1I6396khtBcKlKozTACzk
UWRN9fR/G3CxffCKQ4OFtv4lQxWQj5N4i+4pn5fPSqPq36q83+zOr34jwAegvjB+jCVFOkTvWi0j
jiCEf/2YdFSHHuzYQYxwSm0j201WbG65Fq2dRsSvqSdDh0PibPGZvpMmSYNA3KWMpqZCrFYzoz1s
IGljOtdO46txlmfCyOMKhTHITNIU/pD6YgRBFuK+YieG/TlPCl75fuRbWwnb6hb9389bJi+tXGeh
sJr0ItAUUDwD313H9auiAPDqD3q0EdvWhuP6exHAQjV6WWwN21iMU4QwXYms2CFpR+OGzDDAHTqL
Pl/fn2sTigYSlS66oRQe54V9lYpyTZVBEsqkv6o+/MI7trnNNRV7ndQOjqZdnUQcdRuLuLZBCS9g
sfgzGym+HdPMmjQwQi5ANNUSyzMyp7zJqRfdYRUb5IcWqeoNsuYL2/RVTeblboedQCkPrjmQDfXt
kGNiFrBCkMwc8EH6YaXDsRbiRhKF5YFnzbxgLEHJO844tG4t2WV7oIXUbcmurq6rSa+dMrqD+9T8
/68me4J7YmSaHV+kANUYV6ZZcBegcmZ7vDjKLdm61aWlWq8jvzuDVBZn0oglSw1wt774ptbeTFlX
Gu5gTuqTmU2yh6uifR5oEW1E2LVIgHQa1x6dK5i4iwirJ5gFjfAsyIRDROnbUTS7JlLCYXd9467N
JYkMGTA1Ycp7i42bll1eBRpeMLqkYvU3+GV3oNNWKRS9K39DLmt9MChhM4xtToffLpyg4ZXPwJeL
2eIxJ/mpdCujEfwFHdhuf/271g4HAGWgfzwkqCMuhmq10cypZrBqClgM3N74awir8VPTJ6g5Ooao
NlZsbZ/gt6nTC5utmuXFcayyQs6sPMStqK01in/F0P9Ej86w3Q5nqnYnIexTH1vsP7Yy4bVp5ThQ
AYboAUpwUZ6yG7/iQoQuGqFl2HpjVCr7CfZkvwOyYm2k3cuO30sMQHQHridtRnbo4ju5Ef18TNr0
Qm+q9kpdDz9TuGoPhVVpRynOpR1BoNO9zhxB/HedKbwoNO1PTYVBFeAEJE7sEVggpMhg+oqnq3lz
femXXdn/fuGs5jA7gSCwtDixY2MXaefzCynQ9ve9b1qnTKqnfxLsJP9VEiX5KKHt+ygcCAdwuZS2
80refeohdPqN37J2jHk+/+fLA2J2sTRtDzGqoIJ2SYsmmymp4BS8opeb8C/uutcDLVclVuEZlQVP
2Uxuvk/llJY7VSBXctMVDc7M16d4jj7LewD03qxhzJX3TnJOboy0jW3M/+gkRYUHnkOSwFIgMOZ1
A1asMzH7oQJl90HG1s3788FtbiCuvPl5u5TogvlEsHYC+2xlMwihiWWt/NQWvi49l7E6xkfYJEb8
UDd50n4OrdS0j9d/wMp5I71n/1N7Qnhu2fXvQJ7VDb/rbKhtkOycNO2ombbohZWFGmp//rmEfxqF
3HSURZbv6VSAo6KE5pxlraufq0EpWlepKmc6GPXQRztrLj3v8qCHkFmnYfgX9x89JgPlFyr8NM4X
N4Q6GGGQVLpzVlrKuTv81gmtEEsr53GE4wmSJgqDJ4Pm8pb5+VqoQSlp7o5iFggVYnGQ/VhpqxiT
qbMpUDjwRAfC6CgFk/OpzMrGPNQONrxPk9Q4hDqnl85kz/qjJveNv4c7Vc/4RdEP94FOTcCbyrHT
HsYhb+LL9Q2x/kPtOfpyiRLt5rvhVUai1RSz6kj1zw7gpeJIhS5OIISI8VOuc30DSgNeRPNeNTy7
HabuxpfRETtC4hroipfC8I9BxXUVuLqTWEd2g32kOfUXukhk/bPAINcvdf7FfNZB1fZ+KdtnxCjF
QXd8rH2Usfil+T2o5+tzsnId0pekDEQWQwxe1taSVJICOcv8sybKqNoZ+mSMbln1yp0k8gBoVtX0
oe5hwO1EGy3n+TMW0Wk+nYAhuRF5CC8+cwqkYdb2c87w6VJz17V+eotGAC9+PZfT+mNTG8W/KenH
dxT40qchlZR445Zc+3pcqJhr2H6ggxbhOJULunKV75wDkRjnJJdGNBzLQv/S+VOaIt4Q299Hv0+2
PFBW0h6yYlpw6IxzaJbJqkqbr05VxT+jJYRNosqdm3sxwpHZIZiS6JhRHs83vnXlMlAB0syMxrl3
tMzqJj2JGlH6Ps1KGB+3pVB0N05mhj8+WeBM7LCr3XbK0f+d+Wvfru+ztWD8osD74iioLBVHgIvl
SqgIxO0zSR13Jr1ZWq+qXWnxSehtvcXTXiKR5+wCXSpmma4/AXEJMegFuweQBm7nVKwaV65s62by
gTd+DeJBfhJVMT7H7ThB0Y+qU2UPanwCzV9KblYZPlOTF/Jesn15o5i9lvaQ8cxSmjDI31/KdPxb
SZQa5tUBpOugnsRDwtzIrhHR7t7Bt8k+FCD9gc3laaPvJmL+pzQUqXaM0nm6ri/MylbkIqYlzO1F
d3jJxPLRZzb7Edt0NAhEy6PQiPV/phkjCN2sRHrf0pGIuT7mylbkFa5oGNvSggLc/zYOZzPNoo0C
59xVlnZb5KqMjyb+2fbOMauk3OswkpsjxQ/4JV0fpf7X6+OvpHt8LnVUKt+o4OrzZn11Dygp/d8E
zZsz9uzZt7HCUsXDtb03N4Lr2tzStZiZOQZOs0vSF/qsagWjxTmnUZZZbj4q8r0VQro8Nk7Y3Dp9
IcTj9U9biWgaMYXqDeNS+1582qDAkQ6Bjp2dAOhUDOMwPLaRmrgYWUDqzeoY87QiwHt2d33g1W99
6Z2As3wPrDc6yBlO3zvnJpyFlUu/slxV9fWjBRT/i1CC+s8dWflSSu+EMwT9IBy8XUWBNc/YRLl/
TsMY0fRIDb6NmoLkDkVbeVd20fCHrMWXmALHCxlj+l5cGovrou6KPAz91jknBNND0Ir0Dhze56Qe
trw21nYomSSRiyOJG/JiGYEBVy0ZnH0eUfuHjcxL3JP6cVL/YtV0DuEs0E2isYySIkCyRcok+6xX
TXuUW70CeNhr5pMmRVl6yAvpzw3JiXrIGFszI3G+j96umgnNIyoofZ+bQq+c3Uh4M5G5K83iFqR/
1P55LQMTJ4dppL44V6LeDjfAwI/9yKH4E2cBAjAF6g5ZCO2Hgk69ZUq8tmrc6CbkVrJMEoq3g8VK
mYE3iZyzzWbcGzRpMi8x0mlLuX/trL0eZ1Hfw1pyQC5pcs55bPVPqVNZyaHQnBhBlcRwfM9W2+z3
9eO9cn/P3RY4YMwjuteLT1NGW+SjrNlnSVV/6H7inCdtOuOEYT5eH2iteMlIs+6qzc2NtNbbScxy
ULSRxmsCOfHkmLW1/DD1UWC5hlRDXZJasU8NqK1uIUX22egBsqpNmf5z/WesTPHMUCZbMWZ84rJY
0/KU65JwYN8A5dprsal86fs29Bgv+6CUeb/x2SvzyyOZQimVGiS2lgr9RVjiqOY70jkLYhLwyQ4e
Ez9UHqtMdbqNp+rKNp3zToRlgXTCzl8ETiep/AyFCf8sTTNxw3dAxh3kaK6Y/vEkIrNlA0icRR+p
Q7xdSjVCNWQmi5x1u2kGT1W6pIPOa0jNyaA81XzBUX5SN54VK8kFIWM+7tosbbecScvJ/KBup4CG
kKnlz2Ee2HtFHYR1Y/TNpO2UUajhQxkGUXrKhmpr46zld4wPuBVNFR5Wy/07KZVZV4MfXKzaUsRB
ZSM5bl+LwPHsxHceFSNQbyhLoG8rQxp2k2E22+jrVBxDB9HRjcVe2cjA7kizOLrI1C09cE3QIWpu
Ic8aSaNGKWCw9jRVczczk8H2YmNSPl9f9BeE6eJdx005G3tQ/tHR+3m76iGgbZxLLBbAlirrhrqI
ccl4BFWnsVdCAK+DievbJwuRBH8XlmWsX0QqxHSLAkkmH+SB4tApKNrQqV17UqIPHT6QrdvTDasP
iNP3EY66OhJ0Hk4Ofn8euEEfMOKRlI92E7WWy80iJ1+AHfa6G/ilbu1LIB3BvRX7bf3z+teu7TZK
WTOXEOMubuq3HxtAqoBu2knnwiSDRcKtrZzhY6aM+edB5NZjBp3rZkhN614E2RZhaC1o8LyZXcvJ
ZN+pRwKY9kXkxMEldpTmqx9h2Klaed64CQCX/fUPncPuclWJyaR2WNlxvhYfGnUoYFbG6J/zGo0f
V5UDv/Z8oXalG2T9g4VbPQI0qEg0exH0cu92pIlbkMSV7JYOL1GL6IUotrWo02pq09VjOz/q9NAX
QMlSLXj281B+IpCn/a7T0vZhbI0h+/f616/NNHf63IBhAignLpbZymSs2Vr/DPO82JuNHQQukbnf
y6GxZXi3dgPCegaLROF+lnBe3IBVZTgVuADKVEE4gWMtM4hT0hgUntnHwyeliNrkYNtwu/a6EVMS
ivBzseBk10O51Uqc74LlskOEmxXtANe+A4Hm8WgooVB5t5t2BF9J1z+pyDUc7VHJXFB1+bPVjMDp
ZDP+GGaG9hUtturQ1NLE0YNDg+xEgLnq9dVY2wYsBo4iFHgBvS0mqMOVre6E7Z9LNbPtg6k1uXwq
kh4WAaThWVPMkuDG0R/dCKbrAyObjH74rLKwuNACC8XIEku4c5TaYehZzdB9lEMblEFA+d6bJNBW
exw6Gnvj9K1FcXtmaMDCgBe1xKqEIcbU7ag5Zy0xph0ocnjrXTrrtUIBH7V+Y9lXh0PpgDwMuDgf
+3a7y1Nhjlkbst2dOvtiops2uGUsqd5gqVNzy80XiQ35jLX4QgAlc6aJC3BrcbSLYupLJ+5YU6HW
FVKYJlZ/cGGSD0CAReLWlZ5pOy3p0i+1jvmjDp/q+fq2WjvkfC2cRXIV2Elz3vSqLFBoytjUg+mc
IyOfToIkqd1nnfW7i0PIANfHWrs35uuCBIH6AC7Wb8eKEirp5sDnGnk/nWwnUBKXS3D4ncnAWDAC
DKRHc2p9FrsE5Xm8PvpaiMHKxZqFHWYM8lJ4bpSKUDQdN0dfU90J07x5MgNTj/f6aGf63kx6zk47
+pdRsw9BmAkgAgXYzpvrv2NlxilIgvmgKmlyiS0OcqMAUKhR0Tq3RWB8xfncqo5G3/4QEmYzGzO+
OhbFBsQbZ3KtvJjxLJnCrm0DdOqzGj4CWpyqa6WpeUA/p/8Lid65yzD7Yjj065c5UCfkAd5zFF1E
ZcePMwTNHf0sfRA5opGqVGz10VdOz0sjFbTFbLWyRHzghIp0p8Cgp9OSWTYPY3Tp0NewXu/NYJw6
FF5G86ecTZiQKFMY3g1yF3Z/McNzMWauWcBQeIeG7AMJ8TsgGKY0t9YBvxWfewCfF72RtY0ItVQ3
mmsxEEr+d7DF1mmFoYHbwxEp1FPnVwQmWT7ist0d69EoM1LtDoViUgkYpAZv8Oe2EDr45CGu49iN
fWRFsfMwzB+2hCawp+gd1NI/39z0b+ZrCtCGszRi0BIdWH/ILxxlfZhukzq0dfjOLWJ0FME3Hb1W
Yjb9G4dTjUz4XNF5G1GKqDIA2jkMhx+vekhVTGEOQ2Yh55sC9AnvdbPbSH7XFwFN/znRp9i47CnA
jgwCUCjBJVcdkFVuVBvmU5nM8n5pG/XFCdKI5Ny0o9Pc55ljxpD7rVkVrfOD4UYmd6GsVSWAkdCS
KX/bnd4rG6Iba8eeWsx8cVK0o1D4dloQLeyyEYwcSvlmFyOWqo9ekfnlSaq7cUtdZHWwuf8LsnNG
Ii3WIAg1K2vQUb8oiFIEH/HbadvDlIqsPU5VmG8kpXPEWuRmbC8Hdz0yYSBmi2ykEghMhEMQX7Iq
D9Od0YBXfMrscdq8LtS1kdjEQEmMWehuMRKodEyvsiy5oEJgRV5CqftHbva6s1dhzVceiKcWT1JA
sxSb4+HG1+JyD5618HrDqE5FqInD9cO1ttsRJYKR/0JAWLZy07bsQq2X44v9PY5qcYuKfvVB8cMI
ieNYb7bi+eqFSX0UUYeX8ZbqS43eBJqZm9EF6QBF3IzxCCm50wYJCWYzvKuosvifei0JPNNsFevE
C8iJ3Ax57y2ribU9BtlMpvgN0o31f7uh57uEDCqNL2qeVaMr+2GMFLfQfuOxseWptzbLlGqh34OP
Jhdc7Gd0OpypzXBBynMjlt1msDKEE5AC01xZVJbukZrJG7nJSmZEAZXA/qLR/m6vDUqLOTseR5eM
t23+4PhD0h4V/CAeukIJkE9Bb2k8os06ojSWD7m6tdZrdykHmOojXWEHa5u3E1xmEUBOlK8vUtPO
1YpMlHtsGpBqbTUJkc5Z7VnZDxQdvxhYC7iWlKPQe317ry4yRL9ZwpIi6NIJTpLMzpc53RetkMTX
vhyfRI7aM4R/kV3+fChKMOSb0PEJXYv9VJPdgyTE2iOshim+NRtZ30d6oh2yHDnI0/XB1qpjgGN4
x8BAo5rwcs5e5dj9UHbQrygJomVi7so6U37UMKi0o5IV3Bq5Jk+3YZuGCN0nVuT87Mhe7F0XOy3/
0vARG3nE2g5nf8MXJVWjsLC4HiKty63CH4MLfGPrNpjIktC+tqJ9iVN1g0RClX26PgVzrFxGbco1
nCYyX4ZebC9jwEc41rgzM78VwU71VaHfOr5kFvtSMgKvkmyRosYTRMFGfrY+Ms3B/0ZeUsNlP5Fh
4dpkwLbdaXs6u4Z4qpLGAcI+SNZD5mQAtRwSonz/F9+MBCxpNxgpkC1vj5SuJ6XE5RJcRohMjyAO
/VuMsws0vvgvV4D7sW8Ri6/++fNhXzCec4ICxXSxuIiUzIXINgSdq7QHMQLtiwjjpzB1wq+i7IfW
06U42XJXWZtnjLMpsDMqeeripVElKH8MASVXeOXas9/o9nOTTtVtJfepdkiyJPXdIJWarRfOGuaB
YMEtP4dsYE5zVHl1uAoG5vaNpHMnK/14Z+d+cKPI2K54gdxaT1NZZV5qR7V1B8TW8BrL2kkVm8FT
6m4aD45cql9aoNV/Yd01d3JohbPvAaHME/bqd2lTSapXs/EwLYdJl49m/x3tk/a3jYXQt+trvnag
KQ8iPAyOc6a5vh3LHGoA36YeXIK0V3SvENYgdtgrT54llG6XxuVWZXR1uZGLmqsGKCEsPR8oesFb
klOMfZOgeBrQI/PsqBz+VbNE6O5EVWEn4/br/cV36lRkAVfO4XuxtwfKcW2Mu8oF3ejpQj+nkz/1
TqVNTz6wpnqnN8pmx33tViK7nc3z5urkUg1FH/VaQxgBG9jEab7VMUbsVOjtEmmSzO42rsDFQsq4
haGvRkSeia0zK/ztQqJWFhpGOTknzIoU82BRiNQOjooSUdr4RemZLQ7GG9fT4gNfxmTLUL8CtArt
fRGb0QaG8hb70olUMKaSDDbMpSdehx/GrPt+fQHfjwUMS0Nb02ZAwOhzzv3qUEDFrlJKTg4+CHLz
qx8yf9/hSaK5oTXKG3fO+7EAnjORLNr/o+zMluNUsjX8RESQzNxCzVWyZNnydEN4kJMZEpLx6c9X
Pjet0g4rHB37qnd3qiBZuXL9E84yXEhfrlVRbQKkF+mJHEnc98eZ5G+bqINuo1tOm39+cwBOTMup
92BwnMkvV7t6GZNHnCfHtgydQxku/YOZL2qzDhBTLavq/+0M562BwCDnoeDii8pt++V6sPbMKndS
74gT7BgFOMhw72ywjdOqC/d5f51e/v3dvd6b1xWd65fA9Iox2ssVhYW5yjqs7rFW7qcsUOKBk7U/
4f0wxZ07jfu/L3d9Pf/TMvz/D+R5csGm83wVH1loOWAvarq4aBjrBnK+Exmu2WztoRAIF43lkFV6
3cghLPdJaFe7vy9/27T9WR8K05/LD64Tt+do5WGdSnh3cJyIbPiaBqo8y3o2v5qVU30NCNM9uE1o
FbHt1sGlcsxln5B2dGLaZL7xp1xf5e2T4DJPZwzLAgLJzUfj2pXKwCD8Y01gwsbl1PqJrxXYB+7E
9/CQwZdbWqdDgdH689+fwn98Q5D2rr0otyHGCTff0Erz2KNj9o4G1iwnTZu1zdIq+0DA4FsOH/+1
vQAZ2NYwKpiI35ShKkwKDARYqq2ddjdBmNmooA4iYxqmvbeEb5XamxPsz/sFveS5XrlqwD0vtzPK
m84tFsF2FgsBvpPK+3PQ4DslerPbdEsCTZqn+taA7PXPZKRwJeJRnJhC305LhrrDegxB4dEns/nL
KMjw9lYS4Wa7N2Pcq8W/9b/8TA4vMCw8USEeccl8+TPDNXM8Q072cSydOdZTZm1CYITHJKkTN1KJ
LB+MwaJb+teNw7K0Pxjj8kvpSV4uK+vEvFZdh3I4ZnshlXuEDgE0XVtvkWdev0ikQmyYa/TBdeJ4
83nkQ5b0o66c46I683efBN3nJAfSBbzx1jniFFrvmBo0b8nTXq2LV96f1h4Mmnv7n1is/znLsDxW
CZE84dFL6/ROWbj3xbURuhddLeJizCGmR4zD3zitX+2f66rgwOxblqS9fPlg/aqp+goc8Igrqf8g
fT07kdVO+XfHYSoVVYUTvLHiqxqAG5PJZmVd6g+F/+WKswyI8p0t95j7i0V4WV2lh2wxEywwWvOt
ZoR+h/+7l9Xu5eu8Gb9UjbAIYuvxsfbs6bFya2/EosXDjk1U2PRGhKnioOLAanDfNU3Vmj+wj+yP
iuKkj2Y9zgnxK5mLPdBoTVht2UvodbG1YrpNio21llFf59WybTxMoLa2PXsPMvcRpNnmYn7k8J57
SDtyIXTTlZM4ZtJthgfTrpJqu4KPqc9WD3n4MqHbCh7QDcpy6xNb6x6cRdXdZnGSxPrSEi4xxk7A
vjytVuOXO3sczGYzEqw7fuoBA+0PHG6QtFVFLFNkdotXRTW3pKfGqWtrD3/FyreNEPJT3QiDO3OV
De9au65xzuXHviNlqGIGN03q0cjnuYyyDP+CbTY66kNJ8/Xdtyr/g3YSlKD0D8Zh6qT92yKT7Afq
j96ASGLVTWQ4xjUtvsQGOtJ2S50YTEfv0nYo1BZP92w4yaFPH6a1srx3gVfhjdSJarn3M1M+mmz6
rzXNIoZlPL7Id7rwlCcupDFbYcIY4xUcVE9C1MUYTcXkfMG7u+M2JMSqtnJJtL0Phno+D1gE4ZXv
lNZ2MpQrNqvt6inifzecSeYIcM+uuvAaAF6258xfwqSM0sIe7/wxVIopCZFwd0HSNnmM35ZBNqOX
Wt5dmk881pXYnQ+D6mSyr8YivesmXPUjM2inn4V03YuoHZI560AaP3MfpkHEcKr8KsurDB0WU6fM
90bZknLglmSwP1z9YYwfha3WU1/JIPwxhUWV7+bUUtVmHJEcx5NqZ+i5bW9ehGdOSdQvi6oiqecZ
azp3Eeq+9q9wTGW1pbMTXsPp2qHH27spOZ/3EnW/G48KdCtGlyCL/USAwBxngczMn60Y8/YO1I+s
AYVJgPe7DzMJT49wyuG+qbS9bqVdub9Rg2E3S83oLn6POY8dVboX7n3izm0RBd7aFDsfTcIGj7Rk
+IQAZV5E7GjbuWgccPohgqqhJhLTltl4rhB2vXdIPVy/Y8LRLPWWtOjqR2ubuf5qLYnxvZ00X49y
OzF2UZssTUkGnl5xklPEg9aRbKATa9IR0Rp+UAAH9aYwFhjF/lI3co4Kz1wKKnZWmDFq1B4JQ1oU
xge+xrF7LK1mPE24VJOdkvad/7PQluHv6nX0ux1xjSAuEYc3Fke5IdOoWEKdosDW7k9zook7lBod
2kT0Zh11jrQ+aG9c7cMcDP1D3g3CZwxotCpusqV87hSmFZtgbJWxxS9Kjfxtfak/4zQ86ZMkXOng
FzrFo3Nxm+Asm2ZShxqbpzXmMJzaqCV3YjmXzNX6X36GHvXXaDht+5AWLbr4GD782B4C7TZu7FRD
d6wJV1L7GkL+EpGkQCSNETLq3yTacNsLZHunvC+mucQK2raXX1jJh/OmzCjZeEMvmRGNPZkNW56s
1T+QOeUEGxxoxOeum8hmdQ0PSLsLMC5arMbN4sEqcj6Mfh0+1J45v8eXuoF6lrb9IO/6azIilnwa
R2Nhd6n1zPZPg3MhTf8ukA1Jjd7YZOEx7y35VKerwG/Zl/wLoT31EcxtGfCu2So7wjTKU+eoljQs
4M1zZVzziCAZlFXc90ZXbMtkmPPNopX5iVGc0WEok4+4f2bzUEaln1XHwO5se6MJMsVqaV0B6dv+
GpNI8ljgXJSS3re6moN7xxwYe/Toeo1oKZ0x3/ojz+FHB4FI4hE+yDGex2bGhB3HaNJUvDmxo85X
vdy1bjfIGPejDD9iQt6sSKVT/mwwZPs9lTL8MXtm+tHrbOXG1/ttE7UinH+NQ071sbGfPqNvTh9X
ryHNZQwnCgd6x/CTYYx2ebRSM1cgte56zNmmbSSSJvk8y1KVkRsM2be58M07X9VCkiLfDnepVQQy
TtdlGLfBYMzHMOybL6VBzE80LVAGokAb+pMkB+p3Z1i9Hzder9Q2qVpnQOfqZ78Kx6izqGv8JrSZ
NpYUIfJhjHTfjs66W1uhw/3cleWy0YQ/i3geTF7S2uviPk3nIIvptJb3FjFnabQM7lDeh2kxf9K2
LN/nWZKtOwPhSnMPwGwgbHSMkCkXDXPSH2cyTn7r5RpECSauivflvLrnRU/+GhnGUn9rEz1/NVOM
2XYmtpXWDqf47pICL/rRVGrnXY+dg4imwUPsP3adK/dKrN7Fr4UBgWFu6o9lL41n/HGFOs6rP2Fl
qXreikMaDRdvEZTxoFOvim1YSuVONZJbcqLbeo6nhDiNgz3ycKMiy6Y7rC0dJEe2U92N7uQ9XXWI
RDPASDt5BQfExmN6XR27RE390ebmp7e5zgdz2zWhQVZiPhRFXOa9utjZWHZx4WVpv8maUhOR0WPU
FHkZnOA7l8yze/i5ttrkZt2bG7OvHNRHGKlcylCG8y5oas++OHhW/8q7RHDEEa1Bus9U6TwaMrt/
hKjiM9oLsjLfcvEfnoegar9qGwfOLZJjfeBGC9E1JBzHi5LULd5XGb4J0VKY5RgJoxgwng95Wfts
GofHIlhJe6T9E/dL0/r0WBlX3LCw/PW+Lp1gisiYhOEJeRYTm7mnheHEqRuIZuToYVZUCO1ThkLx
03eyeiIGZ9J32gi670gsp+JiI3h9FhXzpGhtyOb5YFZlLnmndfDZdnvVx2KqxufcEHNxHGCa1QdL
tIk882/YIZnrfQq31UqH+2DOivwcpP30yx+lUHHqKVd/QnKMeApnL3OIsTu3xcHL/sQnrgvO05kj
tLXP1kA/uumQZ/xA7oSb3k6w/8qSpEuYn1jtu2VovfaUdoUAracHtp/nttbZPlitpNio1hu3YQM9
fkPXOD6PnCeYCgQzYR+TnKVz5xaTh+W1hAAcOv3URcpTVr5hP49h7EIyCtBVmmN6nJsKFbhhYjMQ
dYOpsvMAbdYhCMNO6kNZTOkWC2w0t6Xf25+yVK3NVhPjR9YpyL3eheG6fCCEYVb7bKaN3FpW7TF0
ok/D18GYXfwEwrB4NDJjsncS2/Agblc/eMiJq10IkBLirg3tRp56oYw5shfhFIehkMFzGtbTABLS
jd6ummtw7Arhj+J8DaxuU7QDbx2dVa1PyEor7Fu1qNPPCuS8i5pkEHuzXnNz4y00eBuoMtffg8cN
HXvrieouIZ0h2as2Ibk3a5IsP2KyYPEhTqTVRUwdCVJAlghdgrSXtHlkIiKmU8qmNzG4VclHf02N
DqGTZKLdkHX7ixDC4lHMLq2g63PanCaLYIZhKvkAiiLBrbb0eENFwrA1ojsdym0fSsPGDmqmEsF3
o6UrFZknkbMkBURrf2DTb7xsHs3rps4rMvuk3NZOkJofsrnxxUO4iqKPAmx6VGSGeiqjhZD1czGv
c7CZ17649xqr6c5VZelNv1A4CJdrNN9v366z/ujqIew3QdryF/irWz3VFUHYH81WJBPszVrzAVhA
fxCZjCapIrtPxZGb/QBXbm5aPd9bk+EUR8tdqhDWd1alFPC0vSqz8LGMcB0hqvJqvUyX7VsT33uI
s/bnJsDigylHAPwmxjJvdoRm+eG2V4Pxvgibyv4WpPw/R21mdddhvvIMoEpkgw+6dQStAZWr3QQd
ch/M+62qucOOvqdNqUrjUcFk/Bh0YZmdXTXoAiN3bJGNTlO/A5rTOS4MXTcXa7Ws4ug4o2lHImx4
cw2gzfAOl2U/jPNat9Od01e0MwwZc4PhfkHr5UpV+x+APoyvV1Qg+bZOqnunyXDRe6NXZvCGfurV
zf56sQbHCrj2Cm6/N8MLt2AOM2jpHOXYn9ax1B8soaw4GQxnZ1bL7340rP3f5yV/BiK3116QG6B3
CKhMTq73/v+ZJkwu9zmyb+0jnl9+frGbcbY3FQ088RA5Xgp4FrfajUTaKeuUpJShqJ1G61CgELJ2
gx4xbfPoSZ4Kmcp0KynhfsQsN/sFzsBb8IRML2aH3nljycz76ISDU18IpxE/Ga7VO2sBpbrz3YKX
pxcCZzbDOFRclg0um4+tn2fW2Zqnar50Ezkl28UpRx5GX+Qx0Et9H0wjRTEyiGydvxVtC/mvWQPn
N6yOxDmKKg2eCOhI8F9Vs/sZuohtRzVHyO+MimLvQy8xsp12VqPk9hW02ZlvVGnuDV2Ag38xaYLO
mrILIo2SItgTl9zqU+YTP3tc0szUO0ZD6xmQzap3gnBesU0Xr3hawmBIn1ojIW2CKyE2xc5Q2Hm0
Ljp5A294NbiAno/lCOa2gBuMSW52DfO0fvJbOz0ZYe08Tr29Xooqs6poWjGjSkLp/1x00+3Tefj4
983zekIDFCbAjsyrJgKy/su9g72GJGq0yU+h9k6BXyXPxOmEO1tMWfvGXO/V+Al9y/+bZzK5uSaA
vlyKQMHZdOvCO86ZyKJF8+1h677EkBr8j0lSvvFM/2MKz3pMLoHFILHilfxyPSLJW3CAxD16sPwO
VrbmD8Y6Beum7Lzlk9URiuizUc4WQrI1GhOfHnAYW+dkZsb6/PfH/OoFe5AMBScXtg0oA25lL7SF
Vqhr3z0S0DweunawdvkcOBEstVJxk2+6b/1g/cjTJPE3/7404DbvF87G1VHt5WMQrWwADE3vCBRJ
X8f1ZUergDIIjIRWFbnVF5/HdPYL4y3S2X+9AiAA9ICIqZBD3HIsbUcFsoJJewQOSTZWjbo7ojQk
7aYNDOyJijQf4onxiogEPE/O3n7GlF5zar4jdaCc36jO/7EFwfr5Dwp+XNZv/WNtxOWjhGRyXNax
37dTHaqNMRvmaZjLNmOSls/j9p8fP0sSPwiOfx1q38AgfUhsDs6D7tEdKmuTDancTy5W/WnmpCdL
LPMe8UfIXcOpHv++8n8cRViiILPi28Yw5M/L+Z9jAbI4CUEzKEWodbArE5l/Z+o64iAdGsdBMd8m
sWqt/n27XWl/UOD49Pjorl/C/6xqW8gJr/MzUsXQ1X/HKtpOd6MVFvFk+VOzYZwiY2eYCrIAljV8
KzPuPz60K2SL6IrjHNTrZvnFmFftDwY/upj7XQ0P9BzMy/SgJrhpcZ92yU+ZNf2hpouv3jiIX8OO
qCFC4OKrLwR91U0Vr2dGqQw4wFUHJg1RrihKMRd1ws7DHjlelAdDFc8QUgh3GL07Uh3eIiC+Kuce
X7J1jQuh0vLPTc1rhtEOe8KvjsSbW7tqUfLYpN2l8Ov1Ddno628b+144tCQ4X22cLHHTdfT+1PbW
Sl0ZmOmOO7smRYATEgdFaJxOqS5jVaLZ7EhH9XcItHL1PmTOnu7WIg8u0yjGt2C5W3o1ImhuxNRZ
fjcDIYr+y73nVWUtCIIOjmmr3L3V0cRHDl3/3ivD9TwHSZefUpDoB79UujwPJllBZ6f2nOVcrVa1
wWaGiUUhsm5rVP2b7NBXHyQA/5VjA1wAeOg7NzBlGEAgsoIhP2GNxDzWy8cdgKjaCOlbz6vTbEfM
kro3Tt1XH8QfFhmsFwb1ZKrcYpUrTFzwh6I4ubAI06jzpPWu8wt1hoperse+zMTADGXJ04M089z7
13LA8kA/EBcFBj7EU718Ja6pLM5ch+jISXsU9kBgqQvoxnipFOqQI3eAMuIm49aQ3vjh7xXw9W8n
XfNPM47bBWYNN1uUNz9ZKyj0EYUzOXBWiwbPCrmLyl5OJ9MYmmPn6UnFyhzM339f+3Vokw86TDmg
JqDcMG+rgc21aIF0mx1NYoKfSlmgxjeFnrl55UDV2ESF7WWuFfySPq108olsQdgK8D1hC2sPwu7G
QYRRY8yL7Ln8LoK5tc49Y3xzX1SdffCGYv7y9z/61fl4PS2uvmRgdrgP+TcfEDJ9g9mf09IyJReP
IcWXhfSzneV2v8Y5dN6KHHhVra7LuTwfbi/8Y998EGKcgWYxkDqWkqgZh8Hqb0SaBR6von+LIfz6
42MtkCS2InxOFny5EU1yGvO5Ue1ROln/WAwaxx7TsD2imAV6ve0UjObHLFvGN1qO13WSJwqTCND1
as/AHPLlwgMZQFTGURy7sBrnE1NVa6vterzLaL2+qpRrKxKcrI78sKySKMdZ8LlrRgbO8BrkG9Sf
V08c8QMMMTRPTP3RqN48hXYxGLRoZR8FisXPPXDpvWNLOzxWoTPWb0hJXj1yfMrosZgAYvYOH/7m
lxOPNbm4QrlHhlsWXsyF7sQhY+MFR4MUBkFgVlck8aIIV3xDHflqI+M5w5XqGmWBtIe/4OVDV7pR
GdKx8bh6c2nhmzW3d3YNNtVY473X+m+YVL1+rCx35RXi3sAV7rbPlYaGRjr347HLvWnT6iV/6Cim
+3kq3+qvXj9U3HTg1FyN7sD/bunnrtNV5LvX49HKzHxfOVayzQu4RJVk1Ek4nvWuElL/85tkmMF0
mbeIPfKrvhkaiK+xrBiP4VBPwSatvXKMx9IE6QG4dMqDXJV6zhXm/se/V6RXJRzdMtUTGxXMaEhx
vt2wTGv8oAjXI/Sx5LOzSus941rL3drJaPanJfMJSyUdE61tFiaZtfv78q+f9lXAQjNBkcLv9JUn
ZoXYktuJcySGOFSRNv00Kp2yOempsLZFXz0rkejo74u+3k3wHCHHXtlMaGtvZ0jIC4yrjNw9Nllb
nErhjna80j13scF8KTn8fbVXn8rVdYOuEfrzlVX5anoUpgACwu/OrWqnKoKKC4IlJSqZxKunZya7
POF/XlJYePTiNoLfBQScl19nVqeBDspJn6HnCZDOqQR7K3MaBC9EoHVqpdJv/MprrXkxI0N155Bk
jYslRggYxrxcknCwOmEjDWczCaTYp9rXw7HVAIbPf/9tt6Ry2Prctq8Fz0aGgkTi5lDrgP69PDfn
c67ghB0zo8dXNGN0m/2S/ex9CNx+XsJ4ZTBXxH2dBV9N9m91B56SP4DSTtnPpvbxVjO9xp/e6AZf
v2yY7rSgSHppT15pLI3eH2dLDua5rRhORhYZdJEFj+A9EUvToeqXN4Ywrz5fLIJhOOFUzeOn672p
w4QUozeYQ8Dbcp79U++vzjuyVH/PQqR7mXhieJ8r2zzk45Tv//4iXn1FId4TyMi4iyJjNG8bX4EF
AFZEvn0mYHr0hqiybSjK7px41YVU0fSNJ/t6g11/KoRaH3oyleLml67aJik2qZuzHTSd88nwG7Pc
VaV22zd28utHys3aJq0QrA1ttnP97//ngh3ULrisZ7Tnko4mW7a6bcYpWs2h+Fy5SzAfDUhX3fvK
xwz1p5c4zde/P9fb9UMk+AjxMSGFTOaRIfFy/TGTZsdRiCRaGtVXu7AcUpVda5tbQ1/FSdfk3ycr
WfeOMZb/qMjh+GHt63SB8w9F362fCQEdxG5ZrN1wuqKeTdUJCAREEQudL3qq6k9z2s2f//6Db7+Z
66LsYC6VUIm5RtxMcPjY82Apu+yMx0IAAAWn6REFPFmMesb/Ngdfl28UyFv55PWHoocnLv3qPMpl
/qZCQnckiEiu+Zkg83Tbt2lynFShH2w/0xtv9soDybltPBRJLeJOQ1bzBy/c/P2H/8ebvs4SIMJj
8cDOtl++6RxeC262VXa2U2l/xlZX3BvNXJ0DfOfG2E3y+RT6xrRxQ6ivf1/6z8H6v/X6+gC4iEAE
pdnB5+KmXvcweMRq6/ycgiaWB7KXgN9dCZgV1eTrPXUlfC6wt24GHW7X9dguqZHEhTQAzvU0ElnZ
WcuOpOh8B2Pf3szV5B1ayNpnoIT8+9inb6XycXXhgdz80fZVRUPV4ROlJXz5wIaaC6fX1eupm8L8
nTdPPBxjgrYaVWEaWJgd1fbJJXI4j6G1lPNDnkv5ux8IfYiwVq79p44D5SMSzf4ZWtf0ZM+ZLA9G
bnlGZHkcFpcQxmL2tammct4lYZMll8qWy7YfAZsv8G0q+SlVTvo8k5IVbn1Ex59srcdxlyxWd1iA
c2F8t9L4nbbJLO4UcHa6gNTkrboHoBgupG92ax0xvavzTd8PQ/9xAaMvdrNSrSuh+62mtUdc4Aje
hOlW36tGiS1V1Ui/qVUt/Ts8cgckcoQ7WDGCf/uB/LOxeWq0K/vIWMQg8Qmxe9c8oPhvnlPTF/ci
XYdv9Sy8mixRa3ySwE9phHx0/q0n0RqwOTHPOxaezU0xpOSNkePo7GyoxHW2Q+lPuyZxmTSRnpXu
LDsNklOIVbZ/mUuRFCnEmrH82EB6ye87oc3pYA9u925CzgotwR9S9zC5q073QQPSE+fd7BvbrFNF
ddeVRXJE+tfMUUg2zvB+8dQsYtGAaNMNQofDhLjv5Ub5c5tvM8k8YJOZ1fQ0aTxR7p1MYEXU1KvE
hCYYvfPiuCqJ3WFgKBxmqz4WbY/7+dLM4xnDjWyMGkSc32p/IODdstRcbHIQz2EjCYr/aqWE2EX5
pPsF7DqdfwwGARRRBnXsOZhwa3k3FnZnEFlvWY8hNg3yXY14bLlrqRN11KDQ9ONineGpVIu2z15O
4EeECrHrtxkYwTcvTPr3U7oWWN05/tLvV5n5aQyGn9qRMdjhzp8srBlE4rBFoN0vHUy4vtgB/yPg
kuw0Ky4Yv5s75FVddZgqZcotnQ1ZraJW+te4SPXTNFs3345g8uWD4ydtcVmDxBF7Y3SVQMasbOYy
gxd8Wgd3bY/hCNUFQe40vM/W0hYXpojlT39OBzNaVwvkZJ+Pbc9e40L4IZDEQD8PapbtudWhhhM4
2NU36B2B/A3rIS3eu1Plz79dkL5iW+MQn2yqtfWSgy0V7mnuUNQQFJhO7TERT7ilzvbyMNh5lW0d
1Kj6uITYVW5zucISrfgG2k3hqB4JbDITpto3VMnj7IyM2WEdmOKRD9dA3TiX0Df8EY/0uLQn5ydw
7FRu5HhlPBVZ7VjROpRaP0GEsj4HKWXvoZ9yve2b0hQfs3SAa5aIADHw4lNZvuT4bXOVXhwIXSdL
rs4vUp/YD7B9zC72i7V6v66Z91SVMi02Q2q6T4zi5uLJ4v5WPtWOP/cRwTpDfyRXzl52ozTKzogD
p5kEahm4cOOmmNaw/k657r+DE67fapGbv8ysAkIbU6g333RfdETWdH2wx+ooJKTOTtS4T8SUDFAT
CGbfzC7sawQLI/+iE2rZnUTPLCZKqt58LIv5Oh6ctXuZzArhGk5Rrtr0XZXUZ0XI8Bo7o+xwcupt
Eee+mdkx7hXD/dwrRtvK7NbqqwGSAhGUPGG+D3dUGmtW0bUXMNRk2JrKT9zYnD1mbxZCwBOptpwm
NgfDd9KPWhnBwPcI+OGmdxaDM3fbtZl8d5fUrdtAOyZhZdvka/Klz5apixls4uAGFa75MjoL5M8x
m7ovS9jy0SbcZz/bODZ/zQcku3dE7YRXHbw7nIwuSfZh4xj458t+qA5MjBriE/Ef8U/tamXFHoYp
3U3VGq01xzm3Uyifus0fRVovzqkhezw9Wl4yHJW7Ds37Fgi7taIOcr0gxyDI7kKnGJbTwMF+Mpi2
i03dJbW3vfLhPxHr0KYbWrUpiJJeTAYVubG/ppVQco+jVF/tubHl/iaAnGLG6Zz1zr0neiOR0QKn
wyyicKybD2HF8fbZyUqrfmiH3u9PXdBBE8pbq63uFXXHwMeilc9Jj4OOBafbGp2troQzb+xJQz9e
oEISWQ0OH3wJJb722I9na2wuV+/npLOE2EDD9apNKSHQH6GzB9MhSx2bgGJhaPhT+cDs537ROmne
9bk3TmdGXysc6uqaEp1HTVb3+utkpm12nEKrv5RBWBSXCuO3U2Wmpfk4hjMOP55TiyhTljFsFk/j
h7bi1nC0xUCaNfd7qzq246jzeCIoPNy43Fs+zLILn5xqcpxD12A88DmhJZ0ermSyrxSQ5oe2U+OO
mC67PKWLsLovLlOOaZuWK8XISIxK4FSlnOIj7C2hTkOQpHtFHGK2NXNXiu9cHYwtD041l6si5mgM
FbnXVek1YwersLVcOEDZ6vfoH7O13c8ERBISVc5kLF1Wa5H+u1XXU/c8eKn/nJZN0+yYgjn6YK5a
/1p6CR+4aVsPlkHi5EDBAgC42Vx5FJCauFnsV7fquh9MSqd24wWl8xw2/CkxMVip2MERF85m9qQr
frapJ+oLKY4qgXcPKbv8TPxZmx9Jcxbp72RILAffzqT+PJdI3g4yWzsZB2U1HgTvMDjinux+KgWz
yWFbLSYzASbA6dl3l9nddnVn2IfF8JUTT5ljlWe3k9P3zM9GvcldwzSQZ3ulPDuDX8o4lJnjX5Ix
MPcZitVy19RVZj6ZsxnuF2CdJoJ0QnAAofdN/QN5rpJx3SgHrpW/+AkeGdr29iXnqdhdX6cXz32C
N0mvtbFvHGhyaC2Yer2jQkncLaRstumomchVxrIW+OymvcaqQRhmu5dOUH0irwlWZmsMToJJhM2B
r1SZ72DVWNPGymor3fvrvOQ7ekS8M2Sm2bujkO1yVy9wpXGylt2wFbKUw8bT2iWZa1okIV0ZlIVO
KD/fTk1Y/lCLysSuDEeIizor/V3gpCNtTNAkdGihgrVrG+ETuV9+/8PPm8wo6KnN4bff+FDFGp0j
TRzNjPnhmFoBYTPOKiwdoRDPMd1vS/e4+EG2KRM8P7bGOtukr9q1t0Ri8ns3rtvWJlDX6xbYb36B
P1qES0T2LZN5Sa+bTvN9wQi1j11okcMmq4MxeMc8pk/vyZjKhw/LaNT7yg1XWjoQrXBv6B6Dzk3T
yAXqnOqDFXVOGxaLoSOYnP4DWp6ivesyJiaPTJDyTy1zlPowh52m22pdS20mu12+GM0Ixz1qvbKy
4hHIHEOj3hz9TZeVroEvJN1Go1xoaiNhoWM8BW46o42FVlZHpUqN6aeV4QMf+W1jO1s2NyS1wKoW
BpPMslF025X3rcDovNsmKp8KKhWjvc1s+b13UJlXn6U2euwqJru/y2yv9975eK6TFGhCF27PTcbH
ufUMeMFxSl82xNLIBWzr0rFBKqYgrO9gmrcdg9fEUHnc0BxXl8l30K3MsLMhWUC1vnbcDPnfK6hC
Ls2jgwHRlfOrqMxeVS2QqLv+4/9xdl69cTNXGP5FBNiG5XbJLZJWslbdviFc2euw//o89JXFFbT4
EuRLAgfwkNwpZ97zlrEpROprpVOE2xjnceDUsei+WHOiTD+HWSkzH1nKcFWraQPbLldH9zYMsnmQ
nsFJoN9X7iBPsxp26RF5hdsgLZAuacMoiUpVPc65Fn2zFBE1V0HnTuxbICP6g+K06bxBbkHtiQpV
hlvpELTVb0InU+yNW9bwBjJMKIwdJ2qX+05CT8RvZVaESxRQdrACYeu3kdqLHxDxK9rrGGRFeyXN
+kNsuGO1SZo0TTft4hd6HOZBMTy4/nHjL/b0+S6PqddITAuCJ4bOLa+tp7m8juvGGvZMologX0pG
1Quka6RfpgxLqr2QWg5iWEW1p/dj7971XUy5ZEZRob3k88IZzSYi0q6joJmi5zHtpNxCsK0OVpjF
6lZLRy54mGC3+CukkC99UZYqnWZaQUoQb0Tt1iU7We0WXq8kdk4p0qbDD0ehIMEYzBHjNsSvVfUR
l4lqIxCtTVfUI3p7mBcx9Vy7VrOxQOkDGLD0EjH/NVqXqSALfStxOvME+WDOLT7C5rzlK6NNjtSG
m0ZbzdYT/mdUn4sOJbzBnVTWqI0stE1dOyL7yfIxZrMqw+2QOXP0ZPYy2OGBTSqL3w1u82IHBL9c
12YZP2nxZE/bbEIX227aBMn7Rq+6pNyOcZGNXt+Q43KQWCEJGvMAhjcATUpOsdNA64dc24nIWwyM
SF6ILfE1mCd4noE+K84WbiiVs5iKasw3fTu3gkukEmtelLJH4FRiiCw9jrFly1vF0stbRx9z/RBK
xzFZyeg55QaGYTtshmhU+d3yKfX6vgneLMzwso2F/syfM26FGwt2Se1Vw1hgcRPBrNqm5J9/mzqz
5R0MMsm2VCABXx/CtfUSybCCH2sNfXrNke5sFWOcC19rS/d3ww6SBrAgrLb52aZl8rXOVXN8wfoL
SZ4aoC8shtj4iQ6knm5tCZt1P2hF+C0y5n66VvFrnTYsyLQ9yaBpr3Oz0Uo/GnJjOKStru+0ynHh
eU5RTYpEaYclAcDpXCR7/O4j4YdiKjnIjLiDCwEaqDhPWEv3zfXA/et7PYfanyq20JJkjtmYe6Pj
tx05yPKtOwp19ovOUHprUxlxXUf4rEtkQNTn0CB1ic4PL+OxOGEXnqo7CKHZfF2AMLc7ey6r0edS
IwYPLkj5POU1pFG4FZY7bfM6ZSdVxWy+2kmSjdupxyd4q0E81/zaiHWvoyGfv5YpL7HLI12xHnW4
y/K5JpPX8uM5z00/nEVk7iY7duyNGYvZ8XQkaPO3QFrjeMchPLQ+O3dOPCrgNDdfocIwI1NwHNkw
E1uHjzNn6bXZ8vhoRdjFQi9MwIr3aVpYcpMkcLs3MzyTyNzUeZoXd0MRagNFIlajWy46armhEDSH
2y5t5AmdiEz2llXoYr/oDK4HC8LVRstyZDsiwel8P2tFrML6KNTqNmXxfG9iNgrfcIPE2SV1n0yI
COo4jbeBEeXjnWvVrf3CQavZz2GsUe7jhFM337VAyOS+RiisHR0J5uo1tlrPtwifNPjf07ToU+3a
/cHOyjlWlMSVb2qwBC5p9QRVu5GoYrZZp9TxbkxC9VVC2VS9posgUAd528N2nYbwtxUmrco9zlJa
Ury0GAfjCyjjAmW+B80MgQvM4h3m8D+cFZ7daHPKHFObGy3Ts/4LyQEhm6WTwelHT1ntGxs84iFn
5srD5yDj+ciwHMjUI5HYhr+01tNbRiIdEp2yG6NUi11TF2xEioIGdGMTObmXZZ3114nZWMYleHdp
Brx/Zzq4i7EU/wlVTFuhmy3GN2TdMDKsEEo4btqZAu5V6fTEw5DAGcvOf4RjioBDx8FhYzW65XWA
LL80bNEvNK/PGAo0/8iFQe4vYEbSxl3BltIexWAKJb3JF49sjvt5vgYyzPAn76rqmbyvsL2Z0oam
FcqPb4kdAQlAX0FGp6HC+PxHOQOd2Tz4N5U5NZfAfuA9hqqMUxa5BBAe415kL3o2J1dSw2SBXSxD
/JNW40FvbYQVpdFuPx/6DOg34EjB0qQzqS48stXQNQu0M2GhXNtpmb/pXRPsFNNA+WEa/Q3iy0vu
7GevysQnBhc+CsF3SLVWnUItqsO5MKb0esD20IuGQXwRdandzjwjU2DBoob2lcUYXfrF10xFqFgQ
QjlbMUtH47v2YxmJGZeN6WbXcoTRvk0np8F1V3TTiALzL42hC23PIsQEY4loLCK/n6hwdnaBY8qk
NuiDrKmb3G2T9kQ4JsqozvuU3cncCStLoj1RzZN5lTlaWvgBOqNLDZIV0m4IDl3MMBZfvKWTvCZc
9Lo9Uv1aYguNpcR3Y+rmJ2WqWwRpLqjthfX6wWgERKFGWrhsiwHH+zmZCVTeI2yvba1qeL3NQOCz
N4FyXxtI0v58PgtXjUReDa90A840VE5m4npvSCerFyiAze2M+nnYFHNkWxtDMd4+H+b8nfB/4p4D
D38ptNbrrHLFaAfsyts4R4Bz22vSil6HDgLVYTKdIHj8fLg1HY7dHVEM3qtstosJ6xkxFwVbh62H
dSrwVdG4vsyuTO/oRWO6sRmFrIf9QPB1eAXM0ddURToCVh+SevZDgTGkb9mlonQTDKHZ99vcRH9c
+00RzgiizSq0fJrudZVsnF4pdW1/4elXG/ZyNsHTorej47xCPPDyo/3TdJ166gXbnK2TdK38nhBi
N0HGYro5SEl0i/17/k3psCieOcdpMxVl9pBX1fBWmbgm/DcyzvIsPAJUNgc+jHDWaXAd3g9FSQDn
QxFSL25CkF8vykbt29BE9mNEnx2rQje7wGNbbY6MCmZp8i9WHKfmOp28SEjh64a+PzlDEfwKuih/
ChRnnn8oRS1LP+tNjC3+81dnTIdLKv7j9rJfvf/qRY5gwOxU9YQPh+VeVbjhFTeVWRYOfhdBpjvD
1shTax/IMC8lFSv11ldFB60GOQQz2QKiqVQynz/WavNcvgS1wpLGBWeRQ3O1bVezGWRjL8eTihNi
a2eTBSBtXw06UK3HJb64xqOHnShAnmQcommp8T9/gjXHhN2PnhhsRuoH6iZhrOqH1G6JtJgC7YQo
M4y5YvWxtW8qZVbejCFQ7xfkr6B91YMWyGiS0TNelkN+Xeipq6bXRkSu40bSiITz7LAdmRdqur9C
in8KHB6QjYI2KIKihTW15k01ZUO4i9pap3CgzsQlle40XfIcuuPE/UvNlaPZTP14hUjAjYqNBmMe
XL+xXOukOoPb7xoslhzPLUZuPAvwmhWPemGE8ibgWnY1l8Ew/EHbP9NBQEQeDgQSDrnc5UmIWr3p
ukSrN1MR6MGIWXnTPuYjIaE1pTH2GH5W4a/ZomZTtAOGJGLYjdrk5l8Ct6Cbp7hhkm46nN6mk7Mg
A9VGaaN22/R4YmyTLBTKNSpU0Xhdh3ZR9G1sbLO+DUBfIjS67R0dXd08VSlI27TJlGSw7gtYP8Iv
ptqePStCV33Q6dHuwedV5YGnyt44q1EWD/ygmUcWT9xjipxO+TVdrLtZ0c38PkDjDX55YTKt9rbl
t8IUAuHtkny+EFXfr7JKofrVzFY7DfXQHws3yMdNxHHvFUml5R5mvZnup1kaDyQbdMh4xgEf5TCy
dyJW3enp88dZFUU8zUIF5rSFpQVpaC2Fa8vBDKkj6od2Dr4MEm86V8lwRSHak3tMkP5xzCI4aH1Q
XthtPhwYfRTEKJY4+8n7z6AMZqWDcTYPEJ2jA/wSAOFCEq5JaMo9DBCFvo/CHzaY/xw+f+c13WN5
aTZXEqCIiiPGzV6e7Z/jJVosf9Rxih6qAT8gX3IRXLTPU40aFgk33o1BZjzFvWZ7s1rFDwMy89ds
ERl//iDn3wCJKA+DTGBxbHOWQ+Cf51DA1BoIyN1DZzPTzUDT/95e6ZhMzV416/h7gnu3hzuB8vL5
yEsJ9X7DMC2OFWvZXF0Db+H3I2eVTqcYTefJ0YIx2WWij6ZjTPiA6ZsmAbia1fYa/QqcRi68M4yS
s7F5V7weF4kCwrC1p7EaZ6NsXJk9YNBu1/TljBp2xUh+n5aBZhsFmL6TcdbP7qhWGy4+xfw4jqIj
/3eCUBD5sTImw3FQet06zBgaBied7W78g0lGNCW/uY27wy0gR63vhyRfIkbpd5UeMH6QHbF4jvAF
jfCw21jVOEabaG40eK5p0dzgEVXSAZOswm3bx+pt7hAG7xGvNCqeRvBMsdHhF1T00YK+uQ3myETf
x4nc79ywUegjBjV45BOFWXlvGRPwCDtgcCLst7b246jJYtt3CjBLbaqJ3Es7Nmtvbq0WTwCrU+2f
c4u7hRfOWCvQKUOTt4ladLy0EqLEuge9z49FMnTKHlG5kF6pK3rHp+KDtdeIuKXtV3ofd77dw53z
cqkDVQozs+vHSHESeY8Sq81vhlEkhkfPz0nxWxHgQYUX0biJj3LMkSzazeg8qNQ25cYGZiV7OsEO
CZnAPH4VVi6+gT4CElpDJ++zBt7Lvot7zNctiqKcu1U/NLtWh/bh5IUyvAwwhw5pPCaYzVhGoxyH
gRJvg63TFG2tREsNjqmil43uERVmJr8avEU0v1/yn4t9ONVm/c0ZQtu6b/Q0RVCUEKd2ZZSRINZo
crmfSioiw6OKM2bikodCvU3YgZN6Nw9zY/pN3nG8zfbEkkabb7RfG0sbyiP0zexGK4PU+j1MuXNf
DPnwopfTiAuEiPsCjRIGBjh6VWRp9SAmQJahe0hHaK+Gp8Izkp4bRZPiqRkm0aCCwbQXg1N+g67S
4gADy/QV172MKFGFHrJvZUYBrg2xupn2SKCJCCgNmbh72onVBB5dIwlvSpT4XkJPJPCaaaDxuoWI
7mZXkzFm6hVtkv5HneVh6mP6W1YTm2bvPMvBmo1jF5IJtIv0SKlpjbW9nR/ofulQoCyzvyHuzTYf
20kjAEWdYFfFvknwxfSFiZDl36VOmXMXjAgVrhT6QmKDdjKp9kj82tzXwMDzmyLFIuVJmGHYH+da
FXLT46f1c56nlMU1VK56M5B7JWDbEvoRYW2CMm07lma1z+3B1J7wdCZeZLdYr1wpblm0+m4paqio
clt9HpXKiXxFQxKDUicQ5Y7sPKDlO+z0hkrZimhq4GcnqTz19GKye33uJrHp0lwJLmjuzjdJ6JYk
lVCEwzKGzPx+kxzLti4khjBYFoe6L7vS2cIFUI+TWkbPZdcBP7um+V8PZBYdpS5sTwOkgozP94Om
9pQNAqT6Ic2sbpcj6ntyEqf86doyZ0dmPWs386AFX4rWbYILheT5gYR1MgaqbLxChTC+qrVzR0UL
HxnixGSeoaN0zgiPB0eC1KBrTY92HyHP7+8MzItIjpAgp9Hh85Ppg8OZnhIQ05KGAv1zLWGzJN3P
JdLrAQtXSqMGKdcXZL32lZnXwaPRq+ZBGFN8sNrZPo2uIrdKGysXbqDnZxSLEvs2DKJofPLP+19h
hJCWISXOHzJ0fODUaRtP6BpnY3S2IYGK6pXQGutSfttHo0LQoyJaNEP6uozPaPzhqzdXD7aqRqdS
s6PfbUDWF+hm9kUlP+W/IqNUQuRaQZ7nssdhgoDo/Xv2VTtz6SvKB2mHRXFQihHWTYdFy6apy9L2
8SZxnDucpV4K+qP7PowlVkdUc7cN3YD/xl7/+zAOXP5F44pObR1fV9GDcStNqx6Gpsy+ybaqj2Tj
CG9I5mqxbZlHZDeLkc+oXPJl+GCpU5NYJupFZh7GAe+/Q2ZzSmdjXT7QkUloOBqqPw6i+45ijmis
THC3pdv98PlUP/+5xV+mPII8pvpZHjOCTHzXJ5hGfVeH9xWmf/SLhxKS8xhXu457lHqh+Pr7Hu/r
PgQ2lL0QjdlezhY4XAGqBQJIT2lMLwoKVmmAZlhO1B9CTlZtLyeR7WajAnJssY9CwhoEkdu+shso
1bFyaJruwzYsodCYmZHcgVFwKOOjOT/y5DpxI5qZz1BJy8lwf0123mGdmE5jXHpaQCYKnnNxQy33
XzcunRVD+uUCsGHosQaMEH2UJED2yWNuJxke1JJYH2WOxF6revVgu2jQNzYQEU5edJ0vfNUVQsFk
XTA9di0qCnu5VryfPGnSDkY+VtmjKaJhJxWVKUOldFTHrPaKpk8PhZIaXwyjNMmBT7THz6fRX4jy
3Y+6dFMEtwiaCjBB15IidD+aWjNZHlgtg+EpSebS5HB68Xt0+/gEbkU/bVZtuU9qq3jqqgjPO4eN
4XnCIhaVVS5ePn+ks+XE3oUfwYJGWMv5uUKSsjS3ayWb9YckjbMHA3HEQXWMOdjqtSkOSdoHx35u
qguT4Gw9QdJn6Wpo5khUB/98/zvMrlEHamiaD3WgBM7N1Bv5MajzcquXtZviqqp0Pz9/zxWqyy+P
tcryeVErILpZM9AjJM00s8PpoRuV/EnWSvlgx1qyjzKq68+HOv+kNGpYvBB2OJhxt3j/cijEHBiP
bvhYRVXzWg761yF2rJuC631OXlmXQmapkv96SaeKRfrAJRVPc6S8q9+xGbRWhm0dPMTSCG+4szme
qkGRG4dA3Fm1bd/UBWUfHcyLQt7zT8vIlrWE8ACIMbvfv++sj+WYZl30WILNHIjAIcpI65vwS9Bc
To4w1A+GwyOALhgHL8YG68+LRbPJHSq2Hyg/6uZE6iWhi6Wc03zYuvjpy9+qPQT902w4Ku2ZUMuB
HSnBkw3GbWO/MLpdLVpYa1qxs/RK+eXUdRrvcPfP72ET5cHO6NAEQC5I4hwArh6j6xpDHiPDss9u
nQ0+VpG8BvMKar+1ibFoPFPPm6th0Mrunmpc635qUOyyuxQDKpVbVmpq4xdSNhxE1YpRmYduQLNA
S8auX4iJyp/rJIsyDMJiEuzmoA/xmsXI7icGCGaKP14CK3BKpNFvLHbpO9nAivQprNXEg/va/Hak
OeU4SsoKIVcrla8JmtTuDn6NfImaUnlzoDH/zGaNnlY4yvneEnlgemEfifaoQvh/MMd8/jmAwj1G
eQPpM+0nFxLQOJaYIOM718HkCaPbwdAJRhvUbEqu2zwpH7oAMswVUdGz8Es6Ex6WQrFzHdJ8KjZd
C4PeQ9c85FvVGufwYE8TJE8nHusXpAI4JnahrP4MiQPX3MqCRu4zBwLQI6adlfK70XFQvZ+6NPEp
K8txJ9ykVG8CYJZjmBi0hgF22z/8Y+oniszhpwvX1diabYdsHNCmf1aGqdZfy6YqrhvJuXCNj7KB
4T70awxSI637anCml9sEbYfcAOBJLC2BZA2czqeYwpk/t3xangLTNz0tS+tugoiVbFSVPtc95q8m
FpNqOTVHE+wifoZ+kNd+wG1v9KQWGtlhJFwMzCAqetsTZingxRa55oE4lvgqlV1i7kWc591tPYGd
eDAotP4F8m9KthERcXq/xTAxnlOP+5Zbfct1HY2HqMPipbOx2PPJ6+z2PfZixuNYpvjBG3rWJLuE
UjQiuJLL4ybSXS6oCuqzEQ/N0nkDvHetn3WTjrqP+KF9rkPTTbxWT+wE6pFVlLjHwlU6EseSl1dF
FMTfu9BQrB1cePwjgYI6OLE9Juk/Q46p19Do6m/YjOQQH9Wq2A1u5Io7zCGd27aZ7WILAzaw34C/
SwzvWgvG0qwjC/Rt5n+0iSd3il/7oBO/2PxbeerEMN51ShonfhXlNA06Nje0ilZLVywm7uQtS6xW
vU/b2VryOWPLenACQP9j1uYgTk3vqgcug+wiYALpUHcbQm5qBEFpXMdfyJ8Zxx1exqH9jCsctPsN
7kcRckEbdCvxrZwWkicipTB2Yz/Q8Yc80/WHKmaysW7SfNzatuSJZIyr9m0SNe1bg9fjz9motV+Z
xuT28Ak0x6PsXfmtIDc+PhZBn5RXI0wtX8yThQcLKUsE28tc5FfqGGCnqpRF/CY6XD1/BY3TmkAC
HRQH3Av1nzUsq+CAaaQLry6n8vbJc7Njn1zturkaFZFB48+G3DxFLjxS0hWbof0ZyAn6Vd/SU39M
OpFph6KeWtBDYSnpvk7HHCpaW4mXkfkovMrhtDjAIx1pL+LQJDGt6dNdUsX4nqlViBuwRmVO7MFo
h5Gvkp5tXin4gIbXth3gujnjsT5tnCTXAxA8XFT8NmjMO4i89pT4CUbJ8Y5y1QIoNLPqzXS1mIx3
EQxlt1FthDFfZ/7+aYu4K9oVFBDiuTWCrrvtA+A0L9ecotmPKBRQS4S69YILtSi48zbNLXoYXHX9
eurG9MaoIlii8IadxUJXS/LdSAzQFntl2gipWeSoIBousA+u1dVszG4SmTAgaxI/IICmioQcRCOf
v0Cv91bZlr/TKR5+z0lVPOMcJ7tD7/ID3QWw78ZDCEUdZ+24RGiBnZn8XkGHE3eqEds9tVST6ag9
FiO7qVWVOAQqzEb4p2NV6ntFm2LnFFVj86dEH6eQJlwqvxXUDv1NB9233tZGgNDo8zLlb+7R+2KU
MLPFeYOOurHIzd6f23ZVoZ2w+hpNEObE+K4UcB9rPAf8dKaRhgFoJa0/YerGXwC7FOU6NFiNWqE2
tJ9wkiK+Pk1S4WUxM2krajP/jVq+AQfG1a31hNtKdU+m5nC0JxQxFx7/vMrCrWQpHyl2oDq4KwAk
hM1YZTg3PubYvFacV52Lkkoj28QiKnZrWlHvE36NTfrnn+38CkHBir0ToDxNxrOmkNuoCh+urR4N
DcNyL3KbMt+3nYNbHVak6N7sth3wXOin4W1IuxpW5Zxiw/75U5wX0JTOuliKaGpacx0JXAPEZgPO
LY8Qj7QfNePGXhUNttdFpQLdb1avPh/w/HObtJu5+C8NXm78q/rSRJHF15yMB9gA4VFGIqlw4nWK
+1FM8gHidQo3tuyG//yeDAsVxwJqQ5evri5sc4MpOZZExgOsKko3Aqd3HCnOXZrN+Z1llY///S25
CwEJO3iDnl26YW9OhaFLA0K2Jb+hPBAbNQk7b8QQevI6UchDXauXDBnPsDx6+FCNMPmiYwPVbDWV
ycfJtKSPskfRcR3ZhG5t7nBJ6r/gadS6yJAqRIt01zCZls6l+Lfz+byEOBpMZGKwIVutrmJxrhYg
Z73z0A2VoM9i0lUZdfRrjSFw3O5SMz7IGXDRqzSMRnCp0y9hWx88ArJ1eOdcConiXWeUQhloxh5Z
4SPqO1zmCZIAOdIKLBHD2q1okSO7DdXBfitcxe29LBX9f3PF4XbIVkhbTyVW0MGfdjW7QXLVPq1t
+cg1x9jTVMR11YJdd43grHiQelM8fz7RztYvMm5gW350c3GAXMO3tSoTxR0D/VHrzPi2HtTJR8Ej
runs1NdG4vQXLtznWC3AIXwIAaizoHdrwBJjBN2sUhE8irJo8PkuLGjlhQtxBCWKEpa7oUQLOcyO
/WRanRqRaT6UX5QUad4Fvsw5CLI8Cu/NJsK6VtcmJ7aoWqNO+uDRxFUOuZRZ3DlOXXkxM1HSVi3i
na4Vij+EavA103Gbi7XG+BZNnfZQYR7uXthjPnggfGw4SzgMFyqPvbqwTwZtIIf97UlrQnFUaYV8
7Qj2NL0YUn3kJSRT+DVMJuAxfZ6uw1DjQoL1TvAqdKJyWoz2959Pj7MV4SLY1TR0o8tvRQf2/dGc
Bq6LuU6U0YFRG+j/tuJ8R+wxfDOjGflB0r9NQhoHYnXVqzQukT58Pv56emrs9Tr1CWbN4FVsTO/H
dyc9EFmXNSdY0FV0je93k93bVQHTGAeZGeywEpF1YRGujxgGZVUsuWiLS6Ohr36GIiziPMkc5z7F
dP9X23Jr3kv+lNwenHiHrTXmTbczEE03F7b99QbM/qcDDEG/w+UHiHeBHP7p7qtdA2VNAciHxuL+
CNrcuq3KWTOx7nAHdytQ/3zNLEcxPWkhKLj6/GOvacZwefHuwLMDYwsIgJA73g8PY69pFCHCU1nU
4/cRUv92Kua88gyZpV8z8qj2rhkqJxcl5QYZY/eMF968cSjAL2FXZ/sEzwK4TleDkEfYZWuTHlwD
TAnXITtpeTxd42SNaCXUk0NQN/ONoYWNtelcN0T2zdG8D5w5fembOTAOF77Jcub9W5wyPCDt31x2
PgvY/ftvksSa0aFrsE5TrxZXDbz9OxPrAe6BUJR+NqmjfbfNUT6SI6P8BqAMt2UuLmzS59PCAtci
MIo9E3BuzWdzU2fR5/XihPlxUHpWgV7H55agPjdqa05+ZHZF55HxXFgbzG86ffv5RzhfEByGNjbN
1uJYCqn3/TfoUMQmY02QTIuG7pRqY76b7Q71EpqxPRp5zGoHHHI/H3T5sO8/PAxKmxMJwjsWdWt8
PlCE0Vd52J3IGOpclDGFW5EfIpQrkJ1LVkRn+wzD8G0pfiC4sARW+1wMa6Cpc007OWqGBwJqc7AK
DEb/kJgR7EJc9C683XpjXd6LqEABY8yg/bDOvJf5iGeAgNJF5o17GPu5uMXAPJ7uoF3giRcY6Qud
bLEFwyVLABVM5Fz4UT96ZXZ1Ch0sdrHGWxV7Zjnhe6zW6gnX/jDAfbjpp7uwCzXk9LGmXWW08LIL
7fGzicxbLwoSEH7emSvf+4kUwy/BVH5STyLsYpLL2lkegFY608N2wzaOoEj5G4hgkHtmGUS/Pp9R
H3zz5SxhSwdsWYzb3o9utTVrpmiME2cabh61ETWvlWmru7Tt8vbA6ZXsiwiUaoww4AjGoL+wwZ5N
aWOhztFFcyk4IAgsn+ef7Z1mQ6VOiq6fZvo/rW/GlWJepVhFIHsLwvjCFPt7FXq3gsCsNRVKPL7e
tDjWv7CMCh0MyXVPBQZbk1/XvbBmvy3N4QgVoS33nUwJociDqEUGG1vQMktB4uwPyCRkMmFw2RuH
roBnFsZunO46DFqyJW4ogrzk1SZBTTd4nKiVvSXpKtrRK0sEMUuCW1Jld86m0mW0nfJpnuRmtmC0
Zh5XVdi4ePsAicdV1VueJI5I4D2xFP2ta7Zf4n5M2ku1nrHeTfgW1NQaM33p9a1tNbGzbUu6SdYp
m0Ygp748JYZJuiL+L6ZfdgHlPC579k0XV+VWju2wNyur+N450YT1gdbv4Y6qlx7q7GwxqGr+VhhY
N5H6uKr2I1PvRWSk84mslbzZxwSSusdO0fNOI9W8UPZ8cHSLsAprd1u1RKcgVxd6/JAgVVUuTJez
TZ6HIZMaPjAXAmzLVlsg3LeomcdyPiEGiTLfLqPAj6dx6j1bqwRyStCxJA2MCxeCj4Z1VdYCJQc7
wrrmyKrQ7ky91E52GWNEqljIrfysjECtsTPqlaOEFrWTddteaFR9sBg5z9gFlhNtcdF6vxjHRugR
vD71BBkt/WM1xA5EpG31kIdctb7wln/FGqu1CHuRAbnfUtmvTzNwo8Kd5149BWhGvoZwhEjy4l5W
APRlkQ9TACsx6PuDH3UV/rN1ONCw0IqkIe8+nY5OY0/9PXpG663XU4MEM2W27EXbqPo4JCfTdqjo
Rjx2ELSJE4qa2PZLx64PMXp87IrSqnB9c4gzxCNNv3Dftakl4yEy3Dy6ULSvf1KLTQ6hILwgc1EA
Wcv//882V+p5QbCHFr9leiT1TU4azikIcTX0SvwIsl2G5w2243Gpqxc+8/pMW0bG5A/OHhfaczmC
wb6KebgdveEcEnwnDdI5OkPaG7tex/qKQMpL1NT1JPo74CJPpEbFBXWdIx0oXAvLxIjeSoAVlP2B
I9XrVHKz3PapTOILsrD1+clw9EkEhqMcoFBPVmu0dowKz9wsfouIXpNHydW48uDhTI6X57Oc7mCY
6fJgZ0GMXYqSTtXu8yP0g/ddLMphYNPGpmO+OsCNeZ7LOWjity7SdGij1eDprXB+ISe/BIF98FtS
mDCFuPjhbvc3SvafWaRNE5cOM0/eRhPffn+eTa26VlICM3EKGMlvHly6hBcm0AdTlxWKhgEwd6E5
r3ZkAPg6K6RJ56PuNR97MrjeAS4Wf1zy/W6aMCOOXJuB4D7/rObqdPr7uy5KIcQ0MPjUVWFg4z/V
K0JxXgcZgHdXatxXp7xDhP3flEnAC0wg10K5BswOfWi1NCeLuKywGd1XtqlA97IMMjvtGQdvLcJH
ZXaSsHukpzRkOL59/o4f/Z6sS6hSAhtOVPLvdwUzwpFFnTL31Qlh0VqVae4IOm1vhsyk9acp04Vd
6KNviickO5DDbsSieT8e4Dkk1rl1Xheq8nClibT2hY2v6KVT/KOBFtozfyNGiJSX7wcSZostVdY5
rwScDVeQ8yOvmJUBIxY4vvgDpk96ThbcPmzKbZMNyi/uL0QdhVZryQO34OapnG2EL2VnXDJp/Gi/
QCmwaBVJ6iZw4v2j1fncdWMnndeQfAX1us7MJDzodjt0TzBqsCxEmNM9uFw6672Jlju8UPB+9JvD
OwFHofDiv1e/ud33IrZnLXi169yhtpYTsq8q2E2jJXD9COYL6+ij5WsgD1DJUwFHW0e5NJiaGLlk
PAnu90OtDHjZi+1DOlBszgoy7dbJh5uRVJX49Pn0/mgW4CZsL2sLwGwN3QTEzFMA5MprYJsEHxpK
Tbon7rby5/8xDmccSuil4bJulgWGXeY2bfRXA+dFerCNnZExy3K/sHw+2ulNFXcu7qbQe23j/dQp
6VlqpVDc1xYuh5fDFLihgJS7vivj589f6eOh4MGhIUQvvKZE0QBVwEwYylDS9NDn6o80aIbnSnKW
/h8jQYdaqG9cxdbbO0RGK9Eh3L/S6m/9tCj7TQPb78gcDi4c1R+9FC0UcPXlpyL15P33q+kNzLnF
0tNia95g2ZJPvh1XRbQJseZ5/Py9Ppr3VCG4BNBCAcJYHuafsxLjFml0aOVerYhwaawth7/QKKgC
DeasvIKWr87XrjGXF366ZW/7t6xdzhMgYuRYmBOYIPrvBzbIQ6hEG4dvcWM331kfFfHk6o+q013Q
YRwfceSNUA/HEHNb0gUulCMfvDfIMCxGzEx59zVsg+PdVLVIkt/a3C0elf9xdl69jRvhGv5FBNjL
LdUsyW1t71r2DbG72bAPe/315+Ee4ByLEkw4SHKTRTKa4ZSvvIWqyrAaWic/qkabvJuFEz4jaVgr
C9fMlWtt4mXbXPmI4NL4PZ91DKJ18O04OCWWLd6mdxodw8rwXIAM+hNRQ7RwuVwdkC07XeETBne2
mWqPohBanMS1/pj9KMbAe8SF61mBogK9GGW1hQleXmYozWssKwkzI84JzEVi2BhcyPbrYIvoyQNW
bLsEYdrPL25bNg9fTqWTi6QDBffzddQi5F6QoMpPlVkmz45QbDTDeiundz1o9VHONBtVt9QwFqZ3
sW1m405//uG4qCCMegV1j9NEFEXf0jLgTHfZLpUE7FErlBt8mL2vvoXToLQ4FSoxk1PCbNCETJpW
jpaf8LEr1ggD6uu4zAljzUB9cjBg/epdx3g4bJFrTqYB3OHnk1Q6iBm25udArAKjvSlsrNzdujZz
6QGD5zD56lGchpuglwiCoNc0r23htZzhHhYXJxzTi3UcYCSWaYO4iUuj3GU5iBawTdbCubj8kBx/
Spjcz3TLVGcWeg3wslLd6LOTbWA5S7f4SIeoClw8laNVWoBgQdKuXChiXtzs4DUpSvOkgnOdSsbn
C9t5GYQ11cpOitPJ1jowlPoJGCKd06JezIKuDgbllU8pcyL/8sw/bNWYqlibVsCTEHKxf6Dwm3+z
ckzSx1qSl7AcF6d+mtiHsWbRWhvaZaeCCTtBmEfQDA0cHdGtuI/1hdji4jqbBoImg/sc9ydv8fkK
qmMelQa8rxPQH/sb4BSxDakPrjzLVw9RbzcLIfq1bUIhFOF/zF8Iz2bPY89rUPpYMJ9qkqM9KvTR
XgNe1yGVTVZnZZX0rQiXtGouYm8m+XHQ2TZRMAxyCnQlTwDkxlt2BnaKVti38cYeSiCTReL/Chxg
Fm1qeAsX67VdM1HGdV5F/pq7RGlC0JPrGLvRAMQiSEUfv28ly0QBWVtS37+2bRTC7QmVM5GSZxP1
7ISuUVRnJ0Mqim/UjwfwZJlAEPDz1+LqgkJFAesEEIfqw2zXSJoljVUjTuOAfbWTApX0nfFPKXu/
+sySgcVQhB5cQJ9LFjcXUc70Kf9vZHySzkfGEJQOSVOKU8l+/TEBE1FJTuWt2vj5TdK0DhjvHGVD
YYvEgyLbSC+fT/3agcEWZVL2mDALfxF0H24BHR2yPA+17KR3xlFVc/1exTl3oybweNteFe+fD3fl
vKDngc4Nd6qJh8RspVHvLBHyT8TJyxAJzGUg2W5jl6rL5RG/WODubrvIs7afj3plkshKkQEwNqXg
edkQc45aOI0tTl1XTx4AmbdTAnnS6ijxTYp7c1xi4VzZuXxWC7Ie/aCJfDL7rnlXVlPkeBJ5HW8w
plCLmxJ4w5I505XjeDbO7P7JjE70CHKL04BiVbsC517u2gaJJDcGML5wTK5sVpJtvhsfwyLvnsWK
TRoSEITIY1VaXigr4IjNXmnK6jfIX/+EyyOuIy6QIg1BajTx7KdJG8rZ/YdviVACoQf3O8Ci85Ut
m0IJKf7yLYU3UFqKRyhgnn1DQDLuxjoRb5+Pd3WFia7AqTDmRbDTKFJRda0mTih6FLA7ueXcKnHU
G7qrQiyEj1c36iRuhW0ZnLh5JKcaRe0Znp9xEVHFH4JsfEKNWt6XuLnfx6DyF47j1cmRYSEuwtlA
mOR8MRULnbluZHKoLZa3faMDCc6bLhBrKewdbeEYXjv82KhQHqQlg9jjNPsPd42Zq1aZVGF24nT0
KCymNkQQS/6m2E3zyKM+InxYWf9+/fvp0GctdI+4X+fgP9+UsZ1GO+g06Ip9B6VTdjX64zgspN3+
86GufT2gDIAZsBiEjTWbn5JpUYGGQHqq60j0mHNEIWIxfaMMd8TIvfcu4wQvLSnJXV3Vv6011OtI
HWdXgJGVlKsLLz1FuSy/4KRsa7sap+dfeM/bL4UX32VyYC319K48mcAa4BhShKC2Mi/3WkiF40NZ
pSfZq8LvTjRgkNaoub22u5BmrCcMBy2LwVazm0BK8eD4fKmvTpoeGypIqo3a0Gzj0utB1lqS01OS
wN7xoIW6LQrkQKPrUtk0wYiKdtJq+ULp5doXBsvEInMRcPfMrnVLNuogh+Yy7eB072n2iKWvyG+i
QjVWPtiv/zBNDH25C2gAYdI2LcOHE+MkuSbQ0Rcn4OHJmxQryJ5JXfw4ynW7N+pW7lfoDOULKLVr
35Y9PGlT0qegK3M+qi3JntbYZnLqIeWsvAGgImGQ/6rIFdIoyH1sGk2vf8fA156//lkJo1Gk45UG
qzrby2IsYUhVenIq2tq6q4QCEQVt5NTN0aNYq2Warx0jLxf6tVfeNW4XINHTqKgyzp+UFvVUCAvM
l2APPr/ZPXW+j+r0oGFOF1a52bkxYrgq8i+e8RSUrfXr83lfCRfYwwQMFLvgKczb9WPcKrJX8AsE
nrXRAfWS4IH+id1vPx/nyn3POFOeQtcCMPIs3MQpRS8LK4tPhW/ZSFglQ9PsyxGTcgTDMhHf/Ifh
EDmlnIzBAf2Z841EDUalHG9GJ82w2UlZVgfqLULEHmjnNEsgDSy8n1d2Lvv2/wec/vzDeUFexSRf
NuNTw027rnCoQtRScqrXHGz5qmyr7EagRv0rLrrx8fO5XrkaGPovgp8sAub1+dBWmUFZt4r4pPm1
rUNibOx4K0a1+VEAsPwnjlJjYdNcuQMZEXoEVA1amfMruLPNvtYrPT6VRRk8yFpgIegImfFnSGXi
XyG1jptkZrtEqrl2Wj4OO1vjpi2EpOhSDHil/Ikok3UUeo3sOuYUxc/cK4+23TzA0GwOAq5QsfkP
y/xX+5AoVCdQOl/mSoDbVZHFOo1t7p96Kz0WqT/8rGV92Om11X251MVFSPEJxKrJ3/MdrILUR8Et
Tk5mU/9Ca3kgRPGVk9QqxhLr5urenSBVSE2CqponKUrTgEPEmOTkJPLBK/L0oJVeD/tO8ptdiOgf
4tuBZ2OQ2Sn/ZZYfhp59Ugfqb9hVBTJ0ZdTGLtrR1saRdOO1JgxcGOvaruWddADKAQ28QKIb7WT4
FusoDaVNW62iUa3bg4racrUtJctZx5JaeG5bKMZ48/nWuXb5UeiC8jLRqvERPN86ovGdGquBiMfU
Go49htuujfvyb72pmoU44epQxIAabtMkgfMWlxfAJlYCKToZQir3djFW+xZjz29J1bdP/2FWtFEn
pjg1/HnQibSFEWPgHp9CM4129ohiNCYE+n1o8ZD8h6FA6iOPTOWH8s/5AlojGxcgEhfOWMDPbeNB
35oghLGyT6Au/4e73Pow2izWqoe4lyEHxyfAVFA0mxzRmDvF6+AsJLHjYriGY7ZSqdYuNyqxEAJd
gMTpt3PaKT1BKUGv0ZzF8qPjSbLfMnraEBCiO4YI4bpSVfQggbrhAyMjTHVLGc54TsPKlJHzSqtD
EksIVX991WEwUtVEFGdS1DxfdbVoBiUqovSUdlW3bYPYOtKYLzemEUvxfxkLi01yNChC1jxZMuM6
twpFSnhSEBMIU5Q0VzlyC0DJalrPn0/s2hqDwwECPzXwpwbG+cwSo8qlQWTRib5pPbhCU+JuM8hj
s2mTssGQwFQatD2V0RwOSq1kKOIHUr4G9VV8+/ynXLmUyA+5exFtmQiHs8fbhxjbV0kVncIssW5F
2GnOCndL1/B+ezCr+eYpdlyfj3klYKD5Pen42rxj1I/PZ08nzBwH6LKnouvrX0allMrWKtPQeuui
snBQSrBF/PXXky4fCJlJP3YKHs7HrNUMztbYhye7EdEBqnwGuN/pekSdVPneb2VJLOyoa7MkFwZ+
xLPGTGd3hpF4ctCbXnSSMHFyW1Wy9xhOJo8GUdLKRLB1acAroTTpKB9yUpBSLuo1qKZnstUyYKRE
6ObXSHdsYqVT5IWlvLZlQD+TAJN086DNNi+6B2bvKzZL2UrxN5Se82KfAoD2jx0tTn9X5Da1Ra9v
rf6rI3NiaE1N+DXKRKAazj8itmLQbDBKOInOmcwtqZsHq8zX8gRob+wHKwPLxxJysrD++XzLXsx5
2jc8a6Ro8DmBfJ2P7HeDLKm105x8hfY46N0obuhMm8GI94/ZaytcvOrt0CpLV8XFe8rAU9UIUAqP
KdWV84EjYdsh7rPdycrq8i7L2oPf1KOObWbavX8+x8uhpuobIH6aHEjPzQNMiBIl/j+BdYr1anhN
8QJ8Cn0vWDkteg7/YShawtw4ABw4JeezKsoOAK0SWaeG1me3yXD8wbkjMPpjKtBE+Xywi4M4TYsq
GFEzuBtwU+eD5RGCPmOkJ2+2HQQbv/LHf/XOHF6DSs6+T/tsKZ693Cykssh3Q0WhKnVhnTzmWlKV
dSzeusBIN3pZlYE7pk56TJx8fO+0rt/je7vkW3xtmuTxwNJQuEetfHbfeF5tCgzA0rfCKc21ELIk
uygYgXxEvP0mryKUPL++sMCpIVTzlSZTkdnCchIjmuHJW5qPndv3jX2XWo1/h/ir2OaZ3S2Md5En
8CGJm20A5px/5JfOx0MnM+8k2Npvvdl4m6EJpU0tG/13ui3Ntgx89GTTuI9IHBxviTml8//+AMrh
wSCLhzMJHhnk5kXKmYoIazgm9pwriAeJcVU3C0H6nClIiDNRBIGjTExVIp7pfH5I4QtjkBqz0pSf
Sl8MW1Rt6jdKfe/qMMrHniT3Le8raRvbcf2dukN1GzWYkaGZ8vL5V1WnZfw4Ve4ZBMym5soEcOS+
Pf8dIqtBishj8W6oCWJWuDAg/H70taCpJ8WKDHRHNpp6uDFoJQ1bJ458DVk3r4q6B3zbRv3Gb+ys
+V3X+Kqs09qx8coyy19Y42HROYFR+nYvhRlABrCtTnuPrm71B6yu8Yq+qQxLWJ+0LXOzCX8vTG26
V86nBt8VZAzElemqm9876Pt2yAAr4XvfAXe+B+lQv6MEhLseYS/Y+sHCsjeukXzFV63QtU1h9nKi
bQQ+XuMRVo6iPFqhFCSIFVhdsB5E5A8rNZ2sKDEUjb17BUh1to98ih57rbcib5+naqp8w57Nu7fM
VjMWkBOzY89bP8k2AMdFqlQh75qKFh92DRbMsmdZxfATqHH2pDZO2LgYV1vI/Tiou4p2oWQIy2m+
iBOJnnyLkg+HUJ4jjPKwE1KiZdK7kYS5sZOqgUTMBRhfmIcxhbe6KVrd8VcWsBjlDjWrau2YAgMs
w8sU4U7VmnRbRr79LgeBpGAbO2BBBPyrtVdYBubBNpKCUjzBasN2tctG/8FodMu8Newa2YC6djqx
C+xCEa+V7nn+sfRyfSweUOjIi/quTgfMXLEstp/GyOmymzhrUMGR80jK0TGHaNru6MaUBzkSKeZo
eEiEj6Pid3cCWUbbtaQm+mVWQTisMr0cX3SBusC6klrOZGIlxTYahr69qVMp9nZZ1KrVqk/87DZL
kiKKtk3u9M2ht8fJlbfT8EG4z1De/R1TFmtdS/XKYmNpkgh/DjrKMG4VJ1a0StIYl/EeQyQ92ppJ
54XP8ECSN2dgyY6CRrm1KgxsV+5ybFbVhmKBTmverY3CkI4I7lnvFuFRsNEKJ3mAztvgrO15kbkz
EEdDl9kZEoyZ7VDJ17UKbnIztmWXb2w2NpZ1Se88wc9Xc1fujMrB4lHGvm0wEPpe9X6lles41wYM
zmI4hvtSok4TBdEoPVU8Zt5N1quIqQG/6oMXp+hyeyMUM7DXVQO69VbIcp4g4mOmTruBXi+HK7C4
vXVEOBgdaF+tPAEvyYuQF0Lx+YdGmdQ8WihwFS9kT3pzDxNO6GAAxvigYn4rEN/jzN5ikdrfy0bZ
oF9mBKGD0cJY+vuiVXuHB7AsjI2uZbgYSo1jRXdyrMbmfR7WJuhe7N7HGyQ4UJyv7QAUezqK7KbV
e+kYNjTkVi3GtuLdz4NJIYRn/heiIdawKswsf+T6nFYt0v1+o2dqMBy1ukySeyvrxn98/NSbvVdn
Vh67EWJWaDwnMs4QqothRWeveLPMYecHHmrKYydLSuJqMZdrvpbSIPDvoALK3osS2Qpex4XvKHe6
XEpi76VZ2WcrtLhE+uKnqeSjXoV+3U+lNQvxUMlWUmfrqk48dYOQR97kaG2GcvTDQ8EpQARbqaxM
XaVdmBrPMtBD85hmQKz2VpH5+MO2ZA8rjl5Tv8i2hHvRVh01Lfexn5Ws1u1SU/cOXWf2GO6WIR5e
/spsEzuqcQq1Q+e19NQ4WKvmgEdzWRU0O4fAl78H0KmeRpqDvltyL0T7kKtZ2daprP7xbKc86ljC
autOiwfElNpS1l7GQBq6nwqSSsBRWrmJvnd5a9zrkhYUt0bD2+RyQ0G/tG1fLg+ojzn9yjfUuly3
jgk4p1OzVH6KijT60wB1RapJJi8aqOyZbo+dwQijMjJ2o2IHiiuXlvnLxJPqtUB5X2F7Bwpmw8MI
8dLLtQ71KMmqKjdL7MBfqUhtRdRgKqRM+e/VbaKneQ/gaMSUsRrG5retBDjBVrGUPlYAF22EejO7
vxE0Wwa3rXyvdw2sG9MD8lxFtZWDOtiPGubu67KuB8l1hnqoC5fyayNvCKrQbPG7zkanaURMvNJN
oax1FLmDnaZHqh5vAgMf1G05ykW8b2EuoXJXJYljvKHtm/72Wp1zjeBDFazN0mn1BzvM6+aQlKqn
3+aVGbXpNpJH3TyEpRe8Gkk0VOsE4bNga5SqLlb4wRsveBpH3VoaB6u1XaMz2sx3C5s8eqXiJvfg
67FXnxIH5NKKNpGK0k0hT7NDAEdCJAwU85YoQB03ecMV9S1r1fZG7nABXhklXJJVCkF4PFZd4jUP
YxXkmyzBveVU0jz6l+dN97/7YhhwLKmE/Lu2TF9dGdUI1MsI/KTaGfkoHmUndiDLmmU0WbvqTb4d
aDm1q9wsEPKTaG4iboHJYY5ZJMjHm4QuSbAWnm69CjAew7Gr7TZZ24mhN/umdoZHgAghejV4R4tb
jBITe5ObYW/u8UVnPytpppoufcSsfNJDgW0fWKbW3HiyAJNe5Zak3LYt0jzKuuqwt/41pE0S3stI
r1vCNXosRm5xooFzOAJ98F2HN6NZeWQz+WsTdXkW7iwQk3jZ4l4+LtlezNoZNP5ggIEvRRWClxy5
3vPIgeb55FIbjz8j36jam8yvk5cCkb3mwdM8zjgmMKPi8tqY/Taray13U9HYS5LBs6xz+hVU+Ihb
QBJiCTdn+2kYXJhyYCo/PS0JMfVxipNSO7GAYpL8+Tz8uwiVGIrcnQo4wmJk1FOM/yFUgrwQBX6d
qz+5FcWpGmr/aAVh+Y4b7NDucrybg+3nI84yFiaHuyB6UxgNTnn8vGwQR0EbE9gGv5xEDwxXsvLu
XmlT5baWbE51XkSuleUaL3+t5KvPx75cWGQIQCpPaYUNhmeWnQmjozOEF8avus77YhUPZviG/Xu/
NvskWcoZ5ukRlWLWdGqOARTCwmBW0qtK3zboT0U//aCWniI4UfUdb0eWrRX4DDbu8RRyd8JoDecB
Mf0R1Tu5LtpN6Y8EZbjxwSyAU1bsPUD5Lzpo4JYyb+20/3pdYGc4RyhJE/7opECWt/BMUnkfOmX1
TyFMM+HetNPsOAJybG+I9YS2gHW92Disn07lnx41LCTQ5ucbp416s0Ix1Pg5Ei2X02uu+I+xGpRH
zE9KNm3RZOXmi5+PMRFzkCfmJOTFOdS8bIQ9qBR8f06vVuPCj+jCA8almONljt80S7tlnhqxOJRG
pro/LFgHPv/5HP1uFAiGh/LPPsLqfpvnimgee6nqxqNBItNtDDxLYfXw9TB0UhP7HXRGq65ozsCW
GqQkxE04gtGZPAeFRq6+g0k6lvdqLhrlBn1Z03kaC0L00I0kIj7h5poW5H/CIUeTw5Vb2Am9i2qA
HH7Pecn8jRePVXrv2EmarlSgi/FGbVTlTQ6MTnFNvSjATuZ00UhycuzmsjSYbJrL3Cgf0RXKGuHi
E9Bka1Desr+CBC9J9qrEKSzaI0uVIMwQempDlOup0sZSYyNqV7WJ29BWpU8/4i+uV1ZVuH+lq6JN
2hptn62brBY00bwob6snfeQJe0VnIhW/rKA0qi/WrrirJqIg6Z0MLYba1ezKCps8CruyG97oF2Ba
PgpsaoPQRnBT+5V1ibTQ55o/CZNiFwkyXC4KqUh4z45xXQa90gW1/CZl5Apbc4j97SDF6qOcGIm/
k+2xXas2gvNuHGiF76L3HusLG39+2PgNBk57CBFOuS0v0/lGRBhM8hNHqG++iQKShXjwi+gyNMsy
WSfkgMq2UIy8KLz8HZGDDXoCaBOVgfMR41xpjCKq1DcLzdFVWNvkE5D9UU3zPJwAzHFX+ZmyEmH9
Q8IM64ism7+yi0RZeC2uzJyV59CjsUqhSZ3NPDWClAOeaG9eHYZ7GebVRm/LAfHQQD42ddMtVZwu
zjxYemo8PFAoloDYne2ucrCazuhM/W2InOofVEHNe4QYI/MIncaS3bBBtmFd416f7DISFVLcUio3
Daqp4xqJe9XegrX4ot0LzRJ+FCJV8Bio116IufsI1jVQ3fQ3YEDBShUCnYysaNCHbEX3nmZoEWzH
UvPk188v3HlT7u/AdDAnWSQgZ4CXz7cBGjrg27gZ34LA9n6AMSnTdalX+U2BlouzCbJgGNexFwVv
Mdq5r3RPow3EW1n54mszLQDEP25hgMYQOaaH/UOYouOSECGQbLw1VWs/RqWKbo4TmNh654VF0Gln
cbP7fO6zc09Xhfot5bC/7BGa3LONIOP7ViNM6R0qWS22njcoa0ByQKM0rVwNVWGtAS+IHY7V3irC
+O9rR/7v8NT+JltbEGA8suczjryk6jLKdgdVi8UuE0pxEyspTupU7F9b9AIWxpu+5Icy4N+LdOp2
0g6k2MpxOx8vB3tbCmlMDgP28yZm951qPkHbtuU9OSv04rQZ0mBlo0KdL5Trrg1tQCFBQmhqoc1x
lESasZfVfgKYJZXvsTtOw5Wm9MN3iCRodAu9/deXg2FhwvMr7u+Mudtgi0/odXKm8xmnnm2mpY2t
IhZqiDFpXZztbKqXT0HWCVRsCzPfmSUlpLVRqyiwYn0XuSgpmb/NMlhi7V39NUAsQXVy90CtnX1v
QwVobQNYO6BmHwyrDjwDdmx4/ekSynFwB0013CoQUX7IcReprt7RvkAIpBijBy3Ql1RrZlH638Vx
2PukQBPqc45BpKvQtHIqp4jed39Cs0KTXZQROD1PQxDPTx3Kdpm0lgO1XpLAnc7ybCdy17MIXPwQ
DOYwdDjGFDAsPTtIAVYpZqDArS8665deZf73z8+4MntepmkyQf6BKjmVjGerrqi9aFBizQ6VFaR7
DYV9AjlQ6d8GjFGzl6ovszdftqRg28NoDK1VXiv+SaqdUT/qCeIlFB1R+HYJvIs/ndla3xssVZWt
DC1yeP78x15bFxA9vIEQHfCcnVW1k2LE9i+u8kOHCgqOHv6PaCibO80zvaXA98oXYElspGFp1JP1
n58MYzALWxJ+fvAlWd2Opm/tKyL7fJMCN4sXXvgrO40rh1lx8GFWz5EPTlUlvaehueKgCZK7EUj8
fh/Vpn/fSaWirBS8Up4HWGi5C8rc7hZq91dWlSyblh1l+6lFOAvvNDkag8aM80NNZewBM2PzsRqr
7k2RuyWNx8uZMtCU+hLIIeMxT1+kjFpfNQja1by367i2iqMEL3lf0pG8k2ic38n1+B1+/ZLq4CwT
xdGVqGFiz1NFRZNsrq5aUGaz0H2rD1Jph7eY8OGdhD6XvrCUF/c44AfiE4ODBJ+DUOd829R2aIaq
XDaH0UqUTV9Lqiv8ctzJoD1WdVlWN71fvH5+KC5eaUoWWMJN4dFfybXZJU79ObZy08gPpSqHHh6p
SbFB2Fd/wUR1UqbHKewxy0uKXHRFQDHFZVL/8/lPuDJtmyMJZsegYgN79nzaVYabkyr3zt4HOrrP
/I4at6KO4zGC/RBjg2krlBpFe/P5sJcfFVFj+r7kpwYja7OrCyILEVHg+4dM6QF+KBPwRMMTZ/35
MJcPE3sHBA2aALgXwSmfDtCH0EsKKZqPdusfAieK5O+kHZazwhQiy36Uo6P07hBGId7LTqhI+9hW
Rb3t4qlyZ9sJfdObvOlD5enzH3X51aEosdGmag7+h3MB4zIfnFalznBIGrPHzMEodDfX437PLSPw
A3T6+I8Xed0GV/l8r9XGklLp5eLzA8jGcGFhWS7UWiXsVlSsJbqDIvvaP9ogaY0r0ef98oki6oUj
RRGJctmFUG5iduVAybQ9tF7dvyVa8kODno29Qp/f2vXQ3XS8k/vP1/Z/ud5nD7AOOgAUE8hXdJQo
Cp5/cSrh9C5MtT8M7NrHPKhz0D0c/cbFYKm5z6Vm6F5Cq9aMNfUJkwBR8YqtgOQ1rD1D81W3Z7uG
9wZd4YNodW/AwTjB6UUzuojQLq6wgk2V3pNXIohtyy0HVA/dcAQaR9hV1egyWGX0LMMhxBo3rZVj
rcjCO6Zjb7cpprhe8pCWbZA/x/bggP40B2lcWW3dvPi0VflfCcgyz4jZlvoq68JQf9FNeNFYidr2
jQiHWHlXytJy/oygk+JVL2mdvsEmtjNvgXg5ilv26AO6rVIksRuagZxukqyp2WRSVr/Wnp//wLcb
qfbCyLSfKnLNKLjjUT+o7sSuF2tKrSgP5cUYbyHANskO2m4tXok5pT8CXJRzkyoS3gnTsmC1Ytfy
a9Wm/b/IETq3uhCd7bL3aghUgzU6O/o9KMP6htLeOn2IVVMoe+V3PRril7i1ot6l0wBN2Wgro6V3
jMvNLrMoEkh05VivLuV8jFXfBJuqMkXwioWVp+6iRo/6P3EUBsWm7/GQhV5jp/pexxn2Z1IZnYRh
CH3ZO9NO2mdaf1rxhs9X+zj52XvkgUauuq01+uNDbudq4WpqaXWPah6gak9JIXxGYLWOV77pJfFG
L/LC3itF3fPBotTs8OjsgsYVeAGV/7JIKWEeujViRYo9WSmmlv3uJUmzZADwN5WZ7W8axTgNEm/o
5PizmsKotr1JbFkebK2TfwR0sPDj8XLboVZXaSdVSSB50xHTqdcmFrQnlJC1aYPljfyQGI5frEqv
biYDUIBc27Rm9vsoGHELcU1SmGLdORrlgIVzOatM8IrzF/ng5A4BLX3uPjqJM7eDHFYHCyAuhj2V
17qpGmU3WdA0373Q6p/iwc5uorZM7ysbjrGUq8qhjkv73UjpUi3UiC4ip+n3gKqcHiAkAp3Zu9cm
k6WMapaHhubZKvIwBXcHqTPW6JgOC4/dvBAxTX5qHOBSwXBgVabF+fAK4ViPcwsu7AeONx+K96en
6KtXzm/wH+1jqgj8iG2SZKxk0qegL4Ktl6BN99XIGLcPJL8QU53qUdjPnf8Mh0Sxab2qOgzVYO70
vmzv0rIKN2A/vij+Q5GTyxdQlUxUhSzAXPwHIkRLyNHphxS6+LckFimIWX/gZkC1dCJc47Z3+nyL
XUQycBjJK1hkQKMUVqds6cMiJ7mw6q5Qi4OuBMa3LMIIK5Uj6Y7O8fiHGpS/cuJ8qZx7GWBM8uu4
ngBeoylEN+p81KhFPtipB/1IicnzJyUV8300vLbYjWZU/1ZFUflbIzSqckVwO/wCEN0AM0KZJDxF
gycvvLkXKSHUHopdcLwRvgTYOttpY1JXRFWWcQQUqe1HEpZtnejSWlGbyWimVReO0RQVn91GdIbs
yeSWGhNcgbmf79iaFgCcQD+WLTrcvAfdb3qgwL9Ho9WyjWxX0Tc/CPPoTqQxSPQvfvJpdGBSdHJ4
/FCgP198fagob+NodfQMDnFjGbZbi7I7loZR+Tx6dvqoA2+TF5K+K4uMsMYEHqSYSUVvNqxR9Jrd
NrZ6zAaiSSyuwvJHQqD4Owl8If+IAOY/fT7Ri5DRJP0BwQcGgoYUPJzziSJAK1rJ8ZSjFQ7qDzs3
xBblORVXWUv7bQKeRuFfmN4upgu+0yntfZFHi44PeQqy4BSzqavDsD//AX5XxVQSNeUITgSxFgxm
nqUyAQeQZ9IN9mryPjH94i6X8fZe+MgXNzVS/nxfyBXIm1Jjm51rtalT/qWjHGNgFEA0fHV8UUvc
FVzfaIaFfsnlVc1o8MDpUzCeSYx+PlEkZXE24y4+clijfaVIQO7pbMKXJcZdC+61G8nJxZ9iTOTn
rorUDkUlkIeff+/LY3X+K2Zz1tuw8kASKcei9PxXIzO5MhEIpq88eP34pqi5vkL23y8RdxF+tvBe
XVvxSdZg+uicsPkaDGkXqyCPlWPfeKDU4h4bo1SV5BuQB9aSAPuVqdIfohtLIkQSrM1uLD81U9ks
TPUYyF2sHRvZBrmUpf6+S4UZrnsVejZ+VWN4l3i0ABe+9+VRpkYHjnwiJcEXmRcXwA8MmZlZ5lFC
sFcCutbHqG824fCAgFS4DnL1i/DOSRFrEhplS+Nty7MxuzxsowNxS630qIk03ySt8DGik4XyLQfl
vWkRvv/61yS/n4SOoHsTiUzv5od3UW8UT+6SDktZJXGO2oin8maCOsobQ9TFwmBXviZwXAg5hHgU
bezpzz8MZuLRXBsg444xpPiHXovN58gex4PaAvGKZQH/qDbicJ3lnrWQ+l3sWkIrmAdgb7iVKTTO
hu5avYZVP2bHKPN1cEpw7oiM4zHP1pZaiCUex8XOodLNjuVCUKd24xzmImPsQmgjF8w0zmlJe+Ee
g474GOKYsE+0Xnx1ZWmdcQ2CWIAmA/todgMDgbL8sYrLo2FE0jYHIDqZt9arACzQBgdE5TWWgvC7
glTEt88vo8uFhWdB5c/ic7Jv53RwB7xLCw+nPGKJq36TzVF7AAoXr6LCMpasjC6COGYJF8jg5sUB
wpxXGZGMKx0n1MtjA9FsD7MqPpS85iujwKB2BKNVuGpULFVxr3xLmuTsHwrGtE/njUIfvmkq/F49
VniX+qsKfOQLYFPnuQ1SYwPbawmccfnMTOrkpALTPEFez69YcBm2KUlKfZQ8PXkqtNArf5tyZGF1
HJqCMp9rhjpAT8NI36rUQ+AeEBSG8dSlwNlHC1Hc5RdGeNiBdz/5uVGNnP78w6nV1YSjFdjDsVQz
ayvjrPAg+cNvwral+/YyXobzREOGWjL3Los928ZZnTZBaSnj0aeGkO7V0SQ5b1GM2Kmg0AMENKmS
r3vNtzbFaErlizwSzoSukenD4ILUzKPvn2/viyuLXwSlZ2K8EMJC8zmffK4neHX44XjM+9q3V6Gp
VIi+hKRIx9FIVbEKYLCEKz8ALoA6s1HaL5//gP+h7Lx63DbWMPyLCLCXW1Jl+1pa2fHmhrCTmL3O
sP7683DPjUUtJBg48AHiIKMZTvnKWy73PBcltxZty0WCZh1DT4W7eALn46MJIPHb6BpdGdDFwIQA
BrRu7hJsbYa/LekaN4sJy+P6W/jOowebEQ4VmdpH926VBXNhSdCWUfTa4Vs6P+YOn8B5zDrsRoSv
lCb3JvDiKsp+jDhZd9sIZdX0qEWwlt+0tHU7b1Nblkz9ZWqOduNGX28WPgke90Tt5gdZmLL8+acZ
lyHMPhxeI3DrpngaQSegewpcTDh3bqUMr6h1FLFJaX6MbG07Y0u7UDkaAND3ioxl50vujPnW8V1t
GVaLLUOAxI1B0ICc3/nvQvPDU7TK054yCnloZ1PCFncxGnctNhPO8NhP1vRsaYXV7uoe0NetYspy
SH7/bIxPcfMjiyccv1AsF3RTNdZFf1q8DvaYPmP+XXvKOP/Tl0601+t+zHcQBLKs8HNtKOv71luk
Nz0ZjgEobEz6rm/h5YysfxDZicHzQEzDsT5fkBKyeIhGgPGEpXRyJx2KiT7kv/7W87DKg1h4WMaI
EGD+xy1y8ejmIHhtdD6dJydXRvweOwev7t7K0PrMy7xNtn1RVjbAnllisI7XdBI0o3CKP7sv//8z
lt4FFQfU8z/27W/3JeoLcwNfxn3KLAsn90LhR/ttk4DT9korutVTvtxuzJrexSKdBCZzneZ6uSWR
z7Ddp87UsS/P8KS6N5WwvveqOAsagHobgMn2RhUxjJvrX/azsdHIo79JMQduxioTSboGMDykgCeF
TD+9Lyld0YcKB/0+hi+g3KXkfZ4Pt6Z8s3jZ/1ARbFlpcAXAxmgjENSt28bmWKf9REL6hGy1hb9n
X264sazdrEDMxWdOuYPXcysc+GTO4Gxtyie0Z4gJVhGzxoVvZapEnFsl2NiAjkOwhEbStIEklz5G
YhCHaDKtg9EOGHxcX/DVa/AxY7JdB9QMOSBaTudHKcK9xoHH5z5xTOut03v53ZSGxrOtan+JEhQt
FXR3d33Mtbk0pAXQgXQ+CSIWFc81Q1BRumic52mCUhMZ6WZKTeH+NNRQO1WWWeRk2r1X+InW9/ap
xGkHuZq2pkNJHyb5UgCvf7PDLs+P8wzhJsitaEJWYhqdMvpLQu3EZXpWZ60LPLWe9qGuz7cYuqsI
Rls609wIlB0XM4sLN8q2d5XKlZrxZE5YU00ejPnA8FrvuVMTGBjXl2v9iSjE0GohvQFnymKtm4qq
Xsx6SUnsMVKcZKuJdKaJVA0PEC/mPTby2rHrrVtlkIurj4ktNFlgLYupzDpwGuM5r00ltp87J9Ui
X68h/8CrQUdVDZzUKOqTLAxV0pQKR5pdOajPUQ1EZxj9DUWY9fFg0lCvybM4ICz6Wk++8vCrjqjz
P0/S8bpN5CnzvKkrbejtnQLPZ183ziDuprJTi7/1BPrczft3eU9+f2+o+CGkTfeUTG+pTa0Oianb
ZTiIRn3ySpumMR+5ju7mVJiGn3aNo2BHM2eP6aSq0T11W+1rO5Rck/5kiMj6NoB9VI0AasmQvrQh
VwA847Jy5kCojQdE1IuTsbsrw0YvX4uGLm3AgLY41Viv29tcM3pYW6YaG4ciHGZrP479+N0CdTre
OzigqUEq2q7fR1ZRQZAzYwOzKSDLr4IQP97huyb5BznUbt81Zqjlfhn2utrQoANZ34MUlz75g4Kv
dNGxeF4sxlNNxilrn4Zilm0US+Dv6kM+HcXWHIZcO+RqNN63kReNr5oh9HarG7FhboYu6Zz3dJjn
kxqDVPO1uMjMuz88ENDluKc/UiiqsWsCaVWni9mGGz9FWgoTzNL75jVqDOVFhJMOE69oECsDqXO8
PuwqbeP0cVctWxBEPS1fZ9movz3DxhwNhbBq78k1GghgSibuRVkxxxLrlENmWPkfdlAYkYCPysVy
AS+KAKuAtPRS3Df0FP+50nI3oUPZppPWsCHihF9zfXYX0S+DofaPhjqTQ1Rlfc1kI+0x0dbxMzi3
WbvLrAT0Wkwz2fBnWpsTNTm1cjdNOsnWJ16COuXISc02iRXHj8spzm+c/MsF5xeBdKKNvKzBWkJM
hC7t72iInku3tX5OkZZ/JUWn1S7ipgo0CSPy+hpcXOvLEnDtUTCjaQij4fwLE+2Niacb0XNlYXWg
M+yOlmbyYIOmvfHuXgyFORGkJVy34eszwdWV0sV9SJ5l609oGysvnZ6ML3AzkgCxoO7GrNZXOfxE
SnH0DUiDacato+V+anEQhbWKfETSIHkgMC7sYdTZ/mRzvH2llt79oEBlaM14fIdI7Xy5vq7reB2k
JtAMC0wyKBAIVKsEZhzarm7avHtGTnVxEhSGlz9FDS6UP64P9AFxP7upGQkZWVxqP2qCa75DE2V2
kw1aSzpU9WUgZsN5GofYCDd1ERpfpmrqB7+ZtDomiUMKJogGHBx3vLvUwH2BFZ9y0jq7bp8LvdfI
LfIOz78Wkq7lu6lFj94vpe19k+TrUNEBtHwLI8/onRtx8MXWZx6LdQO1W1L0C6qZ1rZYTuqReKY6
Ih864WivbZZoDyG+Hb86LBG31xfuk/F43NiMiLgbNFFX21HrFxElOxbPeEdXQW6GxQ9eKn2CWlV8
KerKvnGFX2x/KtHQBhdIkgMjyl3dbAgZWT3hqHx252Z6EIkd8tbYcAlJRbvT9bldxE/LWDwXIPo4
23ROz081OBgvdYUrn9Wm1Z+1dFR2npuGj1rU6DvRWeMvPcaj5g8HpR29WAlDkQQhRNXtfNDBidzB
qxr1OXLmOfA6K9va+pDtta4GXwfExwn6rMpuSPBcHLRlVKK2hfeDuOVa0Tic8Hm0PKk+19oMolCx
kukdlOEtU/KLrwdyipiI3QKecJH7OZ9cTY/MNBRLe3Zad6x8vTQL3H0c+6APjvanO5Oxlg1JhZ9Z
UcM7H8tELU5NlER7HhOzfOAM6Lu0zucHK/EUHDPhbn27/uU+m9xSM8QyBRQZidn5gPj8UQdDlgEZ
GoEsMbt39tUZoNW9IAK4tU8+8MFnN9YitUV86bBZbBCRyyf9LarAzKfJHAQwXqDwmu4mbSkPb0Yv
7Wj3ah3CP01jeL6XWu23qraz7wCA0PSL5gZ3scpT071CtVEN9GiURwOkUh0UMIxfMbfLB586m6P8
DSXHEb4ZVnX+jxgLtuKEQ1n/N4FbWJS7vKudJujxLfiGKZt7bEeDGFEtJvD+fj4l9V+AYhV4ctfX
+YOHcj5z5GrYFgtvhNVeB/YhZDHwDJH2bGe2KpBcHfB7HQI43vm0RS7GTR6twTNfqbVFHkzPyPyS
GrXebFKT2J8OqSi6h3bUa/0+S0aXUlNqOaNfFJnIt46gfA3JCsXMb9VQFHG5bemiD09F3o+DCKao
yZBVshKIfsdKsHzvRMJasgmFHJUbt90SGf42UwTiCSz4CtRc6eBTXTj/xlpq4C7Qj8ahTj2AAllh
B7bRqK7fwnG9K9DlWLiGhfNLKakuXl/mD0jIenDKoZQ1lyuXnX0+uGnlHiDCUD9oHhIvW733srAJ
BFS89n4y09x4E3067EcHL6LnTrHKZy/LES3IOJWPUTy7fAxLDtY2VhSreE5FP7xmWeneqkSsnqCP
RVrOODf1YqexDq+1yJrDupTaAVqZ+k0vwzQNMnB4QaEoeblp3TZ5u740l58FjhioPr7OogK6tkcq
2ghzQGQMDti3IRLTlZP4GutKPm1Gp9fkA01L7V0rUKHAmkaYN+6ZVVjGfJGRJp/gTxAO0B/Ov8sk
e6Mm/NcPHRHNVoya9Y8TWn2glKp5p+DNuJnHztuJPC12QrFvabpeLjflJDTGlgCbiH5d+GGWZtR6
s3HAnA5j3Aogtkv/4auXc8cGtWvK+cZNvrpYPybMH9x3lJQQ7F5txDzVO7RBK/MQIguH/Lpj9l+V
Kh2cwEwa/UbIuXr0/z8YAH5a3ou717qQOCF6pYu6tA5yQvr3ZXSk8kuXdbgh81HHZ/KW+FRItOCv
b6nP5rhgVkBELWnUeo4sKVYe7LWD4inZTwjDhRfIwXAeTOLMW1Woz+a4yKeBlOENwfn3fAfppWIP
EmfFQ8391foENsrB7kP1VadkVgexKrFRF914Ay2y7iZ+rC31KAbEiQJ00er51+PEpnMXmoc6mlG6
mcwY5+iuc+qAnHFEOacQ/wp1wfemSrItZyvaOp2nv19f6s9/Bq8HTcSFevvBV/rt5VQqIbmqHfPQ
G+hkqHT/d7YymIUvo1J51GRsUyKb6n+mhfAsRIXOUJfcskpfp83LYmDnQENtgYQtoI7zj2BjPFI1
rg2gQoiuudcm9Hz3dW/wZHHfFpoP/9D+MmejXW6tCg823xuGeblQ4vwui81mutE//+RgLw108GmA
dmlarH6Q2cJNz9rMPDRFljyobRLvZDXoeOh52ZMM63Zz/TtcbnlMXYGyUC9kVHTEzhcgTtXayawu
/DI3uKL7AquBv1RkffyydcNbqgaXlybJAudrUVPAznz9knphho6tXmcHbUQX4FW26WzsRzH0GwOY
crEFjN87mzJumnfbnlEEV2HdJzcS6stzt/QmuFYoBtl82uVd+W3jSWOylMqaqkPVieInv6cL0mGA
6ZpVhTvvAWYCSAlvhooXH5Z7mt1Onka9HvDbaqE1HqU+GoRxzMZ2LHee0JDpGe4tTdZiVxfoFVz/
sJfjwWVfyF5sbwNh49VGqtRCmeZEDw9VNsLhlDSKT2Zdi3w3eJGQ2wxb9z/DRwGpZcgFXElNnRt0
nTWVcxXWA6Txg7Bk3d1XnpXsm9zxSvq+5TjsVXQDsxuZ2gdI9SxAYlCKMOBcyGXosq3epZjWt7dA
wI65pkcYVsxq2X7P5OzOp1GMZrppheYJlNa9/NkpE22i4B9NdKpVtRjvG9mgyAYbIlZuHKyLvY61
GHynBZpCKkdN43ybefFk1UldeYfCkd3XrB2K744ZIy6gikSYr32TqT8aWAH5oaQPufUKJ/kzJvny
OWiCLWxjqpCQVla/oNeopBrTFB37VBke9CjR30P0jGCOtVEWZFoe3XIhvAjJGHERD4EcRmoJ0fh8
zmPoKTl9eu+AlsusPFaIv9zntetymkcPFRN3rs1NnBQ0IheO6h8WXJcJUwABKEeYDkJwfXfmWi+z
MWmSY4ydVAo3y8n3okYZeG/1aOtfP1+Xc0Ucc5knyM8lDVrNtTdkQluhyTD7UuR9TevnNFuN8Xdk
Wt/BPqe73Ksq6CuFlzc3hr58O5dvCqyAOAzSMC2A83U2KmS+QF8wtoitb2E5m3ttqlR8GJX23Y6t
6q3UEqqRodJG/lAmv0akLW4c9k8OHpXPpVxBvZlgYp2ZlHavwB7vnYMhKMa1CLpI+ZaMkWK9uvnU
z74GOHZ8SYxuwK54GJXwzlTKbIRaNaRlMOl4orTDwh68/mE+MDjnN8KiocBW5Gbgql0HOKWs9LJ3
M48ojqd9KzXFajZVC7nMz1t1wsxZcadwj7af2j2i65c0gVR6sY1tstQ7t1bmdj+mCMUEi8iDvatQ
YP5LncC7PYBtV0zfpJ97yFKK8bvO8cZfbpL0XyTIoPk4NFyBQWirTb2Na5n+vD63y3gFBj+OmgsG
5wPJvrrt0jSbNUf2nDDbRYwjiQwnsJM5updcM7U/JJG9HyEQB4vO/WM+6dN+dtrsyVH7WwJiF+8o
P4UfAnedRj//W/7+t3e049lx7HAMDxPNk+IuzI3oG7ia1tkKdYgg7LhuGWGlDL3t+iJ8MjCPGv0c
YFDkIusqsU33GG6+5x48q9XUvaLnmGUneAntAWCMkO7m/gTRCZuL6+NehEqwJRiQB5zaJxNfodG4
CAxqV2N0lBK4jq9OWhMoIUqkvqWN6Q2liM++NKVHJDk4WvT31xmeW7eyxIchOtIqj/6LQ0dke9mn
hnwdlMEDaGgLrQzK1FbkUwGRo3qTi8bpBjOBxtgItVFunKvPbh3SleU5Q5OIUGYVUUCKkWbT2/ER
CVgHlabZfukq1fZp/MabPpMJjdEcZmpRmKGEt9SjgGrFcn/9K3y4bayON1ZOIBhI/EEiGKsj0DXx
2AsZeYdB6QArmYkyu34VIu/pd+iTzdsiqXpUGxOsGAOrd6zvCNyV9QbsXtrdjZVShl9D5EwR9zHz
6b8RRe5473qN86rDif8ya3FM4axX+wYLsLF8m4a0swLXnCz5orj2lPidWUTPcxTn/zkdgQewkNJ4
ar1u7HcRYmbJm6smXYzmFGVrqIzKxOBuhmIkALbQftC0Nt9aNHXaXVwrCM2GTepqe6uSyr7LXZFj
vwAy+27Ch9XbJFi+Jf+kWoyRJtJDo5+lk5EGAvB37uuJEO6OHYtDs+dC9nzsvCFVfeLb8kszAYd5
kkBYB3SrlLh5UNHwMvCUz02q9tLUp+3ojba26RFZU303aeZXs+INqzEO94BDp8nX6x9vrULBE81V
gbQZXAmC8AvsV99VuaU3dniQZjn9O5VDMyPmq9g2/NougcKKsH3nj5PMuECEW3Q/AU8kkd+lXpHv
MiHbHh3RRr6YpRZFfu+iNN1WeZMEtKvFLRG9Dz7Baq9RgHDhkywJAz/5/I5LSsyFUSJRDjH6aP0m
6kpDYDkQTipjL41TdCxz2tdSqO4eFx+33ZpI1hVbYLg9HFqwmiRV7WD0jY+4o2rSRrC7O9Q408gH
XK/9nFE8a3dGrtY/tCHN3hxoaOa2TmZ13GjAYeZtNevFq1UP9rRVMhud4F4UKXqk/QgP1Uv6zOT/
tJFIq2G9/Drup2YrjULeOv9LVLFeDGAs5IioCi5v//liqBRk1DrxwkMCx0b9wUM3DKmPkkWMtquc
avN7ietP5bvDVKovTiu9By9RleoBs1uEhYOwl/VDRdXnVg57merYHs0MqDiAbABYri5mW0INtyej
PGYx6vevRhvP76nZ9slLO+UWOr+FuPEOX45INZay24Kygfayrt3EowGXKfMKLBKErvoL9iOYCqeH
YiOmw4AW+I2357MBufO47mgPUYte/v63xxZJEtrDoaiPsIndO15AZIUn1ET/xXis1faqQLLz7vpZ
vXxm0ZoAR8g7/lnlOY+UwgOGVR+RLRaWbxbOu8iNWQs65PADSMxZ47cK/O7rw17mTcQ35Kz8AWn1
IqxA4UtBqNUpjwO+ls5L0urgZ1JvbP61TKrdUHzc2dsmQ2/gomopvY0GrN61t9runyw4J57szV6Q
FXhEny947/QLdM5Fh1yfswCZdWvLfRi/o4Jc+1VT1TfC6U/Gw/cWiwNMHFSax6vHVY7RgNBj2R6r
wov3iA/9DVoperK7SuzhoMfH66v8yWPO1NSF+0mliemtXtGyn8thmozmGGZYQ6BqHqPdASiuDAmS
jWnXEm/EW2IcTX/sqSfzKPVVnhy1cZC3eLGfzR2/6MVkmM4/Pd7ztQYaldVu07fHKAyHPZS9+snI
NGP27bB6Ra01uYWR/TAHO7/KAIqjuARLkNIjJcDzEUWamh71+fIIcUJUmzBWrZ8UyEbvbq4/hLvb
rnX9SUQMrRZVkfjkzNWrinJkiXowZjvoHjeuFeCyqxhYAGrOHqib7uHDamak2I1h1hsBwbMM1G42
JDEDJk5B6HbGO4CwDOuwVkUleEDVYdogrCSsL97omDeqI5+cYfYvFT7krcDErlFBnpkqxmhLSCNt
l4Ppyu1dXigFAxrDQ13P2T3v3v2NrXX5TtAOIf9aQkV6ouuSYoFvRNmGs3M0C7U88jlbOFWj8Xcz
tPreVkT6lx6nchd7HV2LKLLRltA0RQ9CxcN8PYq1WzzNy/1Fl0hHvYQ3y750f5o8mTgCOZ9jlGhI
C7eTbW0LvLfGrTa7+lOdAZu4sfCfDUl9AAQmsH/6JavAARLzkKV95hzzPkW1s6vQkWcRpq9JqmZa
4Ml2vBFaXWYnC+wLU52l4EcFZrlXf3shhjGp3FwyYoZ66XucSDPI5zmx/Zb+7/b6J4ZMxn/t7ACB
jEA1ZXn/uLaY5/looZU1BHmxxy3tzN0PVNkETV03zfP0J2UYMYpdNMd9v2kqmei7sRwyEMBR3EXm
V0527n2XhqEI1edENShvJ0jyH0pMRPI7CKy5+h/nTdhfkj7t3U1FXzv6IREYzgiN58TCPRGZ77sx
LqOHUU3b9El1JfGWMY7jvYpfknmKpBGZL4qt4utYo14qWQgt7YwfFKhAFz3QeEaUHk0PQ0Py23SV
6UHpKv1Zj0AJdgFSJiDnatPq8D8zJk//qpCj8RDU8Xgix+3nHTLhWhFYhRHuKsNGmNdCEAo8Vho6
fzm90eNbIJXsrrVTa4egYywB31H53QycxxxjuQhteFTHxkUCzzNL9WvXGFL1M0LOMKiHdj64SoMh
JTIc/c/YRKVj41qV+lrIQX3TRkubbB9jhD68T1MYkk92HLk6QbxmHQo3FCWydbn2l1VmArWRSgu/
pNU4mJtiBh+wqQyp/0c8ahnfSo5h9VhFFspGfTY3P+e4bn+0HeWzfadq4nHxgVH8FL/l2c+yakpO
7eLKYQwdfnnANQ+JCRosoI8UHnG8tr7B9MuyoOgp022qJheP6MxVaZA0o3O0uw/Q1dCfMicL/+kz
DwMEqu9lcd/rUfS99grvP0qTWrh1pGyit7KizRkUkIzRlqpSYQRpjt39S2nA9XlJ1aH66UiY7gFu
gZR/gVvELQJFIkd5v9OnaD9RL6w3iSdUuW+yUvzEfa51H2MtThvfUlw98RfgYLwjSYxMIE2h9A7g
HZLYV9TCfnQxQ/1KubNKd8L0ykfCNNcLWtttsP5GqToJpmRqDlgISLmFmxRJLN7tuiY5Wy4Ax1ME
romYUPwNXLL60dUAiV6YVLxBd9zttvMQxg9hPhSL0qHaDW+Ta2f9Zp7FNG7bMGv+q8PQFIR76gBw
NXS6/GtH91D/2kSVMQYm6C/nFLpt+HMwSW/fQFLj2OOqmdIsQi5hvMd9IckpyExwjsKmmuagrgvV
lL43W5JtTrftRytphwSChnexTYETLscrqicMzqQ2bjra7dUuHWPQ5KgB9cjDUoIDu6w2aPvYoO2+
9yUCiu9a3Zj6azROafdmsPzfqeBU/U8TKa0Be1NP6NU9kv3Dk9prbfV3NNhVd6AVO494TLT1sFWi
Xjj/dCJKh1/QNUz7RXgUjneFWZSTX9uufKjUxMOzJ59rg0/UjD+sTHivtRm21mMWter42OW9QkTe
xvkYDNNA1rQJ9SR8mUG0FA/8i/kWVZVmtAN3Brji58RKij8NxAp3bkjG+Q2cTRzMdMfkPXrlSJHM
Uk4z4t/IhPpWVMwOuhxm4xw7gQQY3zcTLg4eqkBFum2GVwxGZu2e9EfZ231qefu4rKt0IyPbyJHW
nZJ+hxRIBvKqyadhZ0SuiO7t2ZvmU2/C7n5hvmH1NU3TkWwyb035qjW6/cWUMtK2ZiGL/6TiafGN
MPQiYODVBsaxgBpou9MEP7/XgUJydtVhOqqRbh1ClHgyn8sl3CTocg0P2DtpyT7Em+EWoOHi+aJR
hToHRDXCbUhby9//9nwhTB25PQne0c5L5d+sik6SkkWy0bUQm57rz9fF4wzbHLgkmay95G9rIUTV
7MYIuLd7LMu+2lX1XPyMSW0aP5ws66jLdtpcH/Ay2qYhQZtqmRnYZEAU57PDDZvQq9HjN3T53S3S
jOoLjtXlv11say9aK8YHrHKMvYYQyhQItwsbf+zN79d/xTqzoskNZIXaJbf60jRbluW3JU7ochZx
5RRv+mRUum/UdMG0rkp+KlWe7lpkh1IOldWOz7IdOuBNRffHLSkoN2CYqV0DjgXLvCohFJWWpmCN
8zet7ppwp6b6+J+Sd3Qp4IfhIxvTFLiRT14WUoGpQViCCb+IJ5LvnE9bU+pOmNwSR2Fg5pFbYblJ
8TR5bkRDbODVWv0C6TFzNxNOqD/rKizBx5tTTGhCsfdP40LOF7oKECAAC9IUXH0DpKOoGKKXcXQH
/GWmVJNIsknk1lRLOgdPKtENuMcn54oeIPkdWCFQBR+Z0G8fvUxUZ847YzpawC6RnIutu8LIhm+T
rELvxrlaXx7LBluI+JStKfLhXnC+0nbqKmHkRtVbZ7V6tPEMiZusBqr7FQMm+RR3bfuFBmTx3/V9
vWya32NRhkU2mq4jTDhq02v0c4w70NS2ev3mykEPXzEXYD9xEMVfsxFH+zrCrGZTlORbz4bbFX9d
H329wMvoHGy4cGRY0A5X24voLuzrOpdvFIGgyi7UoEOW6/09SsJjf+MiWd9ci5wP4F3YVIAJyCpW
Qb4zZ6lhZ5nzpg9SHQNqU7EPbnFEKHGe9Z8mhlXxjSEv2mm08knLkSJHnwuDgHUNdEoGeNItblyF
YugcjkKdLMMv7BLjMmpARXQHOnLQvlXqSKxOPD97GwAzOBREOq3P1kUjLRhF5sxb8my196MxddNd
yCI9WUj68sAakSKCuHBHAPNm7+1QYmvqQFZpHr3xIKkYJ4Uo2KAtim3V2/Xvd7lpmR5a4KRO9HFZ
3vNN26VhMpDNyJOMxuK4oBWfWjKEUyZBlSujsB/HJIt/XR/0AtbJgPSQEMMC/8VduEYHFF3kIjVa
VqdC9VpAv21YRGhSJdEjOkWOdY+p07hx+7SIdsXUWs6Dq9U9Np5Ka+wN5EBrX7O7qd6T0I533kSc
c6dP0G2P13/n8tyfHy1ILIsvD/HtoiG4SvMSC0hM1gj9bWrLWt1lVEvk3silfuNavDxEjOOxrGTh
FBvXeiWarFCUpbH/1jcinXbl7PxrgTlLkERWaXP8+aS4DpkPSSzHd31ii6w2hWnrb0gSJxtabGV8
j1xSc0vJ77NJ/T7OavE6V0vzQQ31N7KBxg0qDySCX/ZiCpEKUoCSXZ/WZ8N59OUMQIUoq6/bc/XY
OjXGg8ZbQv+boK0GgG0l+T8w+dAJvT7W5b6g9A3JZbl5GXINQEjSUuKdpJNrhNnwPih1iIQodc2v
14e5nBJ1fehcqJnRTCY6PD+bTaPqbUoX+RSNjQZnDO9jHk66bUGStvrP64NdPCNUA3m2AHWgQEiQ
srpbbTPqNLfJkpOBw0K7iYvS+0nqV3y33M6cnsCJJScrSetfM5Kbw40DcHELLYMDQTTJmiBarZGn
wAWMOaMicSJvSkrfw6TR2JQJ+o9pGOXhXtZZea+F9nz/55NGL4AYGDgcEcLq9sNq3UoEXP1TjGoA
zRxsILYlLr6nOZ3rU5Utif3QqXbim1Zj//FzBg2FQgqYMczXQN2uRnfwQVOMuslPRUq5FFsC3OaQ
7fhhiqa+72Jxqyp3sZ+W8Qiu2bTAe9ERO99PoDtDVM/n/GRqpas8xINW1Dt0y3LwM1k53fJkvjgl
6Eot4Cu4x9CwDXd10SAY6sCG6PoTvpRITCCwYf7rzdgFXv+GH/Xxs1vaoIQBYpnQEu1q7ILOp2Wa
cc5LW0wn5H5S8XcBmNaBZepGKYSUvnu2c2ppd3pneyHGeDRaC+zVmqbBkcubHnInwQMbAWYx34WJ
JW1EE+rJ3Waofw4wWOTUzg+N3eTtCUOO+q5S1VaDPKp0RZD1c574ra6Q16OmSE4v93qWJxRp6tL+
ijhe+iNORKTcOC4XHxKXIl4Mh5ie43LRLWmJ5RwZxt0J1R8HPMbofNcmN943dtfeyIgvh4ItTEHV
WmK8S9TDMOvRgNtie7K9WJ7iOPN0LDHFsRuBze5ufMnLHbOkvuoCzgHfRbH6/EuCuMVzRdPbUze7
VrwPR5HfOQNyH4EZJrL95akyFQvCBR55bHT1G5j/mcr5PFLu0EKBo6dfznNcIu/hKIdJLRodA0cx
AhvoI7PepmY0/4P5Lr0IYXf6L4t47Y7uwVTvFJkJE3euWDSvTZeoxQ1Ey8X9uvgrwcNfKBMEyhe5
Hx3ZDO2s7qQ5ou8Dra2jPT+p+zLqbfXXpDv11jSKcZ9Sd76xXZZlOz8gfD1UqTiJ1MgvYnTNK5oo
bKbuVMdU8wIth4fkm2NhdkGbqI3YF3E039IqvLjSl9NI+xDqEHgZoFLn37JrXB7JWpcnrYHrv1fo
aYJKqVNpbAjXhpcyTbRdLrI/fkoYlwYiSqdEA9BxVo9m21oRXsBtf9INxCZ8vqr6EBvzvQtD570n
Q06IHfVbNZWLY7JEh1AWadiqiJ2uGx59PLYpYn7KqeyoavqlB5DDRw0uL3bh4OT19vpJucjq6VpC
sAXYDDLD5FpfzRK0Ebi2coq/TqDV0dGjGa3FQ/pEre85aas94ivaq0iFeKFUZ911TPkF97xbwn6r
j7y4RgE8oFi24AHArK5eMFErqjKPqv1eJ8mvdDCrR9WsaBgXmEZscDqX3xZA7Jfrk19t5/8PCk+a
Z5v49QLv0Gu4OcMstt/hwql3SEsAfUKzYTyCxDLhAWXRrSdm2au/HaD/j4iMCE8MuoIAK8/3sofJ
Qd7Dx3kvWzG325IngTr44NAQcLTwxQ5NxM8NWMFDUFPvDVRayDcKGavr4+MnMFXwppRNIBGsPnhn
NFLNBZNWS5nvQVuC6fYYaqSWs1GzTPOLxCg302jdElO8sDxfPjJPAG28BWEMgul89lRPgJNS2XhP
RsLd57RkRxxjFNFn380AH2zHcszaF6GFRjDZnWtse0K5AVqBFr9U1qjH90U6KHc9uI35V4s9YZf4
qrTLZIc/gDb+M5qD7Li5Zawd527wXPo/qvM0gPO5dXAu9w6gBiRrTZyvyLTWoPCmrTrFqXKWkYDW
T60OPbZ4NHNBWT/LXrQON+7ru/Vy7zAiSGVEyCAx0ok9Xz07MkNNKpb13gPYC2ZTkd8peU07GRfF
g5fr2p0w1GkPm87a5zRUbsCWVhcT+4avh0whDF3gm/p6eLWiI4+tsP3u9XG3191KbqLYG3dRPM67
6zNdX0rLWNDyKNIg0k4pbJ0uxxjRI7lb2+/20BIXdRYaL9JbeMBVY5tyQ7snD6TaQb32qtK7kxy3
rQ4AEfosXIFof/33XF5O/Bwo9wBT0Ye6iCYyGZp9Pmn2O24N/SG2wwZM8pTvnLjW/NlJ1L2Tm+2N
aPST9f5YcNRWSEOJ0s4/9+gqWYKvhv2Ou6aztyt1+Jk6qBAFIqzM/3F2XrtxK2m7viICzOGUndTK
kmVb9glhyTJZzKEYr/5/qMEGVrMFEdrLC56DmUF1FSt84Q2/P5/gx2MBAaYgRh1/WcgfA5teZpzY
v7RCj3/0Yzz6uT4rMRdFvvJtz6+f+dvONDFQpzqTO51W5Vm5ovDlf6V2R9+MOgYS9Tr2eElxFBYB
bji12V7n7V3Zvx8PTDkC6DGh33KOES+5bnaW/UvpG287iC6/cCCL+HlOD6xsi13X138CAMkr9+07
Bub0zkeJg0FxxaJzQdh2OmOra4VlRlX62xwsp3zqssjTfINq3ndDbdUUjGnsWvsxw1BkX2W0wrbs
rUTbUu3osysz0iQbvi+17NB0RrwzFCizK1fLBweOpHXm/yLyh9rdUltRFLKAtQW2BKz97wDvjb3V
xdHGSFPsykILtcVEMTdmM5V+FQ7pBqaCd4jLxt5+dSOa0DjBlpDtqZAqF4+TFGrTRujp/dJpgF9q
shvu6S4of+goKl/E3XPJzJVfnOrY8ajcLKEXo5GWmY157a8kT+VVoBn1MYisGLCyqvyYNCRh8HJb
O9XnzwZSCjOQhciO/GQZ3sVT6KSor4rftW4oj02ceL+Q+04a/GjNdlvW7fD38xX9aEBo5BRkKPzR
q1rsPhydcXwy1fh311jjTz3Qm52H8dVBSbTxuZXqSvFnWZB9X1XaczNJj5Kst1T1LdOYVrnjhL8r
4Zb2twLAQYlIEaiBqzRSBTI7uMorqf63gU13VSMkKv3RkRo0Ehf7QrtJ4gMmWG0K1kPG3XOZN9PK
kpxf59QsUOywaSDRaFhGQKM3jEj/Nu6voKZaUlgEXvEgU4zEk/7VzOaOXRTzwHz+Ic7v2Nk2AQQM
WjazAMuiiKE0uPEZo82oxiSOWZHo15M3WM+qEjdr0sLndx17i9gOisFszKTOv+U/zSolteKUVCX+
rToi3lRN0R3wHEn9HOfTK7yJ2kdENcpNiLDAyvV+PktGA6oG+JI+DnoepyOXMqLYQZP29zQVjuFr
MaWoHgVF8DiZudZS+WCzMRoVaPJhy5oRA6ejKXnsYCzVJL8Lyrj6BmX1odyUmMxU90rs5HJnShD8
Wwp/9PpT0E/OH1BBAxCHegiAuwbqPxWAonM1ll017qIURRwaFg379Isfn2YlUjR0KoE7QTpanEKB
JjV1Fhm9CMwrsg31nHRLlDwGOzeQ8unzwc6+/hypgBfEI0Wlz7S0R5zQx0Vjz4teMj1Irjs7SQ9u
llkHheXxu0Ixvte2uDaarl55Ys/umtlhG4mt/1l0wEc//RxRPmAyDq3xT8z78Ad38+mq68rhoUzB
lsR28kV5KBCI83h0DYnD6VeeMZBzxyjMIdH/ULDJL/TUU352Q57u8rYljQ01NV2pYX00QTIYqPbo
5vFULibogC4SwB3NP6Naun8mTKHuczizFIlEvjU6M195DpfcwLkPCrqCNj8dHbb4kiowaWpUt5au
vLpZ3drboq8kGQ/SA8c68ER+BUQ/7V5SCrKWcgQZI4tH0dhSfsuNsQr3wpi6qsY4bBiblW9NPM7X
PIlr8FSY8Qc8omAzz+KaRsUrTQ5Z94pwS6TYW93DGMaHGN1getoPuWsFOM7J5BAqbgohpqYwCFW7
IblD9yrybssQkWazdnNni+xH1t/KEl8oP3dMtbmoc6fPj4MSgkJL8yFXL8mQNetianAOvKhHTe32
PWQ85RkjuIFGRlsa6c5tZfRqECugV11KovMe+TL4DGnWUKlT4E2O8c4ujRrMWQ47/7vrhsr4TEXS
+WVYJMY3minMX+Qncfo6mV3Y7mIvTynyZWP6EkkAcj6WR+5PpUQf8uCFNOUZYxij+0qvKVXI0uD/
urFUkpFgCwcJanoR2pZ4dOK4fQxmTeELmFPZNxNtn9FXJgosSL86Q7RVkqG8GnWpP01eI7XfYzZ5
tV9Q7o7vui4ermwnhDU16baZ7uykt7PvjTmo6tEdmsKFsU2pEos024ivvXII3EszdDEZdEKlljsU
XpKZ51R6kgrWGFVvUGtUsolKq4etPenFY5z0E256mkjSa3ekIMbn84LvltM2+b7BUxecpJ2YP0e3
h+Ut0EppDsEYKtdBlg3eRvROQXW3GvEU2bVmRadlZwf02KIL+h+RS4Mg1p4nJVbN1yRCbGcvMqUY
9l6lGP9MEUxFBgDc9dpia/ejsNbqeWfX4qypg4cDwR6sCK6p09sJ3R9VZPTAX7ki5CFK+3YvTBnu
56zar/FT3CqVqLag5JOVFOBsZDrjsH1QoqBBDXZk8SgWNrpH2diZf+1ezeq93jZKuJ3x9A/S64rv
dZelU0gnIC28g4zCZFXD4Kx0QOABRJ+mBnxXBEPnH/ifeGDMBoEeaB7+k2h0hg+GK91npdcmArGs
vuujPI6vpgqZijhqs7nbsAbcOgu5vJmNwdU/Iy4QsV2sPcg/DT88mbwQ3msHgWVguC3zEePNTnFu
lXwq3Y3VeKW3EnQtL2yqidhhEnATcs9B9+LdTd1KDmWt2i8jZrn7ahqrY6m75QEjuuER9X2QWp+/
vebiUkQSY3YMoUROgWvWtjxd6TYNJzeA//CCnpAzXTkjDEplfqNXLMeWcRZFIPArEMbpchDcL530
gEOWKO8yDpUieopD0z1ZRZi96WVrfbHqTyEaTNAcTxK96LMI8emc9BE7TqH3wYtaFNNF3EwSqcIK
sbUA08Oqq1cNEuaw7b8vy/uAKHvMyo/w4ZcohtQVaSq8wntBhD16cDqvuwtchMA7tZdH/Ayd0A9K
agZZXZpHoyr/IGm0JlZ2lhK//wgwJcRR7Fz8Gk5nXXdaCegk9V7QItaB+9qwYwUR3vdIdiOG2q4J
0T1OXvshDN70aOrxeczVzLcydU0pfHl//O+ngHZD34ea8dJyPEXTeZhk572UntvaR6/r8trvaG2F
qOiA9t4aWjVdFjStHrR2DB++uqX5/OhU/b/RFwthDQXo/UkLXioUELZwccdwgyzd6mc/P6uMQ8OF
G3KuQSyZYsDLh96TDQue6sk308PPzp6kdeBp7K9s4U0rfbSPxkPaEGYevaxZg/b0AxcdHGTPG92X
obeMJz0b3K03jv0GzzfzN3Ima32sj44skD7A+hxaig/z1fGfS7ir7AFKRei9pGFt3etDHf7KI3c4
TqjPfZHm+H5kAbhRanBJj4geT8dKaiLCWheMFXUOzq6tnaIiItwJRL/i5Yc8tYzvX94mYC8gzNAB
AvqxXE6QAL0L/yp4UQKtxc7HZoL4QfGUr1yxH5wGBnrXZkb8yFMXSV8Jr2Q0yyl4adSy2BR54P2Z
jFLZ2aINLnSYqpuqCOqnOK6bw+dT/OALzlkG3F2MAalLL76gLvtJmFXtvWhQ3b0D6voQaZAVmXZA
9rJpJWpYvpmceh24NuBxarJkHIuoAWN0iQpMqLxgJQltgYLsmPqNbkevQamkRBFAIULDC54/n+QH
x4JLfhbjpGoEnmRx2w+RaVNhtljeoA5fE1l0F6SKw1EZhLKzknZNhOWj8RD1BmhFCseYi/YuzcA6
1dRReVHsWrlUhg4afaGP6U5xRXxtsgrqygb66DNCV6SvgKEXRNHFZ6TtFKM3rykvYTVF4RaWSLBR
dBstlTyK1+RtzgMCen0WmRJH/73/dXoSUwzX4Tp1wUtulq2+cwuzetY0xPxXIp2PdgtxB/n+LOeB
HOvpOF5XV8AZnODFycL2OOn9uEvQMLysWjW4djBOPNbjFFx8vlc+GhQ14Tn5A/AFDPB00AHZd1Q1
2/BVIVPYmGnd79Igty+iCFvdtmzNm1IX8eGrg8KXo5gJSodHgtv0dNA+6FQRqHb42ooIFlNmVR0d
orCVe3cIq+tcr73Sj/TA3H4+7vmXnHVaiICoa0E9WPoiUbGuhzByOBOJNGof4VKdkISS0b/Pxznf
nlygFrIoM8Yf789FCGm3MUbNRRu9Dr3jXRvIg/uoQ9qPJuig3deHAlOBILpDbsAPPl1K2ExJrLaR
YKg+ux4VHfxahsQC9Kf0y9cK3AGTi8XgzSX/WswqrJqoAVDGrDwjv8mURjkOo8ZR6KJrN2qK/ecz
O9+ZDOfxOHCHcpdZi00CudyBddGK10ZtrC1G1/LZU4z0mHmxuOoBYPtgfLqVM7hMs1hEOigabUsa
GFxcizkCsqpzM0dlRFX7/mDocbA1zMzwcY83bqkwy12hDPqPiELZzktQfPl8zh9tHEKLuRTGtqEI
d/o1A1GNDv4P4hXAbnfkmYw3JliZR2fqxPHzoc4vbUIMKtmA2TkL7NbToazC7azJrrLXZoDvs1OR
iknuXflOppNCoqaq2260Mr+PBqUWxkEjmSS0WXzTDDJk3pGDvGp9HR7UEE046kLGNeIy0QUShcPK
7fbBeNQJSJwt9Of4j8Xtlnv2VJukN69G7Vg+GGhI7GXfyC1MOPNfTJl45cU//4DzK0hDikIfRc1l
PRN4XpyH7QDUeNSnvQuW+3snDGvTaN30RZOHGV1EToeiHoiC+bV3T78gYUQR9X2ZvOIhZkxPY1KT
/gdekCnHIrKLp8/3y9nM5jwOkQR09Ob273IpXWgsZW8I+ToUjvpbpmPrawSoPL6K0f1/jDXTAUgj
5qvNXhwD6FclQsaifTXUwgIlYKfBjjfR2PaNItZaEGf3zEyIQiWNR4GZkSeeLmNnirGuAn149Yam
uTYCYW+qsrfuhi4+dl6Mb1SerJy9+fefZMc6QslgxenucAzOqIVFCbEyDWP9VU1UwpfZ903d4Y7k
reR959+M8jpNpFlChCrd0gLaS7qmI0/TXyU9it4fdDu8jAbEZzap6q1FgfM6nU5qTrFBa0Jf5DV6
FxD6T3KkNZYSaa2X/k2t1vDTKLe+qyrEmGlInf2oiBzyeODtwkTP/36+NZecQuIywiVSJfrfc5Vs
KRBmDDaGP3VX/6Nkav8RCLdekVmNj1VsBpdpHfZ/S7VVnmJTGy5NM3Z/6NnYr6z1u2rpf+fPvQ3s
j1IHRlMYvi3RNSJXhqCARPxmGKCCd5MdBzWy7G1YURcb2+YyFar2rHjGZH5XzCwCFDca2kXWW3VC
zTjT/8gEXv8xVbVizXn9DMFAtEVeB4mdO5dnZfnjDAHkXKI39Va5ifHYmYHxRwFp9UzFu842qWZD
w6d6tKvIRK+qGC1DFP8UDQmwsJiDCbP7UcNk+okFTDvsVj7fHKOcrhxKfjy74JfZqRBfTk+gVqPW
0GmT/qYilHQj6Dw9Iy4IYUpvXOOujycF/KREAMDvKddnuJs4cLs6KNIX0oz6aBuZkPlWvufy6ZhX
jESYSICs5pwO4HTEiV1ia2/TmA5vFqSLf1ZKVdXkqz3qSWKvrcIcWpyuAgeUGjXEWLDVKEmcrsKA
1E8WoY37Fhc1Dsxhn0trEzqZ9KuoCe+Q9MrVaycaVX9Wb0MKgqf6MUD1AN0pLfubj8Qz+0iXWbz9
/PucrwSl3zlZJwGyAFksIgU3xUTIwg37b9Jaf9DdQtFuzLv+GhsnNP/j+u3z4Zb3MZVeeusQXdhq
JCTLWmXgtU2F/ET4FvIIoGGb0BBRkPCry0YeeyPvkCB3o5XVX15e74Ma/AOWdoZkLwITb5RRiYxc
+FZMQFalEZkHWl4eknWFdg/LXzsMVqMdUcFZ8834YHW5o6lrU+gGKrXEy/RTVFlWq4RviDb0v0rp
FtsoFsYVzOxkO7jRxRdX1+VugiOBOBiZF0yz011GpKQKAZX+jYPTZD4CPPnrYLRjs/E6YMrUtYzB
t5DSWBnXWu5uxp1Zx3xZwO9nBWFNQz/LgEL/VqccnSrHPSn06sDaqDbv3ld3LIPR2lRBr/A5CSFO
J1lCNuncvE3egFYIJD9SCPS71KD6gRexskM/rl5zWP1gftTxkcSETz7XWRd3mOFkMY3yLnuzwjC/
qAPXvcqmPDhOAgjr55/w46EA4M6OhvOFcTq7mXOFMEGZvcF1EbvM05T9EOkQ3ZyEAsEXI3YPIAi6
NgyDND/6tov9QhUy1hSlzt9AL0YbAZn1oqUZdRjHTrnPimmt2HJ2HObxYOWDfKEGgnHN6eRUdGK0
WBPFm4itsPGdsqjkUdUH6yqs80Lxy9I0VqCTZ2d/HpLTMF834EOXny6J6MkriZO92ShMPAQxerV1
ESOS0+K/gka1Lq8r00r2grBwLWj64FvyvGBlzt6ZE7/FdEdU7+MwUPO3qEUEwQfDUlw0iAILOt2Z
ff/5xvlgbRmMtIR7nFh+yazLc0NkqdEUb1OeGLvCtNsdkMLh0AVGiDaIvnbmPxyPZJrW6YwlWy5s
pqP1UGZD8Qb3yUZuNE2Qcqmzex6u/KLhmV9pB5wvJvQHpK34l1ROW+6dasgcnA215G1yevWxCttq
S4F5vKeQv4YdPw85CaJmKiZ5+hx5qotzoZXgOwmW0rfQrUpIHpOe7u3UtX9C/4of3HEq0DhSK5BT
nXFn9wqaOt1UrbQQzxeYH0GDgNdj9h5athCpSo5qPBYcTmeKD1aCslBh5sZfZyiTi8YrvorWmTW+
iYioa8GAh6G5uFcDo+1KqUz5WzOafzCJkBehwcNVogAjSJX2n2/X888JNIxOLGVJA9DVklnb6l2b
GIHSvhmJGdwKdVL2SeyJo2l0b18faZaioMZLtkQOc3rpCG/URqnU3VvQ6+X1pHvRru9Csc+iqj58
PtQiugHWZdM6gjcCjhM54yXbfZya1ImVTP8X5oV5KLVG31FVC3+U8BKPmTur80Rqs0Za+XDUGVLG
PQfpbGkig+RW0MtIav8gPJjmTmIn9UOasj2A0DFejVJPf7Y1LO2vPR7zZGdZbEYlvIfnNu/f/6SE
dGZBRGtS/4f4thb4mM8aj6GRRw9R1gSaHyf1Go12fmb/E0T/b0TUPWg9z3fAshxqD4aT62Fu/MMI
L92EbTH90GNHWanyLM7d/0aZZ0WMMWv3zi/Kf+aF4hDM5Fwz/klwPEctRfdQ65W42xRJrkTouYda
+zXcGkO+V+d5okgxibcXD4U7tIOnYFb3D73NftjNf2eHahRQOEQLSGoi4Ph8py6O3/9G5PaeNS/m
etaiFFpWOWbyemr+A4Iodo0X20cRtd1e6Uxl9/lQ5+tJskUfgDYZf2jLna5n23tiZvBFoa+GYz2C
EJvE1sLoZktWk0GdMNqXL4+I6CUJMTrT4A+XyZYWukVvgZwJfTNuvMsWp46YrNeDJWyqtD6zdk3Z
8/wI4hDAOvLM8+DDYTid4xjEGO2aXYNomJaryk0LEWWjV8r4r0kRLbEUEf4xQMPlfz6f6fwQnZ4I
xuNdnE1tkPRYAom9xIpwBanT0Af1iYvj0EZHa1Rc36jK8GeYJdp9pw8O7LXGvLJH1VkTSDjfR5ig
wHXipXSgJSzDVal7nS3VIkbYyDIBn3hmcMcqCz82izWGyNnxn5nzwFzmsSh7LUU+y7zoFTTmupB+
y5htQGwP3rZDL6Xcfr6qZ1+TgSDZsH+gUXEe5//+PzeA01fDWHfqwI4NsinZeUFj6tsUKmb5kHMl
2j6IOhletnpfFiu3zzsI9+STMjhx3Fw5pE/BPXc6eFDZCP2gXQiGBvrSuJ+oIupXUVqG9yIzrMFP
XUeqYMMBG25HpVK9Sy0IxDMsJDxRqzjE8bXKi1H6eoITdOYPGrFK7Cug+837IlNwRomrGCkmkLJ2
sat7LxB/rBjl9AcbY+X80ooVdO9woQJtCAd3JC7WhryuSn/2dRUo8aHi9oJacv4cZZGZgE50aqPd
BVPtGsWWItAEX6g2UvH85e9iQWyma0SvFgLu4iaholwZ6WAgzWd7WXPM8YW8Mcwq20RRmf8mERye
G9et15gBixSCrpE3szNmYAHpNWnE6RfprCJFlzDTQz+CQtQce5QF603fNQbOE2XnpJdwpfqrMM5K
rJ1ogqzlEWc3KEkTNdfZ6JNsjWTm9AfY0Lyg9/RG5EsQZ6MP8FVSxwbLr6K2krcvaHpYK7f22aQZ
02ChkcOhgM7FfTomSPFBQ3ufMU2r+Ft0dXiH2YhH47b3LvVhMA8W6P69PeCO8PlX/mC2RN0wunl6
ZzrG4i4lPUosL9FpT421uHAkFpgXoa5P4aMURmNeF0TB2UqsfXbi6ZFTjKK4zTJzkc2/6T8nXgvN
Nm4pFMYgcE3Tl05iS5j7FvYXWY9JnVIq3k0NgCVYuWre62snx52MBgzkzOwDSXJmnzQ6XeFlBgx2
X6qdzC8H0smm3pQteq0/ZZXSyS7MVpMX7pCYQm4cF/jO9WCLvMXmqecJ35NRY3taJ25y17aTEvla
rQNDR/+4LbeuJ81DNHtv+F3ZTDNeWmRh7EPlDZ2/UZLa7dYkPFaPjkGyGm0senbBlSc5zVjz5g40
+kQqzYQWY6aKWzuhyLJNraYutykgx3Alqlw+KMChaFey6/gLEPASi5sQP6vkPfrP3mu3lo7RIwJ1
47fPt9jycy8HWYR4SdtLBN4j/afxTfEDBR8GX9x5K3tquY+XgyySSIz9Uqrsof6T1M03tE2oXNbi
6K4x8xcHVUPxeebWkExRZod6vBgGmaCmT8rauxlxBfhmxnYFl0dRtYvKCydscys1rC8CJ0O5v8Ze
fY0LvPhe8/Cg8yhrkz6qNCAWJ0dtRjdsgzK4QTy3QLlWbwMgeoWb3YcDXsEru+N8shSp5mxDI+zg
Wl5MttKcDOV25IvLgpYTxgDRDrOxbO8psbiw8B45emnqbClDrsmjLGsCTJTzOSN3iFWJ8JalXFTI
mrCNJv3GlmF8VQ+VOOppZG9kDMnOj6o+25al1G9kpRoX9uhKv0eWYU3Ta7Gp+BWEJfMfpH04I0sV
PohaMVdVZ14HHhLJTZvG+JRadIbRK97ocy17ZcUXR4Vbibdv7rHTRaUcsYzeO+oMHcGEuPGyZHqr
6vhXT+R0TAYZbLIU8e14it2Lz4/n2Z6ihkW8Ogul0izxljwlIV1oJU0Q3/SFIq7ouNsvXmv/Fp6X
3Xw+0tlyMhIpCWEe7K9ZCvb03h+NwFTrXk1uJsorBC1aUFZbA8cAqBQibH+PqiXXDAs/mh2yTNbs
J0ZStAyZ27JragwAkps0lvlxCltlL9O+mPyAaT99Pr8Px+LAEJ9TmEeD6nR++N00TQSz62YIcECH
06z9MZQ+fzFyNJt3Xx+LQhWkL+w8+XaLtSwYPQtNLeFslhhh02vYBq7aHikxxyvZ60efjRInqA9u
H6L0xbRMQLO6EWQpl045b/tWvRF9TJEMfEaxi0NNjiuTOz8G3DbcOIxJXI7A6OlCGryNjmj4aCJP
4x/Io7k/3MBtAuShY8npLybaK2PprDWQzq8ddihHEJ8/cnX4oov7FdWXFAVfhy+IrsOf3ErMXZci
el6FsSv35Tg6v230kcUGabHpNwTS4Yc+JsHK9Odv958oZSaFECAhqAFaCyfb5eXXphaCvZNgwYG6
36usvBVVf9Ff6dRj7WL/l+hyMraTEYYbXa2S/edb6+x70zJA30Hj1FDEJzk6Xf3JoTzipv14Z8LB
6a5kkphyV7VmXFn+aKhpyI3fWYG7EpxpZ18dJSUaq3gbUAmCHbMIvCVWX2ZdivrOSUTl2vBzleSb
gYIixtBVXXZF58dRZGQ76Yzao5YahXZVBPDtNraSoe40Bm78V03iQvpdV+Bm5s9iEv2lk1npeO0E
Qjd9kDJr9Y8lWoFwnaoAnACYkBx8UpfT9eqx9giNrmpvhaaG22Ic242wo67wiyg3UGhsULFxGiW4
QupA+SYSeE2xp5dy01cqxBGkfaIn6LDhyi5aAhWwySCBZx8D5GAbESCd/i7wE15QKF1324mxHYlB
U6h7qVTsu9neG39vU9bf4d1FSPm7Q1DtZWmbzXZoajfeaKKEq5pYpLwblZJSfIcbnaKt3JhnO53K
LRczsNVZzo6S8elPFEVrFoiPJbfqOEB6igxd2autFd9mzRAg8x/3jbn3ghaSko2MWXOYbSjXqipn
+272PyIBAkVHVgBA8vRHYH/QV3Fay1s7q0a/jXTxYsWV2uxcDMuecF3qtrnpTD8/P2XnU59di4nj
8Mkh1FkCaKXV1nWn2PK2qJt2P1QB2r5jPNi+HBLfEfqmsIAf4PLmPpS2063c6R+MDrBozm7nUJbK
y+mci8DuMQ7z2tvQU9PvluzVdk+9qdcPAuxL+KcrInkP+LCkm9VR+aGIMcr64fMlOLtoiGXJsNHw
mbECFGEWPyKcEfeaJ291xQ72Ll5yWI65418XzaNNpeM6+uXxSP3AZmMRR6NyWbqvnXZKoRbEd0D6
sVqj7GSKjZcn5b2WpcWbHYxlcvh8yPPLgRd6pr8BDKU2CprxdI6jGxcthcL8LiTMxfynmDmiGM+R
7Ct+3gajsrGNqObYlZmp7rJBsds9oW9dFj5cZ+uHpYd6h3NRa8ztd9A56hpoaP4JJ88NmrXuO0aE
av9cD1v8RDQxPL3qxZ3ejFl2OzRjGGDU3QY/kmAYq5XX5XznAWljlXlY2H9njQyGjy1MEkrUu3Fe
8ISCGqQnrJ9hnNffKonYiREavhF19uVYCXWN7vDeUFjMlk4wmRvHDizOsrNZx1kd13B272AAxXdJ
N2AYbMdKIe4HpIyCG2SrxvYHvA8t3zptEpe3EWZ4qV9xuf9q6mQMLihpuD+40GrElafAC7djSzq2
T9WMDKQZRwvShlvS9i6HuNR9yyn04eAmenHP3HOi0AlmqN+ohWHe5uzzm8QZ44fMqxXNb4XIH6RL
4+xQWT2Ksc4gpmHb4DGS74LZ+zj0SwPi6DYtNesn7BTlW1wIGqVR6MiXoErF9ATpWTMxQfLYOZNm
TdwjVaI/pYoT/ABA4xmX9oSXxs5JIfG/hW3blFcooJTGd5Td5bjxDNy6tlZkhsG2mfSuusykmfb7
ZDZq2SgjOtr7ccisAbenunMujazJbwejKQUFDWdqjgoCsMaxi+OxvmMLFdp+6CYDgdBirjA4Stjg
YdSrZaR8fXeRrgI8AJkHQfMsLFZlXkPgFXeWxFhirIvhSR8zAFZugpLJaDbVm5JUqGDEtSbA7ESp
8+UnDeQZ6EBSOH7BWasVGGrL6SaKqcECPdZKGiHvmclt7ahpsGnSvNkIRTVvTVEGeyqB6koYdX6+
OMXQewFAsYto9p6e5rR2JttJ9eA2sCI8IGM8YXTfc2nRbHQ3merB92po9s+x21Y3qGHb6dZr3ClZ
WYalGgnRBwkXdyy/g6sPSNbid1g2jXswQ3cC6VDHdwNTqN/c2miue4q5rq/pWXbNu+w855NULvMc
kkUyuKH7OPH42z/TuCzjJ3w6CvuXlUpHv4rTRrGUlYz7/A1CMp0/AMzh6505GTRVNZFfdNWdhvHP
5QhLoUYzHpECSvgdNzXPVvG68ibMAeHpFQQLkbBx7gVCoVnC8kTW5Wi4dPld10wa3jRqnz8Jt8nr
XdFlZQ7g18q13E+0RsTfp8gzsg3OPP1Nr8WVEfqKESbWytP4/uCf/KY5TGQNYPRQZEIW4PRzWVNu
6wqIj/u6qFPUKJDBlfcjSbx+Hapx02+7JvJsxCcwB3gYrcFSbpykBLlOP6qLfBS1IwSQpV70GxUE
ajz342Sy6+oxT36U3tCXBwlS2HsaSki5uwIizy2IKHV4HNspG/YlwBl1JchZSixSzySu5DqApsiZ
pJx0OimjahO3zU3jPm7N6aiOqNS6bZEb33C9DA8GONj4p6gqzqUX9QJj0cxq0iPNfPnTsKsi3UZa
IK5pTJvmzzqNqmsH0GR/qFPZKtdannTZd88SYnzEpFNXNqh0ZD9TLIG6lRLNUvmEmjWZynvnj5dr
huWcTiSye8r/WdreqY3T6JvEMwpkKmB/hI9d3yDDkU2KF11ks05EaKfQEmEVBN+mEF2NXYLDGf/r
wZZrrbuzu4bfAgIDWMIMK+HFO/1ZIoq7Fgfb4S7PCke7UCIjvJ1EVVwG4F83KIllv6rAEDg4O93w
NPWuWMlxzk4vP4Cx0dihLHt+yXR0gnV4YcOd2epjTSfBM/9mdo2XWw/a+psqo37lej0vEaBwORfL
EFhCmdZcoj6NyCNstBIV20ZhvKh9dzlOYbxXzQSHLtJyzx+Q9aw2mhMU9w2J7g2lk3TlmTvPledf
gavvXCqEg7fEnw0DzTlJUnKX6FOs+21VIQSp5IN+iXdqGkLbzjVM6zodj3pr7NDGGdxYTH5XZYBS
Ey5n7eegTEZ8Y9myM7fIAKL2oXlp3GOv3Tj4zo2atQIqe8/gTy4ZfjV1VIDPZMxcgItgWGuCQLbd
SCm1KRM6Gnr3wvuR4Ubc6tNtIKdXhx+ZbNUOv3dIccOA2mn+oBS2stZmPN85s0eDR/xJWXAGSJ5u
XXRtQhzq5gUsTWcfxe5fs0BrRvXy8DZJm3LNxWZOIhdT53UBKwjVFgbzsqYzCdCBunTHO67z+p+O
Cv192bjmwRV6+C1qJ8ufBo/z4bS19fz5e3OW3wIv4xIEMWxSvjtTeKNkX1PG7uy7qUE5uAuSBnO5
MNScXSA05d5o0n+i8Nofn4/6wQLjvQohCFwIodAyw4wdbfDKxnLuXOS2Oh+yUbLvHHv6lckmvmkr
8e/z8c6yGMoHRPSwmCFzkVcvrkiQCnUDNtC6Q8Wcm7DSh6dW1u0m7nJ95Q44v/ZOh1okz5Od1Ipb
xNadnWeB2LhRXSFOjDHjNqqifh94jjhg45zuBmOI72LDWutCnQdXoCXnFibJ8yyPvVQ9D8F/ZnHg
qXeDCQvlaGYlRs1w1ibc6j00rtxcmNEO66TsNZd9YREzGNp0TGVl3nZ0jl6MqYsfKm/I2o2iaGKf
JxF8+s+/yPm+M2bO7owgAbBGQ/30iCmdhu6SFel3pdJLgApDu1VxtHzqg3Fob3RlSg8BRtfFV7sM
INbQGKWKCOIWh7RFuRorA0TDidDvBjVS8cZ1yk0Tmc5DQaX1gkJDePx8mu8y1adHG1g8pcT5ZqOQ
tQznvEYMZgky4W7kXtUOCWGF4WNEZGt+qYapcxlJVbYsgD0ctRbE/F6GjafwIgvpbDqjypVNLDB8
OiS8tXdkUUN/bUyt0uzM0VTfYI2748GRuURwXB0DmCxFlfiVOzhFtgl0Nd4WupF6u4lk2jq0UuuG
Z10kHX4KwnQRZcDjUPezwJnCbaMrVvJgtZZ5CGq3jZ4BUPXfKAjW+e8RCOUP05gUbgb6OK7fYTh7
nBVegssaMstz1lf5g2ibNrjuSZOL2ak7CJHH7aX19vmqnh9nVEjg0VMepPGAxPLp5rEaSN9FrTl3
kn5ZtA0yVOB3OaYKdD3bNlizCnpnky4/4owBApZAcci1FkVAGRqK0jX/R9qZLbeNLN36iRCBebgF
R8myaVsWZfsG4akxj4X56c9X3jcmyCBC/4nom73V0cUqZGXlsHIt1TpB1wGyByo9or+U1oTfgBo6
OLUj5oM2xahckP735c7ocdcPFVC0YxQ7evt9KNFU8pNyzhEDpve77dBv13xEJaN53zipRlmPMetx
xRnd+uUEtzLUlfBlwvfLk8qrBnDBkLanIAwdfmiuR1t9FuYJ8EJjfQFsoWz0bFT0//K0S3cp7Sv3
o1a3AGfsIjK0HUOb6aGpKBZsFLUrka9TM93pfiheWW6E7hbZMyceroIPrt0orWWK1LR64bkBAn75
w8M07uy6J6jlSsybIC5RHYPE8BEATuU3nuJti7H+7vVquucNeXOrlawU42LcF34dCfe5XF3Mhluk
Q9eeJl7OT5oXRN/LyXF2cBqah3nqmnMj+n5NTuk6DKBRQG2AXJMXmUt0uarSZsrcw2V/EuMAJlM1
8mDrVK5xrEYRMKPUMJiFe8yPeYj874pDvn6SSSFoCfA4UnC+IrsvzdKKXSbvTnmR6Ue1Hst4ozLO
ihrQpHwtQjX9cf8S33gBmB/gkQKuyOTC0jQhciztfEr6U1nDmrJlqHPUHnK0CrdxBZN91FchqUKe
vtxf9sYhU/eAX0GCyBjRkD/rH3xRm9bz7EbdcHJJlLKv/IA88x0HBoTtEIpK/G4kePZ9MVtF+ewE
U7viu26uD6gRQkgcPp/7cv2uUQrCsLI7uYouUoAgc7eB7j+2DhNzWhkWBzjUVybhxodSsdS1zs+t
Y5cQFb4wrUxe38v1jcHIq0xL+1OiM1nhm20Su3vT7YNPRqH3PthWher3CDfC/XO/YV8yyKSKgDOC
jGjhiWh0eX01eex7rocHfYhtQHxqqf7UgxhvOgTeWohxw/mZXCUmVOiZQkOylJAo7NSosd7hNLpO
PD4Wo1H8h4/PjG3q2Kl41+Vt+juVLcSDlnnBr6FxemXb1GMfbHSlt813xqCnykEpGqXcTaGdVtTH
HDv3TSSEw0NrQovZ5H28NqP6Nyq4fHD45VJuiEo4CeyyTjfoiV6WUzGfAJQNn/QJ8NkWutCQXr4R
VE9jmCYfo5DyNOIGbh7tFJsAdzv3fdu8E1GE6GgSaaXtlyMqwVuY/dTanxC1DjcxYzTeES3mUviD
01TGuwIm+/Rr1UGTuSmz0flPnVvtdbZG7l9MHdo7GOVQSrmPsLQ3bzWKvxTzANxR6SFnXSRaTKxr
leEo7QlTTY4Nj9JLSPb5Pk/0eCtFMFbCseu2J2UsLh99PCAYvOYLF9tqWap4atOfpO4a6qRdMSa0
gu1a9L5U6uwecINmuunRfza/R108vOMuRd7OQrIv2eqFZaOBGdfGq15qXfxJs2f751vPBMZrGWxQ
/JN10sUFZWaF8ThhzifGYzTDR74e4CcUto/IIXdM5qjDGwmRCIhZkcI0/WDuJz7x0iU0Y+XNgzLM
p9ZsEn8wM/0xHBX0vSscVKl26i8mAq3D27dJ9vdXPIxS9FIEE1qU3G3aVj2VejltiyI10aFvoq9u
ph6H0Wm+3F/uOmSkLvPPcgv3M9CgDOxgUE/9BOOta3vtdyOyvubJpK88MNeRC0giSdBFYktWvwxO
U9cctayp1FOVT2Lv9EPg7Kk9WdlPlFeIh1MdPncfaJuwfHR73HQTj+mIssKbNywn5/AjFBaMqyZu
F+eeM0WBdXI0pHN8evU6OMBQ3YlwbFeu1bVv5z1hIgAZJnp3DJNfGpAZuXVZDCXpSZ/NByAVkwlW
OStav2Haipwn1/b3d3drRR5QiEplI4ck4HLFCD56SfWooVCuFJ8TJ40O3mgitxCic7qdITpfiVZu
2I8sTREhUUMgKF04jiYUmgCupQO9nkeJwLV696OamWDAwbQF5kqeKh3f5QPwd4KFL8esqnPVGU6b
iHGOxtNOZYyDQQbXSw4MSDX6ShX8OhqRaEK6GwQiMsNZhNlKVDEpAMH+aWjLbqMJk0YQRGx78MXV
hqxKfdAcM9nauaRzfvMn5IaQUMmJZyZXFp+wDw1jrCnNntKsTh+jPg4eDBjed12dd9si11dho3Iv
yzNlohI9Azmgw54vbSauKS66tFRPYV2YmzFKYHv0RPcERUz0pAWJt/GUVP8EQ4H+XglqaJqbbtpl
epOvUd9ex2AUZqn1UeUkj2XE5PKXkGTXhYFU04knOXueGy39XRD9H03c7uAXWm7OW03RXWXlnt4y
YqrTDEbKuttVnbEbqilW61o70fU1Dt7g9qhMSA9kG4Gz8ozdXIvJL5bCrmi5Xu6RApSZlvz9ZJV1
/71OlOZZS6A1p/JghSthxM21JI6CXPcvw/rlWqWShJGOXuupQs3vdx+EfYHGud6bP8qOkYqVO3Pr
6zHOBrU9hR1gAgs70hLTmxsqqaektb2jORnRzkwKsfeEOn+j2T/7dTPHL/dvy60tghABD/TXhJeF
q7Iyu65rZu0UGzZhR5iqj7leZ/mGxgsd1P/DYrKLgUAyBdOlfbYCCuGARsepTOekeqdCerszXEX4
YYxgxspx3nDlUu6SCgVZJx5ocZzl4HbDkCa4cttKvG0aBLlKou3p3+t6ULZdH/fRir3c+oLEm7gA
wg8+4cI2ZzkrVSqZcXIUt4byrjRQL3bcZKsldHW1xmCaBlapldHSG58QGBmVKx5IWgvLhhg0s93Q
zSb+J670bzzbmfaDWoo48siZ5qf7n/DGqTIsz2OMkBKU5kuOWZfswJsnm/pq3GQPQ9H/qcRgbduM
Cjn2mRprXLM3zpQFJeMIV4IAdvEZHbeoRii8tJNtVGr3C0YsbzhSg7S6AzYdUP7WSwHrP7wdb6R/
lfEr141YAJQlCmjLlD5Gw6WzzcQ4KY5SfQS9lacHBzZI9wBoLf1OhjQUmzkf/i9xjw2Vmfp3CFIO
DV36HTtM2yLCh59mxU63jYBIcccEUPB+hq3gpHZZ2awU9G7ZEEEdqQu8ADyd8iv8U70IGY9TDWHo
J8rGysfYcAJnW5d9ku5Te87X2Phv9ORsOBeo5oLWAKmxbISNWqVSLFTzjzPSqY9u5OX2FqYkygaF
Mj8SoMX7Hhljf2jz9lExnDD+gM54+Eg9Rft836CvwXLw7xF4kcfLOQSGES637hoZIjwoRnyMQ5tv
XfYtypNxMcafy2Ye3/GqtA8ouVdM/NpDsHGssd/aSJT/BjdJzTrJlHIDA36y0re8jqCoMVPYIG0i
VMOFXf4srQEM51ht8zFgFiRlkrMirACs9QQCiHqwPijPKdgqmC1rJmVXzkReqsuQBuMjm5UjP9y6
JWUUKLYUrWOzxeirP5oygcCPLOupLiLnEGlp/rloin7XMknn213YPA5W0q84mut770ptOnpOFPmZ
EpGO6F+LNJRm1At3/EhAk3SbMQYDxzBr96nV7MTzXR1WT1Gr+loMde3gsEeKs8CZaHExfXC5LgIu
WZ941fBxCuCpmBmuQ757FsoL8H2eYMsMEXC6f9zXS4IwlagRQjekEpYVS3Nijj1vI/eUh9ohalId
atQ2KXeWkbufc1Qhftxf7/qyyzQSMgkEhHkDlpj3aI4HFFtU50SeXP7p+96iPmoHr4MajM/3l7q+
XZAcAfAhfkKOl5d28SSaechjWyApanX5/NCZY/HQ1aXDxPWQB49mFgwnxCzVXdSmRrOph1B/sYw2
Kv3c0uKvkTGVv+JUK9sVC7/Kg5i4gJ+MSUu+Mz5o8aroTVC3QF6aD3mn139GTx2ZdaKXUR7v7//q
06JxRmcHz4o1QxK08KstCkGmFnTTB6Y63OFgFhE3xmxJ0S0RFn/C2bb3/38rLg48SOwWCexx+tAx
qSE2imtmxyBsxVMMHuYQx/rh/npLY+J+yg4QAANA5Vjx4q2qbaEw1BTn76vCTB94lo33pRGctAiZ
2ZXwcekS/y4FDYKktqDzueyeSF34Iqzy/H3swD4SmwjrAfHLyq+AaCPfclv7h4Zc5rRJtdBYuTNL
dyTXpnUiGWbIaylpXbqFTlijPnRu9n4c6UnFWW0zBpi7fmh3WrWLR9f4U7S5++3+4S6BP9SWYOph
JofCgHGje1KMTORqdpq8iFDO52axTpE4EmbhB5Qq0HqaI/E0VXUV+EmVAuTHozea39tijah6cQB/
f4nkLICVQc7sLQ+gjYfKVeoxeTE6laAk6oLsMMRzdNBI9b96/WTsYlOsJtfS3f7zEsniGm1zKd4p
u/kMS1yeu2gbqJNHJ3tJi7g61eWYJjS4c+OhYZ4uYbLXVGIfvUqoC8y2tg+NWznvXafLo01X1TX6
zlG+VmHQFrda/igCJSJgSgwSLbrwHuSg2qCGVfVS5QXiiSE97a0jjM7xhTBdwbBY57Q+2gHOX42d
pj4ChNLTXZaVyhd3rJPftam4v3KlLQrgwIhkUh1B0lcM2bAyar90wPxWRHdAmmJFErv1F9T1zzta
ox0q5jqanhnaqYmoIh4EsO8xqjhO04qBfntYJr4IMk1sSJosZcMUU/af2Sv5V76NmJDmK8szylH6
tJK5XJ8jWF2NdILpCFCdSz2OOpWFv84bn9vJEe8C8OefdWHFJBJFlT9YnOgbX/e/p8EcALkLJCNk
hvIX/XMaAElFXyjd+JzFQe75aRcFT15U0CbPGTdGWWyEfmLFbd3cJeU9Q2peUhVbeOQOxKbeO+P4
zKiW+Rm/Nn1N22p41aaUzBBo/H/3ncbCTf7dI61tvrdDG+4qe6Cw4LZ8x/HZnK3HUBSiZDQsm170
ylHqrWeQb2PB4mPd2NXbgta/S0OeSKMRP8NgnXx2/zlee8xjN23E9FygTHbsXMXaerNt/SorVexT
8B+gA0P3JS/M9uX+phfP0P9WhlkJaDMhK/Xxxcq5BmWjYGUNOpdP5lDVjd9MmrZlPN9YMdsba8Gc
Af6T6AF025LAIKxqb8rNaX5OO0181UYX7VqaTbAszJQ+ViKVG9bDYuT2gIoZL1gOylBo6FPKRdNz
WrlME7SuaGhn511XMczRRe+btPbM4/3DvLmm7CJDECVJouTf//mMQ4sAz9i3bDC0fo0MrlQbV5ie
si/TBpocJIKq9m0JqPx+1C7JXXhcadgtc20ttmE3TBq2GbfNc6WXp0Kkxjmbpp/393b9jl0utLiN
bkNk6Lnz9Ix7jilQJsnGayZ903S58xIMbnisrcT6dX/RqwNlRBMqA9hOHBhGwdlfHqhVZ7ObIYHw
xQIm3PgAv1Ve8NSz6j0iftmwQaXPWKNv/Et79+/bCVjYha8K108xndDbuFxV1NWsZY5TvSRjaVR+
O3dOvBs9lNeQZkzyjwC6Mv0hpCl8rCPaEHta6Jr6UOh65x3CyBD146y9OnbVvIbR7Hw0a6qROu/9
Uz3omxp644w2VOYHthN1m3wEYHCY0EBR/JmZCRjAwthLNh1ktNFzaKK62AZh3WzsSBS2H1YUVzfA
nY2PBtKEw7EMg+bcxxmwCR6d4SvyqUbwe4jGcP5RJGMFQ83kPo16b3ibYUjQfqwrhktWTH9ZmqDh
ROlclehmKmlMSyw+lQmmLphqu3ppLCXN9lGYwP2go9oXHLSmJ/OuKkvptglgxp9ja+dnKpcD7BCp
pbeIYhbGG4Wk+EFU2wh8QA6DSDOWRUW1qiJBA7t9Qd7JozLRlu5eCwqlhqIKsuNtLppVvLn0lpeW
QxUTZCvPMv1iWriXlhOO3lAPZdm/DAXgQWoME5hN6hBZsamGeTB3DkiP315SZe6mdgW0ZN4wjPu5
6s3uOGpzCdECjLpQU92/R0vPK88CtRvq1fQZID2Qf//HMY3V0NJSGKoXp+3z9+GM3BQ14HCWD9r0
1liBxZgIh2oVnhqG9pZ11aaLGHSrFPFiWpHxM2Ag+BeTDQNwRsa8Uj9y3CFfsb6lc2JJdLs5b8jt
yJaXxQdhtMhEOHX3ouTGvGm8oj5LgMNeiGz41eARy3cQUZXDSgFC+ryLz83EFfUe3hdCRHkBLo81
F7Fll9ACfjESWLcOems7J6NzxTfNSUbTz3H6uKvCKd9BBYJG6P2PusSy0jjDsCV8WlLrXVO1N6Dw
+Hy980VFIVX41uhm47c5CSdrazW2074IwyveUW21MLkyeGE4Q7GO0xSlKCCabfojD43YOwAwmN3D
ZEXi2Z2SbNrSEdfEDiotiHFaBEOKLd1KCkbh2BT2Zhad2xzNoJa9MRN59GE8MDQX69YuqERHvT7V
ho4RWfL7vcPc8otLlys5zEHRxH4TaslOMfsoPaSU+Ac/sru62w1hoAeHKouVlkwx8oaTlqveH9I4
t/ozJNNkPk8idapPlphM1u2bqQXzqiLP2ry3A/Alv+8f7vLlIfyj0kqSImEYJOqL5y5WO6d259D7
ohVR0T46JgQkzVjk7wD4VjZC9BjKyve8MmLmbKgcYk4SLM4M0aU11fpclijhlC9jEdeMlieReWqn
IuvQALHDytcCY1Q/a6FWBvv7m725MndVjvbL+fKFe+isYNaUoC9eePUGbkql+mqrdyen0NQPBUy7
Gy0LoN27v+oS/COBlcT1MDQRdzIptaxmO6ngIeb1exkJCO19IzTr1ZspMj7WvZicve7oQ79xayi8
oDNQ37nVTM2480wRPVrEYPGj55ZT5at93P7IlR5M//1fuDwXyOmBNUtuDbJpfu3ifgdRwtjvWCov
XWo38FEUevUj6eKm3AWTOf4YLca26slzlZV1l+7677py7FBi8qE1WhRNIsZ0TWMswrNiBdWLOpTG
Nm969xOdt3J3f4tXlZL/rQWrGI8WJWt1EbNOg+ZWNVTnL8COxLtWtNWPPlDznRLr2qbS6tjY5W7u
IeWT9WqCFJtmP7SWI9b0bpe+VP4OiQWAs4s27jW7mTkpTuKNwcvUUxQ6zkk2f80QR9/B+Do0vilC
5v/RGJr1pzzmqVwxxuV9562if0MtDgYpao7LFuusuWnlBE1yHgNVRbwFjgW4uoLhNRkcUfqerqwR
x1xvWK6I45bIA05/cd1DHd/DHGB6DuqhezRTq9oO+TB8yDNX6fzG4HVWAd+VflvYa3KQ0nD/fbjk
bmFCZ6ZKVh7hkrt0NTFa9wOiXum5DjP1oIpBfSqzDloH4KfA75qBJgWjMCfAz80OhoBiJTm7NnD2
TVZPiC2bNct4hPmVwG2nPj2H/TS8U7TSgTPRKndpZyprz+Stc8a2ZXJEFEhv5HKvDFymcaDF2Xmc
q2LfR1b+TTjm4CPamB4K9Fe+SSbPHXiPdC0HvfYfYEl4Q0jtkYa9qmJ3lPB1dfTSszvb2T5vvORZ
jbp6Vxu59TgLr34NFM1bceY3LFlyaDGOAZIbHotFDDqOjJ4qwsrOZqppAGRHs8n9WGP2aIMCRjr6
GoC4N3bwAS1JwT8oUmhVwAm0rHIqmiFf9zI/515sP7bd3H7Bsmai2VTqSrWG/bWdlTfiTP63KgZM
jY7nmnf68tMmcObMnTEXZ7paj07shsZmoLqyQ/F5WFNKuXFlKM8wekBpTY5eL97IdOaygqPOz2UQ
9N/zYPR2momYPFCJ6gHAnf6uoi71LXQr7T3Up2tf9fbywG6Z+SYlXuJNOPxQqVubr9qN+fhu7Bq3
8KGXooqbd6XzuZ76zmcCWrW2EQnrtoapZ20k4YY5w5hEPUVq2F5zFLXxSLU6SItzIPTozL8hAG43
HiQ4ahn7XjIBVFdK8cbamDQteusEufT2qT8uPnKVx14zVHFxBj4RHm1vVO1d0ajiUFbCDjdj2dYb
tfBQ6ahJsO6/jrfuEqkTnCvYmOS/uTQwMtYk5bIWZ0isFHUzlEzvbAsx/oHgzMt2Jarsa67xKpGm
pEMLme4a1gRYdJlURL1bRk5sJK+VosNOVQ4N9G10HqNdC42j8Ms4Gz4yEap8GHsihQMBtPXoNHTS
NxK1na3kONcBgvw9kjALKmtq98tOgm5FU9+0Ufw6BaGRP1Tl0AeHmKuCbzGreIaBgaE6VCGRjd+p
Y5tU2yYcJa8W1TB35YNcXQO8KLhPGahASkhB+vKDoKAeuD2kM8SJSftrYpL9KRqqIDh0yTiNh1ao
tTgUTdVYm84GuP1QACn6v/wGqsFympve8/IDGRONbi3L49dGWPMWon/rqFRx9iNN+x+DOjsvsZEn
uV8E0byBoTda8e9Xt5AjANbAs82dgH948Z6VQzWUVpaEr4UaOjvuS51AeRc0275tvW9ap9RPOkX5
lZB0yWrAXrkC0E/BU0JdhRT/8uQBDaazSBrlHDZRui0nGj0bBoPSQ6Z78Utujs6ucOvpMYzU9slE
SObYTun42Q3V4TRgmCu15FuGwFCYLNXzi3hxLn8OkO6gKWYnfDWQXe59yNu07TiVs7o3ikT1jXxy
nsIgbY7lhLIU93ZesYKrsILzkL0J2SYiP1yCATRrTJXEnqPX1I7DL0Wbemfkyc2nzDGzF1uhi76N
4zr7Nc7pcH6jV2Jpj1SNa0kKRJfzcu+zPs0ZyJHwVRtFeWwLE5aaqqaYVMfTo9VX7uH+ejcsjnSU
nhU1UaDdyxTBmGOt12wlfiXCGp47NWtJxXR1Y8eWup2twGT2BWu4v+iV60X6HWEwAPtkh+As5fn/
U7ICBduOI4M3r17n2Cfka3ErtWY/T6o4NbOypr90a4+Su1ZGE0CAXfn3f5abSA1sQVnwNVFC98lQ
lXmDarnZ+XnUexs7VPO9oWfeinO1+K9exOFskrdcchqglX71qisVuMoACorXgimwvQp4bW90s3rQ
gnQVoHNrh3J2EkAFDQMixMsdmp3ApeaVcu6dOPNHitXPlTZZm35OnKPorZSkVo0+3f+KN24J4EPZ
oiQylE3wy0XnyFYMxB2Us9IpaFuHXpK+GkPhbMPM6rdE60a/gU1If+ckgMLur33jJSUWpQortcUl
rnuxeFENwJwsOziH5QAoTnd7E9qRrNGjTQVrHeygdrONMvQwGP8IinZTlblLGXac6HBCPHu4/3vk
chcfmwohPXnyWz6CjNAvzyIicJwqJPbOQD9U+AMtN/Fj0asu+gkAD96a0MrVsCsSEGnXS62WRteB
53VqdHaV2NsFfa4e6iB97IoCwpmIyb/n+7u7uq+L9RYvc6DXYzvCO3TumBVGiSoQcIfV/ZDDRW3/
jLOwXdMBvrWi5KEkpeMfCs6X56nmSRU2wozOCJT9CJVu2vew038RSaiywWJNYuHWcv+bEAXuCaxl
4SFoCicJ5cbkrLYi/mw2Xv6I7lazVwK65lAXCDd5uH+k1wZD+sh4HA+cbK4shQaYyBwow1XJ2VY7
QOxer+l+goSEj7KHunaaV+4BTUByOI4THgaGNBen6ebId1BzTc5ugq9TEqUNHpFDhYZobPJp3rpO
YDxoUSvW6HGuz5WFZR+TmgSuYklprU16agnbis/R2Pb9Zqq8TNkqJui1XZ844mVAQ7FaOdkrtyQ3
SzuReXIuyBVsVwW6MbtBl55bkHwvQdxVIBQnz/vgKKP7JZiz6XeAQKy2MbMo7Vf8wHVETZWLji2F
VnQkJAjs0nDLlql1JTXSM8FN8D1v3PRTnkPHdFDywPpZNmmcbCmv6x8NJyJ3F5MYd3oh6pXfccO8
wEZRhZWBPXiJRSAZwBqWd8JJzjSm5n7XJFYa7pAdhW/PUN7ItGfJyp5GvCojSIcJrIV5NTymwquU
9Mx7EOBvi1H8bJBx+uHiQvexR8kAPde2+l4UYUCbIK3S8/3bdMPOyJ3/BuyUVuFguDz1PI5mKPWo
OSWwYuufqrmKDmlIa2gz9UO4V+csW5swuApSZTmTJ4jGOPfqqu2m0dQYFcNKz3PdMQ9chx71a9ut
ymdFacsjBALer3By0CNLQB22vAZBtIJjunGtaWZTSwQqhGzXMkzNxtRTrFzJznVAndqvNCd73zdK
/0ulrOztaEYM7iujxuX+/mmbnOblY0fWjk/m7YW/gC7K5WmnTUkAx/z8OTeTROzQmNKnI7zU+cpX
vbE/OThCr9FFgObKruzO6+w8D4uzFwvjq9W6+YNWuMpGuL37heMIT2Nmr81WXCdDtN6wY9I/pm4o
PS0eu1obrXAIkvxsz9kY/kgDs8oOfah3FKBg/HsmlGzMLdx6dvdT7cxhpikGMH0TaH33IMa6nXcK
apdrSdGNG408KogQ2YKFWnNxyexS18LcC/KzZtRRtKtG3fFpi7j9u8komnElQr+xmk2REcEpqrgs
uHRjJlCHruKLlpHo6k9hVjuOT83TSX9bgW7GKz771nIk/0QyTANLBPKlRdETa0q1AVFnt22f7qHk
Ne0N9S6BuJ9lf3uz+XJ+2C44Hgb0lkzAmuhSyZxanvPMMuZDFDCY/hgkxRr7xc1NIaRJMg9+nWt6
uSkl0csE11CeYTOuvmmeHEwwUC3xS63/cn9LN948mJ2o38DtARHm0jjEUHTTYDcFpLJz129Mre7f
zXGuHbM5I3cXtvZl0Itkn81G9za9F+n8eWcgXiJxpb+z7GcVel4bQNKLs1rnaFubdoP9p4FzEHMY
P3dtMq+Y5g2vgLeTVkL0S3N+EWqPzACaRuaUZ0cN9c8eLItbQRZ2DOcsfR+hZBHu6EcB5bx/xDee
GAgCACoBbyOzcxf3T2vrNp6MujoXUERsGLqId5WRlltjErHPIOJaRnG1Ht/TQfGL9gLz6fyPS+vJ
plBQcsm0M7r24zsG9wXgFpPOu59RJd2IuNXW+oVXBssq8q5TgqJow5Tg5ZKK6VJmt2v9DMVQso+y
SZzSqM0RgxoFYOr753kdKWE5NG1ARRrMPoIuulwtM9oSmLemnxNtEs9OUQ8f3cFWnH2eA0HaoO5j
1cde05I9YpTZk2bXzgNogeGt5vQ3euGWgieizbAEAxi0HeH71oxzT+Z29GZzfLUU2/DxrAWyRdZB
hTq8Wdu83NzFEypXBQ7KfaEpD+/t5eYLlE+mMDX18+h22WsS9clhdIXzEbkdPQWMMdY/1RGCyFFt
59eiapItulX2e1dFXTyYaxu5+iYa/9z/JNcmx9NHTAPMSdaDlnW3Mk2FqnaWcVaKLP7ZizgLtnY8
ePqOaCfMj03cAP64v+a1zbGmJH8kmuBiLds8Lcl6Uo62ca4K1/mRlGX+oR5gSe3NSN/dX+oqbOHM
qejRBwZ5CPOl/Cn/lIH0PpnlA2qe+3Ew202LqHm2bdA4Pdxf58pBsY6sb+ESCQ7NZTU1dDvVrKfQ
OiNiUj3R1je/MyTd+CLUxG/LQnzM7wxj7Qm49fEYlAULBaBBqmBc7s5WprFM+UXntlNT2++sPkWm
RTR9T3/d+Tp23vxGSR/Ys9ifZBj6S7h3BcNt2po2RtgYZ8YQzCcldMz6kA0jI0tl77YrReHrr0fH
hI0RJeCcQMZf7q9saZ3naWKcmxhxig9OIxl120ao9q/7n+/qLSVrApzBF6RVI8mMLhdifBrAzGxZ
59hQ4d83W5mPe2mgfo7wZfvCjXR7OxhMeYwMUmUrRnptPKyOX4RQVkZCS6oWqoZVEXW2da5ibTwI
pcqOzVDXx7KYm20oAKz4nr2qBXBtPJerLsK9LK3jLIOQ8FypU/8czV7xgCKIyVyGbv2X1NO8ckVu
nTFRLO6WMB1CisXHbFoNRga7tM/KOGe7zNWjHaXE2K/tULzXBqXeJAEihMKLu/39r3trp+xVks3h
67kpl1836cNqHrvZPoeqlcG7b6rxJipmAeW314nP0RQOa1io20sSHdH1c0nF5d//8Tv96Hhx2GT2
uc5S84iUfbAzuwIYPpBCG3xsatc/72/ylhHRZFSJCOnucW8uV1QmIIrpnFlnhGTc156h0Xw/xnWn
b5JQb62dlpc0dVvRh5z5/2VplgU1qclBwsulR3ZUW5NpnUHjM39WBM3HKG3oHjaNhhxBxDcPweiv
aadJ73bxnjLgQLlFFptgQsczXS6bTpNbJG2Uv/Z1qB4tdbRHYG7lHySRq9bPstwidRycLWISoZ97
9lvtGRAhdWh0ZBhWZXRyseuub+EUHZXqtYtD3Z9M0b5qsdbt+P+CTdXnxovWTMY7J2+ilZXlf3mx
caC/YHJpbXDgS+gC9OOWcJShfk3Q7dgYQjN39dCXBwP6xAdzlrxiebY2GX/jtEE2gQ2y+dA4ycVp
11UFWzIY61fUUYbXpgzrJytImkMMFefOy2Jth5RKtWtQnPhsDu2atsR16Ej3XHYH6VUC6eKzX37t
qggt1GKM5tWeOx3me0fx/tigcueTakyzeXAIlnLGEC2YW7UQWfOjorUp7EgT3KX37V1u9fL86dhC
hCAr5AZuZeHJKuRJ+QCpeGViSnR+OBu+OU/xj0QbrJUX8K+c9tVaNBeAlVHXA7Z4ue2wSTxK72aD
JENUeZsQ+t3naXA6bVcYnnhqpk4JdwSzwa7Nk6jwbW2mXI6Akiw/RTGjkeaoJGKT2hmle3wfoyWz
koWx7yaK8xGOLiXYT81oR35XQaG+8dCaj/2eWfN24+Z16mwiWEqeM9Ekn+4f47UZE3/DiybbvrJM
vfBYc4b0UysC8apnrbWdy6D0U9trtnGkNA9tV30grqtWeJ+u/DJWJCmbkSPg+uI7Lo8TSCRATCds
X80sd9hrN+7HkV7SPDdip7rV22vDckGJ1JczC2DKF9cGbBGsk1bfvlqdbr5WsHZscP7KPnRU5VEy
jtabvquTnZbMBerOrtEhQaGGn9981OyYNqhsBiB0vPgVfY/o0qhW3Su4pujEL/3WZXF46M0x36ld
ox+DVl8Dc1299zD/wMIk/TPkBWj+LI46TJgdG83uNauR3YbnznPBkFgNlHuTaj4ODvwhhi6no6k5
fb2/379jbotrQ7WHXIt/EPy1lovrlUAfps9eqU5HL0Oq5qgKQySxqYuwYFy4FtO+DMcs9ds8Gp5G
zWu+R60W/aegddc/dELrmJuDrfv3MMbjKQmCbN9ZZXm0oSj2jepjVO5VRfeQgZ/tQ9wB9V55VK/9
rQRKcXbkLjIzX9yOdFL7Js/iDE3dKfnWMpv11GZVpPsmmmg7JdOyLQSJ5IgOoj71bOgP94/wxk2R
Ik1wgfwFki+nPlBFFmWolvkrBLnRx3pQow+RotUPud56AFkrZ6WmpN+wFym5CIEzPoH3fPHJuizN
ut7Vilea6M2T0J30WPZF78f2PENh35jlyfPC6EutQwPjB/2kKpvCtaJPKWOrHyTRz/M0N2PnD4nJ
uPHs1GdK9fMW7L2HirPdbgEsKp/oYaadX4qsSzejNQfHxtDzZ+P/kXZeu3EjwRp+IgLM4ZacIGmU
LCvZN4SttZlz5tOfr7UHBxqOMITOYoGFr9TDDtXVVX+AIeZZ04yjfKZxv0VZpV8nSchL6vy0Lm1R
AFVStYfWQtAT3arli3SUsCBAAS17ccAhmyhPTtawKc26yN3WaIafYKWcS6fD9tGlT6chSdrOSXkp
bLC13RSHdutlfRn9buZSenXmUK93ENN0wx1LOjYCKDNFbsoxuwKuU4EhU0PzplRTdM7Pf8nSBuP9
S1gmSqoCL0Nn8/iAV/R46iIdEtKeqK63uhprnlWGWY79zGBdTJaD8CTkceOWXkYs7hfFusy0wH8M
jGL61gz68EuTaZ5tTMRpk02czeZOlXGbqMLs7/kfu7hrhLcar7v/89peCr6a1pjUpRSqL9r34MJ6
kL9Pl2sm2IsDezLEYjqKwDCYZuy8Va7Ma6VFY3hjvgWP7ZO6Es0XJ+VkJHUx8aMaWnLNSMpdcmWW
rrE1bkIuk5UFXpuzReqhWvTHsadTX/ybfBNv5O/DpXL/35Zl8TKLqMn4Et6gL2CKPX3ju0jt7s4P
sdymJ7O1uPsi9I+1suIzql/VbbXfRVsTo4anPnPNfyLJjV6dy2AjXSK6ZJRfPOwnY4sg++EZmEVY
v7UD3xcH+1q/aHxvyu7lhqMtGVd0/+XUuDXsbUAnHkdCyajI3C5hxszNjt+8GYytbT6mqBLoX5Sg
O/llYvE//DK5kYI4HdlDofU7G741+Y+u/n5+5j89EChpCTQfgN9l0V4NO1SoC4bwE/cxu1J+Oj+D
TbBbk5b5dJt+GGZxGoopjmBdMEzxlxvjbXqVLqf9+S9ZG2JxEiQTmA8dffWl2wZbsU0nd83NaW2I
xUloNUlV5lQMcVVeB1fqZXW5Zi28xE/9u+YfZmpxEupQLymhMYZylztuf51N7lS59e+ypjjpJf/I
v//btC12fxM4stRCJGRl5oP0rF3l+7XFX3LOTr5JzOuHfYyzA4JoMd/k/yyv1X3x07wfYne86utd
+xw+6bPbvoYrj4i1tRLx+cOYbVIgpBwxJnpg0otZbaTScx7Np/82e4t8KC9pwPKuVl+G7Xjx76bT
Ls8PIRbgQ5b8v5PHDQywDBrCsvhP2Ry7P9RpX6z6qpC+2/p3g9a2Nvz4b8Ms9rYMoz2NZ4Ypw61j
7OPkqiw9jB7Oj3KyvVXeLcAviTTgSynKLC7g1qq7sYak8gNLRV7CSjR233xbnfo9vclQ3xV5AXjb
spPoQhrxgtwkRdD+jZByULwATvmv879nObkATGmq6RQ8xSPohMM8URTX4tZXfthJOriJPOZ3tVRK
G0OteAJZ87iSQItZ/LiYjEfbkPofGDoysmU/eJ5jfk7ihD8DI4Mf78dR2nnoF04rYV1EieNxwCMA
LAOGSUJ14lDejT5lJ131f/TYk1ShR2+6k6+6QppthfyPnuX2qxNpMRQdAJrq7/2i4+OGerAlaqnl
T63KDI9zl8ueDd7GtYy5dSlalPXKiMsDrkIQEWiXdy8j3mCLo4fmnCTPkRb9wrAnOsxhEt2Zkuzf
GM5s383FXFynub+GHT5ZPxPCO5AqauOopLGXjz8z01IZU7g6+OUj7bKt0PjbB3G8RmE7WT1IBkBV
mVFKLoAQF4dEKm1rCDMl/1VLlVN609gX353aCLBdwYFyd37lTj8Jlg94kvcKOJofi8GQoMLrJ1Oz
X6WZd9c15YlveWWsTZxYjaMNKdD6KN3gVARvjMrc8cSB10wSHfempygs+l0pmcYNkGjlIg6yZySY
zQtpjvXSxWqr90BKrCpLiZf4cnxeQGDhqHWcKtMYMq0UKUTOpwq5FtwCI9X6lzWCE7rJC/o6rmLX
vJB4pCtR/liD2FUd1wyCRPqT0Ndf63YsbTkAWeOFBSpZ0FH5xxKDwnXoW3WqB8+tJMVd7OE5Z+V7
o2v74Fs2B5Z1qOEYKBvKZHXjBbpJMiDr7L7vtYYc8R9dajqMrhpeZknrmmFemniDp43ZIIncQGvN
LQXZCWzsoiG/oPAd62tQpJPYyXNNlNTBCrB/mNPjJa1Sno75kOiQh03plipPNB36SfVfaryI+l3d
q0W1xis9OfQ2ak2guTmClAjRzD0es6aRE9pmZj+VCpMGDtB3bYzMr6QcN2V/NqsbvbCqlRv4dO9y
5ulL87XUq+gWHQ/qQ4hP57Lxn8ImNIINXoFNuo1qwC0Xc9faFr1VTZkuca2V8x2dudzfqMAI1nxC
li9KMETAooToNmQCBPHF3HzIaHrxDEM/RHoyZ/T1brtWDurNgLmAhgNZ5VSbmYZkATnJKHkIxsBa
n85HipOwxFTaBkh6QAh0dZauOXJc6uidqcXznEzRQAEhHsedUflTiE+7GawFppPhmGvgfmwuYNhC
rfH4e+2gtuJAs5JnsFKp5fZNHiSuFJdO6ybM++P5jzuZXfgKkELIsGgZUM5bvFCANtSBEXbSE4zX
6VvaaZ1Xplq+L5MA4cbZ7DZTGo8bPUdH8fzIy64JtSIaNkJRRPynQLg8/tAxlw30EdP6GZt76bbO
HOdaR9b1tpg6A/Z9ggVPkqnfFF8Pb3XKn6rSZit52cm54kaDnwKvjjIsZDNxSXzYW46RJYhtVGTj
XDaxi3Frsi3VIflnGIz8Sq+CH+jBrXFFllMOUIx6N50F8iAhlbNYYEMfREbRGc/oeuT3TdAV3yDj
6/03BHzmv4NqYRGXGXMV38Lq87uVaT8ZXRH4PzaW4IrzQxbHKTfLKuntYXw2kUS59tMo7343peqk
HjzQWnYLWR2z/aS3w76Y0mZNsOdk1d+bUlyHAqzL5bg0qPX7gHKhGU3PA48jxQtj1b7KcWNOrrQ+
HXsXYMV0mzdq+T2uGhNawBT91gp/NFai2zKMi99hI20BNF7g55Yqg5KhDM7UVfJz1bT+5NImL+v9
oELZuWydIEDgqsvWpPdOx0SJDp4tw4KDJ6QcbzfY1HIt0Th6duLA3rR679zNlfNmZ4m06X2O3vkT
ttzdIO4hLaLdyKMD960lgTUx2lltmrJ+jnGZxVStHW7mJpp3ErVq1UWZi9QfQu0/50ddJlZ0ncFQ
oIwEugmc6ZJ6hAW5VoKeM55pF3XaZhqN+MXAKWHtTvxsHA6PBbRI4RtPMPYdrtF15KA/N/dSdDX7
SHl6WIcgnnL+g5YBWUhbAwshMQVDIHoAx6vWtBNmcWmnPAfJ2GC+7hfbwZ5UHMz8ZHt+qNPDyVAC
iAeWFHS1tYjGThfnut/EyrORawVWn7V16Abdx5eZLSonGHoiuzz/TntnTU78dGvSMIYRAwEd5OyJ
qILSOFbadKoMGiKwdnlaW/JVRcZhuxXp66OGX9rP89/6yYgmrSOwEWAuQYUsphWWnJzASAuerTBp
dujTtTtHyZ2tPYWya1nVvNKuPjkNNKkhltNwEyrB5MPHyxjkcAOnvJufsQZP9zSnNS8f5tCTOSOX
QQbTvyy61/PfeLJHYZXC6BfSWRYST0sRWqVP8tCGO/ycFI6E2Y2m77RmWsPJfjqKgCAIronAXB9/
mR9ggdR17fzsKGO7wTBOd5skHFcCJj+dv/PxMQFASrSH0HkHFa+caBUafY46oalHT75US+hp1pNU
bkwNicLfo1nhF4fCnqxgKqx1feXErhZHYf46172BvG8sTUr8z+THzXRhDqkdeMTaMEMTOafz7aV4
nzm/aYVYU4KOyNz6r/ge+X3lSaE5IPyAFkUncUWPpjl72jz42V2jFV3su9B7WkSFy7Cj0BULiSNv
AI1qJBCb2moavdGyyuwQlHjF5qgxA0Up9k3DJgk9YcyOp59p48t6Oc1dFTauD+Xd7j28f3ph+Joi
N2hcdCC8JWszFSrEYMSDMRiEgKB1kQEeAfrWtRMPznib0nVG6g8T5rFKtkbV2MnBav2weI2A3xff
88oKo/gSvgq2Md5gyn6UuVM+TkEIX0b1pdANuzqrJFdVyxRsraIVPe8cqTUR3xiMqrqksqHEL5i7
i7Yc+HJeru48lEgz8FKC+naRycaEn1vjt/WeV52d/JU1Uo7S04Oql+58Y+ooe9aAJnb1SH/szUfY
M99GkFV5mDp0J/lLI2uIZUA7+zse32b8txjbRN5VYToMnlHNvfmszU5dufQx39Fc0OHvbfzq2msV
vm1UuY1WdkngphqaZpjktIoduZaedOltq/hpin5HR/f4Ik0iS7oIAq3tITqmQfYDxSVF3jqIYBr3
Sd0hNCDLFFpGT4kzpZo92aJ7j0DnmBfBpaJKxZ+0rMrQLSp1jLZ+qg3Gzgjs1Ng7Ti7JmwnTteZ7
OUhNvp9IdcN9SV1+ugzNMu035aj58abPw6DZWKik6x6CLulw6AKt1veyUzqDV1eAwze635f1VSw0
wL8n6CbZr5OPb+eM6CImIdtRSgs8FpEkNPZRJSNuHWAZ0e/Ix+bEM+xGHT3E7+renfjb0aZXZLwc
PSeKQxAvelgM1uSq5oA4L5s9kaNtX5mVhPKF77TTvRRK2G7QkQrau6Hv1OhHrza6sR8wsm6f5j7V
sgMKS+PgZmkyzL+CWNGzbdCWHbbDBWqdRuJSfGvkx1CvkGsBkRya9la3yhYGSFvo2s40Ryu7kepe
N2JPN2EL627QGA06qHo6AQFy7U6PfFdDoK1+5CfYw+XIqzW9iKvekbcd+JXsoWilufxT8cxPLjv+
rnE/2UolFBxsY1LcQR2wE1PZfoU7VDNm0V6ZWMaUe3Kq1M2PKSYrzjYsnRZZ6KFaRXlb6qHVTi56
0L3/s+InZYEr6VPkG5u00SPnN/bT/vhL78cRkfkAetu0y3ICwU2c+Flw2Sh9ZJteUbZxO7Iscq48
Yp0ZG1v4ODFpUJQH8Wy4tWV03Kxg8iTlou+DOv8n140iai+gyDMfG7XiRfTPrHR2tMVnI3B+n78v
Tu5E3B6QWUBgUQC4QIcfR3I+Jo4iLZUelbTJbVeTM13z0roeb8w0IuDIeRmtXIvL7Ab0uUoiDGQa
zWm27uIVNtXaNFS1lP2IQ6tqN36gOvWukyJtfDNHUG9/z3/hMsPRRV4If4SkG6n4E5/jPAaN5NRJ
zXCD43idX9bhnwR3VvuQ1D0xR01iqwdvMM9tsw9VY1R+nP8FJx8MlhmwLa/Pd6yeLW65D28+FOHK
ksCTvpSKlgCT08J/Rtluvql6Ja3Jin8ylpASFqqd6NWCtj0eS8P4FvdJK37pUoQPihKDgg116RYR
kayyq5V8/2RuNVGjpdAHApIxl6w1FVk7cyTovijQLUfP8RvnYQiN9n5AhG2vSbn6gzQ3UTellRYv
52f1pMMBfJpCgvAswXOXJ8fiUyPdkFqHLPFlws/3sTTR1Et3+E2W0J0jKde7bRqkieNJXKFvRT0F
Y4asfpmBe1IhuSjf0PSVxhXNi/fGwseUBeIBTwOmA/ID2205JU0WKUER1PJzNCS9Fu1DI5f9HGwO
mck9MWsc0107UWKgoBMDy0FZKqzt1yC3ssKrsLREmL3x5TRiOqsc4WkKgrmJvCw4vYk++CCnXz2P
vImp6gtGCHB7mD7HWwbW7hQgEKG+jg0uvvvMqhL1YigdMiEypHDtxXHyHic3BXgnfAExz6IMIjbV
h+MQgWdBysWQsUOdde2W8rs6bnxba8pdNGLemblDQHjYq6rUxoprEYKC+6A0Bm1XGyhp7M/vo5M9
DASeZBnWIPBV8ZOOf86IW1DQ6lb02jS+tcWyd0ROvej3RowCmDqH/c6fjQqHvyRf6VGdnFUaRwbA
J2gOpL4nFCgWX4pKboVXnmXkmxAqQv9QYmU4uj0uTNmK1Ngy1MPDEUQVvhCBB7pWiypQ1g7NnJH6
vlqzlVziOBddYggiPURhG1+anZp+Ec7CeO8mN+TtYtil6EwuKXXrpyNa+G3hx9vM7LPnNsrQcmqr
QoUNNBt1CUTL11dY4afzyhOI6h6lTOaVo3i8ogNtXBHqx1cjQtTzqoodKb8Jo3yON1Yez8HKvH6y
ocWVJmQ9UfnElm4xXk6DLBv6oX6VhPP8YxQ35O1NZefFQZ4CPb6iQiBPHkB10owsa9sRFTunjzy7
iJK1IsXpKhOHRfmAAgxV5CXENksyG1GHIXzleahsJgRiLhvttrY0L6CmdXH+7JzONK8LgJlUjslb
GPF4pkdfDW2/mZxXe6qrJ7RMlfu4NLuUzGpeQ+2+E+GOIqsQqiV3hVMBBQn9uOPBfDNvHRNH+9es
Bf6e0/CUrCZCubVx6IQimJ9N3wpy++zaSDrgkFXVOelzWdHOuy41KQhamj+qXbSubdSD/yTHiDzT
odILxb6o275RbpKpDNOrDOja9No5JPRP4WgP3784aRAVSAiohlKQpku9uLfaIKtmK5eVFxo5VnjF
3qh+2DwKw4OiAobefHU0vEWQYEKh4b2XsZg1LUNM0Awz8wVRDuMlRJEJUWrJ2AoKw8pBEPv8aIGE
jYkBh1FQI4Q7xfECTbBeZHyvjZe2ShXxGguAm87NRZZW84ZWiu7GLOsl1268DWa9+Oo9xvDontNZ
FWVIWCjHw0PblNQkquwXn/dIRMcIhsQOZZ6Ql3ggO2uIz5ODBhiYCEct3xTjLnknnSahWAhA8802
IAfo/ax5cRcEV0xBs62SPF7B2SzHY9e8C2fTwKBuxqDHn4fMqzM5g6z+7lXz3rb74ArofPc4AErm
RdSv3E0no9GaEBV7aO2wLUDpHo9WNkOb0FMY36xWpvc+13Jbb6zCifaqVUbldirQuV/JJpfVHuAq
uIrQh6dZS0TVF2OmfQu7NpnlN8fx83v4H/mhi61q5UB88mVUp5G1IGjBWFm2A4LUxn3NLuQ3qfP7
Z6M3xi0y7ymif3qcuqpU/fnaAQT3LwuTBqQBcGvhH8cz2c3oPpeln7zhHwEXxQnTbY8tvNvH1fzl
RaPLwqJx3Ckfk84dD0Uhirmt0/YtH816L5dQ8nmU3JQkkDfTCHr8i1+mgk4Hz8NFwl+m8n88HEks
xEhznn6PWOq6DY43u0APUqQBzPyLFw1aB6w3Mykq/GQVi60xxgLTYKnjW2N1xT60cQ2MYN5eh1k5
Pp//qpP9wUKhg4uqGJcoWcsiPfVL1Zy02ejeptZJX+2uubIDKyrdGQPCizowH84PJ9LLj0HToAaO
5yJtQRDwpN+LLzPkGXyCE41vgVVar0YsG9TQRhkOJgSNMd92lK5iGK+qE3wxXtKEhE5MW4wjx3W0
7IbihiRPs51nb07BLeeSxfnuzCvYG/seT8vzn3k6q8QTetl0molebM7jvVKbVa9PtTERT7CxDmBt
/LW6bn6xU7rnXVCsxa8ls4D8ljOArqfoMfD+X34dJa4wVXxf+l3ZiT3+NoG4zZeIsKOW7dlp7eeN
Z81TUqpbyE7pcImf8Fh6eRUV4eXkG34v44HGZnTLzm6zTdtHcd66sTHAsjzg/qKoriJHMmLmea75
meLCFo4tL43TyJEQ7a87Gih6FZZfpLkL3wYLTRVuAFrY8HcX15zcKFk2mXnwd/KV6aGggnmROlO1
HVUz+WEo07CycuIUf9ygJno7QiWYSj9xjHfb8crJXSkhf1drP32s9dB3skfoJzMGF3S/1h7PyxsA
xSHe8Wg4Iq8ERsBcZBBFxBnQeQr/Vn29N/+UMrLLUAqnoJPSTRdQRNgFc0UZWY0NbkOvjwBBjm5U
cVWHntP2Y556mRTFWrxpwHTp17Oj151L+LXTtS19UoDACgjwmHjoY8UDUGMR2bk5wz71y/St0512
+KNWRedvcoTfh5Dsp9alrRY2cvKnDyStdcdWb4NvgdwiqhzYCP4kFzEdsKpYuUUXAYViDHklORAT
qENOXeYJHS+jWZLk9sEqSERUDbFu6B7U2WQ72CZNhC4NSpDb88d7+QZ6HxUNCzg8PAPQMllkJxnU
TN9MjfYBSxewOfEQXqS5U10VKsWP2hj6AwlEv9OJ2p6JDMmd0Ivcn/8RixgjfgNgJRJP4ZWjEmuO
d2pnz3Xh6071UCKdEnut7Su2l3UTztx1Y9+2QRSmX59sqnpIXAAYEk3bxZDgeIdyLJTqIekm7T4f
xnIv9cn4GgZOu7FtQs7s62vmqp+sMMYdqEJCMAfdtkx0JfxmyjYb6ocsTvLLkF7FXsbK4kaKct+z
Rb1fKuJhZYUXYeB9cpG9NthUVLiARh1PbmXYJdWXtnkoEqS+SrSSXVkDwqxXmbRy2S8P1r9joQwj
pEpQTVzmMWks1XQ51PohLCQTa2AKCLKbp4XuH+a5aYJdrmc0+DgGsfJQK7E+bUJfrWNXtyW1dZVa
CaqvXZZwNgl+ZAMCSwhCaqnSMmtxMNIVKR6GLtYuOX3pRevINFP8MVnZU4sg+O9QIhlgROpjzjLA
D2Gr4gRXPESwUm8kR+m3XRGuJduLx9r7KKbFDcIblCleig+1sPMVqyrzh7GYwpuuaN7mTMJzUw7C
TeAY9VbrqnZfhnF1AYTy5/mTutxMYjapG+NFyeLy/0W0QIXYQodCjx6k2Ym/cUtLnlPM/ZURkd2d
H+qT2RRoQpEICOiXvkg8aECNKRqBxYPUdxrNpbG9Q+k4+XV+lE9mU6BCqE0gAmPoSw2lNEMdpYmk
8iFRbFrLoVyj3+GbG80JrW3f6eg4TbAStQq9FC8rLXPldC5Dn1DeRYBB8KpREOJZc3w60yoZNKsb
CPpyHd7JfkmXWtYiOd1MmorspBH4a3e1OPAf8gI2kICH8uYWqmsgjESU+lDGBdVRJmGldg/9IEmH
ukF1daPmc0Y/uadAs0npnd7mftu9OVWbXYFiad86J8zelKgZf6d8x5ryxmISkKwBZyGwMyh/0PRZ
SvYleaUjwhmmN1M7ywe1sF8UzJQ8ktnrISuT7+eXfBGF/x0NbI7gkDMNy85ZEkskaUab3Zjy0OYo
Vg0Fwhd9VvrbUglqrykD/QqhKm1NMOp0YEsWTncmZ8hGpWoZiUMgdAlc9ZvYD1Gkj4unrqPM4qqZ
r1xEyRjd4cC3Vuk7nVuLNotQu4SNTMNgcWJB3Ja+AVv8JrBtHq9Fit7CLkVRYdjkhq/tDGvASOir
M8yYBF1eRvTPyKiPdxhCJr4ay1F+wzWo7DTqfBfsaWQt8AS9byaTMqM0rA26CE0sqyXKpwLVguku
XknHgwZhP+WyVOY31aQ12z6a0RMJMGa6iWtUkL8W6kEh4WCgIRUjJAvRJ15UjpsqIgsKDGcboM2i
QYBU/dhNM8RbVgZaLh8DkZQxEuA10M1LmFel8YrsM+y/Q98SUui6/jA4Te8aYVTftXZbfK0SIT4M
8jqhiDItkNPlURxiVZGG0nK2cVFauyZnZ+aFZm0HbRg9SVtjGy8X7X04ZhIBO1pvtD6PF02h62mH
CBAgpFRWP7HZq7Yl+JV9mMbVSnNhcZ/8+2WIRnCTUP+i+bgcygCgXuvOds4KY1MEauvlaputRFdR
ZPgQXAU8DewY+sWCpC0ulONRDORTfS3HhWdsA6wJ9cLc6iGWgKqSZzsT35Zd4QzzXh/zL2rE/Tsy
+Q1sCd437M/jkcMeBLRv9g7y1JqzMxX07tCxXNPjPp1Fvu/DKIuNrwZO0FUAbbbEMeVgIIW1A070
xRLt/36L2H9UA6AviW3z4YpKBkUrc612tnknB143DzpNkHDa2UbbbaO2cVYC1mdfJdq/FGqBwdIZ
OR4P3Yqq1mOEh5vZinfRHFauOqTq7nxYPD3Lot3OBQAwTtQwF6PIvlzWbRbY23q2zYuEZl/o1mpu
bedCm7amWTVrSpUn3wVOH9M40BpUu08l2WQLUPjYKsluxr7npkV97SaUwDCd/66TQ2yrXKZkEiJU
seUXqxUkitlqSNDvsETE9MjkDsWSMwaeWeUrQ71fHUfni7EIt9xmpJ8wpRb7Dw6zJGHzlIAXqOKn
lIfl3nA6bDEycvKfeta198T/aKtBngzdtjD8u9ZszD9B1nQ8rxRJ1Vci9PJWp1fAJlUgezDHaD0v
vr6cU+iK/pDsnLDJEIZo8quxDPONrMoAssxZuZp031kJZp9N+cdBxVb7eEBQiq/pdaE37FdQhJXa
3/hS2Xp9rLfbr68uPW7IC4i6onW5iJtGzexKIUOBO4sCl25GMGKdNuUXvR3n5f9jNMSxyMx0ckHy
h+MP6/ykkzREVHZ2w6Of48FR8cinGnNHratKVubx5EiyeJTCKQOReIInWsxjXxTl1Ga0m6pCim5l
+GSePFNhjDOUcbLYWpNs/WzdoCnzZaL6Ts/t+PMCA5wqCiPJbtIrnHisYdyCXcuFBnuzO79uJzeR
YOuSZvJtFkd/qcKrhroa5E6PYl9uwerrlUjPLowkLOpLPaUM5dHh95EgI3WUeOpUA6i287/gk4+F
xEBNh9IOWLUlokZWWo3nYidtVR+vX782Y8yQ0KW5942oKFYiwycrKRjTNC8FQ4gu5vHMysE8cC/J
ZBLw2nm/5VExblqEXGo37obBcSO9nsuv3vbC2JnCLgkMPnDyu2jHh2OYpwlKwDbeE9OADpeaze2m
HNRuN8NPu2fPdpsWXyoP5Ztg5XOXqyvcG99PiUzeBIRrke22vqnNHZLYhwyV/HmP6XvxE4ZDcwt6
sZ82nT5jhWqqWX2Ik3C1KbBcWUbHGIO8TaA1qEEsonAdW4EljBoOMrD/2pslp3prbDxZ+07RVuKr
+FsfI/77WKJKK4pmsHAXXxpFTpOAC+kPQdMjtln3GaTPBFP3y1SL1HbjVEkcP9i4kly2cR5Y16QM
TrA/v5WXQV4QoN5VN4XYL4n/4urWQilNEnDbh162igvfUYNvVLjth7hsnG/zKLU7A8jVw/lBl1ua
kYBb8awRmwueh1iFD7urhV09W2UzHsJKHus/SBw4qbxzUkVrt1KszO2vnDAS3v+3URch0U5CIWfm
Dwcc/ubkWZmt1NgMU9cYL7rZEBF5Vg+P58c83U+C8KwCOedOp0O+WGNZKgwgyul0yKVmttEEjPp+
E0dGorh21AxrWMtPJpZCFtkelwxHZ/mo6kujGFBKmA4a4Px9b7TBU6Jzb8PNDUuvA/K9liKd7h+q
gsBZAffAZFGWwVgCiFDZYTQflJlI4RpKO5QudDLlUg5kybzouQ5uW0jQK9XPZUVWYQ+RkFHk5tED
Gm3Z6g2yrjb8CDfbFmvGJ7v2u86NsshSNvVMq96urAulz2L13m98E5S/HipwNgwrvUR+rDVez6/z
adQicyNyQFrFGQmR1eMd7cDQLfI+HA8ViIsftZUEV0kh/+kGZDs4VNjUAzF54Lqq3PMDnwYRkTIi
1s5hohe97IXNcZc1Fd4WB3/Mx50aaUj40NF6Lo1Wuc7DMP429HZ6o/tzcycpZrammv7ph2MqjOQn
oUx3xP74cJT9vlcowrMM1LX673ONQKTbVH08ukFfw1IB148Xilalf8wJ24XzH//J5gPlBtKWDB0N
vmVVPhznoPNHPj4NZ2k7NnpyUzvChKOb+hZ1prb5HpRyvVJJ+HRUoZoI8hv9vWWmPoK4a2JU4Q5h
EUbbSbemg4V93kaVE5R6bK2FzJ+pydP5b132s8SGN8g5uI1xHKG8tLiaEkUGxhyNw8H20VCZ8GXd
gNeN8Io3Q+ceg1zIEsUY7IzEuJNE5qf0abc//yM+/XR6YVxZvJZ5GB2vNmBDoqbdYSEd+v0vJ9Z+
hqEcxq5ZZ9KDH0bVQyvhqXd+UJE6Ht+TfDiVefEOoQu7hMPKuBbNSmuPXPi1uZcU1S7dvA39f84P
89m3kVYCRUWihuldzC/S+3mdQ789KM1YE70ECcuWJbn0RjWyAnR8E+VuQgKkXMkDPrkjRDkRIjIP
P+QUFpOqT+noJ1HGLrbKcudnrX8PG+Exx4x9Zed+dlgZBzIemTqwajHTHw4rT0S5U5t+PJRzbT82
1TQ9qUViX0hBqg47y5q6uwDcL28vkCgrAfuTr+SuF1RVlhJY1eIrMY72VWq200G1Q8flAA0H1P+L
+gppR6W/OL+Wn0RFqrMEBDos1KysxVWvhamN00kzHZS6V3mDlNom1Fv1kid2t++j7B94INpfc4wf
dS0u384P/slGei+CQyQF5Agm4niWTR7xc69Y80Hv/cnfkVN2ueziGOrjnjzRcLjO+6iTN9YQzWuK
dp+sMF12U5SmURY5wVt1WtzEdjJyHeudKrkVBfn5Wkf8+GC3NrWFOka+UW4luXLjqM+lldtoyTUQ
QYqwiCQPr2qh97KY+E5PII7VEqvs2D0j5Y4hbQLN6JubXI1m6H7SlBZYR2N5AegAQ1n5Mp8VPIwp
QJiql8VxWG31JJWsnzKOF9UhidJi06mDJa+BxT6JK7QaBdyIfc+ZFzv2w2mYK9tB7EAdD3I9TK+2
7uueJVfxmiOD+ORF+IKXClwFcojwilpsh95APVkJs+lAaSEGzj/L2VbX8NFyfTOL8/1odPLK6+2T
7Q9slWc/ZQ2LQoDYJR++rE2CEmWiaT44lIVkwDF9f4vrqHxLl7q4a1slgM2WWxoadqE5/Ipq2V7L
Cz857hBkHaodFI9E1fj4J+jYG4JGjWV+Qt/swJx00aOPSw9emEafpivVjs9GI3KS92JPDEp0EVzi
yWntWs7kQ2oW002Jp2viTjgHKZd5kGVrUrifHXBSHuFSLkZ7PwQfpjeVsAT3o1w+2Fow7GNbHx+i
Xk+eZa2TL0YbAYfOSaaV18tnayrkmAjcvJ54VRxPKFsOVEcWygccUxKvqR39qimRX1HQqt0iD55z
TUn5N8mOyjtfq4Ld14MaqEAybvg4FK8Xw4eDFcr4PygHipDWGyId1jWdofAqLRWl8Miww2JjTk5m
bs6P+9npIdXg8FCMOC30gp4IA0hxysEstQGjQjw30u625qZudpmPzJjuqaUV+X/PD/tZHEWfiduD
wMBNuTi0oybnkSpxMEOMIzcKblrf7YkWugITewPwJkZIn+6ilo7pCmT9szxP+KCJVEAU7JddXEOm
2xFDjDn0lK8iD+eYLmqoC9SK9QhMoIvduAfI/6PtsiG8DpTC8uRkVBWEkX2lXrm1P3tmiUYgLR8g
Cw5Q3uNtp+c6B6gv50OY14mLYIHuVT5oskkuh8001K07gCzcD4PuXHZxnW38QpfBmoXhykb4/JeA
neR6I6TAUzr+JUU+BTH6RjNP6b76hclt+WtMRpwHmyC6iKZR21iSiRWL3WGYvpujqbhyWsooyhBw
Is9vj08iAM1EHtr4TYLrXEJVQm7A2B5U1iib2guDytyWaDMPG0nry1s1kYu9lOdhtXIIP9mVyOIQ
5aBRYpS3VM1JQ7OApFtMh8mRGtlT6mLqvYTKTrAtTDs3Ei9vlLvG9sdyE+sKVcOV7/4kzlKD/B/O
zms5TmBbw09EFTncAjOj0SjZsmXZN5QjGbqBBpqnPx/7aktWWbXPtQND0716hT8w49mBXsBmX0V1
x6BzpzTVfqFN9yhwvYqHcOmewzaw/vdcFS9ebi86nqRT/0HT/leQddHwnBn9cYcFRn7RY7VeQk6k
iBcC3q099paKR13V7QeBc9N7Xq1vnkIwBRxDAjxjrVdXqNH1Lt5jFl8Y3nQCUti7s6y67uMwh368
Gr1MYQ6Iew+/zQ/LSm899mSfvVdev7Xg0GSAs++Y/b+UDhuzl5Y37pvetRZwvbpMc4HuSreUxunf
e/qNdIhWDs0UxuM7fNB+eb4cVWzKDAPEja3J/iD9BqgmiKwP/37KG9fYi6e8iie5HIBlTDxl8hvr
y7Q22XMHau5oDeF0yCCV4zqXNefAl0OKnqT+8u/Hvz64QDDZovyHHgRz3vNVXCcTLL013DRE6yy6
Bfokn2u5Vl9M3ZYVN4kddbEanff4f6/fOthLEThIO5ADj4nXw5+Wmc9gO0VwcYoWyHIOUgd2ZSn1
qW5RJ0i1XwoarUI+yimchxSScOS+w9Z5vZX237Cnny4ECb7v65gVWcsY6doKLnjnzSgvMTN1U2uo
QHk0NXYp74SKv1eaaSZO4dAkmNXy2JfbqYnstZLoMlxyMv7PbVvB3R2z9uJv0fJBG9I+BCWCpP/+
vK+zhf0d994ya81nBpf+8qHYvCFU1+08evBHSSRC7cXTNAWPvVsPd5trBuPh30984zWhf9B3YxAE
qu+1mKMUI5+uEOEFHYw6MdWkPhSrOVw8ZYxlOhhj/2hFS7e9cxO8+VjC0s7A2omzrwJxjdeFh1d2
eMkrGxslR61OQg4afVCoeqdtp4NEZ8H6Xjh6HSNY3x1stY+FGRBx+b1c395pfCzBIvYQnMo6roIi
itLWd/v/EeJP5bI/iPHArosEo2DfzP8d/eEq4AXYhJc2oAHT1ZE6ysyzz220vRcS3jgXSDzSykM0
CPKj+2owO/YS9YylCi/eporbcfAwfcdFL1ns/D2RorcexX1GYbxjI5GVfPlW425lWskiugjlyVvL
bJYjMCjvyzIH1Ttp5BsngXfZ5787PgJbtZePoiiMNqNsowv+Q/P9ALN7p85nlyXLi4dRrNH53+fg
rZ2BiAb2mXSXdxTIy+etVt9VVTBYlwpR0ucRT4yfUHHn/8dpA0a5003QCINN/PIpFk2cFhy7fQmD
fjER6x9HkCbB5J0F6NDs5HhZd0LjIHwPnvFGAIdNRjeJau8/bbqXD8biaXebrp2LsCdriwu24bW7
lcvV6BkWEHfd2iesdvWN0m1hJJnXFu8F1NfJ334kmNZxf+COxBK8urr6jr2Ds659WZR0x3hzgz4d
mr45Du06qyT0G0GWgKp0vNkN86V/f9+3Ag66n+gk0PulPHm1dRfCgXSxd7wExWjdWKsYruaOA1Ia
xfCoSyOMRzdf038/9K1NtUfW/aXBZ78+L2BvDNpZhXVxHAhPJWO7H+XUy6//fspfuR4rC0mE1vIO
HmaU9SqqAWwPCx+Xi0vXRdV1x5Dm4E/jcnKNyT4wYw+AthniTuYgiZtJb306llH49O9f8cYCI3qD
FiYgO8LAa7SN7XWhjReqdVk9d3bxDDOc0cWLCvmJpMV2tp4OM/Or3E5w3eGMvHNzvrG70NuhL8zw
e1eAeBVwSwfdGX80XbT28vy2bEPrU95PwbHoVTMlelvb307QGTBI1Htd6TdCFT2FvblPVNw/xMuz
xX3Sj7qW7gXZn7G/AnCP9ulY29GzM64ehA45LShivBNK3ojFAQ1SxHRJdUEVvgr7WS4jc7En97IC
bTtk3jZ+tPk2cZg5/tW/P+0bwYM6hloG4Ut/b76/fMFga3KxCGFfDKfq+uM02IufzkMuwN+bgGC7
pKCg8O4XFy3jR4kx7blbRPSehcUbpyngmPr7HIUP/Xqd27AdyI4i+0Kh0UTxVLrNIQyE+54Z+Bvf
E21BviQqeYgNvj5OoV7sEEUq5zKVUf6npyE1xOiVjId8DJdYFfP4TpPijaNDKkLDExoM+dDr2LTB
smp6u3Mu82Ju33E8Ygw4bh/KWYQ4yQfLDYTn9p123FsvyXlB0WIn9v+Fd3LtWXl5XjgXdLejq3CZ
XfBGYGItT7kHCuP3QOBvPo8BLzuIApz+x8s9VLkN2es8OJeycss0wHU8Kc2hS6TTNicSGHX+9559
Ix7Q3PD2NGzvJL/2Ha+5CSq1Cf/SZIh59zE942j9WhQ6VIcAktOaXyGtxLAXtmFhrMelMdEx/Pdv
eCMw0/UHX4UaKJ1zcPAvX3qqET4rpsa/hNIN8aSwWtxEPi/oJZFiDAjM3XhVNc82dPmqqz4BHNFK
JKONenLcQIN6L/39e1Eom2DzkZ7S+YXW/vL3rJEIat1L/9LRYW8OeT+q67ryZmwf3fpDHdTTh3Cs
o6fQ6f4f1z/P3nUd9nEFmcCrtcAfF00bNtdlQet1xTbMDjElV/hLJ4bZi/lmCadyTmi/WXk8gnX/
/e+P8Xe8ZLNb1Do7JBY0y6sovdlTb5VG5l7mcu7dGDfE5TTjCFZhieQ071z8f0fM/WERsjG7Vy5k
lpcLPVU2N6HbeZegK/UhxDjzWMsiuHKW8ZEEJHuKvMq575BVPOEYgIrkv9/1zcezxrQ7EZGh1fby
8aUqhZerEfHtZdQ3INKYpLVehpCYpVOhM3FXKOCw6RI0AgNP1Cjtd7b+m6uN3Pq+CkTq17OpaHDL
AFEkrmOvbT9ps/k4oit/Ltf1vYP+1pN2NX3gfgw9sUR5+a7D1lfSL0L3YkgIsrmf/cxL1zy681r8
jx098CE7YgJ2KL3LnRX78klct7IznMEDqhKN4gF9mC5YjqAG2vWhLVS+FOmw3/rgOc38giN0+/Tv
z/rmqyIoyOW3i++9xqogbF41nvS9S70tzmVoxvWjWUiFkikUuH8/6u+7dh/4gehmZoIAzH9sY/+r
fq117ah+jryLkY++TFCWBLqd+0735d/P+ftacFlJ6kbuv/0Tvj6VhjsJV0gkkrOpOFrh+gEr0bmI
If85cZ9t7zWy3lpCemcoJxD+aLbsf/5f75UL7kKpeB5seL3G4+hQDU0Lbr7+3Il3Nsx+zP57crpv
GJplDELQWCK4vap4DClQQIZAdOlDnLr9PFqGS4T4ZPtLh6s7fLcXp5njIUNg8/y/LysBBh2MfZBO
q//la4aTWjyzzvzLYDIyR53JCBPRe15itE1Vx1Zf//h/PJCWOudvt0F/PbEdHIkMVB76F1eGYroK
G6dBAXVq8vsZU4DlAF3qvV7ZW6sLsGanisOlgNH28h1nOYfOjFoiGb+QDxIrzyvUL/17T6jmaitz
E9YowjT/exkLVAxHEHS2ySrc15GNuFl3U8sOCgZXJBOoSArWoW5uqhLvCsubtD4smbE9rsp8j2H8
xmlB8JKRLaJMe8XxKue3e9twMF0OL11mqKTYGuNQtkV5XKSZJSDpu3e20RunBfoERkURPPVdcOfl
Eivb7CGh8jyaut4ZgF54M6u+/bZggPxOd/etVwPov9N9Wdm/urvosvShKzWdOV84B5x1kaLNoIRs
DX4sxKj3iEVvPo/OI+nZrvvxGjdcITPhBxkNyG6a5XldjOhu81vxYzP1eNfW83uw8LeWcueE0wCB
kQPV7eVSlgEaXZahfQCWXZfCmeY2rgB+ro423oP3/zVqJL3jjuLuZ+i8U3hfHY2qa8XYRHl0QXvb
O2KRZ3xqw2o7jJ3Ux8obhsQ1nJooG+g5tRp6UnGQecin9Z7zTm3zd8rJT9knfmwfLs3XwFK/JMdm
DhJxXRllAvmo+NJpDwL+Vk7N2be08+Ti0dEfh6zuvv87KP3HX+5lAN5JXTvxH195HK/2W+6/or09
hLmNZHR0aTbbhGLbdWO8BNH4fTTLuYlXt53PbtSqg5H1yM54/a5a60WTC8nbncMv3VB094ERvneO
CVOv9t+uTglCn8KLs8XM6nU9lCMWV/eDMR96ywYg1Ht17SS0x6YpKeq8dWK/RbI0nbUOPiD2YU/x
NOiV6SFGaONpNpahSz0jUp8DFsA5qAIcQBI5irrKaXpvSH1rcK+z2sm8w+Yh35Ksq5t9QYScLhe8
E7097XOeK0s0SAUsXlY5GiX1yl6npKpQBXST1rUbSyVrpuYc1+OtxUM8mce5zO6qzeyQqFUoY3zP
TVuWx84nR7iCv1Khvi4q38ueDGUPkx1nrROsCwpBBoZOMd5Vw/J77vdFvvI1THc/zpDeWD657pCX
t2u5hOpYbFxqX2kt9PpelH1Xnh3hGtGztxRBeJWhASl0PHIFWHMcyTkbTz3cwAE255ZH7bUYmlnF
WPD4+dk3hZsn44x0yYOHbm95qIWaRVKUmJhssQcvSzxLwCEObJB6+61KUzcqtlysqs56sOFuRRqD
rdOYL7K90Xi4u/dFjgrDRYPYRb0NS6UwiVBQD7YYqnN7JUVkNucOxun6GWjG2iadhT7SwY607z6P
9aDrK4S0sw5FCJTc4ymnXDsaw5iFh6l1rDZh/JPLdPBze/ywKMvefmU0lJxbY/Gs9RYacLOUceTp
drgzVqh18Rwyj3xAqabYfnnGUJcIxqDcfzupsjVQq0G95kOQd812QvSL/QaVf2dTWS0kggvoNhxd
zsBfN9zjm2YNn6c+79ffjLVXC38xn8rwuvGnFkmLjNGySJdp0aV3WOBbuwnmAREny3I22TQx3oh5
0cagsxxlJysztjyMyx7O1mdbTRkzHa7Hqb+NGi2yNMdwupxQmO9znAEio3DDG1yyGa8ZqNUvVzak
If7a1pS9KBMmQn5R3mbbFAy3JY6AMNYF4mKNhS5iZ21X2BAwl+UlOPd3ubMP3BNnqv28SMTS+vKL
7lerua5W382OndMA+DtseBLkV96KDIs8kEsPVpnQZg2nJba0XIoFjvAGsi5tBw5pG3djJjC1iQLI
xBtDkv5cq3qMHiyB+46fWMpqyrs5y/PxV55tdZmsZlWN1qHwWzWOybKNgH4Q1fHrZ9/IDAJTtCws
ccJcosCcyuoL5nWp8jarO3jVtm4HlF9dH7F9Iwq+Gy2kP/CJVn87zLrq48yqsUzf6UbtUz0aqzpM
QoziNqLOpcHdDqJ+oicTGjhkZJM4bpLhnp04GHfbdwEjzi3N5tG1b5TnS++sw4BSKm16ACQnW2et
/Ja1DAmuu9YPt8elmeVaIAE9Kiuulq3OfwkE84H1mFZWRuSzlTQ3M7EN0x9P0O87UE8Gxgt9vG2b
mRGrQpWLq8qUgTpDDaua29Ucbf0wenocF9CuOd6Hu6XVFrd9Fbi/6t4e8y02qwV/p9JBexY46hyY
2a/MbQ393RE9BjlWXqwCBcepqD/mZS7NnYqTG98Cuk4ufXcMdmMZbW70kA0mjpIFjMrtUhn+aNvn
otdBJmIc020U4vMJF89j6/ngJWQjWv9b4Ugj/1mqefBACDG6PBS2qtSpFsKUR1vNdn7Nxx3ET4HU
xHDrr56hzdh3a5OzILKiWH6ovKu3I9SwEFVES3nzfJUvCFJwzYST9XMX8MrRqFsjU380soG/5IRl
Vl8NtvaDY023Lr8Xo1TznVVIYz6bYmzXJzZI4CeIAEiV+IM7itPsW6u8KuzZLK70JPbt3g3r/EP3
QVBtl2HKGT35c2NV52nql+xS6lLgt9cJg4GQnQ+l9X0GwDCeq1B26rhOJsL8neBCSULASFMT+304
zdvBQaNqRQpEhOP4tEX4BCAIK12YG2jeuOY3aKHCu+4KrfV0bNY2n59tZ0D+YQm5FKwj106rTpHw
IzHGdJ5hXBcQLqYgERvm4Ai+LItA5wXY5SeEMfrxGaScifeKr7JRfltRvVdcFuvYBRQ54JfEPRoo
nj7XIRC0u8Av6G1Cv8+yK+a+axclxZT7/bk1VWmceXbgP26LXsrPRc6pPptUqOuVMOwSiLnn9bvT
vRuVN/PkZxOV6Rg23z3f8HGWYA7SVqk71dp7YgJQN8+6EYtvp1wEOrtqPaAKmCNs9WidaoldxxJr
etr+SQH5mT7SY3b7lIy9pzc5CE/4IgamRrUSSYCCD5q+dnfoqhDgQdwithPGCMKXAWLAZNG3smq3
9lDP4S6DBmI5L9MWyrWRdEbojyqeVtLQWCEs0l8VWg1cFhL4bsK3tZHgaJHhu8rRHdtiVQNLvUSd
2ReHGl334qvn95G+dvx1cHEGdtpguQb4HkZf1YhH08d8jmx18GFtD87VMARZFK/jBKMobqQvbJma
nNPuLnCX4rMyQQzfqM3NjNO8dWVZHEAMlwHSj8ovt+/1uIjmzzhIk1/Y0+mOHnQ+yO2prwq3rhJ8
O7Dm0G6bkTuu7sQ3ddQYrffbFDn6iNkR06UfjrHNEssPZa3ZY4ZswRHdJTkBLxvX4tTBS7Tv8lIX
/YXZGQTXFM5HViaRta9IA4LyF1GpQ7O0b5sUXQNImdrehiHutq2RD5U0+FR6aRDCA15jerEhIu9P
g2vrYzAMqJkbg4NsjFLzSH6Wr+pSrzr7iZkOU3hDkDYcdBHg4byL/3z1qjAs74TA0+XUjBgLnVRX
k4CbaGDAc85teYTY6bVHJTKbfiiuKBG/VVnd3TJkXsDTgDufdD9mVizmaf5Vhkp5cRjm5bfByfIn
3CBMYI15MFvHslXNo+PkmXe/NttSHQCBKFR16snsoxNkF7c+Kh1IdbPW7ZBfWYYCuSlLrtHrtumW
x9VxsvVBytCIvmZdjcIQnGH/o0sD2fhoYB+2/JRt6z9avTU7CWlf9qBRISfRc2bPuphmq37VEODq
BA8e93GceudhsLbNjSNsSuVFL32d6p0IdDZ7E2UOEaxTlbbW5JMJS9cjtbNzGsY611Z/Itrm3pWw
xxVbE+FgCcMUoORSYJl+D70rhySw9KbT0M9UnvauKB6zmQ2ZWIHRPpa9FL/qMJwyZFxVr79tbeA0
v/TWNk2ig9pnNxfCMtfU90D/HIqFyeU3EkwVfTBq2S9Pkz16E8hdrA+uNmRzsDxpjaq9IU8SdLLH
mmRm4DKX5OuZDD5wvZXm9cJw0k2jULsqxgkkNI8l23XDPSGvgj8Z2C2Ks4jy8JSDXREnWZEtJ4vu
sxpMwOyqB3tghHijLLEsz67B2CrG6WrpDn4e5tFV3TM0IIna8vxU4WfpeKlsbZ/t4zlrcJjwXrl2
V+2TLVuEwZt5VmZ5stzcwJIIUJDfx2r2zI8NhrG/K7Nr59Tjl3yqHSOaDlxhro2/0jzr+y3TVkQV
5ZImdMQ3HZXphriBSLxGyjqt9TwX14yX2yKtpIWauIHYq7jq4ZdHX7k+W++ACakwTgzT1g19VNMc
jBTP0WhlVh223al2wjG7K4bayb/UwRB0h0WYo3OqFtfsE1143nBEtaZcbkc9KCZKohv773RNVHMw
gporLncIZ18xg+jt844BLCEpLCsiqc7i9F8chDBPEtMSoD+to1Ubt/VaYx2++OWCLQLUuJScMayA
akprO9sC4ijV4pzVdXYx+7DKOdZOFVwTQYC6xt4QDn5S1VIdc6D8c+ovUStYUXti9o0VY5a6TbME
CVS7Qp42iFoTwnp53WLhZDrzsTUdsaWBWpVO67DPsBeK6so8rxvV/cFuBtGklah306zay/WnbRkC
81mJptdJh9NVh0GSR4qVX1FX6XX6tNFFBUgBQjtagPaOuG4q/Ef9vCkvXrYGlnwwZoerdkmKjgqU
xrzPPKKZQ/M6mBoLO3iJ79VKSVzkAQkstPMbDKMs9LgIRWXSuav4XU61IyEM2lrf+i0ujXfUzp37
o+CLtqlaw4L9NlsTNRzKdEsyRh0wU2tV/qPOQJ+mlVIUQSvyW884Js2cvcFwnrXrlOvZklnDsMYu
Fuds5WoaroXt5H5ShLru4tIco0c/KL3PtePrbx65rBmvcm4m/Fy1COGmWLo5cIqdIal9nYffmy4w
q8RQzFxgpKJd2oyids7O1rgfWuotGiWjFcmz7gzZn6TVOXiEja0OUzH04xSXq5FHuGpEa5saq15D
BPL7+V7VFjAhq1hBNjRVZk+Xunc18QCKWFzRn6xSbTkD1lZYfHtXa1nnTlL0wn2m4xGVx74MJ5wE
WtHJRCKtIw7VJsBwOWERuPEa1VjNd2Hr65NttFxzu+HEcRw7049dewr/RPOYf+0KBFVx5ir8P+YQ
5T/8LdjaZKmQonKiQWD54Wb61jN2ZILZeHNAzhFVxkFEqEvHtsi954WB8J9inds5KRAq1Ikfze23
OmiQgRUlYQA/56in+hFVl50xg1cStwUQxLbTlHg41XRU0glrKVQko9y1MN+wwx/eaiwyrhkyr7FE
4eKTP1CcxKW9+tVhrZvAACEXNHWCuwSyszlq5SI1jGk0iKWB+tAt7RAlGV2MG2Ne6dHMrbIQg3d1
3p03kkwjxoxPFbygzlSCCQYqlu2mOispKU6KZOmHKIgbYy3uu9XUQ+xLtW6nmRrk3q8xmEu6zFvn
I+R6hTRMVk43FkqKU7q6anuGCEzdt2Ryozsg12GMc2RCsM2q+j5ZcEL7SXnWwxI2Bj1crfvZu5lR
07US1EPLOc7mCCZxpEfrIXS2GnkEM5ofDBcLtbTU2lccpDC8WVCjuYU20YgEkxJvIfiO4o89Vr55
yAbVCKSVjP40tcToFLRUhdJy3ZhclnhlYc+WUxbHxhoxOd2iDlHl0R/sP4iXOhhhjcioJOyyZkjm
up8+uvwy6wDWKy8Ok6nXLS1KjaReTdMiiOtStZ8E/jE4B6+C26EYSejT3C+tn61jrnOqesuq0orG
I78lr3yuZoBUD8pZK+KCbxTfe3vqami9tWnEFLSg3T3VLCkZ5ZQfN4qTW6BWdEHDpfIo6FYYDwfE
q/w5dYoaykiIovWXpafInsJ83U3m/OmJOXmH3KO3OTbReXNWtPJM8JULevZJto5IlUXjxAeuxpAE
J9wKagLLqVTGGu8ZnL3ibJf2k/8rMHaKamvrMrHrQP4Wi+bcmNZTXYzhXtl6P0RZWd/WOlzSaLc5
SjAcqu7UTLOFaJKFn2Suh/I4ONisnwoQPzKW4G7ogfSb8zxlkdVApfAEZTm9gyuOWYfxmiNx4hmX
cXXiypFukHb2pnP+76U9IM4kYPk7KNXFAJeKJbW2vG9YHa6JeFwtK4MH17pwejvtk4MGQe/tgHp/
iTPcgOGh5tYs40BUdo6AYN+2qYV92p1fjpPJ5WzaMgYyHdlJ7lfRL9fp8fcrCHzPpV14ZexnAZqL
wTD3H8h/8JMLHHyEYu33kDxtsoHlA+DFDICA5mdJTq6ks+I0XdpO2iDpEUIuSVA2q3vvY3moWBHL
PsLup8Nl4WeYpV7ZlT/IGGyYN1IZv5Z+rL3D2gz+Y8el3Ca9KgT1tRkWf8xq6qcD7Sf9rbV71aet
omqLpwJmWrKhFjs+AlzO2/simNbxrjcdeR3MfvlYVkOo4r6wqlvFJd0dtxCY73UzSX5kpwKrZ7qA
Zdkh79rszxYsU5VU6+7TiKkrk0eXPP6qppkYJHVTwsODEO5nMXsLI8mWhkRxBM6GbLZL30kf6R9S
tPR+g6y5HDfu9X7OisTFG2TCpQ4O74HkYqguDX3m8mAyUYk+mfOW0dfEQpNCsa2e9WKU4UGid0nN
jxBxfbCVWX3wS8M1zzYnZkkgxnbqZ2OYIKP7ZnDVjYWLfX7OFByEq6zcquYckQuIFPeY4VE4W0Xb
BZUmQBadLekKUyVPidRjQI0ubPdWM0234rVD4wGsNb4Ep3wdfZ3qWRX8lQnZ8DO5yGomYWtsK+Kn
KGQkDEyZNVmdroorsaIQl4SlN5l8GJc/bdQyiyPujRoPQmPrpnR2XU6wrdrKvDIrQIDlIPz61JtT
haD4CuYIcwNt4iJXGnMZM2AvxlMrVUf5FQ2L9xx4VTAfg5F+UNJMqmpj2qHT9FOUq8dAwaD2THBi
Dtq0Cz00NGME+MuQDWD21t4O/k/SpLZPGzVN/SHc7OUJ+FopEiF8HtVNUzHeFhXd9VOHKPrjRIcX
Y+WhHUomUHMf9Mm8GRZkrD7z/2D8zAXXof7SxrKMKIE7Zfece6A9xmGhKlqTzR7tM1bvUp46YBdP
OZjLNplz6NzS9vrtmHlqeBrqqJ5izU6r0oZ6r0V7hIHOgZuelqHTj8jcukEb3LdGQL/GK5bJPNZ+
Q7Qj3ItDEJVGnTBa0B9taYTPZm6EFcYKm7IebClb8hub5O0AO3kccI30pHO7d21lapd6284BgKyP
JZyNMV3GAsho3XIoj9Y2Z37CkVZLEiFVbJwhoWQP0pxyeVDCsz5y50Z5mrVm9zwuypPxtsu2XEpT
ee6hcyWlT7Q4zseGbmkZC6szftR4SXe4oRIEIFArQTuizPnDXBS2kyjflWe3gmGf5G6r/vDtjd8K
rxkR1+QDf9C7pLjp+mrD0HtwV2YRMi933ShmCMeoavLqMNVzlB+qbunDpAnG5mfvbGI8CBRPuH83
Pd/1k+f8cPfCB5ssyocTxUCbMyhu+usupNZOdVjYWbqIWX0t297/7jMP/JNZZf89jwwUARFVHqzY
3Fx7PXC5kFVVY0szbGwRZLmpvVYfWjGPfVrTD+Cdqepi4dX6vpnHoU2mSnsf+LaB5jC73ZMrg75G
8aTYlW2L2XtqKXZwUhCbcklf/UAl/LYWff66m+kbjiHXV4ZIB1ag7lasB0WEvt1P5WcEsLIhCWGb
tYeMUcZ29Gn0PMo12FUSvOXzEOLFkJZ1u8krba/qERxLV6TuMG0PcuSGO2CtpbZLSVNYHyiz+Fwl
Ag5R0s4GoyC7rLucZZ9d/ApQQhiSKZPOkghaJN1h8E0aDhhfe8ifrk1BqRZiOhOPReeXyTa5212r
drhXS+678lGrSNIqQDg/DQYZplUzI7rjI8B4pJdg50fXHNefFne6f8g13p8zMmF12q0MRxjMjWji
LFlB96Ny++Ko3I4V7NCt7bGPLYtH1fv01Nm73XNvrSu50uIvddIi8ijiSfXdwyZLKVNpG9VnRu0m
jleWuf3OZgqjNG+awcPOtAwf117K4CQ3mX2LeqO5XoxhUje57xbn0itGn/TeWj5jYDHZSQWyYmW0
NHU6hVdULaepLKpzvckgOoZZHWyJx+TIoLKbimt6LcsUe4xur6ULRjy2h21YktkciwugknpIGt/O
RFpz0VxTDUsUB4LBmdJ2FK1MBg3gJJHYJe9dtwgp9yGgr0kLde4Z5dY5hoym3PLPI0JN8oCxg08+
RiZWpXVuTI/k0zgSz85c0qIsahvCN5TzP04WQhGu7X675cW34tbzjGK5LvVMqW+3Xv4dy/TCiIeZ
JnTisqVuQxwsiN2R3X8VOqSDHpZrFsaVbBSm0drIYt2GMksUvQl9zCHPPZmYIt6bTOW+ZthmfXZz
M/uOrPoYkvfU9Kr1FkHUpf1axzCEe/N6cPJ+SWyr8C4OOemcOK7uPm9Dnv1ZicA6poiu7114pE5M
379X8YrQqpXkpmV8rXaXwUMdUQImwKi36mBETsd8z+lXO26zLkQ9HD9hAHq1TfupxotZxrPPRkyX
GRbhwZ22klRPC8+PfSVQ5+kj7GtSKORqTEMnZJhIacz5WKthYTJiYEoXQ3mSc7oMeB4mCIhr59pT
0rCSWY10iIQ7dw+Bs+yM23WSIV7NQ/urWqMOTFLWrs/BLJb8qL3ImFP6RXN2NnCyte8MwKPNMfdp
9nJdl8ENwtgLvil+Wz5bGGnPJL5239ItoE6M+1VqzIvdxoLa5ZvclGK2OBuB1JK8U6/lF0ew/Y5B
UUwy7reu+B3KcNuYeE0l/20eFG5qMC7l37f2El7h3huFR+UVdNDwnXZOkVs0xcloGC6cBtGJ+W6C
TRrEdrfQBGTuMVMn/x9H57UcKZKF4SfKCFxibinKyvuWbgi1Ro03CQkJPP1+tTcTGzHbPVIVZJ7z
24FJdo9zSIU7ptmyYH/jjD6g+0rNKbX1pJhDHPu1XIJ8O4JdM8iOTW6qJCC7ZnkoMATz5tQNsO31
QX/G6TS0+7k2g80lQS9NzQuvcrrnimgzJs583/THQo/Ovsk9pQ9dP3lqt05hX8UgCJF18r1afnCm
8nCGAAE8fbXJ1tj1Jym44BlKsKUP601fDRqE0gjKiwWIVRFrWD5w+qxcSlIEdRjtjOUXaueUOfNj
xLJcx2kbEbrXgUx/OLytabIMjn/9QqZrp3q38E+V2dWlKcfoZesErzOSN9BH+tmvBi5vKb9XKBym
mhbZwj7P1muxtz2sG1OdTL9daqBpcV7qaUusQOSXgPSdD51f29jtcGBPQF0S1fvSN7pnrEdygc7N
IoC7mudC7GAW5Dvm3HLeEV9Qbck0Od6fVmUL4TbKDe8IaGRwt2wz3MJfdNkR0tBuLmEg0+pONOuY
veIyU+KE2IQr3968GeK/t9fPqJgUnFhD5MKNVEWpP3giRicepCY4o2RyAJtPHVNS4erPEH5u45b7
Iu/J8OfFmsNDZlJILiHd52hIc2e/LK3g/135hUU0NNVGp8rCjXp3Fdit9wYApnnnNcybKk4j46x3
dUvP+Ivhzn+nDLlZXwje5yMnEits9i5ZD3+9wR2bAz/WkmPKI2/9YdQ4+j6rxdbqLkXWPR2Nk4/7
cGa6P1FnzZXYb1EoY2/w/K+lczUx0g0v3akjcd09WaZvrRcP+cKWrGvjjfsx9CnI9smNWTkG9fZk
0eG7ntACwRvFmz3QMt4CXNmxaiF0btce5CH2GFn1U9cs/LMC+d5Yyol9kmcHRj34UwcIUnAsRfPy
2C+aL3RRoaPBS0vZvZRjLprdNruqvJlLNpoDPY1B9LjN/iwO2u/mfk+KYtPd5KG1DbFLLRDho1tr
zVDNbqF3XeuZ7jYvalyv1w/J3LTRJv1XQ1T9cm/zhGXMMpB58mWTo7HlHunjoMq9V7AYM0xuTXNX
Lf36064N99bMtXMaQid9N+BOWI/mBS4M5j0MYjUNw5ykVTb8nWZovz3cWPW1IRDK944s6iiZ/bXF
b6zz+n6W/tqcMzFNO+Cgeaes/ImFmuaUuXrgvnlP/TDdRf4w/K3NNJw50eSf4lqanaS9Kb42PHfi
3jYey+6IA4A3JvyuCMp9D4z8qEjpIHqs7t+ymZJ7HhEVuw01WnXiVV17LIasfrf14vkHq681UEG+
fAXeEkXcVXU6/Ve7dnXvWwNgXsUEMsWeUpu4TFERdjt0OWCh5TAQXKNnGf1uk4aqwE1enDIlo3vU
FgBXaZoFP8r1Mu/A7R95z12w9s4hZ1pbkqbMKqIXrcqP5Vz4zimTznaENHdvwLvA9byueXaQoh7A
N8I2FkU+/3gO6eYj0gjOG6/U+yHsy/lg2k4vB7eInO2hpC12l0siQvYw/u3ekjmRbNjHZBKylUDk
BKX8LtscGCCcrsdLlq3pX2js/jss1weE5lGbVAFFEfE0RC2Xp4O9Lh5Fi8JMKCfYD5kGHB2LdJ2S
zej5SEW6N+x8bTX66NTcUXE+BYWV8OhEXczpOtQMkqwWetlmi9fWY1mgcGJ6mlMznscChy9LU1R9
MSA09yhdLVYwf5CngWfSZRubXLSZfVaFh7ou8n+kdflA3Wxzn7TxRDbrWbj+dBlKz51J++I3yPlS
pNxy/YTfNIiRz1U55NvU3pdyCerDPHeD+0etYftr+qUCbLY0yHSg8/WD5NyM9WC7AkDStsRt1URD
9GdFAeTel247/8m3YaKxmptdnNKaInGEOUNkOFZQr8SbFCZIGiV4+0OaahRfky+PbroF6UFZQTHc
KVEbH7ovl785TYv/IYnNxhg3vmU9r0xF2HfcwpQva21hnWzCOfwVW8qbk1L0t2/bZcyP0gQwrwND
2C2SquqCxsom7yRDzeHxXQl4jGXca1l1/TOPIAtg3yyVfbC0NZpd4Zdq2BuGX0U1UNDpX93n04wW
x+GyEZz/9snGxwSkqQDZEhe2ZL5dh0XZ/OdUhHycCzo7FmXo5oDDRlNrUrZyPOS2zMwOgVAbtbsa
CUiVpIFNp0IdLYzww+bzU/kp219NczV8ZbRSBGbYOfqrqXocky2verGzS7v/8GtENLEpvIl8EbWV
YTxPWYq4IXJBR12CLiKGG4/LIBR5MMYDWn/EYMaviks22NESUy0pf4We2/F+FTPDnbeREokUxYri
iljSH1dMmkZxb1h0IrYM+YwJEa0ma6trEadr2U+XettW53DdDAC/LJ4i34C409baeOler9xecbQE
BeBMv6k9tAPKj0iXEZIjbyoYHAVAyq6dfBQvJeoiFulVQWX09ZgPF7/LN/8U4PnTiZZDtp7rrPLy
fcEvIw/z4oUzpI9s89hvS3mXL2X91OfL8MFCk7JwC6t9zlJbnrlrtJVE26TYRLf2CtVPtTgPzZY1
MU7rrtynxdA+r9C4f8tlje693u0Nc8xQ/NOMlADOMLDdLpsg9AG6t9k5BavL7IW87aG01vnXEkU1
xwviOTduVNTclF2pzwqgkQQWuK7rZGoPsdXUzi9Le4Pw0HWa1y5oqjIZlA31Vo0Z9beouKxgZ4d6
+azzZjlz3283AQg93KaXZ9TZ5c1Ttln8L6gTg6Va2GFSh/VKDLPJ+eCD1ELO5tudkZTEizXa69Ab
Lk5Zm3ePlHg6j9O0W/aFWevLAjPXXUgcrT0SucUkMTWq8tHJaKG/mWla/Fe0yChjXPlk0zoQYG68
evbwvjqdfxhx+aAmcEjWPLRM1Negq6JkNRFqDIBMqrSO9RYxjDtL0b/JsGx+OQ8RgFRZnT9aoZXv
r1f9loSTG6a/IZLAA32SEK2lLWvUIiod3lNSMCBjGYxD0vZTWSdV03IWcJMTUujkCIh4aWqPC21Z
uSMWbzATtQ24YxFjZOYwo9m/jbaF+wW0uh53pB1vxR6JB7Sx6GZdP1el3X56DQjFznh2454rq9b1
bdBlDayWM/X9mhS5k0Oioa/cw/3o+jjyeyI51VI2MWhT28Lf8xjv5ZAXfVL7yoNfcEuWhmUjBfuo
WCPaex1NljmngEWQpGo6KrWWz7SgWtVe51lZv9RphZ+p5Mdldmj4FSknggDJMuxYJ12kuuKLIO3y
QhdNp3dyqzzwRYFK4XbMWJUS7r/MPm7EzrFtSyOQLDStA97ni9o6VYju2f1XEmt22iEuJ9Zl3U5J
HWj931JVWcoPHdb1Hpgfue7E8vPXD7rcSaCIJXWJtXCtXW2lwbeUC2EMC8R1smQKs31XRfkhaPzg
tvbM8MOnKn6tfu37vWIJtU5uGwRQZ0goYafSjCE0KJ1hQmFYduNfJNZs7AjInbsu2LbXkdep2xWp
mG9WZvFlb7el9Zdcc3O7kreVH42wwmeD2cSLnbqehpM/bUyzstGVs+NFKWtMu6QV7txmJhhLoyIF
yVJpx6DQEdPEgpAG75tcgW20M7vRyevTPn0cay8rziuCDn8XeLNpSK0K3GknqkI6B/q6LC6AyZ6m
RG3k6sKa15F1XH0fjm+w6/F+Iy5I7eiuGjueUNT5Mk6twEAXDFE0H710WdKTcQYUT7rs2CD6kIGk
KkNK4liCsLJNvO1yx1lpBEZ24L/DVpfuPbmhCERspy/sxBo3wFXA2CmIM7lYPbN4u+SUdReh+NpY
oLJjByhW73hCu9mOYV9ac+aClHOCRhU8b0F6FCQm71Bke2RTBYcpAPPcGSN9czLk/TQ7v3I2rmxU
cpRzof8YIXkb6ztC1PpbSu3U/AjpKI82S0hw/ZPczeXK6/gCl1pOu0GkIX9SZZzUCG2s5yLzDQJl
LFA07wm4lSUYmz9lirbsjtjcLD+4pl0+qkoPxc4Upe8ePHYzaJq25X2ZpmHhCIiCyj6Pgvv6WBUk
7t56YF/iwP4V6NiBzgqOzFigmCUgnnXCwyJEosw83Lh6otShTTkHwrDi4xVC/TfXvj8dw0KnHhNI
UW0cOMIbbv2FL2/XqGJ+0g1qTnAhObhxNFxl9gJatz3IdCuzh612dZT4k+tNB587IvjnBH3wjiU2
XQ4LHGZwKaNw/OvyXoN/NA6IXO9TjhVbALbk5DUZapVtaJsdw9NwZ/dWeVPao3eoxGzuoj63CRfg
SrjvaDJ4QyI5+vutxtKAKDAc3TsEvtBkYnDdpz7wtmw3KLJLL6ky3qscVPTQeGqtErj+xuztWbYv
mABdSs6Rf8xgy7kFPxam4jRFCljFXzrH2gdQjuw0Xvm+Tpne3pqy86vTxm98jyW0IsjNRxBzFJXT
3+IHQuqiZhwSV51Iqbi2cepyqfuZn6DypJzYM9pj1t0ki3HgjtjNhUc0B8pEr4FJilINikYU6o5Q
1OwfCZHReqRFuVyTMtqGH1SxaIFzsG0NteFtB4MXe28XeXohDlf3+9ldird19HnWrmzm87pm7O2Q
qlf5eJZra0cjb/G5CGDf2OceRuiaftXNGNxCVC9PSFHW//BEBfgMgLlBaBC5kl6SV013S7EvupfW
zN5+KmT5PvU2MIzhJkwsRLdr3MPsPKOTmX6WGeUki0EZPLp+PqdxmxNRdsX0+5spW8LLmHfRawdl
fE8zTP07RhPb1Jh7+lKqSj4Wzjw/dIM9/bF6N2LoiGbzoPjhAPp7WX+UiqF+03JaYt0P3m+z8aYi
2yLrrcpkc9OozWLuwoaXeJG13KnGgkrkLmlk0C6krzf+9mNPAO/9fBXna9n80SHbz1rWzDU1lJeT
+dZOhd6yvwLH+2Ly1aFa2v642UH72y+1e9ap9M/jZLVvoz3aN5k3CmhUj5VItn2eRB1UnxydOwSU
05492jwhPf0vb+eMz4Mfpi1JJhK1zWRBMhNKlibdTnUefeO/I+KjvPJPvTpaQa8f0MH5b9cX+lg5
UHpi4cc2m1ecWjfTx7ANbzP6W4E/Vy8myheCWar6EyFvdA/3e4ii+qmtQwd6k7t210XeoZzX8SYj
66G1pi8UCr/NZJAitOtNh0Qx5t8uwFj+cjv2Y/eaDgRn7ooeJY55K3rBekXa57TTYT93CUo5/y28
dmDtZTC6u5Zd807mFBeTV6aH/3x/c/xDZdfB3TbW6mxGf8yAfgeFEj7sEI8U8z2+dZ5uMAPU3mE7
jYetm7tpn5fVSphNbwc7P6zkH+1s4mnDAPo+hJhC8i4bHjrRZv8Z9OKMVqQ4fPuNZ31MLBRfYhDe
aysa+wE2u3u0xrq5qEyYMbHyyj1k3BW3djc3+wgg+gZWnyl5Wp3mX4fMEqFNt+Rx6PX+fkI5BP/u
RPerllel0az34Kz1l12hjYrryC4vNXzxMUQjDWFG2vq7367ht+bWvzjQpf+iBsVRcG/Dkyi0/BOY
NXOOOqCUWO5IrWzfMlszxYdK3QCVYVtvsq1/cVJtfUucJ3vGAMjbWYHXRZvzKQYPqehWOftpHLy3
kHflVJm5gM6YATKL6iXj3n60A5e/SgyB87eIrqaLRWbo/eR64cytYQ+ddkTqHhX2AXIteI+yrbll
RO54o1GlP9qVV39wOQdQd6lzsQShn4gg1rSjk66wjosJ6xurRZmNcEi00Ct2s/x1PZE/LT6+nLoo
xX3QVsvzVg7OErujcg5z7xRfYk7dz8IMasFwMaxnhjUxYx3x0heyA5rPhTgfRMO2V/wOeery92dp
ATSiZucLQEA/Y0jqUausPs/c0tX8PSUE+SMKcEoEmLGz6Gw3ngCLjDAwcYwQWrOGGbaB2fC+ZR3+
mL5tir3plHuHmLK/0cgjbxwEHLEO2u1hITcs3yHPs0VCizlCyDDnqKvZI/dAhd1j1FcrjD4I4lua
jcVTBemNtNQSC3Bz1mVf05q2E34rJER6E91/+TRmyYg0Lox9LSOWBlnQSmGX+apQDHryLmKMvO+F
xpbk4//6gVdBgeh64fbWtRGe/giHF8Yx/+rEumRCOH8ZrxoatlCL6vPWe+mVWNmcXJ0YSmzvydVW
4VzYxkCKtkiI6bdrlLFiMDbr3c3V6CMbx9H+mc6I4U+VykzzM09eMB01/sPqq6rXxmLhC9Nhz96y
yV04ieoVJaSsEadUrd3s0ZmYMlFj3W8sU61vk0S09QO2nGVrK9nxy5nKuWD3qNYzu4ZGyHdt5cTz
A9hAgpLCltXjtO1FEz4Paq31m/Bz9HY7GPxiOxSBSoNHCqpD5y5rEEfvpczCM56Y7T/isYtml6/N
lJ9ydoHusW0YGug8FstiHfLBbsLtnmJkFfSHkT2jzI5jAFZXxKGa+xkzXtSvxYtS6HJn7j29hZ8t
1IO/l0XR6dfJba5yj9rt1xXXgkS3PB7dAVVHgYtuo0m0W+Ee9ghlQ2QMeksVrmGBlMK6rTtUjDTP
Qcmw3XZW6Yw9Gm/IJbVbkNotWeIaP6f4FaYpPDnNqFM+T8gc9cMh5wCmmk3Zsz47KZUdH824zeKI
FK3QUxzOaHldBvh0ojbLCsdwHakiY2e2DkFYmOx1EgEXczgRO3mPLGaYwDRG16ooB8VC8Obb9dSe
Z5x2AaQIc/fFQzIQsdIuxuy8zEnJP68RZu4LVH/Vbe4FOk34vYvRgkVzwuUP30iODN83y/eE4dZ6
XQdOyq8xsJqF/WAtgf5oEc4a65OAbIfkmY3JtXryJ20P9z2MrnPGSt05RxI0BpTy3gA5w5NQ9Rij
lrop7v0eTg9R5Gi5ew/qJjjWXdrqf77fViNMDQrkF1wNafvRuZMND20cB4TEXRTz6lz0dnG/NLhg
Ac7pmHF2BUak9Lgt/gLLxpLG1eFaQjP4NqhPkywk7ujGQrmRbvg9Qrc4CMct3D+5LgJxB+O58vUO
oxjX+xSKK3zF2YLBwGrzjrzbrYvKxxrpcIAOsnXTE27KII1Jl1+3c7Ni0HsYo2JMYfsDl/1iE/xH
85hPK8xOIpzWZd0VYGUerfB92RVPpPXI8oE2Dw7kLbSQVLR+L8GAaDAbhgeRz0AhcSZUlUU7DW8h
5ZFfMApOthVUKJVxJk/1GSv7BHscDFDpsW+6LCPYiQ1a/rHqcLK/vdJPMYkYjWdlj7O4T6E8MUNd
o4PSIZqOXcYQtO/5CR07qfXo6aO70rHpnjnbQ6bsqRjAilqnd92v3hI8IsFYCUfsrop5hl+Bd0vN
ZGelzK/4bORym84gtzEnneiSlK8zmFD/XcGQnSvaHj0GkHxqv5dW56pHiWKofKCjHl5cAVIM/9B8
NtnFC/lrcCvlSLdjFwwlu/TaN/MRDaNJv0nkNsO/QXVyPLcOgO0elW+e8sxmqzpOtEA3tyQtiOgY
hAAXpyzoNipE2jRNEztAELqLjOd6X7hOvXJPjL4xjyV6JnEYQQTxtLbYsOM1CIHIcCPDYOctSzlo
YKa2vcic3uchdUjdSawqN05ilzXP/iEE8c4+mBm1auG/xeJaFxmpYjIHrhcHAmEogkLcrKJB46oL
SwwQ2xUp61wffou+naFnMTW7XTsNN543Rz2k66hLL1GBJ1YNWqJX+0Us0A+wTCzlL/6GTwTxre3O
d6Ja2+AoazihN7M0NLZhbODfX+lhdAXLgO/rxiATmq+y5LXcURKo1Cdu49Kcs852JaccrtaOZDpZ
Ym6Iel3uVz6UaT2lkhzbl0510AuO23nlTZf2FjphN7NgAPYhqLB60EFZll+9XWa8quz6zlYnXYBV
Nj0wADWOPkyl3fX9ucVm1AzHmo9k7d99DV7/aeFdcVZAWl77xy6UY+2/OamLvznOKWfwE7uYwoKN
KlN1eGn7rP03c5JEO1HPZXSQmZ4xMKPNt7ZjuriVuSWiHCvsxkY1PwZ4SXG2kkvzFJjZZiFyq2bZ
mZpYH96M0XXGvx3J6zZuRQnJ4B+Kjg6RhynqhqrZgYiK8jaQlfA+g62jC5SSo6k9tL2k0CHuOYpz
C7s6Fryz8r0ovW0C3waTqKnU8y4C73W9dzkvOWjRNUY3KwRAd0a6MEFgK6ft7pTTV9Ul4J6FzDGQ
HV2MjMBEPEybsQ9+CzJ7qt2FpkX8Me6QfbiiyroTGGUknNNsr71rvw0z5+1PHrhd/tFWJHm56FFx
0OoY3nEbUTPRXdXG81j5qINKjUZooaEh38sZfMFhjTSjvoxuBFC1N7Q59bettjHckJFUBeNuJCO1
eGpDiOo2rsOlQ3QMJVjHqxiK6HsgNHDMAOdFXuSEB5KZffCG0jPOnsB+350fQjm12xmHdd/+xR8B
4cFv4Yqnvgf1vLVDxNR50ouMfa0xy5Q+Y9zWFA4YUIs0xiuMwLlz6Ma+4flyKyijLZMZZtFULMeB
CfY/uflKXzydEkYhZn+CMQlU1L9sVh4Nf3KBrMDjXKui/gIhpAWQJARZN+D+8FL2nIrPKU/y0EB3
MvAof7dkYVUdWdZ7bBC1bOqfmiCx/NEn9KL5h2pS5f9cc+30jEdNPDkKd8RsK3NaYSmMW0ri4cRD
6CbCyRoJHFvM2Tseh7o8T8hUuwcfPUL+VNv4rg5b6QXt2aylZhDaSICqz27RSVbmAFchFs9wkxYU
MlK777nV3ElE7WkGn9mMfTMf6l6LEu+4jtb5mEvLzrqknOEKTtg4IeXTa2vbjTVVfrtXzWD/rm1d
V0/I9OU4o1Hl3bs06LkupQNQyqiOHfhPN0Vh+oNKfTIiricU1YlCFRaEiZ/2Qf/XWqp0W09rlgXT
u2zJs2jj3CHYKc5ILSHjBU4HID+cs0oS5StD9q3FWfwgUU02z4ce6lV9NgNgO+5Iy14+kFzMLWYL
7h/71UViw80kvKIbktZDfnbfO2sI67XaVna0CAdDDeP1RoAl2VV64PLnYJ0Bz2GrQiWgGGcN+3mo
nfIqHIMidSHUrcU5284ylMeUeWk6dQHjfskEWFbicwPqQNlaFFb04U0dAQ474MlUL/EUeGX9HyN+
hnCX+Fm2Fgkfm96urg4UKR2Arc9QQJO7K9FuM3DBobaPGQKs9T1DA0ZmheC6TrpQ+N4P94uyjgaP
GVGraQGgPecEAhSxq2SqDkVUOOoe26Uo9qFee++/NLCCedx5VuOZQ0l6V8lIgn554QfM/OEb8IrS
YI/kq3JnCw9EKMZ5hxd3lbWDzjsrBHkCUwijIaxZEyw3tnNPCXXajvI6M2f9mwjmBdG9nIqyOehB
B/k/nXKcoRjNltq8Yr8O1yNnPLnmLEBLRuA486F99ZBhbEQsyF7i2L3b/l23NjVW0tczs8Q0zLwg
fjuvwSu596a8RWyDq7ucr/qAIZiK5lR0k4UGha4N0hr0WLnrq6ej2btSFX5/g62YlUoE5VouzJD4
uL7IFhmGo5L40E46WupO8yT3YnkhYgIG79CvI8DMKmdcRseWqSdPaFV17PUgDArjYxVmLLx81UYe
Gzn5qCkRMjkuvrJxSRHId2uG0c6kTi1v+dy39X5acrc/eHqeo794UjmxEivUmm6UrHDW157220/U
YN5n79kLt1iPuKi4LScJGLhHZkoyg3QmO7+xnVZgAOM5Lwf0IxoMKqG4qN5udT444wfT56g+HIMd
m85gripzWzM+ZCcGsWBI1gnzeH3meW/HMFmZqnDVzgEXqGCPmnX4alV4LcKjEtWUoR5Ny41iqrol
Mzzso2U8qGpc9YvjNtoYxKUmbz3Ihx71Jp09aI3G04hLrNTEFm1T92AHvNktMP+48Qj3Q5kvL2jw
Rf64sT6vXxUKFfEtSZpb/lYZhY3njoO12FCaWnb0zcfarcd18NFDYZ5cyiyxml4vyO1UyEptzd66
/ZBfhtWJYW32HN7UIEIjDhmWF8KNpdYAADyHahYqJgPDExHsIyptbm8uXF/dbkQYj8MeuDHoWvQN
4+y7iUduRFOevNntyze6FTqU5agd5PJftGXD+gMkYOkfiDvfeZ5wsAb/8qkyzq+1qHGuYkhRr3bu
apTUZtynVju3R2UVI+/3aKI5CLmkMqNlYi8diRK7QA097pba0kV9rMH7iWVw8LSfYNsL77jMWRs+
dRm5KDdEnCr9XLV9KO8HJdL2eYBiLf+oDmnXITdb1N9bsHF+7AqvpIOH/b74loD/6Vkin+Ye4Ra1
k5kS7WJn5R7VjDYUkPe2gf/7z9bKzEr6idte/wY47ttlXkN3uEooVwq7Bq4QCM/Onb3mJs2srf6Q
spbRM542/PusyZXTJnbPiXyK0tK3TwqEy9sHHSfQjea5UEfCn1yUPr1FiHCY00+RrAue88taKMtc
QwY2dhBJLMPCobQqz31El7N5J98m8qngQ3GnSR+HMEI3A+1tNpw8cg2Ky8wD5vsJJoKgOUNLKWcj
h9oD2ZmyrRD7BvJGau5c1GQqob0jR/7VyVAMf8mLaeppZzBPks6/KrF4N72x20UkGzzW/ze1BTsy
et8SHyZu4E2Wa4xa0xW/xmUc6emW9NPliIzSFPdSYb2h5npz80NWj5k8aQ/oKieGgt3iMi4bJi98
6t10laf6GLHv+NaslaXYbnokASZTzhkndusd2k00muGj2QgB6HCwhXfMYK39OOOaW4c9dnzCJRxO
1ulOl8pvD7laJtmjJIks/5tRPSdXDBcwK9nY+C17JhoZ+GpUV+KTBUIuPNGIl5ad5yFtHxOklxnp
3QVGjrm8jZa8aNnN20q7nwKsyntSFQfWOV+gOG5atMCYBLmzZpJKKttOxtYPc7DEMmvLywRTWpJZ
tHGYEcyiwLiJi1H5YeMPRk9z7q/DcSTyanwdEJBcz7fODfz3ZmV7/yU4IezfJr+tMXOlzhJgv2uh
UN8x1Fgkmfhoad/nLnKHg2J97j6RDKwpOjzSSoof01tz/4TwUTDIYVHkNUZ94cxPYiXJGB7NzrcE
uWXdPIXNdJWw2Mpm/B/CCcfk7NdGBHHUqVT5t3lXI64fMmQdh02X83RciXkp9h6hF5KMhgH9xW2V
BbiAI29ZmpfO8/rooa822EejJ35XEzK92QmlbpP5Y3I+3p7ZR3L2HpsSmOlSg41Xe8lnH0W7aski
75gF4fA5XsMA8HhGK1KS2bXNdzhp0hwvYH0QTuxypLowT1MieBv0OAG/0tArwObZ8XpmfgfeoXzf
SCcwTGyIZysGex9FJ7q1FCMhWolefNZkm+pXqCndvsEZw4/G3TTm5g4lgtmu/2Eg1M5EOE+cVoNo
F3bUrsODnQ9ZFezXqLMBoVPtUhWCnBVPy9xaLp525ej1nnuzg5QSGn8HcsuuGuccsj332AnKSo4N
+mEXGUEJrlXcp5GnxA5DqB6+l3Xc+hO67a7YZYVPAELIuIPSqMgMgaB0z0xShjGgQA3RoqJwGe68
3K2jt6XvIlS9Xh9aXszxlSv2D4esnhhobJF4YULFjxziMk0KPHDh29bitMdqWaQca/vCLmlSGmSn
sZN3KhAYzGRmt1vSWWkdeveZ7TB5nCtP0d3sq85Z+0c0OFMun1msXLqraWUNvNcyslxzXoaaAGoQ
W0DorFmjAJypLNwDIXmW81Q3baGf5AoC/qbJTrD/WCEk6CElqKS+wUtMnutszV2Yxn4uU59ohaAP
782kq+ZSFWOHRTQrPFpdjvnqGcoUB5fk/RKJ7v84Oq8dx3Etin6RAInKr8525eqK/SJU6FGiEilK
or7+Lt+3wQA907YVeHZYxxYkbbvrxlK8cVE1jPZhK6vxb5eani+j8LzLnKRO+UAjrmcUVB1HmV1L
KaQ9OlOPQbwhnEjJbwd0iSAAzl0Bp6AhhVFQ8qhVzNhKrSBT6x4HGA01IcPPHOaUUaD2MJ2m9AFl
tylPPG1wpND7HJF8dj2n3g+rBoFqyLdH7p8iIooYLWAveDWO5bi8ocZOtAscI+IyllDs8ldm9KrO
E+XTYFfxnhqqbZm36JkxS5jEs8xIKo3buK3y9XMEhQEYjh1RHXkFQt8Zl5YftGbapwMZU4KBReWJ
PbAgUnONOyX6ccWVQv8ntJISQXMM3MvY5oTNIVPI8iTKcWyKuyv2Ru2lWi1JJs0Y1j7UiAJueTbX
c1nJQYJSYLsz09iRUSK7GZkkvyBSMfvd93NKXYHEfTia/5iEaUtucX2uyas2quTyR80eSLADG9m9
9oap37r/Vj2kg88qP1UI5yCCpTYsDDId3+i64kHs6Otm9kn2hds8A3hJovkcr37Qywutk7G6p6BT
HTqG7/ofKvqUIBDVhPBGaqjARIRnXrw5Moyv/Tj/LBTEeF/m6/yMLpHER7fryt8iJ4+6WZfQ+DGq
q6udZrPy+PIPjknX94Cb4jebQDaxQQi82IaR0r+pg0XN/3G89x7zoC0xNE2RervQUFeiADWIh0Wj
UR2kkxX12UlEe2ikLXyamot+mrxrrIPg8hT/9ZBUO0gjM0gZkkMEK2cKy9UfBXGwvS94C9ffE71O
12MqT4sJ0Ulof37lORsn/saNusi+qclywtgwKnny0CHNXWOpwqz3uqefSGNxVdPWU55m8Amm60QQ
dCHbm+kDkaYtBsJLYqFjTu6a2PxB84oHjRHnOn7ixeN+S1mQAKf041/mMC66I2lnBvMJNJjgGu2Y
aLemFjTgCzpgGWJPibXuN3YVOzy79t8kWhj4MTGpF4I7PkEHMKjiQzcJazZkR+7sFJp+qC9V0voe
9PO0EftW68rcliQZh6eQlWj+OwHcMXjPm8CIhyxBzLhx2HGqbkpCB1BiZNQI9Y6EGYRn+Fjy0uth
QW6P2jQlewPm9ZhmBSBdPqxTnyuZZSOh1LyL/G+Seq1yt6oCDHcmkxNXh8Jf6W5Fnps697qUE2J3
Y5l4Nli+yfpW1GEz3xEkAgox/58WD2e7eAyIikKckGO6XtLGicZPh7dlMnJcRNREVWkL/h/sv/EM
kTd4WxMRFKw6LIVpyLkCuVeeahetdeXsMJZliwibNvGy54db0oaKBKkJ7L1ONmm9DYO1Jv4Fjg2F
lJhu1k7vPoJpQPosQb73au0ENxyjIvcmJ4tnbhzqUAE50bqrzXsQhoNzcVNS+sjv4SJIwaV6UieB
hh9+OekADo4FCuF8Huua1mmfdvUDodOl5cTlx/XeCxUHBs41M0+VZF4jGC9AZGoy71HKc6r0+C8z
1RBQrpol6PeJbJfoIKsU1o4AgkiJsKLg2u/IiYxfDM3LvEuYwimUVrP9szhVhYIqZh/YUk5U8l4M
89pdSxrRI6vIp2kvmzyf9xoLsnqcszn1dy5v9OLeSnstI8zV35K+zn1ONJFGnkf8eR/J0D4PFRnr
W98ByHWz8IjE06qVuEi6TByROXQgla8xlaknRDranBCbXP84CJrTBM9RzB+VX2dnySOPapIhJf/A
u6fUm4QHWXK6xl+CDbiJ3uNKSCiOBSaKKDjF5Tw+EJ6t/Z8ZvkROczRg3Y9DstUqSl3ToAkdg0or
BkDFgSRcorYpM3aIJtZz6mVBia6Unfds72VBQe4y7vNknAOgtNtKueMEycJxUs7Xnfcfz1NJOGmg
RNe0l7wkzBocKZIVZuehhq17vdg8QNYUzXeyWNHr7ZIM3SdMT4rEZWya5LrrcHRSLlIUDNpiFF17
go19MV1Ywij50TMBOuW4hm0cQXLvCqc7rYsr7RMQD9pUzNbavtqCiDFkmrYK7EPX1f5/g+93/+iE
uuExDZP83s84Yu6r0nCqcltmFEZlRkLi4ZoNy7TCyvEjJMY6HXIOW+c4LyFIj5kjAVCspc/fDarC
VbNuorE+ZGRYnonFV5S3aBHfghDsaI+T2fYOfA7/mapX++V5oi5PFT9Oc5BKhWgKEBrtJuaQ4lz4
jy+HyonX8k8fLv+vdHEcu2QuC2F3IA9IBDG0cuOiK0WYFXPx48toeol5wv04IkjsbTmMsbofO3d4
5RPp4DNvam2+wwIJCFF7rNuTV06qOxdSYYwOXZ9ne0xk+Ch5qukleJYyPK5IV+97aBNE0IuyMU+C
SLs9OUjToEw8Wee3XFrtN+uQZXRYVZk9G6RAf9cHnK73DcGoiauA6iVyQVgkO3CoRKtzNoyQZlHa
ddsvW49hvuXi5lRUMhoOe8E6hvq7biVQKYStTEsK0m0oKrFzHWzCTZKSq6RxNsgpOoEmzgFwJBXH
QtoEPTeS3bNprOu3ODFDs1smNPK/Thn0y1kMIEMeXTfP7JUSxYJVoty9jIE2DB4HzHUg0LqpXI0D
t0np3VV7U5cOCTSwcOF97urxH3qdE/4ayKYfSntl9QcbmCRIjNt8jz8IODZZZ3HGK+Mtnw+udU6o
nMkv0pO8pA7ELloZQdHvgziOn8iIj9Uh0jNwFvqfHuxl8MANAAGWSW+lAmMHqIUyNTla+hoPPi1X
ZMBsKIEP1KtDiy8ce7GdsPqHV7qj6pgheluOWDV4DSCFvXufwc2pzl0aEjDO/HwNL0PK7Y8N7yUP
uTu13XZc8FcuKIaT5ETVg+mbOo+YY8+LZkfNc+yBEdj5XpDOnLYdCDCP2FQS/5kZx/qD4oL5zwGm
eiURdJYZlWyqe0jrrMmOhU7cc9PLIbhFsqRfqesr9oXRqnipkXxg/jEtiC0Q1uRoMRiR90Pp0QB3
WGF4N7Tx8OCyIFluWQfW/s5cOHiyE0vEI1Q8FkfgrzssLWkwbjde2XoRighhkF3dxjV7jKdUxydO
Ahij01y7RM6wj9htNa/qmacBYd61LPSyg2W0krXEePbTox2H9b6Nw/5xzOZAHqOrIR5h2sTHaOk1
xNaUbkB507GyK/APLT9UfcIGyRmSmbW8/eDoMFaXpEd28d683gnHYU+5sCAKQNOk+TubyKtua019
98iprRlZwBplvxaH7SYzXtIfx7mCdudTPPgoyIVjlDIzv0VwPRj9OD6xIyPiPeGcFqDC49ckqdIc
OWmu7S6vQh6FyPJUwvM6EtxinJ2DmxyOobtfEbrsFygUPP1vO3QtVWo3awoJcLDPXNaiUstNcjIS
Q3Lj8ifj5gXnredNEw88MsiH8AQvnzxjG+xMryi9nCxRV2SLteSY87x5kzpdT532TP4h3TUDqygA
JE2HUtlW0bQgqbszcwSQQgvP8zfCn9J7CLsGN2kgJXIghotn5DgOWKHE434jha3YpkTjtKYszetr
JV6/jOajBF+7QAnqlnrnAwxL9/j+UHvVLMDncIVcXOqY6jSxu/I+sWW87OLGTiyUKSZTes+sIpnq
32UYBhyELOmB+ACb8fx3QlSsQNgLRqPuLFQMampsu/RzwHlJ90hyqOCl7IU59c1ITTzJcnOhiBYm
P4kF+/DBM94Wt0An1G5JyY3jppjlXPJVIow0Cbxo4hnlr6gjFk/zFg0t/sMwPzDDL+2LhDn3nzb0
/+gl9xL8gAhXHpO61XWzG8qZTDENIZvfBkRBkXOqGeSHaAjpnAVQebgnZWPlca7TJTzYTkn7pxQs
DMVITZP+MsA1LUgJiWw4JqoJadr2yLqbaiVSixYM/7VGksTROPVzsZDHSoBL5ETpqwN5HabNeF7k
U4Ql3u/KUdT9YSmEAYgia96deZLO5m7pq/7Sc63TNYtX59j012V6ph3cp2yonGRf+aG5XYfVIwe+
cmffSJKlNKa7wZwrnyr+LhempgBgS2KhWeZhgW7Y/dUTNBxjfbtQQmeCWh112+YDHbp24sD2ohze
jEcxMchsYhtW4d9mpHG1qRH8f3nF5o+JpoF/pDpWPTmzE8BBuJpF6M5qUSSa8OCdDRwPvKnZW8K/
cXRtrHCtMLnTMoS2MtA03VlvKB4VgAL+/DTl75plcvOOXoUn/6KzG39DMHC9h2o05lvUo5i8Kcod
XC4ZEiFPYxEQ6h2pGB08Ctn9NrGT8zfSzrhQZPQY4UwF0o3a/fi92InC1hXXQCApYocbG+Sme1j2
zMoeWwJfly4egYB4PlErKMbz3whltXyQlZsbKssOcEMemY0aHzulBKV3ekfVsXAjzrHGmagjsNir
xUdYWTWiFk2NYEkBSVO3a8qj6vze3A2cdM1pqOf8e6p4CKOsustLbqfZ3xu7gnMqce+GHYIQZxpo
2u6wlWyEOQEOn1Dri8q8pHkZRofGn2dzmKt5+ClSDtrXoXh8bisnBFBtCOdB3Il8yDrEaGe6xGvw
Lgn5y31dW7/eLEXFRRxIXvwbJvn5I837uN3JtvWrHdCHCa+rF8mxXbuSQmBf3ja5la8jyAlCkm1b
/yVomMubHhbumyfg6NyAL/Kf8PnlG4idFTdP5PqSJJOhYU4Qh/DbamfKlNmy+vKeeFryD0c1j88B
2Lf5QsiuG+7TKGzPRvdkSgFGpK8Ur4GqT5JaNcGrqrf3QZNTsS9rLLhimip/j6lg9uQKLf2wwUgk
HZZA9VdsV0a4F5BR+i+apsbOh4B5fjpUfYjzkAl43IeehQXZFghFeqkzgiw7eor1fKonPzoDSByP
IAxHygdzkZLcnjmc3NOtbNx92VmHVnfPLgvKcITSBXHbY+kXbM4Zidox+a225tlTx250AEy2vnpZ
JZy7osOsuiLQFZ1ESAHcwBm47HksP/FfXS5Z209pfC+jKnOesaZwj5IlVOPFjQZfn5chl+pQEgR3
NpWTpn+XIQNFITnxAd9dBHWsSC+5e6IdyfSbthgiL0OdhJjuzhKHH5TNq4S3hyYw4dZQm3faxF7W
ESG3FQKRb2N8wzVu22bXZ5C1gY7no/n0RMq4scl0Mb5O7ARD+/VGtTOjE5fP8hoW3oxt6gwPtWKH
1HGULCs8Uwl17HGs3BhM2DQQ3FmHmnlWa7SL7UrOjsGRfVfq1kxJ2/5oiAcP88jUfZspkLFEUMnp
I8QEYMI3o66i9haFH7AYnLtpIDXh8vCfLQ3IXbeu1VMdxPIn4zP+0RXDDh1/vkhEy2l6AQ86KgRH
ueL/xhboPsxz7IE+JA/u922MFJ73dbsr4zXpT5Els8VjrU69i4rT+LJo67+FSdncs74YsI5HpO2t
cAVEriAWkEoRMZc/luMT/BcK5vqO0CSeeb4Q4KSUbrxu5xVOG3+tM9syLmwfTIpjqZnJmTLRhnc9
/DpKxA5URLAoPG6qkWrGVgSwXTcxOJxXvFt+4Mq2Gc+FYlrGA6dLmezqcPIBG3dO9aHDaH4FY46G
2IN8eyMrkdW3rLZz9GeUxyzLc6dCHdAspHsPgDm8a33sBpzKsvqxbt7eFkqq6p8WvqvY0YIszUE/
gXbKkgdMK87DwCunyY44XHOwDh8z1TiqLA2/24nofvU6sjShfh3HdbhLcH+bryQMwuGRPNT83wi1
r9pKb/X+cprq2wuMatWQhZjr7z506sdGuzUBvUhAlrO1mxJc90Y734nQpUvERINyMqauUk9pEWI2
xvzat3aqyh/jZ67z7VKVpbAYKxsfuCwyZhnGL7nzREwvCIswOC0aKeAM7WYKnvDhYve5WTmJ8PBt
unC5kW4hkqeY3ry/I9G/1Beva8bfyUvd/mjmVHY3LIyUWDlliD3ZzuTONkMyLBPindXubhYR6tJm
DJ11+CP7oEkfyd+Khf9l6/7r6jINLiJMhPtBn9U8d6PM5osumymmEuF5Gt4r2dxHZhOZvfT0E7Lt
RG592SvwsM8LccAOy8Hoc1qhuf/pAPSya8M34bFuNTxwzvcQl6gnVCQjPompReFdAnm33EwJeU+2
irF04VSnJC9p3lVpfdBuQigsxZ7ZBnCi90DHWclpysDxH9XMlsHbzIqR6NVQm2WLC4as2Mzp8lTY
nKVeHN3HaWv9MvysF+V1+bbLvWbeNH3WkM8O4d6RURkKmj4cCkAiqsz/F3RIBncuyat3iHuVe8ww
JmIoQmJ8DmdeUruo6MTKcpG+Gn9D4GhYfSnKDGxavux9w+9MuEaXHtLKqrtwV1bYzLfFgLAnwsYE
H/E4GP874fR51ixIQAZkS0394wfW11sOOh01A+4I4hDZmF6QGjzG+rXpb8uRlZM7anEZnNWOqWpb
uPhZG6h56rMNvAK/vlNhSJM4Hr7TugUSodZAlThSI+F/cL7rr5P5TBBgoYPftaGtcZfPxmJyJXWG
B9Ax0gzaCEY1RuFuw0YPjmuQeEkNTEo6TK3tBJ0ODGfMtSQDqR/YtYJgg3Gbx9uwni0kU82eR0X4
XEFKqtkzwpjVXaGDhKFOxCEyRDFDYsIr4e9hPfWR3rK7th1QcDzxyok9gsTvt5DF6hoyi1+EZiN4
Lf3nWULl0HFV98PCgJylFYwUPIozdLqNO2XjI61Pw9ubF2QBODKZX2ZiJj8g36E1pOU0W0YHFz4Y
vWeSzqENl5PH4XjZoMPQ9hzgNj1p4qtkBSUMlc1AYsjfwYQ0n0W9whStUa5YtRI0UXVXrjHojJim
ArHecOo+Vo3hfo0XxcCl5uZZrtYcuWIA8sA8cJ4GMjMZB7ZquPhp6lKrDB0BLbg2wX9+6iJrOL4v
D6WtnW/i9aS8QpVWD2bpechloLx61F+p3khaAIiNK3aRoYUKva37q2bsUXa41kXgh+5SfxFvvSjc
P7qZunaPIU3+ujaN4JeYpuUXoaR5DSkChiC5sGo2ovENG3hQTuhOQN5rwMBFITXVZv3s6kF+r5Eo
oIli0rAsrwlotWXjmKHc1VGEgo62uvH8pHku5pgUkpwJ3PLRpujHwlQ98aNFdltA8RjowZWlc3CL
qGc/uL2GbZu66B+Hphc5Bc8SwYGo21hsfZsC4mVj7Cq3HuPZi2mj4ZFXpwRQGPJEp8/Ystg+InX9
1rgzmfml6NZ300SEALkzm2IbT1HyUHoTBwUmbUMxUjhWbownCIlC2uzg7WSU7A4ZzZdky07nxmNC
qFDAyf73b5MW6xcMgSqmsEl6OscwBC4fTsV/1/kYZP3qLn/iuA7BuRG24hjH982ZLUf7tC1rPoLO
OPTcLD1ll40aD4OIF1i78HqTzTVueWTtTJvSsVWU2yvUkHJbcT+f4dslw8VK7OBNAdeCvmyRkG+d
6b18zqKeCcGDgH2aaoGvJNss+ZGUaWGYRBR/D3EfJW+ebRDOJWfYZzRO/pEk63WBTam5MZ3R9PF+
7WJYHxrq3roXSSafytwrvnpzJQ/SuHMOLa+dYqt6zdUFDSe7j7yGPjGnB8xCvgjexjZLOUzHebp0
26W8jiJN23JKkiLq8n03+RrRryoHwhTsDnslXYrbThHmWsW2qTpPHtGQ3UjQ4J+zOvk/NgEpgZOf
iHMWNev7xHPQbFMt449lcVSB6VSWr5SD5w/ZhCKhBhaYhwRYkrvt/Bn23uTy1tqUjLJ/Uu1lCLiR
gR2Ehc3Q71dE1hEiiCHSq6rDSxXr7j21qFqXjC/vhxghHBFgcoz4a13El5gYa3mQHXQEQgCj2bcm
ix+i0Dpmr8OmuBXNwiPZX7KqgNUR9g+TbpMfW3K7HChkpM6GHUqi2QOPxGCcsCnQoXF/WUcQMYeu
/YLpZMJl9ndhqICsYkZ5v14ReyT6giXUp9Lo7KlufLAYEwH/YrfALu62XTfOUKlU6QZyM/tCcLG4
c3ChceZ8pchPKWfwpb7nu8S31qyEPGN98QloAeXm0LLNiRlLL/1NV6F375LUt/wbpP4/foaZNmyw
eDzOjID6KbtTpKafggDUeLd+4WSAFHqYW+8V6aj4kGhg/VSB0EzUo1REYzdsVOLubdcB6AQuc57c
5GGZfLtCEfr2OzX8N08kD1gR0s0jiz9HwJ4/qwcZJdg0Xq+S+ysdgDQal1VH6A2J2ifJT6KjFccZ
trf5kHQAFGVkNiwskIlILrFfJitPZKt7tARCDNPIJliXo+5HHFo0+oNligxP4FKxNHHU4A/jZPPK
GYpkOeE3U7rqJmVPFYsROBvGdcHyrpROdlj4w1epIpXsk8KTQJaHqPjueTB9UZlgZVc3dmnBhF0g
2y3tSGNVoU/+pmkfrdm2KYZ47C6r8v3kjBDc07dNidXy9atQmeB24kXU/GM9j2WqHbVoryuh1HWU
AePWMFL0qUn/xh6BsR2ibB5SMsOSOYq+LW79htjx9nqYg9gvF+polhIAjU6pdLVdSzQHIwuPzr+f
zV940gHRA69vl1sL4DwFHS/YLc+X2zUzsSGYrdPwHNKyGCKaPTG7PkqO7hSZczSas1mVeq3dij/H
OgrbP5QLgsgmlk7ylWZQrTiV0THYtGSu68c5rzUbWeqs/o6RXNOTicfk1VHJbMkbRtRp/KYz/w02
oCPWQI/kh3FA87Ilmql+D6cvUcdUD90LsUUVbgzHXrAVbdywKydXS/w6suHwZYbdTZjAT7U9eYsP
1zpnqY49phSr+33YtW6zG+PRv8fzMSOPAnTXZENfqx5uZk+V43eOzer+c8irC94SWsLbofh9nP0l
esxnFNf3vpyxnSvf7edzVycNhXDQaZ3cImaV8svgd4561xb0jTlT2Jw67saj9efcMtxwc5GSjn8n
M4IA5KM48rZsVz8FzKJD7OSsGsIbnRDBZKlSmVWbMQh7VktBddLiIcmux8CeBQArQM4iIgnn13VF
BGSe7RbbrQDORTSkWfa9KzMFtVvU/vzAo6Vo/oUY3eoUINyy+MOg6m+gCOXtH/rtnX32qsg+WyKs
SFXLlHCDdxH0Qq7VcoYKv1biz4r6XvAaT6fiFbZzurwXupq6W9cbhbgrWAXO466qAmAK9AWyG0OW
j/VGDXW4fRxRT6J9XP/fgKrUA0pCBfGor2q161nlzVE1xGHZoLVn+iExytrTIDt1w+udVw19u3n6
RRJjvVFI/ojQgc0ImJlWqNfcVm18N9dhGu5cw9/4XZqqCz5olXrxUwzblW+bSDKyK6QswkNsxjIP
PMQ7jtY9bLo9XlHmHmZj8iOn8TLeyllgtHP5mW7TkOTVX2TCEULhHJF5zOyMeAe0B4hkLpdpeKUt
BQgjT1Rm7rEEunDfGTT2T7Nyj0h+Mzi+BzINsnyCN4ZDEkRGvhGaHKLNONj5odAzhKN2nVYiovBc
45Mvw365wdQdxFun+3XaOaFiDeQG35tO95y5XvUfZsHinxWdi/FRswCvf+v8iMsELQXZIySRzUX/
O+PrkieKG+IYq6djaKKGrD1rMmfiOgwlLesVgNEHVGewj/obJlLGroakT/DEdgqVvPrAumi+EsXI
PhMRFe4zbMMJ/BdT7gUojYrvDQkUfSuxa49oH21LCp/wwplqCRCf1UOV/AbGGeLmEHwWzrmcnKh6
4cBIUB4wv1TutG0qiiwvSaza4IUSmA9OEB2OCh9BSGerAVhQGKSS7MI6hyHwUpKFiI4c990T0QiZ
vGD+sZPLI1dZ7vrIise5KQt7CoEf3M5z7r1kaU0B0aEtsK9NW17C1kV7w7PIwauUDYeldOTS3y7+
JG+X4dooiQze2VPj4KVfRvo3tHqpi9A1mCx0HmKFo3NeyUQWtBhd2IQPvs7ZHOmverb32EhENdnw
Xfp/aw/X9pN7qgr3BD2JfDCphLzCjSTD+ZfN8QQvYyQFdrnJWE0NS+stigWH3JhWxCYOeDdfBCLX
cNd2uPc0w7LxbkidlESgC4QvppGWUk9V2Pc0EMBKFyl+8EhY6s730+GFkFP7xQwbZ18pH/PLxBpF
sxaixkkp1/Y/em4qQS+TAg9pWZaiOC9dXjyRwl7z3Qj+QG8NmFfoJdgHd6i9CmOOX6mU20FU18dR
SJtrOziN2IVVMDTPme21dwjWhjl1XMiugk+ZV8v+Lzd+CJMmTA512iIUhEmBE9FOCziPrBnSXYCp
xFVXlnO3m3gfO28hkm70MY7Oa07jhjJF5xyDmFdF0PINb1gMIZI7NrysE9KN3/FaVxSMBEfWtHeq
+y5YVkrGY11iT6oBRy2x8XI7CtZUc0wDZc4SjrQx/Up9IenuOumqVzuo/opzWz33sUItdu4UiPTg
EXJ+HRwNd7s6JpY77q0THK82owdvDuhcOtXHagzTz6JI4n8JEWIOBGs6/dZN1LDsQZseJAFA9z9q
jBqWb7J7pyWO0y5vzLVkOmw5ebdBS1SKDV9zwWFkoKp1ylAwaV6zrqQ4e30IXIiEBDXStWT7wrGk
gvEVE1ywf66MA/uQEjoFdTpg6u4bW+blNiJZWB2lO5Ss+myGH5lKt2POdnqCk046+6ecw1q3Dwn5
3w4ptv4OZd2dERV7MYNYpe1NzrmWD5MdQhwkSCnuG0QcqHTQqhkBp7gR6+2yVsB6PT/tzamJdD8c
rIvoTjhnEHLL1lfPOdV0txnQ/QpGl4hIeG5ZzeiiCMa0nHYZNthTyDkSoijsY60Jr5qS69A6rX0P
/r9tphqWkqqtYO3bHRH75cxJKCjuhOj6DybTRh+FF4VAEbQB0J6LQu+oafW0ciCoHfyonQ9OzJKQ
Dbt07XJodKrKc1OSeYeE4qUontw0qHzRHC/HDH+pufc4Iaw3YRhN4X7MYnHd81FOVXcSYRE8ZmYK
+s+wZI00y0OsNkfc3PgtY4kYNDaJ30krOwHKBliedQWlcMaZcUkIGAcxJ6ogGiKO22mRR/1TYD15
DiJZOmBufb0ePMSx/jGaVv0vJfeKhWFt4jU3usvtzogrCxt1ad1NDmL9DWot9obTUXB4nMDzs/iG
wsWjFElfHjwOHNdNJl0VfAyE5imfL6Xz5fku/TacnqDZk8YzfrmdgE/IE/bD+ryKfEiXo6COFHDA
pqIv+DlmH2feXx3nhkgT+ZCmyThq5pGDDwtTj9qnqqsDjxPnkQRj7227kap1yna/Omr2SRTE07Yt
sBRIVyufydS05q/VSX0TLgS1tinae3qMjB8N0JNg+0QcJWNOuFvbRIo3OHWA+Mww7S1k+yNeBHML
rhhLZAU7sOJnRkVK9rWNltp5L8gg3igj42UbwcuxBzYJsgh1cMgNcKLkJAzYaB3fV0pBzYEoHojk
0YAoIj/cPfGAc/+wIiRbn9QQc8DD2+xazkoLnTPZXxnMYdg4gBDk+MHiOkIdHjkiErFt9pqRhPuL
mSgqfsMFAYNwlPBPXZM0D94QdF9de6WHrAPM5CFNrX9bOZqX/7iKBa5S1bk3Te9Z8924Zdo/uRQY
DxyYe2Z6G0bti9c3YX6JMbrlxUUoOwalr4hULK1wn3rsQzIfXiS+Au96pZSJmNn714UdHBQ/oeZp
gR/O+4jVJBknE+Mhfnte3u/WPofyzaJIlgfhIfjFH7tMWbBriEPEu4Vfod5fWaoBj3hWeR6YoGzL
m35U1bOy7uQeA8MCzg0cDEQWfDVAGpNwKeqgmRsnO2ImRxiHOs/i8JhNvbmaIdpfn4NCLb9suoj+
DRyJbqFCFgQUBNurj1rF0/pKmJzTRugt2a8yfT7eKc/JHnngQMgiuDyCFfNBt278kVP++f87Qj7c
2fKCJAOvMvEzxjm7n92BQskeUjlPzqYvWufL0TR7hVB18lAXZfhG2aNzPzFX2+R5bnlOEqXkVeiy
SHntw60Xuuv46S+T6+AaXaMPu6IYkow0CNXlzcwEQEK+KXp1LgHzxi9kdALQWJiizqdeg+AG1JVV
AAQrj7pUWhso5Cb04ae7/AtwqiFlHShW7WX24nzeBRx5bon66fyOn0h+UumsWbqh+3hi3UOn74wG
6Qnjtp+mm9ErWCq3Kfwm54bmJ2+/cnSh6CPotRYMDm3Nii4kV7LqzET8LIbflxMeSK2AZ0/DHu6k
GZ1byn9gY0aKLH9hHaQJzwA3m85KJUt7kjF53UMQ88C9FJzwwpPrh9mdZJJcH4N+JfSh43XJWRhS
iPzMFEwae+NiVGaX4bqL+5FMwboe3TLs3QfjAyFvgKURBfAauFZKDoZTasunpf9YpyJ8av1aXa4l
2XXfXQ0CYBn+YwTI6p+waGm7iZQUaWH2iu9oAHoXasERJlyX5Ll+qadZTz+j0+h2JPilYvvcJYV0
9mperhe6EBGjAyepl1zUbIbezFxIXzhyjvi8Jhz8PTTEzH/05tKk57RnWLtrmji6rKy2CG9JV6IK
Jtzi4zsippHHVPrOsi10OkKDsUrvQKfIca8RLXibJtca7FZGQbR82SzT8Im5fJdx3abxOr86gLz9
hxCsF/Yz+6WR+3e9dSjBX2e2O1LtarhHS4z04X8cnceS3LgWRL+IESDot+VNey9tGN2Sht6BBAHy
69+pt5uYGI26q0jgmsyTHU0FKoy8pnFH0FjZ72lpNYNF1Zs/penT5SmY7YB5e5oTgnM4b7G2BSaY
n5mkuC76u5u+iisnf4CBGTVM4BioscwnVGsrg8W0zwR2jvUxn1kobg0ZIhfRTCF5F2biFK2Ksu92
4Puix5sll3aJfEZ/E1q3cZ5aMsmWTeCNRK1MA/zFgzDYwSGAEQi/M4GTvZIBIt0LCt+IX0Nnc3NQ
YATe7ABgfwtBPSI/xc456zc7R1l0aArXuZCkhGZFllB59qxCqab6KXaHbUm0Jy6cEmkTAR1l6TYL
FOFMqN0KRic8eEzdfkRSLinriGR8YBx0E2dCo91luLFXPg0Lrw/jBxWIyTV4MAYWTXtgAMOKHcr4
jXwmyZHcRhOscW/orSKJxuvNjqFu95SV+LG3QzrSKaBwV+Qi3BKCFxfg3DaenFmw1ZuCP1Hf6O59
wvktH1n5CrkdwsxF+gmw8B7dYXVV0BbX7VpiLCMlrSnNhaC98p8LGig7ZKDPrl6kigzugTfY97Yc
HOTNU+JcS1KVwrtCeGtyKYqgqwFm+fZfIntdfHKUzc9NUkTdhV0tXtlNxILsuUxceyMVC8MkMZ7R
kHqEWhJkbnuaC8PKlEGUS5nj6gkHLTnW0z7t8u4LE+JaP/Jttu0FDx1BbUsBDu3MDhFTAY+5t/wt
KXm4M3Q4Nlt8fZKkAskIe8dFw37e6VNDTHdLJBEFdVoHpI9U6Np7/PfxxtV4q2LAuQKRbdFdamDS
IHyYhp2igQgKWIIMs3YaLRQJ6CxMX1aUgdGJLWFo3+spwoQyQm44KV9V2RYp+y2DkiCc7mXK0O+E
iWmc19hireR4Y9n3xPjAf3Y65gJPGZ8Qcel5yojHx8B6jJwSkWrPxuu7a4gc3vRGabQFkW+PztIU
9+ztpX8sOUEuRliTIw0BxvmQ+IEmOYUDuPTwvgZx+4hxVhxDUm1AVnatGg9LjqD/lXVl9kaQatuf
2ip2jqaZSCMRQ6wuVcy88dmy7iy/sclrOHdxuBZ/VekQiAoXlAefBak3fM5INi6RMwgyMy2u9Xlw
subOrLhyN1ZVHpzjCGP9Nsb13F8WDR2bLVgS1IdIOxbSzkJ8A//GQNZx+T13DhkPTCVmtmnkqgTZ
4wwCz14g+QBkz6F9/gf8UKNlYq/3wvef8/vFURHtKw8UAXqCqdafdZ12+KkjdoaSjGImkOxb2j3X
ofKPE7cOzhyCndyNWmpApFgt9F3Tsqt6EgoXFLML/MMkohbd3gwl3EEWICvlLxhfUi3NmK771BjQ
uQEjmejOh2b6lM9k2G37PK8+pyYuvUNM7HxBuvoaPC6tO6V7fEpDgFvxBuFeWeU8I6JhwcFM10MO
UbrJb0xIAG8AiUzDQ8dQPNqgq+l/w6TLmTylN9JhSSnHYmzGQeOEdUlgX0mLtwkWMAnPiRFoCaUo
++eOqkycaBTkZzBql/VwGZsT+aPt+mQF6iw0aGixcVOv4orqiOAxq/o4ecmjJlb7VZaKsfAk/2Mi
amjvePL+UlKbC0JRFMiCsxg0yqzEfzfxMwmUxCp6lyHs9XMMzyjYOo5B/oM6Dd/oQvDXjY49kFGk
q/qvOxYo2LdUdvEBZIufvul4zC8uiMv6H/4lD/4c9leJkq8YB4CEhsk8gd2eFfNRw5+wHz7NrPib
ut5QnGL0TgwFMTCDzHfbtzkN0M+sfpHh/80GskB3rMvm6QoQI4Ysj51ov0Ljx6rQ+svrCAiESivJ
l+QXWYARhB0JGBCySZs/ELKw8EovHuKj3IlkAbbSFiQxFmhJr2lclP+NUYjGLAR/NjGUiUsXk8It
axPzOkVRNKvs1ap1vjMLy+JtRyhtuhVTsxCZiNHsUXLXjG9BG6fdZhymtji2s+ODhEhs9sBKjV9c
Kk24Xut28ppMMAE3Kl3xDBgUrJxTiF1+qLB1xl/sM3ffKE0G4imqoX2c9OgMx87HpX8kpuBWGTos
2s9DM1Qnq1D4b5c6WjH1Za66Apa1P6h7mpoACSqth6XQfrrLxy6GXazRv++AIQbYUUNgB4jsiXA4
CRUvGXEEfko2n9tU6X+MizgyYIXoZEfH7Hyji6Z7zDsByjH1fd18VEu6smYKsK6/0teDTnUiWsYt
Cgm0Y7KM5IkIPb0cwrUL+4up86C7o9Sz/IfSCf6DsTdBrBpldEyTOCbgMGzQ32bY6YczeYK45hZY
YymjdD6wj3gqvDew6zEb4hBfFVyaTMLbKBEKrrgw1InpRj99ZXEfReHVo0xefrWrVc7ZEsV5P4YN
ViQmjf5HiIgl3BajT9QWDIOVEAbjdCMSwDDvEQWShQkIQCQqPPL+5P7RJBXsvhLRztuoiCc7gUDP
4dGpUstbtIEPEVaMDPRY1NG0y7miNXQTXTmYHay+2YZEvPfVsDyCEpI+6thkvPVd2Kn3svTS+QDj
gJwYFPhwubtZxGpDuCxMUi5cfUec5Q1ohTqX3mSxDpAmr1x3rBG02iVmUZ+zIdOJGgZB2p4JFu6D
OJL6HZbuRO4kbcAvrTqWyT1iYo51SGsCIT+xVZuUdiYhYnmcXkBakU1BT+pgWxOyv6jRhOpO0Azf
aItTZI6uaIcHXtN8vS7V7P8unYqunZSOcb2rykV8jwQT9dt07aP30VQtXTlefpJJOUnzLf7pZmHB
Tzuwh+EYvtMcZ+QolJ4zkDAikgdbiSm+H2vDBQ02w33PzZA8MKmuCu68vGZO3hpz18qOcCi4KfNB
raDR7itTFI/WNXG2HTpF1p5T6ja/cPFUjw1tK1GQbpTE95YxK1Ztb/L+K6FvHN1oqdDrw5A8MAVx
wgtETMthIdP8ictMmA2L7NDdm7VAg5l3wOYkShgep2FwvrDzyz9xPRCviVN5OBIHVP/rpdP9tBPh
aYiQUgbxdLJl2UKdzdyngPxKCEO+dJBiwtejGZYLU4rt6E7o0FN3ZK2behPJrR3T27uZMDe55aWG
AjX1K3K+TcTDu+yydQn0tveh9uxc41SHjkGet236wvOf2aJXem+Jcrqt4GeV7tcV1DdqVafp7yka
SP3bzCQavvLAtCQfMr2ki/LS6SOsOkoxURIrheU7QTXqzrwU+zZGlL6DfoBTfMTl+8+Xc/xeUdaS
zmzz/ge6JGoRac2i73vTyeHTY+O3j1StA0aGDosTGO7TJ5EeAJpCtIyPos9RrZPVjGIHtNZnQxZU
ssV6ATmi4LQP2FTN0yVoYit2lfRYkFTkOD8tPsPu01hOdjqbsYhfQBowN/CZWiT86JrE4YLPnLwl
cDobAiro8tskJUMRR2gen+IhiJDySFyXZ6LCESMDIZNE/REh+eHRQzg/aIxTuFxGqXsbmCx79uYI
TTVzuy+EPgh+ggBb5Z7JU86SPav9dvwMujRZz3RreoYv2iWg1eN0FSfFJ838mzRAcaMmBfULSRzL
46Ij2pQcw9kZj1vWHHoSM7sHVl3xFRJvwEMXYtoBudDBnV7JramvDWg295iq//PZbRyDJ+2A4U9k
ZO2TNfXVsfDBevxGpS8fjaUo3LlEYuitVJC7qL4WYBtbBCA5YSXW9FGtNj3EgeqIT3DGCBk4ruTy
8t2aHAJvfZ6lFzH9rcz43MBvY2I8BXi4PgJBLsB3A6IivCZwZoGJJVGm3f4pzn001Tv+tnZxuK4r
l9EFM0+PZSgXooGBFNdEH69wBniwi5nZvou45hWkgukOxpr4mcLS7/bTattrP9Zi3gWuj3e9WylI
vmiL8uzI1mBmFF7J8ZJ4UPN2FBtesq+ncHxvF0170OfCQB1aiuDURcyc91LJ8C8mYc3hqLk+Nn3b
ys9ylvEV9GT5FXeEXGyIaNHk5alw+O6UoKMeOuIWiMJFMbMJWJDR4bhT8ISYMyUtL+rGeD+pse0w
PXbV2UNko09L11n/yHiG5CBKSBa3tkJpfSSxofu1kuHpfAmxkLXuQMWr6WfS+UR6qX1KMPkisHCG
qvt2HGS62wTsATVs2CElJITPYfSRq8b7Dct2rc4TgQL3I4AVu5HpMv0H1aIMd6vvYZddQxzdJ3Io
TLhnetY1l9msN+sCACZkq6TAJaz3MLKjdQvGP5GbBT95P2D1jp2pXrHXEf+czy1eCVyqdX7OW9d5
xt2uMKXFSC7uyGdIxZX6PEUKvcjBBMeOEK3sTEhvvWt0ilxjC/kobU5JApDkarwFDA08AoRsPgPt
LR1Nk1/Z3C7PacFDesLOuXA3hzmJnyrgCkXSB0fnQGWPPG6NzBC8YosjtrPJdO7tsR9hI0Coagxo
DJ8kJshqdC7FyPwcIrqn82IfTXVIegacosXeWgj8JWBK1PqVzNoEZ0fUY/Gnqiosik6jJOEr4PjR
8m2oH1cqe/4cnL0DG9ZKubsSQ4e3JyaK/L2w82loG9q5FRAE9kCSo/gf7zBWIdkHEDHtqfaTfxoZ
6YT8eGAR1Pm0C5uAtp85jqqzz8xrGWk+hqxh0lfy4vBZAmlMMG7ykiCEuS712Hv/qELW8jBzQf3r
yML51U+EaJ+TeIBmZVjQrAgbJFsTnsA2uWCvUBdSCbL00g+j+zolYcNrybbCPdT4qcyF7Aj7H6nM
4k/LFKi+vTB1vMd8E7IEneJ+3SkBoRstoTM+gGszzrucsUKlS8GUgXlj5dEoZwWSLaZjlX5rAMyI
+zRjlv23r4gLOC5IEvlMwVj5XzyAmC+2I6Sn9JTz5csfFU7CPS8Faj7mW7116lMUeaLCvCr9/2ii
BwT8lq/oktqQJNmd4/oT+kifKdxfJygpwGPePcIS0lGJMwQsDMUOUt705C48lJcUtyuWDol4lBNJ
QqNPA+H3EUmuyK23YcooV++khRYLOgXOCZs4zwm4xrTHJSTS3Anve8DM8EYTip59lgBf34PdCMMX
1x3YO2N3mYuDmPmJH1BHI84yY6DOoeOE3nmNgpqZnB9i1ZohdXn0Mk4wHLIhqh94TlMSzmam9ECP
KwA00dSE+wI6ls9HyjLZXkSOCI8ZcRBH7w0eB0BxtYo8FsSd/hJFL78HtDPJ24g7ETA+C8JLYkZN
2m5YRi+c8w4JZ4th1AqboL2be58gzmFt0OpDsElOI0sqcu3dybtqsMH2SIlJs907ccx0EV9Lswti
6wcHJAZR/emVrD7OuaEkf0tyECYbPWV5eE/UBCJouNJhgbqgbML8lZFsQPNeMSgIj9MAxZvRbnMD
UyQBfFbQ6RG7m92aOfSsm2gg1fQVgZXfPKxwqooDk7T0p+2AlOJZRI52aCYyMreNa1hI0SKR42ej
3n4562y/8siEzqkP+si/Z6aGlw8pZbVTQEr+trr3kTOGpQfPdXRdZ9Pg7TZoC0MGTStahWqzzALP
fKm1NfuG4JuEXCu/b0+TQ47lPlAxma4CCItz7sJZ6Qs3kzufYo/u6wUnzXzzFja0ulMGk71IWNZv
VpwGhJL5gridWKTBb4oHTpSxpRI7yoWBxSZF0IC0tibO6NgkPjHzGDxBncopME9or+P6PWJsd4sQ
1vLKL7B4nIzIRXZVmkDY9DwYvUndL/WvBKP6AmGgL2bnJRxbZC6FBrKCyxe9xgfA3hCUIM4dFPcG
eUC4V7oci2tKpjMiXMfPq+vSG7/9tYbk9n3zQ6n0uw/kELnf7cju9IQbPUsOnTd6D1NM/4LlO8+c
7VwBtbhw36zQJykB+TvdsHVeSlhVjGfWflinV9OJrkL9rSEOXDR8svCgA0ZgFzYTevnOZTV/3Uim
oGbMOjN3TFOxA9OQ+4xs3CbLz7ioIwcCcB+hAp2yWVwdJcJ4a0kf7O/CeiZZMWEExwC58LPWEH7G
2QnGAvJcvnUrFT/cti6olsqigSypAXptEPZG11KmGRniEG2QvZMeTk+MGArA66176eY1Ko82bkp/
T/oNL084AnmBnMiD8MqcOYYttCSc7eBLHLO1GZo1tK6Jzy3WTVn6BwvLnDz3ipv3rrJryOcT8meT
xzLUy/hGFp4qn0P0OTd1jnZTqgZycnAvs8w8t3CvQPFB5sNbXy5FCNEKU/IhsomkXYBc3yPrK9L0
2IU5sP6Na/mcsFAUUFTXXWM9JQkIj/z2k0bXPovQa11AtAU+BAZk4UWwSHJo4h0fYXxUyVfSt1ey
ukwNuGOPdbGJd5JjFUdN0XdHHQ5D9O4nBV0ly8j1gA0bl8MA82dC9s2mhu2TYYtfRDJ653hFDY5z
OOR9UpEmDhHS1u9xjuTfHJwcuiKOSjikCeMiZBZCfOYMXomkRDFINLnog9+2qEitphQhGZ4uk6DJ
tCeIB7YJ1+UTKiCSvDy39R6HJQxIVIM2Tr3YjRHn2GZIIfhgO1fwHmSVFGK/IGu6hZ6EgTiuAFrf
WDSzR2nRVFfHkJEGMrDs/5HIQPtwhWglxcW3Mimhz4eECKiGSoYF4URC6aSs/xsVCrQSNmZ4DJeY
uTyk1SGor0mjgoPHkIJYl6EO7Y7SUXKykkWHsjwsLUs3rRF6cf70cNlxRzB85npOt1A1sn/FJAYC
F7sZtHSyen91QQpfVqfFDz0QWAs0iH+hx5Lt4OIRP3sNo7INAeSl88M5jJQ/HXkI9xSJRH/Wjhsh
KauhD951nQ+Pzvf00J4KiyoWERyg8oecdvt3w6yq3EUqKt9E7z9abZP6UZVW3kWRrux2UYFHRswS
gXFMFkd4pyG0PqgP1oHMxME+FBwRaDVf6dOn8MBudSXNYNWUOXW9lFSizUh9BeVvNS32y4b+EUoR
AkAI9m31HPVyLu61XKs/7tr57r5psDZofjOHtmdL/77+VAsawmOzer3dok4lejvT9IQXl9HfuG0j
t+w3ThV2SB7aRnyquTKfgztEw6GJjZvsVek63rXLkvSLZ2IejnBMg+xzrgFybyNnZEAeRUt43yz0
FLsYvR8x0bbPiHkaUrlww6byLYkN4XR9Mq3zhxoMCE6TBOKuI+Gk2QEqIRmUwZdnd53r5x/tInBe
eRWYDKxG7BeTnU3Q222FHcfmHm9JR0Xbtqh2FncRV7EEhFX3OE+BY8SZFqjdyoba703g/BMvMxas
4kpAWt/+Zmw+wYVWOVaphSfRpvULnW/2BX6P4RpWLGZaOkozfxtkwsGLmDWofZvdSMwAIrsuhCO3
VXnnTHdrG+l+u9D3FK9zMCgOMRsFyS5BYoaRcGbMB9YMT4pFZqyGtPY51LXAGzc6mp/xpjHBlMKA
FRQUD/jsjtmx7Ubcr33d9AnMdNhMPWuMISuZnZU9/p2hNwwn2yLUCH2NE7vIw7Hh0VTUo+d24pgT
aGLWe1zHOQvZwcFur55kXwzugc6r7z6WVqwkd3lePyWHqkhHfORhjkd5DPE4vzS9r/lgIcsBnUBk
rHFbssxOlotakTEeLHE5zf0Qt2F4VxYT5+PVzfyOZBWU2vEMzo5zzod70Af6yFpe6x/2UDb4StmQ
lh8qb9AyE4ECK2HrjoTa7krVr+2dYFiPmqxhggsmLE4ncFFDhDt+ZoReH92WP/6a1/idQKyxqkCo
2+vAuZSaOfVxFU1ePA01Ws0NDf/Af9QYkwOxy8gLQPM+q7vJtbX9VWadJIDNWXxiGkTdbpPeH69k
0fjrq4Az5136uQYO5bjLHJ01jbDdFJSgxIeSR8GMoQ0Xyl1/AMN0NKwP/tD/GLwBVeQiMqOIREnF
Jd1CAcrABtFJQQ+9KFaqeptqT670xyC1dy6ET0gIoTDtburQEO8S6ej6RZRk/qnNEBKee68WLi7k
XhPApnvWD6F+KaU3tvcUUsv4ERi6X2abVZbtAsfiGvQQ4sIuCbvpzxR4a/6Aa17eta5Wb8i8RXPy
BgkdLMQMIhgYdMTZLB6VYN1KZkGd2wo2QcUw3ZVWw0GuTWrRmgzzjQjWAYr61ZaoY7EBVfFPxftl
9oBFw5pIFkrOzZQDEkOKKhII6HwxfnT0hgRVdwGKNzwtyTqybiMxs96i2CIMFVQzbqSEMpAA2Qho
H6t2Y/p720na9HYAJk3UrkU7WBG6kpyrydfxl8vY9rND+YvmBRHOfV6XxfrgzLNofoMYUcVTi+ES
0g6YmBU5uKqT6FXTpw07WAvmuxsdSvYuoDI5oYdPv9AG92doZaju0cUJXnraqbu5GVAxTrdCjVhH
Jk5vLByG6ApQF1+BQHzpbs1gXXvS6ArkfmjcKXzKeXgxhNUQPh4cTabDznLt/cQKOf1RhoHOcUAy
XNwoNw7Lndv2dXLhiSadAsLfLZ/B9L/YjNRqF4T0ApBExuVi+b7F1gQMlu8GdAWoNmDPTlfV99mq
T4Fe3ebvGsSLc+FviJrXwh3sE8mvVtw5UgSfVIZ+U5PebEtwm9AZ0JZs+3KM3U/b+HapjnwXVcYi
GvtgwGSRiNPffe7p9FB7UflRsEolZq3i5cO2dwOov7KwTHLW30k7vadlliks9lJhogSFV7uHgAqt
vmf9nKa/eXlXDxguC320C0OeiR0d5s23PzWGuGT8TSpqwADIsvyeKoCdt7OSDqgMpLyxTqogkjsZ
1wz2dJ2OaCh1UfjDq+Ef63MVcApzhjJ59t+6dbKXPClBMAzcLaTblB0W5T6EGQ8kOLg9alUZftOG
+eNng7H0whNmUNHPMc4s2Yc0giSq+1B+MyDEP/iwAv8UxSUZ9Tlk+/6zZnPSkzjFt46Zf3ERmg0g
Bg8SlfhnQFz8A1IGogJhXY3mQNKYnBBZpL1lFBI1EyOq2P8AERkS2VbPjveORt/vjgbhkXuubgQg
yikyjF7CAD+PNtNcn2rg5/m+DNwe3yfiuKvJ+ywhSgmXxd5zcf5RujjpWfQWj9G4ltUPL7n6bbC5
Q5MNhffF/ohcugUqYnLMQ0loM1u0/quNUpcI23nMPtah0U9gpphcd7gdkLcRLI3Do/Pn9oeqLDH/
KsfjfukDYjF3mVaFvWAuaV7aRMf/5eBHDJns0sSIYWPIWGU+tdUWabhdPyLry/O44JXcOh5by+3E
RLZnhcNVdGShmiIFbjWUlKIN/NcuVkuF2woilXLrW8XUu43H4uIWqY7mvLSMC4kZPcfTjKym6eem
ORSTDdXOUJkRBQmRnURhhMbk/dqetXGeZB0SGVUwuwRPiZiR2sxVJJRoedDElDv7KgiCe1k5Gs3H
6pWPXC9s4udESljyKgpY3Hc2HKJt4XA6HUhRsfExtdGNDQ5cu5w+0+pGG6pVnCl0OwIj5piZ8bty
C7BrMQAhDL+kIcz4D0bmptJr3lqEObznFHL+xmBUgRqLPVqOL0YnyAE2aO1XeT9jJf5vLUCFb5Xx
nWrbLMxyICKQhdNAdcteXenhrOKZXz7Y7FFBwwCkG2cOMcInLdwOCW9knH9jORRXv+mS6tKtWZ+f
nDBr79uK4GxMf8M8y40tVo/sbp+pzm7GUPbL4pDLLkUIke+DyqG8aqHa8mahTbp7Q3KE+LMEkuQp
fLopyB1Hqi8eG7jcGSaFYcv8OABvFJbZh+dirjkOjURpeQbs3dhfM94A5Ks2SOqjZnL2AiEw/jsj
40OHPzeu/8ukk7b3xPwQ5Yk+FmAzLP6OELAJE/4mzmXPptFt/+CyiO+JykXA4OHyeI2MJH8YzYQv
HmOHoddwdlexst8EwKIfWjeYyI0RqnGfgtUW3jHgNkqQgjt+pfqDnqvaDIjQSU3QwMMQEFLBt0Es
lmtC5ReBJHMjf95AhK4cmhVW+KwLBxH/xRUV+/wQ5D+f0OPMEXHHSHM3TTEyfsDPaMDhiHHBLl24
IyD7dgmhSPl0SzjuGtwuVJ72LulJ5j74RsQXyBLpzxyB1Nzp2vX6L+rIuSTTnrPiWwLJ+ABjookF
ydp/kZrNsfWt94ElI/qXcyMTdeHSEeARJ5mLoPOHBG2B2ckBFh7GFNv9R389LycrSnB9PQEgH2iy
OfQx1HEbD6lgExINkilNbsIgvYIJXn+jSlm/sWV6v8Ea88vImLUOEzwsdYcICdEtSgfTXUGYy3pa
NSXDFj8J1qWEUvCLiGh35ZNPEnsiiUPfnII054/MjcvwCfVUK5C5UHEN90Ehw/UOWqGz7HALRvjJ
iVCB/efeuFuqpUvi3Y4AAyp0Vc3P0IdmPPcAmmAbRF5ZX1N4Vg5AZmJRXgLBnyo3KapMhsFo7Tk+
QUa49wBcK2yFs4pe1n4iZQOZfkGCtcbXxttAInLBFfru9cL5ixHe9U4RfDLxbPMp5fZGTUBoCr60
bqe8pikfbur2d94S8mTGsl62YHBKySp2qU7SHSqQ1VVKPNcfvCyIP6dU+idNLAoL0tK3d2FSjv65
JJQTJhs1PzR7LEekqxQJa/vuw6nLhkasoGsmyxZD/N6bG8J2fD3LCe5abvrfVkkV7bzBndYji9tq
ucTMtdi9Q1xu/6IjTvggSt7v7lcTAhI84ivwzOEWDrR8BJUzT9uyurE/gVuQJsJaa0iTF6/kPady
9UM8Y9j7gSzFYAxU1ZNWuynRqmxE55Cdm2WUU5cwacYBEC+a8/Rwu86BwdQkaUl/uqlbPVe+tazL
cragy9huPYLW5XYloHN+rank8wMcLfHSZaA3N+L2LTPYbKbiiL2nShhxdJyodTYZlESmEXdCxM2J
2EmyKmiR1uEEuAehQElp/6tcIswMCSftaUblyu+L/OwJIE2Y/sAeK/DOZOFAyZMq8gBZLy337C9I
rkjzwIF9OQeQumKO3HcjF0R32nfZl9rQU5AaJ2fZC+kN3lO+zCu3DU5+xEDop9+mXC44EddiuJ8F
13Mie5Mcct9lMsVCtl1R+tY+ebdoPtQL/YTCxIuP6F/cDN5wJWPAkFVgC33He99E6HJF/4Ywg+Bv
9Bz0L8qpTAqQcNH5XndB8FiyJ1zhZ2IYLdSw/nS87xndlYZrzFg+cHFtsugDhALTNoWagPOVqILo
hOeGHTggGZh7A+0fkisvkeXR49RpzyNd2LxXkJZbfWB5Usg936uL2T03MbulWnvrfmC+k4w71bFp
CY+oOibOR1GApHRfZFXS5Q0qcJzj1HmLOgZy5FOQBbsEHsUMfUjpLOJd+4GpabYclAi9YOa0E0WR
Rv8sfJeUFChSOxCaDYDzWjjYaKyMHXnFmKzWLwgXl+Wh7LFX8SyDse303HOZkpRwzzJUMxDVnG5H
AAnBN0sOiRCWvno6Di3I+TOSSRRWRQVRYRvg1Hi7GcFy7mdnwCbRzuN96VDgku24sNtxrJyYDWcT
VeNUS8R+hBxkOIXQM0wX43Bh7DDBcHSSt9Zml5D8W2D1Y5w9MlWHAWTw6Zh9FPurfZ/LicwUyoYc
PF1GKuVXXIn6PsngGJDIjHMGwzZS8MnztwxLOc5TZ4h/fAQlEPEGNLy7kXk5I4Y2189rNpJwwuQh
vpC8QfpiX6XZ1a2cOPkYhNanmgyQahPGM9IIksAW1GSM5W/aAKNWX7RHmJ3S3LF9zaMX4EcQfJnS
xw+NKwiq6vCm/VtJuZx2CCiNvxU3m8IpbHIL0yhI6MIdpKsGXZXnn/p8geKqA9IGKIDaOD5Qv2jz
2JOKtK9p0KN9BojDuxvjRA17RZCJv5k1OIJDVUoqrpk8tfJswaL9GzKLwg47IqBNcgH/Uyv5cac8
jMB6Q2whUeXE8qlYz8NsABIWJQU7b7JPsDqYLJUdJzY3rHSjgSv6oUdPEnl8G2M/n6pqHH+PpZ0C
FE3kPd9SvsE5cG8rPRb9Hd7ZIZ5PIWl846USsnbR8XCdfrlDj/ugMTCHkGQNDV+NkZbN5oBncYvQ
HYCjoo35HqK+mlEcLMMyI8wE7/IrFXV3BCfWiA8fMXj1Ar8jVQ8WENbKuU9tYSzMxfAWlFqk2Owk
q2dmiyukBfRqeIY3A4O28jVsItQHEbnaMYv7nIq4pHbHp1RlY/iAZ4IcIDYAN0bLSrjQsu3kyJah
qubx5ltpKjLtioqBopsE4fNSkDtwivKYM2sT1szOSbKbiLpBpcvxz2a8XljNpnu/jlvaKJ5KPy0P
MifkEj6LBjf8UjXCTW4AFme0LwkSfWQWQ9A306YiwnLJDjQYtT/s1qVLfgdOXeW7wXXW8b0nua3a
1SiSH7Cc2dfCSUuzwe/KoMfSxcfbEXLxfctA8qVRFMrsJkdz8WIPlWaAcf8lc7KCbsYQ0n4gNLM8
R4iml2MPqdb/5dCtl2S0oP4pt7NTZuD91qKGSznO4/pr9Q1C3C0vdw1IV0jTo56FQ/YzFbq55V8l
JhwePMZb3IcMQNGwx0FVp6xLkZQu06ZJe/QsIirgsfk5I+IHHSEvucZQ5NgINin6yB13XeAfyOh2
YtIsiCfvHjgAUx9RZxawf8RID1hrqziWfPLFowyyDGAqaKA7+rdOy41k4Qi5HR1bUf+JPVRonJac
y+jwydoCoFYR3YgkkTogd+6cwcrlXrdZ0P9lGGiZ3qSuCDGvd7Jwjy34I1R6NYZ2DPKQn9d42iO/
r7Lvzo0TufdtbrOrBLWiSbZ0bZ6uX5br6m+OGs5SRo2ifibcBT/CrkchYil2x9p9KIvk5p2i+f1Q
DT69F/aOnv/Ve5MDxEP6s1vcdWJVwd5acC575MKV/ufTQ/gpS9UcNoaauXyDB/a2QYOWsUvh2FLp
ePljTDy6i6KpKBVmu3qZ1QNuzrnacw7W7SOAKB8tIYi77K4IkG48KZcG+ye1I9ynvTv6NmV5jKwz
xyvPkib8E1BOyJv0N62/PG42PB6aKdYlETCXvxaseUjgm7EXBXu3jl2RMaz2+p3EtJ3sKfJh3/B/
BDf8nVi9htmbj72BpSIrliI6dqyW55/Rj12FMzfvnYPpVOge42GiZl7BAuaQiCIyNnb/4+xMduRG
0i39KoVaX6JppBnN2OjbC589JsWgkEdoQ0SEJM7zzKfvj7XKlBISbgOFXKSy4KI7afyHc77Togjz
Cb8ywWhjms4psbaORYYKe+5IlzeowP2QcLV4kSxcULUM4bkVjbLhdtXeOL+XxAbr4yA9VqQQeXEm
v6YJdTPCSycKd4Msqxlx5ejnN1NaOyW56REd9BDAAHkXo4JjMzKK6hA+8BIIPsH84O2AZ0+wyvIj
G+puUQ3YT9sYlKUeKqAugJlN5RyXZGmmOxi0WjJxg5CD4Mee/OeJkUe2b3N/1scej017qNBmJ9M2
V11O4j2kG/uJ7CCSNRlOOc3ZdquWXOFYphlnHpYeF4BJGQwMnkFNWprk8IneDDPF4sSABBEDocn3
qW+g4cJjOEAVrIv0lAN5kCUGDA5D0tMGLXhqiQ5K7M3Mbrx6Tbuu8z57NUJZ8pYaj1iiUZN6uS2T
MXJbrOR0tOyPmYT51U4nWEv4l2wr3ot+Tostbrt23ExhYMvX1ERNEl3z3GgXW3SKLr/ESwAyf0Nc
CKc0I2GbDL/QbgKoZR6IuI1Jag8KZiPJa2AdNgF4gleEt4COueJiGl7cLxOzD/eGfUVqf/cKlPVI
cScLfDFiaWkIk0iZhkItJs3cs5HNg23U8uRWYe8iMZxZKVzlHpPW0yhNvLodbZdTnagQMq8wz6DB
65j5bxVSjq8ZddzwDX0DYz8ijBzTk4ZSQ0mREFpaXnnjaD12hGDQVcmRm16K2vM8/N/s1W816HF5
b1wIOj1MXYBOOEHLqH/sKb9q/4ppdgsobovrMwa/U2D3zeI7DTFoTO6AE5ajOZRA1up6j+/XyUEs
Fra2zRZsPj7pmeyDEfW6SZbhkBaJzl4D6oDh2nDndcexaMimyEM/HlmjF61/GibRjcfKFiTwWa0E
V8TYAqPrKOaZdKWVMnpm3N8NyIAjdJxNmzvgwUZjSFQPoX3t896bzhm9FWpQvqR8l6NXY5GMWoGB
WZLFjyhla+b8akhJNqppG7YzPohqVxTU/Dtr9DtKI+YXdGtRQTodymln07pzF50Y2Kj5pNn82TtW
WvZnhxvIP9mEKr9zyjNkzBNP3pRuR4it0yyXOrOdfm/naTFiC29xb0nMIsyUVICKALcBc9FqioYz
EVHB97Z0iVOuVGDa78hDlHqjtREVPwkKuK2HjEWdCFeuxwfUc8Te9JMLXaFM2lwfmOvBQE7r1tqW
RKux7nMHa2CZx4nU7io8fSNGk8XI99SM5TXakASgXrrQRQmqdgqiTE2YPEIHM5sBSYphvE7j67Zt
Sv8a6MJQ4mbO0LGFhNg7e1ZTlGo6DIks0UnMjaWtMkG9WU5q4VCE3IiU10QvVlfGyykH2dhyb4si
uOYUQCbVDab7iNg6frYze2Lli+MMpbwoqYcLifyD2RR1AkNxGraNSU2pNhN2OaASs8czYIE8JV7J
9/yvAkiAup9dCpE91Y2HAIUGJboiXUYPn5CKJ/G59VVnX+spm9WeZIjouR2kMah/6QFv4ZfXXxKD
uPLNK0KmcoUCp7ULFHuBQ5UK62toVPa9w1Fe8GuI9rm3lhlLFZl/+XZE6fUOLAaLPzm8rBCqYM3f
HDy7fsSSnDvnheS2jyz0qhKUE4Rx9HzVEpMYGI4Oa75kvG6hb37vBjRg0Eh9f3kgNyv6VEJ8mo9B
nqt6y4Z3Da8pbV3uNWnOhMw0ujihMo7kTlSlXzMDReT40Dnsmg5dQyzVp6Vjsv/EtooUDr6fqOS4
JR5pw8JAHWmRoOVFbfoFhIL7Q5VxckJSDeYe41b8WdZ9WF8lngv6gpwduOiesey7ORxw/hItmj8O
thzKQ+7NwpCw5Eui9EDd1hvpxe1TXUwpw2kOo0OCuLk4mrgMPxnJavs0uEy7iN3JfGypA1GRe6ut
PeBRMgrsjasZQH+Kinz0QI33EnND2xkGMmFibT0RY0EgA0DqMzOW6awtgdO7H7WkTShCzD1kQNd3
cHmJ27E8jeNUIB4ipBZrDDEUvmcdiyYgFSNFKZAyfZYNUT1NzB6aYFHrvjQTUEK4Nom7QZQWosrE
6bSe1pjaDrXHY/wWhBjZdjqw1CO6I6D1fTGGD3VuJ9+kldg3BWNyBnH/gXRZvkK2ny7LeiDivUeU
mM8dDPYuYZQGjre4UWAq0Id1rb3qpKfAJwMJnFm6Qgu7a1gDGrlZu/C28dJ8/BCCGliTZABlQ5fx
eSCKYJ0z4f5DCjhIsrmsJe92tlfV8zXa9rC6QZyGJWJKoleqvtkjxKsKP/d4PdTVqCISr3A2pJfC
6qr3hPD4bwmUTXG1Jjl/thokl1u2jMVVzSXFuwgrOeMaQd7G51K0/peQc/RRTWmVof/i8LXR4Df2
5xykbnUmjWc4sPfjWzaBJojQrdS41YjPW4obwLET8OfgnbGVi5wDSll2tFXiOie7NvHHYtvLN8Ny
icTFfkmOPgRbXHlWZpsTpd7MmtLn6kmotkOsqjw6Pk2uPepdjviDaK9QtTcdIEHJdpw7hblJqSB3
ypSZGQlMy9XYDxr+FkL7W6RWXXjmF3SBNgu0z7vCVimLjsqno5usNADS3WWtuO7wMMab3p3wVfHm
Le7mJh4H7AmjgErkiGLnLtB1bpalqb/0Ju1f8DmC0/Etk6Z7HVJHbvtOrB1iHFZfa4ZBME9ihmyv
hTW035rFxnjvdyNhSIhFEs9cZ07hDe847xjPAh/23sNx5qHsHVlPG5Z79ndiT+fvbFqL/qZeAuSY
G68Iwg+BhCeFU7e07snEJH1vSoA7nKao4Z0DMnJT3Pa1UcWhpa1zt66uVfMk84BFOLF2/gF5YE/G
B1Gu60PbdJ/HEArLnjXqihJEREFAEnU7CWrwX+h2kyJycRwhdNuOncQwEUaR8+qxDlY3LWlg0+cC
9zRQGzfKie1FtITZ2RrA+riBJc6m9zPiXNKGstjrAlVcIysjIxTgRPmRWAvT6JjC/smUMn3BSRa+
B3Dwxn0x8+5GzeHTmXaDxtkey+ZTUFElbsNogJpedk34Clob+xHYJo/VXBnUDINClniIHhVgH3SN
/U5plywsgqqyfJtKXP4E3Os1lFBa8hHxDwtHLyaIeSKe29znwnO/AQwYAJ3Lxn3LIvQkJ+wWdMRu
idiHsK9Z7z3ijIpPLraRlPd3bKd3wsaodzfGjVopqPAPMFEZ3OW7TJnlDHV9AlGYTyAT7dyv3F08
Cfwu1Zi2kmq+7kFjoi/sTvVQToDNoGmIo/BRCPK3ygkv6kCR7CJsxfYGd4fpH8aGlmdjGqyqV2Wr
klPR0yVcz3VUAwhvmABsFhogtY+sPtEHzu75TEshEQMT5epZd6PEhqFPdkDTs8dg6g4XxqKR/Smv
2CP8wFaDT3vf6wrY6GFATB2Htyz/CJE+smhw226faDyl9B/OoBK+5zR8siZbxcCY/KBvbopeuc8c
4lrvVRQl7XbWWfja4phovy0z/mq5Z5bbia034t0msFu6+VsdZd5132EfwF6ClCAnBAqN8S6dZV/f
IsSb20M/ziWCQiQx1rRTVGIBd7tj4YKsA0Z3j+x4cUQoWLn1Jp0zx4fRoJ3m4sF5LY+4cKvybsYZ
amGbDOA9b0FwFdE9yV+xw+R7YWiD6mZGPMziFKoD/nIScaCOedk2teQyXo8cjPFp4YBG50VsYIgH
GZHRGf1IRzMp9bAGDXg+hwaWt2y7KHt6jha/kbh927w5ICsS+V6gSHxUISaznc7JD2KcYmXPCQkB
zm1QeRSvDCSQmzLZb+QzU7n+u88DTK1s1EAk4OTxWsb749lsAwmu3XLXrMe/Luv86FVq0KdKMFpm
qwXC5sRyxwm/Ee+FGBJcofQOZRUh9NYYfKMTCTqzy+JcNnZxraK+67/xgnfiW6AQfF8Jhr0VolPK
J2et1x9RQoTBE5SpdaM4LxI4QTZzWx9Wx3h0GBdQX7zjQuOcpAoRXVLF9hc9R3N8DENM/5u6nTCV
0ZEjWaeXtxmsRILmxaNkhEzjZSbfJoaad1ugUBKPiqae3UJOlHryKTIYVHkDgJBKF8jOFEVQH4E3
GKMMYKJqvqfqccgFMFChboE7qu8tgI75hjGGaT8Pwib0jZl4jYBIW/qcp0CSHsaY0velwjHhndyQ
4RASqmLEeh4tw2YOldVfokiZ8qocEdRumaxWNvFWdeN/csuptfcMKm3eDcRTlj8cwUrwgHxNwTiN
iogRqAvH8wl9+5Cdh2hkZMY8xkf6FCLtlA8uAtTXHj+Ye9uQWtwdRECBAUPBwe4zp/xch4Hk9pUW
0UxjvcXcF5Gg3TSITj6YkOD7JiVA3iAGnASweKIMkKVaQRV9rnIzv1FXzMND7RPgTETRKNQRBZyD
ZciqpMk3aM2L6jYMiza5Jq1BJ3dVyfJn5wMwZGWN16NguAO028WwiQ0QAL/jQldlAG7gMKHHqmqf
qADcau1NifKlax6mXAXJ5z4dYvT9/CwcWnPCMp7XjB9Y97EndNN8ptMYiR4NRZizgbKWjiCKWgad
d6kwqExALHo86/yJcf1LZ/y5/Zb4tNEnjFC9Og1GifjCK09Y90zMx+BRhkndnihjSBYcJ+3iGXcF
r5RctbK4n9BmR/t15yNOtsLztvdilFv01Kyz2TXZZJAEErt5kCuKU8qclphZSBdWg+hIHphNj1TY
DmFG5qoKMdzsPRW3+QdAArgWU6Tjl1qO4XmS2FgYKDnkYiEaGZ4dj0kHorl6nM5iSPCEyXD0PgLy
1tttw2Ca9KHU4iWq/cG5YxROFEmacK/u1jeYt05dvYvvgBZi4A0nigVgCZYGmRDwzaIVzWkZ7H6l
VdUYqmwfuScrmzmtgAoYUKRNYZarQGNlYuY1wYysB2PXAAJH8nha5kLhNu0QqDSZmb5aRZw9zJEf
RRinIoViEyk25GaYeJep4v2IJbIJn+0I5gvT+dG6tTA54FRqeaC2CPKo5hGtyWGN4I2/oLfufsRj
hRrJQoLPRrmKFf8XCBkM1K0YZDkF4DeM11iQFWrigB0yXr+dCnqskMi/kSYX42IuqZcm5a5Gbv+C
rp/lXuxNIzmz+Axf0dQ4BAaRpXL2FPF1+4HB+JduWXc8rZPPdw036S1MQwabWVqa/gJWNHtbFqdd
kWpjYG0j3bsPoILGx9EJulcyK4sfTivT94C82SvHGXsgjhXC/M3EyxybG9KiN4ajKK+auW6qfQOH
wdr7eZa8+H0BAk+gf36N8ak9WWjjI+TNyE92I5bFuzwiMGvjNyX6KyBuzUebUq2wZ3fSB6y07hff
dp0faRz/J62p7/V2MXmDOrv3ahvypUiJBkR9zPYuLMTOEw7n4oT0NN2xRc6vDcpMyEfEHNcbFIww
lUdwpQWHXo1/cZY16UXYI1lkJAHnGqkoLI5y42EScmTCebskMzaKOkK8tjGtTUdAt2dlOPpk+aOR
VettSdNsvlNnlfHeGQsdU8AUUDuTwtHXHaJDGyeVZBNuyoprrQm3iWkrtJ9deW7WYSzivOoJi0K4
amw0KugVk2A4chjk38ehlu/WyHm7AsFz66qvvPpDs+Lz0fDlBcmvPgP5fWhBvtr3i6zvOleYJ945
oXciiY/4hhndLDCMgu9p03Ou0r1ZsW7ODSNQ8H5DmD01dUsopcP7mkTfkqXtXrBy+SHb3vo8ogg+
LXXlfIKpvNJ1wDK17MzSCMEJr/bt6CdOfoyDEBPaHGXmuskW/7mAgtFvezgOqBvLEttI7FCkoALB
3uuzEby3EM3U5zE3zuMwdNFDHQjehaEkQAvoQDjdiXYoAHMgJXc3EXCya0x9y7s9UJ1vI5es6403
0YWzYRU4auUwTV9Ge4aTSTPK3pOddYM62y2YCUd+flaInYZt36jugbVa/TkJ5/I2KYjH2qCZYXCm
Wt0+ZFAfGdOEevoh0gTtCJsw7+imXVYeOpt88oNlkUC/RXdOgKWpp+Ur9qn6yTRDiIjEXr3B3SCK
/EDdRKI5z305bG2LcmpfqHgZt2NswFshprM3zPjS+yS1o3dsT5oZ0ViqeIeHMXn0aWw1VWOQv/Wu
pT/8pBuSHXcCGVkVLdmjD+2Hv4bAx7NniVBf+6tNYbuEucWkbanS58af0ank1qhuwkoUzsGncqo3
uk04QMOGQRKxQZyrGx842UszTRrzscfvT9UQcGvwQkMgxNkAm72vYnFPFiLnFEAu8RayJ+KmKnt5
bOcue1G9k70Abileu85FWCnsWd6wcEg+B4UHC7orGNefhzzJj9kE7W83sdd+RYZDhxToGin/uCCC
onZIKHu1U0LedFCbRycoDyzHW+ytw1kWtM8mQPAN3mlmz9XwMIJnqirKAYJtEFkJbUMzpnckTzJd
9AdZ7s0Ixkw1Lznd5pPrWYQuYwAx2IFq92HGLTTtLZxYX7MoGj6NBpMe5bWjKNqGXC6rEIspGEi5
7NmyUXptsI7aaCLD0B93THvaZG8jAkLI2TIH3rS9v+LX2bYwzSm1+GJ4flmoe0UKenyk2d2ETdh3
W4ZDQ8VeHCXAHuEEvGdyjdOLIvjL3izpSKx52rQGrNwQkQxRtwEtWAg2TB5yjso7o5fwGmFMNe3g
3yfha9JG7o8YqZO3QcPVMl7POkwYeVS+xaAaru14XOH/o4BOTNcRGoJV5uIC91fMnxjWNtA/UGzd
RtPk5GeRTJBMgHbkoIqcGrJnQuNSnoomWYWXMCjgPtWNHe4t0MvDNahKlomyQeHJsEKou6HOre89
YuyjWv/q8FrDEesciaYf3pwL1O/9KmB3B7VKXtMGJqGfVPVTOuX63W/akbcoZyA+VVgg+9l2JFQl
RqE3spdgNmnQQPUYoGnZkdRDuHG8J+tx0zhOPhF9AEAOeSg2Qjg6dXYksbjEIVSHQXRSVQlpxIxU
7/sI/pjiUFfjD5cEo3AvaIU6ttittZoSqvaMlVO8AFhnhzt5vIm2MfNq9rkWGHRgpIMuGHjYKtjw
RmM1AuyL7UMfG/8RqRqvbmxr4S07YdZYtj3Q29liLC4Z4bgJdP0y+IJQH1tnEI7usepYXPLj4CcX
5BKumZmTWf3VBb2bU+WvTZYX0TUFhPzE71+jCq+S6B0Lcvmcm5zxcxXIML8KIWwwmLdsJgQxq6T2
0AymfApIyKF8TkN1K3E5gd+ZvPE1DDve0uw4ZLOLhBPq/eCRY7+xnbxC18PEejey6TKbIcEhiVC/
bT65NL5485VVv/Okk4fheUH5Y8L1Q54sEguEqrJP3oyPg9rt6SQPhR3BgcKZ1z34xA0xakzK4oyA
vRqYP2lix9aik2GHnpxLBmSefQi74tXLTAwNuEpTnLMwWsf/bYpesMckTF4B+1feRnWE2tZ1J+5S
AmaKuwng9kcIp4iwm6WO623UpeGXFjnpxINbdHemzCeLJQYP68ZJe9wrmdt0JBz4wXducMY5kIYL
huuJ/cTJmD+FS9EUO9W181eB9eKBhUOntozXa1Df8LDugqVb7xgy6y5az+OZpFppb5fWt1ceVQA8
Q4RDGgImmZYXgdT5Fjcgxgq7B6TB12czdtNqqNDpEzY9QhWNYDzyZdDtz5OA3WWzWKVoSS1V7jLf
cm8FBRhZLXFurkn/xqrEz+mUO7dxWR3Ok0sx1hEwaW+tsXHYYVOdYAUSiz/um9Tymj0ibb59jiH9
JZMxM9sIcQ9zj7pyT9z/XFqVi/riOYb2LZ8G5hgdgueHOV+tUhS3ZleA10/WQQ+22JqSFt9QJmnL
ekwDpwbXDYEt8TA8E2pYPNF4D+9TlKTYilpicixGDdW2YGaZbyIixe1tuOTi6HSEHVKvrubdxi3S
L0jWmy8t5L2El+PqZIitmY21D8wbHkNCoJc7xPoHh4rRO7wnidmPWTe+RVCxLkvF/nXjuUxx98TF
xd6pNhjLjiE166fW9LReqMMTtF9jFn9xJe4FUJwE019FrVU8oiuM0OpgkMenFRTTa1RRa22jgknl
DlajOHNy0dC3iFCynYVcYDxhJQjvMHOx1XKZfEBljHntkEyWq2SL19Dz8eDHIe8AVt1A0sNyfM8z
Nj4HnFHtXhAdwJawRmzDuLNprB1b/CF6ZL4cUm5VpbWbcELad92UiGnnFxk6s9mwpj13JIx+xs/b
ngAG2qwHF+SOrGtZsbLCdpJ+n/RLAHqBW8LdQeJxX3urgxvZkEDZnSODmf2w3i6Kr5enaM82G+YG
DSi0SnSDDZlclvbqg4XtmQaKOPAZliCp41NZU15lRsKGMJJwA0RK5L6yWW1tEIh+OR6NGOt+S/HJ
qwObcv2oySoLD7Xwpq9tPK3El8bBMMzKVaJgQO5BbFfXl2/MWiXYAgcbysZCbvycALSBEiPI0NvU
BeLLnUxTWDy2HSMOaSBqg6mLS/HWVUCmtxzhzqcF3hAyGTWSHTWg2SKItZMzy3x/xcq2UTouZzEl
cXsoci+7mHmO1KaCsoUAg3ohO3Vt5ZMijZMvOJLVRRvC9BBUaUNr8yPpEzyQToea65xbuoVWSCnD
7FGOMjiFjEqwtk/kX8Mbym6XeZAWr5dwKD57mviTHbaJwL9LOJ+/9tEYsSsqayN2dRGMtK/k+b4z
GIA10k9txVCJXZ77ABumanb4LZP7OG3cEVkDf7jDsLzwXGAlIXPbUOTsXGVFL4vMUX2HsRveZ0Ph
dnvSneRx0DaZSpNK+1vqvSk+OrSU8UbyIrJ5+ntoOq2Vig8AT8mb6GG9bJvKKprPcNrNQ273bBbH
xWnso+pRhqJbbmju2CHE8LshUDHjcerkDdtp8R1zuSi3mR3g2SB6Uix7S3qRhaMLdwfHemwxU6FP
gbRHcReRejnseGE2VDKQvV6G1ADqa/rOe5PeYhq8Ma5AiBlGazq11w+noFcSISQRdsXBUPF+dxlA
hrsEHTkFJraWe+xCvHBVydoOE1b33TCiaRhJOBqYEq644DjYuO7BUqj8C4ohVndV28k9AxUUIUz0
aOQySAufmbdVNzVDOTxWWVOMn3OAhnqDIIdtC9ocUpWRMTuMJROdrLh+okfDXMWn1la55i7OZ6D3
jFv7bwvKqmTfNkgsdgK9xkvK6f6t4Dh6mkHQxttCecve0HLCxy9D9cXtk+Labkky2cnSZYvuqvJr
rl1kNDCkqnvAZtGnxTUSo0GfzT+Y0k7fbewsr5ST1ZVh3prsKhB/UKtkl+8zaKNfIn7gR5ZUKIXS
ntF+HJWA62u/kGjK83XS5ld9O7HEyYmdwsyT3vGEwTSi1h3GCuQ70c79N4ovZqg8lFWSPSCaiTw0
qqYcHEYRHM87Ec09h4jtqMF/8vGiFYcuGjy9ccQ8pthtGlsHwyY37KH77SKmubuJU6dkv4zQqv1K
DgBfk07ZMTPgbmPbPYdw+ntWN+VcozxirMyevVgcJl5bYeVsgGPuzzVGo3PjY0dc4MSue7Z5UmoR
+qnkrYcW9rxiOlxS32vwIV3qu9O9g2wGL4XiBKvvA0c7LG9gC3jkryVe1odfHE/Yudn2/OY4QOtE
Af6HkQXG8ikhFBpI/ljp/proOl8eZD8n6ugRaFh84Gl1NLwIp2pHGIxV6e0BOwBJvHJ9yKzU/6Ho
gc5HmfBw8TL0nLrbyPS6LU7GJ3PJu8avzwJiH0cm5guZ3Arizr5NcUfIPSjCCYxKRG7dxma+b6/d
Ax0+nr6JUs23lvsMTn9+RPLN6g6EJ4dkLjte+LyhWn2VkB9obSdRlKROIHYicBWj1coCGwG1J6SP
LwBzSAbeRhGWdZALDscP7p/okvgQxjZJgy6VyiIuBB5aT7n059R6O0lk6Z1CWk/efYNUJGs5nzb4
r62vDQO3H56UzRdmuU27TUANUFDlBLVsuzhQF5baJPj0pSPQ4ClCz3dxiYFmZ4cmc7fD4DU/Vskw
GQCjTFbsSaPw4SNlJ+s8dUGOAiCXtGPT/MN4GK0Jws4nNkLI+ql8sDSke3xY9glJoaMYQVTNbdVb
at5A+/bfdTbOB0jvTOeJ1OhQHvUdUzQtXVRxY9/FrxMS/a8hQXnxfircgrkTzRqJY+zF1Im/B7t3
Q9OwnDBMUeUDCKYoq6YahHu4qF7yT8vcyrwC/E1fpxEBLR2Ow8mjWt1CAA2aPcQjAuJLRapIPBT+
C5N15CtYYXPvymOFj6SyTRFA+l1uPdqeZD6j3KT+ETGEnbf5olR/bZLGeaLmQ7kV+hTGm8UmOXQ/
SjQvG6UAK0nbdpMz2Sf4SaqChcoW8yPqo9gxZLi70tL1VbfeIrsE24x1tMdpiSFICcS7QZDocEuA
WQLyQyzm2aOjZZmKjsIhO29wMIKh/SRLpE5JUx9n9GETayxqOIehT1VhAOd4IP+MJhiBNzSCguCQ
PmqMd2qbortKgjb0dvHgjMPWqIBhBPgV/mu4OmqTFGXwjpKovfioQilSMVl8V6J2vwEIG7hNvJk7
u3I6YPET3NpN3AEv3WFtkxffZvp7KJhSPyAYY77EtaWnHo39A4il6V0VbnXreATaHmJ2OMGeqBrp
71tC2HhjuivayG3YW++kg/F4q2p+YPIZvCbbkqrBVA2Wq29vIG3BLDBDMLMsTZJvRVaQzVq0hXUH
1CmD/abt5qpIC/jK2jP1MY8JcDz7WO6v7a5JX3TEgUxGKCDBHbwDNIiom9Evic6TehMscX5B4yHw
+QHjeo/idP4YIRjTX6M2aTdqDuN4w2CY3od2GOgsXwdv/paZ6LMXOeOrs3TlfaD4oZgvFgwiCgtu
PRFiLrjcebTfklwVrOn7+DEV64Q1zt15ALJuuN8kmXPY7yamNnR7mAgoXjEE6HBM3uwSaKtI4wHP
ggXIAd/TEl/8WWhvF6El9A8VC+pqQ0HApgCossKkJ3hZAzgfI0ARBGzh/MU+R3KbHj9o/mZikuup
u+Z3xDaUiCBeuy6mcZueowiYZeUoszIV9Kvy5WpLXnJoNPReBXI48ig+0WJNdOxWrPoTk8mm3vae
UPdgfKY3/IvNW0LH8sEuN+xp+JbpJcNb/Mj+s3sB2908TTDKoQxFAryOcD2uGAgkX8R/4XxDfUml
v6/hk1an2tYRYI3GH8jg6isWQVcxun7iqTx8BM7+3//6X//3/3xM/zv8Xt6X2cya/V9Fn9+XcdG1
//1v+e9/sVVY/+3523//W7vKtqWSPqpKzcATDSp//vH2GBch/7H4r8iOo7ZpWTRXbt7dDqDwqyAa
7n//IfrvH6KUwUWhte9xIrhkVf30IRRLhA46TUUEm7DwYubDnRWadusG8KOjoE2BQAX54fcfKux/
+lSmlRrMFmQYb/1b/eXSJocmFlZleVGuzkg3dy2kWHF/nYzCu7HdYvmC98s/4YxVV1OI+CGey+T1
93+Jf7hyRQasZxtb274n3b//Hbopt0nA6ZtL02LMMjZWgGk02SsQ5OnORWaJclEGn37/oebXC1da
8D/tea6v1PrF/OXChSRz0SF+5TKUtO/jDK+Muct8RpfyTGG1nFVWWpsin4ft7z/Y++WD+UCtOZoQ
Na/X/fcP9kuCtEVbjhe+3BHKoRueSf6z9lNlv+WVac+//7hfr9Pj3SSU76Fjc32t/v5xAH+IDymm
4QJMd0SkktDmzYZuUqMIDd0seWg7J3/AU23+cKFC/Hql2uHDHcVjI6W7/vlfvmI7WUQ2Qai+VIE/
XPULZZO2CLNI6kw824GdHip2BA4bJybEiWXmXRuNzmmy0BX//ktYL/IvDzDPlkexyuwA1pSNbuKn
v0kE0Ckvx266BNPsfO84vE6KZujS1rX6w1U7vz5RnkbrzbrdNkLwTP/9qtlQgz5X7XzxB7zW1CwL
lIhyCFu0uItGrZNVmWQxYIrYxxRZLe+gZATM/2Hix0ekHj03AvslA2MidNzKYzgSV5NrQeIY86/A
BoiwS9CTrS+huWOM0Qfq+X/+fXHgUf4ppUla+OkaQFbXvHjVdOE7pbmaK8FauA3m6igDt/n6+w/7
9YHQtq18VCqSQ0g5P/84A5KTzteCYV8cPEaCeIf9Qr3W7wYNGXtfO+zsj7//zPUh+/sNoelahCMc
rpE51E8PoQoxIHluLy44MpZVfYC3i1AcuIjgrK+jJsJXU8OP6lIHIm6XpdMfTvt/uGh6US3+8w27
3Jt/v0tgVPheaxLnwhoDjhkbtps8n+3NWNnejzguh8ffX/CvZyw+KaOl4O43Rjo/XbAT4CeNlOdc
rM4ECM/SHGKZh2BBNP7BCqtwZyJX7H7/of94kb5tlJLK8TBD/v0ivag1FkRYhxDRpjkGBcFeeZ93
dwqx857pRPWHZ+/Xx1w7riN4ifIPx/7lRULqR7YgP7rQpqcv7dJ2TA3DXjzM06DEH86Uf7qFpMOG
Z71tOVLWg/cvpxsmQxfGYetedNGI6FT1fof0cfAbYIk+pf++7IaRJSxC8r3Icn2fEysQ/eGKf/lZ
cS/xiEKo9AyD7Z/vY8eVFVNR17vg7mUPJJvFOs7SW3FYJQmYPVKlOx656vb3P+wvLxU+Fs+bsElG
W0uHn14qOf7YUalaXooFE71HusPq7/bpShJLXWAZDNe6deYjcMH29PuP/uWe8tdPFY7LXpfKzP3p
vc0TbVmRu6hLVcTJV1Likit/DvSDrDDTj6SbHv4/Pk8KBs/ouYxnfnpwzDwZON6+uuDvRyRg9ATj
COxNfEc8THRs6mz5wxX++psKm6IEpZrkgPBc9+83VtJFlcCD4l0mUiqeYYAln0BgegdLNPWOtNHh
GTueZ/2P7yThcDookNK+g5d8/d7/cjun+TJmDQyoC2mwzyTxYUxHVL6jm3Tmbd2533NauvQPB8Qv
DyxHsKR0pAijEvPFT/cR8TOoeohGvRggbG9V5/EeJEroeRi0fv797/jrLbt+lObqPJvqWv50FpmU
BR6ZktYlwPt1XUHjObpTJF8a10+eRilJUe8GpmnMPeY/nBT/+NFaKiI+tKQw+OkFVw5VTw8XhS8u
MX7zYxa38tFXebi8ZZjJ6m3oWuqAJBsXRkHkfP2Hj/+HJ8bFQ2prxWHFYfHT/TQTW2IcxJYvEon1
DwNC/AqBQv2w0vgwsCKp/8Ov+o8fKF0OCIOsTds/faD8f9ydy3IbWbaeX4XRk3NOhMHOOzIjjjtC
BG8SRUklUgVUTxBJEgUkkBcgLwASDkd44ofw2KMeeOahZ/UmfhJ/O0FI2IksgGTm6YILHa0QBda+
77XX5V//Wjo4vqfaqLek2CbJetro22I5TX9JpjBtwUhtHrgwFadI50WjJ03BgnHEhdo6un4a68Fq
CKIvh1WQYq19lIkOIXFzCkktIujAelZ1ZzrQumMLIhCs0qGFdiKhMmC7302oxHZhzhSTQLTWV661
GEDv69cSRnOkj8Pt5A0traU/tfNkQoZcb6nqM/U6W86NyzTFvCeS0SK0ZOEOeb//plTMjy4xjFDF
TJVkKnk5wTtPUWC9YW9q4kwi5W3euqM0CBkrfW/2tL+viqNimCSYq21b0VjP0q0cWbiY29MczAyV
ViFrHk4+hwCirlKI/y8DTR+8oTvW0XbI/cHSLAlz4AsrM0ds90hXgZiEsJLxgVpC6SUoi1ULQrLl
4sBhqZygAey4DY8BVQBL+zcZ61kMRc2o52vRJO3gxvfmHxJ4a7VziliPJ9Rjm5DKun+aVTtomlg7
usXq8lrKOzgfkewzAY3cpeR4S7mdeXEUdhZTL08vAdGZh57kigcL4cblM3niHUwtubup4yWjwAlG
PQqTwZ9l4Z8NL2Mng+SdbNvp7TSZ305A9X187Sw1bgXPMnff1nZeZjWggH2iB17PjjUAGDN9ZHai
eMlLreaHruHuitIXsls1VKw7UylNUYvUCTiimdcbhiONohYUf9PCZXZL1C06cOOru9JtU6EzzTFL
XcWEfHN9GjMty1Sjc9BSpFZmE+snRxFIpDesIaJ605l4urZEp7KYUjNXISdzOl4sZmdRe55TE0Oz
xq1rSjNbBwT17kFhFQnk6AqqIwHlUm9xS80AWzA12FKNHDY7m6wBYmAhcSM7+rSiVtNNiLi4f/Uk
8YDggVBN9BrHKd1BdTYcqXgTvZ4Hn/21Cji+B996dKFQ23by+gXF4YGl1ca1A7hY7O7WgpJtoVkL
6o72CPeG30jRWeK2Jp54RqE2o/OGeaHJqEKyKHDayX3NKK8TxKQU9HJ49T9alta6BaqhEZFLDlly
FYcSkDCzssh7QKaUBKcD98JUbYvQ92gZcNeSxMD7TWonlAUoE6MDq7grNXnt0JVgObRtAFClgzLm
XGYa4OxebFrqF2sRfSOO37q21Ey9pz5z9nX/QormJG+AeFy3uivNLreikUk1tlEPVHhreaYrOiWG
tcXCoW6xNftMIFiJ7pPFFO832R3qxf7eD0y2bNG0wKxpsEuPe9bcm+MP0MARoT2B6gWdS3Q4OHBs
qvpDbPLCO4aO81Z8v3VEIamxFwbvX4+8sMXNxBm37oY2ZaucSW66MVH8Q963yg4NB3Flq1qb/8sd
RqkWhTwfXm+eO/07mIPC28gaTjupvfLfr6x59mn/glZtp6UjYQx8D5a542E1Mn02T00UXhzKwIky
b67cZvloRkJgJni7nIz4wc3CI7u7A/NM+mF//1XztSxyDHgKMVLL3rN5i2IJJBEiwafG4hbOIvSn
vD3rBqESPbEarev9/VVdTssm9mKYKt06JZnj+y1PHyV9r+dP4/lXn8x3lciiR+ICUDvvwNWs7MxB
gyKPTpinJY2NAqHzydJWRr2oRcL/5zidz95TRi+fflr6EHDun9muC9nRCL7AZwahhYJLrHRWIVIT
RTGccS+IpsS4fKjvqSiy9Myztu6QBbkczvy/29D/wtIBycwZpFzk4Grq5OMSQ+yAYlzxfJkaBG2Q
u7HQilVSq8KQcvBzf8rFUSPL/KwPnWVCImvfuVyACutTyJ2KPNe41mC4PLAO4oqUJBSKHI8UlBk2
el1pi6HX9kjqSic9ciH68En10/ybIapEW8nEMSgwkC74UxXFzxIPxttwMQvRHchf/ZSvsvltqk2j
A2JEbHR5SGTjcXGFZkSAQb7V+jRoR1NC1L0QTt68Myc9nMwsLvbV/rlX3CYTLzohHmxvXAWlfobQ
McO1uPJ7oJZJd1eU1viKxGVwsTZZDINslrR/2t9jhfxAKmJ4EBUyVLA98sy0Cc+7aYKXhva8f5Pn
lkcB62AFQWtfWz15M6f1NaGcHdyrdvtmf9cVk8V+NRDO3GXb3DEXrFEIqNUIevo87M0SJc07EJ/M
zod+KySFyjoomyt2EbAebmhHOLH0dsmdNlfmSZDNHVZ3HECiG1FLDciRGcFp++qZ2Rrt2yq0RUjm
klq79KGdB7cc9KYTQwHKncQU1Ig9oshQWUTnkZWoBw5olfCwSXtUNVMnsEC+l7yP2Vg3KZ++CnpU
nYLCk2xa6l+ugLKBzP5AQS1Y73SdSlp+bpgdEZfrTMi+vRyrrfzb/slXSA6IRXA7CavaQoGSRzIn
YXZFBknYG8Wa08JVKmhJI+7WmZW0e54C7eVInygX+3stHyZLw0dhIzmxdRXTUEo3JwIN38Zbmndn
c3X6fhEZ8YexlyE7p4v5ABwprEav71BXNGJsyCgUoVKHK+rs+S1mSlxNt2+oWZW+h9ASXhLiLdlH
mKC9V2r2YoZY8iJ+IuxAs7TDAVD0oDXWtK4egBy8HsHSNtAoM5CcJ1Q2PnCexCZtCzzRGXE9tD8c
0G3dKL1FPp5B0jYzpdsnv2Z8jiM1SL62qA04gqw19FcHpFDV7kFkSOiSx4aDWFrMfkgRK4uCEd2R
D+v75XgcBf5HYxnrP7czxz4fTsDon+/fP9FkeYa8tTh9NETCjntkNh+pUKCnqy7ELGQ0WIQ1YsCO
NwvwJKNOtMKEJ+Mi+AW3zeoq85zhISFRvidiiYFZ4H4WihP6hXxPoBicTufTsdrV8EuRTgCg/2tg
EoyDCdp4mENB8GVuOP7d/mmXZeC6V+xSMppEMKV0OyHkh8k/zdWuMptRunQaYmudWZppHFjeih01
VL2wQtFndnx5wAkTG7IUpbtqL4zkigyIeA4KmcSLK2+sKffAsICD759bZZ/CCyuuh2LbJZ2llYKo
USAB68KX6mSCWYgw/NmChObxh6yPhw9QMfVcf9nf6w6shCVlPUEcOMKDaOqli6mv5gs8Xwu9S0Iy
dXwUIzhX+pBDduCVWPDX0YUBsvCrClErWCSgkHCZxNYB7bHiwhIcL9z9GlK3fJqgBqWe9ywz8Au3
ScBKbAu6/REBLQpLWckB6VBWGsSMdWH4qxisqlJ28q+MJblspGt0J/185XxQKBd+Pl1qN6kzidUL
GCfx3SRw83ycUTzjgNytOMAICG4M8A6Ie8sODm9K9gqBaqM7z/UsAKO+pKaXkw6j9/u3teIw8XZb
ON0sk70ta+OhT/IadOIGYCEzdj54wXh0Ba9e3+gt8tX4F+JjM+d6f5eVy9omdEzoGknfLh0kkmuI
hXt9pgZCML9KhtNljuGYAsmDpLn1MYUNWz2fL41+zyel+8CmVghES9xXsCvEF5QylmO4pGhQG4O1
C0TRcqfAtuKrZRhok0tv5C0+UBYtzKEedRZfKdyGMQBa3klf/4pbBJlNFa8jIrFscI36y+k8A6Pb
9ZXheHKTk7uBead6U+dzkJGMRMVoe3nI1KmcOL46B5oHfGZKSWxAQDRrU6dI604pAj/51Oovqamk
2GPlQvfnpBMCe1wJBTiMTFIUpzMITFsjtbd/76uOG4GP74MQRtGWo6KleYvRSp1q3Zmipp9BVAW/
UI1Iu7BCM+lg9OkHjnfF64OUQH8hDEp8uRzVhhxkReqgo3U1uKzPeJX9+TnRT+0eNhaqpOX+MH8K
lo7VP/AuVPXLc4J2jM++bZRjPLBfp7ZKFk93FMWJS86a1r8dBUqrdekF5iS47Odj++9aNla/vn59
eeSx5UE4Ah4QYmV7fRdJH0ooQ+/iYk4uoLhyLvuZCvEOxP3excpcrq72d1g10TanWFj0Jry2pYd2
TgQCJEhidG04wj5OnMX8NmpHYxvY6cQOLlthOCIpGrdVfEBAVnaswd5H58LVLU7a1kwnLVIe23Gk
d0kgVi+9Poz7i8UkviXze5afwYAfxR2q/I78N+wsIAUV4ADuL+6w3C+FeuaqMYz1LnRVyadlni2/
zgMSIc8oxw3jNEHZJcRH45QkzP0rXfX0AYMRFiTSC0Cp3DGMLRHUIgrgFB1I5znctnC9KUsDplNl
FVMidH93lesLzAQ/DbF8AvpydzDNwj4yYmOtbOR3qaq7+rLKc9j2Qm015a7CPHhB+eQ4OnCgKqeJ
YMZFTGQbq1zud6VNRhE4TV4HKH+0czVfEX/yPMjwSevDjXPgOaiapo3qyTnCRMeIlbvzQyNfAsE3
uopnfGrB6/qpbc+zS5aYjD59tfoc6a38l/1LWzVFrFgcT1CcopaX+lSHrbgPlZkOpH4Zf9Nbs5Vy
CT7Nv8QRlwQH9rG6M+BJDhajigNCnmBbGfeN6bzNsZm12oPWKILiabWYgxQ1ciVdXu6fmhh6ydwQ
9g3QMFwP4P9Kt2PYh05OpXxOFxbT/o02zaLgPIJ7cxbHvRZJT1cqUpEyKtqKZJo+yRT7u6/YTSQR
dD28cLjBzdIdAT+Uwi8TWd0kXy4talxTSBaWI2PRjcPlKr624IWZnBuBl/sHeq6YOGfWYIENrHPs
ZXmZoURvW3PfpmfTWHRWZFOd98eal56l0/6vKBkWFC5DDQ8XLANQrCwjz1AO7HTl5C3hxQQAiTVS
OlZjsnKp9qO0uxF8w1eU7BEc/EtiGyOHlMczaj8ll4RR/QM3SAja0pYTqQKMTIIABnIZTQVZ3cRO
p3a7O4MiFTC/qZNtrkKQApd7Ro60tdDfsNYCvSUEv2ERKJPXOoelmm322t2stRgKzkIILx+m2TgY
QSad9VuXOgzGrSvHWEFqkMVt7Z486Xx6QB5XzRtPtgAKCmBi+SFYalqu5LAXdscxxZRXpISeQes+
IiNu3P8a+DgbD3RYtb/bHWrytM0oSlt+3re6SgYT2QUc2cpXbwmhO3TBGLb2HAzZmToetmYX+29V
hQjBgCdQCMoQdK1TcijGWrJc+hCtdWfhaEqx0jnUmESbwnHHGKbZARyiUXGcgOFARoTpDnykdJF0
jeRtyyChbTiJqcTSwlVrkCs2Xx5YzapJYWABHFMJtyKF5dUMsTHG6C0Yd21ttiLLRw/nP42WlIS4
8JZ6Hndfv4YCu2EjIvBEl0+LofjkGELT241yaDY/kJjYTigObBH4HFO180C4qsLEEq4WkiF41gBQ
lRaxDceZgqg3u1YYOQrPJ6gmEi+VuzAI2t9MJ4PLETKnr2NtsTwghSq7Bm3vmHhDKFtTupxW6OMf
WFhGd8mbC5JdV5L3xsQIx+81AEfxB202D6GIg+vvqcXP/hu2FZg7uDj+sI0ycMVzoFiBPr7d1Uek
JI/m8/HflfnM6Ijs1wN47937CJhK5xUHQkKOZnlLIfJIFoanal0YnmHRgYdl+gQVmpVf+r5uZlRo
8ajqpMwoV3G3/zDtih4N3w8r7Dg4SPGDyGeXJM0shdjC7MJ1PCRPtz8MzqGxMrS7JNKn1yuTpOFf
93e5e13oso1SBq6TyjBl16WqB7PhwpyD0Z0F2cchyVtBZ4YNC3kTmVQHNnFXBoDAVkQQA82e8ELp
JYObztY137O62jzyHtV2Tu2Zoe9Aj7B/UlXraGi26eD6BQuhldZxqaWqNbTpBybWOLycTNpwL41J
gSQTWY/a5xMKxNqX+/usODXAXXCGUiacR6zs3yZL2UrMSex0ibjqs8uEROOeP56NSZltz5P+zdSe
24Okrc4OuSp3NRSsYNwtmMOU3OTsyIeGRcyJ6YIZ7UeR6XSWynx46RHd9C7tZKi7QWKvzvOiADZ8
T5lxHiyzySEfRMWCb4+hHJqaaWTciZpMvZCM2c/DJPXGF5MpLHvnNrVGO9SSSvuvFoXC+AfbLhzv
lKIv7bG9sNNsDvd1jydnNbrRRwZ5rjPPmegwnc/DmwSGFGiu8yD9uT9OswNif1cait4NTAtL+NjK
EGwvx3KO8HD0tL6p3sOZkfY7qBPWfZxCnjVbhuMvqKjRnUeR6wOCuOLGclvRkHD+Y0qVQ9vw5Fu+
b1it7hJvzA01s/IPwaTdukvBA13tP9NV26qh+aIh2NAjlsGJ/iTxVxDBD3uRuojPoGEbfnHG/fw8
W/l32tIx7/d3V3GFLBFQsLFnHJvAlHySwcEoAcSVra5PGfcQGoRsmVPmm0JTcMjDzDWEaxEs2rC9
tA7EcisEEygUAilENBCGSkkFS7JhDr9Lf9TDz55bl5P5Yti+Stue+YYFxflrW8IKxr0ixrHl3Jjr
03E0G5leT6Wm6hWPzPJsBe/NlW/DWHPlmS1c7PvXtGoLeVKIhRFdhSShdE3iYO4546Xu9VKSFheX
HgCB8MrJY3N0TRYBhIhBZM1+2t9n1T4SG0KBJ56L2SLGtDXLYNKnUIQBUlhL9TZEumQFB60+bApR
6vxkZWZ8kRiBdWBpq64Fvl+8Y6wucflSp60V6SXazB72SJ9uQ6mONHyveXrwUxKTsrh/gpV92QJc
YgCww88uT3CMf64FqgjUPBVMvygQTEDNGiTOeZQtKOq2v7Oqs4naxe6R8wFqvnQrwrY69NvOyOtN
tDRwFRUylKvU92bh+f5+qiZlGjzADqtH9oEQeVu7loxWcaJPAqfre23qvURRu9/R03SovzfzVdK+
f31vHA1CBSI8gcdc7o3aIKanthQHd9BCaV/MKMEIj16qkDaejPXR0/7eqtYQY5YAO1MDECK+35rb
sj9tj3w0ja5JeP/TTAuBAAGKiicX+/upehZ4iAvAFWKzrCSL9C2qBfj9LlEPM7imrKB3S6DEvoXS
xYYB2bPDOUgo6iS7Qyy8+ED3VaoA3hHMVry2FvOUp6koc5vEmFmrO4HJPxBFVuYXU20W3UTJnMT0
pTO7ZIm9KwqXTZKLAPKFb/vnX3XzyQ4AWw4aFO9HSRdRh1Cr9cdI8FE27d/2yWu7nWCzfAxNyKrM
oUVUKA70A7exIoIJpByYpMJKgrsq41WMUB0qUd9zuuowjye3URRDI9yGCPwKviVoH/thPxA0pfOV
pt0QL4O2zuwnRo8Kbclg/wKo4jbKXhNcZKCKsR8wB3EDylswxO0Km13U7wa+jxiKWe5rkuanfVEY
Mf2gzJ3h1VCdpJDHUYm2BSZYsDLk6gXk3Iu847chx5uZ4aG8m6pnADoEbpsqXOtlITJMNBOCjHGf
lKooMM6XiT9bvJ9OFI8U73yYXbeoBvF+/1JUdskVNyxxEggJyisRqK0MvmSj3V2mK7hsW/osvWV4
C/tCh8wM1WwUmD/v77LIQSmtPrCdAnoHfBVbSu5zOvN8Cs9kVtdaTW21O1KcJL/kZLRUUe0hTqjj
DkaOokutIIbEZz782PZ15ZfJatn/qe8oXno1iUbhe2fWX4Y9iDIX5vn+EVYICIYlEtuw4dEBSq+U
14ZqUYenmDjOdDw7o8RV5nRy7OhuOtda4wWkJGZwYeq+bX4xp/C/Hui/YlN4GnHgQt7ApSmrWEtq
I9tJyx/28mVi3uJ+p0hIbFNZbYzpoFpm/gyH/KtEyJEUBB2PwszwhqO09OPfPk8H4V0aDwbprTv9
d/Gffv9V+T/82633GEdJ9Gta/i3pP6L95/7P3dSVfrigBESa/5QN4vzrIIHqdf+365HCLCIaKihF
7qOdJl70SxuKkuqGTgbFuO7z6eA//+UxysJUjG/oReFfnr8S7CUYE1un6XtLxWz2teC7TDp7oumW
rp0KwKPIJPrLCZzew80XpnWK6xi/Blja4sPJhFdlax1/b/r7Z7ZZ5fV5+D5maRn3jX29MGL23NXv
RC/f23nF3DX7VOGDAbGeoMCSb62Adir+meQj8Uvig2PwyBaAAddaAeMU7yoAXCgn1h/2eGsFVP1U
+LVsNINjm3oBSa41d109hUdARPwAxxYfae6t9ileWsLKm2+FknBc2w8Yqeb+twz1FAg+hrOwE8QH
7WP7ALSRDsIjVqglRzZ7ZS2QSnLkFfffME/R3Wz0eyyY3ROgmqcgRrgcwht4XHMXHuZah984VZgw
174k9Nlv0mrQiSG5KT7r9+WIhL7wN9eauqWdCp8r7ilx8vnIR77lWKeQVeFsNn9ciePafWyFmmtg
WKe4zMjtwKlefORjYJ9quuDqEulVxefoRF9dtQe5V2z97zz9qlO8/RYelPUCHJ3uI+h2al0DjoB4
3UA7s7lbIl87JRIBEpGciudP0dERSQBV5OzUm7t9ihsJ1Ubw8G3NnW0HiyN8rQDlxefoND6Rblhr
6i3lFM9gAd3e7K+8/6p6SrY9sCuU/+NcA9J5ay6CwT6D5caP9nzI5SVAMySwaQvX8HqNju72Cxq1
WsfAVE5BDhI3rl4B7AIMA4rgPWsBwvtDf8ckBOquAEh2ZDwIWZ769S7Lh6Bl8T3EglSFezYAj28N
kF61TgEcMqfMEOQL+Iz1R5aHrBGRIPxj5GeKz9HJwyIdotYa6A7yDrpAnPDS3LH/yMAi5UPkThYf
vj+yO1BbB2ifgquFl1UA57bfQeMU3kQC5YIc9yj3Hflc8+wbzBH4BTDNje9DWgJNOTXxfGMXH6sq
QN5gzSXQ9FOHVE6H1ARp7i0AMLgFUBL437Ed+tq2D7OGIQ77BgzI+iNN3lFOCUGTkg6tU/E5usff
rrvvuPWINAIO3rg2uUtbt7+F4wOpD6D26Pweeu0XT1Vw64lP2ew39dO1wtt+fu7XXR2RykOeQM0L
r2qnEAXqRD3LF543EJAZUMlju+6Af2tOWtfxdZE/QqqqdMzFAyCSDkmiOdJHrraAb6kcdmYIaEKa
eqvt4PkUvg/tWI28BgJb6inpsuTcEVavkPOtNoujCtIG/fjeOKGP1dJq8W/BmdAmdoegf9bgtkS8
xcuPowO//9G9biDqas4dxR1GRthINl59WbltmacA0oFLi2IMxefoDDuBgqm1/QQ2oeETZELPR790
//F+YtmDJ3z+WkQ+j8u2ISxXcw1UbFfSgmAI4H5vnf2W+EJAyISCuxEMxzV5oY/X2n8cXKi4YDhJ
/9oc8a0lQMHTdR5EkSJWfI7OrhcY5VorYJqngumavIEfUZytFbDx/RSW39HdfaqW1Jy6ap0i/BTS
UCplf0s7FTYtmKL13vPXosNj0nQFNVat7ReXnMxs6KGEybC18RouDxPbjqI4xzZrTiTIt7qi38B0
FwkOgrK3+JTmrxDgFZUxnpXeI3TpiWILtTbf0E9Jx4ffjSKqxUe2b7GC1nJvcwGOTvo9m2FvRzZw
x/Frg+AHw7/+sKbbtwAfiIb5rxMEOc4nEKKBmqcAvy6bT67HsxQsmX9oiXwI82y+PjrT9xl09fZT
oFl48cifo/hX1T3QHOEIwwG6uQdH+A6sN+XtS9BSbZQ9kQYqsFLbN0BoSBYg4+dg8jG9frWvPzEN
k5OPCvh8uOW5txznVBFMVqTurG//0Z19p+7Gm5g4wNfF0V9PUTYChRsQ81fg/79fDd6cIzoFTt1X
UBc6LrlGQMflk6/yNuD2ENmuxef4XADPUYe3X3tADELzJzlAfvqFa5tEC9ijRf7lcW04+dQ1XzyD
Qy0QXeSZft/ZLZHXQi2CK4PI/rNReIS6n6Aqqaf7tU/JymyDXKiEdoDwES4BYro/nILHdQwKXp5a
S9AiwqWTeUH2bbUBaNoowI5gVD26S8DRrHkABGyDZx3yHVniC02AEIBAM2yux7FJAKuuyDdBa5MZ
SaIO3j/xkW0/AWkoHJ8bffAIBYBW9+Fnm2GwFJPfgFel16/VBteP4sMZeVYMjk734YGqeQfE00+F
ORwg8gHQCezqxAW+e4aOz/vVXouktz/93AECpZSppnDQRr3ZegTB9JNuSdjvGdZxhMg2QWVb6wEw
QS8T+EIG/FBut5YA3beolPesYR6RzotbqubUdVDNJjmrZDQ/60DS7YfaGxEI5+nxpXTgras5d9JZ
IDUpipau5y4/gBqgTlR+vD7H+v5RI7LmEojLT2YYBe4qczvQ/shsgW/3+Xk8wvdPJCDXuvzcAEp+
wVUNT3XxkW1/kpzJ6ALWCOiz6OmIrj/lmmtOHskH1gFKFuJ7FcJfBAUo3C24RL9Lh5dq/y9Yp+9p
v52R5z8VWcHeINlKLT74C5vM2d0GtpN+ychU/yL9qkgTXjf+I234b1LWcOHa2Pry33lht36UfjfZ
+eXnyRfDeu5r+5+kqUoD23yz+cdrbxC78eMoL77In2f1yQ1IRe64ofvkbqc3i1yvH4PcyYP+fk/2
tXpFFnnou+HTpimROSzS3uo2fDtYeo/Rph3RaoHIrNvsneuF6ckX1ikenDDsk1tvlg14vrd7gvh+
82NlhviLVuYbHKiDp5O71E0Hyaa5dVY5QqjuPDo0ELv+ybtgEHuP0raCOxCK6e/2wGBeNIGOG3sP
DwNXWhqkHsl9No/pgfarDvB3D+DuBZTT1l///fNwirx1cEn1L/D2+P/D7uSZO4o5kJvFLE45asXv
Lu1Ldy6fxpl05kSFqbqtXrkrl+Mce9NNW8V4hRVct+n3cemUqQ1cwPdJ7A78zeCKsQofYANjnW1a
KRoVz2rdRj9E8VNpCQQVSd1mb7KF66WbdorRCjhe3WY/Dh7cUBaZBVFl3XY/B6U1EAUb6jb6E0wi
8aaZYgkE1UDdVu/c7Mk7eRe7D54sfEUctHbj0LbIrQrLrW6rzw+SGPPJReDFO++ScA7V7aQ7SNKT
MzecbJoSKw5aYPPj29/TXwbBQJKUWFr1W/0UnXDo/iU5KeswhHbrt34V0ezJXfbw5CUIzkfpKsJf
3oRYvs/Ch5P3iRi/JPJFoAIG5AbW6N1DdnKbJdKJfG69gTX6L18v7i6+/nxx/l9PxOEZxCxY+fxj
cRBTojYQhCIWvsWifMD+o7r9fl8Ish9shX+O/kGQCL7VjUq+rdSXjQKGFTKLHXtA/r3oER3swO8c
g4Hx7teyJoqTsHyHnqf8QkXmXYjsfkxLCq6g06nZblKSr5QoqtfiRRZH08GmjeKZgXRy5/K9bvqf
ojgdVar4hY1aEtava/tdhkRy/dI6YDrUXIi7KKseMwxYIvAs39rXjfmzuAnyiC0KIUD7Sfle0Bg2
ImL3cX9dH19QF4ZRuRdLoFzw7FPBlsx2St3tUyFeamBxZtzSQYSaj9CaKBBMZo6gpd2rTry0ozPX
5w5VmKJU0uAygeMkWgm/OoCGfQ/1S7u7HSTRNErdQN4qhLgJUEgw0KpU4yI5fud6ZD942F7cmTsc
xYOHzcESN498avITOA5tTgMYNGjWNl9XqB8v7ei7OXzyaZCOBvHOg0uxWwffnyipyQkh51lURZGP
+878/rhXau0leMkrtTXonVdoe/z/cVbywPdWkmxtQlPtREnqnnwtvS2CifZ39+yFr9aFf3Ln+nP3
KYo3jRXHcucx3FrZFzZ9laG1B64v6WK7r+HrG76OwichjrYHjI63+bHi3rxwxJ9Y4NgdZtKIi8hp
3WX+gkMzkJt1Di7x9oG94GX456mFQhmqe91kxfAolD5/iANS2oUGbtC7cIjltDl84vLsaCWvP+Jn
UZosODPbzYpsuLrn8GwQyi48jdBP7UazOAufvE1DYglEMmHdZjsj92nTimhzV0N9/bp+HUyzBx/9
Ivr1hIfxpAPLqeS4FxjgugM/HwTRIy4LujncXwMnsEPMJKZA2GbkxWI1cFg6URDBqLvdrLnPmf5C
Kfs9HFDYYOH3NZL62afbvbQfdzo4+XkQP0nP8V5t+IUtn4+9B0wH6cQLsu66B+dimE/TTTNiFwXu
v3ajM97hCLnnn1CrOxxIMkUUfKndQezBzyw1KyhZajebjrxoKotrUTK1brv3XPsrNyj5QgX+sW7L
V+6DfAkFRVvtRkelZ2DX6M1+WCIvPMC7B4FYWf2xdn773+ng5Olf3lOBKZZuXZHKXXcpbgZhLh2z
Ck/I69fio/dQ1grUXV/QG9rFskxH0uNSFKStuwqMt7QKAr5Rt9Vb4u1DN0H/3bQl5A+loTY/vl2r
vnXzKE3l47DX3HzhIb7FtFhIMhhW/CaG65cabeAW3/KQPpYgAk041G/dDOnryQFUUhqbWAbRctmF
VZA/1z5r0UrIX7AMm2EWZ01gnus2/clDxd80U7TaxJNRtCq/REVSYt3RrsVw68xLEjeTRr3rfcxe
LeS//vaPLCxVCSANatPP2y/0VywTGZ1DqdP6zd4N8sfRwPcHksYJSKuBpteO3h2nf1EPt+4u3g3C
wdCVgvcFZUXtdgXwxz35OIhC6aJoojxD7cYjPDPykYb6v4F2sxI2AN9i/VbvI9lKK1L5ay/Bb/8z
OrmPgt/+UYCrvsS//a/w0ZMDI5qoqF63I6KeXsl3XlSXqd2uG67KAhoi7/oD/jbcueBGA08KZZUn
XuieXLqJpBYVbGZ1FwPgoFfS6bVGHKT4YQh9SioBZHn1F/nvOzYISfgNNOsFD+7DQpYYTWBT1sGy
u537LdI06m7emRef3KPMSUKUAFn9lt895ANp79rgoVUoH0mFL+pJVwQRs9JT+8f5YclSw+v1Z/TE
AsqSX58m9jokihFLFmIDukMRfJbHKkqH1T7yA3/oZcGmIaGrNgHOO4sSFrZ40K4H8WowjOaIXKkX
c/PT2zXAs4HvllCbu6CE8jUiIECxrH0A7bPMHwLklYYrMuDqrvX5IAzcWIJ5NYHHeh+zDDKavAkb
5iJJyzF9URO57iJ0VoPHkby2glilbrOX3g6kXmSt1W7WjaNBFVRsbyD+hZ6DSyC8j9ILKWpo1B3y
lfcASKUE4HQa2LkrKtKFySDfDFHIisPRw8PX7WoQgyeUm21iHUizkFe3CaOzE0foYZJooDDPZkne
LsqusxCZIy0CVQDqt/v+cUc4FBntdU/Z+9T15dEKkqy6rX4YxKUDBl1aA82CKMX9J2NhiyJadQf8
0U3npdPQhIny0UtHWVk1UZuIPN750dydlIfcwBp/9JDr6SAEjiqHdlVBEl17nbPlICDYFQ83bRVe
NcFKW7fp28h/Yk02DRXtmg1E0W6j0C27Whu4IribU3mwTZhrv4PPUpuwqoBkLlxZVjTxNH8RQPEn
aduaQG5/AUCalfxoRU2PuufsK66ukrFRZFjXbVfcaOAU0pmATnGzMG9/ku4KqRl7oewlacLquJuW
UrgKqqHaKzF3/Qc3ls4EdOINrMRi8CQ/HkVicO3xLrx0tUZFbsZY2F9NPHnfJiJLTlIuiypVdcf8
bZ2ieeOFw6dINhubiFb+LOAqnLsOFZClNWkkUheFPFCDYSwf6CasmrtBXPb6NQE+IEdlIDBCt6Uk
L1NtItVtjZW/dR8HT2VLD8aeJvS5Gwphz6XV/k4pW/cg/vbfhfivMs0gGYRKED4dVbdJSaJw6EE9
+g90rYnEjD+hZ60yCwWis82l/r1n6Y/bCd7MP+VO/DoEukMunSxCGtD43/F2PbjeWG64AWX/XUza
oqzQNKDnk2E59N2nQTLanMHisW1gIW5zVzj2pGabGPAoK29aA26RM0CycihCb2CsYD8foid5z5ow
hO9i7+QjqbGSdtuEokGOoeyPbsJKJSNgeHIj/rh793X7OEDvufnx9wTfYT/Ze+IK4aAUwVUFn2jd
t5SW5a1Tm4jtf3CnsmgoyLTqjvUmj4f5qizOCKXVX4a1PnQTlVCkqt7AEq/DlhVtN3AwbmCZmIx2
l6SBe/3RlYHXqFT11xmN0412roioIF/3cOBzIQuidJabCL/jdXny5jIkCELTBkYMejAv3+km8Naf
BlMZDKS2G9i6LyQm4VGuUrthba+/HF/wTe4c5CaCF18gwPKmU0ziZDPK4vnfm+f4wjjOHcawO0Vs
SC2rDZyO+5Hrlb1cmqCRrXtR7t2xt7vSYBKaaNoDmLdpZ61jNTFiUDtCLSyfDqrGbPp6+9P6bfUw
qFiOJtzLP3uDlKS7zRiL9WhC1H0mFz2an7xPyXqanvz15ILkiijNnm/mdnei4FADG/Dc4U0WuskI
oMxfTzZ/9ao6pZZBA6r13ZQEJj+vkjekYTeh+9x6T084WS7cJN1eNKNgxPr9e4YUeREj2POq3Y28
CendIav2/a9rApLtTvEFkOV90FtxWFUUmPTcZYNiz/+//+1/JBPx01Wcg65nBNckiATuZtckeQiZ
gaWL8mS1BYxH0lbro2An2TQmjr4gQdUFw23d9kG7TtzJ5rgnfz333CjHXvJOfiIJ0JV9TlTS1poA
YJ9Hk6eIBbx3J5iRnpxJC4srjAANbN6Nm3mxJ8FEVMGhD1F2/XX74rZ8r/UIAqOVJNmmPbE1z300
sPcEDoYVLTcggz6603RUUmvWS3PwEfjjHEvf+f/quvm2pyDeun3kPFJfF9+ztg+Ljndx9iBZ2w2o
5XDSeKSzF3CwMzd+ALy5fT4aiFWR/Zx5vpz/3IQCJkYLKYEkI5twjIvsP5gMScaXmm6Cs6zj5gQa
q17MJtSZTul0NJHqdB4FIJtlRs4mlIdNu9W5vU1Yb1C5lhlim4hBQ1nxBMFqJicBNJGMcw23obd9
99QmHuMPnOPS/qlN8I3curHAvJcztJrI/sZTkCYisUXS+qBp3yzO242JL+Dk0kjQpEhaiNYEO96a
i/fGS9OkkKafBnNPliBNqPrrXj5mj7InRWtE8gEo8J7cp2L499EDzFGbJS9sI8GDX1c5vMdWXK9P
h3MZJVXCUGsCKbxeqJ89YJxQJIt4pGBzWEuFHVdDE/mxZyLNMhmd/OzFQ69SyEP7V38Bv93t7aGB
B/sMdFQpOVtrN9BuB0YevIubJSiOVBOq/50ra0WaKGBf95ziOEpPLmCVA/WQyde4CUz0+nSiwqSj
3/7hD4J8M2KxKpQc2/z4dlFXTODWpQcZHkNiSxM+zPUE1q/Ayb+u4dL/thm1mISoJ3XQYNlWm39o
wlX/ukWMX6k/v+j751OxPnkirUdq6llvRw//cXj+v+PFryRCbAJyRgTm18ifVPiTKCKlQaLuWBY1
iW0bMseD5mTVDv+T6EwL3sY/4b7HQ3Fq5cBpE064M4I2JRx1EwCns9hdycl8ovb2j4v3tvoNHUIJ
klOrCX9ZJ/KjMhlME27ii0dsCZlUzzooMQ97CS4xfB5HgsmnRAvTBGD40vUnvwvuasDBdpUB2JA8
EPi+6p+LO7ytePqlo0Hlx/oNi6Ab7hPp+S6KMtY9yV8GcbYZnnivKD29+fHtOsG3OCsPVmvihvwM
dHNF3RFp46AOPTTiP+4ZqCLa/RM+CutyKlCQu0EkbU4TGuYZyWFld2ETiqsQt1GlAdUEkqQTCavz
X28G0LCGw3+rsj+bsAYLwIpgf0dFFoK4qp8mUlk6UbTRySQrxTzodX/BS+KNvc0VFjKoCZTCJXB9
UathU0qogFB7j/EufGpvVZ4Xhvie30LyUfIdeNbeqkKva79AEInNFm6G7yzvAh33JG2K3YADBQek
FLHeZQjPSuQEhzf6ekBqxvMJLeZw+3iOE8Df/Js0CRgHNofi7S/RDWG0B0zrTUvFE9cEk0pnFIND
wHdfYaioTWSKfxosTjquX4HLbyJZ4ZNXorxqIlXhZzeE4FFWJ5rwkXyCWkxutYk7Kxb47wOi5KUM
MlvfHJa3H7svXvqIb6vycYGfvoEO3CnBNDGFCgLFZoLEfpkIrIHryCOVELytBo81Qci9dhddD3yC
Mv/p5F2CUzaBeGztaRY3lrAYAIhOFo4kPYWyAfU35T6aoJtKJ5Wink20C7hs00zhVGoCjnqfkStX
GmwDJ7PL9nprz/tlloIUkgbeRKxwR8nUmoBcdAQ2UERtNpd2e9yiNnW7TZ0CSnQCwzDMJrJXn/Po
7opSh1RUDKP45HMG1Al9sVKNawt4iUJJHxsvGJU7DlPm/oGGT0Xtj7qGz/Zsnp2o2/908QxxKFy0
/xwvX1XhkX/uLNdKl/BHfa/tuhnAPn6bq0FE9Ei6m01gd79mSQnIrDURXL7/7f/A15YPtq9kUZB+
v/ej6nD8c85FVYWYzbYUe/V8fNm9H1M4EAPYns1xnP6q0jR/wllW1MX5882yqgzPkc1y+wJIsn5d
BfcZCvfoY2T+7f8BAAD//w==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axColor>
              <a:srgbClr val="7030A0"/>
            </cx:maxColor>
          </cx:valueColors>
        </cx:series>
      </cx:plotAreaRegion>
    </cx:plotArea>
    <cx:legend pos="r" align="min" overlay="0">
      <cx:spPr>
        <a:solidFill>
          <a:schemeClr val="bg1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419671</xdr:colOff>
      <xdr:row>27</xdr:row>
      <xdr:rowOff>57851</xdr:rowOff>
    </xdr:from>
    <xdr:to>
      <xdr:col>7</xdr:col>
      <xdr:colOff>125602</xdr:colOff>
      <xdr:row>32</xdr:row>
      <xdr:rowOff>111189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EFC7397-3E46-FAEA-08CA-ADA501A11DF9}"/>
            </a:ext>
          </a:extLst>
        </xdr:cNvPr>
        <xdr:cNvSpPr/>
      </xdr:nvSpPr>
      <xdr:spPr>
        <a:xfrm>
          <a:off x="2254691" y="5244116"/>
          <a:ext cx="2691727" cy="98640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GB" sz="1800" b="1">
              <a:solidFill>
                <a:srgbClr val="7030A0"/>
              </a:solidFill>
              <a:latin typeface="+mn-lt"/>
              <a:ea typeface="+mn-ea"/>
              <a:cs typeface="+mn-cs"/>
            </a:rPr>
            <a:t>Best Player</a:t>
          </a:r>
        </a:p>
      </xdr:txBody>
    </xdr:sp>
    <xdr:clientData/>
  </xdr:twoCellAnchor>
  <xdr:twoCellAnchor>
    <xdr:from>
      <xdr:col>2</xdr:col>
      <xdr:colOff>25819</xdr:colOff>
      <xdr:row>11</xdr:row>
      <xdr:rowOff>1</xdr:rowOff>
    </xdr:from>
    <xdr:to>
      <xdr:col>9</xdr:col>
      <xdr:colOff>30536</xdr:colOff>
      <xdr:row>25</xdr:row>
      <xdr:rowOff>158205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45A7F4-00F6-4762-8B68-52AB6EBB9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465124</xdr:colOff>
      <xdr:row>11</xdr:row>
      <xdr:rowOff>864</xdr:rowOff>
    </xdr:from>
    <xdr:to>
      <xdr:col>26</xdr:col>
      <xdr:colOff>434039</xdr:colOff>
      <xdr:row>25</xdr:row>
      <xdr:rowOff>163656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DD391-F48E-4908-83EB-19B0A4FFE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29996</xdr:colOff>
      <xdr:row>11</xdr:row>
      <xdr:rowOff>18140</xdr:rowOff>
    </xdr:from>
    <xdr:to>
      <xdr:col>17</xdr:col>
      <xdr:colOff>606696</xdr:colOff>
      <xdr:row>25</xdr:row>
      <xdr:rowOff>178140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5D1719E-DD5B-4E81-A369-DA0EF76C6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89876" y="2189840"/>
              <a:ext cx="4843900" cy="2720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419878</xdr:colOff>
      <xdr:row>26</xdr:row>
      <xdr:rowOff>121091</xdr:rowOff>
    </xdr:from>
    <xdr:to>
      <xdr:col>7</xdr:col>
      <xdr:colOff>124408</xdr:colOff>
      <xdr:row>33</xdr:row>
      <xdr:rowOff>128710</xdr:rowOff>
    </xdr:to>
    <xdr:sp macro="" textlink="best_player">
      <xdr:nvSpPr>
        <xdr:cNvPr id="8" name="TextBox 7">
          <a:extLst>
            <a:ext uri="{FF2B5EF4-FFF2-40B4-BE49-F238E27FC236}">
              <a16:creationId xmlns:a16="http://schemas.microsoft.com/office/drawing/2014/main" id="{11F30ED2-9272-3306-028D-4869EB0BA1CE}"/>
            </a:ext>
          </a:extLst>
        </xdr:cNvPr>
        <xdr:cNvSpPr txBox="1"/>
      </xdr:nvSpPr>
      <xdr:spPr>
        <a:xfrm>
          <a:off x="2254898" y="5120744"/>
          <a:ext cx="2690326" cy="1313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5584CF3-7B31-48BB-A0F7-3BC9BAAF48DE}" type="TxLink">
            <a:rPr lang="en-US" sz="2000" b="1" i="0" u="none" strike="noStrike">
              <a:solidFill>
                <a:srgbClr val="37003C"/>
              </a:solidFill>
              <a:latin typeface="Aptos Narrow"/>
              <a:ea typeface="+mn-ea"/>
              <a:cs typeface="+mn-cs"/>
            </a:rPr>
            <a:pPr marL="0" indent="0" algn="ctr"/>
            <a:t>Mohamed Salah</a:t>
          </a:fld>
          <a:endParaRPr lang="en-GB" sz="2000" b="1" i="0" u="none" strike="noStrike">
            <a:solidFill>
              <a:srgbClr val="37003C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497788</xdr:colOff>
      <xdr:row>27</xdr:row>
      <xdr:rowOff>56245</xdr:rowOff>
    </xdr:from>
    <xdr:to>
      <xdr:col>16</xdr:col>
      <xdr:colOff>147735</xdr:colOff>
      <xdr:row>32</xdr:row>
      <xdr:rowOff>109583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CF4DA99-9026-4E60-89AE-A0C80B3A57E2}"/>
            </a:ext>
          </a:extLst>
        </xdr:cNvPr>
        <xdr:cNvSpPr/>
      </xdr:nvSpPr>
      <xdr:spPr>
        <a:xfrm>
          <a:off x="7744564" y="5242510"/>
          <a:ext cx="2682395" cy="98640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>
              <a:solidFill>
                <a:srgbClr val="7030A0"/>
              </a:solidFill>
            </a:rPr>
            <a:t>Best U23 Player</a:t>
          </a:r>
        </a:p>
      </xdr:txBody>
    </xdr:sp>
    <xdr:clientData/>
  </xdr:twoCellAnchor>
  <xdr:twoCellAnchor>
    <xdr:from>
      <xdr:col>11</xdr:col>
      <xdr:colOff>536508</xdr:colOff>
      <xdr:row>27</xdr:row>
      <xdr:rowOff>66821</xdr:rowOff>
    </xdr:from>
    <xdr:to>
      <xdr:col>16</xdr:col>
      <xdr:colOff>186611</xdr:colOff>
      <xdr:row>33</xdr:row>
      <xdr:rowOff>15552</xdr:rowOff>
    </xdr:to>
    <xdr:sp macro="" textlink="young_player">
      <xdr:nvSpPr>
        <xdr:cNvPr id="11" name="TextBox 10">
          <a:extLst>
            <a:ext uri="{FF2B5EF4-FFF2-40B4-BE49-F238E27FC236}">
              <a16:creationId xmlns:a16="http://schemas.microsoft.com/office/drawing/2014/main" id="{48D8FB59-2468-4F81-BE48-7CD3A8EE7F4F}"/>
            </a:ext>
          </a:extLst>
        </xdr:cNvPr>
        <xdr:cNvSpPr txBox="1"/>
      </xdr:nvSpPr>
      <xdr:spPr>
        <a:xfrm>
          <a:off x="7783284" y="5253086"/>
          <a:ext cx="2682551" cy="1068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6C83471-E65E-4960-A395-3C33F20E9B77}" type="TxLink">
            <a:rPr lang="en-US" sz="2000" b="1" i="0" u="none" strike="noStrike">
              <a:solidFill>
                <a:srgbClr val="37003C"/>
              </a:solidFill>
              <a:latin typeface="Aptos Narrow"/>
            </a:rPr>
            <a:pPr algn="ctr"/>
            <a:t>Josko Gvardiol</a:t>
          </a:fld>
          <a:endParaRPr lang="en-GB" sz="4400" b="1">
            <a:solidFill>
              <a:srgbClr val="37003C"/>
            </a:solidFill>
          </a:endParaRPr>
        </a:p>
      </xdr:txBody>
    </xdr:sp>
    <xdr:clientData/>
  </xdr:twoCellAnchor>
  <xdr:twoCellAnchor>
    <xdr:from>
      <xdr:col>21</xdr:col>
      <xdr:colOff>186612</xdr:colOff>
      <xdr:row>27</xdr:row>
      <xdr:rowOff>47586</xdr:rowOff>
    </xdr:from>
    <xdr:to>
      <xdr:col>24</xdr:col>
      <xdr:colOff>365448</xdr:colOff>
      <xdr:row>32</xdr:row>
      <xdr:rowOff>99474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52DA29-C676-43F2-B156-2066E6571E9A}"/>
            </a:ext>
          </a:extLst>
        </xdr:cNvPr>
        <xdr:cNvSpPr/>
      </xdr:nvSpPr>
      <xdr:spPr>
        <a:xfrm>
          <a:off x="13498285" y="5233851"/>
          <a:ext cx="1998306" cy="98495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GB" sz="1800" b="1">
              <a:solidFill>
                <a:srgbClr val="7030A0"/>
              </a:solidFill>
              <a:latin typeface="+mn-lt"/>
              <a:ea typeface="+mn-ea"/>
              <a:cs typeface="+mn-cs"/>
            </a:rPr>
            <a:t>Highest Score</a:t>
          </a:r>
        </a:p>
      </xdr:txBody>
    </xdr:sp>
    <xdr:clientData/>
  </xdr:twoCellAnchor>
  <xdr:twoCellAnchor>
    <xdr:from>
      <xdr:col>20</xdr:col>
      <xdr:colOff>458754</xdr:colOff>
      <xdr:row>27</xdr:row>
      <xdr:rowOff>66196</xdr:rowOff>
    </xdr:from>
    <xdr:to>
      <xdr:col>25</xdr:col>
      <xdr:colOff>116632</xdr:colOff>
      <xdr:row>32</xdr:row>
      <xdr:rowOff>178836</xdr:rowOff>
    </xdr:to>
    <xdr:sp macro="" textlink="high_score">
      <xdr:nvSpPr>
        <xdr:cNvPr id="13" name="TextBox 12">
          <a:extLst>
            <a:ext uri="{FF2B5EF4-FFF2-40B4-BE49-F238E27FC236}">
              <a16:creationId xmlns:a16="http://schemas.microsoft.com/office/drawing/2014/main" id="{BCDF7A8C-A53B-43BD-8F9E-461C763BC187}"/>
            </a:ext>
          </a:extLst>
        </xdr:cNvPr>
        <xdr:cNvSpPr txBox="1"/>
      </xdr:nvSpPr>
      <xdr:spPr>
        <a:xfrm>
          <a:off x="13163938" y="5252461"/>
          <a:ext cx="2690327" cy="1045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084EBFD-1639-4913-B0CE-27FE55EB38D1}" type="TxLink">
            <a:rPr lang="en-US" sz="2000" b="1" i="0" u="none" strike="noStrike">
              <a:solidFill>
                <a:srgbClr val="37003C"/>
              </a:solidFill>
              <a:latin typeface="Aptos Narrow"/>
              <a:ea typeface="+mn-ea"/>
              <a:cs typeface="+mn-cs"/>
            </a:rPr>
            <a:pPr marL="0" indent="0" algn="ctr"/>
            <a:t>10.0</a:t>
          </a:fld>
          <a:endParaRPr lang="en-GB" sz="2000" b="1" i="0" u="none" strike="noStrike">
            <a:solidFill>
              <a:srgbClr val="37003C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330756</xdr:colOff>
      <xdr:row>0</xdr:row>
      <xdr:rowOff>172357</xdr:rowOff>
    </xdr:from>
    <xdr:to>
      <xdr:col>4</xdr:col>
      <xdr:colOff>107516</xdr:colOff>
      <xdr:row>4</xdr:row>
      <xdr:rowOff>127002</xdr:rowOff>
    </xdr:to>
    <xdr:pic>
      <xdr:nvPicPr>
        <xdr:cNvPr id="15" name="Picture 14" descr="Premier Primary Logo | SPORTS LOGO HISTORY">
          <a:extLst>
            <a:ext uri="{FF2B5EF4-FFF2-40B4-BE49-F238E27FC236}">
              <a16:creationId xmlns:a16="http://schemas.microsoft.com/office/drawing/2014/main" id="{0F8C349E-330D-952A-4400-716EDD0DAE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63" b="21325"/>
        <a:stretch>
          <a:fillRect/>
        </a:stretch>
      </xdr:blipFill>
      <xdr:spPr bwMode="auto">
        <a:xfrm>
          <a:off x="1546327" y="172357"/>
          <a:ext cx="1282618" cy="680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41910</xdr:rowOff>
    </xdr:from>
    <xdr:to>
      <xdr:col>14</xdr:col>
      <xdr:colOff>464820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96C42-215E-C851-F5D2-B3136AAF9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7" xr16:uid="{D9DEFDB6-3A9A-4CB6-BE19-5B88244D205C}" autoFormatId="16" applyNumberFormats="0" applyBorderFormats="0" applyFontFormats="0" applyPatternFormats="0" applyAlignmentFormats="0" applyWidthHeightFormats="0">
  <queryTableRefresh nextId="8">
    <queryTableFields count="5">
      <queryTableField id="1" name="Player" tableColumnId="1"/>
      <queryTableField id="4" dataBound="0" tableColumnId="4"/>
      <queryTableField id="6" name="Age" tableColumnId="5"/>
      <queryTableField id="2" name="Gls" tableColumnId="2"/>
      <queryTableField id="3" name="Ast" tableColumnId="3"/>
    </queryTableFields>
    <queryTableDeletedFields count="1">
      <deletedField name="Ag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DE549FC-ADD9-4BFE-9472-28DFB119C365}" name="player_data_2nd_source" displayName="player_data_2nd_source" ref="A1:E575" tableType="queryTable" totalsRowShown="0">
  <autoFilter ref="A1:E575" xr:uid="{5DE549FC-ADD9-4BFE-9472-28DFB119C365}"/>
  <tableColumns count="5">
    <tableColumn id="1" xr3:uid="{E2D5788C-8614-4A43-97DC-A2C1FE5E5ED6}" uniqueName="1" name="Player" queryTableFieldId="1" dataDxfId="10"/>
    <tableColumn id="4" xr3:uid="{F74D41C5-FCC4-40D3-9D30-CA14D6669E50}" uniqueName="4" name="Age" queryTableFieldId="4" dataDxfId="9"/>
    <tableColumn id="5" xr3:uid="{EE4996D4-1245-4A6E-BA69-B10BBE60E0A5}" uniqueName="5" name="Age2" queryTableFieldId="6"/>
    <tableColumn id="2" xr3:uid="{10B2D922-3803-4ED9-852A-98709F9D2D26}" uniqueName="2" name="Gls" queryTableFieldId="2"/>
    <tableColumn id="3" xr3:uid="{69EFFC2A-0A59-481D-B0C5-435695E39847}" uniqueName="3" name="As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C47E34-FDB9-4B4B-A1CD-053FC357C4F5}" name="player_stats" displayName="player_stats" ref="A1:BG563" totalsRowShown="0">
  <autoFilter ref="A1:BG563" xr:uid="{4BC47E34-FDB9-4B4B-A1CD-053FC357C4F5}"/>
  <sortState xmlns:xlrd2="http://schemas.microsoft.com/office/spreadsheetml/2017/richdata2" ref="A2:BG563">
    <sortCondition descending="1" ref="H1:H563"/>
  </sortState>
  <tableColumns count="59">
    <tableColumn id="1" xr3:uid="{BFAC3965-326A-4419-AE04-C115AFF5B712}" name="Player Name"/>
    <tableColumn id="59" xr3:uid="{C4C1989A-FEC5-4488-AADB-A4957166B620}" name="Age" dataDxfId="8"/>
    <tableColumn id="2" xr3:uid="{FDB2E876-5BDB-4802-BF4A-A021037D36E6}" name="Club"/>
    <tableColumn id="3" xr3:uid="{BCE82BC8-C4EC-4901-8B18-942B024CDFA1}" name="Nationality"/>
    <tableColumn id="4" xr3:uid="{69962BBD-DFB2-4231-AA77-CCE4B4159022}" name="Position"/>
    <tableColumn id="5" xr3:uid="{C4CE1BEC-FBBA-4C5C-AF2F-2F03E3E373DA}" name="Appearances"/>
    <tableColumn id="6" xr3:uid="{42176695-5B19-4801-BB00-975F1F6A77C3}" name="Minutes"/>
    <tableColumn id="7" xr3:uid="{2D15132A-07FF-43A7-A3DA-4941C760CF1B}" name="Goals"/>
    <tableColumn id="8" xr3:uid="{E2DB4069-C433-45EB-A85F-43062E5E7C25}" name="Assists"/>
    <tableColumn id="9" xr3:uid="{13F410EB-CBFC-4C6B-9308-3E355A3C6005}" name="Shots"/>
    <tableColumn id="10" xr3:uid="{612D31E2-99E4-4E7B-9D63-CE272AAA910F}" name="Shots On Target"/>
    <tableColumn id="11" xr3:uid="{34AE7CD8-44C8-4548-8D6E-9493FD3C9A62}" name="Conversion %" dataDxfId="7"/>
    <tableColumn id="12" xr3:uid="{B28E1700-9E00-4B6B-A128-6FC62CA69BC7}" name="Big Chances Missed"/>
    <tableColumn id="13" xr3:uid="{92C292F3-F34D-42C4-A9E3-9A6FA405A948}" name="Hit Woodwork"/>
    <tableColumn id="14" xr3:uid="{26ACAB9C-0DC8-44AC-9FA1-7B5157B6F54D}" name="Offsides"/>
    <tableColumn id="15" xr3:uid="{0AAB9503-9DBC-41F6-807A-28D4DA36D566}" name="Touches"/>
    <tableColumn id="16" xr3:uid="{40EDB7B2-5A71-4CC2-A360-C96402C19351}" name="Passes"/>
    <tableColumn id="17" xr3:uid="{E06DCD4D-2AC4-40D5-8C5E-AC253038433D}" name="Successful Passes"/>
    <tableColumn id="18" xr3:uid="{03B512D4-7968-46FD-B16C-42E9A7CDC57B}" name="Passes%" dataDxfId="6"/>
    <tableColumn id="19" xr3:uid="{AE55E3D3-8600-4F57-BF1F-1349F1BD70B5}" name="Crosses"/>
    <tableColumn id="20" xr3:uid="{4ED67DAB-FAB3-4965-B77D-074AAF85AC7A}" name="Successful Crosses"/>
    <tableColumn id="21" xr3:uid="{E9923627-9DD2-4FF8-B9FE-58834A032603}" name="Crosses %" dataDxfId="5"/>
    <tableColumn id="22" xr3:uid="{FF130F9A-5481-478B-B2AE-0B5E3F43ABCF}" name="fThird Passes"/>
    <tableColumn id="23" xr3:uid="{A9C4BED5-076E-41B7-B5ED-46100755D06A}" name="Successful fThird Passes"/>
    <tableColumn id="24" xr3:uid="{1B2A4FD4-C60F-4A32-9EBF-1EF91B1DD2C5}" name="fThird Passes %" dataDxfId="4"/>
    <tableColumn id="25" xr3:uid="{646125E2-7CE1-40E7-819E-CC764C542C2C}" name="Through Balls"/>
    <tableColumn id="26" xr3:uid="{0FFA2455-41EA-421A-A654-AD167D8A6C5B}" name="Carries"/>
    <tableColumn id="27" xr3:uid="{8CAC603F-1920-4D6C-B775-694B993C37EF}" name="Progressive Carries"/>
    <tableColumn id="28" xr3:uid="{1082C6D5-2B4B-494D-A091-D474756C4D0D}" name="Carries Ended with Goal"/>
    <tableColumn id="29" xr3:uid="{CA1C58C3-D9CC-48D7-9F53-C75E47734CD9}" name="Carries Ended with Assist"/>
    <tableColumn id="30" xr3:uid="{6EF051D0-BD51-4EC8-89A1-C2320F2DECEF}" name="Carries Ended with Shot"/>
    <tableColumn id="31" xr3:uid="{A4FFF898-DABA-4C3A-9E98-5E8DBF321D98}" name="Carries Ended with Chance"/>
    <tableColumn id="32" xr3:uid="{19A1320E-D755-4A4F-A4D6-305C7D8F10E4}" name="Possession Won"/>
    <tableColumn id="33" xr3:uid="{E14F7265-5E6B-4B58-88F4-742FF830E6BF}" name="Dispossessed"/>
    <tableColumn id="34" xr3:uid="{AF9B6E66-B98F-4AC3-8488-0A19580F4BF1}" name="Clean Sheets"/>
    <tableColumn id="35" xr3:uid="{F96CDEAF-4010-4D57-8552-FD81C970AC63}" name="Clearances"/>
    <tableColumn id="36" xr3:uid="{FE9A5654-505D-4E55-8BCB-64CA195C1A42}" name="Interceptions"/>
    <tableColumn id="37" xr3:uid="{F7BC3EBF-87D7-403E-98F0-FCF2B5C041BB}" name="Blocks"/>
    <tableColumn id="38" xr3:uid="{537EDC46-FA1E-4341-8BD0-C8BB8C7D5C4D}" name="Tackles"/>
    <tableColumn id="39" xr3:uid="{79C0BB6B-0D52-475B-B857-227F4F78E966}" name="Ground Duels"/>
    <tableColumn id="40" xr3:uid="{61E60F43-19EF-48DE-A6AF-99865238432E}" name="gDuels Won"/>
    <tableColumn id="41" xr3:uid="{C6F6CDD0-DA29-41AF-9D2E-5E488C5C1267}" name="gDuels %" dataDxfId="3"/>
    <tableColumn id="42" xr3:uid="{76C34944-0C2C-41A9-97F2-50F50503E18F}" name="Aerial Duels"/>
    <tableColumn id="43" xr3:uid="{A5A10403-DBB1-423F-BC1A-9A5DA74ECE11}" name="aDuels Won"/>
    <tableColumn id="44" xr3:uid="{C2BD1BBA-75C6-4980-971B-D39C1E8BD0E1}" name="aDuels %" dataDxfId="2"/>
    <tableColumn id="45" xr3:uid="{88325D1E-39E4-4D2D-8FD5-F93D543C0E2A}" name="Goals Conceded"/>
    <tableColumn id="46" xr3:uid="{D6A5801B-4D81-4F76-8EC1-36752726CEC5}" name="xGoT Conceded"/>
    <tableColumn id="47" xr3:uid="{A5339AC9-F420-4AF1-A77D-5FA9D35D6D79}" name="Own Goals"/>
    <tableColumn id="48" xr3:uid="{49B9A425-4218-4D10-86A8-E1E2C4E12933}" name="Fouls"/>
    <tableColumn id="49" xr3:uid="{694F41E8-3C55-4292-8F51-284FF9E9EAD2}" name="Yellow Cards"/>
    <tableColumn id="50" xr3:uid="{187B8D7C-89A6-4C31-924E-E6D999C951FB}" name="Red Cards"/>
    <tableColumn id="51" xr3:uid="{2A219765-D90C-4D5A-B20F-686B43E7F2AC}" name="Saves"/>
    <tableColumn id="52" xr3:uid="{EC17A28E-10EA-4AFD-95A6-923B08823BEF}" name="Saves %" dataDxfId="1"/>
    <tableColumn id="53" xr3:uid="{F01BE4BD-75F0-4CB8-8F0B-58013DB5799C}" name="Penalties Saved"/>
    <tableColumn id="54" xr3:uid="{F95098C1-77D4-43A7-8B6A-E55F32D56740}" name="Clearances Off Line"/>
    <tableColumn id="55" xr3:uid="{C1C132F0-1CA4-4EF5-A8F0-60E21A5CAB92}" name="Punches"/>
    <tableColumn id="56" xr3:uid="{378FFDC6-61EE-4102-A268-C42A87644640}" name="High Claims"/>
    <tableColumn id="57" xr3:uid="{9087A5AA-CD90-42D0-B85F-ABF1B0764BAA}" name="Goals Prevented"/>
    <tableColumn id="58" xr3:uid="{ED5EE439-1FEB-4E83-B691-9A4F804E53C1}" name="Goals Prevented Adjusted">
      <calculatedColumnFormula>BF2+4.2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D9C595-17A5-4D62-AA65-B79DEE104328}" name="score" displayName="score" ref="A1:K563" totalsRowShown="0">
  <autoFilter ref="A1:K563" xr:uid="{1CD9C595-17A5-4D62-AA65-B79DEE104328}"/>
  <tableColumns count="11">
    <tableColumn id="1" xr3:uid="{28F50C74-692B-4F52-903D-F69E33F82E59}" name="Player Name"/>
    <tableColumn id="2" xr3:uid="{62657DCA-694F-4CDF-84D1-FC7BE41FFA7A}" name="Age"/>
    <tableColumn id="3" xr3:uid="{1D308DF0-9645-4260-BB9D-5C939CA87675}" name="Club"/>
    <tableColumn id="4" xr3:uid="{57B11F48-C3CF-4A06-B7FB-2AE06CB7069E}" name="Nationality"/>
    <tableColumn id="5" xr3:uid="{B58FACCB-0126-4D9B-9900-47E8BA654B6B}" name="Position"/>
    <tableColumn id="6" xr3:uid="{D6B65004-8D02-449E-8DCC-E2E6A4E2BF5E}" name="Goalkeeper Score">
      <calculatedColumnFormula>player_stats[[#This Row],[Clean Sheets]]/MAX('epl_player_stats_24_25 '!AI:AI)*0.5+player_stats[[#This Row],[Goals Prevented Adjusted]]/MAX('epl_player_stats_24_25 '!BG:BG)*0.5</calculatedColumnFormula>
    </tableColumn>
    <tableColumn id="7" xr3:uid="{E19027E0-0567-4852-9663-D94FE812E92B}" name="Defending Score">
      <calculatedColumnFormula>player_stats[[#This Row],[Clean Sheets]]/MAX('epl_player_stats_24_25 '!AI:AI)*0.5+player_stats[[#This Row],[Clearances]]/MAX('epl_player_stats_24_25 '!AJ:AJ)*0.25+player_stats[[#This Row],[Tackles]]/MAX('epl_player_stats_24_25 '!AM:AM)*0.25</calculatedColumnFormula>
    </tableColumn>
    <tableColumn id="8" xr3:uid="{0F4FA25B-15FA-48C1-9676-C806370566F5}" name="Involvement Score">
      <calculatedColumnFormula>player_stats[[#This Row],[Touches]]/MAX('epl_player_stats_24_25 '!P:P)</calculatedColumnFormula>
    </tableColumn>
    <tableColumn id="9" xr3:uid="{C5D8A741-614F-4D93-A9FC-48A51F4EF36A}" name="Attacking Score">
      <calculatedColumnFormula>player_stats[[#This Row],[Goals]]/MAX('epl_player_stats_24_25 '!H:H)*0.6+player_stats[[#This Row],[Assists]]/MAX('epl_player_stats_24_25 '!I:I)*0.25+player_stats[[#This Row],[Shots]]/MAX('epl_player_stats_24_25 '!K:K)*0.15+0.1</calculatedColumnFormula>
    </tableColumn>
    <tableColumn id="10" xr3:uid="{5ADBF7B2-BDED-4EF1-B507-F2F131C51FD1}" name="Apperance Score">
      <calculatedColumnFormula>player_stats[[#This Row],[Minutes]]/3420</calculatedColumnFormula>
    </tableColumn>
    <tableColumn id="11" xr3:uid="{3C31DA43-85AF-4934-87C7-8672AA3547E0}" name="Overall Score" dataDxfId="0">
      <calculatedColumnFormula array="1">_xlfn.IFS(
E2="Goalkeeper",(
7*F2 + 2*J2 + H2),
E2="Defender",(
6*G2+3*H2+2*J2),
E2="Midfielder",(
2*G2+3*H2+4*I2+3*J2),
E2="Forward",(
6.25*I2+5*J2)
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DA4E-97F7-46EC-B880-E9F4E0E0C691}">
  <dimension ref="A1:E575"/>
  <sheetViews>
    <sheetView workbookViewId="0">
      <selection activeCell="G21" sqref="G21"/>
    </sheetView>
  </sheetViews>
  <sheetFormatPr defaultRowHeight="14.4" x14ac:dyDescent="0.3"/>
  <cols>
    <col min="1" max="1" width="21.88671875" bestFit="1" customWidth="1"/>
    <col min="2" max="2" width="6.21875" style="4" bestFit="1" customWidth="1"/>
    <col min="3" max="3" width="7.21875" bestFit="1" customWidth="1"/>
    <col min="4" max="4" width="6" bestFit="1" customWidth="1"/>
    <col min="5" max="5" width="5.88671875" customWidth="1"/>
  </cols>
  <sheetData>
    <row r="1" spans="1:5" x14ac:dyDescent="0.3">
      <c r="A1" t="s">
        <v>704</v>
      </c>
      <c r="B1" s="4" t="s">
        <v>764</v>
      </c>
      <c r="C1" t="s">
        <v>766</v>
      </c>
      <c r="D1" t="s">
        <v>705</v>
      </c>
      <c r="E1" t="s">
        <v>706</v>
      </c>
    </row>
    <row r="2" spans="1:5" x14ac:dyDescent="0.3">
      <c r="A2" t="s">
        <v>81</v>
      </c>
      <c r="B2" s="4">
        <v>25</v>
      </c>
      <c r="C2">
        <v>25</v>
      </c>
      <c r="D2">
        <v>3</v>
      </c>
      <c r="E2">
        <v>8</v>
      </c>
    </row>
    <row r="3" spans="1:5" x14ac:dyDescent="0.3">
      <c r="A3" t="s">
        <v>87</v>
      </c>
      <c r="B3" s="4">
        <v>27</v>
      </c>
      <c r="C3">
        <v>27</v>
      </c>
      <c r="D3">
        <v>0</v>
      </c>
      <c r="E3">
        <v>1</v>
      </c>
    </row>
    <row r="4" spans="1:5" x14ac:dyDescent="0.3">
      <c r="A4" t="s">
        <v>57</v>
      </c>
      <c r="B4" s="4">
        <v>26</v>
      </c>
      <c r="C4">
        <v>26</v>
      </c>
      <c r="D4">
        <v>0</v>
      </c>
      <c r="E4">
        <v>2</v>
      </c>
    </row>
    <row r="5" spans="1:5" x14ac:dyDescent="0.3">
      <c r="A5" t="s">
        <v>79</v>
      </c>
      <c r="B5" s="4">
        <v>29</v>
      </c>
      <c r="C5">
        <v>29</v>
      </c>
      <c r="D5">
        <v>8</v>
      </c>
      <c r="E5">
        <v>7</v>
      </c>
    </row>
    <row r="6" spans="1:5" x14ac:dyDescent="0.3">
      <c r="A6" t="s">
        <v>91</v>
      </c>
      <c r="B6" s="4">
        <v>25</v>
      </c>
      <c r="C6">
        <v>25</v>
      </c>
      <c r="D6">
        <v>0</v>
      </c>
      <c r="E6">
        <v>0</v>
      </c>
    </row>
    <row r="7" spans="1:5" x14ac:dyDescent="0.3">
      <c r="A7" t="s">
        <v>73</v>
      </c>
      <c r="B7" s="4">
        <v>23</v>
      </c>
      <c r="C7">
        <v>23</v>
      </c>
      <c r="D7">
        <v>1</v>
      </c>
      <c r="E7">
        <v>3</v>
      </c>
    </row>
    <row r="8" spans="1:5" x14ac:dyDescent="0.3">
      <c r="A8" t="s">
        <v>77</v>
      </c>
      <c r="B8" s="4">
        <v>27</v>
      </c>
      <c r="C8">
        <v>27</v>
      </c>
      <c r="D8">
        <v>1</v>
      </c>
      <c r="E8">
        <v>0</v>
      </c>
    </row>
    <row r="9" spans="1:5" x14ac:dyDescent="0.3">
      <c r="A9" t="s">
        <v>89</v>
      </c>
      <c r="B9" s="4">
        <v>29</v>
      </c>
      <c r="C9">
        <v>29</v>
      </c>
      <c r="D9">
        <v>0</v>
      </c>
      <c r="E9">
        <v>2</v>
      </c>
    </row>
    <row r="10" spans="1:5" x14ac:dyDescent="0.3">
      <c r="A10" t="s">
        <v>95</v>
      </c>
      <c r="B10" s="4">
        <v>23</v>
      </c>
      <c r="C10">
        <v>23</v>
      </c>
      <c r="D10">
        <v>2</v>
      </c>
      <c r="E10">
        <v>0</v>
      </c>
    </row>
    <row r="11" spans="1:5" x14ac:dyDescent="0.3">
      <c r="A11" t="s">
        <v>60</v>
      </c>
      <c r="B11" s="4">
        <v>22</v>
      </c>
      <c r="C11">
        <v>22</v>
      </c>
      <c r="D11">
        <v>6</v>
      </c>
      <c r="E11">
        <v>10</v>
      </c>
    </row>
    <row r="12" spans="1:5" x14ac:dyDescent="0.3">
      <c r="A12" t="s">
        <v>63</v>
      </c>
      <c r="B12" s="4">
        <v>25</v>
      </c>
      <c r="C12">
        <v>25</v>
      </c>
      <c r="D12">
        <v>4</v>
      </c>
      <c r="E12">
        <v>7</v>
      </c>
    </row>
    <row r="13" spans="1:5" x14ac:dyDescent="0.3">
      <c r="A13" t="s">
        <v>61</v>
      </c>
      <c r="B13" s="4">
        <v>28</v>
      </c>
      <c r="C13">
        <v>28</v>
      </c>
      <c r="D13">
        <v>0</v>
      </c>
      <c r="E13">
        <v>0</v>
      </c>
    </row>
    <row r="14" spans="1:5" x14ac:dyDescent="0.3">
      <c r="A14" t="s">
        <v>93</v>
      </c>
      <c r="B14" s="4">
        <v>31</v>
      </c>
      <c r="C14">
        <v>31</v>
      </c>
      <c r="D14">
        <v>4</v>
      </c>
      <c r="E14">
        <v>2</v>
      </c>
    </row>
    <row r="15" spans="1:5" x14ac:dyDescent="0.3">
      <c r="A15" t="s">
        <v>64</v>
      </c>
      <c r="B15" s="4">
        <v>17</v>
      </c>
      <c r="C15">
        <v>17</v>
      </c>
      <c r="D15">
        <v>4</v>
      </c>
      <c r="E15">
        <v>2</v>
      </c>
    </row>
    <row r="16" spans="1:5" x14ac:dyDescent="0.3">
      <c r="A16" t="s">
        <v>347</v>
      </c>
      <c r="B16" s="4">
        <v>24</v>
      </c>
      <c r="C16">
        <v>24</v>
      </c>
      <c r="D16">
        <v>0</v>
      </c>
      <c r="E16">
        <v>0</v>
      </c>
    </row>
    <row r="17" spans="1:5" x14ac:dyDescent="0.3">
      <c r="A17" t="s">
        <v>83</v>
      </c>
      <c r="B17" s="4">
        <v>28</v>
      </c>
      <c r="C17">
        <v>28</v>
      </c>
      <c r="D17">
        <v>7</v>
      </c>
      <c r="E17">
        <v>2</v>
      </c>
    </row>
    <row r="18" spans="1:5" x14ac:dyDescent="0.3">
      <c r="A18" t="s">
        <v>68</v>
      </c>
      <c r="B18" s="4">
        <v>23</v>
      </c>
      <c r="C18">
        <v>23</v>
      </c>
      <c r="D18">
        <v>8</v>
      </c>
      <c r="E18">
        <v>4</v>
      </c>
    </row>
    <row r="19" spans="1:5" x14ac:dyDescent="0.3">
      <c r="A19" t="s">
        <v>67</v>
      </c>
      <c r="B19" s="4">
        <v>26</v>
      </c>
      <c r="C19">
        <v>26</v>
      </c>
      <c r="D19">
        <v>3</v>
      </c>
      <c r="E19">
        <v>1</v>
      </c>
    </row>
    <row r="20" spans="1:5" x14ac:dyDescent="0.3">
      <c r="A20" t="s">
        <v>84</v>
      </c>
      <c r="B20" s="4">
        <v>17</v>
      </c>
      <c r="C20">
        <v>17</v>
      </c>
      <c r="D20">
        <v>1</v>
      </c>
      <c r="E20">
        <v>0</v>
      </c>
    </row>
    <row r="21" spans="1:5" x14ac:dyDescent="0.3">
      <c r="A21" t="s">
        <v>69</v>
      </c>
      <c r="B21" s="4">
        <v>24</v>
      </c>
      <c r="C21">
        <v>24</v>
      </c>
      <c r="D21">
        <v>1</v>
      </c>
      <c r="E21">
        <v>0</v>
      </c>
    </row>
    <row r="22" spans="1:5" x14ac:dyDescent="0.3">
      <c r="A22" t="s">
        <v>71</v>
      </c>
      <c r="B22" s="4">
        <v>32</v>
      </c>
      <c r="C22">
        <v>32</v>
      </c>
      <c r="D22">
        <v>0</v>
      </c>
      <c r="E22">
        <v>0</v>
      </c>
    </row>
    <row r="23" spans="1:5" x14ac:dyDescent="0.3">
      <c r="A23" t="s">
        <v>65</v>
      </c>
      <c r="B23" s="4">
        <v>27</v>
      </c>
      <c r="C23">
        <v>27</v>
      </c>
      <c r="D23">
        <v>3</v>
      </c>
      <c r="E23">
        <v>0</v>
      </c>
    </row>
    <row r="24" spans="1:5" x14ac:dyDescent="0.3">
      <c r="A24" t="s">
        <v>75</v>
      </c>
      <c r="B24" s="4">
        <v>25</v>
      </c>
      <c r="C24">
        <v>25</v>
      </c>
      <c r="D24">
        <v>9</v>
      </c>
      <c r="E24">
        <v>3</v>
      </c>
    </row>
    <row r="25" spans="1:5" x14ac:dyDescent="0.3">
      <c r="A25" t="s">
        <v>90</v>
      </c>
      <c r="B25" s="4">
        <v>22</v>
      </c>
      <c r="C25">
        <v>22</v>
      </c>
      <c r="D25">
        <v>2</v>
      </c>
      <c r="E25">
        <v>1</v>
      </c>
    </row>
    <row r="26" spans="1:5" x14ac:dyDescent="0.3">
      <c r="A26" t="s">
        <v>85</v>
      </c>
      <c r="B26" s="4">
        <v>21</v>
      </c>
      <c r="C26">
        <v>21</v>
      </c>
      <c r="D26">
        <v>0</v>
      </c>
      <c r="E26">
        <v>0</v>
      </c>
    </row>
    <row r="27" spans="1:5" x14ac:dyDescent="0.3">
      <c r="A27" t="s">
        <v>123</v>
      </c>
      <c r="B27" s="4">
        <v>28</v>
      </c>
      <c r="C27">
        <v>28</v>
      </c>
      <c r="D27">
        <v>16</v>
      </c>
      <c r="E27">
        <v>8</v>
      </c>
    </row>
    <row r="28" spans="1:5" x14ac:dyDescent="0.3">
      <c r="A28" t="s">
        <v>124</v>
      </c>
      <c r="B28" s="4">
        <v>27</v>
      </c>
      <c r="C28">
        <v>27</v>
      </c>
      <c r="D28">
        <v>0</v>
      </c>
      <c r="E28">
        <v>0</v>
      </c>
    </row>
    <row r="29" spans="1:5" x14ac:dyDescent="0.3">
      <c r="A29" t="s">
        <v>129</v>
      </c>
      <c r="B29" s="4">
        <v>27</v>
      </c>
      <c r="C29">
        <v>27</v>
      </c>
      <c r="D29">
        <v>3</v>
      </c>
      <c r="E29">
        <v>7</v>
      </c>
    </row>
    <row r="30" spans="1:5" x14ac:dyDescent="0.3">
      <c r="A30" t="s">
        <v>122</v>
      </c>
      <c r="B30" s="4">
        <v>22</v>
      </c>
      <c r="C30">
        <v>22</v>
      </c>
      <c r="D30">
        <v>8</v>
      </c>
      <c r="E30">
        <v>10</v>
      </c>
    </row>
    <row r="31" spans="1:5" x14ac:dyDescent="0.3">
      <c r="A31" t="s">
        <v>120</v>
      </c>
      <c r="B31" s="4">
        <v>26</v>
      </c>
      <c r="C31">
        <v>26</v>
      </c>
      <c r="D31">
        <v>2</v>
      </c>
      <c r="E31">
        <v>2</v>
      </c>
    </row>
    <row r="32" spans="1:5" x14ac:dyDescent="0.3">
      <c r="A32" t="s">
        <v>109</v>
      </c>
      <c r="B32" s="4">
        <v>23</v>
      </c>
      <c r="C32">
        <v>23</v>
      </c>
      <c r="D32">
        <v>1</v>
      </c>
      <c r="E32">
        <v>3</v>
      </c>
    </row>
    <row r="33" spans="1:5" x14ac:dyDescent="0.3">
      <c r="A33" t="s">
        <v>707</v>
      </c>
      <c r="B33" s="4">
        <v>22</v>
      </c>
      <c r="C33">
        <v>22</v>
      </c>
      <c r="D33">
        <v>0</v>
      </c>
      <c r="E33">
        <v>0</v>
      </c>
    </row>
    <row r="34" spans="1:5" x14ac:dyDescent="0.3">
      <c r="A34" t="s">
        <v>97</v>
      </c>
      <c r="B34" s="4">
        <v>22</v>
      </c>
      <c r="C34">
        <v>22</v>
      </c>
      <c r="D34">
        <v>3</v>
      </c>
      <c r="E34">
        <v>0</v>
      </c>
    </row>
    <row r="35" spans="1:5" x14ac:dyDescent="0.3">
      <c r="A35" t="s">
        <v>125</v>
      </c>
      <c r="B35" s="4">
        <v>34</v>
      </c>
      <c r="C35">
        <v>34</v>
      </c>
      <c r="D35">
        <v>0</v>
      </c>
      <c r="E35">
        <v>0</v>
      </c>
    </row>
    <row r="36" spans="1:5" x14ac:dyDescent="0.3">
      <c r="A36" t="s">
        <v>708</v>
      </c>
      <c r="B36" s="4">
        <v>18</v>
      </c>
      <c r="C36">
        <v>18</v>
      </c>
      <c r="D36">
        <v>0</v>
      </c>
      <c r="E36">
        <v>0</v>
      </c>
    </row>
    <row r="37" spans="1:5" x14ac:dyDescent="0.3">
      <c r="A37" t="s">
        <v>128</v>
      </c>
      <c r="B37" s="4">
        <v>31</v>
      </c>
      <c r="C37">
        <v>31</v>
      </c>
      <c r="D37">
        <v>0</v>
      </c>
      <c r="E37">
        <v>0</v>
      </c>
    </row>
    <row r="38" spans="1:5" x14ac:dyDescent="0.3">
      <c r="A38" t="s">
        <v>112</v>
      </c>
      <c r="B38" s="4">
        <v>29</v>
      </c>
      <c r="C38">
        <v>29</v>
      </c>
      <c r="D38">
        <v>1</v>
      </c>
      <c r="E38">
        <v>4</v>
      </c>
    </row>
    <row r="39" spans="1:5" x14ac:dyDescent="0.3">
      <c r="A39" t="s">
        <v>106</v>
      </c>
      <c r="B39" s="4">
        <v>31</v>
      </c>
      <c r="C39">
        <v>31</v>
      </c>
      <c r="D39">
        <v>0</v>
      </c>
      <c r="E39">
        <v>0</v>
      </c>
    </row>
    <row r="40" spans="1:5" x14ac:dyDescent="0.3">
      <c r="A40" t="s">
        <v>103</v>
      </c>
      <c r="B40" s="4">
        <v>25</v>
      </c>
      <c r="C40">
        <v>25</v>
      </c>
      <c r="D40">
        <v>3</v>
      </c>
      <c r="E40">
        <v>0</v>
      </c>
    </row>
    <row r="41" spans="1:5" x14ac:dyDescent="0.3">
      <c r="A41" t="s">
        <v>108</v>
      </c>
      <c r="B41" s="4">
        <v>22</v>
      </c>
      <c r="C41">
        <v>22</v>
      </c>
      <c r="D41">
        <v>1</v>
      </c>
      <c r="E41">
        <v>2</v>
      </c>
    </row>
    <row r="42" spans="1:5" x14ac:dyDescent="0.3">
      <c r="A42" t="s">
        <v>107</v>
      </c>
      <c r="B42" s="4">
        <v>26</v>
      </c>
      <c r="C42">
        <v>26</v>
      </c>
      <c r="D42">
        <v>2</v>
      </c>
      <c r="E42">
        <v>0</v>
      </c>
    </row>
    <row r="43" spans="1:5" x14ac:dyDescent="0.3">
      <c r="A43" t="s">
        <v>101</v>
      </c>
      <c r="B43" s="4">
        <v>24</v>
      </c>
      <c r="C43">
        <v>24</v>
      </c>
      <c r="D43">
        <v>1</v>
      </c>
      <c r="E43">
        <v>0</v>
      </c>
    </row>
    <row r="44" spans="1:5" x14ac:dyDescent="0.3">
      <c r="A44" t="s">
        <v>99</v>
      </c>
      <c r="B44" s="4">
        <v>21</v>
      </c>
      <c r="C44">
        <v>21</v>
      </c>
      <c r="D44">
        <v>0</v>
      </c>
      <c r="E44">
        <v>0</v>
      </c>
    </row>
    <row r="45" spans="1:5" x14ac:dyDescent="0.3">
      <c r="A45" t="s">
        <v>709</v>
      </c>
      <c r="B45" s="4">
        <v>20</v>
      </c>
      <c r="C45">
        <v>20</v>
      </c>
      <c r="D45">
        <v>7</v>
      </c>
      <c r="E45">
        <v>0</v>
      </c>
    </row>
    <row r="46" spans="1:5" x14ac:dyDescent="0.3">
      <c r="A46" t="s">
        <v>100</v>
      </c>
      <c r="B46" s="4">
        <v>26</v>
      </c>
      <c r="C46">
        <v>26</v>
      </c>
      <c r="D46">
        <v>0</v>
      </c>
      <c r="E46">
        <v>0</v>
      </c>
    </row>
    <row r="47" spans="1:5" x14ac:dyDescent="0.3">
      <c r="A47" t="s">
        <v>118</v>
      </c>
      <c r="B47" s="4">
        <v>31</v>
      </c>
      <c r="C47">
        <v>31</v>
      </c>
      <c r="D47">
        <v>0</v>
      </c>
      <c r="E47">
        <v>4</v>
      </c>
    </row>
    <row r="48" spans="1:5" x14ac:dyDescent="0.3">
      <c r="A48" t="s">
        <v>121</v>
      </c>
      <c r="B48" s="4">
        <v>26</v>
      </c>
      <c r="C48">
        <v>26</v>
      </c>
      <c r="D48">
        <v>1</v>
      </c>
      <c r="E48">
        <v>1</v>
      </c>
    </row>
    <row r="49" spans="1:5" x14ac:dyDescent="0.3">
      <c r="A49" t="s">
        <v>102</v>
      </c>
      <c r="B49" s="4">
        <v>31</v>
      </c>
      <c r="C49">
        <v>31</v>
      </c>
      <c r="D49">
        <v>0</v>
      </c>
      <c r="E49">
        <v>0</v>
      </c>
    </row>
    <row r="50" spans="1:5" x14ac:dyDescent="0.3">
      <c r="A50" t="s">
        <v>710</v>
      </c>
      <c r="B50" s="4">
        <v>27</v>
      </c>
      <c r="C50">
        <v>27</v>
      </c>
      <c r="D50">
        <v>0</v>
      </c>
      <c r="E50">
        <v>0</v>
      </c>
    </row>
    <row r="51" spans="1:5" x14ac:dyDescent="0.3">
      <c r="A51" t="s">
        <v>115</v>
      </c>
      <c r="B51" s="4">
        <v>20</v>
      </c>
      <c r="C51">
        <v>20</v>
      </c>
      <c r="D51">
        <v>0</v>
      </c>
      <c r="E51">
        <v>0</v>
      </c>
    </row>
    <row r="52" spans="1:5" x14ac:dyDescent="0.3">
      <c r="A52" t="s">
        <v>127</v>
      </c>
      <c r="B52" s="4">
        <v>30</v>
      </c>
      <c r="C52">
        <v>30</v>
      </c>
      <c r="D52">
        <v>3</v>
      </c>
      <c r="E52">
        <v>1</v>
      </c>
    </row>
    <row r="53" spans="1:5" x14ac:dyDescent="0.3">
      <c r="A53" t="s">
        <v>116</v>
      </c>
      <c r="B53" s="4">
        <v>26</v>
      </c>
      <c r="C53">
        <v>26</v>
      </c>
      <c r="D53">
        <v>1</v>
      </c>
      <c r="E53">
        <v>2</v>
      </c>
    </row>
    <row r="54" spans="1:5" x14ac:dyDescent="0.3">
      <c r="A54" t="s">
        <v>119</v>
      </c>
      <c r="B54" s="4">
        <v>28</v>
      </c>
      <c r="C54">
        <v>28</v>
      </c>
      <c r="D54">
        <v>3</v>
      </c>
      <c r="E54">
        <v>1</v>
      </c>
    </row>
    <row r="55" spans="1:5" x14ac:dyDescent="0.3">
      <c r="A55" t="s">
        <v>145</v>
      </c>
      <c r="B55" s="4">
        <v>21</v>
      </c>
      <c r="C55">
        <v>21</v>
      </c>
      <c r="D55">
        <v>0</v>
      </c>
      <c r="E55">
        <v>1</v>
      </c>
    </row>
    <row r="56" spans="1:5" x14ac:dyDescent="0.3">
      <c r="A56" t="s">
        <v>134</v>
      </c>
      <c r="B56" s="4">
        <v>19</v>
      </c>
      <c r="C56">
        <v>19</v>
      </c>
      <c r="D56">
        <v>0</v>
      </c>
      <c r="E56">
        <v>0</v>
      </c>
    </row>
    <row r="57" spans="1:5" x14ac:dyDescent="0.3">
      <c r="A57" t="s">
        <v>142</v>
      </c>
      <c r="B57" s="4">
        <v>27</v>
      </c>
      <c r="C57">
        <v>27</v>
      </c>
      <c r="D57">
        <v>2</v>
      </c>
      <c r="E57">
        <v>1</v>
      </c>
    </row>
    <row r="58" spans="1:5" x14ac:dyDescent="0.3">
      <c r="A58" t="s">
        <v>157</v>
      </c>
      <c r="B58" s="4">
        <v>25</v>
      </c>
      <c r="C58">
        <v>25</v>
      </c>
      <c r="D58">
        <v>0</v>
      </c>
      <c r="E58">
        <v>0</v>
      </c>
    </row>
    <row r="59" spans="1:5" x14ac:dyDescent="0.3">
      <c r="A59" t="s">
        <v>156</v>
      </c>
      <c r="B59" s="4">
        <v>25</v>
      </c>
      <c r="C59">
        <v>25</v>
      </c>
      <c r="D59">
        <v>3</v>
      </c>
      <c r="E59">
        <v>5</v>
      </c>
    </row>
    <row r="60" spans="1:5" x14ac:dyDescent="0.3">
      <c r="A60" t="s">
        <v>149</v>
      </c>
      <c r="B60" s="4">
        <v>19</v>
      </c>
      <c r="C60">
        <v>19</v>
      </c>
      <c r="D60">
        <v>0</v>
      </c>
      <c r="E60">
        <v>0</v>
      </c>
    </row>
    <row r="61" spans="1:5" x14ac:dyDescent="0.3">
      <c r="A61" t="s">
        <v>130</v>
      </c>
      <c r="B61" s="4">
        <v>33</v>
      </c>
      <c r="C61">
        <v>33</v>
      </c>
      <c r="D61">
        <v>0</v>
      </c>
      <c r="E61">
        <v>0</v>
      </c>
    </row>
    <row r="62" spans="1:5" x14ac:dyDescent="0.3">
      <c r="A62" t="s">
        <v>154</v>
      </c>
      <c r="B62" s="4">
        <v>25</v>
      </c>
      <c r="C62">
        <v>25</v>
      </c>
      <c r="D62">
        <v>1</v>
      </c>
      <c r="E62">
        <v>1</v>
      </c>
    </row>
    <row r="63" spans="1:5" x14ac:dyDescent="0.3">
      <c r="A63" t="s">
        <v>168</v>
      </c>
      <c r="B63" s="4">
        <v>19</v>
      </c>
      <c r="C63">
        <v>19</v>
      </c>
      <c r="D63">
        <v>0</v>
      </c>
      <c r="E63">
        <v>0</v>
      </c>
    </row>
    <row r="64" spans="1:5" x14ac:dyDescent="0.3">
      <c r="A64" t="s">
        <v>155</v>
      </c>
      <c r="B64" s="4">
        <v>27</v>
      </c>
      <c r="C64">
        <v>27</v>
      </c>
      <c r="D64">
        <v>0</v>
      </c>
      <c r="E64">
        <v>0</v>
      </c>
    </row>
    <row r="65" spans="1:5" x14ac:dyDescent="0.3">
      <c r="A65" t="s">
        <v>133</v>
      </c>
      <c r="B65" s="4">
        <v>24</v>
      </c>
      <c r="C65">
        <v>24</v>
      </c>
      <c r="D65">
        <v>11</v>
      </c>
      <c r="E65">
        <v>5</v>
      </c>
    </row>
    <row r="66" spans="1:5" x14ac:dyDescent="0.3">
      <c r="A66" t="s">
        <v>132</v>
      </c>
      <c r="B66" s="4">
        <v>20</v>
      </c>
      <c r="C66">
        <v>20</v>
      </c>
      <c r="D66">
        <v>0</v>
      </c>
      <c r="E66">
        <v>0</v>
      </c>
    </row>
    <row r="67" spans="1:5" x14ac:dyDescent="0.3">
      <c r="A67" t="s">
        <v>164</v>
      </c>
      <c r="B67" s="4">
        <v>18</v>
      </c>
      <c r="C67">
        <v>18</v>
      </c>
      <c r="D67">
        <v>0</v>
      </c>
      <c r="E67">
        <v>0</v>
      </c>
    </row>
    <row r="68" spans="1:5" x14ac:dyDescent="0.3">
      <c r="A68" t="s">
        <v>135</v>
      </c>
      <c r="B68" s="4">
        <v>22</v>
      </c>
      <c r="C68">
        <v>22</v>
      </c>
      <c r="D68">
        <v>7</v>
      </c>
      <c r="E68">
        <v>4</v>
      </c>
    </row>
    <row r="69" spans="1:5" x14ac:dyDescent="0.3">
      <c r="A69" t="s">
        <v>86</v>
      </c>
      <c r="B69" s="4">
        <v>35</v>
      </c>
      <c r="C69">
        <v>35</v>
      </c>
      <c r="D69">
        <v>0</v>
      </c>
      <c r="E69">
        <v>0</v>
      </c>
    </row>
    <row r="70" spans="1:5" x14ac:dyDescent="0.3">
      <c r="A70" t="s">
        <v>150</v>
      </c>
      <c r="B70" s="4">
        <v>25</v>
      </c>
      <c r="C70">
        <v>25</v>
      </c>
      <c r="D70">
        <v>12</v>
      </c>
      <c r="E70">
        <v>6</v>
      </c>
    </row>
    <row r="71" spans="1:5" x14ac:dyDescent="0.3">
      <c r="A71" t="s">
        <v>160</v>
      </c>
      <c r="B71" s="4">
        <v>20</v>
      </c>
      <c r="C71">
        <v>20</v>
      </c>
      <c r="D71">
        <v>2</v>
      </c>
      <c r="E71">
        <v>5</v>
      </c>
    </row>
    <row r="72" spans="1:5" x14ac:dyDescent="0.3">
      <c r="A72" t="s">
        <v>137</v>
      </c>
      <c r="B72" s="4">
        <v>20</v>
      </c>
      <c r="C72">
        <v>20</v>
      </c>
      <c r="D72">
        <v>1</v>
      </c>
      <c r="E72">
        <v>0</v>
      </c>
    </row>
    <row r="73" spans="1:5" x14ac:dyDescent="0.3">
      <c r="A73" t="s">
        <v>141</v>
      </c>
      <c r="B73" s="4">
        <v>19</v>
      </c>
      <c r="C73">
        <v>19</v>
      </c>
      <c r="D73">
        <v>3</v>
      </c>
      <c r="E73">
        <v>2</v>
      </c>
    </row>
    <row r="74" spans="1:5" x14ac:dyDescent="0.3">
      <c r="A74" t="s">
        <v>146</v>
      </c>
      <c r="B74" s="4">
        <v>22</v>
      </c>
      <c r="C74">
        <v>22</v>
      </c>
      <c r="D74">
        <v>0</v>
      </c>
      <c r="E74">
        <v>1</v>
      </c>
    </row>
    <row r="75" spans="1:5" x14ac:dyDescent="0.3">
      <c r="A75" t="s">
        <v>144</v>
      </c>
      <c r="B75" s="4">
        <v>24</v>
      </c>
      <c r="C75">
        <v>24</v>
      </c>
      <c r="D75">
        <v>10</v>
      </c>
      <c r="E75">
        <v>1</v>
      </c>
    </row>
    <row r="76" spans="1:5" x14ac:dyDescent="0.3">
      <c r="A76" t="s">
        <v>152</v>
      </c>
      <c r="B76" s="4">
        <v>27</v>
      </c>
      <c r="C76">
        <v>27</v>
      </c>
      <c r="D76">
        <v>1</v>
      </c>
      <c r="E76">
        <v>3</v>
      </c>
    </row>
    <row r="77" spans="1:5" x14ac:dyDescent="0.3">
      <c r="A77" t="s">
        <v>165</v>
      </c>
      <c r="B77" s="4">
        <v>29</v>
      </c>
      <c r="C77">
        <v>29</v>
      </c>
      <c r="D77">
        <v>2</v>
      </c>
      <c r="E77">
        <v>3</v>
      </c>
    </row>
    <row r="78" spans="1:5" x14ac:dyDescent="0.3">
      <c r="A78" t="s">
        <v>139</v>
      </c>
      <c r="B78" s="4">
        <v>27</v>
      </c>
      <c r="C78">
        <v>27</v>
      </c>
      <c r="D78">
        <v>2</v>
      </c>
      <c r="E78">
        <v>0</v>
      </c>
    </row>
    <row r="79" spans="1:5" x14ac:dyDescent="0.3">
      <c r="A79" t="s">
        <v>162</v>
      </c>
      <c r="B79" s="4">
        <v>28</v>
      </c>
      <c r="C79">
        <v>28</v>
      </c>
      <c r="D79">
        <v>0</v>
      </c>
      <c r="E79">
        <v>0</v>
      </c>
    </row>
    <row r="80" spans="1:5" x14ac:dyDescent="0.3">
      <c r="A80" t="s">
        <v>711</v>
      </c>
      <c r="B80" s="4">
        <v>29</v>
      </c>
      <c r="C80">
        <v>29</v>
      </c>
      <c r="D80">
        <v>0</v>
      </c>
      <c r="E80">
        <v>0</v>
      </c>
    </row>
    <row r="81" spans="1:5" x14ac:dyDescent="0.3">
      <c r="A81" t="s">
        <v>712</v>
      </c>
      <c r="B81" s="4">
        <v>22</v>
      </c>
      <c r="C81">
        <v>22</v>
      </c>
      <c r="D81">
        <v>0</v>
      </c>
      <c r="E81">
        <v>0</v>
      </c>
    </row>
    <row r="82" spans="1:5" x14ac:dyDescent="0.3">
      <c r="A82" t="s">
        <v>166</v>
      </c>
      <c r="B82" s="4">
        <v>25</v>
      </c>
      <c r="C82">
        <v>25</v>
      </c>
      <c r="D82">
        <v>0</v>
      </c>
      <c r="E82">
        <v>3</v>
      </c>
    </row>
    <row r="83" spans="1:5" x14ac:dyDescent="0.3">
      <c r="A83" t="s">
        <v>159</v>
      </c>
      <c r="B83" s="4">
        <v>24</v>
      </c>
      <c r="C83">
        <v>24</v>
      </c>
      <c r="D83">
        <v>0</v>
      </c>
      <c r="E83">
        <v>0</v>
      </c>
    </row>
    <row r="84" spans="1:5" x14ac:dyDescent="0.3">
      <c r="A84" t="s">
        <v>229</v>
      </c>
      <c r="B84" s="4">
        <v>24</v>
      </c>
      <c r="C84">
        <v>24</v>
      </c>
      <c r="D84">
        <v>1</v>
      </c>
      <c r="E84">
        <v>3</v>
      </c>
    </row>
    <row r="85" spans="1:5" x14ac:dyDescent="0.3">
      <c r="A85" t="s">
        <v>212</v>
      </c>
      <c r="B85" s="4">
        <v>33</v>
      </c>
      <c r="C85">
        <v>33</v>
      </c>
      <c r="D85">
        <v>10</v>
      </c>
      <c r="E85">
        <v>4</v>
      </c>
    </row>
    <row r="86" spans="1:5" x14ac:dyDescent="0.3">
      <c r="A86" t="s">
        <v>207</v>
      </c>
      <c r="B86" s="4">
        <v>29</v>
      </c>
      <c r="C86">
        <v>29</v>
      </c>
      <c r="D86">
        <v>0</v>
      </c>
      <c r="E86">
        <v>0</v>
      </c>
    </row>
    <row r="87" spans="1:5" x14ac:dyDescent="0.3">
      <c r="A87" t="s">
        <v>208</v>
      </c>
      <c r="B87" s="4">
        <v>21</v>
      </c>
      <c r="C87">
        <v>21</v>
      </c>
      <c r="D87">
        <v>0</v>
      </c>
      <c r="E87">
        <v>1</v>
      </c>
    </row>
    <row r="88" spans="1:5" x14ac:dyDescent="0.3">
      <c r="A88" t="s">
        <v>226</v>
      </c>
      <c r="B88" s="4">
        <v>32</v>
      </c>
      <c r="C88">
        <v>32</v>
      </c>
      <c r="D88">
        <v>0</v>
      </c>
      <c r="E88">
        <v>0</v>
      </c>
    </row>
    <row r="89" spans="1:5" x14ac:dyDescent="0.3">
      <c r="A89" t="s">
        <v>222</v>
      </c>
      <c r="B89" s="4">
        <v>33</v>
      </c>
      <c r="C89">
        <v>33</v>
      </c>
      <c r="D89">
        <v>0</v>
      </c>
      <c r="E89">
        <v>0</v>
      </c>
    </row>
    <row r="90" spans="1:5" x14ac:dyDescent="0.3">
      <c r="A90" t="s">
        <v>223</v>
      </c>
      <c r="B90" s="4">
        <v>22</v>
      </c>
      <c r="C90">
        <v>22</v>
      </c>
      <c r="D90">
        <v>0</v>
      </c>
      <c r="E90">
        <v>0</v>
      </c>
    </row>
    <row r="91" spans="1:5" x14ac:dyDescent="0.3">
      <c r="A91" t="s">
        <v>217</v>
      </c>
      <c r="B91" s="4">
        <v>22</v>
      </c>
      <c r="C91">
        <v>22</v>
      </c>
      <c r="D91">
        <v>5</v>
      </c>
      <c r="E91">
        <v>3</v>
      </c>
    </row>
    <row r="92" spans="1:5" x14ac:dyDescent="0.3">
      <c r="A92" t="s">
        <v>230</v>
      </c>
      <c r="B92" s="4">
        <v>23</v>
      </c>
      <c r="C92">
        <v>23</v>
      </c>
      <c r="D92">
        <v>2</v>
      </c>
      <c r="E92">
        <v>2</v>
      </c>
    </row>
    <row r="93" spans="1:5" x14ac:dyDescent="0.3">
      <c r="A93" t="s">
        <v>204</v>
      </c>
      <c r="B93" s="4">
        <v>25</v>
      </c>
      <c r="C93">
        <v>25</v>
      </c>
      <c r="D93">
        <v>0</v>
      </c>
      <c r="E93">
        <v>0</v>
      </c>
    </row>
    <row r="94" spans="1:5" x14ac:dyDescent="0.3">
      <c r="A94" t="s">
        <v>227</v>
      </c>
      <c r="B94" s="4">
        <v>27</v>
      </c>
      <c r="C94">
        <v>27</v>
      </c>
      <c r="D94">
        <v>10</v>
      </c>
      <c r="E94">
        <v>4</v>
      </c>
    </row>
    <row r="95" spans="1:5" x14ac:dyDescent="0.3">
      <c r="A95" t="s">
        <v>236</v>
      </c>
      <c r="B95" s="4">
        <v>20</v>
      </c>
      <c r="C95">
        <v>20</v>
      </c>
      <c r="D95">
        <v>6</v>
      </c>
      <c r="E95">
        <v>4</v>
      </c>
    </row>
    <row r="96" spans="1:5" x14ac:dyDescent="0.3">
      <c r="A96" t="s">
        <v>206</v>
      </c>
      <c r="B96" s="4">
        <v>38</v>
      </c>
      <c r="C96">
        <v>38</v>
      </c>
      <c r="D96">
        <v>0</v>
      </c>
      <c r="E96">
        <v>0</v>
      </c>
    </row>
    <row r="97" spans="1:5" x14ac:dyDescent="0.3">
      <c r="A97" t="s">
        <v>234</v>
      </c>
      <c r="B97" s="4">
        <v>30</v>
      </c>
      <c r="C97">
        <v>30</v>
      </c>
      <c r="D97">
        <v>0</v>
      </c>
      <c r="E97">
        <v>0</v>
      </c>
    </row>
    <row r="98" spans="1:5" x14ac:dyDescent="0.3">
      <c r="A98" t="s">
        <v>235</v>
      </c>
      <c r="B98" s="4">
        <v>23</v>
      </c>
      <c r="C98">
        <v>23</v>
      </c>
      <c r="D98">
        <v>2</v>
      </c>
      <c r="E98">
        <v>2</v>
      </c>
    </row>
    <row r="99" spans="1:5" x14ac:dyDescent="0.3">
      <c r="A99" t="s">
        <v>216</v>
      </c>
      <c r="B99" s="4">
        <v>24</v>
      </c>
      <c r="C99">
        <v>24</v>
      </c>
      <c r="D99">
        <v>1</v>
      </c>
      <c r="E99">
        <v>0</v>
      </c>
    </row>
    <row r="100" spans="1:5" x14ac:dyDescent="0.3">
      <c r="A100" t="s">
        <v>225</v>
      </c>
      <c r="B100" s="4">
        <v>22</v>
      </c>
      <c r="C100">
        <v>22</v>
      </c>
      <c r="D100">
        <v>10</v>
      </c>
      <c r="E100">
        <v>6</v>
      </c>
    </row>
    <row r="101" spans="1:5" x14ac:dyDescent="0.3">
      <c r="A101" t="s">
        <v>713</v>
      </c>
      <c r="B101" s="4">
        <v>26</v>
      </c>
      <c r="C101">
        <v>26</v>
      </c>
      <c r="D101">
        <v>0</v>
      </c>
      <c r="E101">
        <v>0</v>
      </c>
    </row>
    <row r="102" spans="1:5" x14ac:dyDescent="0.3">
      <c r="A102" t="s">
        <v>218</v>
      </c>
      <c r="B102" s="4">
        <v>15</v>
      </c>
      <c r="C102">
        <v>15</v>
      </c>
      <c r="D102">
        <v>0</v>
      </c>
      <c r="E102">
        <v>0</v>
      </c>
    </row>
    <row r="103" spans="1:5" x14ac:dyDescent="0.3">
      <c r="A103" t="s">
        <v>220</v>
      </c>
      <c r="B103" s="4">
        <v>19</v>
      </c>
      <c r="C103">
        <v>19</v>
      </c>
      <c r="D103">
        <v>5</v>
      </c>
      <c r="E103">
        <v>2</v>
      </c>
    </row>
    <row r="104" spans="1:5" x14ac:dyDescent="0.3">
      <c r="A104" t="s">
        <v>221</v>
      </c>
      <c r="B104" s="4">
        <v>24</v>
      </c>
      <c r="C104">
        <v>24</v>
      </c>
      <c r="D104">
        <v>1</v>
      </c>
      <c r="E104">
        <v>1</v>
      </c>
    </row>
    <row r="105" spans="1:5" x14ac:dyDescent="0.3">
      <c r="A105" t="s">
        <v>210</v>
      </c>
      <c r="B105" s="4">
        <v>20</v>
      </c>
      <c r="C105">
        <v>20</v>
      </c>
      <c r="D105">
        <v>1</v>
      </c>
      <c r="E105">
        <v>4</v>
      </c>
    </row>
    <row r="106" spans="1:5" x14ac:dyDescent="0.3">
      <c r="A106" t="s">
        <v>213</v>
      </c>
      <c r="B106" s="4">
        <v>21</v>
      </c>
      <c r="C106">
        <v>21</v>
      </c>
      <c r="D106">
        <v>1</v>
      </c>
      <c r="E106">
        <v>0</v>
      </c>
    </row>
    <row r="107" spans="1:5" x14ac:dyDescent="0.3">
      <c r="A107" t="s">
        <v>209</v>
      </c>
      <c r="B107" s="4">
        <v>23</v>
      </c>
      <c r="C107">
        <v>23</v>
      </c>
      <c r="D107">
        <v>0</v>
      </c>
      <c r="E107">
        <v>0</v>
      </c>
    </row>
    <row r="108" spans="1:5" x14ac:dyDescent="0.3">
      <c r="A108" t="s">
        <v>643</v>
      </c>
      <c r="B108" s="4">
        <v>19</v>
      </c>
      <c r="C108">
        <v>19</v>
      </c>
      <c r="D108">
        <v>1</v>
      </c>
      <c r="E108">
        <v>0</v>
      </c>
    </row>
    <row r="109" spans="1:5" x14ac:dyDescent="0.3">
      <c r="A109" t="s">
        <v>231</v>
      </c>
      <c r="B109" s="4">
        <v>26</v>
      </c>
      <c r="C109">
        <v>26</v>
      </c>
      <c r="D109">
        <v>1</v>
      </c>
      <c r="E109">
        <v>1</v>
      </c>
    </row>
    <row r="110" spans="1:5" x14ac:dyDescent="0.3">
      <c r="A110" t="s">
        <v>378</v>
      </c>
      <c r="B110" s="4">
        <v>20</v>
      </c>
      <c r="C110">
        <v>20</v>
      </c>
      <c r="D110">
        <v>0</v>
      </c>
      <c r="E110">
        <v>0</v>
      </c>
    </row>
    <row r="111" spans="1:5" x14ac:dyDescent="0.3">
      <c r="A111" t="s">
        <v>228</v>
      </c>
      <c r="B111" s="4">
        <v>32</v>
      </c>
      <c r="C111">
        <v>32</v>
      </c>
      <c r="D111">
        <v>0</v>
      </c>
      <c r="E111">
        <v>0</v>
      </c>
    </row>
    <row r="112" spans="1:5" x14ac:dyDescent="0.3">
      <c r="A112" t="s">
        <v>215</v>
      </c>
      <c r="B112" s="4">
        <v>22</v>
      </c>
      <c r="C112">
        <v>22</v>
      </c>
      <c r="D112">
        <v>0</v>
      </c>
      <c r="E112">
        <v>0</v>
      </c>
    </row>
    <row r="113" spans="1:5" x14ac:dyDescent="0.3">
      <c r="A113" t="s">
        <v>211</v>
      </c>
      <c r="B113" s="4">
        <v>20</v>
      </c>
      <c r="C113">
        <v>20</v>
      </c>
      <c r="D113">
        <v>3</v>
      </c>
      <c r="E113">
        <v>1</v>
      </c>
    </row>
    <row r="114" spans="1:5" x14ac:dyDescent="0.3">
      <c r="A114" t="s">
        <v>238</v>
      </c>
      <c r="B114" s="4">
        <v>20</v>
      </c>
      <c r="C114">
        <v>20</v>
      </c>
      <c r="D114">
        <v>2</v>
      </c>
      <c r="E114">
        <v>1</v>
      </c>
    </row>
    <row r="115" spans="1:5" x14ac:dyDescent="0.3">
      <c r="A115" t="s">
        <v>232</v>
      </c>
      <c r="B115" s="4">
        <v>22</v>
      </c>
      <c r="C115">
        <v>22</v>
      </c>
      <c r="D115">
        <v>2</v>
      </c>
      <c r="E115">
        <v>2</v>
      </c>
    </row>
    <row r="116" spans="1:5" x14ac:dyDescent="0.3">
      <c r="A116" t="s">
        <v>200</v>
      </c>
      <c r="B116" s="4">
        <v>20</v>
      </c>
      <c r="C116">
        <v>20</v>
      </c>
      <c r="D116">
        <v>0</v>
      </c>
      <c r="E116">
        <v>0</v>
      </c>
    </row>
    <row r="117" spans="1:5" x14ac:dyDescent="0.3">
      <c r="A117" t="s">
        <v>201</v>
      </c>
      <c r="B117" s="4">
        <v>27</v>
      </c>
      <c r="C117">
        <v>27</v>
      </c>
      <c r="D117">
        <v>19</v>
      </c>
      <c r="E117">
        <v>4</v>
      </c>
    </row>
    <row r="118" spans="1:5" x14ac:dyDescent="0.3">
      <c r="A118" t="s">
        <v>197</v>
      </c>
      <c r="B118" s="4">
        <v>21</v>
      </c>
      <c r="C118">
        <v>21</v>
      </c>
      <c r="D118">
        <v>0</v>
      </c>
      <c r="E118">
        <v>0</v>
      </c>
    </row>
    <row r="119" spans="1:5" x14ac:dyDescent="0.3">
      <c r="A119" t="s">
        <v>714</v>
      </c>
      <c r="B119" s="4">
        <v>23</v>
      </c>
      <c r="C119">
        <v>23</v>
      </c>
      <c r="D119">
        <v>0</v>
      </c>
      <c r="E119">
        <v>0</v>
      </c>
    </row>
    <row r="120" spans="1:5" x14ac:dyDescent="0.3">
      <c r="A120" t="s">
        <v>185</v>
      </c>
      <c r="B120" s="4">
        <v>22</v>
      </c>
      <c r="C120">
        <v>22</v>
      </c>
      <c r="D120">
        <v>11</v>
      </c>
      <c r="E120">
        <v>2</v>
      </c>
    </row>
    <row r="121" spans="1:5" x14ac:dyDescent="0.3">
      <c r="A121" t="s">
        <v>189</v>
      </c>
      <c r="B121" s="4">
        <v>25</v>
      </c>
      <c r="C121">
        <v>25</v>
      </c>
      <c r="D121">
        <v>0</v>
      </c>
      <c r="E121">
        <v>2</v>
      </c>
    </row>
    <row r="122" spans="1:5" x14ac:dyDescent="0.3">
      <c r="A122" t="s">
        <v>715</v>
      </c>
      <c r="B122" s="4">
        <v>22</v>
      </c>
      <c r="C122">
        <v>22</v>
      </c>
      <c r="D122">
        <v>0</v>
      </c>
      <c r="E122">
        <v>0</v>
      </c>
    </row>
    <row r="123" spans="1:5" x14ac:dyDescent="0.3">
      <c r="A123" t="s">
        <v>174</v>
      </c>
      <c r="B123" s="4">
        <v>31</v>
      </c>
      <c r="C123">
        <v>31</v>
      </c>
      <c r="D123">
        <v>2</v>
      </c>
      <c r="E123">
        <v>0</v>
      </c>
    </row>
    <row r="124" spans="1:5" x14ac:dyDescent="0.3">
      <c r="A124" t="s">
        <v>177</v>
      </c>
      <c r="B124" s="4">
        <v>26</v>
      </c>
      <c r="C124">
        <v>26</v>
      </c>
      <c r="D124">
        <v>0</v>
      </c>
      <c r="E124">
        <v>0</v>
      </c>
    </row>
    <row r="125" spans="1:5" x14ac:dyDescent="0.3">
      <c r="A125" t="s">
        <v>173</v>
      </c>
      <c r="B125" s="4">
        <v>30</v>
      </c>
      <c r="C125">
        <v>30</v>
      </c>
      <c r="D125">
        <v>5</v>
      </c>
      <c r="E125">
        <v>4</v>
      </c>
    </row>
    <row r="126" spans="1:5" x14ac:dyDescent="0.3">
      <c r="A126" t="s">
        <v>179</v>
      </c>
      <c r="B126" s="4">
        <v>18</v>
      </c>
      <c r="C126">
        <v>18</v>
      </c>
      <c r="D126">
        <v>0</v>
      </c>
      <c r="E126">
        <v>0</v>
      </c>
    </row>
    <row r="127" spans="1:5" x14ac:dyDescent="0.3">
      <c r="A127" t="s">
        <v>183</v>
      </c>
      <c r="B127" s="4">
        <v>18</v>
      </c>
      <c r="C127">
        <v>18</v>
      </c>
      <c r="D127">
        <v>0</v>
      </c>
      <c r="E127">
        <v>0</v>
      </c>
    </row>
    <row r="128" spans="1:5" x14ac:dyDescent="0.3">
      <c r="A128" t="s">
        <v>169</v>
      </c>
      <c r="B128" s="4">
        <v>34</v>
      </c>
      <c r="C128">
        <v>34</v>
      </c>
      <c r="D128">
        <v>0</v>
      </c>
      <c r="E128">
        <v>0</v>
      </c>
    </row>
    <row r="129" spans="1:5" x14ac:dyDescent="0.3">
      <c r="A129" t="s">
        <v>171</v>
      </c>
      <c r="B129" s="4">
        <v>24</v>
      </c>
      <c r="C129">
        <v>24</v>
      </c>
      <c r="D129">
        <v>20</v>
      </c>
      <c r="E129">
        <v>7</v>
      </c>
    </row>
    <row r="130" spans="1:5" x14ac:dyDescent="0.3">
      <c r="A130" t="s">
        <v>716</v>
      </c>
      <c r="B130" s="4">
        <v>23</v>
      </c>
      <c r="C130">
        <v>23</v>
      </c>
      <c r="D130">
        <v>0</v>
      </c>
      <c r="E130">
        <v>0</v>
      </c>
    </row>
    <row r="131" spans="1:5" x14ac:dyDescent="0.3">
      <c r="A131" t="s">
        <v>184</v>
      </c>
      <c r="B131" s="4">
        <v>23</v>
      </c>
      <c r="C131">
        <v>23</v>
      </c>
      <c r="D131">
        <v>1</v>
      </c>
      <c r="E131">
        <v>3</v>
      </c>
    </row>
    <row r="132" spans="1:5" x14ac:dyDescent="0.3">
      <c r="A132" t="s">
        <v>192</v>
      </c>
      <c r="B132" s="4">
        <v>20</v>
      </c>
      <c r="C132">
        <v>20</v>
      </c>
      <c r="D132">
        <v>0</v>
      </c>
      <c r="E132">
        <v>1</v>
      </c>
    </row>
    <row r="133" spans="1:5" x14ac:dyDescent="0.3">
      <c r="A133" t="s">
        <v>717</v>
      </c>
      <c r="B133" s="4">
        <v>19</v>
      </c>
      <c r="C133">
        <v>19</v>
      </c>
      <c r="D133">
        <v>0</v>
      </c>
      <c r="E133">
        <v>0</v>
      </c>
    </row>
    <row r="134" spans="1:5" x14ac:dyDescent="0.3">
      <c r="A134" t="s">
        <v>191</v>
      </c>
      <c r="B134" s="4">
        <v>28</v>
      </c>
      <c r="C134">
        <v>28</v>
      </c>
      <c r="D134">
        <v>0</v>
      </c>
      <c r="E134">
        <v>2</v>
      </c>
    </row>
    <row r="135" spans="1:5" x14ac:dyDescent="0.3">
      <c r="A135" t="s">
        <v>199</v>
      </c>
      <c r="B135" s="4">
        <v>26</v>
      </c>
      <c r="C135">
        <v>26</v>
      </c>
      <c r="D135">
        <v>1</v>
      </c>
      <c r="E135">
        <v>3</v>
      </c>
    </row>
    <row r="136" spans="1:5" x14ac:dyDescent="0.3">
      <c r="A136" t="s">
        <v>196</v>
      </c>
      <c r="B136" s="4">
        <v>27</v>
      </c>
      <c r="C136">
        <v>27</v>
      </c>
      <c r="D136">
        <v>0</v>
      </c>
      <c r="E136">
        <v>0</v>
      </c>
    </row>
    <row r="137" spans="1:5" x14ac:dyDescent="0.3">
      <c r="A137" t="s">
        <v>190</v>
      </c>
      <c r="B137" s="4">
        <v>31</v>
      </c>
      <c r="C137">
        <v>31</v>
      </c>
      <c r="D137">
        <v>0</v>
      </c>
      <c r="E137">
        <v>2</v>
      </c>
    </row>
    <row r="138" spans="1:5" x14ac:dyDescent="0.3">
      <c r="A138" t="s">
        <v>718</v>
      </c>
      <c r="B138" s="4">
        <v>18</v>
      </c>
      <c r="C138">
        <v>18</v>
      </c>
      <c r="D138">
        <v>0</v>
      </c>
      <c r="E138">
        <v>0</v>
      </c>
    </row>
    <row r="139" spans="1:5" x14ac:dyDescent="0.3">
      <c r="A139" t="s">
        <v>198</v>
      </c>
      <c r="B139" s="4">
        <v>22</v>
      </c>
      <c r="C139">
        <v>22</v>
      </c>
      <c r="D139">
        <v>0</v>
      </c>
      <c r="E139">
        <v>0</v>
      </c>
    </row>
    <row r="140" spans="1:5" x14ac:dyDescent="0.3">
      <c r="A140" t="s">
        <v>193</v>
      </c>
      <c r="B140" s="4">
        <v>24</v>
      </c>
      <c r="C140">
        <v>24</v>
      </c>
      <c r="D140">
        <v>2</v>
      </c>
      <c r="E140">
        <v>10</v>
      </c>
    </row>
    <row r="141" spans="1:5" x14ac:dyDescent="0.3">
      <c r="A141" t="s">
        <v>194</v>
      </c>
      <c r="B141" s="4">
        <v>23</v>
      </c>
      <c r="C141">
        <v>23</v>
      </c>
      <c r="D141">
        <v>2</v>
      </c>
      <c r="E141">
        <v>3</v>
      </c>
    </row>
    <row r="142" spans="1:5" x14ac:dyDescent="0.3">
      <c r="A142" t="s">
        <v>719</v>
      </c>
      <c r="B142" s="4">
        <v>21</v>
      </c>
      <c r="C142">
        <v>21</v>
      </c>
      <c r="D142">
        <v>2</v>
      </c>
      <c r="E142">
        <v>1</v>
      </c>
    </row>
    <row r="143" spans="1:5" x14ac:dyDescent="0.3">
      <c r="A143" t="s">
        <v>188</v>
      </c>
      <c r="B143" s="4">
        <v>26</v>
      </c>
      <c r="C143">
        <v>26</v>
      </c>
      <c r="D143">
        <v>0</v>
      </c>
      <c r="E143">
        <v>0</v>
      </c>
    </row>
    <row r="144" spans="1:5" x14ac:dyDescent="0.3">
      <c r="A144" t="s">
        <v>261</v>
      </c>
      <c r="B144" s="4">
        <v>21</v>
      </c>
      <c r="C144">
        <v>21</v>
      </c>
      <c r="D144">
        <v>0</v>
      </c>
      <c r="E144">
        <v>0</v>
      </c>
    </row>
    <row r="145" spans="1:5" x14ac:dyDescent="0.3">
      <c r="A145" t="s">
        <v>245</v>
      </c>
      <c r="B145" s="4">
        <v>24</v>
      </c>
      <c r="C145">
        <v>24</v>
      </c>
      <c r="D145">
        <v>3</v>
      </c>
      <c r="E145">
        <v>4</v>
      </c>
    </row>
    <row r="146" spans="1:5" x14ac:dyDescent="0.3">
      <c r="A146" t="s">
        <v>262</v>
      </c>
      <c r="B146" s="4">
        <v>26</v>
      </c>
      <c r="C146">
        <v>26</v>
      </c>
      <c r="D146">
        <v>0</v>
      </c>
      <c r="E146">
        <v>0</v>
      </c>
    </row>
    <row r="147" spans="1:5" x14ac:dyDescent="0.3">
      <c r="A147" t="s">
        <v>242</v>
      </c>
      <c r="B147" s="4">
        <v>22</v>
      </c>
      <c r="C147">
        <v>22</v>
      </c>
      <c r="D147">
        <v>15</v>
      </c>
      <c r="E147">
        <v>8</v>
      </c>
    </row>
    <row r="148" spans="1:5" x14ac:dyDescent="0.3">
      <c r="A148" t="s">
        <v>241</v>
      </c>
      <c r="B148" s="4">
        <v>26</v>
      </c>
      <c r="C148">
        <v>26</v>
      </c>
      <c r="D148">
        <v>3</v>
      </c>
      <c r="E148">
        <v>2</v>
      </c>
    </row>
    <row r="149" spans="1:5" x14ac:dyDescent="0.3">
      <c r="A149" t="s">
        <v>259</v>
      </c>
      <c r="B149" s="4">
        <v>24</v>
      </c>
      <c r="C149">
        <v>24</v>
      </c>
      <c r="D149">
        <v>4</v>
      </c>
      <c r="E149">
        <v>6</v>
      </c>
    </row>
    <row r="150" spans="1:5" x14ac:dyDescent="0.3">
      <c r="A150" t="s">
        <v>255</v>
      </c>
      <c r="B150" s="4">
        <v>23</v>
      </c>
      <c r="C150">
        <v>23</v>
      </c>
      <c r="D150">
        <v>0</v>
      </c>
      <c r="E150">
        <v>0</v>
      </c>
    </row>
    <row r="151" spans="1:5" x14ac:dyDescent="0.3">
      <c r="A151" t="s">
        <v>264</v>
      </c>
      <c r="B151" s="4">
        <v>16</v>
      </c>
      <c r="C151">
        <v>16</v>
      </c>
      <c r="D151">
        <v>0</v>
      </c>
      <c r="E151">
        <v>0</v>
      </c>
    </row>
    <row r="152" spans="1:5" x14ac:dyDescent="0.3">
      <c r="A152" t="s">
        <v>258</v>
      </c>
      <c r="B152" s="4">
        <v>22</v>
      </c>
      <c r="C152">
        <v>22</v>
      </c>
      <c r="D152">
        <v>7</v>
      </c>
      <c r="E152">
        <v>3</v>
      </c>
    </row>
    <row r="153" spans="1:5" x14ac:dyDescent="0.3">
      <c r="A153" t="s">
        <v>263</v>
      </c>
      <c r="B153" s="4">
        <v>20</v>
      </c>
      <c r="C153">
        <v>20</v>
      </c>
      <c r="D153">
        <v>0</v>
      </c>
      <c r="E153">
        <v>1</v>
      </c>
    </row>
    <row r="154" spans="1:5" x14ac:dyDescent="0.3">
      <c r="A154" t="s">
        <v>244</v>
      </c>
      <c r="B154" s="4">
        <v>22</v>
      </c>
      <c r="C154">
        <v>22</v>
      </c>
      <c r="D154">
        <v>0</v>
      </c>
      <c r="E154">
        <v>0</v>
      </c>
    </row>
    <row r="155" spans="1:5" x14ac:dyDescent="0.3">
      <c r="A155" t="s">
        <v>260</v>
      </c>
      <c r="B155" s="4">
        <v>24</v>
      </c>
      <c r="C155">
        <v>24</v>
      </c>
      <c r="D155">
        <v>1</v>
      </c>
      <c r="E155">
        <v>1</v>
      </c>
    </row>
    <row r="156" spans="1:5" x14ac:dyDescent="0.3">
      <c r="A156" t="s">
        <v>256</v>
      </c>
      <c r="B156" s="4">
        <v>23</v>
      </c>
      <c r="C156">
        <v>23</v>
      </c>
      <c r="D156">
        <v>10</v>
      </c>
      <c r="E156">
        <v>5</v>
      </c>
    </row>
    <row r="157" spans="1:5" x14ac:dyDescent="0.3">
      <c r="A157" t="s">
        <v>250</v>
      </c>
      <c r="B157" s="4">
        <v>21</v>
      </c>
      <c r="C157">
        <v>21</v>
      </c>
      <c r="D157">
        <v>0</v>
      </c>
      <c r="E157">
        <v>1</v>
      </c>
    </row>
    <row r="158" spans="1:5" x14ac:dyDescent="0.3">
      <c r="A158" t="s">
        <v>252</v>
      </c>
      <c r="B158" s="4">
        <v>18</v>
      </c>
      <c r="C158">
        <v>18</v>
      </c>
      <c r="D158">
        <v>0</v>
      </c>
      <c r="E158">
        <v>0</v>
      </c>
    </row>
    <row r="159" spans="1:5" x14ac:dyDescent="0.3">
      <c r="A159" t="s">
        <v>267</v>
      </c>
      <c r="B159" s="4">
        <v>18</v>
      </c>
      <c r="C159">
        <v>18</v>
      </c>
      <c r="D159">
        <v>1</v>
      </c>
      <c r="E159">
        <v>1</v>
      </c>
    </row>
    <row r="160" spans="1:5" x14ac:dyDescent="0.3">
      <c r="A160" t="s">
        <v>268</v>
      </c>
      <c r="B160" s="4">
        <v>23</v>
      </c>
      <c r="C160">
        <v>23</v>
      </c>
      <c r="D160">
        <v>0</v>
      </c>
      <c r="E160">
        <v>0</v>
      </c>
    </row>
    <row r="161" spans="1:5" x14ac:dyDescent="0.3">
      <c r="A161" t="s">
        <v>243</v>
      </c>
      <c r="B161" s="4">
        <v>23</v>
      </c>
      <c r="C161">
        <v>23</v>
      </c>
      <c r="D161">
        <v>6</v>
      </c>
      <c r="E161">
        <v>7</v>
      </c>
    </row>
    <row r="162" spans="1:5" x14ac:dyDescent="0.3">
      <c r="A162" t="s">
        <v>246</v>
      </c>
      <c r="B162" s="4">
        <v>24</v>
      </c>
      <c r="C162">
        <v>24</v>
      </c>
      <c r="D162">
        <v>1</v>
      </c>
      <c r="E162">
        <v>1</v>
      </c>
    </row>
    <row r="163" spans="1:5" x14ac:dyDescent="0.3">
      <c r="A163" t="s">
        <v>100</v>
      </c>
      <c r="B163" s="4">
        <v>26</v>
      </c>
      <c r="C163">
        <v>26</v>
      </c>
      <c r="D163">
        <v>1</v>
      </c>
      <c r="E163">
        <v>0</v>
      </c>
    </row>
    <row r="164" spans="1:5" x14ac:dyDescent="0.3">
      <c r="A164" t="s">
        <v>248</v>
      </c>
      <c r="B164" s="4">
        <v>25</v>
      </c>
      <c r="C164">
        <v>25</v>
      </c>
      <c r="D164">
        <v>0</v>
      </c>
      <c r="E164">
        <v>1</v>
      </c>
    </row>
    <row r="165" spans="1:5" x14ac:dyDescent="0.3">
      <c r="A165" t="s">
        <v>251</v>
      </c>
      <c r="B165" s="4">
        <v>26</v>
      </c>
      <c r="C165">
        <v>26</v>
      </c>
      <c r="D165">
        <v>5</v>
      </c>
      <c r="E165">
        <v>1</v>
      </c>
    </row>
    <row r="166" spans="1:5" x14ac:dyDescent="0.3">
      <c r="A166" t="s">
        <v>249</v>
      </c>
      <c r="B166" s="4">
        <v>21</v>
      </c>
      <c r="C166">
        <v>21</v>
      </c>
      <c r="D166">
        <v>2</v>
      </c>
      <c r="E166">
        <v>1</v>
      </c>
    </row>
    <row r="167" spans="1:5" x14ac:dyDescent="0.3">
      <c r="A167" t="s">
        <v>266</v>
      </c>
      <c r="B167" s="4">
        <v>25</v>
      </c>
      <c r="C167">
        <v>25</v>
      </c>
      <c r="D167">
        <v>0</v>
      </c>
      <c r="E167">
        <v>1</v>
      </c>
    </row>
    <row r="168" spans="1:5" x14ac:dyDescent="0.3">
      <c r="A168" t="s">
        <v>254</v>
      </c>
      <c r="B168" s="4">
        <v>22</v>
      </c>
      <c r="C168">
        <v>22</v>
      </c>
      <c r="D168">
        <v>1</v>
      </c>
      <c r="E168">
        <v>2</v>
      </c>
    </row>
    <row r="169" spans="1:5" x14ac:dyDescent="0.3">
      <c r="A169" t="s">
        <v>239</v>
      </c>
      <c r="B169" s="4">
        <v>23</v>
      </c>
      <c r="C169">
        <v>23</v>
      </c>
      <c r="D169">
        <v>0</v>
      </c>
      <c r="E169">
        <v>0</v>
      </c>
    </row>
    <row r="170" spans="1:5" x14ac:dyDescent="0.3">
      <c r="A170" t="s">
        <v>253</v>
      </c>
      <c r="B170" s="4">
        <v>18</v>
      </c>
      <c r="C170">
        <v>18</v>
      </c>
      <c r="D170">
        <v>0</v>
      </c>
      <c r="E170">
        <v>0</v>
      </c>
    </row>
    <row r="171" spans="1:5" x14ac:dyDescent="0.3">
      <c r="A171" t="s">
        <v>265</v>
      </c>
      <c r="B171" s="4">
        <v>26</v>
      </c>
      <c r="C171">
        <v>26</v>
      </c>
      <c r="D171">
        <v>1</v>
      </c>
      <c r="E171">
        <v>1</v>
      </c>
    </row>
    <row r="172" spans="1:5" x14ac:dyDescent="0.3">
      <c r="A172" t="s">
        <v>720</v>
      </c>
      <c r="B172" s="4">
        <v>18</v>
      </c>
      <c r="C172">
        <v>18</v>
      </c>
      <c r="D172">
        <v>0</v>
      </c>
      <c r="E172">
        <v>0</v>
      </c>
    </row>
    <row r="173" spans="1:5" x14ac:dyDescent="0.3">
      <c r="A173" t="s">
        <v>269</v>
      </c>
      <c r="B173" s="4">
        <v>20</v>
      </c>
      <c r="C173">
        <v>20</v>
      </c>
      <c r="D173">
        <v>0</v>
      </c>
      <c r="E173">
        <v>2</v>
      </c>
    </row>
    <row r="174" spans="1:5" x14ac:dyDescent="0.3">
      <c r="A174" t="s">
        <v>288</v>
      </c>
      <c r="B174" s="4">
        <v>34</v>
      </c>
      <c r="C174">
        <v>34</v>
      </c>
      <c r="D174">
        <v>0</v>
      </c>
      <c r="E174">
        <v>0</v>
      </c>
    </row>
    <row r="175" spans="1:5" x14ac:dyDescent="0.3">
      <c r="A175" t="s">
        <v>287</v>
      </c>
      <c r="B175" s="4">
        <v>31</v>
      </c>
      <c r="C175">
        <v>31</v>
      </c>
      <c r="D175">
        <v>0</v>
      </c>
      <c r="E175">
        <v>0</v>
      </c>
    </row>
    <row r="176" spans="1:5" x14ac:dyDescent="0.3">
      <c r="A176" t="s">
        <v>721</v>
      </c>
      <c r="B176" s="4">
        <v>26</v>
      </c>
      <c r="C176">
        <v>26</v>
      </c>
      <c r="D176">
        <v>8</v>
      </c>
      <c r="E176">
        <v>6</v>
      </c>
    </row>
    <row r="177" spans="1:5" x14ac:dyDescent="0.3">
      <c r="A177" t="s">
        <v>278</v>
      </c>
      <c r="B177" s="4">
        <v>24</v>
      </c>
      <c r="C177">
        <v>24</v>
      </c>
      <c r="D177">
        <v>1</v>
      </c>
      <c r="E177">
        <v>0</v>
      </c>
    </row>
    <row r="178" spans="1:5" x14ac:dyDescent="0.3">
      <c r="A178" t="s">
        <v>274</v>
      </c>
      <c r="B178" s="4">
        <v>21</v>
      </c>
      <c r="C178">
        <v>21</v>
      </c>
      <c r="D178">
        <v>0</v>
      </c>
      <c r="E178">
        <v>0</v>
      </c>
    </row>
    <row r="179" spans="1:5" x14ac:dyDescent="0.3">
      <c r="A179" t="s">
        <v>283</v>
      </c>
      <c r="B179" s="4">
        <v>25</v>
      </c>
      <c r="C179">
        <v>25</v>
      </c>
      <c r="D179">
        <v>3</v>
      </c>
      <c r="E179">
        <v>1</v>
      </c>
    </row>
    <row r="180" spans="1:5" x14ac:dyDescent="0.3">
      <c r="A180" t="s">
        <v>280</v>
      </c>
      <c r="B180" s="4">
        <v>28</v>
      </c>
      <c r="C180">
        <v>28</v>
      </c>
      <c r="D180">
        <v>4</v>
      </c>
      <c r="E180">
        <v>5</v>
      </c>
    </row>
    <row r="181" spans="1:5" x14ac:dyDescent="0.3">
      <c r="A181" t="s">
        <v>297</v>
      </c>
      <c r="B181" s="4">
        <v>24</v>
      </c>
      <c r="C181">
        <v>24</v>
      </c>
      <c r="D181">
        <v>0</v>
      </c>
      <c r="E181">
        <v>5</v>
      </c>
    </row>
    <row r="182" spans="1:5" x14ac:dyDescent="0.3">
      <c r="A182" t="s">
        <v>285</v>
      </c>
      <c r="B182" s="4">
        <v>27</v>
      </c>
      <c r="C182">
        <v>27</v>
      </c>
      <c r="D182">
        <v>14</v>
      </c>
      <c r="E182">
        <v>2</v>
      </c>
    </row>
    <row r="183" spans="1:5" x14ac:dyDescent="0.3">
      <c r="A183" t="s">
        <v>286</v>
      </c>
      <c r="B183" s="4">
        <v>29</v>
      </c>
      <c r="C183">
        <v>29</v>
      </c>
      <c r="D183">
        <v>0</v>
      </c>
      <c r="E183">
        <v>1</v>
      </c>
    </row>
    <row r="184" spans="1:5" x14ac:dyDescent="0.3">
      <c r="A184" t="s">
        <v>294</v>
      </c>
      <c r="B184" s="4">
        <v>24</v>
      </c>
      <c r="C184">
        <v>24</v>
      </c>
      <c r="D184">
        <v>1</v>
      </c>
      <c r="E184">
        <v>1</v>
      </c>
    </row>
    <row r="185" spans="1:5" x14ac:dyDescent="0.3">
      <c r="A185" t="s">
        <v>273</v>
      </c>
      <c r="B185" s="4">
        <v>18</v>
      </c>
      <c r="C185">
        <v>18</v>
      </c>
      <c r="D185">
        <v>0</v>
      </c>
      <c r="E185">
        <v>0</v>
      </c>
    </row>
    <row r="186" spans="1:5" x14ac:dyDescent="0.3">
      <c r="A186" t="s">
        <v>279</v>
      </c>
      <c r="B186" s="4">
        <v>27</v>
      </c>
      <c r="C186">
        <v>27</v>
      </c>
      <c r="D186">
        <v>0</v>
      </c>
      <c r="E186">
        <v>0</v>
      </c>
    </row>
    <row r="187" spans="1:5" x14ac:dyDescent="0.3">
      <c r="A187" t="s">
        <v>298</v>
      </c>
      <c r="B187" s="4">
        <v>29</v>
      </c>
      <c r="C187">
        <v>29</v>
      </c>
      <c r="D187">
        <v>0</v>
      </c>
      <c r="E187">
        <v>3</v>
      </c>
    </row>
    <row r="188" spans="1:5" x14ac:dyDescent="0.3">
      <c r="A188" t="s">
        <v>281</v>
      </c>
      <c r="B188" s="4">
        <v>27</v>
      </c>
      <c r="C188">
        <v>27</v>
      </c>
      <c r="D188">
        <v>0</v>
      </c>
      <c r="E188">
        <v>0</v>
      </c>
    </row>
    <row r="189" spans="1:5" x14ac:dyDescent="0.3">
      <c r="A189" t="s">
        <v>292</v>
      </c>
      <c r="B189" s="4">
        <v>24</v>
      </c>
      <c r="C189">
        <v>24</v>
      </c>
      <c r="D189">
        <v>3</v>
      </c>
      <c r="E189">
        <v>2</v>
      </c>
    </row>
    <row r="190" spans="1:5" x14ac:dyDescent="0.3">
      <c r="A190" t="s">
        <v>293</v>
      </c>
      <c r="B190" s="4">
        <v>20</v>
      </c>
      <c r="C190">
        <v>20</v>
      </c>
      <c r="D190">
        <v>1</v>
      </c>
      <c r="E190">
        <v>0</v>
      </c>
    </row>
    <row r="191" spans="1:5" x14ac:dyDescent="0.3">
      <c r="A191" t="s">
        <v>282</v>
      </c>
      <c r="B191" s="4">
        <v>26</v>
      </c>
      <c r="C191">
        <v>26</v>
      </c>
      <c r="D191">
        <v>8</v>
      </c>
      <c r="E191">
        <v>8</v>
      </c>
    </row>
    <row r="192" spans="1:5" x14ac:dyDescent="0.3">
      <c r="A192" t="s">
        <v>296</v>
      </c>
      <c r="B192" s="4">
        <v>19</v>
      </c>
      <c r="C192">
        <v>19</v>
      </c>
      <c r="D192">
        <v>1</v>
      </c>
      <c r="E192">
        <v>1</v>
      </c>
    </row>
    <row r="193" spans="1:5" x14ac:dyDescent="0.3">
      <c r="A193" t="s">
        <v>412</v>
      </c>
      <c r="B193" s="4">
        <v>26</v>
      </c>
      <c r="C193">
        <v>26</v>
      </c>
      <c r="D193">
        <v>0</v>
      </c>
      <c r="E193">
        <v>0</v>
      </c>
    </row>
    <row r="194" spans="1:5" x14ac:dyDescent="0.3">
      <c r="A194" t="s">
        <v>276</v>
      </c>
      <c r="B194" s="4">
        <v>24</v>
      </c>
      <c r="C194">
        <v>24</v>
      </c>
      <c r="D194">
        <v>0</v>
      </c>
      <c r="E194">
        <v>0</v>
      </c>
    </row>
    <row r="195" spans="1:5" x14ac:dyDescent="0.3">
      <c r="A195" t="s">
        <v>290</v>
      </c>
      <c r="B195" s="4">
        <v>20</v>
      </c>
      <c r="C195">
        <v>20</v>
      </c>
      <c r="D195">
        <v>1</v>
      </c>
      <c r="E195">
        <v>1</v>
      </c>
    </row>
    <row r="196" spans="1:5" x14ac:dyDescent="0.3">
      <c r="A196" t="s">
        <v>295</v>
      </c>
      <c r="B196" s="4">
        <v>33</v>
      </c>
      <c r="C196">
        <v>33</v>
      </c>
      <c r="D196">
        <v>0</v>
      </c>
      <c r="E196">
        <v>0</v>
      </c>
    </row>
    <row r="197" spans="1:5" x14ac:dyDescent="0.3">
      <c r="A197" t="s">
        <v>272</v>
      </c>
      <c r="B197" s="4">
        <v>27</v>
      </c>
      <c r="C197">
        <v>27</v>
      </c>
      <c r="D197">
        <v>1</v>
      </c>
      <c r="E197">
        <v>0</v>
      </c>
    </row>
    <row r="198" spans="1:5" x14ac:dyDescent="0.3">
      <c r="A198" t="s">
        <v>266</v>
      </c>
      <c r="B198" s="4">
        <v>25</v>
      </c>
      <c r="C198">
        <v>25</v>
      </c>
      <c r="D198">
        <v>3</v>
      </c>
      <c r="E198">
        <v>0</v>
      </c>
    </row>
    <row r="199" spans="1:5" x14ac:dyDescent="0.3">
      <c r="A199" t="s">
        <v>289</v>
      </c>
      <c r="B199" s="4">
        <v>32</v>
      </c>
      <c r="C199">
        <v>32</v>
      </c>
      <c r="D199">
        <v>0</v>
      </c>
      <c r="E199">
        <v>0</v>
      </c>
    </row>
    <row r="200" spans="1:5" x14ac:dyDescent="0.3">
      <c r="A200" t="s">
        <v>341</v>
      </c>
      <c r="B200" s="4">
        <v>28</v>
      </c>
      <c r="C200">
        <v>28</v>
      </c>
      <c r="D200">
        <v>0</v>
      </c>
      <c r="E200">
        <v>0</v>
      </c>
    </row>
    <row r="201" spans="1:5" x14ac:dyDescent="0.3">
      <c r="A201" t="s">
        <v>271</v>
      </c>
      <c r="B201" s="4">
        <v>18</v>
      </c>
      <c r="C201">
        <v>18</v>
      </c>
      <c r="D201">
        <v>0</v>
      </c>
      <c r="E201">
        <v>0</v>
      </c>
    </row>
    <row r="202" spans="1:5" x14ac:dyDescent="0.3">
      <c r="A202" t="s">
        <v>304</v>
      </c>
      <c r="B202" s="4">
        <v>39</v>
      </c>
      <c r="C202">
        <v>39</v>
      </c>
      <c r="D202">
        <v>1</v>
      </c>
      <c r="E202">
        <v>3</v>
      </c>
    </row>
    <row r="203" spans="1:5" x14ac:dyDescent="0.3">
      <c r="A203" t="s">
        <v>316</v>
      </c>
      <c r="B203" s="4">
        <v>31</v>
      </c>
      <c r="C203">
        <v>31</v>
      </c>
      <c r="D203">
        <v>1</v>
      </c>
      <c r="E203">
        <v>1</v>
      </c>
    </row>
    <row r="204" spans="1:5" x14ac:dyDescent="0.3">
      <c r="A204" t="s">
        <v>319</v>
      </c>
      <c r="B204" s="4">
        <v>30</v>
      </c>
      <c r="C204">
        <v>30</v>
      </c>
      <c r="D204">
        <v>0</v>
      </c>
      <c r="E204">
        <v>1</v>
      </c>
    </row>
    <row r="205" spans="1:5" x14ac:dyDescent="0.3">
      <c r="A205" t="s">
        <v>321</v>
      </c>
      <c r="B205" s="4">
        <v>22</v>
      </c>
      <c r="C205">
        <v>22</v>
      </c>
      <c r="D205">
        <v>0</v>
      </c>
      <c r="E205">
        <v>1</v>
      </c>
    </row>
    <row r="206" spans="1:5" x14ac:dyDescent="0.3">
      <c r="A206" t="s">
        <v>314</v>
      </c>
      <c r="B206" s="4">
        <v>23</v>
      </c>
      <c r="C206">
        <v>23</v>
      </c>
      <c r="D206">
        <v>2</v>
      </c>
      <c r="E206">
        <v>0</v>
      </c>
    </row>
    <row r="207" spans="1:5" x14ac:dyDescent="0.3">
      <c r="A207" t="s">
        <v>312</v>
      </c>
      <c r="B207" s="4">
        <v>24</v>
      </c>
      <c r="C207">
        <v>24</v>
      </c>
      <c r="D207">
        <v>9</v>
      </c>
      <c r="E207">
        <v>0</v>
      </c>
    </row>
    <row r="208" spans="1:5" x14ac:dyDescent="0.3">
      <c r="A208" t="s">
        <v>722</v>
      </c>
      <c r="B208" s="4">
        <v>25</v>
      </c>
      <c r="C208">
        <v>25</v>
      </c>
      <c r="D208">
        <v>1</v>
      </c>
      <c r="E208">
        <v>2</v>
      </c>
    </row>
    <row r="209" spans="1:5" x14ac:dyDescent="0.3">
      <c r="A209" t="s">
        <v>309</v>
      </c>
      <c r="B209" s="4">
        <v>24</v>
      </c>
      <c r="C209">
        <v>24</v>
      </c>
      <c r="D209">
        <v>4</v>
      </c>
      <c r="E209">
        <v>6</v>
      </c>
    </row>
    <row r="210" spans="1:5" x14ac:dyDescent="0.3">
      <c r="A210" t="s">
        <v>322</v>
      </c>
      <c r="B210" s="4">
        <v>26</v>
      </c>
      <c r="C210">
        <v>26</v>
      </c>
      <c r="D210">
        <v>1</v>
      </c>
      <c r="E210">
        <v>0</v>
      </c>
    </row>
    <row r="211" spans="1:5" x14ac:dyDescent="0.3">
      <c r="A211" t="s">
        <v>318</v>
      </c>
      <c r="B211" s="4">
        <v>24</v>
      </c>
      <c r="C211">
        <v>24</v>
      </c>
      <c r="D211">
        <v>0</v>
      </c>
      <c r="E211">
        <v>1</v>
      </c>
    </row>
    <row r="212" spans="1:5" x14ac:dyDescent="0.3">
      <c r="A212" t="s">
        <v>320</v>
      </c>
      <c r="B212" s="4">
        <v>31</v>
      </c>
      <c r="C212">
        <v>31</v>
      </c>
      <c r="D212">
        <v>3</v>
      </c>
      <c r="E212">
        <v>0</v>
      </c>
    </row>
    <row r="213" spans="1:5" x14ac:dyDescent="0.3">
      <c r="A213" t="s">
        <v>325</v>
      </c>
      <c r="B213" s="4">
        <v>21</v>
      </c>
      <c r="C213">
        <v>21</v>
      </c>
      <c r="D213">
        <v>0</v>
      </c>
      <c r="E213">
        <v>1</v>
      </c>
    </row>
    <row r="214" spans="1:5" x14ac:dyDescent="0.3">
      <c r="A214" t="s">
        <v>587</v>
      </c>
      <c r="B214" s="4">
        <v>27</v>
      </c>
      <c r="C214">
        <v>27</v>
      </c>
      <c r="D214">
        <v>0</v>
      </c>
      <c r="E214">
        <v>0</v>
      </c>
    </row>
    <row r="215" spans="1:5" x14ac:dyDescent="0.3">
      <c r="A215" t="s">
        <v>313</v>
      </c>
      <c r="B215" s="4">
        <v>27</v>
      </c>
      <c r="C215">
        <v>27</v>
      </c>
      <c r="D215">
        <v>1</v>
      </c>
      <c r="E215">
        <v>0</v>
      </c>
    </row>
    <row r="216" spans="1:5" x14ac:dyDescent="0.3">
      <c r="A216" t="s">
        <v>315</v>
      </c>
      <c r="B216" s="4">
        <v>23</v>
      </c>
      <c r="C216">
        <v>23</v>
      </c>
      <c r="D216">
        <v>0</v>
      </c>
      <c r="E216">
        <v>1</v>
      </c>
    </row>
    <row r="217" spans="1:5" x14ac:dyDescent="0.3">
      <c r="A217" t="s">
        <v>723</v>
      </c>
      <c r="B217" s="4">
        <v>34</v>
      </c>
      <c r="C217">
        <v>34</v>
      </c>
      <c r="D217">
        <v>0</v>
      </c>
      <c r="E217">
        <v>3</v>
      </c>
    </row>
    <row r="218" spans="1:5" x14ac:dyDescent="0.3">
      <c r="A218" t="s">
        <v>299</v>
      </c>
      <c r="B218" s="4">
        <v>31</v>
      </c>
      <c r="C218">
        <v>31</v>
      </c>
      <c r="D218">
        <v>3</v>
      </c>
      <c r="E218">
        <v>2</v>
      </c>
    </row>
    <row r="219" spans="1:5" x14ac:dyDescent="0.3">
      <c r="A219" t="s">
        <v>323</v>
      </c>
      <c r="B219" s="4">
        <v>19</v>
      </c>
      <c r="C219">
        <v>19</v>
      </c>
      <c r="D219">
        <v>0</v>
      </c>
      <c r="E219">
        <v>0</v>
      </c>
    </row>
    <row r="220" spans="1:5" x14ac:dyDescent="0.3">
      <c r="A220" t="s">
        <v>324</v>
      </c>
      <c r="B220" s="4">
        <v>35</v>
      </c>
      <c r="C220">
        <v>35</v>
      </c>
      <c r="D220">
        <v>0</v>
      </c>
      <c r="E220">
        <v>0</v>
      </c>
    </row>
    <row r="221" spans="1:5" x14ac:dyDescent="0.3">
      <c r="A221" t="s">
        <v>327</v>
      </c>
      <c r="B221" s="4">
        <v>20</v>
      </c>
      <c r="C221">
        <v>20</v>
      </c>
      <c r="D221">
        <v>0</v>
      </c>
      <c r="E221">
        <v>0</v>
      </c>
    </row>
    <row r="222" spans="1:5" x14ac:dyDescent="0.3">
      <c r="A222" t="s">
        <v>308</v>
      </c>
      <c r="B222" s="4">
        <v>27</v>
      </c>
      <c r="C222">
        <v>27</v>
      </c>
      <c r="D222">
        <v>3</v>
      </c>
      <c r="E222">
        <v>1</v>
      </c>
    </row>
    <row r="223" spans="1:5" x14ac:dyDescent="0.3">
      <c r="A223" t="s">
        <v>302</v>
      </c>
      <c r="B223" s="4">
        <v>22</v>
      </c>
      <c r="C223">
        <v>22</v>
      </c>
      <c r="D223">
        <v>0</v>
      </c>
      <c r="E223">
        <v>0</v>
      </c>
    </row>
    <row r="224" spans="1:5" x14ac:dyDescent="0.3">
      <c r="A224" t="s">
        <v>317</v>
      </c>
      <c r="B224" s="4">
        <v>22</v>
      </c>
      <c r="C224">
        <v>22</v>
      </c>
      <c r="D224">
        <v>0</v>
      </c>
      <c r="E224">
        <v>1</v>
      </c>
    </row>
    <row r="225" spans="1:5" x14ac:dyDescent="0.3">
      <c r="A225" t="s">
        <v>305</v>
      </c>
      <c r="B225" s="4">
        <v>26</v>
      </c>
      <c r="C225">
        <v>26</v>
      </c>
      <c r="D225">
        <v>8</v>
      </c>
      <c r="E225">
        <v>0</v>
      </c>
    </row>
    <row r="226" spans="1:5" x14ac:dyDescent="0.3">
      <c r="A226" t="s">
        <v>310</v>
      </c>
      <c r="B226" s="4">
        <v>17</v>
      </c>
      <c r="C226">
        <v>17</v>
      </c>
      <c r="D226">
        <v>0</v>
      </c>
      <c r="E226">
        <v>0</v>
      </c>
    </row>
    <row r="227" spans="1:5" x14ac:dyDescent="0.3">
      <c r="A227" t="s">
        <v>307</v>
      </c>
      <c r="B227" s="4">
        <v>21</v>
      </c>
      <c r="C227">
        <v>21</v>
      </c>
      <c r="D227">
        <v>2</v>
      </c>
      <c r="E227">
        <v>3</v>
      </c>
    </row>
    <row r="228" spans="1:5" x14ac:dyDescent="0.3">
      <c r="A228" t="s">
        <v>338</v>
      </c>
      <c r="B228" s="4">
        <v>27</v>
      </c>
      <c r="C228">
        <v>27</v>
      </c>
      <c r="D228">
        <v>6</v>
      </c>
      <c r="E228">
        <v>1</v>
      </c>
    </row>
    <row r="229" spans="1:5" x14ac:dyDescent="0.3">
      <c r="A229" t="s">
        <v>354</v>
      </c>
      <c r="B229" s="4">
        <v>35</v>
      </c>
      <c r="C229">
        <v>35</v>
      </c>
      <c r="D229">
        <v>0</v>
      </c>
      <c r="E229">
        <v>0</v>
      </c>
    </row>
    <row r="230" spans="1:5" x14ac:dyDescent="0.3">
      <c r="A230" t="s">
        <v>335</v>
      </c>
      <c r="B230" s="4">
        <v>29</v>
      </c>
      <c r="C230">
        <v>29</v>
      </c>
      <c r="D230">
        <v>0</v>
      </c>
      <c r="E230">
        <v>0</v>
      </c>
    </row>
    <row r="231" spans="1:5" x14ac:dyDescent="0.3">
      <c r="A231" t="s">
        <v>328</v>
      </c>
      <c r="B231" s="4">
        <v>28</v>
      </c>
      <c r="C231">
        <v>28</v>
      </c>
      <c r="D231">
        <v>2</v>
      </c>
      <c r="E231">
        <v>7</v>
      </c>
    </row>
    <row r="232" spans="1:5" x14ac:dyDescent="0.3">
      <c r="A232" t="s">
        <v>344</v>
      </c>
      <c r="B232" s="4">
        <v>28</v>
      </c>
      <c r="C232">
        <v>28</v>
      </c>
      <c r="D232">
        <v>0</v>
      </c>
      <c r="E232">
        <v>2</v>
      </c>
    </row>
    <row r="233" spans="1:5" x14ac:dyDescent="0.3">
      <c r="A233" t="s">
        <v>340</v>
      </c>
      <c r="B233" s="4">
        <v>21</v>
      </c>
      <c r="C233">
        <v>21</v>
      </c>
      <c r="D233">
        <v>0</v>
      </c>
      <c r="E233">
        <v>0</v>
      </c>
    </row>
    <row r="234" spans="1:5" x14ac:dyDescent="0.3">
      <c r="A234" t="s">
        <v>336</v>
      </c>
      <c r="B234" s="4">
        <v>24</v>
      </c>
      <c r="C234">
        <v>24</v>
      </c>
      <c r="D234">
        <v>6</v>
      </c>
      <c r="E234">
        <v>3</v>
      </c>
    </row>
    <row r="235" spans="1:5" x14ac:dyDescent="0.3">
      <c r="A235" t="s">
        <v>349</v>
      </c>
      <c r="B235" s="4">
        <v>24</v>
      </c>
      <c r="C235">
        <v>24</v>
      </c>
      <c r="D235">
        <v>4</v>
      </c>
      <c r="E235">
        <v>2</v>
      </c>
    </row>
    <row r="236" spans="1:5" x14ac:dyDescent="0.3">
      <c r="A236" t="s">
        <v>332</v>
      </c>
      <c r="B236" s="4">
        <v>26</v>
      </c>
      <c r="C236">
        <v>26</v>
      </c>
      <c r="D236">
        <v>0</v>
      </c>
      <c r="E236">
        <v>10</v>
      </c>
    </row>
    <row r="237" spans="1:5" x14ac:dyDescent="0.3">
      <c r="A237" t="s">
        <v>337</v>
      </c>
      <c r="B237" s="4">
        <v>29</v>
      </c>
      <c r="C237">
        <v>29</v>
      </c>
      <c r="D237">
        <v>0</v>
      </c>
      <c r="E237">
        <v>0</v>
      </c>
    </row>
    <row r="238" spans="1:5" x14ac:dyDescent="0.3">
      <c r="A238" t="s">
        <v>331</v>
      </c>
      <c r="B238" s="4">
        <v>28</v>
      </c>
      <c r="C238">
        <v>28</v>
      </c>
      <c r="D238">
        <v>2</v>
      </c>
      <c r="E238">
        <v>4</v>
      </c>
    </row>
    <row r="239" spans="1:5" x14ac:dyDescent="0.3">
      <c r="A239" t="s">
        <v>347</v>
      </c>
      <c r="B239" s="4">
        <v>24</v>
      </c>
      <c r="C239">
        <v>24</v>
      </c>
      <c r="D239">
        <v>1</v>
      </c>
      <c r="E239">
        <v>1</v>
      </c>
    </row>
    <row r="240" spans="1:5" x14ac:dyDescent="0.3">
      <c r="A240" t="s">
        <v>348</v>
      </c>
      <c r="B240" s="4">
        <v>23</v>
      </c>
      <c r="C240">
        <v>23</v>
      </c>
      <c r="D240">
        <v>8</v>
      </c>
      <c r="E240">
        <v>1</v>
      </c>
    </row>
    <row r="241" spans="1:5" x14ac:dyDescent="0.3">
      <c r="A241" t="s">
        <v>724</v>
      </c>
      <c r="B241" s="4">
        <v>27</v>
      </c>
      <c r="C241">
        <v>27</v>
      </c>
      <c r="D241">
        <v>0</v>
      </c>
      <c r="E241">
        <v>2</v>
      </c>
    </row>
    <row r="242" spans="1:5" x14ac:dyDescent="0.3">
      <c r="A242" t="s">
        <v>333</v>
      </c>
      <c r="B242" s="4">
        <v>32</v>
      </c>
      <c r="C242">
        <v>32</v>
      </c>
      <c r="D242">
        <v>0</v>
      </c>
      <c r="E242">
        <v>1</v>
      </c>
    </row>
    <row r="243" spans="1:5" x14ac:dyDescent="0.3">
      <c r="A243" t="s">
        <v>725</v>
      </c>
      <c r="B243" s="4">
        <v>17</v>
      </c>
      <c r="C243">
        <v>17</v>
      </c>
      <c r="D243">
        <v>0</v>
      </c>
      <c r="E243">
        <v>0</v>
      </c>
    </row>
    <row r="244" spans="1:5" x14ac:dyDescent="0.3">
      <c r="A244" t="s">
        <v>346</v>
      </c>
      <c r="B244" s="4">
        <v>33</v>
      </c>
      <c r="C244">
        <v>33</v>
      </c>
      <c r="D244">
        <v>12</v>
      </c>
      <c r="E244">
        <v>3</v>
      </c>
    </row>
    <row r="245" spans="1:5" x14ac:dyDescent="0.3">
      <c r="A245" t="s">
        <v>330</v>
      </c>
      <c r="B245" s="4">
        <v>28</v>
      </c>
      <c r="C245">
        <v>28</v>
      </c>
      <c r="D245">
        <v>9</v>
      </c>
      <c r="E245">
        <v>6</v>
      </c>
    </row>
    <row r="246" spans="1:5" x14ac:dyDescent="0.3">
      <c r="A246" t="s">
        <v>345</v>
      </c>
      <c r="B246" s="4">
        <v>21</v>
      </c>
      <c r="C246">
        <v>21</v>
      </c>
      <c r="D246">
        <v>0</v>
      </c>
      <c r="E246">
        <v>0</v>
      </c>
    </row>
    <row r="247" spans="1:5" x14ac:dyDescent="0.3">
      <c r="A247" t="s">
        <v>339</v>
      </c>
      <c r="B247" s="4">
        <v>27</v>
      </c>
      <c r="C247">
        <v>27</v>
      </c>
      <c r="D247">
        <v>0</v>
      </c>
      <c r="E247">
        <v>0</v>
      </c>
    </row>
    <row r="248" spans="1:5" x14ac:dyDescent="0.3">
      <c r="A248" t="s">
        <v>342</v>
      </c>
      <c r="B248" s="4">
        <v>24</v>
      </c>
      <c r="C248">
        <v>24</v>
      </c>
      <c r="D248">
        <v>0</v>
      </c>
      <c r="E248">
        <v>0</v>
      </c>
    </row>
    <row r="249" spans="1:5" x14ac:dyDescent="0.3">
      <c r="A249" t="s">
        <v>352</v>
      </c>
      <c r="B249" s="4">
        <v>28</v>
      </c>
      <c r="C249">
        <v>28</v>
      </c>
      <c r="D249">
        <v>0</v>
      </c>
      <c r="E249">
        <v>1</v>
      </c>
    </row>
    <row r="250" spans="1:5" x14ac:dyDescent="0.3">
      <c r="A250" t="s">
        <v>353</v>
      </c>
      <c r="B250" s="4">
        <v>33</v>
      </c>
      <c r="C250">
        <v>33</v>
      </c>
      <c r="D250">
        <v>2</v>
      </c>
      <c r="E250">
        <v>0</v>
      </c>
    </row>
    <row r="251" spans="1:5" x14ac:dyDescent="0.3">
      <c r="A251" t="s">
        <v>350</v>
      </c>
      <c r="B251" s="4">
        <v>26</v>
      </c>
      <c r="C251">
        <v>26</v>
      </c>
      <c r="D251">
        <v>0</v>
      </c>
      <c r="E251">
        <v>0</v>
      </c>
    </row>
    <row r="252" spans="1:5" x14ac:dyDescent="0.3">
      <c r="A252" t="s">
        <v>334</v>
      </c>
      <c r="B252" s="4">
        <v>24</v>
      </c>
      <c r="C252">
        <v>24</v>
      </c>
      <c r="D252">
        <v>1</v>
      </c>
      <c r="E252">
        <v>0</v>
      </c>
    </row>
    <row r="253" spans="1:5" x14ac:dyDescent="0.3">
      <c r="A253" t="s">
        <v>341</v>
      </c>
      <c r="B253" s="4">
        <v>28</v>
      </c>
      <c r="C253">
        <v>28</v>
      </c>
      <c r="D253">
        <v>0</v>
      </c>
      <c r="E253">
        <v>0</v>
      </c>
    </row>
    <row r="254" spans="1:5" x14ac:dyDescent="0.3">
      <c r="A254" t="s">
        <v>382</v>
      </c>
      <c r="B254" s="4">
        <v>25</v>
      </c>
      <c r="C254">
        <v>25</v>
      </c>
      <c r="D254">
        <v>0</v>
      </c>
      <c r="E254">
        <v>0</v>
      </c>
    </row>
    <row r="255" spans="1:5" x14ac:dyDescent="0.3">
      <c r="A255" t="s">
        <v>366</v>
      </c>
      <c r="B255" s="4">
        <v>28</v>
      </c>
      <c r="C255">
        <v>28</v>
      </c>
      <c r="D255">
        <v>0</v>
      </c>
      <c r="E255">
        <v>0</v>
      </c>
    </row>
    <row r="256" spans="1:5" x14ac:dyDescent="0.3">
      <c r="A256" t="s">
        <v>361</v>
      </c>
      <c r="B256" s="4">
        <v>26</v>
      </c>
      <c r="C256">
        <v>26</v>
      </c>
      <c r="D256">
        <v>0</v>
      </c>
      <c r="E256">
        <v>1</v>
      </c>
    </row>
    <row r="257" spans="1:5" x14ac:dyDescent="0.3">
      <c r="A257" t="s">
        <v>368</v>
      </c>
      <c r="B257" s="4">
        <v>31</v>
      </c>
      <c r="C257">
        <v>31</v>
      </c>
      <c r="D257">
        <v>0</v>
      </c>
      <c r="E257">
        <v>1</v>
      </c>
    </row>
    <row r="258" spans="1:5" x14ac:dyDescent="0.3">
      <c r="A258" t="s">
        <v>374</v>
      </c>
      <c r="B258" s="4">
        <v>26</v>
      </c>
      <c r="C258">
        <v>26</v>
      </c>
      <c r="D258">
        <v>1</v>
      </c>
      <c r="E258">
        <v>0</v>
      </c>
    </row>
    <row r="259" spans="1:5" x14ac:dyDescent="0.3">
      <c r="A259" t="s">
        <v>726</v>
      </c>
      <c r="B259" s="4">
        <v>28</v>
      </c>
      <c r="C259">
        <v>28</v>
      </c>
      <c r="D259">
        <v>4</v>
      </c>
      <c r="E259">
        <v>0</v>
      </c>
    </row>
    <row r="260" spans="1:5" x14ac:dyDescent="0.3">
      <c r="A260" t="s">
        <v>707</v>
      </c>
      <c r="B260" s="4">
        <v>22</v>
      </c>
      <c r="C260">
        <v>22</v>
      </c>
      <c r="D260">
        <v>2</v>
      </c>
      <c r="E260">
        <v>0</v>
      </c>
    </row>
    <row r="261" spans="1:5" x14ac:dyDescent="0.3">
      <c r="A261" t="s">
        <v>379</v>
      </c>
      <c r="B261" s="4">
        <v>28</v>
      </c>
      <c r="C261">
        <v>28</v>
      </c>
      <c r="D261">
        <v>0</v>
      </c>
      <c r="E261">
        <v>0</v>
      </c>
    </row>
    <row r="262" spans="1:5" x14ac:dyDescent="0.3">
      <c r="A262" t="s">
        <v>355</v>
      </c>
      <c r="B262" s="4">
        <v>27</v>
      </c>
      <c r="C262">
        <v>27</v>
      </c>
      <c r="D262">
        <v>0</v>
      </c>
      <c r="E262">
        <v>0</v>
      </c>
    </row>
    <row r="263" spans="1:5" x14ac:dyDescent="0.3">
      <c r="A263" t="s">
        <v>575</v>
      </c>
      <c r="B263" s="4">
        <v>27</v>
      </c>
      <c r="C263">
        <v>27</v>
      </c>
      <c r="D263">
        <v>0</v>
      </c>
      <c r="E263">
        <v>0</v>
      </c>
    </row>
    <row r="264" spans="1:5" x14ac:dyDescent="0.3">
      <c r="A264" t="s">
        <v>369</v>
      </c>
      <c r="B264" s="4">
        <v>25</v>
      </c>
      <c r="C264">
        <v>25</v>
      </c>
      <c r="D264">
        <v>0</v>
      </c>
      <c r="E264">
        <v>2</v>
      </c>
    </row>
    <row r="265" spans="1:5" x14ac:dyDescent="0.3">
      <c r="A265" t="s">
        <v>359</v>
      </c>
      <c r="B265" s="4">
        <v>25</v>
      </c>
      <c r="C265">
        <v>25</v>
      </c>
      <c r="D265">
        <v>0</v>
      </c>
      <c r="E265">
        <v>0</v>
      </c>
    </row>
    <row r="266" spans="1:5" x14ac:dyDescent="0.3">
      <c r="A266" t="s">
        <v>387</v>
      </c>
      <c r="B266" s="4">
        <v>32</v>
      </c>
      <c r="C266">
        <v>32</v>
      </c>
      <c r="D266">
        <v>1</v>
      </c>
      <c r="E266">
        <v>1</v>
      </c>
    </row>
    <row r="267" spans="1:5" x14ac:dyDescent="0.3">
      <c r="A267" t="s">
        <v>384</v>
      </c>
      <c r="B267" s="4">
        <v>31</v>
      </c>
      <c r="C267">
        <v>31</v>
      </c>
      <c r="D267">
        <v>0</v>
      </c>
      <c r="E267">
        <v>0</v>
      </c>
    </row>
    <row r="268" spans="1:5" x14ac:dyDescent="0.3">
      <c r="A268" t="s">
        <v>363</v>
      </c>
      <c r="B268" s="4">
        <v>24</v>
      </c>
      <c r="C268">
        <v>24</v>
      </c>
      <c r="D268">
        <v>1</v>
      </c>
      <c r="E268">
        <v>2</v>
      </c>
    </row>
    <row r="269" spans="1:5" x14ac:dyDescent="0.3">
      <c r="A269" t="s">
        <v>386</v>
      </c>
      <c r="B269" s="4">
        <v>20</v>
      </c>
      <c r="C269">
        <v>20</v>
      </c>
      <c r="D269">
        <v>3</v>
      </c>
      <c r="E269">
        <v>2</v>
      </c>
    </row>
    <row r="270" spans="1:5" x14ac:dyDescent="0.3">
      <c r="A270" t="s">
        <v>371</v>
      </c>
      <c r="B270" s="4">
        <v>25</v>
      </c>
      <c r="C270">
        <v>25</v>
      </c>
      <c r="D270">
        <v>3</v>
      </c>
      <c r="E270">
        <v>1</v>
      </c>
    </row>
    <row r="271" spans="1:5" x14ac:dyDescent="0.3">
      <c r="A271" t="s">
        <v>383</v>
      </c>
      <c r="B271" s="4">
        <v>28</v>
      </c>
      <c r="C271">
        <v>28</v>
      </c>
      <c r="D271">
        <v>0</v>
      </c>
      <c r="E271">
        <v>0</v>
      </c>
    </row>
    <row r="272" spans="1:5" x14ac:dyDescent="0.3">
      <c r="A272" t="s">
        <v>727</v>
      </c>
      <c r="B272" s="4">
        <v>22</v>
      </c>
      <c r="C272">
        <v>22</v>
      </c>
      <c r="D272">
        <v>0</v>
      </c>
      <c r="E272">
        <v>0</v>
      </c>
    </row>
    <row r="273" spans="1:5" x14ac:dyDescent="0.3">
      <c r="A273" t="s">
        <v>375</v>
      </c>
      <c r="B273" s="4">
        <v>23</v>
      </c>
      <c r="C273">
        <v>23</v>
      </c>
      <c r="D273">
        <v>1</v>
      </c>
      <c r="E273">
        <v>0</v>
      </c>
    </row>
    <row r="274" spans="1:5" x14ac:dyDescent="0.3">
      <c r="A274" t="s">
        <v>362</v>
      </c>
      <c r="B274" s="4">
        <v>26</v>
      </c>
      <c r="C274">
        <v>26</v>
      </c>
      <c r="D274">
        <v>0</v>
      </c>
      <c r="E274">
        <v>0</v>
      </c>
    </row>
    <row r="275" spans="1:5" x14ac:dyDescent="0.3">
      <c r="A275" t="s">
        <v>378</v>
      </c>
      <c r="B275" s="4">
        <v>20</v>
      </c>
      <c r="C275">
        <v>20</v>
      </c>
      <c r="D275">
        <v>2</v>
      </c>
      <c r="E275">
        <v>3</v>
      </c>
    </row>
    <row r="276" spans="1:5" x14ac:dyDescent="0.3">
      <c r="A276" t="s">
        <v>370</v>
      </c>
      <c r="B276" s="4">
        <v>26</v>
      </c>
      <c r="C276">
        <v>26</v>
      </c>
      <c r="D276">
        <v>0</v>
      </c>
      <c r="E276">
        <v>0</v>
      </c>
    </row>
    <row r="277" spans="1:5" x14ac:dyDescent="0.3">
      <c r="A277" t="s">
        <v>381</v>
      </c>
      <c r="B277" s="4">
        <v>21</v>
      </c>
      <c r="C277">
        <v>21</v>
      </c>
      <c r="D277">
        <v>12</v>
      </c>
      <c r="E277">
        <v>2</v>
      </c>
    </row>
    <row r="278" spans="1:5" x14ac:dyDescent="0.3">
      <c r="A278" t="s">
        <v>380</v>
      </c>
      <c r="B278" s="4">
        <v>24</v>
      </c>
      <c r="C278">
        <v>24</v>
      </c>
      <c r="D278">
        <v>1</v>
      </c>
      <c r="E278">
        <v>2</v>
      </c>
    </row>
    <row r="279" spans="1:5" x14ac:dyDescent="0.3">
      <c r="A279" t="s">
        <v>373</v>
      </c>
      <c r="B279" s="4">
        <v>23</v>
      </c>
      <c r="C279">
        <v>23</v>
      </c>
      <c r="D279">
        <v>0</v>
      </c>
      <c r="E279">
        <v>4</v>
      </c>
    </row>
    <row r="280" spans="1:5" x14ac:dyDescent="0.3">
      <c r="A280" t="s">
        <v>372</v>
      </c>
      <c r="B280" s="4">
        <v>23</v>
      </c>
      <c r="C280">
        <v>23</v>
      </c>
      <c r="D280">
        <v>0</v>
      </c>
      <c r="E280">
        <v>0</v>
      </c>
    </row>
    <row r="281" spans="1:5" x14ac:dyDescent="0.3">
      <c r="A281" t="s">
        <v>367</v>
      </c>
      <c r="B281" s="4">
        <v>27</v>
      </c>
      <c r="C281">
        <v>27</v>
      </c>
      <c r="D281">
        <v>1</v>
      </c>
      <c r="E281">
        <v>1</v>
      </c>
    </row>
    <row r="282" spans="1:5" x14ac:dyDescent="0.3">
      <c r="A282" t="s">
        <v>377</v>
      </c>
      <c r="B282" s="4">
        <v>24</v>
      </c>
      <c r="C282">
        <v>24</v>
      </c>
      <c r="D282">
        <v>1</v>
      </c>
      <c r="E282">
        <v>1</v>
      </c>
    </row>
    <row r="283" spans="1:5" x14ac:dyDescent="0.3">
      <c r="A283" t="s">
        <v>486</v>
      </c>
      <c r="B283" s="4">
        <v>29</v>
      </c>
      <c r="C283">
        <v>29</v>
      </c>
      <c r="D283">
        <v>0</v>
      </c>
      <c r="E283">
        <v>1</v>
      </c>
    </row>
    <row r="284" spans="1:5" x14ac:dyDescent="0.3">
      <c r="A284" t="s">
        <v>364</v>
      </c>
      <c r="B284" s="4">
        <v>28</v>
      </c>
      <c r="C284">
        <v>28</v>
      </c>
      <c r="D284">
        <v>0</v>
      </c>
      <c r="E284">
        <v>2</v>
      </c>
    </row>
    <row r="285" spans="1:5" x14ac:dyDescent="0.3">
      <c r="A285" t="s">
        <v>385</v>
      </c>
      <c r="B285" s="4">
        <v>26</v>
      </c>
      <c r="C285">
        <v>26</v>
      </c>
      <c r="D285">
        <v>2</v>
      </c>
      <c r="E285">
        <v>0</v>
      </c>
    </row>
    <row r="286" spans="1:5" x14ac:dyDescent="0.3">
      <c r="A286" t="s">
        <v>401</v>
      </c>
      <c r="B286" s="4">
        <v>28</v>
      </c>
      <c r="C286">
        <v>28</v>
      </c>
      <c r="D286">
        <v>0</v>
      </c>
      <c r="E286">
        <v>2</v>
      </c>
    </row>
    <row r="287" spans="1:5" x14ac:dyDescent="0.3">
      <c r="A287" t="s">
        <v>397</v>
      </c>
      <c r="B287" s="4">
        <v>31</v>
      </c>
      <c r="C287">
        <v>31</v>
      </c>
      <c r="D287">
        <v>0</v>
      </c>
      <c r="E287">
        <v>0</v>
      </c>
    </row>
    <row r="288" spans="1:5" x14ac:dyDescent="0.3">
      <c r="A288" t="s">
        <v>406</v>
      </c>
      <c r="B288" s="4">
        <v>31</v>
      </c>
      <c r="C288">
        <v>31</v>
      </c>
      <c r="D288">
        <v>0</v>
      </c>
      <c r="E288">
        <v>0</v>
      </c>
    </row>
    <row r="289" spans="1:5" x14ac:dyDescent="0.3">
      <c r="A289" t="s">
        <v>405</v>
      </c>
      <c r="B289" s="4">
        <v>37</v>
      </c>
      <c r="C289">
        <v>37</v>
      </c>
      <c r="D289">
        <v>9</v>
      </c>
      <c r="E289">
        <v>4</v>
      </c>
    </row>
    <row r="290" spans="1:5" x14ac:dyDescent="0.3">
      <c r="A290" t="s">
        <v>409</v>
      </c>
      <c r="B290" s="4">
        <v>23</v>
      </c>
      <c r="C290">
        <v>23</v>
      </c>
      <c r="D290">
        <v>0</v>
      </c>
      <c r="E290">
        <v>0</v>
      </c>
    </row>
    <row r="291" spans="1:5" x14ac:dyDescent="0.3">
      <c r="A291" t="s">
        <v>403</v>
      </c>
      <c r="B291" s="4">
        <v>23</v>
      </c>
      <c r="C291">
        <v>23</v>
      </c>
      <c r="D291">
        <v>0</v>
      </c>
      <c r="E291">
        <v>0</v>
      </c>
    </row>
    <row r="292" spans="1:5" x14ac:dyDescent="0.3">
      <c r="A292" t="s">
        <v>394</v>
      </c>
      <c r="B292" s="4">
        <v>25</v>
      </c>
      <c r="C292">
        <v>25</v>
      </c>
      <c r="D292">
        <v>0</v>
      </c>
      <c r="E292">
        <v>0</v>
      </c>
    </row>
    <row r="293" spans="1:5" x14ac:dyDescent="0.3">
      <c r="A293" t="s">
        <v>414</v>
      </c>
      <c r="B293" s="4">
        <v>23</v>
      </c>
      <c r="C293">
        <v>23</v>
      </c>
      <c r="D293">
        <v>0</v>
      </c>
      <c r="E293">
        <v>0</v>
      </c>
    </row>
    <row r="294" spans="1:5" x14ac:dyDescent="0.3">
      <c r="A294" t="s">
        <v>417</v>
      </c>
      <c r="B294" s="4">
        <v>30</v>
      </c>
      <c r="C294">
        <v>30</v>
      </c>
      <c r="D294">
        <v>0</v>
      </c>
      <c r="E294">
        <v>0</v>
      </c>
    </row>
    <row r="295" spans="1:5" x14ac:dyDescent="0.3">
      <c r="A295" t="s">
        <v>395</v>
      </c>
      <c r="B295" s="4">
        <v>23</v>
      </c>
      <c r="C295">
        <v>23</v>
      </c>
      <c r="D295">
        <v>1</v>
      </c>
      <c r="E295">
        <v>0</v>
      </c>
    </row>
    <row r="296" spans="1:5" x14ac:dyDescent="0.3">
      <c r="A296" t="s">
        <v>420</v>
      </c>
      <c r="B296" s="4">
        <v>27</v>
      </c>
      <c r="C296">
        <v>27</v>
      </c>
      <c r="D296">
        <v>0</v>
      </c>
      <c r="E296">
        <v>5</v>
      </c>
    </row>
    <row r="297" spans="1:5" x14ac:dyDescent="0.3">
      <c r="A297" t="s">
        <v>407</v>
      </c>
      <c r="B297" s="4">
        <v>15</v>
      </c>
      <c r="C297">
        <v>15</v>
      </c>
      <c r="D297">
        <v>0</v>
      </c>
      <c r="E297">
        <v>0</v>
      </c>
    </row>
    <row r="298" spans="1:5" x14ac:dyDescent="0.3">
      <c r="A298" t="s">
        <v>408</v>
      </c>
      <c r="B298" s="4">
        <v>22</v>
      </c>
      <c r="C298">
        <v>22</v>
      </c>
      <c r="D298">
        <v>1</v>
      </c>
      <c r="E298">
        <v>1</v>
      </c>
    </row>
    <row r="299" spans="1:5" x14ac:dyDescent="0.3">
      <c r="A299" t="s">
        <v>418</v>
      </c>
      <c r="B299" s="4">
        <v>26</v>
      </c>
      <c r="C299">
        <v>26</v>
      </c>
      <c r="D299">
        <v>4</v>
      </c>
      <c r="E299">
        <v>1</v>
      </c>
    </row>
    <row r="300" spans="1:5" x14ac:dyDescent="0.3">
      <c r="A300" t="s">
        <v>392</v>
      </c>
      <c r="B300" s="4">
        <v>20</v>
      </c>
      <c r="C300">
        <v>20</v>
      </c>
      <c r="D300">
        <v>2</v>
      </c>
      <c r="E300">
        <v>3</v>
      </c>
    </row>
    <row r="301" spans="1:5" x14ac:dyDescent="0.3">
      <c r="A301" t="s">
        <v>404</v>
      </c>
      <c r="B301" s="4">
        <v>26</v>
      </c>
      <c r="C301">
        <v>26</v>
      </c>
      <c r="D301">
        <v>2</v>
      </c>
      <c r="E301">
        <v>2</v>
      </c>
    </row>
    <row r="302" spans="1:5" x14ac:dyDescent="0.3">
      <c r="A302" t="s">
        <v>410</v>
      </c>
      <c r="B302" s="4">
        <v>24</v>
      </c>
      <c r="C302">
        <v>24</v>
      </c>
      <c r="D302">
        <v>0</v>
      </c>
      <c r="E302">
        <v>0</v>
      </c>
    </row>
    <row r="303" spans="1:5" x14ac:dyDescent="0.3">
      <c r="A303" t="s">
        <v>411</v>
      </c>
      <c r="B303" s="4">
        <v>18</v>
      </c>
      <c r="C303">
        <v>18</v>
      </c>
      <c r="D303">
        <v>0</v>
      </c>
      <c r="E303">
        <v>0</v>
      </c>
    </row>
    <row r="304" spans="1:5" x14ac:dyDescent="0.3">
      <c r="A304" t="s">
        <v>728</v>
      </c>
      <c r="B304" s="4">
        <v>20</v>
      </c>
      <c r="C304">
        <v>20</v>
      </c>
      <c r="D304">
        <v>0</v>
      </c>
      <c r="E304">
        <v>2</v>
      </c>
    </row>
    <row r="305" spans="1:5" x14ac:dyDescent="0.3">
      <c r="A305" t="s">
        <v>422</v>
      </c>
      <c r="B305" s="4">
        <v>26</v>
      </c>
      <c r="C305">
        <v>26</v>
      </c>
      <c r="D305">
        <v>1</v>
      </c>
      <c r="E305">
        <v>0</v>
      </c>
    </row>
    <row r="306" spans="1:5" x14ac:dyDescent="0.3">
      <c r="A306" t="s">
        <v>402</v>
      </c>
      <c r="B306" s="4">
        <v>16</v>
      </c>
      <c r="C306">
        <v>16</v>
      </c>
      <c r="D306">
        <v>0</v>
      </c>
      <c r="E306">
        <v>0</v>
      </c>
    </row>
    <row r="307" spans="1:5" x14ac:dyDescent="0.3">
      <c r="A307" t="s">
        <v>412</v>
      </c>
      <c r="B307" s="4">
        <v>26</v>
      </c>
      <c r="C307">
        <v>26</v>
      </c>
      <c r="D307">
        <v>0</v>
      </c>
      <c r="E307">
        <v>0</v>
      </c>
    </row>
    <row r="308" spans="1:5" x14ac:dyDescent="0.3">
      <c r="A308" t="s">
        <v>393</v>
      </c>
      <c r="B308" s="4">
        <v>31</v>
      </c>
      <c r="C308">
        <v>31</v>
      </c>
      <c r="D308">
        <v>1</v>
      </c>
      <c r="E308">
        <v>2</v>
      </c>
    </row>
    <row r="309" spans="1:5" x14ac:dyDescent="0.3">
      <c r="A309" t="s">
        <v>415</v>
      </c>
      <c r="B309" s="4">
        <v>25</v>
      </c>
      <c r="C309">
        <v>25</v>
      </c>
      <c r="D309">
        <v>1</v>
      </c>
      <c r="E309">
        <v>0</v>
      </c>
    </row>
    <row r="310" spans="1:5" x14ac:dyDescent="0.3">
      <c r="A310" t="s">
        <v>423</v>
      </c>
      <c r="B310" s="4">
        <v>25</v>
      </c>
      <c r="C310">
        <v>25</v>
      </c>
      <c r="D310">
        <v>0</v>
      </c>
      <c r="E310">
        <v>0</v>
      </c>
    </row>
    <row r="311" spans="1:5" x14ac:dyDescent="0.3">
      <c r="A311" t="s">
        <v>396</v>
      </c>
      <c r="B311" s="4">
        <v>31</v>
      </c>
      <c r="C311">
        <v>31</v>
      </c>
      <c r="D311">
        <v>1</v>
      </c>
      <c r="E311">
        <v>0</v>
      </c>
    </row>
    <row r="312" spans="1:5" x14ac:dyDescent="0.3">
      <c r="A312" t="s">
        <v>399</v>
      </c>
      <c r="B312" s="4">
        <v>26</v>
      </c>
      <c r="C312">
        <v>26</v>
      </c>
      <c r="D312">
        <v>0</v>
      </c>
      <c r="E312">
        <v>0</v>
      </c>
    </row>
    <row r="313" spans="1:5" x14ac:dyDescent="0.3">
      <c r="A313" t="s">
        <v>398</v>
      </c>
      <c r="B313" s="4">
        <v>19</v>
      </c>
      <c r="C313">
        <v>19</v>
      </c>
      <c r="D313">
        <v>5</v>
      </c>
      <c r="E313">
        <v>2</v>
      </c>
    </row>
    <row r="314" spans="1:5" x14ac:dyDescent="0.3">
      <c r="A314" t="s">
        <v>729</v>
      </c>
      <c r="B314" s="4">
        <v>21</v>
      </c>
      <c r="C314">
        <v>21</v>
      </c>
      <c r="D314">
        <v>0</v>
      </c>
      <c r="E314">
        <v>1</v>
      </c>
    </row>
    <row r="315" spans="1:5" x14ac:dyDescent="0.3">
      <c r="A315" t="s">
        <v>289</v>
      </c>
      <c r="B315" s="4">
        <v>32</v>
      </c>
      <c r="C315">
        <v>32</v>
      </c>
      <c r="D315">
        <v>5</v>
      </c>
      <c r="E315">
        <v>0</v>
      </c>
    </row>
    <row r="316" spans="1:5" x14ac:dyDescent="0.3">
      <c r="A316" t="s">
        <v>421</v>
      </c>
      <c r="B316" s="4">
        <v>19</v>
      </c>
      <c r="C316">
        <v>19</v>
      </c>
      <c r="D316">
        <v>0</v>
      </c>
      <c r="E316">
        <v>0</v>
      </c>
    </row>
    <row r="317" spans="1:5" x14ac:dyDescent="0.3">
      <c r="A317" t="s">
        <v>413</v>
      </c>
      <c r="B317" s="4">
        <v>18</v>
      </c>
      <c r="C317">
        <v>18</v>
      </c>
      <c r="D317">
        <v>0</v>
      </c>
      <c r="E317">
        <v>0</v>
      </c>
    </row>
    <row r="318" spans="1:5" x14ac:dyDescent="0.3">
      <c r="A318" t="s">
        <v>448</v>
      </c>
      <c r="B318" s="4">
        <v>33</v>
      </c>
      <c r="C318">
        <v>33</v>
      </c>
      <c r="D318">
        <v>3</v>
      </c>
      <c r="E318">
        <v>1</v>
      </c>
    </row>
    <row r="319" spans="1:5" x14ac:dyDescent="0.3">
      <c r="A319" t="s">
        <v>442</v>
      </c>
      <c r="B319" s="4">
        <v>28</v>
      </c>
      <c r="C319">
        <v>28</v>
      </c>
      <c r="D319">
        <v>0</v>
      </c>
      <c r="E319">
        <v>1</v>
      </c>
    </row>
    <row r="320" spans="1:5" x14ac:dyDescent="0.3">
      <c r="A320" t="s">
        <v>435</v>
      </c>
      <c r="B320" s="4">
        <v>23</v>
      </c>
      <c r="C320">
        <v>23</v>
      </c>
      <c r="D320">
        <v>6</v>
      </c>
      <c r="E320">
        <v>6</v>
      </c>
    </row>
    <row r="321" spans="1:5" x14ac:dyDescent="0.3">
      <c r="A321" t="s">
        <v>445</v>
      </c>
      <c r="B321" s="4">
        <v>32</v>
      </c>
      <c r="C321">
        <v>32</v>
      </c>
      <c r="D321">
        <v>29</v>
      </c>
      <c r="E321">
        <v>18</v>
      </c>
    </row>
    <row r="322" spans="1:5" x14ac:dyDescent="0.3">
      <c r="A322" t="s">
        <v>730</v>
      </c>
      <c r="B322" s="4">
        <v>30</v>
      </c>
      <c r="C322">
        <v>30</v>
      </c>
      <c r="D322">
        <v>0</v>
      </c>
      <c r="E322">
        <v>1</v>
      </c>
    </row>
    <row r="323" spans="1:5" x14ac:dyDescent="0.3">
      <c r="A323" t="s">
        <v>439</v>
      </c>
      <c r="B323" s="4">
        <v>21</v>
      </c>
      <c r="C323">
        <v>21</v>
      </c>
      <c r="D323">
        <v>0</v>
      </c>
      <c r="E323">
        <v>0</v>
      </c>
    </row>
    <row r="324" spans="1:5" x14ac:dyDescent="0.3">
      <c r="A324" t="s">
        <v>432</v>
      </c>
      <c r="B324" s="4">
        <v>25</v>
      </c>
      <c r="C324">
        <v>25</v>
      </c>
      <c r="D324">
        <v>5</v>
      </c>
      <c r="E324">
        <v>2</v>
      </c>
    </row>
    <row r="325" spans="1:5" x14ac:dyDescent="0.3">
      <c r="A325" t="s">
        <v>424</v>
      </c>
      <c r="B325" s="4">
        <v>25</v>
      </c>
      <c r="C325">
        <v>25</v>
      </c>
      <c r="D325">
        <v>5</v>
      </c>
      <c r="E325">
        <v>5</v>
      </c>
    </row>
    <row r="326" spans="1:5" x14ac:dyDescent="0.3">
      <c r="A326" t="s">
        <v>438</v>
      </c>
      <c r="B326" s="4">
        <v>25</v>
      </c>
      <c r="C326">
        <v>25</v>
      </c>
      <c r="D326">
        <v>1</v>
      </c>
      <c r="E326">
        <v>2</v>
      </c>
    </row>
    <row r="327" spans="1:5" x14ac:dyDescent="0.3">
      <c r="A327" t="s">
        <v>428</v>
      </c>
      <c r="B327" s="4">
        <v>25</v>
      </c>
      <c r="C327">
        <v>25</v>
      </c>
      <c r="D327">
        <v>0</v>
      </c>
      <c r="E327">
        <v>0</v>
      </c>
    </row>
    <row r="328" spans="1:5" x14ac:dyDescent="0.3">
      <c r="A328" t="s">
        <v>434</v>
      </c>
      <c r="B328" s="4">
        <v>27</v>
      </c>
      <c r="C328">
        <v>27</v>
      </c>
      <c r="D328">
        <v>6</v>
      </c>
      <c r="E328">
        <v>3</v>
      </c>
    </row>
    <row r="329" spans="1:5" x14ac:dyDescent="0.3">
      <c r="A329" t="s">
        <v>431</v>
      </c>
      <c r="B329" s="4">
        <v>23</v>
      </c>
      <c r="C329">
        <v>23</v>
      </c>
      <c r="D329">
        <v>3</v>
      </c>
      <c r="E329">
        <v>3</v>
      </c>
    </row>
    <row r="330" spans="1:5" x14ac:dyDescent="0.3">
      <c r="A330" t="s">
        <v>731</v>
      </c>
      <c r="B330" s="4">
        <v>23</v>
      </c>
      <c r="C330">
        <v>23</v>
      </c>
      <c r="D330">
        <v>0</v>
      </c>
      <c r="E330">
        <v>0</v>
      </c>
    </row>
    <row r="331" spans="1:5" x14ac:dyDescent="0.3">
      <c r="A331" t="s">
        <v>446</v>
      </c>
      <c r="B331" s="4">
        <v>22</v>
      </c>
      <c r="C331">
        <v>22</v>
      </c>
      <c r="D331">
        <v>0</v>
      </c>
      <c r="E331">
        <v>4</v>
      </c>
    </row>
    <row r="332" spans="1:5" x14ac:dyDescent="0.3">
      <c r="A332" t="s">
        <v>441</v>
      </c>
      <c r="B332" s="4">
        <v>27</v>
      </c>
      <c r="C332">
        <v>27</v>
      </c>
      <c r="D332">
        <v>0</v>
      </c>
      <c r="E332">
        <v>0</v>
      </c>
    </row>
    <row r="333" spans="1:5" x14ac:dyDescent="0.3">
      <c r="A333" t="s">
        <v>429</v>
      </c>
      <c r="B333" s="4">
        <v>25</v>
      </c>
      <c r="C333">
        <v>25</v>
      </c>
      <c r="D333">
        <v>10</v>
      </c>
      <c r="E333">
        <v>4</v>
      </c>
    </row>
    <row r="334" spans="1:5" x14ac:dyDescent="0.3">
      <c r="A334" t="s">
        <v>451</v>
      </c>
      <c r="B334" s="4">
        <v>31</v>
      </c>
      <c r="C334">
        <v>31</v>
      </c>
      <c r="D334">
        <v>0</v>
      </c>
      <c r="E334">
        <v>0</v>
      </c>
    </row>
    <row r="335" spans="1:5" x14ac:dyDescent="0.3">
      <c r="A335" t="s">
        <v>437</v>
      </c>
      <c r="B335" s="4">
        <v>21</v>
      </c>
      <c r="C335">
        <v>21</v>
      </c>
      <c r="D335">
        <v>1</v>
      </c>
      <c r="E335">
        <v>2</v>
      </c>
    </row>
    <row r="336" spans="1:5" x14ac:dyDescent="0.3">
      <c r="A336" t="s">
        <v>444</v>
      </c>
      <c r="B336" s="4">
        <v>27</v>
      </c>
      <c r="C336">
        <v>27</v>
      </c>
      <c r="D336">
        <v>13</v>
      </c>
      <c r="E336">
        <v>5</v>
      </c>
    </row>
    <row r="337" spans="1:5" x14ac:dyDescent="0.3">
      <c r="A337" t="s">
        <v>440</v>
      </c>
      <c r="B337" s="4">
        <v>18</v>
      </c>
      <c r="C337">
        <v>18</v>
      </c>
      <c r="D337">
        <v>0</v>
      </c>
      <c r="E337">
        <v>0</v>
      </c>
    </row>
    <row r="338" spans="1:5" x14ac:dyDescent="0.3">
      <c r="A338" t="s">
        <v>436</v>
      </c>
      <c r="B338" s="4">
        <v>26</v>
      </c>
      <c r="C338">
        <v>26</v>
      </c>
      <c r="D338">
        <v>0</v>
      </c>
      <c r="E338">
        <v>0</v>
      </c>
    </row>
    <row r="339" spans="1:5" x14ac:dyDescent="0.3">
      <c r="A339" t="s">
        <v>430</v>
      </c>
      <c r="B339" s="4">
        <v>21</v>
      </c>
      <c r="C339">
        <v>21</v>
      </c>
      <c r="D339">
        <v>0</v>
      </c>
      <c r="E339">
        <v>2</v>
      </c>
    </row>
    <row r="340" spans="1:5" x14ac:dyDescent="0.3">
      <c r="A340" t="s">
        <v>732</v>
      </c>
      <c r="B340" s="4">
        <v>31</v>
      </c>
      <c r="C340">
        <v>31</v>
      </c>
      <c r="D340">
        <v>0</v>
      </c>
      <c r="E340">
        <v>0</v>
      </c>
    </row>
    <row r="341" spans="1:5" x14ac:dyDescent="0.3">
      <c r="A341" t="s">
        <v>447</v>
      </c>
      <c r="B341" s="4">
        <v>25</v>
      </c>
      <c r="C341">
        <v>25</v>
      </c>
      <c r="D341">
        <v>3</v>
      </c>
      <c r="E341">
        <v>6</v>
      </c>
    </row>
    <row r="342" spans="1:5" x14ac:dyDescent="0.3">
      <c r="A342" t="s">
        <v>469</v>
      </c>
      <c r="B342" s="4">
        <v>34</v>
      </c>
      <c r="C342">
        <v>34</v>
      </c>
      <c r="D342">
        <v>0</v>
      </c>
      <c r="E342">
        <v>0</v>
      </c>
    </row>
    <row r="343" spans="1:5" x14ac:dyDescent="0.3">
      <c r="A343" t="s">
        <v>465</v>
      </c>
      <c r="B343" s="4">
        <v>30</v>
      </c>
      <c r="C343">
        <v>30</v>
      </c>
      <c r="D343">
        <v>2</v>
      </c>
      <c r="E343">
        <v>0</v>
      </c>
    </row>
    <row r="344" spans="1:5" x14ac:dyDescent="0.3">
      <c r="A344" t="s">
        <v>462</v>
      </c>
      <c r="B344" s="4">
        <v>18</v>
      </c>
      <c r="C344">
        <v>18</v>
      </c>
      <c r="D344">
        <v>0</v>
      </c>
      <c r="E344">
        <v>0</v>
      </c>
    </row>
    <row r="345" spans="1:5" x14ac:dyDescent="0.3">
      <c r="A345" t="s">
        <v>455</v>
      </c>
      <c r="B345" s="4">
        <v>29</v>
      </c>
      <c r="C345">
        <v>29</v>
      </c>
      <c r="D345">
        <v>4</v>
      </c>
      <c r="E345">
        <v>4</v>
      </c>
    </row>
    <row r="346" spans="1:5" x14ac:dyDescent="0.3">
      <c r="A346" t="s">
        <v>733</v>
      </c>
      <c r="B346" s="4">
        <v>20</v>
      </c>
      <c r="C346">
        <v>20</v>
      </c>
      <c r="D346">
        <v>1</v>
      </c>
      <c r="E346">
        <v>8</v>
      </c>
    </row>
    <row r="347" spans="1:5" x14ac:dyDescent="0.3">
      <c r="A347" t="s">
        <v>481</v>
      </c>
      <c r="B347" s="4">
        <v>28</v>
      </c>
      <c r="C347">
        <v>28</v>
      </c>
      <c r="D347">
        <v>0</v>
      </c>
      <c r="E347">
        <v>0</v>
      </c>
    </row>
    <row r="348" spans="1:5" x14ac:dyDescent="0.3">
      <c r="A348" t="s">
        <v>485</v>
      </c>
      <c r="B348" s="4">
        <v>18</v>
      </c>
      <c r="C348">
        <v>18</v>
      </c>
      <c r="D348">
        <v>0</v>
      </c>
      <c r="E348">
        <v>0</v>
      </c>
    </row>
    <row r="349" spans="1:5" x14ac:dyDescent="0.3">
      <c r="A349" t="s">
        <v>734</v>
      </c>
      <c r="B349" s="4">
        <v>19</v>
      </c>
      <c r="C349">
        <v>19</v>
      </c>
      <c r="D349">
        <v>2</v>
      </c>
      <c r="E349">
        <v>0</v>
      </c>
    </row>
    <row r="350" spans="1:5" x14ac:dyDescent="0.3">
      <c r="A350" t="s">
        <v>484</v>
      </c>
      <c r="B350" s="4">
        <v>31</v>
      </c>
      <c r="C350">
        <v>31</v>
      </c>
      <c r="D350">
        <v>0</v>
      </c>
      <c r="E350">
        <v>0</v>
      </c>
    </row>
    <row r="351" spans="1:5" x14ac:dyDescent="0.3">
      <c r="A351" t="s">
        <v>473</v>
      </c>
      <c r="B351" s="4">
        <v>25</v>
      </c>
      <c r="C351">
        <v>25</v>
      </c>
      <c r="D351">
        <v>1</v>
      </c>
      <c r="E351">
        <v>6</v>
      </c>
    </row>
    <row r="352" spans="1:5" x14ac:dyDescent="0.3">
      <c r="A352" t="s">
        <v>457</v>
      </c>
      <c r="B352" s="4">
        <v>19</v>
      </c>
      <c r="C352">
        <v>19</v>
      </c>
      <c r="D352">
        <v>0</v>
      </c>
      <c r="E352">
        <v>0</v>
      </c>
    </row>
    <row r="353" spans="1:5" x14ac:dyDescent="0.3">
      <c r="A353" t="s">
        <v>735</v>
      </c>
      <c r="B353" s="4">
        <v>21</v>
      </c>
      <c r="C353">
        <v>21</v>
      </c>
      <c r="D353">
        <v>3</v>
      </c>
      <c r="E353">
        <v>0</v>
      </c>
    </row>
    <row r="354" spans="1:5" x14ac:dyDescent="0.3">
      <c r="A354" t="s">
        <v>477</v>
      </c>
      <c r="B354" s="4">
        <v>25</v>
      </c>
      <c r="C354">
        <v>25</v>
      </c>
      <c r="D354">
        <v>7</v>
      </c>
      <c r="E354">
        <v>0</v>
      </c>
    </row>
    <row r="355" spans="1:5" x14ac:dyDescent="0.3">
      <c r="A355" t="s">
        <v>480</v>
      </c>
      <c r="B355" s="4">
        <v>19</v>
      </c>
      <c r="C355">
        <v>19</v>
      </c>
      <c r="D355">
        <v>1</v>
      </c>
      <c r="E355">
        <v>2</v>
      </c>
    </row>
    <row r="356" spans="1:5" x14ac:dyDescent="0.3">
      <c r="A356" t="s">
        <v>736</v>
      </c>
      <c r="B356" s="4">
        <v>30</v>
      </c>
      <c r="C356">
        <v>30</v>
      </c>
      <c r="D356">
        <v>6</v>
      </c>
      <c r="E356">
        <v>2</v>
      </c>
    </row>
    <row r="357" spans="1:5" x14ac:dyDescent="0.3">
      <c r="A357" t="s">
        <v>452</v>
      </c>
      <c r="B357" s="4">
        <v>20</v>
      </c>
      <c r="C357">
        <v>20</v>
      </c>
      <c r="D357">
        <v>0</v>
      </c>
      <c r="E357">
        <v>0</v>
      </c>
    </row>
    <row r="358" spans="1:5" x14ac:dyDescent="0.3">
      <c r="A358" t="s">
        <v>459</v>
      </c>
      <c r="B358" s="4">
        <v>24</v>
      </c>
      <c r="C358">
        <v>24</v>
      </c>
      <c r="D358">
        <v>22</v>
      </c>
      <c r="E358">
        <v>3</v>
      </c>
    </row>
    <row r="359" spans="1:5" x14ac:dyDescent="0.3">
      <c r="A359" t="s">
        <v>737</v>
      </c>
      <c r="B359" s="4">
        <v>22</v>
      </c>
      <c r="C359">
        <v>22</v>
      </c>
      <c r="D359">
        <v>5</v>
      </c>
      <c r="E359">
        <v>0</v>
      </c>
    </row>
    <row r="360" spans="1:5" x14ac:dyDescent="0.3">
      <c r="A360" t="s">
        <v>738</v>
      </c>
      <c r="B360" s="4">
        <v>33</v>
      </c>
      <c r="C360">
        <v>33</v>
      </c>
      <c r="D360">
        <v>1</v>
      </c>
      <c r="E360">
        <v>6</v>
      </c>
    </row>
    <row r="361" spans="1:5" x14ac:dyDescent="0.3">
      <c r="A361" t="s">
        <v>461</v>
      </c>
      <c r="B361" s="4">
        <v>28</v>
      </c>
      <c r="C361">
        <v>28</v>
      </c>
      <c r="D361">
        <v>1</v>
      </c>
      <c r="E361">
        <v>1</v>
      </c>
    </row>
    <row r="362" spans="1:5" x14ac:dyDescent="0.3">
      <c r="A362" t="s">
        <v>739</v>
      </c>
      <c r="B362" s="4">
        <v>22</v>
      </c>
      <c r="C362">
        <v>22</v>
      </c>
      <c r="D362">
        <v>1</v>
      </c>
      <c r="E362">
        <v>0</v>
      </c>
    </row>
    <row r="363" spans="1:5" x14ac:dyDescent="0.3">
      <c r="A363" t="s">
        <v>479</v>
      </c>
      <c r="B363" s="4">
        <v>24</v>
      </c>
      <c r="C363">
        <v>24</v>
      </c>
      <c r="D363">
        <v>7</v>
      </c>
      <c r="E363">
        <v>2</v>
      </c>
    </row>
    <row r="364" spans="1:5" x14ac:dyDescent="0.3">
      <c r="A364" t="s">
        <v>458</v>
      </c>
      <c r="B364" s="4">
        <v>30</v>
      </c>
      <c r="C364">
        <v>30</v>
      </c>
      <c r="D364">
        <v>0</v>
      </c>
      <c r="E364">
        <v>4</v>
      </c>
    </row>
    <row r="365" spans="1:5" x14ac:dyDescent="0.3">
      <c r="A365" t="s">
        <v>456</v>
      </c>
      <c r="B365" s="4">
        <v>18</v>
      </c>
      <c r="C365">
        <v>18</v>
      </c>
      <c r="D365">
        <v>0</v>
      </c>
      <c r="E365">
        <v>0</v>
      </c>
    </row>
    <row r="366" spans="1:5" x14ac:dyDescent="0.3">
      <c r="A366" t="s">
        <v>740</v>
      </c>
      <c r="B366" s="4">
        <v>22</v>
      </c>
      <c r="C366">
        <v>22</v>
      </c>
      <c r="D366">
        <v>3</v>
      </c>
      <c r="E366">
        <v>6</v>
      </c>
    </row>
    <row r="367" spans="1:5" x14ac:dyDescent="0.3">
      <c r="A367" t="s">
        <v>482</v>
      </c>
      <c r="B367" s="4">
        <v>27</v>
      </c>
      <c r="C367">
        <v>27</v>
      </c>
      <c r="D367">
        <v>0</v>
      </c>
      <c r="E367">
        <v>0</v>
      </c>
    </row>
    <row r="368" spans="1:5" x14ac:dyDescent="0.3">
      <c r="A368" t="s">
        <v>468</v>
      </c>
      <c r="B368" s="4">
        <v>33</v>
      </c>
      <c r="C368">
        <v>33</v>
      </c>
      <c r="D368">
        <v>4</v>
      </c>
      <c r="E368">
        <v>7</v>
      </c>
    </row>
    <row r="369" spans="1:5" x14ac:dyDescent="0.3">
      <c r="A369" t="s">
        <v>478</v>
      </c>
      <c r="B369" s="4">
        <v>21</v>
      </c>
      <c r="C369">
        <v>21</v>
      </c>
      <c r="D369">
        <v>0</v>
      </c>
      <c r="E369">
        <v>0</v>
      </c>
    </row>
    <row r="370" spans="1:5" x14ac:dyDescent="0.3">
      <c r="A370" t="s">
        <v>474</v>
      </c>
      <c r="B370" s="4">
        <v>29</v>
      </c>
      <c r="C370">
        <v>29</v>
      </c>
      <c r="D370">
        <v>0</v>
      </c>
      <c r="E370">
        <v>0</v>
      </c>
    </row>
    <row r="371" spans="1:5" x14ac:dyDescent="0.3">
      <c r="A371" t="s">
        <v>470</v>
      </c>
      <c r="B371" s="4">
        <v>29</v>
      </c>
      <c r="C371">
        <v>29</v>
      </c>
      <c r="D371">
        <v>0</v>
      </c>
      <c r="E371">
        <v>0</v>
      </c>
    </row>
    <row r="372" spans="1:5" x14ac:dyDescent="0.3">
      <c r="A372" t="s">
        <v>501</v>
      </c>
      <c r="B372" s="4">
        <v>23</v>
      </c>
      <c r="C372">
        <v>23</v>
      </c>
      <c r="D372">
        <v>3</v>
      </c>
      <c r="E372">
        <v>1</v>
      </c>
    </row>
    <row r="373" spans="1:5" x14ac:dyDescent="0.3">
      <c r="A373" t="s">
        <v>503</v>
      </c>
      <c r="B373" s="4">
        <v>18</v>
      </c>
      <c r="C373">
        <v>18</v>
      </c>
      <c r="D373">
        <v>0</v>
      </c>
      <c r="E373">
        <v>0</v>
      </c>
    </row>
    <row r="374" spans="1:5" x14ac:dyDescent="0.3">
      <c r="A374" t="s">
        <v>741</v>
      </c>
      <c r="B374" s="4">
        <v>23</v>
      </c>
      <c r="C374">
        <v>23</v>
      </c>
      <c r="D374">
        <v>1</v>
      </c>
      <c r="E374">
        <v>2</v>
      </c>
    </row>
    <row r="375" spans="1:5" x14ac:dyDescent="0.3">
      <c r="A375" t="s">
        <v>505</v>
      </c>
      <c r="B375" s="4">
        <v>29</v>
      </c>
      <c r="C375">
        <v>29</v>
      </c>
      <c r="D375">
        <v>0</v>
      </c>
      <c r="E375">
        <v>0</v>
      </c>
    </row>
    <row r="376" spans="1:5" x14ac:dyDescent="0.3">
      <c r="A376" t="s">
        <v>120</v>
      </c>
      <c r="B376" s="4">
        <v>26</v>
      </c>
      <c r="C376">
        <v>26</v>
      </c>
      <c r="D376">
        <v>4</v>
      </c>
      <c r="E376">
        <v>1</v>
      </c>
    </row>
    <row r="377" spans="1:5" x14ac:dyDescent="0.3">
      <c r="A377" t="s">
        <v>490</v>
      </c>
      <c r="B377" s="4">
        <v>28</v>
      </c>
      <c r="C377">
        <v>28</v>
      </c>
      <c r="D377">
        <v>0</v>
      </c>
      <c r="E377">
        <v>0</v>
      </c>
    </row>
    <row r="378" spans="1:5" x14ac:dyDescent="0.3">
      <c r="A378" t="s">
        <v>742</v>
      </c>
      <c r="B378" s="4">
        <v>16</v>
      </c>
      <c r="C378">
        <v>16</v>
      </c>
      <c r="D378">
        <v>0</v>
      </c>
      <c r="E378">
        <v>0</v>
      </c>
    </row>
    <row r="379" spans="1:5" x14ac:dyDescent="0.3">
      <c r="A379" t="s">
        <v>507</v>
      </c>
      <c r="B379" s="4">
        <v>25</v>
      </c>
      <c r="C379">
        <v>25</v>
      </c>
      <c r="D379">
        <v>1</v>
      </c>
      <c r="E379">
        <v>0</v>
      </c>
    </row>
    <row r="380" spans="1:5" x14ac:dyDescent="0.3">
      <c r="A380" t="s">
        <v>512</v>
      </c>
      <c r="B380" s="4">
        <v>27</v>
      </c>
      <c r="C380">
        <v>27</v>
      </c>
      <c r="D380">
        <v>0</v>
      </c>
      <c r="E380">
        <v>0</v>
      </c>
    </row>
    <row r="381" spans="1:5" x14ac:dyDescent="0.3">
      <c r="A381" t="s">
        <v>509</v>
      </c>
      <c r="B381" s="4">
        <v>26</v>
      </c>
      <c r="C381">
        <v>26</v>
      </c>
      <c r="D381">
        <v>0</v>
      </c>
      <c r="E381">
        <v>1</v>
      </c>
    </row>
    <row r="382" spans="1:5" x14ac:dyDescent="0.3">
      <c r="A382" t="s">
        <v>504</v>
      </c>
      <c r="B382" s="4">
        <v>26</v>
      </c>
      <c r="C382">
        <v>26</v>
      </c>
      <c r="D382">
        <v>2</v>
      </c>
      <c r="E382">
        <v>1</v>
      </c>
    </row>
    <row r="383" spans="1:5" x14ac:dyDescent="0.3">
      <c r="A383" t="s">
        <v>515</v>
      </c>
      <c r="B383" s="4">
        <v>24</v>
      </c>
      <c r="C383">
        <v>24</v>
      </c>
      <c r="D383">
        <v>0</v>
      </c>
      <c r="E383">
        <v>0</v>
      </c>
    </row>
    <row r="384" spans="1:5" x14ac:dyDescent="0.3">
      <c r="A384" t="s">
        <v>502</v>
      </c>
      <c r="B384" s="4">
        <v>19</v>
      </c>
      <c r="C384">
        <v>19</v>
      </c>
      <c r="D384">
        <v>0</v>
      </c>
      <c r="E384">
        <v>0</v>
      </c>
    </row>
    <row r="385" spans="1:5" x14ac:dyDescent="0.3">
      <c r="A385" t="s">
        <v>499</v>
      </c>
      <c r="B385" s="4">
        <v>31</v>
      </c>
      <c r="C385">
        <v>31</v>
      </c>
      <c r="D385">
        <v>1</v>
      </c>
      <c r="E385">
        <v>0</v>
      </c>
    </row>
    <row r="386" spans="1:5" x14ac:dyDescent="0.3">
      <c r="A386" t="s">
        <v>516</v>
      </c>
      <c r="B386" s="4">
        <v>30</v>
      </c>
      <c r="C386">
        <v>30</v>
      </c>
      <c r="D386">
        <v>0</v>
      </c>
      <c r="E386">
        <v>0</v>
      </c>
    </row>
    <row r="387" spans="1:5" x14ac:dyDescent="0.3">
      <c r="A387" t="s">
        <v>508</v>
      </c>
      <c r="B387" s="4">
        <v>24</v>
      </c>
      <c r="C387">
        <v>24</v>
      </c>
      <c r="D387">
        <v>2</v>
      </c>
      <c r="E387">
        <v>0</v>
      </c>
    </row>
    <row r="388" spans="1:5" x14ac:dyDescent="0.3">
      <c r="A388" t="s">
        <v>511</v>
      </c>
      <c r="B388" s="4">
        <v>21</v>
      </c>
      <c r="C388">
        <v>21</v>
      </c>
      <c r="D388">
        <v>4</v>
      </c>
      <c r="E388">
        <v>0</v>
      </c>
    </row>
    <row r="389" spans="1:5" x14ac:dyDescent="0.3">
      <c r="A389" t="s">
        <v>492</v>
      </c>
      <c r="B389" s="4">
        <v>17</v>
      </c>
      <c r="C389">
        <v>17</v>
      </c>
      <c r="D389">
        <v>0</v>
      </c>
      <c r="E389">
        <v>0</v>
      </c>
    </row>
    <row r="390" spans="1:5" x14ac:dyDescent="0.3">
      <c r="A390" t="s">
        <v>487</v>
      </c>
      <c r="B390" s="4">
        <v>20</v>
      </c>
      <c r="C390">
        <v>20</v>
      </c>
      <c r="D390">
        <v>6</v>
      </c>
      <c r="E390">
        <v>2</v>
      </c>
    </row>
    <row r="391" spans="1:5" x14ac:dyDescent="0.3">
      <c r="A391" t="s">
        <v>514</v>
      </c>
      <c r="B391" s="4">
        <v>19</v>
      </c>
      <c r="C391">
        <v>19</v>
      </c>
      <c r="D391">
        <v>0</v>
      </c>
      <c r="E391">
        <v>0</v>
      </c>
    </row>
    <row r="392" spans="1:5" x14ac:dyDescent="0.3">
      <c r="A392" t="s">
        <v>493</v>
      </c>
      <c r="B392" s="4">
        <v>29</v>
      </c>
      <c r="C392">
        <v>29</v>
      </c>
      <c r="D392">
        <v>8</v>
      </c>
      <c r="E392">
        <v>10</v>
      </c>
    </row>
    <row r="393" spans="1:5" x14ac:dyDescent="0.3">
      <c r="A393" t="s">
        <v>500</v>
      </c>
      <c r="B393" s="4">
        <v>36</v>
      </c>
      <c r="C393">
        <v>36</v>
      </c>
      <c r="D393">
        <v>0</v>
      </c>
      <c r="E393">
        <v>0</v>
      </c>
    </row>
    <row r="394" spans="1:5" x14ac:dyDescent="0.3">
      <c r="A394" t="s">
        <v>496</v>
      </c>
      <c r="B394" s="4">
        <v>32</v>
      </c>
      <c r="C394">
        <v>32</v>
      </c>
      <c r="D394">
        <v>1</v>
      </c>
      <c r="E394">
        <v>2</v>
      </c>
    </row>
    <row r="395" spans="1:5" x14ac:dyDescent="0.3">
      <c r="A395" t="s">
        <v>510</v>
      </c>
      <c r="B395" s="4">
        <v>19</v>
      </c>
      <c r="C395">
        <v>19</v>
      </c>
      <c r="D395">
        <v>0</v>
      </c>
      <c r="E395">
        <v>0</v>
      </c>
    </row>
    <row r="396" spans="1:5" x14ac:dyDescent="0.3">
      <c r="A396" t="s">
        <v>489</v>
      </c>
      <c r="B396" s="4">
        <v>22</v>
      </c>
      <c r="C396">
        <v>22</v>
      </c>
      <c r="D396">
        <v>8</v>
      </c>
      <c r="E396">
        <v>6</v>
      </c>
    </row>
    <row r="397" spans="1:5" x14ac:dyDescent="0.3">
      <c r="A397" t="s">
        <v>497</v>
      </c>
      <c r="B397" s="4">
        <v>25</v>
      </c>
      <c r="C397">
        <v>25</v>
      </c>
      <c r="D397">
        <v>0</v>
      </c>
      <c r="E397">
        <v>3</v>
      </c>
    </row>
    <row r="398" spans="1:5" x14ac:dyDescent="0.3">
      <c r="A398" t="s">
        <v>513</v>
      </c>
      <c r="B398" s="4">
        <v>20</v>
      </c>
      <c r="C398">
        <v>20</v>
      </c>
      <c r="D398">
        <v>0</v>
      </c>
      <c r="E398">
        <v>0</v>
      </c>
    </row>
    <row r="399" spans="1:5" x14ac:dyDescent="0.3">
      <c r="A399" t="s">
        <v>494</v>
      </c>
      <c r="B399" s="4">
        <v>32</v>
      </c>
      <c r="C399">
        <v>32</v>
      </c>
      <c r="D399">
        <v>1</v>
      </c>
      <c r="E399">
        <v>0</v>
      </c>
    </row>
    <row r="400" spans="1:5" x14ac:dyDescent="0.3">
      <c r="A400" t="s">
        <v>743</v>
      </c>
      <c r="B400" s="4">
        <v>26</v>
      </c>
      <c r="C400">
        <v>26</v>
      </c>
      <c r="D400">
        <v>0</v>
      </c>
      <c r="E400">
        <v>0</v>
      </c>
    </row>
    <row r="401" spans="1:5" x14ac:dyDescent="0.3">
      <c r="A401" t="s">
        <v>491</v>
      </c>
      <c r="B401" s="4">
        <v>24</v>
      </c>
      <c r="C401">
        <v>24</v>
      </c>
      <c r="D401">
        <v>0</v>
      </c>
      <c r="E401">
        <v>0</v>
      </c>
    </row>
    <row r="402" spans="1:5" x14ac:dyDescent="0.3">
      <c r="A402" t="s">
        <v>498</v>
      </c>
      <c r="B402" s="4">
        <v>17</v>
      </c>
      <c r="C402">
        <v>17</v>
      </c>
      <c r="D402">
        <v>0</v>
      </c>
      <c r="E402">
        <v>0</v>
      </c>
    </row>
    <row r="403" spans="1:5" x14ac:dyDescent="0.3">
      <c r="A403" t="s">
        <v>520</v>
      </c>
      <c r="B403" s="4">
        <v>32</v>
      </c>
      <c r="C403">
        <v>32</v>
      </c>
      <c r="D403">
        <v>0</v>
      </c>
      <c r="E403">
        <v>0</v>
      </c>
    </row>
    <row r="404" spans="1:5" x14ac:dyDescent="0.3">
      <c r="A404" t="s">
        <v>526</v>
      </c>
      <c r="B404" s="4">
        <v>24</v>
      </c>
      <c r="C404">
        <v>24</v>
      </c>
      <c r="D404">
        <v>0</v>
      </c>
      <c r="E404">
        <v>2</v>
      </c>
    </row>
    <row r="405" spans="1:5" x14ac:dyDescent="0.3">
      <c r="A405" t="s">
        <v>528</v>
      </c>
      <c r="B405" s="4">
        <v>33</v>
      </c>
      <c r="C405">
        <v>33</v>
      </c>
      <c r="D405">
        <v>0</v>
      </c>
      <c r="E405">
        <v>3</v>
      </c>
    </row>
    <row r="406" spans="1:5" x14ac:dyDescent="0.3">
      <c r="A406" t="s">
        <v>536</v>
      </c>
      <c r="B406" s="4">
        <v>24</v>
      </c>
      <c r="C406">
        <v>24</v>
      </c>
      <c r="D406">
        <v>4</v>
      </c>
      <c r="E406">
        <v>2</v>
      </c>
    </row>
    <row r="407" spans="1:5" x14ac:dyDescent="0.3">
      <c r="A407" t="s">
        <v>533</v>
      </c>
      <c r="B407" s="4">
        <v>28</v>
      </c>
      <c r="C407">
        <v>28</v>
      </c>
      <c r="D407">
        <v>0</v>
      </c>
      <c r="E407">
        <v>0</v>
      </c>
    </row>
    <row r="408" spans="1:5" x14ac:dyDescent="0.3">
      <c r="A408" t="s">
        <v>523</v>
      </c>
      <c r="B408" s="4">
        <v>32</v>
      </c>
      <c r="C408">
        <v>32</v>
      </c>
      <c r="D408">
        <v>4</v>
      </c>
      <c r="E408">
        <v>0</v>
      </c>
    </row>
    <row r="409" spans="1:5" x14ac:dyDescent="0.3">
      <c r="A409" t="s">
        <v>535</v>
      </c>
      <c r="B409" s="4">
        <v>32</v>
      </c>
      <c r="C409">
        <v>32</v>
      </c>
      <c r="D409">
        <v>0</v>
      </c>
      <c r="E409">
        <v>0</v>
      </c>
    </row>
    <row r="410" spans="1:5" x14ac:dyDescent="0.3">
      <c r="A410" t="s">
        <v>540</v>
      </c>
      <c r="B410" s="4">
        <v>20</v>
      </c>
      <c r="C410">
        <v>20</v>
      </c>
      <c r="D410">
        <v>1</v>
      </c>
      <c r="E410">
        <v>0</v>
      </c>
    </row>
    <row r="411" spans="1:5" x14ac:dyDescent="0.3">
      <c r="A411" t="s">
        <v>525</v>
      </c>
      <c r="B411" s="4">
        <v>29</v>
      </c>
      <c r="C411">
        <v>29</v>
      </c>
      <c r="D411">
        <v>8</v>
      </c>
      <c r="E411">
        <v>12</v>
      </c>
    </row>
    <row r="412" spans="1:5" x14ac:dyDescent="0.3">
      <c r="A412" t="s">
        <v>530</v>
      </c>
      <c r="B412" s="4">
        <v>18</v>
      </c>
      <c r="C412">
        <v>18</v>
      </c>
      <c r="D412">
        <v>1</v>
      </c>
      <c r="E412">
        <v>0</v>
      </c>
    </row>
    <row r="413" spans="1:5" x14ac:dyDescent="0.3">
      <c r="A413" t="s">
        <v>537</v>
      </c>
      <c r="B413" s="4">
        <v>26</v>
      </c>
      <c r="C413">
        <v>26</v>
      </c>
      <c r="D413">
        <v>0</v>
      </c>
      <c r="E413">
        <v>0</v>
      </c>
    </row>
    <row r="414" spans="1:5" x14ac:dyDescent="0.3">
      <c r="A414" t="s">
        <v>744</v>
      </c>
      <c r="B414" s="4">
        <v>21</v>
      </c>
      <c r="C414">
        <v>21</v>
      </c>
      <c r="D414">
        <v>0</v>
      </c>
      <c r="E414">
        <v>1</v>
      </c>
    </row>
    <row r="415" spans="1:5" x14ac:dyDescent="0.3">
      <c r="A415" t="s">
        <v>522</v>
      </c>
      <c r="B415" s="4">
        <v>29</v>
      </c>
      <c r="C415">
        <v>29</v>
      </c>
      <c r="D415">
        <v>0</v>
      </c>
      <c r="E415">
        <v>0</v>
      </c>
    </row>
    <row r="416" spans="1:5" x14ac:dyDescent="0.3">
      <c r="A416" t="s">
        <v>153</v>
      </c>
      <c r="B416" s="4">
        <v>25</v>
      </c>
      <c r="C416">
        <v>25</v>
      </c>
      <c r="D416">
        <v>0</v>
      </c>
      <c r="E416">
        <v>1</v>
      </c>
    </row>
    <row r="417" spans="1:5" x14ac:dyDescent="0.3">
      <c r="A417" t="s">
        <v>527</v>
      </c>
      <c r="B417" s="4">
        <v>27</v>
      </c>
      <c r="C417">
        <v>27</v>
      </c>
      <c r="D417">
        <v>4</v>
      </c>
      <c r="E417">
        <v>3</v>
      </c>
    </row>
    <row r="418" spans="1:5" x14ac:dyDescent="0.3">
      <c r="A418" t="s">
        <v>517</v>
      </c>
      <c r="B418" s="4">
        <v>24</v>
      </c>
      <c r="C418">
        <v>24</v>
      </c>
      <c r="D418">
        <v>23</v>
      </c>
      <c r="E418">
        <v>6</v>
      </c>
    </row>
    <row r="419" spans="1:5" x14ac:dyDescent="0.3">
      <c r="A419" t="s">
        <v>529</v>
      </c>
      <c r="B419" s="4">
        <v>19</v>
      </c>
      <c r="C419">
        <v>19</v>
      </c>
      <c r="D419">
        <v>0</v>
      </c>
      <c r="E419">
        <v>4</v>
      </c>
    </row>
    <row r="420" spans="1:5" x14ac:dyDescent="0.3">
      <c r="A420" t="s">
        <v>519</v>
      </c>
      <c r="B420" s="4">
        <v>26</v>
      </c>
      <c r="C420">
        <v>26</v>
      </c>
      <c r="D420">
        <v>5</v>
      </c>
      <c r="E420">
        <v>6</v>
      </c>
    </row>
    <row r="421" spans="1:5" x14ac:dyDescent="0.3">
      <c r="A421" t="s">
        <v>518</v>
      </c>
      <c r="B421" s="4">
        <v>23</v>
      </c>
      <c r="C421">
        <v>23</v>
      </c>
      <c r="D421">
        <v>6</v>
      </c>
      <c r="E421">
        <v>5</v>
      </c>
    </row>
    <row r="422" spans="1:5" x14ac:dyDescent="0.3">
      <c r="A422" t="s">
        <v>531</v>
      </c>
      <c r="B422" s="4">
        <v>35</v>
      </c>
      <c r="C422">
        <v>35</v>
      </c>
      <c r="D422">
        <v>0</v>
      </c>
      <c r="E422">
        <v>0</v>
      </c>
    </row>
    <row r="423" spans="1:5" x14ac:dyDescent="0.3">
      <c r="A423" t="s">
        <v>521</v>
      </c>
      <c r="B423" s="4">
        <v>32</v>
      </c>
      <c r="C423">
        <v>32</v>
      </c>
      <c r="D423">
        <v>1</v>
      </c>
      <c r="E423">
        <v>1</v>
      </c>
    </row>
    <row r="424" spans="1:5" x14ac:dyDescent="0.3">
      <c r="A424" t="s">
        <v>538</v>
      </c>
      <c r="B424" s="4">
        <v>24</v>
      </c>
      <c r="C424">
        <v>24</v>
      </c>
      <c r="D424">
        <v>0</v>
      </c>
      <c r="E424">
        <v>0</v>
      </c>
    </row>
    <row r="425" spans="1:5" x14ac:dyDescent="0.3">
      <c r="A425" t="s">
        <v>524</v>
      </c>
      <c r="B425" s="4">
        <v>26</v>
      </c>
      <c r="C425">
        <v>26</v>
      </c>
      <c r="D425">
        <v>9</v>
      </c>
      <c r="E425">
        <v>4</v>
      </c>
    </row>
    <row r="426" spans="1:5" x14ac:dyDescent="0.3">
      <c r="A426" t="s">
        <v>534</v>
      </c>
      <c r="B426" s="4">
        <v>30</v>
      </c>
      <c r="C426">
        <v>30</v>
      </c>
      <c r="D426">
        <v>0</v>
      </c>
      <c r="E426">
        <v>0</v>
      </c>
    </row>
    <row r="427" spans="1:5" x14ac:dyDescent="0.3">
      <c r="A427" t="s">
        <v>562</v>
      </c>
      <c r="B427" s="4">
        <v>26</v>
      </c>
      <c r="C427">
        <v>26</v>
      </c>
      <c r="D427">
        <v>2</v>
      </c>
      <c r="E427">
        <v>1</v>
      </c>
    </row>
    <row r="428" spans="1:5" x14ac:dyDescent="0.3">
      <c r="A428" t="s">
        <v>544</v>
      </c>
      <c r="B428" s="4">
        <v>32</v>
      </c>
      <c r="C428">
        <v>32</v>
      </c>
      <c r="D428">
        <v>20</v>
      </c>
      <c r="E428">
        <v>3</v>
      </c>
    </row>
    <row r="429" spans="1:5" x14ac:dyDescent="0.3">
      <c r="A429" t="s">
        <v>557</v>
      </c>
      <c r="B429" s="4">
        <v>23</v>
      </c>
      <c r="C429">
        <v>23</v>
      </c>
      <c r="D429">
        <v>1</v>
      </c>
      <c r="E429">
        <v>3</v>
      </c>
    </row>
    <row r="430" spans="1:5" x14ac:dyDescent="0.3">
      <c r="A430" t="s">
        <v>645</v>
      </c>
      <c r="B430" s="4">
        <v>29</v>
      </c>
      <c r="C430">
        <v>29</v>
      </c>
      <c r="D430">
        <v>0</v>
      </c>
      <c r="E430">
        <v>1</v>
      </c>
    </row>
    <row r="431" spans="1:5" x14ac:dyDescent="0.3">
      <c r="A431" t="s">
        <v>549</v>
      </c>
      <c r="B431" s="4">
        <v>28</v>
      </c>
      <c r="C431">
        <v>28</v>
      </c>
      <c r="D431">
        <v>0</v>
      </c>
      <c r="E431">
        <v>0</v>
      </c>
    </row>
    <row r="432" spans="1:5" x14ac:dyDescent="0.3">
      <c r="A432" t="s">
        <v>561</v>
      </c>
      <c r="B432" s="4">
        <v>24</v>
      </c>
      <c r="C432">
        <v>24</v>
      </c>
      <c r="D432">
        <v>1</v>
      </c>
      <c r="E432">
        <v>0</v>
      </c>
    </row>
    <row r="433" spans="1:5" x14ac:dyDescent="0.3">
      <c r="A433" t="s">
        <v>548</v>
      </c>
      <c r="B433" s="4">
        <v>18</v>
      </c>
      <c r="C433">
        <v>18</v>
      </c>
      <c r="D433">
        <v>0</v>
      </c>
      <c r="E433">
        <v>0</v>
      </c>
    </row>
    <row r="434" spans="1:5" x14ac:dyDescent="0.3">
      <c r="A434" t="s">
        <v>551</v>
      </c>
      <c r="B434" s="4">
        <v>24</v>
      </c>
      <c r="C434">
        <v>24</v>
      </c>
      <c r="D434">
        <v>3</v>
      </c>
      <c r="E434">
        <v>1</v>
      </c>
    </row>
    <row r="435" spans="1:5" x14ac:dyDescent="0.3">
      <c r="A435" t="s">
        <v>552</v>
      </c>
      <c r="B435" s="4">
        <v>32</v>
      </c>
      <c r="C435">
        <v>32</v>
      </c>
      <c r="D435">
        <v>0</v>
      </c>
      <c r="E435">
        <v>0</v>
      </c>
    </row>
    <row r="436" spans="1:5" x14ac:dyDescent="0.3">
      <c r="A436" t="s">
        <v>550</v>
      </c>
      <c r="B436" s="4">
        <v>26</v>
      </c>
      <c r="C436">
        <v>26</v>
      </c>
      <c r="D436">
        <v>0</v>
      </c>
      <c r="E436">
        <v>1</v>
      </c>
    </row>
    <row r="437" spans="1:5" x14ac:dyDescent="0.3">
      <c r="A437" t="s">
        <v>555</v>
      </c>
      <c r="B437" s="4">
        <v>22</v>
      </c>
      <c r="C437">
        <v>22</v>
      </c>
      <c r="D437">
        <v>2</v>
      </c>
      <c r="E437">
        <v>0</v>
      </c>
    </row>
    <row r="438" spans="1:5" x14ac:dyDescent="0.3">
      <c r="A438" t="s">
        <v>541</v>
      </c>
      <c r="B438" s="4">
        <v>31</v>
      </c>
      <c r="C438">
        <v>31</v>
      </c>
      <c r="D438">
        <v>0</v>
      </c>
      <c r="E438">
        <v>1</v>
      </c>
    </row>
    <row r="439" spans="1:5" x14ac:dyDescent="0.3">
      <c r="A439" t="s">
        <v>553</v>
      </c>
      <c r="B439" s="4">
        <v>23</v>
      </c>
      <c r="C439">
        <v>23</v>
      </c>
      <c r="D439">
        <v>0</v>
      </c>
      <c r="E439">
        <v>0</v>
      </c>
    </row>
    <row r="440" spans="1:5" x14ac:dyDescent="0.3">
      <c r="A440" t="s">
        <v>745</v>
      </c>
      <c r="B440" s="4">
        <v>26</v>
      </c>
      <c r="C440">
        <v>26</v>
      </c>
      <c r="D440">
        <v>5</v>
      </c>
      <c r="E440">
        <v>2</v>
      </c>
    </row>
    <row r="441" spans="1:5" x14ac:dyDescent="0.3">
      <c r="A441" t="s">
        <v>543</v>
      </c>
      <c r="B441" s="4">
        <v>23</v>
      </c>
      <c r="C441">
        <v>23</v>
      </c>
      <c r="D441">
        <v>5</v>
      </c>
      <c r="E441">
        <v>2</v>
      </c>
    </row>
    <row r="442" spans="1:5" x14ac:dyDescent="0.3">
      <c r="A442" t="s">
        <v>554</v>
      </c>
      <c r="B442" s="4">
        <v>24</v>
      </c>
      <c r="C442">
        <v>24</v>
      </c>
      <c r="D442">
        <v>7</v>
      </c>
      <c r="E442">
        <v>8</v>
      </c>
    </row>
    <row r="443" spans="1:5" x14ac:dyDescent="0.3">
      <c r="A443" t="s">
        <v>542</v>
      </c>
      <c r="B443" s="4">
        <v>22</v>
      </c>
      <c r="C443">
        <v>22</v>
      </c>
      <c r="D443">
        <v>6</v>
      </c>
      <c r="E443">
        <v>11</v>
      </c>
    </row>
    <row r="444" spans="1:5" x14ac:dyDescent="0.3">
      <c r="A444" t="s">
        <v>558</v>
      </c>
      <c r="B444" s="4">
        <v>26</v>
      </c>
      <c r="C444">
        <v>26</v>
      </c>
      <c r="D444">
        <v>0</v>
      </c>
      <c r="E444">
        <v>1</v>
      </c>
    </row>
    <row r="445" spans="1:5" x14ac:dyDescent="0.3">
      <c r="A445" t="s">
        <v>546</v>
      </c>
      <c r="B445" s="4">
        <v>23</v>
      </c>
      <c r="C445">
        <v>23</v>
      </c>
      <c r="D445">
        <v>0</v>
      </c>
      <c r="E445">
        <v>0</v>
      </c>
    </row>
    <row r="446" spans="1:5" x14ac:dyDescent="0.3">
      <c r="A446" t="s">
        <v>746</v>
      </c>
      <c r="B446" s="4">
        <v>33</v>
      </c>
      <c r="C446">
        <v>33</v>
      </c>
      <c r="D446">
        <v>0</v>
      </c>
      <c r="E446">
        <v>0</v>
      </c>
    </row>
    <row r="447" spans="1:5" x14ac:dyDescent="0.3">
      <c r="A447" t="s">
        <v>563</v>
      </c>
      <c r="B447" s="4">
        <v>26</v>
      </c>
      <c r="C447">
        <v>26</v>
      </c>
      <c r="D447">
        <v>1</v>
      </c>
      <c r="E447">
        <v>0</v>
      </c>
    </row>
    <row r="448" spans="1:5" x14ac:dyDescent="0.3">
      <c r="A448" t="s">
        <v>547</v>
      </c>
      <c r="B448" s="4">
        <v>21</v>
      </c>
      <c r="C448">
        <v>21</v>
      </c>
      <c r="D448">
        <v>2</v>
      </c>
      <c r="E448">
        <v>6</v>
      </c>
    </row>
    <row r="449" spans="1:5" x14ac:dyDescent="0.3">
      <c r="A449" t="s">
        <v>560</v>
      </c>
      <c r="B449" s="4">
        <v>27</v>
      </c>
      <c r="C449">
        <v>27</v>
      </c>
      <c r="D449">
        <v>2</v>
      </c>
      <c r="E449">
        <v>1</v>
      </c>
    </row>
    <row r="450" spans="1:5" x14ac:dyDescent="0.3">
      <c r="A450" t="s">
        <v>747</v>
      </c>
      <c r="B450" s="4">
        <v>22</v>
      </c>
      <c r="C450">
        <v>22</v>
      </c>
      <c r="D450">
        <v>0</v>
      </c>
      <c r="E450">
        <v>0</v>
      </c>
    </row>
    <row r="451" spans="1:5" x14ac:dyDescent="0.3">
      <c r="A451" t="s">
        <v>598</v>
      </c>
      <c r="B451" s="4">
        <v>23</v>
      </c>
      <c r="C451">
        <v>23</v>
      </c>
      <c r="D451">
        <v>0</v>
      </c>
      <c r="E451">
        <v>0</v>
      </c>
    </row>
    <row r="452" spans="1:5" x14ac:dyDescent="0.3">
      <c r="A452" t="s">
        <v>585</v>
      </c>
      <c r="B452" s="4">
        <v>27</v>
      </c>
      <c r="C452">
        <v>27</v>
      </c>
      <c r="D452">
        <v>0</v>
      </c>
      <c r="E452">
        <v>2</v>
      </c>
    </row>
    <row r="453" spans="1:5" x14ac:dyDescent="0.3">
      <c r="A453" t="s">
        <v>586</v>
      </c>
      <c r="B453" s="4">
        <v>20</v>
      </c>
      <c r="C453">
        <v>20</v>
      </c>
      <c r="D453">
        <v>1</v>
      </c>
      <c r="E453">
        <v>1</v>
      </c>
    </row>
    <row r="454" spans="1:5" x14ac:dyDescent="0.3">
      <c r="A454" t="s">
        <v>574</v>
      </c>
      <c r="B454" s="4">
        <v>30</v>
      </c>
      <c r="C454">
        <v>30</v>
      </c>
      <c r="D454">
        <v>0</v>
      </c>
      <c r="E454">
        <v>0</v>
      </c>
    </row>
    <row r="455" spans="1:5" x14ac:dyDescent="0.3">
      <c r="A455" t="s">
        <v>584</v>
      </c>
      <c r="B455" s="4">
        <v>22</v>
      </c>
      <c r="C455">
        <v>22</v>
      </c>
      <c r="D455">
        <v>1</v>
      </c>
      <c r="E455">
        <v>1</v>
      </c>
    </row>
    <row r="456" spans="1:5" x14ac:dyDescent="0.3">
      <c r="A456" t="s">
        <v>600</v>
      </c>
      <c r="B456" s="4">
        <v>24</v>
      </c>
      <c r="C456">
        <v>24</v>
      </c>
      <c r="D456">
        <v>1</v>
      </c>
      <c r="E456">
        <v>1</v>
      </c>
    </row>
    <row r="457" spans="1:5" x14ac:dyDescent="0.3">
      <c r="A457" t="s">
        <v>591</v>
      </c>
      <c r="B457" s="4">
        <v>28</v>
      </c>
      <c r="C457">
        <v>28</v>
      </c>
      <c r="D457">
        <v>1</v>
      </c>
      <c r="E457">
        <v>0</v>
      </c>
    </row>
    <row r="458" spans="1:5" x14ac:dyDescent="0.3">
      <c r="A458" t="s">
        <v>577</v>
      </c>
      <c r="B458" s="4">
        <v>30</v>
      </c>
      <c r="C458">
        <v>30</v>
      </c>
      <c r="D458">
        <v>1</v>
      </c>
      <c r="E458">
        <v>0</v>
      </c>
    </row>
    <row r="459" spans="1:5" x14ac:dyDescent="0.3">
      <c r="A459" t="s">
        <v>748</v>
      </c>
      <c r="B459" s="4">
        <v>24</v>
      </c>
      <c r="C459">
        <v>24</v>
      </c>
      <c r="D459">
        <v>1</v>
      </c>
      <c r="E459">
        <v>0</v>
      </c>
    </row>
    <row r="460" spans="1:5" x14ac:dyDescent="0.3">
      <c r="A460" t="s">
        <v>580</v>
      </c>
      <c r="B460" s="4">
        <v>17</v>
      </c>
      <c r="C460">
        <v>17</v>
      </c>
      <c r="D460">
        <v>0</v>
      </c>
      <c r="E460">
        <v>0</v>
      </c>
    </row>
    <row r="461" spans="1:5" x14ac:dyDescent="0.3">
      <c r="A461" t="s">
        <v>565</v>
      </c>
      <c r="B461" s="4">
        <v>26</v>
      </c>
      <c r="C461">
        <v>26</v>
      </c>
      <c r="D461">
        <v>0</v>
      </c>
      <c r="E461">
        <v>0</v>
      </c>
    </row>
    <row r="462" spans="1:5" x14ac:dyDescent="0.3">
      <c r="A462" t="s">
        <v>589</v>
      </c>
      <c r="B462" s="4">
        <v>30</v>
      </c>
      <c r="C462">
        <v>30</v>
      </c>
      <c r="D462">
        <v>4</v>
      </c>
      <c r="E462">
        <v>1</v>
      </c>
    </row>
    <row r="463" spans="1:5" x14ac:dyDescent="0.3">
      <c r="A463" t="s">
        <v>569</v>
      </c>
      <c r="B463" s="4">
        <v>34</v>
      </c>
      <c r="C463">
        <v>34</v>
      </c>
      <c r="D463">
        <v>0</v>
      </c>
      <c r="E463">
        <v>0</v>
      </c>
    </row>
    <row r="464" spans="1:5" x14ac:dyDescent="0.3">
      <c r="A464" t="s">
        <v>593</v>
      </c>
      <c r="B464" s="4">
        <v>28</v>
      </c>
      <c r="C464">
        <v>28</v>
      </c>
      <c r="D464">
        <v>0</v>
      </c>
      <c r="E464">
        <v>1</v>
      </c>
    </row>
    <row r="465" spans="1:5" x14ac:dyDescent="0.3">
      <c r="A465" t="s">
        <v>583</v>
      </c>
      <c r="B465" s="4">
        <v>29</v>
      </c>
      <c r="C465">
        <v>29</v>
      </c>
      <c r="D465">
        <v>0</v>
      </c>
      <c r="E465">
        <v>0</v>
      </c>
    </row>
    <row r="466" spans="1:5" x14ac:dyDescent="0.3">
      <c r="A466" t="s">
        <v>567</v>
      </c>
      <c r="B466" s="4">
        <v>36</v>
      </c>
      <c r="C466">
        <v>36</v>
      </c>
      <c r="D466">
        <v>0</v>
      </c>
      <c r="E466">
        <v>2</v>
      </c>
    </row>
    <row r="467" spans="1:5" x14ac:dyDescent="0.3">
      <c r="A467" t="s">
        <v>749</v>
      </c>
      <c r="B467" s="4">
        <v>17</v>
      </c>
      <c r="C467">
        <v>17</v>
      </c>
      <c r="D467">
        <v>0</v>
      </c>
      <c r="E467">
        <v>0</v>
      </c>
    </row>
    <row r="468" spans="1:5" x14ac:dyDescent="0.3">
      <c r="A468" t="s">
        <v>596</v>
      </c>
      <c r="B468" s="4">
        <v>22</v>
      </c>
      <c r="C468">
        <v>22</v>
      </c>
      <c r="D468">
        <v>1</v>
      </c>
      <c r="E468">
        <v>0</v>
      </c>
    </row>
    <row r="469" spans="1:5" x14ac:dyDescent="0.3">
      <c r="A469" t="s">
        <v>750</v>
      </c>
      <c r="B469" s="4">
        <v>23</v>
      </c>
      <c r="C469">
        <v>23</v>
      </c>
      <c r="D469">
        <v>0</v>
      </c>
      <c r="E469">
        <v>0</v>
      </c>
    </row>
    <row r="470" spans="1:5" x14ac:dyDescent="0.3">
      <c r="A470" t="s">
        <v>592</v>
      </c>
      <c r="B470" s="4">
        <v>30</v>
      </c>
      <c r="C470">
        <v>30</v>
      </c>
      <c r="D470">
        <v>0</v>
      </c>
      <c r="E470">
        <v>0</v>
      </c>
    </row>
    <row r="471" spans="1:5" x14ac:dyDescent="0.3">
      <c r="A471" t="s">
        <v>588</v>
      </c>
      <c r="B471" s="4">
        <v>20</v>
      </c>
      <c r="C471">
        <v>20</v>
      </c>
      <c r="D471">
        <v>2</v>
      </c>
      <c r="E471">
        <v>4</v>
      </c>
    </row>
    <row r="472" spans="1:5" x14ac:dyDescent="0.3">
      <c r="A472" t="s">
        <v>590</v>
      </c>
      <c r="B472" s="4">
        <v>21</v>
      </c>
      <c r="C472">
        <v>21</v>
      </c>
      <c r="D472">
        <v>0</v>
      </c>
      <c r="E472">
        <v>0</v>
      </c>
    </row>
    <row r="473" spans="1:5" x14ac:dyDescent="0.3">
      <c r="A473" t="s">
        <v>595</v>
      </c>
      <c r="B473" s="4">
        <v>21</v>
      </c>
      <c r="C473">
        <v>21</v>
      </c>
      <c r="D473">
        <v>0</v>
      </c>
      <c r="E473">
        <v>0</v>
      </c>
    </row>
    <row r="474" spans="1:5" x14ac:dyDescent="0.3">
      <c r="A474" t="s">
        <v>576</v>
      </c>
      <c r="B474" s="4">
        <v>25</v>
      </c>
      <c r="C474">
        <v>25</v>
      </c>
      <c r="D474">
        <v>1</v>
      </c>
      <c r="E474">
        <v>0</v>
      </c>
    </row>
    <row r="475" spans="1:5" x14ac:dyDescent="0.3">
      <c r="A475" t="s">
        <v>597</v>
      </c>
      <c r="B475" s="4">
        <v>18</v>
      </c>
      <c r="C475">
        <v>18</v>
      </c>
      <c r="D475">
        <v>2</v>
      </c>
      <c r="E475">
        <v>0</v>
      </c>
    </row>
    <row r="476" spans="1:5" x14ac:dyDescent="0.3">
      <c r="A476" t="s">
        <v>655</v>
      </c>
      <c r="B476" s="4">
        <v>27</v>
      </c>
      <c r="C476">
        <v>27</v>
      </c>
      <c r="D476">
        <v>0</v>
      </c>
      <c r="E476">
        <v>0</v>
      </c>
    </row>
    <row r="477" spans="1:5" x14ac:dyDescent="0.3">
      <c r="A477" t="s">
        <v>571</v>
      </c>
      <c r="B477" s="4">
        <v>25</v>
      </c>
      <c r="C477">
        <v>25</v>
      </c>
      <c r="D477">
        <v>0</v>
      </c>
      <c r="E477">
        <v>0</v>
      </c>
    </row>
    <row r="478" spans="1:5" x14ac:dyDescent="0.3">
      <c r="A478" t="s">
        <v>578</v>
      </c>
      <c r="B478" s="4">
        <v>26</v>
      </c>
      <c r="C478">
        <v>26</v>
      </c>
      <c r="D478">
        <v>0</v>
      </c>
      <c r="E478">
        <v>1</v>
      </c>
    </row>
    <row r="479" spans="1:5" x14ac:dyDescent="0.3">
      <c r="A479" t="s">
        <v>751</v>
      </c>
      <c r="B479" s="4">
        <v>22</v>
      </c>
      <c r="C479">
        <v>22</v>
      </c>
      <c r="D479">
        <v>0</v>
      </c>
      <c r="E479">
        <v>0</v>
      </c>
    </row>
    <row r="480" spans="1:5" x14ac:dyDescent="0.3">
      <c r="A480" t="s">
        <v>579</v>
      </c>
      <c r="B480" s="4">
        <v>28</v>
      </c>
      <c r="C480">
        <v>28</v>
      </c>
      <c r="D480">
        <v>2</v>
      </c>
      <c r="E480">
        <v>0</v>
      </c>
    </row>
    <row r="481" spans="1:5" x14ac:dyDescent="0.3">
      <c r="A481" t="s">
        <v>301</v>
      </c>
      <c r="B481" s="4">
        <v>27</v>
      </c>
      <c r="C481">
        <v>27</v>
      </c>
      <c r="D481">
        <v>2</v>
      </c>
      <c r="E481">
        <v>2</v>
      </c>
    </row>
    <row r="482" spans="1:5" x14ac:dyDescent="0.3">
      <c r="A482" t="s">
        <v>582</v>
      </c>
      <c r="B482" s="4">
        <v>28</v>
      </c>
      <c r="C482">
        <v>28</v>
      </c>
      <c r="D482">
        <v>3</v>
      </c>
      <c r="E482">
        <v>0</v>
      </c>
    </row>
    <row r="483" spans="1:5" x14ac:dyDescent="0.3">
      <c r="A483" t="s">
        <v>573</v>
      </c>
      <c r="B483" s="4">
        <v>23</v>
      </c>
      <c r="C483">
        <v>23</v>
      </c>
      <c r="D483">
        <v>2</v>
      </c>
      <c r="E483">
        <v>0</v>
      </c>
    </row>
    <row r="484" spans="1:5" x14ac:dyDescent="0.3">
      <c r="A484" t="s">
        <v>752</v>
      </c>
      <c r="B484" s="4">
        <v>18</v>
      </c>
      <c r="C484">
        <v>18</v>
      </c>
      <c r="D484">
        <v>0</v>
      </c>
      <c r="E484">
        <v>0</v>
      </c>
    </row>
    <row r="485" spans="1:5" x14ac:dyDescent="0.3">
      <c r="A485" t="s">
        <v>307</v>
      </c>
      <c r="B485" s="4">
        <v>21</v>
      </c>
      <c r="C485">
        <v>21</v>
      </c>
      <c r="D485">
        <v>0</v>
      </c>
      <c r="E485">
        <v>0</v>
      </c>
    </row>
    <row r="486" spans="1:5" x14ac:dyDescent="0.3">
      <c r="A486" t="s">
        <v>645</v>
      </c>
      <c r="B486" s="4">
        <v>29</v>
      </c>
      <c r="C486">
        <v>29</v>
      </c>
      <c r="D486">
        <v>1</v>
      </c>
      <c r="E486">
        <v>1</v>
      </c>
    </row>
    <row r="487" spans="1:5" x14ac:dyDescent="0.3">
      <c r="A487" t="s">
        <v>635</v>
      </c>
      <c r="B487" s="4">
        <v>26</v>
      </c>
      <c r="C487">
        <v>26</v>
      </c>
      <c r="D487">
        <v>2</v>
      </c>
      <c r="E487">
        <v>5</v>
      </c>
    </row>
    <row r="488" spans="1:5" x14ac:dyDescent="0.3">
      <c r="A488" t="s">
        <v>647</v>
      </c>
      <c r="B488" s="4">
        <v>24</v>
      </c>
      <c r="C488">
        <v>24</v>
      </c>
      <c r="D488">
        <v>0</v>
      </c>
      <c r="E488">
        <v>0</v>
      </c>
    </row>
    <row r="489" spans="1:5" x14ac:dyDescent="0.3">
      <c r="A489" t="s">
        <v>639</v>
      </c>
      <c r="B489" s="4">
        <v>22</v>
      </c>
      <c r="C489">
        <v>22</v>
      </c>
      <c r="D489">
        <v>1</v>
      </c>
      <c r="E489">
        <v>1</v>
      </c>
    </row>
    <row r="490" spans="1:5" x14ac:dyDescent="0.3">
      <c r="A490" t="s">
        <v>753</v>
      </c>
      <c r="B490" s="4">
        <v>29</v>
      </c>
      <c r="C490">
        <v>29</v>
      </c>
      <c r="D490">
        <v>9</v>
      </c>
      <c r="E490">
        <v>1</v>
      </c>
    </row>
    <row r="491" spans="1:5" x14ac:dyDescent="0.3">
      <c r="A491" t="s">
        <v>638</v>
      </c>
      <c r="B491" s="4">
        <v>27</v>
      </c>
      <c r="C491">
        <v>27</v>
      </c>
      <c r="D491">
        <v>1</v>
      </c>
      <c r="E491">
        <v>1</v>
      </c>
    </row>
    <row r="492" spans="1:5" x14ac:dyDescent="0.3">
      <c r="A492" t="s">
        <v>754</v>
      </c>
      <c r="B492" s="4">
        <v>18</v>
      </c>
      <c r="C492">
        <v>18</v>
      </c>
      <c r="D492">
        <v>0</v>
      </c>
      <c r="E492">
        <v>0</v>
      </c>
    </row>
    <row r="493" spans="1:5" x14ac:dyDescent="0.3">
      <c r="A493" t="s">
        <v>644</v>
      </c>
      <c r="B493" s="4">
        <v>30</v>
      </c>
      <c r="C493">
        <v>30</v>
      </c>
      <c r="D493">
        <v>0</v>
      </c>
      <c r="E493">
        <v>1</v>
      </c>
    </row>
    <row r="494" spans="1:5" x14ac:dyDescent="0.3">
      <c r="A494" t="s">
        <v>651</v>
      </c>
      <c r="B494" s="4">
        <v>26</v>
      </c>
      <c r="C494">
        <v>26</v>
      </c>
      <c r="D494">
        <v>4</v>
      </c>
      <c r="E494">
        <v>0</v>
      </c>
    </row>
    <row r="495" spans="1:5" x14ac:dyDescent="0.3">
      <c r="A495" t="s">
        <v>755</v>
      </c>
      <c r="B495" s="4">
        <v>29</v>
      </c>
      <c r="C495">
        <v>29</v>
      </c>
      <c r="D495">
        <v>2</v>
      </c>
      <c r="E495">
        <v>1</v>
      </c>
    </row>
    <row r="496" spans="1:5" x14ac:dyDescent="0.3">
      <c r="A496" t="s">
        <v>650</v>
      </c>
      <c r="B496" s="4">
        <v>18</v>
      </c>
      <c r="C496">
        <v>18</v>
      </c>
      <c r="D496">
        <v>0</v>
      </c>
      <c r="E496">
        <v>0</v>
      </c>
    </row>
    <row r="497" spans="1:5" x14ac:dyDescent="0.3">
      <c r="A497" t="s">
        <v>649</v>
      </c>
      <c r="B497" s="4">
        <v>26</v>
      </c>
      <c r="C497">
        <v>26</v>
      </c>
      <c r="D497">
        <v>0</v>
      </c>
      <c r="E497">
        <v>0</v>
      </c>
    </row>
    <row r="498" spans="1:5" x14ac:dyDescent="0.3">
      <c r="A498" t="s">
        <v>657</v>
      </c>
      <c r="B498" s="4">
        <v>23</v>
      </c>
      <c r="C498">
        <v>23</v>
      </c>
      <c r="D498">
        <v>5</v>
      </c>
      <c r="E498">
        <v>3</v>
      </c>
    </row>
    <row r="499" spans="1:5" x14ac:dyDescent="0.3">
      <c r="A499" t="s">
        <v>756</v>
      </c>
      <c r="B499" s="4">
        <v>27</v>
      </c>
      <c r="C499">
        <v>27</v>
      </c>
      <c r="D499">
        <v>0</v>
      </c>
      <c r="E499">
        <v>1</v>
      </c>
    </row>
    <row r="500" spans="1:5" x14ac:dyDescent="0.3">
      <c r="A500" t="s">
        <v>637</v>
      </c>
      <c r="B500" s="4">
        <v>24</v>
      </c>
      <c r="C500">
        <v>24</v>
      </c>
      <c r="D500">
        <v>0</v>
      </c>
      <c r="E500">
        <v>0</v>
      </c>
    </row>
    <row r="501" spans="1:5" x14ac:dyDescent="0.3">
      <c r="A501" t="s">
        <v>640</v>
      </c>
      <c r="B501" s="4">
        <v>32</v>
      </c>
      <c r="C501">
        <v>32</v>
      </c>
      <c r="D501">
        <v>1</v>
      </c>
      <c r="E501">
        <v>2</v>
      </c>
    </row>
    <row r="502" spans="1:5" x14ac:dyDescent="0.3">
      <c r="A502" t="s">
        <v>652</v>
      </c>
      <c r="B502" s="4">
        <v>18</v>
      </c>
      <c r="C502">
        <v>18</v>
      </c>
      <c r="D502">
        <v>0</v>
      </c>
      <c r="E502">
        <v>0</v>
      </c>
    </row>
    <row r="503" spans="1:5" x14ac:dyDescent="0.3">
      <c r="A503" t="s">
        <v>658</v>
      </c>
      <c r="B503" s="4">
        <v>31</v>
      </c>
      <c r="C503">
        <v>31</v>
      </c>
      <c r="D503">
        <v>3</v>
      </c>
      <c r="E503">
        <v>2</v>
      </c>
    </row>
    <row r="504" spans="1:5" x14ac:dyDescent="0.3">
      <c r="A504" t="s">
        <v>643</v>
      </c>
      <c r="B504" s="4">
        <v>19</v>
      </c>
      <c r="C504">
        <v>19</v>
      </c>
      <c r="D504">
        <v>0</v>
      </c>
      <c r="E504">
        <v>0</v>
      </c>
    </row>
    <row r="505" spans="1:5" x14ac:dyDescent="0.3">
      <c r="A505" t="s">
        <v>757</v>
      </c>
      <c r="B505" s="4">
        <v>39</v>
      </c>
      <c r="C505">
        <v>39</v>
      </c>
      <c r="D505">
        <v>0</v>
      </c>
      <c r="E505">
        <v>0</v>
      </c>
    </row>
    <row r="506" spans="1:5" x14ac:dyDescent="0.3">
      <c r="A506" t="s">
        <v>634</v>
      </c>
      <c r="B506" s="4">
        <v>34</v>
      </c>
      <c r="C506">
        <v>34</v>
      </c>
      <c r="D506">
        <v>0</v>
      </c>
      <c r="E506">
        <v>0</v>
      </c>
    </row>
    <row r="507" spans="1:5" x14ac:dyDescent="0.3">
      <c r="A507" t="s">
        <v>661</v>
      </c>
      <c r="B507" s="4">
        <v>31</v>
      </c>
      <c r="C507">
        <v>31</v>
      </c>
      <c r="D507">
        <v>0</v>
      </c>
      <c r="E507">
        <v>0</v>
      </c>
    </row>
    <row r="508" spans="1:5" x14ac:dyDescent="0.3">
      <c r="A508" t="s">
        <v>648</v>
      </c>
      <c r="B508" s="4">
        <v>19</v>
      </c>
      <c r="C508">
        <v>19</v>
      </c>
      <c r="D508">
        <v>0</v>
      </c>
      <c r="E508">
        <v>0</v>
      </c>
    </row>
    <row r="509" spans="1:5" x14ac:dyDescent="0.3">
      <c r="A509" t="s">
        <v>646</v>
      </c>
      <c r="B509" s="4">
        <v>27</v>
      </c>
      <c r="C509">
        <v>27</v>
      </c>
      <c r="D509">
        <v>13</v>
      </c>
      <c r="E509">
        <v>8</v>
      </c>
    </row>
    <row r="510" spans="1:5" x14ac:dyDescent="0.3">
      <c r="A510" t="s">
        <v>636</v>
      </c>
      <c r="B510" s="4">
        <v>31</v>
      </c>
      <c r="C510">
        <v>31</v>
      </c>
      <c r="D510">
        <v>0</v>
      </c>
      <c r="E510">
        <v>0</v>
      </c>
    </row>
    <row r="511" spans="1:5" x14ac:dyDescent="0.3">
      <c r="A511" t="s">
        <v>656</v>
      </c>
      <c r="B511" s="4">
        <v>34</v>
      </c>
      <c r="C511">
        <v>34</v>
      </c>
      <c r="D511">
        <v>1</v>
      </c>
      <c r="E511">
        <v>1</v>
      </c>
    </row>
    <row r="512" spans="1:5" x14ac:dyDescent="0.3">
      <c r="A512" t="s">
        <v>641</v>
      </c>
      <c r="B512" s="4">
        <v>26</v>
      </c>
      <c r="C512">
        <v>26</v>
      </c>
      <c r="D512">
        <v>0</v>
      </c>
      <c r="E512">
        <v>1</v>
      </c>
    </row>
    <row r="513" spans="1:5" x14ac:dyDescent="0.3">
      <c r="A513" t="s">
        <v>630</v>
      </c>
      <c r="B513" s="4">
        <v>28</v>
      </c>
      <c r="C513">
        <v>28</v>
      </c>
      <c r="D513">
        <v>0</v>
      </c>
      <c r="E513">
        <v>3</v>
      </c>
    </row>
    <row r="514" spans="1:5" x14ac:dyDescent="0.3">
      <c r="A514" t="s">
        <v>614</v>
      </c>
      <c r="B514" s="4">
        <v>27</v>
      </c>
      <c r="C514">
        <v>27</v>
      </c>
      <c r="D514">
        <v>0</v>
      </c>
      <c r="E514">
        <v>0</v>
      </c>
    </row>
    <row r="515" spans="1:5" x14ac:dyDescent="0.3">
      <c r="A515" t="s">
        <v>620</v>
      </c>
      <c r="B515" s="4">
        <v>23</v>
      </c>
      <c r="C515">
        <v>23</v>
      </c>
      <c r="D515">
        <v>0</v>
      </c>
      <c r="E515">
        <v>2</v>
      </c>
    </row>
    <row r="516" spans="1:5" x14ac:dyDescent="0.3">
      <c r="A516" t="s">
        <v>610</v>
      </c>
      <c r="B516" s="4">
        <v>21</v>
      </c>
      <c r="C516">
        <v>21</v>
      </c>
      <c r="D516">
        <v>0</v>
      </c>
      <c r="E516">
        <v>1</v>
      </c>
    </row>
    <row r="517" spans="1:5" x14ac:dyDescent="0.3">
      <c r="A517" t="s">
        <v>619</v>
      </c>
      <c r="B517" s="4">
        <v>19</v>
      </c>
      <c r="C517">
        <v>19</v>
      </c>
      <c r="D517">
        <v>2</v>
      </c>
      <c r="E517">
        <v>1</v>
      </c>
    </row>
    <row r="518" spans="1:5" x14ac:dyDescent="0.3">
      <c r="A518" t="s">
        <v>611</v>
      </c>
      <c r="B518" s="4">
        <v>23</v>
      </c>
      <c r="C518">
        <v>23</v>
      </c>
      <c r="D518">
        <v>1</v>
      </c>
      <c r="E518">
        <v>2</v>
      </c>
    </row>
    <row r="519" spans="1:5" x14ac:dyDescent="0.3">
      <c r="A519" t="s">
        <v>612</v>
      </c>
      <c r="B519" s="4">
        <v>26</v>
      </c>
      <c r="C519">
        <v>26</v>
      </c>
      <c r="D519">
        <v>9</v>
      </c>
      <c r="E519">
        <v>3</v>
      </c>
    </row>
    <row r="520" spans="1:5" x14ac:dyDescent="0.3">
      <c r="A520" t="s">
        <v>608</v>
      </c>
      <c r="B520" s="4">
        <v>20</v>
      </c>
      <c r="C520">
        <v>20</v>
      </c>
      <c r="D520">
        <v>0</v>
      </c>
      <c r="E520">
        <v>1</v>
      </c>
    </row>
    <row r="521" spans="1:5" x14ac:dyDescent="0.3">
      <c r="A521" t="s">
        <v>607</v>
      </c>
      <c r="B521" s="4">
        <v>26</v>
      </c>
      <c r="C521">
        <v>26</v>
      </c>
      <c r="D521">
        <v>1</v>
      </c>
      <c r="E521">
        <v>0</v>
      </c>
    </row>
    <row r="522" spans="1:5" x14ac:dyDescent="0.3">
      <c r="A522" t="s">
        <v>626</v>
      </c>
      <c r="B522" s="4">
        <v>27</v>
      </c>
      <c r="C522">
        <v>27</v>
      </c>
      <c r="D522">
        <v>4</v>
      </c>
      <c r="E522">
        <v>1</v>
      </c>
    </row>
    <row r="523" spans="1:5" x14ac:dyDescent="0.3">
      <c r="A523" t="s">
        <v>628</v>
      </c>
      <c r="B523" s="4">
        <v>27</v>
      </c>
      <c r="C523">
        <v>27</v>
      </c>
      <c r="D523">
        <v>0</v>
      </c>
      <c r="E523">
        <v>0</v>
      </c>
    </row>
    <row r="524" spans="1:5" x14ac:dyDescent="0.3">
      <c r="A524" t="s">
        <v>623</v>
      </c>
      <c r="B524" s="4">
        <v>24</v>
      </c>
      <c r="C524">
        <v>24</v>
      </c>
      <c r="D524">
        <v>2</v>
      </c>
      <c r="E524">
        <v>6</v>
      </c>
    </row>
    <row r="525" spans="1:5" x14ac:dyDescent="0.3">
      <c r="A525" t="s">
        <v>632</v>
      </c>
      <c r="B525" s="4">
        <v>19</v>
      </c>
      <c r="C525">
        <v>19</v>
      </c>
      <c r="D525">
        <v>1</v>
      </c>
      <c r="E525">
        <v>0</v>
      </c>
    </row>
    <row r="526" spans="1:5" x14ac:dyDescent="0.3">
      <c r="A526" t="s">
        <v>621</v>
      </c>
      <c r="B526" s="4">
        <v>16</v>
      </c>
      <c r="C526">
        <v>16</v>
      </c>
      <c r="D526">
        <v>0</v>
      </c>
      <c r="E526">
        <v>1</v>
      </c>
    </row>
    <row r="527" spans="1:5" x14ac:dyDescent="0.3">
      <c r="A527" t="s">
        <v>758</v>
      </c>
      <c r="B527" s="4">
        <v>21</v>
      </c>
      <c r="C527">
        <v>21</v>
      </c>
      <c r="D527">
        <v>3</v>
      </c>
      <c r="E527">
        <v>2</v>
      </c>
    </row>
    <row r="528" spans="1:5" x14ac:dyDescent="0.3">
      <c r="A528" t="s">
        <v>615</v>
      </c>
      <c r="B528" s="4">
        <v>27</v>
      </c>
      <c r="C528">
        <v>27</v>
      </c>
      <c r="D528">
        <v>9</v>
      </c>
      <c r="E528">
        <v>7</v>
      </c>
    </row>
    <row r="529" spans="1:5" x14ac:dyDescent="0.3">
      <c r="A529" t="s">
        <v>631</v>
      </c>
      <c r="B529" s="4">
        <v>19</v>
      </c>
      <c r="C529">
        <v>19</v>
      </c>
      <c r="D529">
        <v>0</v>
      </c>
      <c r="E529">
        <v>0</v>
      </c>
    </row>
    <row r="530" spans="1:5" x14ac:dyDescent="0.3">
      <c r="A530" t="s">
        <v>609</v>
      </c>
      <c r="B530" s="4">
        <v>24</v>
      </c>
      <c r="C530">
        <v>24</v>
      </c>
      <c r="D530">
        <v>7</v>
      </c>
      <c r="E530">
        <v>4</v>
      </c>
    </row>
    <row r="531" spans="1:5" x14ac:dyDescent="0.3">
      <c r="A531" t="s">
        <v>759</v>
      </c>
      <c r="B531" s="4">
        <v>21</v>
      </c>
      <c r="C531">
        <v>21</v>
      </c>
      <c r="D531">
        <v>0</v>
      </c>
      <c r="E531">
        <v>0</v>
      </c>
    </row>
    <row r="532" spans="1:5" x14ac:dyDescent="0.3">
      <c r="A532" t="s">
        <v>606</v>
      </c>
      <c r="B532" s="4">
        <v>23</v>
      </c>
      <c r="C532">
        <v>23</v>
      </c>
      <c r="D532">
        <v>11</v>
      </c>
      <c r="E532">
        <v>3</v>
      </c>
    </row>
    <row r="533" spans="1:5" x14ac:dyDescent="0.3">
      <c r="A533" t="s">
        <v>760</v>
      </c>
      <c r="B533" s="4">
        <v>32</v>
      </c>
      <c r="C533">
        <v>32</v>
      </c>
      <c r="D533">
        <v>7</v>
      </c>
      <c r="E533">
        <v>9</v>
      </c>
    </row>
    <row r="534" spans="1:5" x14ac:dyDescent="0.3">
      <c r="A534" t="s">
        <v>603</v>
      </c>
      <c r="B534" s="4">
        <v>18</v>
      </c>
      <c r="C534">
        <v>18</v>
      </c>
      <c r="D534">
        <v>0</v>
      </c>
      <c r="E534">
        <v>0</v>
      </c>
    </row>
    <row r="535" spans="1:5" x14ac:dyDescent="0.3">
      <c r="A535" t="s">
        <v>613</v>
      </c>
      <c r="B535" s="4">
        <v>36</v>
      </c>
      <c r="C535">
        <v>36</v>
      </c>
      <c r="D535">
        <v>0</v>
      </c>
      <c r="E535">
        <v>0</v>
      </c>
    </row>
    <row r="536" spans="1:5" x14ac:dyDescent="0.3">
      <c r="A536" t="s">
        <v>761</v>
      </c>
      <c r="B536" s="4">
        <v>22</v>
      </c>
      <c r="C536">
        <v>22</v>
      </c>
      <c r="D536">
        <v>0</v>
      </c>
      <c r="E536">
        <v>0</v>
      </c>
    </row>
    <row r="537" spans="1:5" x14ac:dyDescent="0.3">
      <c r="A537" t="s">
        <v>601</v>
      </c>
      <c r="B537" s="4">
        <v>19</v>
      </c>
      <c r="C537">
        <v>19</v>
      </c>
      <c r="D537">
        <v>0</v>
      </c>
      <c r="E537">
        <v>0</v>
      </c>
    </row>
    <row r="538" spans="1:5" x14ac:dyDescent="0.3">
      <c r="A538" t="s">
        <v>604</v>
      </c>
      <c r="B538" s="4">
        <v>31</v>
      </c>
      <c r="C538">
        <v>31</v>
      </c>
      <c r="D538">
        <v>0</v>
      </c>
      <c r="E538">
        <v>0</v>
      </c>
    </row>
    <row r="539" spans="1:5" x14ac:dyDescent="0.3">
      <c r="A539" t="s">
        <v>616</v>
      </c>
      <c r="B539" s="4">
        <v>25</v>
      </c>
      <c r="C539">
        <v>25</v>
      </c>
      <c r="D539">
        <v>0</v>
      </c>
      <c r="E539">
        <v>0</v>
      </c>
    </row>
    <row r="540" spans="1:5" x14ac:dyDescent="0.3">
      <c r="A540" t="s">
        <v>633</v>
      </c>
      <c r="B540" s="4">
        <v>27</v>
      </c>
      <c r="C540">
        <v>27</v>
      </c>
      <c r="D540">
        <v>2</v>
      </c>
      <c r="E540">
        <v>0</v>
      </c>
    </row>
    <row r="541" spans="1:5" x14ac:dyDescent="0.3">
      <c r="A541" t="s">
        <v>618</v>
      </c>
      <c r="B541" s="4">
        <v>18</v>
      </c>
      <c r="C541">
        <v>18</v>
      </c>
      <c r="D541">
        <v>0</v>
      </c>
      <c r="E541">
        <v>1</v>
      </c>
    </row>
    <row r="542" spans="1:5" x14ac:dyDescent="0.3">
      <c r="A542" t="s">
        <v>627</v>
      </c>
      <c r="B542" s="4">
        <v>27</v>
      </c>
      <c r="C542">
        <v>27</v>
      </c>
      <c r="D542">
        <v>2</v>
      </c>
      <c r="E542">
        <v>0</v>
      </c>
    </row>
    <row r="543" spans="1:5" x14ac:dyDescent="0.3">
      <c r="A543" t="s">
        <v>605</v>
      </c>
      <c r="B543" s="4">
        <v>25</v>
      </c>
      <c r="C543">
        <v>25</v>
      </c>
      <c r="D543">
        <v>0</v>
      </c>
      <c r="E543">
        <v>0</v>
      </c>
    </row>
    <row r="544" spans="1:5" x14ac:dyDescent="0.3">
      <c r="A544" t="s">
        <v>664</v>
      </c>
      <c r="B544" s="4">
        <v>22</v>
      </c>
      <c r="C544">
        <v>22</v>
      </c>
      <c r="D544">
        <v>0</v>
      </c>
      <c r="E544">
        <v>0</v>
      </c>
    </row>
    <row r="545" spans="1:5" x14ac:dyDescent="0.3">
      <c r="A545" t="s">
        <v>675</v>
      </c>
      <c r="B545" s="4">
        <v>24</v>
      </c>
      <c r="C545">
        <v>24</v>
      </c>
      <c r="D545">
        <v>14</v>
      </c>
      <c r="E545">
        <v>4</v>
      </c>
    </row>
    <row r="546" spans="1:5" x14ac:dyDescent="0.3">
      <c r="A546" t="s">
        <v>685</v>
      </c>
      <c r="B546" s="4">
        <v>30</v>
      </c>
      <c r="C546">
        <v>30</v>
      </c>
      <c r="D546">
        <v>0</v>
      </c>
      <c r="E546">
        <v>4</v>
      </c>
    </row>
    <row r="547" spans="1:5" x14ac:dyDescent="0.3">
      <c r="A547" t="s">
        <v>686</v>
      </c>
      <c r="B547" s="4">
        <v>32</v>
      </c>
      <c r="C547">
        <v>32</v>
      </c>
      <c r="D547">
        <v>3</v>
      </c>
      <c r="E547">
        <v>2</v>
      </c>
    </row>
    <row r="548" spans="1:5" x14ac:dyDescent="0.3">
      <c r="A548" t="s">
        <v>676</v>
      </c>
      <c r="B548" s="4">
        <v>31</v>
      </c>
      <c r="C548">
        <v>31</v>
      </c>
      <c r="D548">
        <v>0</v>
      </c>
      <c r="E548">
        <v>0</v>
      </c>
    </row>
    <row r="549" spans="1:5" x14ac:dyDescent="0.3">
      <c r="A549" t="s">
        <v>662</v>
      </c>
      <c r="B549" s="4">
        <v>20</v>
      </c>
      <c r="C549">
        <v>20</v>
      </c>
      <c r="D549">
        <v>0</v>
      </c>
      <c r="E549">
        <v>0</v>
      </c>
    </row>
    <row r="550" spans="1:5" x14ac:dyDescent="0.3">
      <c r="A550" t="s">
        <v>669</v>
      </c>
      <c r="B550" s="4">
        <v>28</v>
      </c>
      <c r="C550">
        <v>28</v>
      </c>
      <c r="D550">
        <v>0</v>
      </c>
      <c r="E550">
        <v>0</v>
      </c>
    </row>
    <row r="551" spans="1:5" x14ac:dyDescent="0.3">
      <c r="A551" t="s">
        <v>679</v>
      </c>
      <c r="B551" s="4">
        <v>28</v>
      </c>
      <c r="C551">
        <v>28</v>
      </c>
      <c r="D551">
        <v>2</v>
      </c>
      <c r="E551">
        <v>1</v>
      </c>
    </row>
    <row r="552" spans="1:5" x14ac:dyDescent="0.3">
      <c r="A552" t="s">
        <v>696</v>
      </c>
      <c r="B552" s="4">
        <v>23</v>
      </c>
      <c r="C552">
        <v>23</v>
      </c>
      <c r="D552">
        <v>0</v>
      </c>
      <c r="E552">
        <v>0</v>
      </c>
    </row>
    <row r="553" spans="1:5" x14ac:dyDescent="0.3">
      <c r="A553" t="s">
        <v>762</v>
      </c>
      <c r="B553" s="4">
        <v>17</v>
      </c>
      <c r="C553">
        <v>17</v>
      </c>
      <c r="D553">
        <v>0</v>
      </c>
      <c r="E553">
        <v>0</v>
      </c>
    </row>
    <row r="554" spans="1:5" x14ac:dyDescent="0.3">
      <c r="A554" t="s">
        <v>687</v>
      </c>
      <c r="B554" s="4">
        <v>18</v>
      </c>
      <c r="C554">
        <v>18</v>
      </c>
      <c r="D554">
        <v>0</v>
      </c>
      <c r="E554">
        <v>0</v>
      </c>
    </row>
    <row r="555" spans="1:5" x14ac:dyDescent="0.3">
      <c r="A555" t="s">
        <v>677</v>
      </c>
      <c r="B555" s="4">
        <v>30</v>
      </c>
      <c r="C555">
        <v>30</v>
      </c>
      <c r="D555">
        <v>1</v>
      </c>
      <c r="E555">
        <v>3</v>
      </c>
    </row>
    <row r="556" spans="1:5" x14ac:dyDescent="0.3">
      <c r="A556" t="s">
        <v>693</v>
      </c>
      <c r="B556" s="4">
        <v>29</v>
      </c>
      <c r="C556">
        <v>29</v>
      </c>
      <c r="D556">
        <v>0</v>
      </c>
      <c r="E556">
        <v>0</v>
      </c>
    </row>
    <row r="557" spans="1:5" x14ac:dyDescent="0.3">
      <c r="A557" t="s">
        <v>691</v>
      </c>
      <c r="B557" s="4">
        <v>31</v>
      </c>
      <c r="C557">
        <v>31</v>
      </c>
      <c r="D557">
        <v>0</v>
      </c>
      <c r="E557">
        <v>0</v>
      </c>
    </row>
    <row r="558" spans="1:5" x14ac:dyDescent="0.3">
      <c r="A558" t="s">
        <v>763</v>
      </c>
      <c r="B558" s="4">
        <v>28</v>
      </c>
      <c r="C558">
        <v>28</v>
      </c>
      <c r="D558">
        <v>2</v>
      </c>
      <c r="E558">
        <v>0</v>
      </c>
    </row>
    <row r="559" spans="1:5" x14ac:dyDescent="0.3">
      <c r="A559" t="s">
        <v>671</v>
      </c>
      <c r="B559" s="4">
        <v>27</v>
      </c>
      <c r="C559">
        <v>27</v>
      </c>
      <c r="D559">
        <v>2</v>
      </c>
      <c r="E559">
        <v>4</v>
      </c>
    </row>
    <row r="560" spans="1:5" x14ac:dyDescent="0.3">
      <c r="A560" t="s">
        <v>695</v>
      </c>
      <c r="B560" s="4">
        <v>25</v>
      </c>
      <c r="C560">
        <v>25</v>
      </c>
      <c r="D560">
        <v>0</v>
      </c>
      <c r="E560">
        <v>1</v>
      </c>
    </row>
    <row r="561" spans="1:5" x14ac:dyDescent="0.3">
      <c r="A561" t="s">
        <v>690</v>
      </c>
      <c r="B561" s="4">
        <v>21</v>
      </c>
      <c r="C561">
        <v>21</v>
      </c>
      <c r="D561">
        <v>2</v>
      </c>
      <c r="E561">
        <v>0</v>
      </c>
    </row>
    <row r="562" spans="1:5" x14ac:dyDescent="0.3">
      <c r="A562" t="s">
        <v>674</v>
      </c>
      <c r="B562" s="4">
        <v>23</v>
      </c>
      <c r="C562">
        <v>23</v>
      </c>
      <c r="D562">
        <v>3</v>
      </c>
      <c r="E562">
        <v>1</v>
      </c>
    </row>
    <row r="563" spans="1:5" x14ac:dyDescent="0.3">
      <c r="A563" t="s">
        <v>665</v>
      </c>
      <c r="B563" s="4">
        <v>20</v>
      </c>
      <c r="C563">
        <v>20</v>
      </c>
      <c r="D563">
        <v>0</v>
      </c>
      <c r="E563">
        <v>0</v>
      </c>
    </row>
    <row r="564" spans="1:5" x14ac:dyDescent="0.3">
      <c r="A564" t="s">
        <v>694</v>
      </c>
      <c r="B564" s="4">
        <v>22</v>
      </c>
      <c r="C564">
        <v>22</v>
      </c>
      <c r="D564">
        <v>0</v>
      </c>
      <c r="E564">
        <v>1</v>
      </c>
    </row>
    <row r="565" spans="1:5" x14ac:dyDescent="0.3">
      <c r="A565" t="s">
        <v>683</v>
      </c>
      <c r="B565" s="4">
        <v>32</v>
      </c>
      <c r="C565">
        <v>32</v>
      </c>
      <c r="D565">
        <v>2</v>
      </c>
      <c r="E565">
        <v>1</v>
      </c>
    </row>
    <row r="566" spans="1:5" x14ac:dyDescent="0.3">
      <c r="A566" t="s">
        <v>684</v>
      </c>
      <c r="B566" s="4">
        <v>21</v>
      </c>
      <c r="C566">
        <v>21</v>
      </c>
      <c r="D566">
        <v>0</v>
      </c>
      <c r="E566">
        <v>0</v>
      </c>
    </row>
    <row r="567" spans="1:5" x14ac:dyDescent="0.3">
      <c r="A567" t="s">
        <v>667</v>
      </c>
      <c r="B567" s="4">
        <v>34</v>
      </c>
      <c r="C567">
        <v>34</v>
      </c>
      <c r="D567">
        <v>0</v>
      </c>
      <c r="E567">
        <v>0</v>
      </c>
    </row>
    <row r="568" spans="1:5" x14ac:dyDescent="0.3">
      <c r="A568" t="s">
        <v>682</v>
      </c>
      <c r="B568" s="4">
        <v>25</v>
      </c>
      <c r="C568">
        <v>25</v>
      </c>
      <c r="D568">
        <v>15</v>
      </c>
      <c r="E568">
        <v>6</v>
      </c>
    </row>
    <row r="569" spans="1:5" x14ac:dyDescent="0.3">
      <c r="A569" t="s">
        <v>666</v>
      </c>
      <c r="B569" s="4">
        <v>24</v>
      </c>
      <c r="C569">
        <v>24</v>
      </c>
      <c r="D569">
        <v>0</v>
      </c>
      <c r="E569">
        <v>0</v>
      </c>
    </row>
    <row r="570" spans="1:5" x14ac:dyDescent="0.3">
      <c r="A570" t="s">
        <v>692</v>
      </c>
      <c r="B570" s="4">
        <v>25</v>
      </c>
      <c r="C570">
        <v>25</v>
      </c>
      <c r="D570">
        <v>0</v>
      </c>
      <c r="E570">
        <v>0</v>
      </c>
    </row>
    <row r="571" spans="1:5" x14ac:dyDescent="0.3">
      <c r="A571" t="s">
        <v>765</v>
      </c>
      <c r="B571" s="4">
        <v>31</v>
      </c>
      <c r="C571">
        <v>31</v>
      </c>
      <c r="D571">
        <v>0</v>
      </c>
      <c r="E571">
        <v>0</v>
      </c>
    </row>
    <row r="572" spans="1:5" x14ac:dyDescent="0.3">
      <c r="A572" t="s">
        <v>673</v>
      </c>
      <c r="B572" s="4">
        <v>26</v>
      </c>
      <c r="C572">
        <v>26</v>
      </c>
      <c r="D572">
        <v>2</v>
      </c>
      <c r="E572">
        <v>7</v>
      </c>
    </row>
    <row r="573" spans="1:5" x14ac:dyDescent="0.3">
      <c r="A573" t="s">
        <v>663</v>
      </c>
      <c r="B573" s="4">
        <v>23</v>
      </c>
      <c r="C573">
        <v>23</v>
      </c>
      <c r="D573">
        <v>0</v>
      </c>
      <c r="E573">
        <v>0</v>
      </c>
    </row>
    <row r="574" spans="1:5" x14ac:dyDescent="0.3">
      <c r="A574" t="s">
        <v>688</v>
      </c>
      <c r="B574" s="4">
        <v>23</v>
      </c>
      <c r="C574">
        <v>23</v>
      </c>
      <c r="D574">
        <v>4</v>
      </c>
      <c r="E574">
        <v>7</v>
      </c>
    </row>
    <row r="575" spans="1:5" x14ac:dyDescent="0.3">
      <c r="A575" t="s">
        <v>670</v>
      </c>
      <c r="B575" s="4">
        <v>27</v>
      </c>
      <c r="C575">
        <v>27</v>
      </c>
      <c r="D575">
        <v>1</v>
      </c>
      <c r="E57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FBB9-805A-4D20-89D6-9EF5E2CEC392}">
  <dimension ref="A1:BG563"/>
  <sheetViews>
    <sheetView workbookViewId="0"/>
  </sheetViews>
  <sheetFormatPr defaultRowHeight="14.4" x14ac:dyDescent="0.3"/>
  <cols>
    <col min="1" max="2" width="17.5546875" customWidth="1"/>
    <col min="3" max="3" width="12.5546875" customWidth="1"/>
    <col min="4" max="4" width="15.109375" customWidth="1"/>
    <col min="5" max="5" width="9.6640625" customWidth="1"/>
    <col min="6" max="6" width="13.77734375" customWidth="1"/>
    <col min="7" max="7" width="10.109375" customWidth="1"/>
    <col min="11" max="11" width="15.6640625" customWidth="1"/>
    <col min="12" max="12" width="14" customWidth="1"/>
    <col min="13" max="13" width="19.109375" customWidth="1"/>
    <col min="14" max="14" width="14.5546875" customWidth="1"/>
    <col min="15" max="15" width="9.77734375" customWidth="1"/>
    <col min="16" max="16" width="9.6640625" customWidth="1"/>
    <col min="18" max="18" width="18" customWidth="1"/>
    <col min="19" max="19" width="10.21875" customWidth="1"/>
    <col min="20" max="20" width="9.44140625" customWidth="1"/>
    <col min="21" max="21" width="18.77734375" customWidth="1"/>
    <col min="22" max="22" width="11.33203125" customWidth="1"/>
    <col min="23" max="23" width="13.77734375" customWidth="1"/>
    <col min="24" max="24" width="23.109375" customWidth="1"/>
    <col min="25" max="25" width="15.6640625" customWidth="1"/>
    <col min="26" max="26" width="13.77734375" customWidth="1"/>
    <col min="28" max="28" width="18.77734375" customWidth="1"/>
    <col min="29" max="29" width="22.5546875" customWidth="1"/>
    <col min="30" max="30" width="23.6640625" customWidth="1"/>
    <col min="31" max="31" width="22.44140625" customWidth="1"/>
    <col min="32" max="32" width="24.88671875" customWidth="1"/>
    <col min="33" max="33" width="16.109375" customWidth="1"/>
    <col min="34" max="34" width="14.33203125" customWidth="1"/>
    <col min="35" max="35" width="13.6640625" customWidth="1"/>
    <col min="36" max="36" width="12.21875" customWidth="1"/>
    <col min="37" max="37" width="14" customWidth="1"/>
    <col min="39" max="39" width="9.21875" customWidth="1"/>
    <col min="40" max="40" width="14" customWidth="1"/>
    <col min="41" max="41" width="12.44140625" customWidth="1"/>
    <col min="42" max="42" width="10.33203125" customWidth="1"/>
    <col min="43" max="43" width="12.77734375" customWidth="1"/>
    <col min="44" max="44" width="12.5546875" customWidth="1"/>
    <col min="45" max="45" width="10.44140625" customWidth="1"/>
    <col min="46" max="46" width="16.44140625" customWidth="1"/>
    <col min="47" max="47" width="15.77734375" customWidth="1"/>
    <col min="48" max="48" width="11.6640625" customWidth="1"/>
    <col min="50" max="50" width="13.5546875" customWidth="1"/>
    <col min="51" max="51" width="11.33203125" customWidth="1"/>
    <col min="53" max="53" width="9.6640625" customWidth="1"/>
    <col min="54" max="54" width="16.109375" customWidth="1"/>
    <col min="55" max="55" width="18.77734375" customWidth="1"/>
    <col min="56" max="56" width="9.88671875" customWidth="1"/>
    <col min="57" max="57" width="12.88671875" customWidth="1"/>
    <col min="58" max="58" width="16.44140625" customWidth="1"/>
    <col min="59" max="59" width="24.21875" customWidth="1"/>
    <col min="60" max="60" width="20.88671875" customWidth="1"/>
  </cols>
  <sheetData>
    <row r="1" spans="1:59" x14ac:dyDescent="0.3">
      <c r="A1" t="s">
        <v>0</v>
      </c>
      <c r="B1" t="s">
        <v>764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698</v>
      </c>
    </row>
    <row r="2" spans="1:59" x14ac:dyDescent="0.3">
      <c r="A2" t="s">
        <v>151</v>
      </c>
      <c r="B2" s="4">
        <v>29</v>
      </c>
      <c r="C2" t="s">
        <v>131</v>
      </c>
      <c r="D2" t="s">
        <v>62</v>
      </c>
      <c r="E2" t="s">
        <v>772</v>
      </c>
      <c r="F2">
        <v>31</v>
      </c>
      <c r="G2">
        <v>2790</v>
      </c>
      <c r="H2">
        <v>0</v>
      </c>
      <c r="I2">
        <v>0</v>
      </c>
      <c r="J2">
        <v>1</v>
      </c>
      <c r="K2">
        <v>0</v>
      </c>
      <c r="L2" s="1">
        <v>0</v>
      </c>
      <c r="M2">
        <v>0</v>
      </c>
      <c r="N2">
        <v>0</v>
      </c>
      <c r="O2">
        <v>0</v>
      </c>
      <c r="P2">
        <v>1197</v>
      </c>
      <c r="Q2">
        <v>0</v>
      </c>
      <c r="R2">
        <v>0</v>
      </c>
      <c r="S2" s="1">
        <v>0</v>
      </c>
      <c r="T2">
        <v>0</v>
      </c>
      <c r="U2">
        <v>0</v>
      </c>
      <c r="V2" s="1">
        <v>0</v>
      </c>
      <c r="W2">
        <v>0</v>
      </c>
      <c r="X2">
        <v>0</v>
      </c>
      <c r="Y2" s="1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8</v>
      </c>
      <c r="AJ2">
        <v>36</v>
      </c>
      <c r="AK2">
        <v>0</v>
      </c>
      <c r="AL2">
        <v>0</v>
      </c>
      <c r="AM2">
        <v>1</v>
      </c>
      <c r="AN2">
        <v>0</v>
      </c>
      <c r="AO2">
        <v>0</v>
      </c>
      <c r="AP2" s="1">
        <v>0</v>
      </c>
      <c r="AQ2">
        <v>0</v>
      </c>
      <c r="AR2">
        <v>0</v>
      </c>
      <c r="AS2" s="1">
        <v>0</v>
      </c>
      <c r="AT2">
        <v>39</v>
      </c>
      <c r="AU2">
        <v>41</v>
      </c>
      <c r="AV2">
        <v>0</v>
      </c>
      <c r="AW2">
        <v>2</v>
      </c>
      <c r="AX2">
        <v>3</v>
      </c>
      <c r="AY2">
        <v>0</v>
      </c>
      <c r="AZ2">
        <v>97</v>
      </c>
      <c r="BA2" s="1">
        <v>0.71</v>
      </c>
      <c r="BB2">
        <v>0</v>
      </c>
      <c r="BC2">
        <v>0</v>
      </c>
      <c r="BD2">
        <v>21</v>
      </c>
      <c r="BE2">
        <v>22</v>
      </c>
      <c r="BF2">
        <v>2.1</v>
      </c>
      <c r="BG2">
        <f t="shared" ref="BG2:BG65" si="0">BF2+4.2</f>
        <v>6.3000000000000007</v>
      </c>
    </row>
    <row r="3" spans="1:59" x14ac:dyDescent="0.3">
      <c r="A3" t="s">
        <v>426</v>
      </c>
      <c r="B3" s="4">
        <v>31</v>
      </c>
      <c r="C3" t="s">
        <v>425</v>
      </c>
      <c r="D3" t="s">
        <v>66</v>
      </c>
      <c r="E3" t="s">
        <v>772</v>
      </c>
      <c r="F3">
        <v>28</v>
      </c>
      <c r="G3">
        <v>2509</v>
      </c>
      <c r="H3">
        <v>0</v>
      </c>
      <c r="I3">
        <v>0</v>
      </c>
      <c r="J3">
        <v>0</v>
      </c>
      <c r="K3">
        <v>0</v>
      </c>
      <c r="L3" s="1">
        <v>0</v>
      </c>
      <c r="M3">
        <v>0</v>
      </c>
      <c r="N3">
        <v>0</v>
      </c>
      <c r="O3">
        <v>0</v>
      </c>
      <c r="P3">
        <v>1095</v>
      </c>
      <c r="Q3">
        <v>0</v>
      </c>
      <c r="R3">
        <v>0</v>
      </c>
      <c r="S3" s="1">
        <v>0</v>
      </c>
      <c r="T3">
        <v>0</v>
      </c>
      <c r="U3">
        <v>0</v>
      </c>
      <c r="V3" s="1">
        <v>0</v>
      </c>
      <c r="W3">
        <v>0</v>
      </c>
      <c r="X3">
        <v>0</v>
      </c>
      <c r="Y3" s="1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9</v>
      </c>
      <c r="AJ3">
        <v>31</v>
      </c>
      <c r="AK3">
        <v>0</v>
      </c>
      <c r="AL3">
        <v>0</v>
      </c>
      <c r="AM3">
        <v>1</v>
      </c>
      <c r="AN3">
        <v>0</v>
      </c>
      <c r="AO3">
        <v>0</v>
      </c>
      <c r="AP3" s="1">
        <v>0</v>
      </c>
      <c r="AQ3">
        <v>0</v>
      </c>
      <c r="AR3">
        <v>0</v>
      </c>
      <c r="AS3" s="1">
        <v>0</v>
      </c>
      <c r="AT3">
        <v>29</v>
      </c>
      <c r="AU3">
        <v>31</v>
      </c>
      <c r="AV3">
        <v>0</v>
      </c>
      <c r="AW3">
        <v>0</v>
      </c>
      <c r="AX3">
        <v>0</v>
      </c>
      <c r="AY3">
        <v>0</v>
      </c>
      <c r="AZ3">
        <v>78</v>
      </c>
      <c r="BA3" s="1">
        <v>0.73</v>
      </c>
      <c r="BB3">
        <v>0</v>
      </c>
      <c r="BC3">
        <v>0</v>
      </c>
      <c r="BD3">
        <v>18</v>
      </c>
      <c r="BE3">
        <v>11</v>
      </c>
      <c r="BF3">
        <v>4</v>
      </c>
      <c r="BG3">
        <f t="shared" si="0"/>
        <v>8.1999999999999993</v>
      </c>
    </row>
    <row r="4" spans="1:59" x14ac:dyDescent="0.3">
      <c r="A4" t="s">
        <v>653</v>
      </c>
      <c r="B4" s="4">
        <v>39</v>
      </c>
      <c r="C4" t="s">
        <v>783</v>
      </c>
      <c r="D4" t="s">
        <v>70</v>
      </c>
      <c r="E4" t="s">
        <v>772</v>
      </c>
      <c r="F4">
        <v>14</v>
      </c>
      <c r="G4">
        <v>1161</v>
      </c>
      <c r="H4">
        <v>0</v>
      </c>
      <c r="I4">
        <v>0</v>
      </c>
      <c r="J4">
        <v>0</v>
      </c>
      <c r="K4">
        <v>0</v>
      </c>
      <c r="L4" s="1">
        <v>0</v>
      </c>
      <c r="M4">
        <v>0</v>
      </c>
      <c r="N4">
        <v>0</v>
      </c>
      <c r="O4">
        <v>0</v>
      </c>
      <c r="P4">
        <v>581</v>
      </c>
      <c r="Q4">
        <v>0</v>
      </c>
      <c r="R4">
        <v>0</v>
      </c>
      <c r="S4" s="1">
        <v>0</v>
      </c>
      <c r="T4">
        <v>0</v>
      </c>
      <c r="U4">
        <v>0</v>
      </c>
      <c r="V4" s="1">
        <v>0</v>
      </c>
      <c r="W4">
        <v>0</v>
      </c>
      <c r="X4">
        <v>0</v>
      </c>
      <c r="Y4" s="1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</v>
      </c>
      <c r="AJ4">
        <v>14</v>
      </c>
      <c r="AK4">
        <v>0</v>
      </c>
      <c r="AL4">
        <v>0</v>
      </c>
      <c r="AM4">
        <v>0</v>
      </c>
      <c r="AN4">
        <v>0</v>
      </c>
      <c r="AO4">
        <v>0</v>
      </c>
      <c r="AP4" s="1">
        <v>0</v>
      </c>
      <c r="AQ4">
        <v>0</v>
      </c>
      <c r="AR4">
        <v>0</v>
      </c>
      <c r="AS4" s="1">
        <v>0</v>
      </c>
      <c r="AT4">
        <v>21</v>
      </c>
      <c r="AU4">
        <v>23</v>
      </c>
      <c r="AV4">
        <v>0</v>
      </c>
      <c r="AW4">
        <v>2</v>
      </c>
      <c r="AX4">
        <v>2</v>
      </c>
      <c r="AY4">
        <v>0</v>
      </c>
      <c r="AZ4">
        <v>50</v>
      </c>
      <c r="BA4" s="1">
        <v>0.7</v>
      </c>
      <c r="BB4">
        <v>0</v>
      </c>
      <c r="BC4">
        <v>0</v>
      </c>
      <c r="BD4">
        <v>0</v>
      </c>
      <c r="BE4">
        <v>10</v>
      </c>
      <c r="BF4">
        <v>3.9</v>
      </c>
      <c r="BG4">
        <f t="shared" si="0"/>
        <v>8.1</v>
      </c>
    </row>
    <row r="5" spans="1:59" x14ac:dyDescent="0.3">
      <c r="A5" t="s">
        <v>602</v>
      </c>
      <c r="B5" s="4">
        <v>21</v>
      </c>
      <c r="C5" t="s">
        <v>784</v>
      </c>
      <c r="D5" t="s">
        <v>450</v>
      </c>
      <c r="E5" t="s">
        <v>772</v>
      </c>
      <c r="F5">
        <v>6</v>
      </c>
      <c r="G5">
        <v>540</v>
      </c>
      <c r="H5">
        <v>0</v>
      </c>
      <c r="I5">
        <v>0</v>
      </c>
      <c r="J5">
        <v>0</v>
      </c>
      <c r="K5">
        <v>0</v>
      </c>
      <c r="L5" s="1">
        <v>0</v>
      </c>
      <c r="M5">
        <v>0</v>
      </c>
      <c r="N5">
        <v>0</v>
      </c>
      <c r="O5">
        <v>0</v>
      </c>
      <c r="P5">
        <v>273</v>
      </c>
      <c r="Q5">
        <v>0</v>
      </c>
      <c r="R5">
        <v>0</v>
      </c>
      <c r="S5" s="1">
        <v>0</v>
      </c>
      <c r="T5">
        <v>0</v>
      </c>
      <c r="U5">
        <v>0</v>
      </c>
      <c r="V5" s="1">
        <v>0</v>
      </c>
      <c r="W5">
        <v>0</v>
      </c>
      <c r="X5">
        <v>0</v>
      </c>
      <c r="Y5" s="1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15</v>
      </c>
      <c r="AK5">
        <v>0</v>
      </c>
      <c r="AL5">
        <v>0</v>
      </c>
      <c r="AM5">
        <v>3</v>
      </c>
      <c r="AN5">
        <v>0</v>
      </c>
      <c r="AO5">
        <v>0</v>
      </c>
      <c r="AP5" s="1">
        <v>0</v>
      </c>
      <c r="AQ5">
        <v>0</v>
      </c>
      <c r="AR5">
        <v>0</v>
      </c>
      <c r="AS5" s="1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24</v>
      </c>
      <c r="BA5" s="1">
        <v>0</v>
      </c>
      <c r="BB5">
        <v>0</v>
      </c>
      <c r="BC5">
        <v>0</v>
      </c>
      <c r="BD5">
        <v>6</v>
      </c>
      <c r="BE5">
        <v>10</v>
      </c>
      <c r="BF5">
        <v>0</v>
      </c>
      <c r="BG5">
        <f t="shared" si="0"/>
        <v>4.2</v>
      </c>
    </row>
    <row r="6" spans="1:59" x14ac:dyDescent="0.3">
      <c r="A6" t="s">
        <v>488</v>
      </c>
      <c r="B6" s="4">
        <v>26</v>
      </c>
      <c r="C6" t="s">
        <v>787</v>
      </c>
      <c r="D6" t="s">
        <v>143</v>
      </c>
      <c r="E6" t="s">
        <v>772</v>
      </c>
      <c r="F6">
        <v>4</v>
      </c>
      <c r="G6">
        <v>360</v>
      </c>
      <c r="H6">
        <v>0</v>
      </c>
      <c r="I6">
        <v>0</v>
      </c>
      <c r="J6">
        <v>0</v>
      </c>
      <c r="K6">
        <v>0</v>
      </c>
      <c r="L6" s="1">
        <v>0</v>
      </c>
      <c r="M6">
        <v>0</v>
      </c>
      <c r="N6">
        <v>0</v>
      </c>
      <c r="O6">
        <v>0</v>
      </c>
      <c r="P6">
        <v>179</v>
      </c>
      <c r="Q6">
        <v>0</v>
      </c>
      <c r="R6">
        <v>0</v>
      </c>
      <c r="S6" s="1">
        <v>0</v>
      </c>
      <c r="T6">
        <v>0</v>
      </c>
      <c r="U6">
        <v>0</v>
      </c>
      <c r="V6" s="1">
        <v>0</v>
      </c>
      <c r="W6">
        <v>0</v>
      </c>
      <c r="X6">
        <v>0</v>
      </c>
      <c r="Y6" s="1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14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0</v>
      </c>
      <c r="AQ6">
        <v>0</v>
      </c>
      <c r="AR6">
        <v>0</v>
      </c>
      <c r="AS6" s="1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8</v>
      </c>
      <c r="BA6" s="1">
        <v>0</v>
      </c>
      <c r="BB6">
        <v>0</v>
      </c>
      <c r="BC6">
        <v>0</v>
      </c>
      <c r="BD6">
        <v>5</v>
      </c>
      <c r="BE6">
        <v>4</v>
      </c>
      <c r="BF6">
        <v>0</v>
      </c>
      <c r="BG6">
        <f t="shared" si="0"/>
        <v>4.2</v>
      </c>
    </row>
    <row r="7" spans="1:59" x14ac:dyDescent="0.3">
      <c r="A7" t="s">
        <v>668</v>
      </c>
      <c r="B7" s="4">
        <v>31</v>
      </c>
      <c r="C7" t="s">
        <v>782</v>
      </c>
      <c r="D7" t="s">
        <v>59</v>
      </c>
      <c r="E7" t="s">
        <v>772</v>
      </c>
      <c r="F7">
        <v>2</v>
      </c>
      <c r="G7">
        <v>180</v>
      </c>
      <c r="H7">
        <v>0</v>
      </c>
      <c r="I7">
        <v>0</v>
      </c>
      <c r="J7">
        <v>0</v>
      </c>
      <c r="K7">
        <v>0</v>
      </c>
      <c r="L7" s="1">
        <v>0</v>
      </c>
      <c r="M7">
        <v>0</v>
      </c>
      <c r="N7">
        <v>0</v>
      </c>
      <c r="O7">
        <v>0</v>
      </c>
      <c r="P7">
        <v>76</v>
      </c>
      <c r="Q7">
        <v>0</v>
      </c>
      <c r="R7">
        <v>0</v>
      </c>
      <c r="S7" s="1">
        <v>0</v>
      </c>
      <c r="T7">
        <v>0</v>
      </c>
      <c r="U7">
        <v>0</v>
      </c>
      <c r="V7" s="1">
        <v>0</v>
      </c>
      <c r="W7">
        <v>0</v>
      </c>
      <c r="X7">
        <v>0</v>
      </c>
      <c r="Y7" s="1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0</v>
      </c>
      <c r="AQ7">
        <v>0</v>
      </c>
      <c r="AR7">
        <v>0</v>
      </c>
      <c r="AS7" s="1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8</v>
      </c>
      <c r="BA7" s="1">
        <v>0</v>
      </c>
      <c r="BB7">
        <v>0</v>
      </c>
      <c r="BC7">
        <v>0</v>
      </c>
      <c r="BD7">
        <v>2</v>
      </c>
      <c r="BE7">
        <v>0</v>
      </c>
      <c r="BF7">
        <v>0</v>
      </c>
      <c r="BG7">
        <f t="shared" si="0"/>
        <v>4.2</v>
      </c>
    </row>
    <row r="8" spans="1:59" x14ac:dyDescent="0.3">
      <c r="A8" t="s">
        <v>180</v>
      </c>
      <c r="B8" s="4">
        <v>22</v>
      </c>
      <c r="C8" t="s">
        <v>170</v>
      </c>
      <c r="D8" t="s">
        <v>181</v>
      </c>
      <c r="E8" t="s">
        <v>772</v>
      </c>
      <c r="F8">
        <v>2</v>
      </c>
      <c r="G8">
        <v>144</v>
      </c>
      <c r="H8">
        <v>0</v>
      </c>
      <c r="I8">
        <v>0</v>
      </c>
      <c r="J8">
        <v>0</v>
      </c>
      <c r="K8">
        <v>0</v>
      </c>
      <c r="L8" s="1">
        <v>0</v>
      </c>
      <c r="M8">
        <v>0</v>
      </c>
      <c r="N8">
        <v>0</v>
      </c>
      <c r="O8">
        <v>0</v>
      </c>
      <c r="P8">
        <v>78</v>
      </c>
      <c r="Q8">
        <v>0</v>
      </c>
      <c r="R8">
        <v>0</v>
      </c>
      <c r="S8" s="1">
        <v>0</v>
      </c>
      <c r="T8">
        <v>0</v>
      </c>
      <c r="U8">
        <v>0</v>
      </c>
      <c r="V8" s="1">
        <v>0</v>
      </c>
      <c r="W8">
        <v>0</v>
      </c>
      <c r="X8">
        <v>0</v>
      </c>
      <c r="Y8" s="1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0</v>
      </c>
      <c r="AQ8">
        <v>0</v>
      </c>
      <c r="AR8">
        <v>0</v>
      </c>
      <c r="AS8" s="1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3</v>
      </c>
      <c r="BA8" s="1">
        <v>0</v>
      </c>
      <c r="BB8">
        <v>0</v>
      </c>
      <c r="BC8">
        <v>0</v>
      </c>
      <c r="BD8">
        <v>1</v>
      </c>
      <c r="BE8">
        <v>2</v>
      </c>
      <c r="BF8">
        <v>0</v>
      </c>
      <c r="BG8">
        <f t="shared" si="0"/>
        <v>4.2</v>
      </c>
    </row>
    <row r="9" spans="1:59" x14ac:dyDescent="0.3">
      <c r="A9" t="s">
        <v>449</v>
      </c>
      <c r="B9" s="4">
        <v>23</v>
      </c>
      <c r="C9" t="s">
        <v>425</v>
      </c>
      <c r="D9" t="s">
        <v>450</v>
      </c>
      <c r="E9" t="s">
        <v>772</v>
      </c>
      <c r="F9">
        <v>1</v>
      </c>
      <c r="G9">
        <v>11</v>
      </c>
      <c r="H9">
        <v>0</v>
      </c>
      <c r="I9">
        <v>0</v>
      </c>
      <c r="J9">
        <v>0</v>
      </c>
      <c r="K9">
        <v>0</v>
      </c>
      <c r="L9" s="1">
        <v>0</v>
      </c>
      <c r="M9">
        <v>0</v>
      </c>
      <c r="N9">
        <v>0</v>
      </c>
      <c r="O9">
        <v>0</v>
      </c>
      <c r="P9">
        <v>11</v>
      </c>
      <c r="Q9">
        <v>0</v>
      </c>
      <c r="R9">
        <v>0</v>
      </c>
      <c r="S9" s="1">
        <v>0</v>
      </c>
      <c r="T9">
        <v>0</v>
      </c>
      <c r="U9">
        <v>0</v>
      </c>
      <c r="V9" s="1">
        <v>0</v>
      </c>
      <c r="W9">
        <v>0</v>
      </c>
      <c r="X9">
        <v>0</v>
      </c>
      <c r="Y9" s="1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 s="1">
        <v>0</v>
      </c>
      <c r="AQ9">
        <v>0</v>
      </c>
      <c r="AR9">
        <v>0</v>
      </c>
      <c r="AS9" s="1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 s="1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f t="shared" si="0"/>
        <v>4.2</v>
      </c>
    </row>
    <row r="10" spans="1:59" x14ac:dyDescent="0.3">
      <c r="A10" t="s">
        <v>104</v>
      </c>
      <c r="B10" s="4">
        <v>27</v>
      </c>
      <c r="C10" t="s">
        <v>98</v>
      </c>
      <c r="D10" t="s">
        <v>105</v>
      </c>
      <c r="E10" t="s">
        <v>773</v>
      </c>
      <c r="F10">
        <v>12</v>
      </c>
      <c r="G10">
        <v>89</v>
      </c>
      <c r="H10">
        <v>0</v>
      </c>
      <c r="I10">
        <v>0</v>
      </c>
      <c r="J10">
        <v>5</v>
      </c>
      <c r="K10">
        <v>0</v>
      </c>
      <c r="L10" s="1">
        <v>0</v>
      </c>
      <c r="M10">
        <v>1</v>
      </c>
      <c r="N10">
        <v>0</v>
      </c>
      <c r="O10">
        <v>0</v>
      </c>
      <c r="P10">
        <v>94</v>
      </c>
      <c r="Q10">
        <v>0</v>
      </c>
      <c r="R10">
        <v>0</v>
      </c>
      <c r="S10" s="1">
        <v>0</v>
      </c>
      <c r="T10">
        <v>0</v>
      </c>
      <c r="U10">
        <v>0</v>
      </c>
      <c r="V10" s="1">
        <v>0</v>
      </c>
      <c r="W10">
        <v>0</v>
      </c>
      <c r="X10">
        <v>0</v>
      </c>
      <c r="Y10" s="1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0</v>
      </c>
      <c r="AJ10">
        <v>1</v>
      </c>
      <c r="AK10">
        <v>0</v>
      </c>
      <c r="AL10">
        <v>0</v>
      </c>
      <c r="AM10">
        <v>6</v>
      </c>
      <c r="AN10">
        <v>0</v>
      </c>
      <c r="AO10">
        <v>0</v>
      </c>
      <c r="AP10" s="1">
        <v>0</v>
      </c>
      <c r="AQ10">
        <v>0</v>
      </c>
      <c r="AR10">
        <v>0</v>
      </c>
      <c r="AS10" s="1">
        <v>0</v>
      </c>
      <c r="AT10">
        <v>0</v>
      </c>
      <c r="AU10">
        <v>0</v>
      </c>
      <c r="AV10">
        <v>0</v>
      </c>
      <c r="AW10">
        <v>4</v>
      </c>
      <c r="AX10">
        <v>1</v>
      </c>
      <c r="AY10">
        <v>0</v>
      </c>
      <c r="AZ10">
        <v>0</v>
      </c>
      <c r="BA10" s="1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f t="shared" si="0"/>
        <v>4.2</v>
      </c>
    </row>
    <row r="11" spans="1:59" x14ac:dyDescent="0.3">
      <c r="A11" t="s">
        <v>113</v>
      </c>
      <c r="B11" s="4">
        <v>18</v>
      </c>
      <c r="C11" t="s">
        <v>98</v>
      </c>
      <c r="D11" t="s">
        <v>114</v>
      </c>
      <c r="E11" t="s">
        <v>774</v>
      </c>
      <c r="F11">
        <v>5</v>
      </c>
      <c r="G11">
        <v>121</v>
      </c>
      <c r="H11">
        <v>0</v>
      </c>
      <c r="I11">
        <v>0</v>
      </c>
      <c r="J11">
        <v>0</v>
      </c>
      <c r="K11">
        <v>0</v>
      </c>
      <c r="L11" s="1">
        <v>0</v>
      </c>
      <c r="M11">
        <v>0</v>
      </c>
      <c r="N11">
        <v>0</v>
      </c>
      <c r="O11">
        <v>0</v>
      </c>
      <c r="P11">
        <v>70</v>
      </c>
      <c r="Q11">
        <v>0</v>
      </c>
      <c r="R11">
        <v>0</v>
      </c>
      <c r="S11" s="1">
        <v>0</v>
      </c>
      <c r="T11">
        <v>0</v>
      </c>
      <c r="U11">
        <v>0</v>
      </c>
      <c r="V11" s="1">
        <v>0</v>
      </c>
      <c r="W11">
        <v>0</v>
      </c>
      <c r="X11">
        <v>0</v>
      </c>
      <c r="Y11" s="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7</v>
      </c>
      <c r="AN11">
        <v>0</v>
      </c>
      <c r="AO11">
        <v>0</v>
      </c>
      <c r="AP11" s="1">
        <v>0</v>
      </c>
      <c r="AQ11">
        <v>0</v>
      </c>
      <c r="AR11">
        <v>0</v>
      </c>
      <c r="AS11" s="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s="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f t="shared" si="0"/>
        <v>4.2</v>
      </c>
    </row>
    <row r="12" spans="1:59" x14ac:dyDescent="0.3">
      <c r="A12" t="s">
        <v>147</v>
      </c>
      <c r="B12" s="4">
        <v>22</v>
      </c>
      <c r="C12" t="s">
        <v>131</v>
      </c>
      <c r="D12" t="s">
        <v>148</v>
      </c>
      <c r="E12" t="s">
        <v>774</v>
      </c>
      <c r="F12">
        <v>12</v>
      </c>
      <c r="G12">
        <v>497</v>
      </c>
      <c r="H12">
        <v>0</v>
      </c>
      <c r="I12">
        <v>0</v>
      </c>
      <c r="J12">
        <v>0</v>
      </c>
      <c r="K12">
        <v>0</v>
      </c>
      <c r="L12" s="1">
        <v>0</v>
      </c>
      <c r="M12">
        <v>0</v>
      </c>
      <c r="N12">
        <v>0</v>
      </c>
      <c r="O12">
        <v>1</v>
      </c>
      <c r="P12">
        <v>283</v>
      </c>
      <c r="Q12">
        <v>0</v>
      </c>
      <c r="R12">
        <v>0</v>
      </c>
      <c r="S12" s="1">
        <v>0</v>
      </c>
      <c r="T12">
        <v>0</v>
      </c>
      <c r="U12">
        <v>0</v>
      </c>
      <c r="V12" s="1">
        <v>0</v>
      </c>
      <c r="W12">
        <v>0</v>
      </c>
      <c r="X12">
        <v>0</v>
      </c>
      <c r="Y12" s="1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0</v>
      </c>
      <c r="AJ12">
        <v>16</v>
      </c>
      <c r="AK12">
        <v>0</v>
      </c>
      <c r="AL12">
        <v>0</v>
      </c>
      <c r="AM12">
        <v>10</v>
      </c>
      <c r="AN12">
        <v>0</v>
      </c>
      <c r="AO12">
        <v>0</v>
      </c>
      <c r="AP12" s="1">
        <v>0</v>
      </c>
      <c r="AQ12">
        <v>0</v>
      </c>
      <c r="AR12">
        <v>0</v>
      </c>
      <c r="AS12" s="1">
        <v>0</v>
      </c>
      <c r="AT12">
        <v>0</v>
      </c>
      <c r="AU12">
        <v>0</v>
      </c>
      <c r="AV12">
        <v>0</v>
      </c>
      <c r="AW12">
        <v>7</v>
      </c>
      <c r="AX12">
        <v>2</v>
      </c>
      <c r="AY12">
        <v>0</v>
      </c>
      <c r="AZ12">
        <v>0</v>
      </c>
      <c r="BA12" s="1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f t="shared" si="0"/>
        <v>4.2</v>
      </c>
    </row>
    <row r="13" spans="1:59" x14ac:dyDescent="0.3">
      <c r="A13" t="s">
        <v>186</v>
      </c>
      <c r="B13" s="4">
        <v>19</v>
      </c>
      <c r="C13" t="s">
        <v>170</v>
      </c>
      <c r="D13" t="s">
        <v>187</v>
      </c>
      <c r="E13" t="s">
        <v>774</v>
      </c>
      <c r="F13">
        <v>3</v>
      </c>
      <c r="G13">
        <v>28</v>
      </c>
      <c r="H13">
        <v>0</v>
      </c>
      <c r="I13">
        <v>0</v>
      </c>
      <c r="J13">
        <v>0</v>
      </c>
      <c r="K13">
        <v>0</v>
      </c>
      <c r="L13" s="1">
        <v>0</v>
      </c>
      <c r="M13">
        <v>0</v>
      </c>
      <c r="N13">
        <v>0</v>
      </c>
      <c r="O13">
        <v>0</v>
      </c>
      <c r="P13">
        <v>31</v>
      </c>
      <c r="Q13">
        <v>0</v>
      </c>
      <c r="R13">
        <v>0</v>
      </c>
      <c r="S13" s="1">
        <v>0</v>
      </c>
      <c r="T13">
        <v>0</v>
      </c>
      <c r="U13">
        <v>0</v>
      </c>
      <c r="V13" s="1">
        <v>0</v>
      </c>
      <c r="W13">
        <v>0</v>
      </c>
      <c r="X13">
        <v>0</v>
      </c>
      <c r="Y13" s="1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 s="1">
        <v>0</v>
      </c>
      <c r="AQ13">
        <v>0</v>
      </c>
      <c r="AR13">
        <v>0</v>
      </c>
      <c r="AS13" s="1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 s="1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f t="shared" si="0"/>
        <v>4.2</v>
      </c>
    </row>
    <row r="14" spans="1:59" x14ac:dyDescent="0.3">
      <c r="A14" t="s">
        <v>195</v>
      </c>
      <c r="B14" s="4">
        <v>23</v>
      </c>
      <c r="C14" t="s">
        <v>170</v>
      </c>
      <c r="D14" t="s">
        <v>59</v>
      </c>
      <c r="E14" t="s">
        <v>773</v>
      </c>
      <c r="F14">
        <v>8</v>
      </c>
      <c r="G14">
        <v>112</v>
      </c>
      <c r="H14">
        <v>0</v>
      </c>
      <c r="I14">
        <v>0</v>
      </c>
      <c r="J14">
        <v>1</v>
      </c>
      <c r="K14">
        <v>0</v>
      </c>
      <c r="L14" s="1">
        <v>0</v>
      </c>
      <c r="M14">
        <v>0</v>
      </c>
      <c r="N14">
        <v>0</v>
      </c>
      <c r="O14">
        <v>0</v>
      </c>
      <c r="P14">
        <v>107</v>
      </c>
      <c r="Q14">
        <v>0</v>
      </c>
      <c r="R14">
        <v>0</v>
      </c>
      <c r="S14" s="1">
        <v>0</v>
      </c>
      <c r="T14">
        <v>0</v>
      </c>
      <c r="U14">
        <v>0</v>
      </c>
      <c r="V14" s="1">
        <v>0</v>
      </c>
      <c r="W14">
        <v>0</v>
      </c>
      <c r="X14">
        <v>0</v>
      </c>
      <c r="Y14" s="1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2</v>
      </c>
      <c r="AN14">
        <v>0</v>
      </c>
      <c r="AO14">
        <v>0</v>
      </c>
      <c r="AP14" s="1">
        <v>0</v>
      </c>
      <c r="AQ14">
        <v>0</v>
      </c>
      <c r="AR14">
        <v>0</v>
      </c>
      <c r="AS14" s="1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 s="1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f t="shared" si="0"/>
        <v>4.2</v>
      </c>
    </row>
    <row r="15" spans="1:59" x14ac:dyDescent="0.3">
      <c r="A15" t="s">
        <v>203</v>
      </c>
      <c r="B15" s="4">
        <v>18</v>
      </c>
      <c r="C15" t="s">
        <v>170</v>
      </c>
      <c r="D15" t="s">
        <v>143</v>
      </c>
      <c r="E15" t="s">
        <v>773</v>
      </c>
      <c r="F15">
        <v>10</v>
      </c>
      <c r="G15">
        <v>36</v>
      </c>
      <c r="H15">
        <v>0</v>
      </c>
      <c r="I15">
        <v>0</v>
      </c>
      <c r="J15">
        <v>1</v>
      </c>
      <c r="K15">
        <v>0</v>
      </c>
      <c r="L15" s="1">
        <v>0</v>
      </c>
      <c r="M15">
        <v>0</v>
      </c>
      <c r="N15">
        <v>0</v>
      </c>
      <c r="O15">
        <v>0</v>
      </c>
      <c r="P15">
        <v>57</v>
      </c>
      <c r="Q15">
        <v>0</v>
      </c>
      <c r="R15">
        <v>0</v>
      </c>
      <c r="S15" s="1">
        <v>0</v>
      </c>
      <c r="T15">
        <v>0</v>
      </c>
      <c r="U15">
        <v>0</v>
      </c>
      <c r="V15" s="1">
        <v>0</v>
      </c>
      <c r="W15">
        <v>0</v>
      </c>
      <c r="X15">
        <v>0</v>
      </c>
      <c r="Y15" s="1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4</v>
      </c>
      <c r="AN15">
        <v>0</v>
      </c>
      <c r="AO15">
        <v>0</v>
      </c>
      <c r="AP15" s="1">
        <v>0</v>
      </c>
      <c r="AQ15">
        <v>0</v>
      </c>
      <c r="AR15">
        <v>0</v>
      </c>
      <c r="AS15" s="1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 s="1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f t="shared" si="0"/>
        <v>4.2</v>
      </c>
    </row>
    <row r="16" spans="1:59" x14ac:dyDescent="0.3">
      <c r="A16" t="s">
        <v>247</v>
      </c>
      <c r="B16" s="4">
        <v>18</v>
      </c>
      <c r="C16" t="s">
        <v>240</v>
      </c>
      <c r="D16" t="s">
        <v>59</v>
      </c>
      <c r="E16" t="s">
        <v>774</v>
      </c>
      <c r="F16">
        <v>4</v>
      </c>
      <c r="G16">
        <v>169</v>
      </c>
      <c r="H16">
        <v>0</v>
      </c>
      <c r="I16">
        <v>0</v>
      </c>
      <c r="J16">
        <v>2</v>
      </c>
      <c r="K16">
        <v>0</v>
      </c>
      <c r="L16" s="1">
        <v>0</v>
      </c>
      <c r="M16">
        <v>1</v>
      </c>
      <c r="N16">
        <v>0</v>
      </c>
      <c r="O16">
        <v>0</v>
      </c>
      <c r="P16">
        <v>139</v>
      </c>
      <c r="Q16">
        <v>0</v>
      </c>
      <c r="R16">
        <v>0</v>
      </c>
      <c r="S16" s="1">
        <v>0</v>
      </c>
      <c r="T16">
        <v>0</v>
      </c>
      <c r="U16">
        <v>0</v>
      </c>
      <c r="V16" s="1">
        <v>0</v>
      </c>
      <c r="W16">
        <v>0</v>
      </c>
      <c r="X16">
        <v>0</v>
      </c>
      <c r="Y16" s="1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2</v>
      </c>
      <c r="AN16">
        <v>0</v>
      </c>
      <c r="AO16">
        <v>0</v>
      </c>
      <c r="AP16" s="1">
        <v>0</v>
      </c>
      <c r="AQ16">
        <v>0</v>
      </c>
      <c r="AR16">
        <v>0</v>
      </c>
      <c r="AS16" s="1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 s="1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f t="shared" si="0"/>
        <v>4.2</v>
      </c>
    </row>
    <row r="17" spans="1:59" x14ac:dyDescent="0.3">
      <c r="A17" t="s">
        <v>343</v>
      </c>
      <c r="B17" s="4">
        <v>17</v>
      </c>
      <c r="C17" t="s">
        <v>329</v>
      </c>
      <c r="D17" t="s">
        <v>59</v>
      </c>
      <c r="E17" t="s">
        <v>773</v>
      </c>
      <c r="F17">
        <v>8</v>
      </c>
      <c r="G17">
        <v>126</v>
      </c>
      <c r="H17">
        <v>0</v>
      </c>
      <c r="I17">
        <v>0</v>
      </c>
      <c r="J17">
        <v>3</v>
      </c>
      <c r="K17">
        <v>0</v>
      </c>
      <c r="L17" s="1">
        <v>0</v>
      </c>
      <c r="M17">
        <v>0</v>
      </c>
      <c r="N17">
        <v>0</v>
      </c>
      <c r="O17">
        <v>0</v>
      </c>
      <c r="P17">
        <v>100</v>
      </c>
      <c r="Q17">
        <v>0</v>
      </c>
      <c r="R17">
        <v>0</v>
      </c>
      <c r="S17" s="1">
        <v>0</v>
      </c>
      <c r="T17">
        <v>0</v>
      </c>
      <c r="U17">
        <v>0</v>
      </c>
      <c r="V17" s="1">
        <v>0</v>
      </c>
      <c r="W17">
        <v>0</v>
      </c>
      <c r="X17">
        <v>0</v>
      </c>
      <c r="Y17" s="1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</v>
      </c>
      <c r="AI17">
        <v>0</v>
      </c>
      <c r="AJ17">
        <v>1</v>
      </c>
      <c r="AK17">
        <v>0</v>
      </c>
      <c r="AL17">
        <v>0</v>
      </c>
      <c r="AM17">
        <v>7</v>
      </c>
      <c r="AN17">
        <v>0</v>
      </c>
      <c r="AO17">
        <v>0</v>
      </c>
      <c r="AP17" s="1">
        <v>0</v>
      </c>
      <c r="AQ17">
        <v>0</v>
      </c>
      <c r="AR17">
        <v>0</v>
      </c>
      <c r="AS17" s="1">
        <v>0</v>
      </c>
      <c r="AT17">
        <v>0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0</v>
      </c>
      <c r="BA17" s="1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f t="shared" si="0"/>
        <v>4.2</v>
      </c>
    </row>
    <row r="18" spans="1:59" x14ac:dyDescent="0.3">
      <c r="A18" t="s">
        <v>110</v>
      </c>
      <c r="B18" s="4">
        <v>20</v>
      </c>
      <c r="C18" t="s">
        <v>98</v>
      </c>
      <c r="D18" t="s">
        <v>111</v>
      </c>
      <c r="E18" t="s">
        <v>775</v>
      </c>
      <c r="F18">
        <v>20</v>
      </c>
      <c r="G18">
        <v>626</v>
      </c>
      <c r="H18">
        <v>7</v>
      </c>
      <c r="I18">
        <v>0</v>
      </c>
      <c r="J18">
        <v>31</v>
      </c>
      <c r="K18">
        <v>0</v>
      </c>
      <c r="L18" s="1">
        <v>0</v>
      </c>
      <c r="M18">
        <v>7</v>
      </c>
      <c r="N18">
        <v>0</v>
      </c>
      <c r="O18">
        <v>5</v>
      </c>
      <c r="P18">
        <v>295</v>
      </c>
      <c r="Q18">
        <v>0</v>
      </c>
      <c r="R18">
        <v>0</v>
      </c>
      <c r="S18" s="1">
        <v>0</v>
      </c>
      <c r="T18">
        <v>0</v>
      </c>
      <c r="U18">
        <v>0</v>
      </c>
      <c r="V18" s="1">
        <v>0</v>
      </c>
      <c r="W18">
        <v>0</v>
      </c>
      <c r="X18">
        <v>0</v>
      </c>
      <c r="Y18" s="1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15</v>
      </c>
      <c r="AI18">
        <v>0</v>
      </c>
      <c r="AJ18">
        <v>12</v>
      </c>
      <c r="AK18">
        <v>0</v>
      </c>
      <c r="AL18">
        <v>0</v>
      </c>
      <c r="AM18">
        <v>8</v>
      </c>
      <c r="AN18">
        <v>0</v>
      </c>
      <c r="AO18">
        <v>0</v>
      </c>
      <c r="AP18" s="1">
        <v>0</v>
      </c>
      <c r="AQ18">
        <v>0</v>
      </c>
      <c r="AR18">
        <v>0</v>
      </c>
      <c r="AS18" s="1">
        <v>0</v>
      </c>
      <c r="AT18">
        <v>0</v>
      </c>
      <c r="AU18">
        <v>0</v>
      </c>
      <c r="AV18">
        <v>0</v>
      </c>
      <c r="AW18">
        <v>14</v>
      </c>
      <c r="AX18">
        <v>3</v>
      </c>
      <c r="AY18">
        <v>1</v>
      </c>
      <c r="AZ18">
        <v>0</v>
      </c>
      <c r="BA18" s="1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f t="shared" si="0"/>
        <v>4.2</v>
      </c>
    </row>
    <row r="19" spans="1:59" x14ac:dyDescent="0.3">
      <c r="A19" t="s">
        <v>376</v>
      </c>
      <c r="B19" s="4">
        <v>22</v>
      </c>
      <c r="C19" t="s">
        <v>356</v>
      </c>
      <c r="D19" t="s">
        <v>59</v>
      </c>
      <c r="E19" t="s">
        <v>773</v>
      </c>
      <c r="F19">
        <v>21</v>
      </c>
      <c r="G19">
        <v>800</v>
      </c>
      <c r="H19">
        <v>2</v>
      </c>
      <c r="I19">
        <v>0</v>
      </c>
      <c r="J19">
        <v>19</v>
      </c>
      <c r="K19">
        <v>0</v>
      </c>
      <c r="L19" s="1">
        <v>0</v>
      </c>
      <c r="M19">
        <v>4</v>
      </c>
      <c r="N19">
        <v>0</v>
      </c>
      <c r="O19">
        <v>2</v>
      </c>
      <c r="P19">
        <v>406</v>
      </c>
      <c r="Q19">
        <v>0</v>
      </c>
      <c r="R19">
        <v>0</v>
      </c>
      <c r="S19" s="1">
        <v>0</v>
      </c>
      <c r="T19">
        <v>0</v>
      </c>
      <c r="U19">
        <v>0</v>
      </c>
      <c r="V19" s="1">
        <v>0</v>
      </c>
      <c r="W19">
        <v>0</v>
      </c>
      <c r="X19">
        <v>0</v>
      </c>
      <c r="Y19" s="1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13</v>
      </c>
      <c r="AI19">
        <v>1</v>
      </c>
      <c r="AJ19">
        <v>8</v>
      </c>
      <c r="AK19">
        <v>0</v>
      </c>
      <c r="AL19">
        <v>0</v>
      </c>
      <c r="AM19">
        <v>25</v>
      </c>
      <c r="AN19">
        <v>0</v>
      </c>
      <c r="AO19">
        <v>0</v>
      </c>
      <c r="AP19" s="1">
        <v>0</v>
      </c>
      <c r="AQ19">
        <v>0</v>
      </c>
      <c r="AR19">
        <v>0</v>
      </c>
      <c r="AS19" s="1">
        <v>0</v>
      </c>
      <c r="AT19">
        <v>0</v>
      </c>
      <c r="AU19">
        <v>0</v>
      </c>
      <c r="AV19">
        <v>0</v>
      </c>
      <c r="AW19">
        <v>20</v>
      </c>
      <c r="AX19">
        <v>3</v>
      </c>
      <c r="AY19">
        <v>1</v>
      </c>
      <c r="AZ19">
        <v>0</v>
      </c>
      <c r="BA19" s="1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f t="shared" si="0"/>
        <v>4.2</v>
      </c>
    </row>
    <row r="20" spans="1:59" x14ac:dyDescent="0.3">
      <c r="A20" t="s">
        <v>390</v>
      </c>
      <c r="B20" s="4">
        <v>20</v>
      </c>
      <c r="C20" t="s">
        <v>391</v>
      </c>
      <c r="D20" t="s">
        <v>94</v>
      </c>
      <c r="E20" t="s">
        <v>773</v>
      </c>
      <c r="F20">
        <v>11</v>
      </c>
      <c r="G20">
        <v>577</v>
      </c>
      <c r="H20">
        <v>0</v>
      </c>
      <c r="I20">
        <v>2</v>
      </c>
      <c r="J20">
        <v>13</v>
      </c>
      <c r="K20">
        <v>0</v>
      </c>
      <c r="L20" s="1">
        <v>0</v>
      </c>
      <c r="M20">
        <v>1</v>
      </c>
      <c r="N20">
        <v>1</v>
      </c>
      <c r="O20">
        <v>2</v>
      </c>
      <c r="P20">
        <v>382</v>
      </c>
      <c r="Q20">
        <v>0</v>
      </c>
      <c r="R20">
        <v>0</v>
      </c>
      <c r="S20" s="1">
        <v>0</v>
      </c>
      <c r="T20">
        <v>0</v>
      </c>
      <c r="U20">
        <v>0</v>
      </c>
      <c r="V20" s="1">
        <v>0</v>
      </c>
      <c r="W20">
        <v>0</v>
      </c>
      <c r="X20">
        <v>0</v>
      </c>
      <c r="Y20" s="1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12</v>
      </c>
      <c r="AI20">
        <v>0</v>
      </c>
      <c r="AJ20">
        <v>12</v>
      </c>
      <c r="AK20">
        <v>0</v>
      </c>
      <c r="AL20">
        <v>0</v>
      </c>
      <c r="AM20">
        <v>21</v>
      </c>
      <c r="AN20">
        <v>0</v>
      </c>
      <c r="AO20">
        <v>0</v>
      </c>
      <c r="AP20" s="1">
        <v>0</v>
      </c>
      <c r="AQ20">
        <v>0</v>
      </c>
      <c r="AR20">
        <v>0</v>
      </c>
      <c r="AS20" s="1">
        <v>0</v>
      </c>
      <c r="AT20">
        <v>0</v>
      </c>
      <c r="AU20">
        <v>0</v>
      </c>
      <c r="AV20">
        <v>0</v>
      </c>
      <c r="AW20">
        <v>11</v>
      </c>
      <c r="AX20">
        <v>0</v>
      </c>
      <c r="AY20">
        <v>0</v>
      </c>
      <c r="AZ20">
        <v>0</v>
      </c>
      <c r="BA20" s="1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f t="shared" si="0"/>
        <v>4.2</v>
      </c>
    </row>
    <row r="21" spans="1:59" x14ac:dyDescent="0.3">
      <c r="A21" t="s">
        <v>389</v>
      </c>
      <c r="B21" s="4">
        <v>28</v>
      </c>
      <c r="C21" t="s">
        <v>356</v>
      </c>
      <c r="D21" t="s">
        <v>158</v>
      </c>
      <c r="E21" t="s">
        <v>775</v>
      </c>
      <c r="F21">
        <v>20</v>
      </c>
      <c r="G21">
        <v>1001</v>
      </c>
      <c r="H21">
        <v>4</v>
      </c>
      <c r="I21">
        <v>0</v>
      </c>
      <c r="J21">
        <v>21</v>
      </c>
      <c r="K21">
        <v>1</v>
      </c>
      <c r="L21" s="1">
        <v>0</v>
      </c>
      <c r="M21">
        <v>5</v>
      </c>
      <c r="N21">
        <v>0</v>
      </c>
      <c r="O21">
        <v>8</v>
      </c>
      <c r="P21">
        <v>347</v>
      </c>
      <c r="Q21">
        <v>1189</v>
      </c>
      <c r="R21">
        <v>1090</v>
      </c>
      <c r="S21" s="1">
        <v>0.92</v>
      </c>
      <c r="T21">
        <v>3</v>
      </c>
      <c r="U21">
        <v>0</v>
      </c>
      <c r="V21" s="1">
        <v>0</v>
      </c>
      <c r="W21">
        <v>283</v>
      </c>
      <c r="X21">
        <v>255</v>
      </c>
      <c r="Y21" s="1">
        <v>0.9</v>
      </c>
      <c r="Z21">
        <v>3</v>
      </c>
      <c r="AA21">
        <v>326</v>
      </c>
      <c r="AB21">
        <v>150</v>
      </c>
      <c r="AC21">
        <v>0</v>
      </c>
      <c r="AD21">
        <v>0</v>
      </c>
      <c r="AE21">
        <v>0</v>
      </c>
      <c r="AF21">
        <v>7</v>
      </c>
      <c r="AG21">
        <v>126</v>
      </c>
      <c r="AH21">
        <v>17</v>
      </c>
      <c r="AI21">
        <v>0</v>
      </c>
      <c r="AJ21">
        <v>12</v>
      </c>
      <c r="AK21">
        <v>21</v>
      </c>
      <c r="AL21">
        <v>8</v>
      </c>
      <c r="AM21">
        <v>16</v>
      </c>
      <c r="AN21">
        <v>135</v>
      </c>
      <c r="AO21">
        <v>71</v>
      </c>
      <c r="AP21" s="1">
        <v>0.53</v>
      </c>
      <c r="AQ21">
        <v>50</v>
      </c>
      <c r="AR21">
        <v>28</v>
      </c>
      <c r="AS21" s="1">
        <v>0.56000000000000005</v>
      </c>
      <c r="AT21">
        <v>0</v>
      </c>
      <c r="AU21">
        <v>0</v>
      </c>
      <c r="AV21">
        <v>0</v>
      </c>
      <c r="AW21">
        <v>9</v>
      </c>
      <c r="AX21">
        <v>2</v>
      </c>
      <c r="AY21">
        <v>0</v>
      </c>
      <c r="AZ21">
        <v>0</v>
      </c>
      <c r="BA21" s="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f t="shared" si="0"/>
        <v>4.2</v>
      </c>
    </row>
    <row r="22" spans="1:59" x14ac:dyDescent="0.3">
      <c r="A22" t="s">
        <v>475</v>
      </c>
      <c r="B22" s="4">
        <v>22</v>
      </c>
      <c r="C22" t="s">
        <v>453</v>
      </c>
      <c r="D22" t="s">
        <v>62</v>
      </c>
      <c r="E22" t="s">
        <v>773</v>
      </c>
      <c r="F22">
        <v>11</v>
      </c>
      <c r="G22">
        <v>763</v>
      </c>
      <c r="H22">
        <v>1</v>
      </c>
      <c r="I22">
        <v>0</v>
      </c>
      <c r="J22">
        <v>9</v>
      </c>
      <c r="K22">
        <v>0</v>
      </c>
      <c r="L22" s="1">
        <v>0</v>
      </c>
      <c r="M22">
        <v>2</v>
      </c>
      <c r="N22">
        <v>2</v>
      </c>
      <c r="O22">
        <v>0</v>
      </c>
      <c r="P22">
        <v>733</v>
      </c>
      <c r="Q22">
        <v>0</v>
      </c>
      <c r="R22">
        <v>0</v>
      </c>
      <c r="S22" s="1">
        <v>0</v>
      </c>
      <c r="T22">
        <v>0</v>
      </c>
      <c r="U22">
        <v>0</v>
      </c>
      <c r="V22" s="1">
        <v>0</v>
      </c>
      <c r="W22">
        <v>0</v>
      </c>
      <c r="X22">
        <v>0</v>
      </c>
      <c r="Y22" s="1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</v>
      </c>
      <c r="AI22">
        <v>3</v>
      </c>
      <c r="AJ22">
        <v>21</v>
      </c>
      <c r="AK22">
        <v>0</v>
      </c>
      <c r="AL22">
        <v>0</v>
      </c>
      <c r="AM22">
        <v>16</v>
      </c>
      <c r="AN22">
        <v>0</v>
      </c>
      <c r="AO22">
        <v>0</v>
      </c>
      <c r="AP22" s="1">
        <v>0</v>
      </c>
      <c r="AQ22">
        <v>0</v>
      </c>
      <c r="AR22">
        <v>0</v>
      </c>
      <c r="AS22" s="1">
        <v>0</v>
      </c>
      <c r="AT22">
        <v>0</v>
      </c>
      <c r="AU22">
        <v>0</v>
      </c>
      <c r="AV22">
        <v>0</v>
      </c>
      <c r="AW22">
        <v>13</v>
      </c>
      <c r="AX22">
        <v>3</v>
      </c>
      <c r="AY22">
        <v>0</v>
      </c>
      <c r="AZ22">
        <v>0</v>
      </c>
      <c r="BA22" s="1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f t="shared" si="0"/>
        <v>4.2</v>
      </c>
    </row>
    <row r="23" spans="1:59" x14ac:dyDescent="0.3">
      <c r="A23" t="s">
        <v>476</v>
      </c>
      <c r="B23" s="4">
        <v>19</v>
      </c>
      <c r="C23" t="s">
        <v>453</v>
      </c>
      <c r="D23" t="s">
        <v>59</v>
      </c>
      <c r="E23" t="s">
        <v>774</v>
      </c>
      <c r="F23">
        <v>9</v>
      </c>
      <c r="G23">
        <v>527</v>
      </c>
      <c r="H23">
        <v>2</v>
      </c>
      <c r="I23">
        <v>0</v>
      </c>
      <c r="J23">
        <v>8</v>
      </c>
      <c r="K23">
        <v>0</v>
      </c>
      <c r="L23" s="1">
        <v>0</v>
      </c>
      <c r="M23">
        <v>0</v>
      </c>
      <c r="N23">
        <v>0</v>
      </c>
      <c r="O23">
        <v>1</v>
      </c>
      <c r="P23">
        <v>447</v>
      </c>
      <c r="Q23">
        <v>0</v>
      </c>
      <c r="R23">
        <v>0</v>
      </c>
      <c r="S23" s="1">
        <v>0</v>
      </c>
      <c r="T23">
        <v>0</v>
      </c>
      <c r="U23">
        <v>0</v>
      </c>
      <c r="V23" s="1">
        <v>0</v>
      </c>
      <c r="W23">
        <v>0</v>
      </c>
      <c r="X23">
        <v>0</v>
      </c>
      <c r="Y23" s="1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15</v>
      </c>
      <c r="AI23">
        <v>2</v>
      </c>
      <c r="AJ23">
        <v>10</v>
      </c>
      <c r="AK23">
        <v>0</v>
      </c>
      <c r="AL23">
        <v>0</v>
      </c>
      <c r="AM23">
        <v>9</v>
      </c>
      <c r="AN23">
        <v>0</v>
      </c>
      <c r="AO23">
        <v>0</v>
      </c>
      <c r="AP23" s="1">
        <v>0</v>
      </c>
      <c r="AQ23">
        <v>0</v>
      </c>
      <c r="AR23">
        <v>0</v>
      </c>
      <c r="AS23" s="1">
        <v>0</v>
      </c>
      <c r="AT23">
        <v>0</v>
      </c>
      <c r="AU23">
        <v>0</v>
      </c>
      <c r="AV23">
        <v>0</v>
      </c>
      <c r="AW23">
        <v>6</v>
      </c>
      <c r="AX23">
        <v>0</v>
      </c>
      <c r="AY23">
        <v>0</v>
      </c>
      <c r="AZ23">
        <v>0</v>
      </c>
      <c r="BA23" s="1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f t="shared" si="0"/>
        <v>4.2</v>
      </c>
    </row>
    <row r="24" spans="1:59" x14ac:dyDescent="0.3">
      <c r="A24" t="s">
        <v>556</v>
      </c>
      <c r="B24" s="4">
        <v>22</v>
      </c>
      <c r="C24" t="s">
        <v>785</v>
      </c>
      <c r="D24" t="s">
        <v>59</v>
      </c>
      <c r="E24" t="s">
        <v>774</v>
      </c>
      <c r="F24">
        <v>11</v>
      </c>
      <c r="G24">
        <v>772</v>
      </c>
      <c r="H24">
        <v>0</v>
      </c>
      <c r="I24">
        <v>0</v>
      </c>
      <c r="J24">
        <v>2</v>
      </c>
      <c r="K24">
        <v>0</v>
      </c>
      <c r="L24" s="1">
        <v>0</v>
      </c>
      <c r="M24">
        <v>1</v>
      </c>
      <c r="N24">
        <v>0</v>
      </c>
      <c r="O24">
        <v>0</v>
      </c>
      <c r="P24">
        <v>574</v>
      </c>
      <c r="Q24">
        <v>0</v>
      </c>
      <c r="R24">
        <v>0</v>
      </c>
      <c r="S24" s="1">
        <v>0</v>
      </c>
      <c r="T24">
        <v>0</v>
      </c>
      <c r="U24">
        <v>0</v>
      </c>
      <c r="V24" s="1">
        <v>0</v>
      </c>
      <c r="W24">
        <v>0</v>
      </c>
      <c r="X24">
        <v>0</v>
      </c>
      <c r="Y24" s="1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38</v>
      </c>
      <c r="AK24">
        <v>0</v>
      </c>
      <c r="AL24">
        <v>0</v>
      </c>
      <c r="AM24">
        <v>14</v>
      </c>
      <c r="AN24">
        <v>0</v>
      </c>
      <c r="AO24">
        <v>0</v>
      </c>
      <c r="AP24" s="1">
        <v>0</v>
      </c>
      <c r="AQ24">
        <v>0</v>
      </c>
      <c r="AR24">
        <v>0</v>
      </c>
      <c r="AS24" s="1">
        <v>0</v>
      </c>
      <c r="AT24">
        <v>0</v>
      </c>
      <c r="AU24">
        <v>0</v>
      </c>
      <c r="AV24">
        <v>0</v>
      </c>
      <c r="AW24">
        <v>9</v>
      </c>
      <c r="AX24">
        <v>2</v>
      </c>
      <c r="AY24">
        <v>0</v>
      </c>
      <c r="AZ24">
        <v>0</v>
      </c>
      <c r="BA24" s="1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f t="shared" si="0"/>
        <v>4.2</v>
      </c>
    </row>
    <row r="25" spans="1:59" x14ac:dyDescent="0.3">
      <c r="A25" t="s">
        <v>564</v>
      </c>
      <c r="B25" s="4">
        <v>33</v>
      </c>
      <c r="C25" t="s">
        <v>785</v>
      </c>
      <c r="D25" t="s">
        <v>233</v>
      </c>
      <c r="E25" t="s">
        <v>774</v>
      </c>
      <c r="F25">
        <v>6</v>
      </c>
      <c r="G25">
        <v>146</v>
      </c>
      <c r="H25">
        <v>0</v>
      </c>
      <c r="I25">
        <v>0</v>
      </c>
      <c r="J25">
        <v>1</v>
      </c>
      <c r="K25">
        <v>0</v>
      </c>
      <c r="L25" s="1">
        <v>0</v>
      </c>
      <c r="M25">
        <v>0</v>
      </c>
      <c r="N25">
        <v>0</v>
      </c>
      <c r="O25">
        <v>0</v>
      </c>
      <c r="P25">
        <v>98</v>
      </c>
      <c r="Q25">
        <v>0</v>
      </c>
      <c r="R25">
        <v>0</v>
      </c>
      <c r="S25" s="1">
        <v>0</v>
      </c>
      <c r="T25">
        <v>0</v>
      </c>
      <c r="U25">
        <v>0</v>
      </c>
      <c r="V25" s="1">
        <v>0</v>
      </c>
      <c r="W25">
        <v>0</v>
      </c>
      <c r="X25">
        <v>0</v>
      </c>
      <c r="Y25" s="1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</v>
      </c>
      <c r="AK25">
        <v>0</v>
      </c>
      <c r="AL25">
        <v>0</v>
      </c>
      <c r="AM25">
        <v>6</v>
      </c>
      <c r="AN25">
        <v>0</v>
      </c>
      <c r="AO25">
        <v>0</v>
      </c>
      <c r="AP25" s="1">
        <v>0</v>
      </c>
      <c r="AQ25">
        <v>0</v>
      </c>
      <c r="AR25">
        <v>0</v>
      </c>
      <c r="AS25" s="1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 s="1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f t="shared" si="0"/>
        <v>4.2</v>
      </c>
    </row>
    <row r="26" spans="1:59" x14ac:dyDescent="0.3">
      <c r="A26" t="s">
        <v>570</v>
      </c>
      <c r="B26" s="4">
        <v>22</v>
      </c>
      <c r="C26" t="s">
        <v>566</v>
      </c>
      <c r="D26" t="s">
        <v>76</v>
      </c>
      <c r="E26" t="s">
        <v>774</v>
      </c>
      <c r="F26">
        <v>4</v>
      </c>
      <c r="G26">
        <v>329</v>
      </c>
      <c r="H26">
        <v>0</v>
      </c>
      <c r="I26">
        <v>0</v>
      </c>
      <c r="J26">
        <v>1</v>
      </c>
      <c r="K26">
        <v>0</v>
      </c>
      <c r="L26" s="1">
        <v>0</v>
      </c>
      <c r="M26">
        <v>1</v>
      </c>
      <c r="N26">
        <v>0</v>
      </c>
      <c r="O26">
        <v>0</v>
      </c>
      <c r="P26">
        <v>270</v>
      </c>
      <c r="Q26">
        <v>0</v>
      </c>
      <c r="R26">
        <v>0</v>
      </c>
      <c r="S26" s="1">
        <v>0</v>
      </c>
      <c r="T26">
        <v>0</v>
      </c>
      <c r="U26">
        <v>0</v>
      </c>
      <c r="V26" s="1">
        <v>0</v>
      </c>
      <c r="W26">
        <v>0</v>
      </c>
      <c r="X26">
        <v>0</v>
      </c>
      <c r="Y26" s="1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21</v>
      </c>
      <c r="AK26">
        <v>0</v>
      </c>
      <c r="AL26">
        <v>0</v>
      </c>
      <c r="AM26">
        <v>7</v>
      </c>
      <c r="AN26">
        <v>0</v>
      </c>
      <c r="AO26">
        <v>0</v>
      </c>
      <c r="AP26" s="1">
        <v>0</v>
      </c>
      <c r="AQ26">
        <v>0</v>
      </c>
      <c r="AR26">
        <v>0</v>
      </c>
      <c r="AS26" s="1">
        <v>0</v>
      </c>
      <c r="AT26">
        <v>0</v>
      </c>
      <c r="AU26">
        <v>0</v>
      </c>
      <c r="AV26">
        <v>0</v>
      </c>
      <c r="AW26">
        <v>3</v>
      </c>
      <c r="AX26">
        <v>0</v>
      </c>
      <c r="AY26">
        <v>0</v>
      </c>
      <c r="AZ26">
        <v>0</v>
      </c>
      <c r="BA26" s="1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f t="shared" si="0"/>
        <v>4.2</v>
      </c>
    </row>
    <row r="27" spans="1:59" x14ac:dyDescent="0.3">
      <c r="A27" t="s">
        <v>175</v>
      </c>
      <c r="B27" s="4">
        <v>21</v>
      </c>
      <c r="C27" t="s">
        <v>170</v>
      </c>
      <c r="D27" t="s">
        <v>176</v>
      </c>
      <c r="E27" t="s">
        <v>775</v>
      </c>
      <c r="F27">
        <v>19</v>
      </c>
      <c r="G27">
        <v>446</v>
      </c>
      <c r="H27">
        <v>2</v>
      </c>
      <c r="I27">
        <v>1</v>
      </c>
      <c r="J27">
        <v>12</v>
      </c>
      <c r="K27">
        <v>0</v>
      </c>
      <c r="L27" s="1">
        <v>0</v>
      </c>
      <c r="M27">
        <v>2</v>
      </c>
      <c r="N27">
        <v>1</v>
      </c>
      <c r="O27">
        <v>1</v>
      </c>
      <c r="P27">
        <v>267</v>
      </c>
      <c r="Q27">
        <v>0</v>
      </c>
      <c r="R27">
        <v>0</v>
      </c>
      <c r="S27" s="1">
        <v>0</v>
      </c>
      <c r="T27">
        <v>0</v>
      </c>
      <c r="U27">
        <v>0</v>
      </c>
      <c r="V27" s="1">
        <v>0</v>
      </c>
      <c r="W27">
        <v>0</v>
      </c>
      <c r="X27">
        <v>0</v>
      </c>
      <c r="Y27" s="1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2</v>
      </c>
      <c r="AK27">
        <v>0</v>
      </c>
      <c r="AL27">
        <v>0</v>
      </c>
      <c r="AM27">
        <v>13</v>
      </c>
      <c r="AN27">
        <v>0</v>
      </c>
      <c r="AO27">
        <v>0</v>
      </c>
      <c r="AP27" s="1">
        <v>0</v>
      </c>
      <c r="AQ27">
        <v>0</v>
      </c>
      <c r="AR27">
        <v>0</v>
      </c>
      <c r="AS27" s="1">
        <v>0</v>
      </c>
      <c r="AT27">
        <v>0</v>
      </c>
      <c r="AU27">
        <v>0</v>
      </c>
      <c r="AV27">
        <v>0</v>
      </c>
      <c r="AW27">
        <v>5</v>
      </c>
      <c r="AX27">
        <v>1</v>
      </c>
      <c r="AY27">
        <v>0</v>
      </c>
      <c r="AZ27">
        <v>0</v>
      </c>
      <c r="BA27" s="1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f t="shared" si="0"/>
        <v>4.2</v>
      </c>
    </row>
    <row r="28" spans="1:59" x14ac:dyDescent="0.3">
      <c r="A28" t="s">
        <v>581</v>
      </c>
      <c r="B28" s="4">
        <v>17</v>
      </c>
      <c r="C28" t="s">
        <v>566</v>
      </c>
      <c r="D28" t="s">
        <v>96</v>
      </c>
      <c r="E28" t="s">
        <v>774</v>
      </c>
      <c r="F28">
        <v>2</v>
      </c>
      <c r="G28">
        <v>12</v>
      </c>
      <c r="H28">
        <v>0</v>
      </c>
      <c r="I28">
        <v>0</v>
      </c>
      <c r="J28">
        <v>0</v>
      </c>
      <c r="K28">
        <v>0</v>
      </c>
      <c r="L28" s="1">
        <v>0</v>
      </c>
      <c r="M28">
        <v>0</v>
      </c>
      <c r="N28">
        <v>0</v>
      </c>
      <c r="O28">
        <v>0</v>
      </c>
      <c r="P28">
        <v>19</v>
      </c>
      <c r="Q28">
        <v>0</v>
      </c>
      <c r="R28">
        <v>0</v>
      </c>
      <c r="S28" s="1">
        <v>0</v>
      </c>
      <c r="T28">
        <v>0</v>
      </c>
      <c r="U28">
        <v>0</v>
      </c>
      <c r="V28" s="1">
        <v>0</v>
      </c>
      <c r="W28">
        <v>0</v>
      </c>
      <c r="X28">
        <v>0</v>
      </c>
      <c r="Y28" s="1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0</v>
      </c>
      <c r="AQ28">
        <v>0</v>
      </c>
      <c r="AR28">
        <v>0</v>
      </c>
      <c r="AS28" s="1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1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f t="shared" si="0"/>
        <v>4.2</v>
      </c>
    </row>
    <row r="29" spans="1:59" x14ac:dyDescent="0.3">
      <c r="A29" t="s">
        <v>594</v>
      </c>
      <c r="B29" s="4">
        <v>18</v>
      </c>
      <c r="C29" t="s">
        <v>566</v>
      </c>
      <c r="D29" t="s">
        <v>59</v>
      </c>
      <c r="E29" t="s">
        <v>773</v>
      </c>
      <c r="F29">
        <v>2</v>
      </c>
      <c r="G29">
        <v>26</v>
      </c>
      <c r="H29">
        <v>0</v>
      </c>
      <c r="I29">
        <v>0</v>
      </c>
      <c r="J29">
        <v>1</v>
      </c>
      <c r="K29">
        <v>0</v>
      </c>
      <c r="L29" s="1">
        <v>0</v>
      </c>
      <c r="M29">
        <v>0</v>
      </c>
      <c r="N29">
        <v>0</v>
      </c>
      <c r="O29">
        <v>0</v>
      </c>
      <c r="P29">
        <v>19</v>
      </c>
      <c r="Q29">
        <v>0</v>
      </c>
      <c r="R29">
        <v>0</v>
      </c>
      <c r="S29" s="1">
        <v>0</v>
      </c>
      <c r="T29">
        <v>0</v>
      </c>
      <c r="U29">
        <v>0</v>
      </c>
      <c r="V29" s="1">
        <v>0</v>
      </c>
      <c r="W29">
        <v>0</v>
      </c>
      <c r="X29">
        <v>0</v>
      </c>
      <c r="Y29" s="1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 s="1">
        <v>0</v>
      </c>
      <c r="AQ29">
        <v>0</v>
      </c>
      <c r="AR29">
        <v>0</v>
      </c>
      <c r="AS29" s="1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 s="1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f t="shared" si="0"/>
        <v>4.2</v>
      </c>
    </row>
    <row r="30" spans="1:59" x14ac:dyDescent="0.3">
      <c r="A30" t="s">
        <v>599</v>
      </c>
      <c r="B30" s="4">
        <v>24</v>
      </c>
      <c r="C30" t="s">
        <v>566</v>
      </c>
      <c r="D30" t="s">
        <v>158</v>
      </c>
      <c r="E30" t="s">
        <v>773</v>
      </c>
      <c r="F30">
        <v>18</v>
      </c>
      <c r="G30">
        <v>682</v>
      </c>
      <c r="H30">
        <v>1</v>
      </c>
      <c r="I30">
        <v>0</v>
      </c>
      <c r="J30">
        <v>7</v>
      </c>
      <c r="K30">
        <v>0</v>
      </c>
      <c r="L30" s="1">
        <v>0</v>
      </c>
      <c r="M30">
        <v>0</v>
      </c>
      <c r="N30">
        <v>1</v>
      </c>
      <c r="O30">
        <v>0</v>
      </c>
      <c r="P30">
        <v>447</v>
      </c>
      <c r="Q30">
        <v>0</v>
      </c>
      <c r="R30">
        <v>0</v>
      </c>
      <c r="S30" s="1">
        <v>0</v>
      </c>
      <c r="T30">
        <v>0</v>
      </c>
      <c r="U30">
        <v>0</v>
      </c>
      <c r="V30" s="1">
        <v>0</v>
      </c>
      <c r="W30">
        <v>0</v>
      </c>
      <c r="X30">
        <v>0</v>
      </c>
      <c r="Y30" s="1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</v>
      </c>
      <c r="AI30">
        <v>0</v>
      </c>
      <c r="AJ30">
        <v>14</v>
      </c>
      <c r="AK30">
        <v>0</v>
      </c>
      <c r="AL30">
        <v>0</v>
      </c>
      <c r="AM30">
        <v>20</v>
      </c>
      <c r="AN30">
        <v>0</v>
      </c>
      <c r="AO30">
        <v>0</v>
      </c>
      <c r="AP30" s="1">
        <v>0</v>
      </c>
      <c r="AQ30">
        <v>0</v>
      </c>
      <c r="AR30">
        <v>0</v>
      </c>
      <c r="AS30" s="1">
        <v>0</v>
      </c>
      <c r="AT30">
        <v>0</v>
      </c>
      <c r="AU30">
        <v>0</v>
      </c>
      <c r="AV30">
        <v>0</v>
      </c>
      <c r="AW30">
        <v>11</v>
      </c>
      <c r="AX30">
        <v>1</v>
      </c>
      <c r="AY30">
        <v>0</v>
      </c>
      <c r="AZ30">
        <v>0</v>
      </c>
      <c r="BA30" s="1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f t="shared" si="0"/>
        <v>4.2</v>
      </c>
    </row>
    <row r="31" spans="1:59" x14ac:dyDescent="0.3">
      <c r="A31" t="s">
        <v>659</v>
      </c>
      <c r="B31" s="4">
        <v>18</v>
      </c>
      <c r="C31" t="s">
        <v>783</v>
      </c>
      <c r="D31" t="s">
        <v>59</v>
      </c>
      <c r="E31" t="s">
        <v>774</v>
      </c>
      <c r="F31">
        <v>15</v>
      </c>
      <c r="G31">
        <v>662</v>
      </c>
      <c r="H31">
        <v>0</v>
      </c>
      <c r="I31">
        <v>0</v>
      </c>
      <c r="J31">
        <v>3</v>
      </c>
      <c r="K31">
        <v>0</v>
      </c>
      <c r="L31" s="1">
        <v>0</v>
      </c>
      <c r="M31">
        <v>0</v>
      </c>
      <c r="N31">
        <v>0</v>
      </c>
      <c r="O31">
        <v>1</v>
      </c>
      <c r="P31">
        <v>488</v>
      </c>
      <c r="Q31">
        <v>0</v>
      </c>
      <c r="R31">
        <v>0</v>
      </c>
      <c r="S31" s="1">
        <v>0</v>
      </c>
      <c r="T31">
        <v>0</v>
      </c>
      <c r="U31">
        <v>0</v>
      </c>
      <c r="V31" s="1">
        <v>0</v>
      </c>
      <c r="W31">
        <v>0</v>
      </c>
      <c r="X31">
        <v>0</v>
      </c>
      <c r="Y31" s="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</v>
      </c>
      <c r="AI31">
        <v>1</v>
      </c>
      <c r="AJ31">
        <v>20</v>
      </c>
      <c r="AK31">
        <v>0</v>
      </c>
      <c r="AL31">
        <v>0</v>
      </c>
      <c r="AM31">
        <v>21</v>
      </c>
      <c r="AN31">
        <v>0</v>
      </c>
      <c r="AO31">
        <v>0</v>
      </c>
      <c r="AP31" s="1">
        <v>0</v>
      </c>
      <c r="AQ31">
        <v>0</v>
      </c>
      <c r="AR31">
        <v>0</v>
      </c>
      <c r="AS31" s="1">
        <v>0</v>
      </c>
      <c r="AT31">
        <v>0</v>
      </c>
      <c r="AU31">
        <v>0</v>
      </c>
      <c r="AV31">
        <v>0</v>
      </c>
      <c r="AW31">
        <v>5</v>
      </c>
      <c r="AX31">
        <v>1</v>
      </c>
      <c r="AY31">
        <v>0</v>
      </c>
      <c r="AZ31">
        <v>0</v>
      </c>
      <c r="BA31" s="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f t="shared" si="0"/>
        <v>4.2</v>
      </c>
    </row>
    <row r="32" spans="1:59" x14ac:dyDescent="0.3">
      <c r="A32" t="s">
        <v>681</v>
      </c>
      <c r="B32" s="4">
        <v>17</v>
      </c>
      <c r="C32" t="s">
        <v>782</v>
      </c>
      <c r="D32" t="s">
        <v>59</v>
      </c>
      <c r="E32" t="s">
        <v>773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 s="1">
        <v>0</v>
      </c>
      <c r="M32">
        <v>0</v>
      </c>
      <c r="N32">
        <v>0</v>
      </c>
      <c r="O32">
        <v>0</v>
      </c>
      <c r="P32">
        <v>6</v>
      </c>
      <c r="Q32">
        <v>0</v>
      </c>
      <c r="R32">
        <v>0</v>
      </c>
      <c r="S32" s="1">
        <v>0</v>
      </c>
      <c r="T32">
        <v>0</v>
      </c>
      <c r="U32">
        <v>0</v>
      </c>
      <c r="V32" s="1">
        <v>0</v>
      </c>
      <c r="W32">
        <v>0</v>
      </c>
      <c r="X32">
        <v>0</v>
      </c>
      <c r="Y32" s="1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">
        <v>0</v>
      </c>
      <c r="AQ32">
        <v>0</v>
      </c>
      <c r="AR32">
        <v>0</v>
      </c>
      <c r="AS32" s="1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1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f t="shared" si="0"/>
        <v>4.2</v>
      </c>
    </row>
    <row r="33" spans="1:59" x14ac:dyDescent="0.3">
      <c r="A33" t="s">
        <v>624</v>
      </c>
      <c r="B33" s="4">
        <v>22</v>
      </c>
      <c r="C33" t="s">
        <v>784</v>
      </c>
      <c r="D33" t="s">
        <v>625</v>
      </c>
      <c r="E33" t="s">
        <v>774</v>
      </c>
      <c r="F33">
        <v>16</v>
      </c>
      <c r="G33">
        <v>1251</v>
      </c>
      <c r="H33">
        <v>0</v>
      </c>
      <c r="I33">
        <v>0</v>
      </c>
      <c r="J33">
        <v>5</v>
      </c>
      <c r="K33">
        <v>13</v>
      </c>
      <c r="L33" s="1">
        <v>0.13</v>
      </c>
      <c r="M33">
        <v>0</v>
      </c>
      <c r="N33">
        <v>0</v>
      </c>
      <c r="O33">
        <v>0</v>
      </c>
      <c r="P33">
        <v>984</v>
      </c>
      <c r="Q33">
        <v>325</v>
      </c>
      <c r="R33">
        <v>248</v>
      </c>
      <c r="S33" s="1">
        <v>0.76</v>
      </c>
      <c r="T33">
        <v>8</v>
      </c>
      <c r="U33">
        <v>3</v>
      </c>
      <c r="V33" s="1">
        <v>0.38</v>
      </c>
      <c r="W33">
        <v>125</v>
      </c>
      <c r="X33">
        <v>91</v>
      </c>
      <c r="Y33" s="1">
        <v>0.73</v>
      </c>
      <c r="Z33">
        <v>2</v>
      </c>
      <c r="AA33">
        <v>114</v>
      </c>
      <c r="AB33">
        <v>67</v>
      </c>
      <c r="AC33">
        <v>2</v>
      </c>
      <c r="AD33">
        <v>0</v>
      </c>
      <c r="AE33">
        <v>9</v>
      </c>
      <c r="AF33">
        <v>7</v>
      </c>
      <c r="AG33">
        <v>35</v>
      </c>
      <c r="AH33">
        <v>2</v>
      </c>
      <c r="AI33">
        <v>2</v>
      </c>
      <c r="AJ33">
        <v>46</v>
      </c>
      <c r="AK33">
        <v>2</v>
      </c>
      <c r="AL33">
        <v>0</v>
      </c>
      <c r="AM33">
        <v>10</v>
      </c>
      <c r="AN33">
        <v>115</v>
      </c>
      <c r="AO33">
        <v>40</v>
      </c>
      <c r="AP33" s="1">
        <v>0.35</v>
      </c>
      <c r="AQ33">
        <v>126</v>
      </c>
      <c r="AR33">
        <v>31</v>
      </c>
      <c r="AS33" s="1">
        <v>0.25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 s="1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f t="shared" si="0"/>
        <v>4.2</v>
      </c>
    </row>
    <row r="34" spans="1:59" x14ac:dyDescent="0.3">
      <c r="A34" t="s">
        <v>654</v>
      </c>
      <c r="B34" s="4">
        <v>27</v>
      </c>
      <c r="C34" t="s">
        <v>783</v>
      </c>
      <c r="D34" t="s">
        <v>59</v>
      </c>
      <c r="E34" t="s">
        <v>774</v>
      </c>
      <c r="F34">
        <v>38</v>
      </c>
      <c r="G34">
        <v>3349</v>
      </c>
      <c r="H34">
        <v>0</v>
      </c>
      <c r="I34">
        <v>1</v>
      </c>
      <c r="J34">
        <v>13</v>
      </c>
      <c r="K34">
        <v>4</v>
      </c>
      <c r="L34" s="1">
        <v>0.3</v>
      </c>
      <c r="M34">
        <v>4</v>
      </c>
      <c r="N34">
        <v>0</v>
      </c>
      <c r="O34">
        <v>2</v>
      </c>
      <c r="P34">
        <v>2424</v>
      </c>
      <c r="Q34">
        <v>372</v>
      </c>
      <c r="R34">
        <v>312</v>
      </c>
      <c r="S34" s="1">
        <v>0.84</v>
      </c>
      <c r="T34">
        <v>1</v>
      </c>
      <c r="U34">
        <v>0</v>
      </c>
      <c r="V34" s="1">
        <v>0</v>
      </c>
      <c r="W34">
        <v>50</v>
      </c>
      <c r="X34">
        <v>23</v>
      </c>
      <c r="Y34" s="1">
        <v>0.46</v>
      </c>
      <c r="Z34">
        <v>0</v>
      </c>
      <c r="AA34">
        <v>49</v>
      </c>
      <c r="AB34">
        <v>12</v>
      </c>
      <c r="AC34">
        <v>0</v>
      </c>
      <c r="AD34">
        <v>0</v>
      </c>
      <c r="AE34">
        <v>0</v>
      </c>
      <c r="AF34">
        <v>0</v>
      </c>
      <c r="AG34">
        <v>26</v>
      </c>
      <c r="AH34">
        <v>4</v>
      </c>
      <c r="AI34">
        <v>6</v>
      </c>
      <c r="AJ34">
        <v>210</v>
      </c>
      <c r="AK34">
        <v>16</v>
      </c>
      <c r="AL34">
        <v>10</v>
      </c>
      <c r="AM34">
        <v>39</v>
      </c>
      <c r="AN34">
        <v>30</v>
      </c>
      <c r="AO34">
        <v>12</v>
      </c>
      <c r="AP34" s="1">
        <v>0.4</v>
      </c>
      <c r="AQ34">
        <v>46</v>
      </c>
      <c r="AR34">
        <v>26</v>
      </c>
      <c r="AS34" s="1">
        <v>0.56999999999999995</v>
      </c>
      <c r="AT34">
        <v>0</v>
      </c>
      <c r="AU34">
        <v>0</v>
      </c>
      <c r="AV34">
        <v>0</v>
      </c>
      <c r="AW34">
        <v>23</v>
      </c>
      <c r="AX34">
        <v>5</v>
      </c>
      <c r="AY34">
        <v>0</v>
      </c>
      <c r="AZ34">
        <v>0</v>
      </c>
      <c r="BA34" s="1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f t="shared" si="0"/>
        <v>4.2</v>
      </c>
    </row>
    <row r="35" spans="1:59" x14ac:dyDescent="0.3">
      <c r="A35" t="s">
        <v>483</v>
      </c>
      <c r="B35" s="4">
        <v>20</v>
      </c>
      <c r="C35" t="s">
        <v>453</v>
      </c>
      <c r="D35" t="s">
        <v>66</v>
      </c>
      <c r="E35" t="s">
        <v>775</v>
      </c>
      <c r="F35">
        <v>29</v>
      </c>
      <c r="G35">
        <v>1770</v>
      </c>
      <c r="H35">
        <v>1</v>
      </c>
      <c r="I35">
        <v>8</v>
      </c>
      <c r="J35">
        <v>55</v>
      </c>
      <c r="K35">
        <v>6</v>
      </c>
      <c r="L35" s="1">
        <v>0</v>
      </c>
      <c r="M35">
        <v>6</v>
      </c>
      <c r="N35">
        <v>1</v>
      </c>
      <c r="O35">
        <v>3</v>
      </c>
      <c r="P35">
        <v>1208</v>
      </c>
      <c r="Q35">
        <v>1209</v>
      </c>
      <c r="R35">
        <v>1036</v>
      </c>
      <c r="S35" s="1">
        <v>0.86</v>
      </c>
      <c r="T35">
        <v>7</v>
      </c>
      <c r="U35">
        <v>3</v>
      </c>
      <c r="V35" s="1">
        <v>0.43</v>
      </c>
      <c r="W35">
        <v>191</v>
      </c>
      <c r="X35">
        <v>118</v>
      </c>
      <c r="Y35" s="1">
        <v>0.62</v>
      </c>
      <c r="Z35">
        <v>0</v>
      </c>
      <c r="AA35">
        <v>237</v>
      </c>
      <c r="AB35">
        <v>127</v>
      </c>
      <c r="AC35">
        <v>0</v>
      </c>
      <c r="AD35">
        <v>0</v>
      </c>
      <c r="AE35">
        <v>1</v>
      </c>
      <c r="AF35">
        <v>1</v>
      </c>
      <c r="AG35">
        <v>97</v>
      </c>
      <c r="AH35">
        <v>38</v>
      </c>
      <c r="AI35">
        <v>3</v>
      </c>
      <c r="AJ35">
        <v>9</v>
      </c>
      <c r="AK35">
        <v>21</v>
      </c>
      <c r="AL35">
        <v>37</v>
      </c>
      <c r="AM35">
        <v>23</v>
      </c>
      <c r="AN35">
        <v>90</v>
      </c>
      <c r="AO35">
        <v>48</v>
      </c>
      <c r="AP35" s="1">
        <v>0.53</v>
      </c>
      <c r="AQ35">
        <v>172</v>
      </c>
      <c r="AR35">
        <v>94</v>
      </c>
      <c r="AS35" s="1">
        <v>0.55000000000000004</v>
      </c>
      <c r="AT35">
        <v>0</v>
      </c>
      <c r="AU35">
        <v>0</v>
      </c>
      <c r="AV35">
        <v>0</v>
      </c>
      <c r="AW35">
        <v>17</v>
      </c>
      <c r="AX35">
        <v>3</v>
      </c>
      <c r="AY35">
        <v>0</v>
      </c>
      <c r="AZ35">
        <v>0</v>
      </c>
      <c r="BA35" s="1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f t="shared" si="0"/>
        <v>4.2</v>
      </c>
    </row>
    <row r="36" spans="1:59" x14ac:dyDescent="0.3">
      <c r="A36" t="s">
        <v>427</v>
      </c>
      <c r="B36" s="4">
        <v>30</v>
      </c>
      <c r="C36" t="s">
        <v>425</v>
      </c>
      <c r="D36" t="s">
        <v>78</v>
      </c>
      <c r="E36" t="s">
        <v>774</v>
      </c>
      <c r="F36">
        <v>33</v>
      </c>
      <c r="G36">
        <v>2492</v>
      </c>
      <c r="H36">
        <v>0</v>
      </c>
      <c r="I36">
        <v>1</v>
      </c>
      <c r="J36">
        <v>15</v>
      </c>
      <c r="K36">
        <v>24</v>
      </c>
      <c r="L36" s="1">
        <v>0.14000000000000001</v>
      </c>
      <c r="M36">
        <v>2</v>
      </c>
      <c r="N36">
        <v>1</v>
      </c>
      <c r="O36">
        <v>3</v>
      </c>
      <c r="P36">
        <v>2129</v>
      </c>
      <c r="Q36">
        <v>632</v>
      </c>
      <c r="R36">
        <v>491</v>
      </c>
      <c r="S36" s="1">
        <v>0.78</v>
      </c>
      <c r="T36">
        <v>76</v>
      </c>
      <c r="U36">
        <v>13</v>
      </c>
      <c r="V36" s="1">
        <v>0.17</v>
      </c>
      <c r="W36">
        <v>350</v>
      </c>
      <c r="X36">
        <v>250</v>
      </c>
      <c r="Y36" s="1">
        <v>0.71</v>
      </c>
      <c r="Z36">
        <v>3</v>
      </c>
      <c r="AA36">
        <v>283</v>
      </c>
      <c r="AB36">
        <v>206</v>
      </c>
      <c r="AC36">
        <v>3</v>
      </c>
      <c r="AD36">
        <v>4</v>
      </c>
      <c r="AE36">
        <v>17</v>
      </c>
      <c r="AF36">
        <v>10</v>
      </c>
      <c r="AG36">
        <v>89</v>
      </c>
      <c r="AH36">
        <v>13</v>
      </c>
      <c r="AI36">
        <v>6</v>
      </c>
      <c r="AJ36">
        <v>42</v>
      </c>
      <c r="AK36">
        <v>6</v>
      </c>
      <c r="AL36">
        <v>1</v>
      </c>
      <c r="AM36">
        <v>39</v>
      </c>
      <c r="AN36">
        <v>194</v>
      </c>
      <c r="AO36">
        <v>91</v>
      </c>
      <c r="AP36" s="1">
        <v>0.47</v>
      </c>
      <c r="AQ36">
        <v>61</v>
      </c>
      <c r="AR36">
        <v>24</v>
      </c>
      <c r="AS36" s="1">
        <v>0.39</v>
      </c>
      <c r="AT36">
        <v>0</v>
      </c>
      <c r="AU36">
        <v>0</v>
      </c>
      <c r="AV36">
        <v>1</v>
      </c>
      <c r="AW36">
        <v>11</v>
      </c>
      <c r="AX36">
        <v>3</v>
      </c>
      <c r="AY36">
        <v>1</v>
      </c>
      <c r="AZ36">
        <v>0</v>
      </c>
      <c r="BA36" s="1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f t="shared" si="0"/>
        <v>4.2</v>
      </c>
    </row>
    <row r="37" spans="1:59" x14ac:dyDescent="0.3">
      <c r="A37" t="s">
        <v>182</v>
      </c>
      <c r="B37" s="4">
        <v>23</v>
      </c>
      <c r="C37" t="s">
        <v>170</v>
      </c>
      <c r="D37" t="s">
        <v>66</v>
      </c>
      <c r="E37" t="s">
        <v>775</v>
      </c>
      <c r="F37">
        <v>8</v>
      </c>
      <c r="G37">
        <v>168</v>
      </c>
      <c r="H37">
        <v>0</v>
      </c>
      <c r="I37">
        <v>0</v>
      </c>
      <c r="J37">
        <v>2</v>
      </c>
      <c r="K37">
        <v>0</v>
      </c>
      <c r="L37" s="1">
        <v>0</v>
      </c>
      <c r="M37">
        <v>0</v>
      </c>
      <c r="N37">
        <v>0</v>
      </c>
      <c r="O37">
        <v>1</v>
      </c>
      <c r="P37">
        <v>93</v>
      </c>
      <c r="Q37">
        <v>0</v>
      </c>
      <c r="R37">
        <v>0</v>
      </c>
      <c r="S37" s="1">
        <v>0</v>
      </c>
      <c r="T37">
        <v>0</v>
      </c>
      <c r="U37">
        <v>0</v>
      </c>
      <c r="V37" s="1">
        <v>0</v>
      </c>
      <c r="W37">
        <v>0</v>
      </c>
      <c r="X37">
        <v>0</v>
      </c>
      <c r="Y37" s="1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5</v>
      </c>
      <c r="AN37">
        <v>0</v>
      </c>
      <c r="AO37">
        <v>0</v>
      </c>
      <c r="AP37" s="1">
        <v>0</v>
      </c>
      <c r="AQ37">
        <v>0</v>
      </c>
      <c r="AR37">
        <v>0</v>
      </c>
      <c r="AS37" s="1">
        <v>0</v>
      </c>
      <c r="AT37">
        <v>0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0</v>
      </c>
      <c r="BA37" s="1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f t="shared" si="0"/>
        <v>4.2</v>
      </c>
    </row>
    <row r="38" spans="1:59" x14ac:dyDescent="0.3">
      <c r="A38" t="s">
        <v>219</v>
      </c>
      <c r="B38" s="4">
        <v>26</v>
      </c>
      <c r="C38" t="s">
        <v>205</v>
      </c>
      <c r="D38" t="s">
        <v>66</v>
      </c>
      <c r="E38" t="s">
        <v>774</v>
      </c>
      <c r="F38">
        <v>13</v>
      </c>
      <c r="G38">
        <v>960</v>
      </c>
      <c r="H38">
        <v>0</v>
      </c>
      <c r="I38">
        <v>0</v>
      </c>
      <c r="J38">
        <v>1</v>
      </c>
      <c r="K38">
        <v>18</v>
      </c>
      <c r="L38" s="1">
        <v>0.24</v>
      </c>
      <c r="M38">
        <v>0</v>
      </c>
      <c r="N38">
        <v>0</v>
      </c>
      <c r="O38">
        <v>0</v>
      </c>
      <c r="P38">
        <v>831</v>
      </c>
      <c r="Q38">
        <v>691</v>
      </c>
      <c r="R38">
        <v>587</v>
      </c>
      <c r="S38" s="1">
        <v>0.85</v>
      </c>
      <c r="T38">
        <v>31</v>
      </c>
      <c r="U38">
        <v>9</v>
      </c>
      <c r="V38" s="1">
        <v>0.28999999999999998</v>
      </c>
      <c r="W38">
        <v>277</v>
      </c>
      <c r="X38">
        <v>219</v>
      </c>
      <c r="Y38" s="1">
        <v>0.79</v>
      </c>
      <c r="Z38">
        <v>2</v>
      </c>
      <c r="AA38">
        <v>363</v>
      </c>
      <c r="AB38">
        <v>212</v>
      </c>
      <c r="AC38">
        <v>2</v>
      </c>
      <c r="AD38">
        <v>0</v>
      </c>
      <c r="AE38">
        <v>14</v>
      </c>
      <c r="AF38">
        <v>6</v>
      </c>
      <c r="AG38">
        <v>172</v>
      </c>
      <c r="AH38">
        <v>0</v>
      </c>
      <c r="AI38">
        <v>1</v>
      </c>
      <c r="AJ38">
        <v>38</v>
      </c>
      <c r="AK38">
        <v>20</v>
      </c>
      <c r="AL38">
        <v>2</v>
      </c>
      <c r="AM38">
        <v>5</v>
      </c>
      <c r="AN38">
        <v>328</v>
      </c>
      <c r="AO38">
        <v>171</v>
      </c>
      <c r="AP38" s="1">
        <v>0.52</v>
      </c>
      <c r="AQ38">
        <v>27</v>
      </c>
      <c r="AR38">
        <v>8</v>
      </c>
      <c r="AS38" s="1">
        <v>0.3</v>
      </c>
      <c r="AT38">
        <v>0</v>
      </c>
      <c r="AU38">
        <v>0</v>
      </c>
      <c r="AV38">
        <v>0</v>
      </c>
      <c r="AW38">
        <v>9</v>
      </c>
      <c r="AX38">
        <v>4</v>
      </c>
      <c r="AY38">
        <v>0</v>
      </c>
      <c r="AZ38">
        <v>0</v>
      </c>
      <c r="BA38" s="1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f t="shared" si="0"/>
        <v>4.2</v>
      </c>
    </row>
    <row r="39" spans="1:59" x14ac:dyDescent="0.3">
      <c r="A39" t="s">
        <v>311</v>
      </c>
      <c r="B39" s="4">
        <v>34</v>
      </c>
      <c r="C39" t="s">
        <v>300</v>
      </c>
      <c r="D39" t="s">
        <v>257</v>
      </c>
      <c r="E39" t="s">
        <v>773</v>
      </c>
      <c r="F39">
        <v>37</v>
      </c>
      <c r="G39">
        <v>3067</v>
      </c>
      <c r="H39">
        <v>0</v>
      </c>
      <c r="I39">
        <v>3</v>
      </c>
      <c r="J39">
        <v>27</v>
      </c>
      <c r="K39">
        <v>0</v>
      </c>
      <c r="L39" s="1">
        <v>0</v>
      </c>
      <c r="M39">
        <v>1</v>
      </c>
      <c r="N39">
        <v>1</v>
      </c>
      <c r="O39">
        <v>0</v>
      </c>
      <c r="P39">
        <v>1930</v>
      </c>
      <c r="Q39">
        <v>713</v>
      </c>
      <c r="R39">
        <v>661</v>
      </c>
      <c r="S39" s="1">
        <v>0.93</v>
      </c>
      <c r="T39">
        <v>4</v>
      </c>
      <c r="U39">
        <v>1</v>
      </c>
      <c r="V39" s="1">
        <v>0.25</v>
      </c>
      <c r="W39">
        <v>82</v>
      </c>
      <c r="X39">
        <v>67</v>
      </c>
      <c r="Y39" s="1">
        <v>0.82</v>
      </c>
      <c r="Z39">
        <v>3</v>
      </c>
      <c r="AA39">
        <v>220</v>
      </c>
      <c r="AB39">
        <v>142</v>
      </c>
      <c r="AC39">
        <v>0</v>
      </c>
      <c r="AD39">
        <v>0</v>
      </c>
      <c r="AE39">
        <v>0</v>
      </c>
      <c r="AF39">
        <v>1</v>
      </c>
      <c r="AG39">
        <v>42</v>
      </c>
      <c r="AH39">
        <v>38</v>
      </c>
      <c r="AI39">
        <v>11</v>
      </c>
      <c r="AJ39">
        <v>34</v>
      </c>
      <c r="AK39">
        <v>4</v>
      </c>
      <c r="AL39">
        <v>14</v>
      </c>
      <c r="AM39">
        <v>133</v>
      </c>
      <c r="AN39">
        <v>32</v>
      </c>
      <c r="AO39">
        <v>16</v>
      </c>
      <c r="AP39" s="1">
        <v>0.5</v>
      </c>
      <c r="AQ39">
        <v>14</v>
      </c>
      <c r="AR39">
        <v>8</v>
      </c>
      <c r="AS39" s="1">
        <v>0.56999999999999995</v>
      </c>
      <c r="AT39">
        <v>0</v>
      </c>
      <c r="AU39">
        <v>0</v>
      </c>
      <c r="AV39">
        <v>0</v>
      </c>
      <c r="AW39">
        <v>55</v>
      </c>
      <c r="AX39">
        <v>9</v>
      </c>
      <c r="AY39">
        <v>0</v>
      </c>
      <c r="AZ39">
        <v>0</v>
      </c>
      <c r="BA39" s="1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f t="shared" si="0"/>
        <v>4.2</v>
      </c>
    </row>
    <row r="40" spans="1:59" x14ac:dyDescent="0.3">
      <c r="A40" t="s">
        <v>688</v>
      </c>
      <c r="B40" s="4">
        <v>23</v>
      </c>
      <c r="C40" t="s">
        <v>782</v>
      </c>
      <c r="D40" t="s">
        <v>689</v>
      </c>
      <c r="E40" t="s">
        <v>774</v>
      </c>
      <c r="F40">
        <v>37</v>
      </c>
      <c r="G40">
        <v>3127</v>
      </c>
      <c r="H40">
        <v>4</v>
      </c>
      <c r="I40">
        <v>7</v>
      </c>
      <c r="J40">
        <v>36</v>
      </c>
      <c r="K40">
        <v>3</v>
      </c>
      <c r="L40" s="1">
        <v>0.09</v>
      </c>
      <c r="M40">
        <v>3</v>
      </c>
      <c r="N40">
        <v>1</v>
      </c>
      <c r="O40">
        <v>6</v>
      </c>
      <c r="P40">
        <v>2315</v>
      </c>
      <c r="Q40">
        <v>743</v>
      </c>
      <c r="R40">
        <v>657</v>
      </c>
      <c r="S40" s="1">
        <v>0.88</v>
      </c>
      <c r="T40">
        <v>18</v>
      </c>
      <c r="U40">
        <v>1</v>
      </c>
      <c r="V40" s="1">
        <v>0.06</v>
      </c>
      <c r="W40">
        <v>194</v>
      </c>
      <c r="X40">
        <v>152</v>
      </c>
      <c r="Y40" s="1">
        <v>0.78</v>
      </c>
      <c r="Z40">
        <v>4</v>
      </c>
      <c r="AA40">
        <v>121</v>
      </c>
      <c r="AB40">
        <v>53</v>
      </c>
      <c r="AC40">
        <v>0</v>
      </c>
      <c r="AD40">
        <v>1</v>
      </c>
      <c r="AE40">
        <v>0</v>
      </c>
      <c r="AF40">
        <v>2</v>
      </c>
      <c r="AG40">
        <v>66</v>
      </c>
      <c r="AH40">
        <v>47</v>
      </c>
      <c r="AI40">
        <v>0</v>
      </c>
      <c r="AJ40">
        <v>66</v>
      </c>
      <c r="AK40">
        <v>13</v>
      </c>
      <c r="AL40">
        <v>5</v>
      </c>
      <c r="AM40">
        <v>89</v>
      </c>
      <c r="AN40">
        <v>56</v>
      </c>
      <c r="AO40">
        <v>27</v>
      </c>
      <c r="AP40" s="1">
        <v>0.48</v>
      </c>
      <c r="AQ40">
        <v>33</v>
      </c>
      <c r="AR40">
        <v>24</v>
      </c>
      <c r="AS40" s="1">
        <v>0.73</v>
      </c>
      <c r="AT40">
        <v>0</v>
      </c>
      <c r="AU40">
        <v>0</v>
      </c>
      <c r="AV40">
        <v>0</v>
      </c>
      <c r="AW40">
        <v>0</v>
      </c>
      <c r="AX40">
        <v>5</v>
      </c>
      <c r="AY40">
        <v>1</v>
      </c>
      <c r="AZ40">
        <v>0</v>
      </c>
      <c r="BA40" s="1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f t="shared" si="0"/>
        <v>4.2</v>
      </c>
    </row>
    <row r="41" spans="1:59" x14ac:dyDescent="0.3">
      <c r="A41" t="s">
        <v>284</v>
      </c>
      <c r="B41" s="4">
        <v>26</v>
      </c>
      <c r="C41" t="s">
        <v>270</v>
      </c>
      <c r="D41" t="s">
        <v>257</v>
      </c>
      <c r="E41" t="s">
        <v>773</v>
      </c>
      <c r="F41">
        <v>38</v>
      </c>
      <c r="G41">
        <v>2714</v>
      </c>
      <c r="H41">
        <v>8</v>
      </c>
      <c r="I41">
        <v>6</v>
      </c>
      <c r="J41">
        <v>59</v>
      </c>
      <c r="K41">
        <v>2</v>
      </c>
      <c r="L41" s="1">
        <v>0</v>
      </c>
      <c r="M41">
        <v>17</v>
      </c>
      <c r="N41">
        <v>2</v>
      </c>
      <c r="O41">
        <v>11</v>
      </c>
      <c r="P41">
        <v>1198</v>
      </c>
      <c r="Q41">
        <v>755</v>
      </c>
      <c r="R41">
        <v>661</v>
      </c>
      <c r="S41" s="1">
        <v>0.88</v>
      </c>
      <c r="T41">
        <v>1</v>
      </c>
      <c r="U41">
        <v>0</v>
      </c>
      <c r="V41" s="1">
        <v>0</v>
      </c>
      <c r="W41">
        <v>86</v>
      </c>
      <c r="X41">
        <v>54</v>
      </c>
      <c r="Y41" s="1">
        <v>0.63</v>
      </c>
      <c r="Z41">
        <v>0</v>
      </c>
      <c r="AA41">
        <v>161</v>
      </c>
      <c r="AB41">
        <v>78</v>
      </c>
      <c r="AC41">
        <v>0</v>
      </c>
      <c r="AD41">
        <v>0</v>
      </c>
      <c r="AE41">
        <v>0</v>
      </c>
      <c r="AF41">
        <v>0</v>
      </c>
      <c r="AG41">
        <v>45</v>
      </c>
      <c r="AH41">
        <v>43</v>
      </c>
      <c r="AI41">
        <v>3</v>
      </c>
      <c r="AJ41">
        <v>38</v>
      </c>
      <c r="AK41">
        <v>9</v>
      </c>
      <c r="AL41">
        <v>7</v>
      </c>
      <c r="AM41">
        <v>22</v>
      </c>
      <c r="AN41">
        <v>48</v>
      </c>
      <c r="AO41">
        <v>31</v>
      </c>
      <c r="AP41" s="1">
        <v>0.65</v>
      </c>
      <c r="AQ41">
        <v>33</v>
      </c>
      <c r="AR41">
        <v>20</v>
      </c>
      <c r="AS41" s="1">
        <v>0.61</v>
      </c>
      <c r="AT41">
        <v>0</v>
      </c>
      <c r="AU41">
        <v>0</v>
      </c>
      <c r="AV41">
        <v>0</v>
      </c>
      <c r="AW41">
        <v>14</v>
      </c>
      <c r="AX41">
        <v>4</v>
      </c>
      <c r="AY41">
        <v>0</v>
      </c>
      <c r="AZ41">
        <v>0</v>
      </c>
      <c r="BA41" s="1">
        <v>0</v>
      </c>
      <c r="BB41">
        <v>0</v>
      </c>
      <c r="BC41">
        <v>2</v>
      </c>
      <c r="BD41">
        <v>0</v>
      </c>
      <c r="BE41">
        <v>0</v>
      </c>
      <c r="BF41">
        <v>0</v>
      </c>
      <c r="BG41">
        <f t="shared" si="0"/>
        <v>4.2</v>
      </c>
    </row>
    <row r="42" spans="1:59" x14ac:dyDescent="0.3">
      <c r="A42" t="s">
        <v>351</v>
      </c>
      <c r="B42" s="4">
        <v>27</v>
      </c>
      <c r="C42" t="s">
        <v>329</v>
      </c>
      <c r="D42" t="s">
        <v>114</v>
      </c>
      <c r="E42" t="s">
        <v>773</v>
      </c>
      <c r="F42">
        <v>30</v>
      </c>
      <c r="G42">
        <v>2355</v>
      </c>
      <c r="H42">
        <v>0</v>
      </c>
      <c r="I42">
        <v>2</v>
      </c>
      <c r="J42">
        <v>18</v>
      </c>
      <c r="K42">
        <v>21</v>
      </c>
      <c r="L42" s="1">
        <v>0.02</v>
      </c>
      <c r="M42">
        <v>2</v>
      </c>
      <c r="N42">
        <v>0</v>
      </c>
      <c r="O42">
        <v>0</v>
      </c>
      <c r="P42">
        <v>1546</v>
      </c>
      <c r="Q42">
        <v>763</v>
      </c>
      <c r="R42">
        <v>666</v>
      </c>
      <c r="S42" s="1">
        <v>0.87</v>
      </c>
      <c r="T42">
        <v>70</v>
      </c>
      <c r="U42">
        <v>16</v>
      </c>
      <c r="V42" s="1">
        <v>0.23</v>
      </c>
      <c r="W42">
        <v>485</v>
      </c>
      <c r="X42">
        <v>411</v>
      </c>
      <c r="Y42" s="1">
        <v>0.85</v>
      </c>
      <c r="Z42">
        <v>5</v>
      </c>
      <c r="AA42">
        <v>471</v>
      </c>
      <c r="AB42">
        <v>256</v>
      </c>
      <c r="AC42">
        <v>0</v>
      </c>
      <c r="AD42">
        <v>5</v>
      </c>
      <c r="AE42">
        <v>28</v>
      </c>
      <c r="AF42">
        <v>25</v>
      </c>
      <c r="AG42">
        <v>79</v>
      </c>
      <c r="AH42">
        <v>8</v>
      </c>
      <c r="AI42">
        <v>0</v>
      </c>
      <c r="AJ42">
        <v>32</v>
      </c>
      <c r="AK42">
        <v>6</v>
      </c>
      <c r="AL42">
        <v>2</v>
      </c>
      <c r="AM42">
        <v>68</v>
      </c>
      <c r="AN42">
        <v>206</v>
      </c>
      <c r="AO42">
        <v>103</v>
      </c>
      <c r="AP42" s="1">
        <v>0.5</v>
      </c>
      <c r="AQ42">
        <v>3</v>
      </c>
      <c r="AR42">
        <v>1</v>
      </c>
      <c r="AS42" s="1">
        <v>0.33</v>
      </c>
      <c r="AT42">
        <v>0</v>
      </c>
      <c r="AU42">
        <v>0</v>
      </c>
      <c r="AV42">
        <v>0</v>
      </c>
      <c r="AW42">
        <v>66</v>
      </c>
      <c r="AX42">
        <v>12</v>
      </c>
      <c r="AY42">
        <v>0</v>
      </c>
      <c r="AZ42">
        <v>0</v>
      </c>
      <c r="BA42" s="1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f t="shared" si="0"/>
        <v>4.2</v>
      </c>
    </row>
    <row r="43" spans="1:59" x14ac:dyDescent="0.3">
      <c r="A43" t="s">
        <v>539</v>
      </c>
      <c r="B43" s="4">
        <v>21</v>
      </c>
      <c r="C43" t="s">
        <v>786</v>
      </c>
      <c r="D43" t="s">
        <v>59</v>
      </c>
      <c r="E43" t="s">
        <v>774</v>
      </c>
      <c r="F43">
        <v>37</v>
      </c>
      <c r="G43">
        <v>2842</v>
      </c>
      <c r="H43">
        <v>0</v>
      </c>
      <c r="I43">
        <v>1</v>
      </c>
      <c r="J43">
        <v>6</v>
      </c>
      <c r="K43">
        <v>18</v>
      </c>
      <c r="L43" s="1">
        <v>0.16</v>
      </c>
      <c r="M43">
        <v>0</v>
      </c>
      <c r="N43">
        <v>0</v>
      </c>
      <c r="O43">
        <v>2</v>
      </c>
      <c r="P43">
        <v>2081</v>
      </c>
      <c r="Q43">
        <v>949</v>
      </c>
      <c r="R43">
        <v>710</v>
      </c>
      <c r="S43" s="1">
        <v>0.75</v>
      </c>
      <c r="T43">
        <v>14</v>
      </c>
      <c r="U43">
        <v>2</v>
      </c>
      <c r="V43" s="1">
        <v>0.14000000000000001</v>
      </c>
      <c r="W43">
        <v>284</v>
      </c>
      <c r="X43">
        <v>172</v>
      </c>
      <c r="Y43" s="1">
        <v>0.61</v>
      </c>
      <c r="Z43">
        <v>0</v>
      </c>
      <c r="AA43">
        <v>97</v>
      </c>
      <c r="AB43">
        <v>36</v>
      </c>
      <c r="AC43">
        <v>0</v>
      </c>
      <c r="AD43">
        <v>1</v>
      </c>
      <c r="AE43">
        <v>1</v>
      </c>
      <c r="AF43">
        <v>1</v>
      </c>
      <c r="AG43">
        <v>63</v>
      </c>
      <c r="AH43">
        <v>39</v>
      </c>
      <c r="AI43">
        <v>7</v>
      </c>
      <c r="AJ43">
        <v>94</v>
      </c>
      <c r="AK43">
        <v>20</v>
      </c>
      <c r="AL43">
        <v>21</v>
      </c>
      <c r="AM43">
        <v>54</v>
      </c>
      <c r="AN43">
        <v>158</v>
      </c>
      <c r="AO43">
        <v>75</v>
      </c>
      <c r="AP43" s="1">
        <v>0.48</v>
      </c>
      <c r="AQ43">
        <v>176</v>
      </c>
      <c r="AR43">
        <v>101</v>
      </c>
      <c r="AS43" s="1">
        <v>0.56999999999999995</v>
      </c>
      <c r="AT43">
        <v>0</v>
      </c>
      <c r="AU43">
        <v>0</v>
      </c>
      <c r="AV43">
        <v>0</v>
      </c>
      <c r="AW43">
        <v>6</v>
      </c>
      <c r="AX43">
        <v>1</v>
      </c>
      <c r="AY43">
        <v>0</v>
      </c>
      <c r="AZ43">
        <v>0</v>
      </c>
      <c r="BA43" s="1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f t="shared" si="0"/>
        <v>4.2</v>
      </c>
    </row>
    <row r="44" spans="1:59" x14ac:dyDescent="0.3">
      <c r="A44" t="s">
        <v>357</v>
      </c>
      <c r="B44" s="4">
        <v>22</v>
      </c>
      <c r="C44" t="s">
        <v>356</v>
      </c>
      <c r="D44" t="s">
        <v>358</v>
      </c>
      <c r="E44" t="s">
        <v>775</v>
      </c>
      <c r="F44">
        <v>11</v>
      </c>
      <c r="G44">
        <v>125</v>
      </c>
      <c r="H44">
        <v>0</v>
      </c>
      <c r="I44">
        <v>0</v>
      </c>
      <c r="J44">
        <v>4</v>
      </c>
      <c r="K44">
        <v>0</v>
      </c>
      <c r="L44" s="1">
        <v>0</v>
      </c>
      <c r="M44">
        <v>0</v>
      </c>
      <c r="N44">
        <v>0</v>
      </c>
      <c r="O44">
        <v>1</v>
      </c>
      <c r="P44">
        <v>64</v>
      </c>
      <c r="Q44">
        <v>0</v>
      </c>
      <c r="R44">
        <v>0</v>
      </c>
      <c r="S44" s="1">
        <v>0</v>
      </c>
      <c r="T44">
        <v>0</v>
      </c>
      <c r="U44">
        <v>0</v>
      </c>
      <c r="V44" s="1">
        <v>0</v>
      </c>
      <c r="W44">
        <v>0</v>
      </c>
      <c r="X44">
        <v>0</v>
      </c>
      <c r="Y44" s="1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</v>
      </c>
      <c r="AI44">
        <v>0</v>
      </c>
      <c r="AJ44">
        <v>2</v>
      </c>
      <c r="AK44">
        <v>0</v>
      </c>
      <c r="AL44">
        <v>0</v>
      </c>
      <c r="AM44">
        <v>1</v>
      </c>
      <c r="AN44">
        <v>0</v>
      </c>
      <c r="AO44">
        <v>0</v>
      </c>
      <c r="AP44" s="1">
        <v>0</v>
      </c>
      <c r="AQ44">
        <v>0</v>
      </c>
      <c r="AR44">
        <v>0</v>
      </c>
      <c r="AS44" s="1">
        <v>0</v>
      </c>
      <c r="AT44">
        <v>0</v>
      </c>
      <c r="AU44">
        <v>0</v>
      </c>
      <c r="AV44">
        <v>0</v>
      </c>
      <c r="AW44">
        <v>8</v>
      </c>
      <c r="AX44">
        <v>3</v>
      </c>
      <c r="AY44">
        <v>0</v>
      </c>
      <c r="AZ44">
        <v>0</v>
      </c>
      <c r="BA44" s="1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f t="shared" si="0"/>
        <v>4.2</v>
      </c>
    </row>
    <row r="45" spans="1:59" x14ac:dyDescent="0.3">
      <c r="A45" t="s">
        <v>642</v>
      </c>
      <c r="B45" s="4">
        <v>29</v>
      </c>
      <c r="C45" t="s">
        <v>783</v>
      </c>
      <c r="D45" t="s">
        <v>72</v>
      </c>
      <c r="E45" t="s">
        <v>774</v>
      </c>
      <c r="F45">
        <v>31</v>
      </c>
      <c r="G45">
        <v>2126</v>
      </c>
      <c r="H45">
        <v>2</v>
      </c>
      <c r="I45">
        <v>1</v>
      </c>
      <c r="J45">
        <v>16</v>
      </c>
      <c r="K45">
        <v>11</v>
      </c>
      <c r="L45" s="1">
        <v>0.16</v>
      </c>
      <c r="M45">
        <v>3</v>
      </c>
      <c r="N45">
        <v>1</v>
      </c>
      <c r="O45">
        <v>0</v>
      </c>
      <c r="P45">
        <v>1376</v>
      </c>
      <c r="Q45">
        <v>1001</v>
      </c>
      <c r="R45">
        <v>914</v>
      </c>
      <c r="S45" s="1">
        <v>0.91</v>
      </c>
      <c r="T45">
        <v>16</v>
      </c>
      <c r="U45">
        <v>5</v>
      </c>
      <c r="V45" s="1">
        <v>0.31</v>
      </c>
      <c r="W45">
        <v>385</v>
      </c>
      <c r="X45">
        <v>341</v>
      </c>
      <c r="Y45" s="1">
        <v>0.89</v>
      </c>
      <c r="Z45">
        <v>2</v>
      </c>
      <c r="AA45">
        <v>244</v>
      </c>
      <c r="AB45">
        <v>129</v>
      </c>
      <c r="AC45">
        <v>3</v>
      </c>
      <c r="AD45">
        <v>2</v>
      </c>
      <c r="AE45">
        <v>7</v>
      </c>
      <c r="AF45">
        <v>5</v>
      </c>
      <c r="AG45">
        <v>75</v>
      </c>
      <c r="AH45">
        <v>7</v>
      </c>
      <c r="AI45">
        <v>1</v>
      </c>
      <c r="AJ45">
        <v>56</v>
      </c>
      <c r="AK45">
        <v>11</v>
      </c>
      <c r="AL45">
        <v>2</v>
      </c>
      <c r="AM45">
        <v>60</v>
      </c>
      <c r="AN45">
        <v>130</v>
      </c>
      <c r="AO45">
        <v>61</v>
      </c>
      <c r="AP45" s="1">
        <v>0.47</v>
      </c>
      <c r="AQ45">
        <v>26</v>
      </c>
      <c r="AR45">
        <v>6</v>
      </c>
      <c r="AS45" s="1">
        <v>0.23</v>
      </c>
      <c r="AT45">
        <v>0</v>
      </c>
      <c r="AU45">
        <v>0</v>
      </c>
      <c r="AV45">
        <v>0</v>
      </c>
      <c r="AW45">
        <v>25</v>
      </c>
      <c r="AX45">
        <v>5</v>
      </c>
      <c r="AY45">
        <v>0</v>
      </c>
      <c r="AZ45">
        <v>0</v>
      </c>
      <c r="BA45" s="1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f t="shared" si="0"/>
        <v>4.2</v>
      </c>
    </row>
    <row r="46" spans="1:59" x14ac:dyDescent="0.3">
      <c r="A46" t="s">
        <v>326</v>
      </c>
      <c r="B46" s="4">
        <v>25</v>
      </c>
      <c r="C46" t="s">
        <v>300</v>
      </c>
      <c r="D46" t="s">
        <v>88</v>
      </c>
      <c r="E46" t="s">
        <v>774</v>
      </c>
      <c r="F46">
        <v>35</v>
      </c>
      <c r="G46">
        <v>3084</v>
      </c>
      <c r="H46">
        <v>1</v>
      </c>
      <c r="I46">
        <v>2</v>
      </c>
      <c r="J46">
        <v>14</v>
      </c>
      <c r="K46">
        <v>4</v>
      </c>
      <c r="L46" s="1">
        <v>7.0000000000000007E-2</v>
      </c>
      <c r="M46">
        <v>0</v>
      </c>
      <c r="N46">
        <v>0</v>
      </c>
      <c r="O46">
        <v>3</v>
      </c>
      <c r="P46">
        <v>1744</v>
      </c>
      <c r="Q46">
        <v>1015</v>
      </c>
      <c r="R46">
        <v>857</v>
      </c>
      <c r="S46" s="1">
        <v>0.84</v>
      </c>
      <c r="T46">
        <v>29</v>
      </c>
      <c r="U46">
        <v>8</v>
      </c>
      <c r="V46" s="1">
        <v>0.28000000000000003</v>
      </c>
      <c r="W46">
        <v>316</v>
      </c>
      <c r="X46">
        <v>236</v>
      </c>
      <c r="Y46" s="1">
        <v>0.75</v>
      </c>
      <c r="Z46">
        <v>3</v>
      </c>
      <c r="AA46">
        <v>211</v>
      </c>
      <c r="AB46">
        <v>84</v>
      </c>
      <c r="AC46">
        <v>0</v>
      </c>
      <c r="AD46">
        <v>0</v>
      </c>
      <c r="AE46">
        <v>0</v>
      </c>
      <c r="AF46">
        <v>2</v>
      </c>
      <c r="AG46">
        <v>107</v>
      </c>
      <c r="AH46">
        <v>11</v>
      </c>
      <c r="AI46">
        <v>10</v>
      </c>
      <c r="AJ46">
        <v>135</v>
      </c>
      <c r="AK46">
        <v>27</v>
      </c>
      <c r="AL46">
        <v>9</v>
      </c>
      <c r="AM46">
        <v>63</v>
      </c>
      <c r="AN46">
        <v>110</v>
      </c>
      <c r="AO46">
        <v>56</v>
      </c>
      <c r="AP46" s="1">
        <v>0.51</v>
      </c>
      <c r="AQ46">
        <v>32</v>
      </c>
      <c r="AR46">
        <v>19</v>
      </c>
      <c r="AS46" s="1">
        <v>0.59</v>
      </c>
      <c r="AT46">
        <v>0</v>
      </c>
      <c r="AU46">
        <v>0</v>
      </c>
      <c r="AV46">
        <v>0</v>
      </c>
      <c r="AW46">
        <v>22</v>
      </c>
      <c r="AX46">
        <v>4</v>
      </c>
      <c r="AY46">
        <v>0</v>
      </c>
      <c r="AZ46">
        <v>0</v>
      </c>
      <c r="BA46" s="1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f t="shared" si="0"/>
        <v>4.2</v>
      </c>
    </row>
    <row r="47" spans="1:59" x14ac:dyDescent="0.3">
      <c r="A47" t="s">
        <v>673</v>
      </c>
      <c r="B47" s="4">
        <v>26</v>
      </c>
      <c r="C47" t="s">
        <v>782</v>
      </c>
      <c r="D47" t="s">
        <v>96</v>
      </c>
      <c r="E47" t="s">
        <v>773</v>
      </c>
      <c r="F47">
        <v>35</v>
      </c>
      <c r="G47">
        <v>1681</v>
      </c>
      <c r="H47">
        <v>2</v>
      </c>
      <c r="I47">
        <v>7</v>
      </c>
      <c r="J47">
        <v>22</v>
      </c>
      <c r="K47">
        <v>8</v>
      </c>
      <c r="L47" s="1">
        <v>0</v>
      </c>
      <c r="M47">
        <v>2</v>
      </c>
      <c r="N47">
        <v>0</v>
      </c>
      <c r="O47">
        <v>1</v>
      </c>
      <c r="P47">
        <v>924</v>
      </c>
      <c r="Q47">
        <v>1055</v>
      </c>
      <c r="R47">
        <v>821</v>
      </c>
      <c r="S47" s="1">
        <v>0.78</v>
      </c>
      <c r="T47">
        <v>12</v>
      </c>
      <c r="U47">
        <v>5</v>
      </c>
      <c r="V47" s="1">
        <v>0.42</v>
      </c>
      <c r="W47">
        <v>271</v>
      </c>
      <c r="X47">
        <v>169</v>
      </c>
      <c r="Y47" s="1">
        <v>0.62</v>
      </c>
      <c r="Z47">
        <v>9</v>
      </c>
      <c r="AA47">
        <v>155</v>
      </c>
      <c r="AB47">
        <v>65</v>
      </c>
      <c r="AC47">
        <v>0</v>
      </c>
      <c r="AD47">
        <v>0</v>
      </c>
      <c r="AE47">
        <v>2</v>
      </c>
      <c r="AF47">
        <v>0</v>
      </c>
      <c r="AG47">
        <v>154</v>
      </c>
      <c r="AH47">
        <v>29</v>
      </c>
      <c r="AI47">
        <v>0</v>
      </c>
      <c r="AJ47">
        <v>17</v>
      </c>
      <c r="AK47">
        <v>42</v>
      </c>
      <c r="AL47">
        <v>18</v>
      </c>
      <c r="AM47">
        <v>39</v>
      </c>
      <c r="AN47">
        <v>147</v>
      </c>
      <c r="AO47">
        <v>77</v>
      </c>
      <c r="AP47" s="1">
        <v>0.52</v>
      </c>
      <c r="AQ47">
        <v>86</v>
      </c>
      <c r="AR47">
        <v>45</v>
      </c>
      <c r="AS47" s="1">
        <v>0.52</v>
      </c>
      <c r="AT47">
        <v>0</v>
      </c>
      <c r="AU47">
        <v>0</v>
      </c>
      <c r="AV47">
        <v>0</v>
      </c>
      <c r="AW47">
        <v>31</v>
      </c>
      <c r="AX47">
        <v>3</v>
      </c>
      <c r="AY47">
        <v>0</v>
      </c>
      <c r="AZ47">
        <v>0</v>
      </c>
      <c r="BA47" s="1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f t="shared" si="0"/>
        <v>4.2</v>
      </c>
    </row>
    <row r="48" spans="1:59" x14ac:dyDescent="0.3">
      <c r="A48" t="s">
        <v>660</v>
      </c>
      <c r="B48" s="4">
        <v>29</v>
      </c>
      <c r="C48" t="s">
        <v>783</v>
      </c>
      <c r="D48" t="s">
        <v>450</v>
      </c>
      <c r="E48" t="s">
        <v>773</v>
      </c>
      <c r="F48">
        <v>35</v>
      </c>
      <c r="G48">
        <v>2570</v>
      </c>
      <c r="H48">
        <v>9</v>
      </c>
      <c r="I48">
        <v>1</v>
      </c>
      <c r="J48">
        <v>55</v>
      </c>
      <c r="K48">
        <v>2</v>
      </c>
      <c r="L48" s="1">
        <v>0.08</v>
      </c>
      <c r="M48">
        <v>6</v>
      </c>
      <c r="N48">
        <v>1</v>
      </c>
      <c r="O48">
        <v>4</v>
      </c>
      <c r="P48">
        <v>1337</v>
      </c>
      <c r="Q48">
        <v>1177</v>
      </c>
      <c r="R48">
        <v>1075</v>
      </c>
      <c r="S48" s="1">
        <v>0.91</v>
      </c>
      <c r="T48">
        <v>0</v>
      </c>
      <c r="U48">
        <v>0</v>
      </c>
      <c r="V48" s="1">
        <v>0</v>
      </c>
      <c r="W48">
        <v>102</v>
      </c>
      <c r="X48">
        <v>70</v>
      </c>
      <c r="Y48" s="1">
        <v>0.69</v>
      </c>
      <c r="Z48">
        <v>2</v>
      </c>
      <c r="AA48">
        <v>219</v>
      </c>
      <c r="AB48">
        <v>119</v>
      </c>
      <c r="AC48">
        <v>0</v>
      </c>
      <c r="AD48">
        <v>0</v>
      </c>
      <c r="AE48">
        <v>1</v>
      </c>
      <c r="AF48">
        <v>0</v>
      </c>
      <c r="AG48">
        <v>41</v>
      </c>
      <c r="AH48">
        <v>15</v>
      </c>
      <c r="AI48">
        <v>5</v>
      </c>
      <c r="AJ48">
        <v>84</v>
      </c>
      <c r="AK48">
        <v>11</v>
      </c>
      <c r="AL48">
        <v>7</v>
      </c>
      <c r="AM48">
        <v>46</v>
      </c>
      <c r="AN48">
        <v>43</v>
      </c>
      <c r="AO48">
        <v>30</v>
      </c>
      <c r="AP48" s="1">
        <v>0.7</v>
      </c>
      <c r="AQ48">
        <v>70</v>
      </c>
      <c r="AR48">
        <v>42</v>
      </c>
      <c r="AS48" s="1">
        <v>0.6</v>
      </c>
      <c r="AT48">
        <v>0</v>
      </c>
      <c r="AU48">
        <v>0</v>
      </c>
      <c r="AV48">
        <v>0</v>
      </c>
      <c r="AW48">
        <v>47</v>
      </c>
      <c r="AX48">
        <v>8</v>
      </c>
      <c r="AY48">
        <v>0</v>
      </c>
      <c r="AZ48">
        <v>0</v>
      </c>
      <c r="BA48" s="1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f t="shared" si="0"/>
        <v>4.2</v>
      </c>
    </row>
    <row r="49" spans="1:59" x14ac:dyDescent="0.3">
      <c r="A49" t="s">
        <v>466</v>
      </c>
      <c r="B49" s="4">
        <v>22</v>
      </c>
      <c r="C49" t="s">
        <v>453</v>
      </c>
      <c r="D49" t="s">
        <v>467</v>
      </c>
      <c r="E49" t="s">
        <v>774</v>
      </c>
      <c r="F49">
        <v>37</v>
      </c>
      <c r="G49">
        <v>3279</v>
      </c>
      <c r="H49">
        <v>5</v>
      </c>
      <c r="I49">
        <v>0</v>
      </c>
      <c r="J49">
        <v>40</v>
      </c>
      <c r="K49">
        <v>4</v>
      </c>
      <c r="L49" s="1">
        <v>7.0000000000000007E-2</v>
      </c>
      <c r="M49">
        <v>8</v>
      </c>
      <c r="N49">
        <v>2</v>
      </c>
      <c r="O49">
        <v>3</v>
      </c>
      <c r="P49">
        <v>3194</v>
      </c>
      <c r="Q49">
        <v>1182</v>
      </c>
      <c r="R49">
        <v>1039</v>
      </c>
      <c r="S49" s="1">
        <v>0.88</v>
      </c>
      <c r="T49">
        <v>28</v>
      </c>
      <c r="U49">
        <v>4</v>
      </c>
      <c r="V49" s="1">
        <v>0.14000000000000001</v>
      </c>
      <c r="W49">
        <v>421</v>
      </c>
      <c r="X49">
        <v>350</v>
      </c>
      <c r="Y49" s="1">
        <v>0.83</v>
      </c>
      <c r="Z49">
        <v>2</v>
      </c>
      <c r="AA49">
        <v>275</v>
      </c>
      <c r="AB49">
        <v>164</v>
      </c>
      <c r="AC49">
        <v>0</v>
      </c>
      <c r="AD49">
        <v>1</v>
      </c>
      <c r="AE49">
        <v>2</v>
      </c>
      <c r="AF49">
        <v>4</v>
      </c>
      <c r="AG49">
        <v>94</v>
      </c>
      <c r="AH49">
        <v>16</v>
      </c>
      <c r="AI49">
        <v>11</v>
      </c>
      <c r="AJ49">
        <v>111</v>
      </c>
      <c r="AK49">
        <v>22</v>
      </c>
      <c r="AL49">
        <v>4</v>
      </c>
      <c r="AM49">
        <v>58</v>
      </c>
      <c r="AN49">
        <v>198</v>
      </c>
      <c r="AO49">
        <v>111</v>
      </c>
      <c r="AP49" s="1">
        <v>0.56000000000000005</v>
      </c>
      <c r="AQ49">
        <v>42</v>
      </c>
      <c r="AR49">
        <v>22</v>
      </c>
      <c r="AS49" s="1">
        <v>0.52</v>
      </c>
      <c r="AT49">
        <v>0</v>
      </c>
      <c r="AU49">
        <v>0</v>
      </c>
      <c r="AV49">
        <v>0</v>
      </c>
      <c r="AW49">
        <v>16</v>
      </c>
      <c r="AX49">
        <v>2</v>
      </c>
      <c r="AY49">
        <v>0</v>
      </c>
      <c r="AZ49">
        <v>0</v>
      </c>
      <c r="BA49" s="1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f t="shared" si="0"/>
        <v>4.2</v>
      </c>
    </row>
    <row r="50" spans="1:59" x14ac:dyDescent="0.3">
      <c r="A50" t="s">
        <v>472</v>
      </c>
      <c r="B50" s="4">
        <v>30</v>
      </c>
      <c r="C50" t="s">
        <v>453</v>
      </c>
      <c r="D50" t="s">
        <v>467</v>
      </c>
      <c r="E50" t="s">
        <v>773</v>
      </c>
      <c r="F50">
        <v>31</v>
      </c>
      <c r="G50">
        <v>2202</v>
      </c>
      <c r="H50">
        <v>6</v>
      </c>
      <c r="I50">
        <v>2</v>
      </c>
      <c r="J50">
        <v>45</v>
      </c>
      <c r="K50">
        <v>14</v>
      </c>
      <c r="L50" s="1">
        <v>0.05</v>
      </c>
      <c r="M50">
        <v>0</v>
      </c>
      <c r="N50">
        <v>0</v>
      </c>
      <c r="O50">
        <v>0</v>
      </c>
      <c r="P50">
        <v>2206</v>
      </c>
      <c r="Q50">
        <v>1236</v>
      </c>
      <c r="R50">
        <v>1045</v>
      </c>
      <c r="S50" s="1">
        <v>0.85</v>
      </c>
      <c r="T50">
        <v>40</v>
      </c>
      <c r="U50">
        <v>7</v>
      </c>
      <c r="V50" s="1">
        <v>0.18</v>
      </c>
      <c r="W50">
        <v>404</v>
      </c>
      <c r="X50">
        <v>322</v>
      </c>
      <c r="Y50" s="1">
        <v>0.8</v>
      </c>
      <c r="Z50">
        <v>9</v>
      </c>
      <c r="AA50">
        <v>399</v>
      </c>
      <c r="AB50">
        <v>219</v>
      </c>
      <c r="AC50">
        <v>0</v>
      </c>
      <c r="AD50">
        <v>1</v>
      </c>
      <c r="AE50">
        <v>8</v>
      </c>
      <c r="AF50">
        <v>10</v>
      </c>
      <c r="AG50">
        <v>179</v>
      </c>
      <c r="AH50">
        <v>29</v>
      </c>
      <c r="AI50">
        <v>4</v>
      </c>
      <c r="AJ50">
        <v>21</v>
      </c>
      <c r="AK50">
        <v>28</v>
      </c>
      <c r="AL50">
        <v>8</v>
      </c>
      <c r="AM50">
        <v>69</v>
      </c>
      <c r="AN50">
        <v>362</v>
      </c>
      <c r="AO50">
        <v>193</v>
      </c>
      <c r="AP50" s="1">
        <v>0.53</v>
      </c>
      <c r="AQ50">
        <v>24</v>
      </c>
      <c r="AR50">
        <v>15</v>
      </c>
      <c r="AS50" s="1">
        <v>0.63</v>
      </c>
      <c r="AT50">
        <v>0</v>
      </c>
      <c r="AU50">
        <v>0</v>
      </c>
      <c r="AV50">
        <v>0</v>
      </c>
      <c r="AW50">
        <v>24</v>
      </c>
      <c r="AX50">
        <v>5</v>
      </c>
      <c r="AY50">
        <v>1</v>
      </c>
      <c r="AZ50">
        <v>0</v>
      </c>
      <c r="BA50" s="1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f t="shared" si="0"/>
        <v>4.2</v>
      </c>
    </row>
    <row r="51" spans="1:59" x14ac:dyDescent="0.3">
      <c r="A51" t="s">
        <v>495</v>
      </c>
      <c r="B51" s="4">
        <v>16</v>
      </c>
      <c r="C51" t="s">
        <v>787</v>
      </c>
      <c r="D51" t="s">
        <v>163</v>
      </c>
      <c r="E51" t="s">
        <v>775</v>
      </c>
      <c r="F51">
        <v>7</v>
      </c>
      <c r="G51">
        <v>160</v>
      </c>
      <c r="H51">
        <v>0</v>
      </c>
      <c r="I51">
        <v>0</v>
      </c>
      <c r="J51">
        <v>5</v>
      </c>
      <c r="K51">
        <v>0</v>
      </c>
      <c r="L51" s="1">
        <v>0</v>
      </c>
      <c r="M51">
        <v>0</v>
      </c>
      <c r="N51">
        <v>0</v>
      </c>
      <c r="O51">
        <v>0</v>
      </c>
      <c r="P51">
        <v>49</v>
      </c>
      <c r="Q51">
        <v>0</v>
      </c>
      <c r="R51">
        <v>0</v>
      </c>
      <c r="S51" s="1">
        <v>0</v>
      </c>
      <c r="T51">
        <v>0</v>
      </c>
      <c r="U51">
        <v>0</v>
      </c>
      <c r="V51" s="1">
        <v>0</v>
      </c>
      <c r="W51">
        <v>0</v>
      </c>
      <c r="X51">
        <v>0</v>
      </c>
      <c r="Y51" s="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2</v>
      </c>
      <c r="AN51">
        <v>0</v>
      </c>
      <c r="AO51">
        <v>0</v>
      </c>
      <c r="AP51" s="1">
        <v>0</v>
      </c>
      <c r="AQ51">
        <v>0</v>
      </c>
      <c r="AR51">
        <v>0</v>
      </c>
      <c r="AS51" s="1">
        <v>0</v>
      </c>
      <c r="AT51">
        <v>0</v>
      </c>
      <c r="AU51">
        <v>0</v>
      </c>
      <c r="AV51">
        <v>0</v>
      </c>
      <c r="AW51">
        <v>3</v>
      </c>
      <c r="AX51">
        <v>1</v>
      </c>
      <c r="AY51">
        <v>0</v>
      </c>
      <c r="AZ51">
        <v>0</v>
      </c>
      <c r="BA51" s="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f t="shared" si="0"/>
        <v>4.2</v>
      </c>
    </row>
    <row r="52" spans="1:59" x14ac:dyDescent="0.3">
      <c r="A52" t="s">
        <v>663</v>
      </c>
      <c r="B52" s="4">
        <v>23</v>
      </c>
      <c r="C52" t="s">
        <v>782</v>
      </c>
      <c r="D52" t="s">
        <v>66</v>
      </c>
      <c r="E52" t="s">
        <v>773</v>
      </c>
      <c r="F52">
        <v>33</v>
      </c>
      <c r="G52">
        <v>2484</v>
      </c>
      <c r="H52">
        <v>0</v>
      </c>
      <c r="I52">
        <v>0</v>
      </c>
      <c r="J52">
        <v>10</v>
      </c>
      <c r="K52">
        <v>1</v>
      </c>
      <c r="L52" s="1">
        <v>0</v>
      </c>
      <c r="M52">
        <v>0</v>
      </c>
      <c r="N52">
        <v>0</v>
      </c>
      <c r="O52">
        <v>0</v>
      </c>
      <c r="P52">
        <v>1723</v>
      </c>
      <c r="Q52">
        <v>1338</v>
      </c>
      <c r="R52">
        <v>1245</v>
      </c>
      <c r="S52" s="1">
        <v>0.93</v>
      </c>
      <c r="T52">
        <v>0</v>
      </c>
      <c r="U52">
        <v>0</v>
      </c>
      <c r="V52" s="1">
        <v>0</v>
      </c>
      <c r="W52">
        <v>226</v>
      </c>
      <c r="X52">
        <v>191</v>
      </c>
      <c r="Y52" s="1">
        <v>0.85</v>
      </c>
      <c r="Z52">
        <v>5</v>
      </c>
      <c r="AA52">
        <v>280</v>
      </c>
      <c r="AB52">
        <v>118</v>
      </c>
      <c r="AC52">
        <v>0</v>
      </c>
      <c r="AD52">
        <v>0</v>
      </c>
      <c r="AE52">
        <v>3</v>
      </c>
      <c r="AF52">
        <v>5</v>
      </c>
      <c r="AG52">
        <v>194</v>
      </c>
      <c r="AH52">
        <v>21</v>
      </c>
      <c r="AI52">
        <v>5</v>
      </c>
      <c r="AJ52">
        <v>29</v>
      </c>
      <c r="AK52">
        <v>37</v>
      </c>
      <c r="AL52">
        <v>8</v>
      </c>
      <c r="AM52">
        <v>91</v>
      </c>
      <c r="AN52">
        <v>235</v>
      </c>
      <c r="AO52">
        <v>141</v>
      </c>
      <c r="AP52" s="1">
        <v>0.6</v>
      </c>
      <c r="AQ52">
        <v>8</v>
      </c>
      <c r="AR52">
        <v>2</v>
      </c>
      <c r="AS52" s="1">
        <v>0.25</v>
      </c>
      <c r="AT52">
        <v>0</v>
      </c>
      <c r="AU52">
        <v>0</v>
      </c>
      <c r="AV52">
        <v>0</v>
      </c>
      <c r="AW52">
        <v>36</v>
      </c>
      <c r="AX52">
        <v>7</v>
      </c>
      <c r="AY52">
        <v>0</v>
      </c>
      <c r="AZ52">
        <v>0</v>
      </c>
      <c r="BA52" s="1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f t="shared" si="0"/>
        <v>4.2</v>
      </c>
    </row>
    <row r="53" spans="1:59" x14ac:dyDescent="0.3">
      <c r="A53" t="s">
        <v>622</v>
      </c>
      <c r="B53" s="4">
        <v>21</v>
      </c>
      <c r="C53" t="s">
        <v>784</v>
      </c>
      <c r="D53" t="s">
        <v>257</v>
      </c>
      <c r="E53" t="s">
        <v>773</v>
      </c>
      <c r="F53">
        <v>36</v>
      </c>
      <c r="G53">
        <v>1913</v>
      </c>
      <c r="H53">
        <v>3</v>
      </c>
      <c r="I53">
        <v>2</v>
      </c>
      <c r="J53">
        <v>34</v>
      </c>
      <c r="K53">
        <v>3</v>
      </c>
      <c r="L53" s="1">
        <v>0</v>
      </c>
      <c r="M53">
        <v>5</v>
      </c>
      <c r="N53">
        <v>1</v>
      </c>
      <c r="O53">
        <v>2</v>
      </c>
      <c r="P53">
        <v>1341</v>
      </c>
      <c r="Q53">
        <v>1359</v>
      </c>
      <c r="R53">
        <v>1214</v>
      </c>
      <c r="S53" s="1">
        <v>0.89</v>
      </c>
      <c r="T53">
        <v>3</v>
      </c>
      <c r="U53">
        <v>0</v>
      </c>
      <c r="V53" s="1">
        <v>0</v>
      </c>
      <c r="W53">
        <v>226</v>
      </c>
      <c r="X53">
        <v>167</v>
      </c>
      <c r="Y53" s="1">
        <v>0.74</v>
      </c>
      <c r="Z53">
        <v>4</v>
      </c>
      <c r="AA53">
        <v>447</v>
      </c>
      <c r="AB53">
        <v>281</v>
      </c>
      <c r="AC53">
        <v>0</v>
      </c>
      <c r="AD53">
        <v>0</v>
      </c>
      <c r="AE53">
        <v>0</v>
      </c>
      <c r="AF53">
        <v>0</v>
      </c>
      <c r="AG53">
        <v>62</v>
      </c>
      <c r="AH53">
        <v>22</v>
      </c>
      <c r="AI53">
        <v>1</v>
      </c>
      <c r="AJ53">
        <v>24</v>
      </c>
      <c r="AK53">
        <v>10</v>
      </c>
      <c r="AL53">
        <v>11</v>
      </c>
      <c r="AM53">
        <v>49</v>
      </c>
      <c r="AN53">
        <v>64</v>
      </c>
      <c r="AO53">
        <v>42</v>
      </c>
      <c r="AP53" s="1">
        <v>0.66</v>
      </c>
      <c r="AQ53">
        <v>48</v>
      </c>
      <c r="AR53">
        <v>19</v>
      </c>
      <c r="AS53" s="1">
        <v>0.4</v>
      </c>
      <c r="AT53">
        <v>0</v>
      </c>
      <c r="AU53">
        <v>0</v>
      </c>
      <c r="AV53">
        <v>0</v>
      </c>
      <c r="AW53">
        <v>34</v>
      </c>
      <c r="AX53">
        <v>6</v>
      </c>
      <c r="AY53">
        <v>0</v>
      </c>
      <c r="AZ53">
        <v>0</v>
      </c>
      <c r="BA53" s="1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f t="shared" si="0"/>
        <v>4.2</v>
      </c>
    </row>
    <row r="54" spans="1:59" x14ac:dyDescent="0.3">
      <c r="A54" t="s">
        <v>568</v>
      </c>
      <c r="B54" s="4">
        <v>23</v>
      </c>
      <c r="C54" t="s">
        <v>566</v>
      </c>
      <c r="D54" t="s">
        <v>163</v>
      </c>
      <c r="E54" t="s">
        <v>775</v>
      </c>
      <c r="F54">
        <v>4</v>
      </c>
      <c r="G54">
        <v>143</v>
      </c>
      <c r="H54">
        <v>0</v>
      </c>
      <c r="I54">
        <v>0</v>
      </c>
      <c r="J54">
        <v>2</v>
      </c>
      <c r="K54">
        <v>0</v>
      </c>
      <c r="L54" s="1">
        <v>0</v>
      </c>
      <c r="M54">
        <v>0</v>
      </c>
      <c r="N54">
        <v>0</v>
      </c>
      <c r="O54">
        <v>0</v>
      </c>
      <c r="P54">
        <v>43</v>
      </c>
      <c r="Q54">
        <v>0</v>
      </c>
      <c r="R54">
        <v>0</v>
      </c>
      <c r="S54" s="1">
        <v>0</v>
      </c>
      <c r="T54">
        <v>0</v>
      </c>
      <c r="U54">
        <v>0</v>
      </c>
      <c r="V54" s="1">
        <v>0</v>
      </c>
      <c r="W54">
        <v>0</v>
      </c>
      <c r="X54">
        <v>0</v>
      </c>
      <c r="Y54" s="1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</v>
      </c>
      <c r="AI54">
        <v>0</v>
      </c>
      <c r="AJ54">
        <v>1</v>
      </c>
      <c r="AK54">
        <v>0</v>
      </c>
      <c r="AL54">
        <v>0</v>
      </c>
      <c r="AM54">
        <v>4</v>
      </c>
      <c r="AN54">
        <v>0</v>
      </c>
      <c r="AO54">
        <v>0</v>
      </c>
      <c r="AP54" s="1">
        <v>0</v>
      </c>
      <c r="AQ54">
        <v>0</v>
      </c>
      <c r="AR54">
        <v>0</v>
      </c>
      <c r="AS54" s="1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1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f t="shared" si="0"/>
        <v>4.2</v>
      </c>
    </row>
    <row r="55" spans="1:59" x14ac:dyDescent="0.3">
      <c r="A55" t="s">
        <v>559</v>
      </c>
      <c r="B55" s="4">
        <v>26</v>
      </c>
      <c r="C55" t="s">
        <v>785</v>
      </c>
      <c r="D55" t="s">
        <v>114</v>
      </c>
      <c r="E55" t="s">
        <v>774</v>
      </c>
      <c r="F55">
        <v>37</v>
      </c>
      <c r="G55">
        <v>3330</v>
      </c>
      <c r="H55">
        <v>5</v>
      </c>
      <c r="I55">
        <v>2</v>
      </c>
      <c r="J55">
        <v>29</v>
      </c>
      <c r="K55">
        <v>3</v>
      </c>
      <c r="L55" s="1">
        <v>0</v>
      </c>
      <c r="M55">
        <v>4</v>
      </c>
      <c r="N55">
        <v>0</v>
      </c>
      <c r="O55">
        <v>2</v>
      </c>
      <c r="P55">
        <v>1434</v>
      </c>
      <c r="Q55">
        <v>1589</v>
      </c>
      <c r="R55">
        <v>1368</v>
      </c>
      <c r="S55" s="1">
        <v>0.86</v>
      </c>
      <c r="T55">
        <v>23</v>
      </c>
      <c r="U55">
        <v>6</v>
      </c>
      <c r="V55" s="1">
        <v>0.26</v>
      </c>
      <c r="W55">
        <v>363</v>
      </c>
      <c r="X55">
        <v>290</v>
      </c>
      <c r="Y55" s="1">
        <v>0.8</v>
      </c>
      <c r="Z55">
        <v>7</v>
      </c>
      <c r="AA55">
        <v>381</v>
      </c>
      <c r="AB55">
        <v>202</v>
      </c>
      <c r="AC55">
        <v>0</v>
      </c>
      <c r="AD55">
        <v>0</v>
      </c>
      <c r="AE55">
        <v>0</v>
      </c>
      <c r="AF55">
        <v>3</v>
      </c>
      <c r="AG55">
        <v>149</v>
      </c>
      <c r="AH55">
        <v>0</v>
      </c>
      <c r="AI55">
        <v>13</v>
      </c>
      <c r="AJ55">
        <v>208</v>
      </c>
      <c r="AK55">
        <v>34</v>
      </c>
      <c r="AL55">
        <v>9</v>
      </c>
      <c r="AM55">
        <v>51</v>
      </c>
      <c r="AN55">
        <v>268</v>
      </c>
      <c r="AO55">
        <v>165</v>
      </c>
      <c r="AP55" s="1">
        <v>0.62</v>
      </c>
      <c r="AQ55">
        <v>82</v>
      </c>
      <c r="AR55">
        <v>51</v>
      </c>
      <c r="AS55" s="1">
        <v>0.62</v>
      </c>
      <c r="AT55">
        <v>0</v>
      </c>
      <c r="AU55">
        <v>0</v>
      </c>
      <c r="AV55">
        <v>0</v>
      </c>
      <c r="AW55">
        <v>20</v>
      </c>
      <c r="AX55">
        <v>4</v>
      </c>
      <c r="AY55">
        <v>0</v>
      </c>
      <c r="AZ55">
        <v>0</v>
      </c>
      <c r="BA55" s="1">
        <v>0</v>
      </c>
      <c r="BB55">
        <v>0</v>
      </c>
      <c r="BC55">
        <v>2</v>
      </c>
      <c r="BD55">
        <v>0</v>
      </c>
      <c r="BE55">
        <v>0</v>
      </c>
      <c r="BF55">
        <v>0</v>
      </c>
      <c r="BG55">
        <f t="shared" si="0"/>
        <v>4.2</v>
      </c>
    </row>
    <row r="56" spans="1:59" x14ac:dyDescent="0.3">
      <c r="A56" t="s">
        <v>506</v>
      </c>
      <c r="B56" s="4">
        <v>23</v>
      </c>
      <c r="C56" t="s">
        <v>787</v>
      </c>
      <c r="D56" t="s">
        <v>433</v>
      </c>
      <c r="E56" t="s">
        <v>773</v>
      </c>
      <c r="F56">
        <v>29</v>
      </c>
      <c r="G56">
        <v>1789</v>
      </c>
      <c r="H56">
        <v>1</v>
      </c>
      <c r="I56">
        <v>2</v>
      </c>
      <c r="J56">
        <v>19</v>
      </c>
      <c r="K56">
        <v>12</v>
      </c>
      <c r="L56" s="1">
        <v>0.21</v>
      </c>
      <c r="M56">
        <v>0</v>
      </c>
      <c r="N56">
        <v>0</v>
      </c>
      <c r="O56">
        <v>0</v>
      </c>
      <c r="P56">
        <v>1252</v>
      </c>
      <c r="Q56">
        <v>1633</v>
      </c>
      <c r="R56">
        <v>1449</v>
      </c>
      <c r="S56" s="1">
        <v>0.89</v>
      </c>
      <c r="T56">
        <v>31</v>
      </c>
      <c r="U56">
        <v>5</v>
      </c>
      <c r="V56" s="1">
        <v>0.16</v>
      </c>
      <c r="W56">
        <v>421</v>
      </c>
      <c r="X56">
        <v>346</v>
      </c>
      <c r="Y56" s="1">
        <v>0.82</v>
      </c>
      <c r="Z56">
        <v>2</v>
      </c>
      <c r="AA56">
        <v>248</v>
      </c>
      <c r="AB56">
        <v>143</v>
      </c>
      <c r="AC56">
        <v>1</v>
      </c>
      <c r="AD56">
        <v>1</v>
      </c>
      <c r="AE56">
        <v>4</v>
      </c>
      <c r="AF56">
        <v>3</v>
      </c>
      <c r="AG56">
        <v>130</v>
      </c>
      <c r="AH56">
        <v>25</v>
      </c>
      <c r="AI56">
        <v>1</v>
      </c>
      <c r="AJ56">
        <v>15</v>
      </c>
      <c r="AK56">
        <v>28</v>
      </c>
      <c r="AL56">
        <v>16</v>
      </c>
      <c r="AM56">
        <v>77</v>
      </c>
      <c r="AN56">
        <v>190</v>
      </c>
      <c r="AO56">
        <v>109</v>
      </c>
      <c r="AP56" s="1">
        <v>0.56999999999999995</v>
      </c>
      <c r="AQ56">
        <v>89</v>
      </c>
      <c r="AR56">
        <v>32</v>
      </c>
      <c r="AS56" s="1">
        <v>0.36</v>
      </c>
      <c r="AT56">
        <v>0</v>
      </c>
      <c r="AU56">
        <v>0</v>
      </c>
      <c r="AV56">
        <v>1</v>
      </c>
      <c r="AW56">
        <v>41</v>
      </c>
      <c r="AX56">
        <v>11</v>
      </c>
      <c r="AY56">
        <v>0</v>
      </c>
      <c r="AZ56">
        <v>0</v>
      </c>
      <c r="BA56" s="1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f t="shared" si="0"/>
        <v>4.2</v>
      </c>
    </row>
    <row r="57" spans="1:59" x14ac:dyDescent="0.3">
      <c r="A57" t="s">
        <v>460</v>
      </c>
      <c r="B57" s="4">
        <v>33</v>
      </c>
      <c r="C57" t="s">
        <v>453</v>
      </c>
      <c r="D57" t="s">
        <v>76</v>
      </c>
      <c r="E57" t="s">
        <v>773</v>
      </c>
      <c r="F57">
        <v>33</v>
      </c>
      <c r="G57">
        <v>2227</v>
      </c>
      <c r="H57">
        <v>1</v>
      </c>
      <c r="I57">
        <v>6</v>
      </c>
      <c r="J57">
        <v>27</v>
      </c>
      <c r="K57">
        <v>1</v>
      </c>
      <c r="L57" s="1">
        <v>0</v>
      </c>
      <c r="M57">
        <v>6</v>
      </c>
      <c r="N57">
        <v>2</v>
      </c>
      <c r="O57">
        <v>1</v>
      </c>
      <c r="P57">
        <v>1963</v>
      </c>
      <c r="Q57">
        <v>1701</v>
      </c>
      <c r="R57">
        <v>1403</v>
      </c>
      <c r="S57" s="1">
        <v>0.83</v>
      </c>
      <c r="T57">
        <v>6</v>
      </c>
      <c r="U57">
        <v>0</v>
      </c>
      <c r="V57" s="1">
        <v>0</v>
      </c>
      <c r="W57">
        <v>321</v>
      </c>
      <c r="X57">
        <v>195</v>
      </c>
      <c r="Y57" s="1">
        <v>0.61</v>
      </c>
      <c r="Z57">
        <v>6</v>
      </c>
      <c r="AA57">
        <v>590</v>
      </c>
      <c r="AB57">
        <v>321</v>
      </c>
      <c r="AC57">
        <v>0</v>
      </c>
      <c r="AD57">
        <v>0</v>
      </c>
      <c r="AE57">
        <v>0</v>
      </c>
      <c r="AF57">
        <v>7</v>
      </c>
      <c r="AG57">
        <v>157</v>
      </c>
      <c r="AH57">
        <v>25</v>
      </c>
      <c r="AI57">
        <v>3</v>
      </c>
      <c r="AJ57">
        <v>22</v>
      </c>
      <c r="AK57">
        <v>41</v>
      </c>
      <c r="AL57">
        <v>20</v>
      </c>
      <c r="AM57">
        <v>25</v>
      </c>
      <c r="AN57">
        <v>105</v>
      </c>
      <c r="AO57">
        <v>65</v>
      </c>
      <c r="AP57" s="1">
        <v>0.62</v>
      </c>
      <c r="AQ57">
        <v>121</v>
      </c>
      <c r="AR57">
        <v>77</v>
      </c>
      <c r="AS57" s="1">
        <v>0.64</v>
      </c>
      <c r="AT57">
        <v>0</v>
      </c>
      <c r="AU57">
        <v>0</v>
      </c>
      <c r="AV57">
        <v>0</v>
      </c>
      <c r="AW57">
        <v>15</v>
      </c>
      <c r="AX57">
        <v>1</v>
      </c>
      <c r="AY57">
        <v>0</v>
      </c>
      <c r="AZ57">
        <v>0</v>
      </c>
      <c r="BA57" s="1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f t="shared" si="0"/>
        <v>4.2</v>
      </c>
    </row>
    <row r="58" spans="1:59" x14ac:dyDescent="0.3">
      <c r="A58" t="s">
        <v>670</v>
      </c>
      <c r="B58" s="4">
        <v>27</v>
      </c>
      <c r="C58" t="s">
        <v>782</v>
      </c>
      <c r="D58" t="s">
        <v>233</v>
      </c>
      <c r="E58" t="s">
        <v>774</v>
      </c>
      <c r="F58">
        <v>16</v>
      </c>
      <c r="G58">
        <v>1411</v>
      </c>
      <c r="H58">
        <v>1</v>
      </c>
      <c r="I58">
        <v>0</v>
      </c>
      <c r="J58">
        <v>7</v>
      </c>
      <c r="K58">
        <v>20</v>
      </c>
      <c r="L58" s="1">
        <v>0.11</v>
      </c>
      <c r="M58">
        <v>0</v>
      </c>
      <c r="N58">
        <v>0</v>
      </c>
      <c r="O58">
        <v>1</v>
      </c>
      <c r="P58">
        <v>1201</v>
      </c>
      <c r="Q58">
        <v>1778</v>
      </c>
      <c r="R58">
        <v>1489</v>
      </c>
      <c r="S58" s="1">
        <v>0.84</v>
      </c>
      <c r="T58">
        <v>45</v>
      </c>
      <c r="U58">
        <v>9</v>
      </c>
      <c r="V58" s="1">
        <v>0.2</v>
      </c>
      <c r="W58">
        <v>670</v>
      </c>
      <c r="X58">
        <v>499</v>
      </c>
      <c r="Y58" s="1">
        <v>0.75</v>
      </c>
      <c r="Z58">
        <v>14</v>
      </c>
      <c r="AA58">
        <v>415</v>
      </c>
      <c r="AB58">
        <v>181</v>
      </c>
      <c r="AC58">
        <v>0</v>
      </c>
      <c r="AD58">
        <v>1</v>
      </c>
      <c r="AE58">
        <v>8</v>
      </c>
      <c r="AF58">
        <v>16</v>
      </c>
      <c r="AG58">
        <v>156</v>
      </c>
      <c r="AH58">
        <v>4</v>
      </c>
      <c r="AI58">
        <v>4</v>
      </c>
      <c r="AJ58">
        <v>89</v>
      </c>
      <c r="AK58">
        <v>13</v>
      </c>
      <c r="AL58">
        <v>7</v>
      </c>
      <c r="AM58">
        <v>30</v>
      </c>
      <c r="AN58">
        <v>293</v>
      </c>
      <c r="AO58">
        <v>144</v>
      </c>
      <c r="AP58" s="1">
        <v>0.49</v>
      </c>
      <c r="AQ58">
        <v>48</v>
      </c>
      <c r="AR58">
        <v>15</v>
      </c>
      <c r="AS58" s="1">
        <v>0.31</v>
      </c>
      <c r="AT58">
        <v>0</v>
      </c>
      <c r="AU58">
        <v>0</v>
      </c>
      <c r="AV58">
        <v>0</v>
      </c>
      <c r="AW58">
        <v>7</v>
      </c>
      <c r="AX58">
        <v>3</v>
      </c>
      <c r="AY58">
        <v>0</v>
      </c>
      <c r="AZ58">
        <v>0</v>
      </c>
      <c r="BA58" s="1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f t="shared" si="0"/>
        <v>4.2</v>
      </c>
    </row>
    <row r="59" spans="1:59" x14ac:dyDescent="0.3">
      <c r="A59" t="s">
        <v>464</v>
      </c>
      <c r="B59" s="4">
        <v>22</v>
      </c>
      <c r="C59" t="s">
        <v>453</v>
      </c>
      <c r="D59" t="s">
        <v>80</v>
      </c>
      <c r="E59" t="s">
        <v>773</v>
      </c>
      <c r="F59">
        <v>29</v>
      </c>
      <c r="G59">
        <v>1513</v>
      </c>
      <c r="H59">
        <v>3</v>
      </c>
      <c r="I59">
        <v>6</v>
      </c>
      <c r="J59">
        <v>29</v>
      </c>
      <c r="K59">
        <v>6</v>
      </c>
      <c r="L59" s="1">
        <v>0</v>
      </c>
      <c r="M59">
        <v>0</v>
      </c>
      <c r="N59">
        <v>0</v>
      </c>
      <c r="O59">
        <v>5</v>
      </c>
      <c r="P59">
        <v>1209</v>
      </c>
      <c r="Q59">
        <v>2054</v>
      </c>
      <c r="R59">
        <v>1704</v>
      </c>
      <c r="S59" s="1">
        <v>0.83</v>
      </c>
      <c r="T59">
        <v>13</v>
      </c>
      <c r="U59">
        <v>3</v>
      </c>
      <c r="V59" s="1">
        <v>0.23</v>
      </c>
      <c r="W59">
        <v>429</v>
      </c>
      <c r="X59">
        <v>263</v>
      </c>
      <c r="Y59" s="1">
        <v>0.61</v>
      </c>
      <c r="Z59">
        <v>0</v>
      </c>
      <c r="AA59">
        <v>435</v>
      </c>
      <c r="AB59">
        <v>225</v>
      </c>
      <c r="AC59">
        <v>0</v>
      </c>
      <c r="AD59">
        <v>0</v>
      </c>
      <c r="AE59">
        <v>1</v>
      </c>
      <c r="AF59">
        <v>1</v>
      </c>
      <c r="AG59">
        <v>129</v>
      </c>
      <c r="AH59">
        <v>59</v>
      </c>
      <c r="AI59">
        <v>3</v>
      </c>
      <c r="AJ59">
        <v>2</v>
      </c>
      <c r="AK59">
        <v>34</v>
      </c>
      <c r="AL59">
        <v>26</v>
      </c>
      <c r="AM59">
        <v>31</v>
      </c>
      <c r="AN59">
        <v>80</v>
      </c>
      <c r="AO59">
        <v>47</v>
      </c>
      <c r="AP59" s="1">
        <v>0.59</v>
      </c>
      <c r="AQ59">
        <v>116</v>
      </c>
      <c r="AR59">
        <v>76</v>
      </c>
      <c r="AS59" s="1">
        <v>0.66</v>
      </c>
      <c r="AT59">
        <v>0</v>
      </c>
      <c r="AU59">
        <v>0</v>
      </c>
      <c r="AV59">
        <v>0</v>
      </c>
      <c r="AW59">
        <v>10</v>
      </c>
      <c r="AX59">
        <v>1</v>
      </c>
      <c r="AY59">
        <v>0</v>
      </c>
      <c r="AZ59">
        <v>0</v>
      </c>
      <c r="BA59" s="1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f t="shared" si="0"/>
        <v>4.2</v>
      </c>
    </row>
    <row r="60" spans="1:59" x14ac:dyDescent="0.3">
      <c r="A60" t="s">
        <v>419</v>
      </c>
      <c r="B60" s="4">
        <v>21</v>
      </c>
      <c r="C60" t="s">
        <v>391</v>
      </c>
      <c r="D60" t="s">
        <v>163</v>
      </c>
      <c r="E60" t="s">
        <v>774</v>
      </c>
      <c r="F60">
        <v>30</v>
      </c>
      <c r="G60">
        <v>2489</v>
      </c>
      <c r="H60">
        <v>0</v>
      </c>
      <c r="I60">
        <v>1</v>
      </c>
      <c r="J60">
        <v>3</v>
      </c>
      <c r="K60">
        <v>8</v>
      </c>
      <c r="L60" s="1">
        <v>0.11</v>
      </c>
      <c r="M60">
        <v>1</v>
      </c>
      <c r="N60">
        <v>0</v>
      </c>
      <c r="O60">
        <v>3</v>
      </c>
      <c r="P60">
        <v>1682</v>
      </c>
      <c r="Q60">
        <v>2923</v>
      </c>
      <c r="R60">
        <v>2680</v>
      </c>
      <c r="S60" s="1">
        <v>0.92</v>
      </c>
      <c r="T60">
        <v>1</v>
      </c>
      <c r="U60">
        <v>0</v>
      </c>
      <c r="V60" s="1">
        <v>0</v>
      </c>
      <c r="W60">
        <v>506</v>
      </c>
      <c r="X60">
        <v>395</v>
      </c>
      <c r="Y60" s="1">
        <v>0.78</v>
      </c>
      <c r="Z60">
        <v>1</v>
      </c>
      <c r="AA60">
        <v>587</v>
      </c>
      <c r="AB60">
        <v>325</v>
      </c>
      <c r="AC60">
        <v>0</v>
      </c>
      <c r="AD60">
        <v>0</v>
      </c>
      <c r="AE60">
        <v>1</v>
      </c>
      <c r="AF60">
        <v>2</v>
      </c>
      <c r="AG60">
        <v>115</v>
      </c>
      <c r="AH60">
        <v>13</v>
      </c>
      <c r="AI60">
        <v>1</v>
      </c>
      <c r="AJ60">
        <v>66</v>
      </c>
      <c r="AK60">
        <v>56</v>
      </c>
      <c r="AL60">
        <v>16</v>
      </c>
      <c r="AM60">
        <v>87</v>
      </c>
      <c r="AN60">
        <v>87</v>
      </c>
      <c r="AO60">
        <v>54</v>
      </c>
      <c r="AP60" s="1">
        <v>0.62</v>
      </c>
      <c r="AQ60">
        <v>165</v>
      </c>
      <c r="AR60">
        <v>119</v>
      </c>
      <c r="AS60" s="1">
        <v>0.72</v>
      </c>
      <c r="AT60">
        <v>0</v>
      </c>
      <c r="AU60">
        <v>0</v>
      </c>
      <c r="AV60">
        <v>1</v>
      </c>
      <c r="AW60">
        <v>19</v>
      </c>
      <c r="AX60">
        <v>1</v>
      </c>
      <c r="AY60">
        <v>0</v>
      </c>
      <c r="AZ60">
        <v>0</v>
      </c>
      <c r="BA60" s="1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f t="shared" si="0"/>
        <v>4.2</v>
      </c>
    </row>
    <row r="61" spans="1:59" x14ac:dyDescent="0.3">
      <c r="A61" t="s">
        <v>445</v>
      </c>
      <c r="B61" s="4">
        <v>32</v>
      </c>
      <c r="C61" t="s">
        <v>425</v>
      </c>
      <c r="D61" t="s">
        <v>388</v>
      </c>
      <c r="E61" t="s">
        <v>773</v>
      </c>
      <c r="F61">
        <v>38</v>
      </c>
      <c r="G61">
        <v>3377</v>
      </c>
      <c r="H61">
        <v>29</v>
      </c>
      <c r="I61">
        <v>18</v>
      </c>
      <c r="J61">
        <v>130</v>
      </c>
      <c r="K61">
        <v>22</v>
      </c>
      <c r="L61" s="1">
        <v>7.0000000000000007E-2</v>
      </c>
      <c r="M61">
        <v>24</v>
      </c>
      <c r="N61">
        <v>6</v>
      </c>
      <c r="O61">
        <v>18</v>
      </c>
      <c r="P61">
        <v>1864</v>
      </c>
      <c r="Q61">
        <v>769</v>
      </c>
      <c r="R61">
        <v>691</v>
      </c>
      <c r="S61" s="1">
        <v>0.9</v>
      </c>
      <c r="T61">
        <v>81</v>
      </c>
      <c r="U61">
        <v>21</v>
      </c>
      <c r="V61" s="1">
        <v>0.26</v>
      </c>
      <c r="W61">
        <v>274</v>
      </c>
      <c r="X61">
        <v>232</v>
      </c>
      <c r="Y61" s="1">
        <v>0.85</v>
      </c>
      <c r="Z61">
        <v>2</v>
      </c>
      <c r="AA61">
        <v>435</v>
      </c>
      <c r="AB61">
        <v>231</v>
      </c>
      <c r="AC61">
        <v>0</v>
      </c>
      <c r="AD61">
        <v>0</v>
      </c>
      <c r="AE61">
        <v>26</v>
      </c>
      <c r="AF61">
        <v>14</v>
      </c>
      <c r="AG61">
        <v>138</v>
      </c>
      <c r="AH61">
        <v>67</v>
      </c>
      <c r="AI61">
        <v>8</v>
      </c>
      <c r="AJ61">
        <v>5</v>
      </c>
      <c r="AK61">
        <v>4</v>
      </c>
      <c r="AL61">
        <v>1</v>
      </c>
      <c r="AM61">
        <v>21</v>
      </c>
      <c r="AN61">
        <v>435</v>
      </c>
      <c r="AO61">
        <v>194</v>
      </c>
      <c r="AP61" s="1">
        <v>0.45</v>
      </c>
      <c r="AQ61">
        <v>51</v>
      </c>
      <c r="AR61">
        <v>11</v>
      </c>
      <c r="AS61" s="1">
        <v>0.22</v>
      </c>
      <c r="AT61">
        <v>0</v>
      </c>
      <c r="AU61">
        <v>0</v>
      </c>
      <c r="AV61">
        <v>0</v>
      </c>
      <c r="AW61">
        <v>25</v>
      </c>
      <c r="AX61">
        <v>1</v>
      </c>
      <c r="AY61">
        <v>0</v>
      </c>
      <c r="AZ61">
        <v>0</v>
      </c>
      <c r="BA61" s="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f t="shared" si="0"/>
        <v>4.2</v>
      </c>
    </row>
    <row r="62" spans="1:59" x14ac:dyDescent="0.3">
      <c r="A62" t="s">
        <v>517</v>
      </c>
      <c r="B62" s="4">
        <v>24</v>
      </c>
      <c r="C62" t="s">
        <v>786</v>
      </c>
      <c r="D62" t="s">
        <v>126</v>
      </c>
      <c r="E62" t="s">
        <v>775</v>
      </c>
      <c r="F62">
        <v>34</v>
      </c>
      <c r="G62">
        <v>2769</v>
      </c>
      <c r="H62">
        <v>23</v>
      </c>
      <c r="I62">
        <v>6</v>
      </c>
      <c r="J62">
        <v>99</v>
      </c>
      <c r="K62">
        <v>14</v>
      </c>
      <c r="L62" s="1">
        <v>0.13</v>
      </c>
      <c r="M62">
        <v>18</v>
      </c>
      <c r="N62">
        <v>3</v>
      </c>
      <c r="O62">
        <v>20</v>
      </c>
      <c r="P62">
        <v>1131</v>
      </c>
      <c r="Q62">
        <v>1424</v>
      </c>
      <c r="R62">
        <v>1242</v>
      </c>
      <c r="S62" s="1">
        <v>0.87</v>
      </c>
      <c r="T62">
        <v>20</v>
      </c>
      <c r="U62">
        <v>2</v>
      </c>
      <c r="V62" s="1">
        <v>0.1</v>
      </c>
      <c r="W62">
        <v>517</v>
      </c>
      <c r="X62">
        <v>435</v>
      </c>
      <c r="Y62" s="1">
        <v>0.84</v>
      </c>
      <c r="Z62">
        <v>6</v>
      </c>
      <c r="AA62">
        <v>237</v>
      </c>
      <c r="AB62">
        <v>132</v>
      </c>
      <c r="AC62">
        <v>1</v>
      </c>
      <c r="AD62">
        <v>1</v>
      </c>
      <c r="AE62">
        <v>9</v>
      </c>
      <c r="AF62">
        <v>2</v>
      </c>
      <c r="AG62">
        <v>148</v>
      </c>
      <c r="AH62">
        <v>55</v>
      </c>
      <c r="AI62">
        <v>3</v>
      </c>
      <c r="AJ62">
        <v>17</v>
      </c>
      <c r="AK62">
        <v>22</v>
      </c>
      <c r="AL62">
        <v>6</v>
      </c>
      <c r="AM62">
        <v>12</v>
      </c>
      <c r="AN62">
        <v>303</v>
      </c>
      <c r="AO62">
        <v>151</v>
      </c>
      <c r="AP62" s="1">
        <v>0.5</v>
      </c>
      <c r="AQ62">
        <v>54</v>
      </c>
      <c r="AR62">
        <v>19</v>
      </c>
      <c r="AS62" s="1">
        <v>0.35</v>
      </c>
      <c r="AT62">
        <v>0</v>
      </c>
      <c r="AU62">
        <v>0</v>
      </c>
      <c r="AV62">
        <v>0</v>
      </c>
      <c r="AW62">
        <v>27</v>
      </c>
      <c r="AX62">
        <v>1</v>
      </c>
      <c r="AY62">
        <v>0</v>
      </c>
      <c r="AZ62">
        <v>0</v>
      </c>
      <c r="BA62" s="1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f t="shared" si="0"/>
        <v>4.2</v>
      </c>
    </row>
    <row r="63" spans="1:59" x14ac:dyDescent="0.3">
      <c r="A63" t="s">
        <v>459</v>
      </c>
      <c r="B63" s="4">
        <v>24</v>
      </c>
      <c r="C63" t="s">
        <v>453</v>
      </c>
      <c r="D63" t="s">
        <v>82</v>
      </c>
      <c r="E63" t="s">
        <v>775</v>
      </c>
      <c r="F63">
        <v>31</v>
      </c>
      <c r="G63">
        <v>2741</v>
      </c>
      <c r="H63">
        <v>22</v>
      </c>
      <c r="I63">
        <v>3</v>
      </c>
      <c r="J63">
        <v>108</v>
      </c>
      <c r="K63">
        <v>6</v>
      </c>
      <c r="L63" s="1">
        <v>0.2</v>
      </c>
      <c r="M63">
        <v>21</v>
      </c>
      <c r="N63">
        <v>4</v>
      </c>
      <c r="O63">
        <v>4</v>
      </c>
      <c r="P63">
        <v>696</v>
      </c>
      <c r="Q63">
        <v>1032</v>
      </c>
      <c r="R63">
        <v>904</v>
      </c>
      <c r="S63" s="1">
        <v>0.88</v>
      </c>
      <c r="T63">
        <v>9</v>
      </c>
      <c r="U63">
        <v>1</v>
      </c>
      <c r="V63" s="1">
        <v>0.11</v>
      </c>
      <c r="W63">
        <v>119</v>
      </c>
      <c r="X63">
        <v>78</v>
      </c>
      <c r="Y63" s="1">
        <v>0.66</v>
      </c>
      <c r="Z63">
        <v>0</v>
      </c>
      <c r="AA63">
        <v>226</v>
      </c>
      <c r="AB63">
        <v>108</v>
      </c>
      <c r="AC63">
        <v>0</v>
      </c>
      <c r="AD63">
        <v>0</v>
      </c>
      <c r="AE63">
        <v>0</v>
      </c>
      <c r="AF63">
        <v>0</v>
      </c>
      <c r="AG63">
        <v>50</v>
      </c>
      <c r="AH63">
        <v>27</v>
      </c>
      <c r="AI63">
        <v>6</v>
      </c>
      <c r="AJ63">
        <v>22</v>
      </c>
      <c r="AK63">
        <v>24</v>
      </c>
      <c r="AL63">
        <v>18</v>
      </c>
      <c r="AM63">
        <v>11</v>
      </c>
      <c r="AN63">
        <v>70</v>
      </c>
      <c r="AO63">
        <v>41</v>
      </c>
      <c r="AP63" s="1">
        <v>0.59</v>
      </c>
      <c r="AQ63">
        <v>107</v>
      </c>
      <c r="AR63">
        <v>64</v>
      </c>
      <c r="AS63" s="1">
        <v>0.6</v>
      </c>
      <c r="AT63">
        <v>0</v>
      </c>
      <c r="AU63">
        <v>0</v>
      </c>
      <c r="AV63">
        <v>0</v>
      </c>
      <c r="AW63">
        <v>24</v>
      </c>
      <c r="AX63">
        <v>2</v>
      </c>
      <c r="AY63">
        <v>0</v>
      </c>
      <c r="AZ63">
        <v>0</v>
      </c>
      <c r="BA63" s="1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f t="shared" si="0"/>
        <v>4.2</v>
      </c>
    </row>
    <row r="64" spans="1:59" x14ac:dyDescent="0.3">
      <c r="A64" t="s">
        <v>544</v>
      </c>
      <c r="B64" s="4">
        <v>32</v>
      </c>
      <c r="C64" t="s">
        <v>785</v>
      </c>
      <c r="D64" t="s">
        <v>545</v>
      </c>
      <c r="E64" t="s">
        <v>775</v>
      </c>
      <c r="F64">
        <v>36</v>
      </c>
      <c r="G64">
        <v>2976</v>
      </c>
      <c r="H64">
        <v>20</v>
      </c>
      <c r="I64">
        <v>3</v>
      </c>
      <c r="J64">
        <v>68</v>
      </c>
      <c r="K64">
        <v>2</v>
      </c>
      <c r="L64" s="1">
        <v>7.0000000000000007E-2</v>
      </c>
      <c r="M64">
        <v>15</v>
      </c>
      <c r="N64">
        <v>1</v>
      </c>
      <c r="O64">
        <v>28</v>
      </c>
      <c r="P64">
        <v>827</v>
      </c>
      <c r="Q64">
        <v>657</v>
      </c>
      <c r="R64">
        <v>562</v>
      </c>
      <c r="S64" s="1">
        <v>0.86</v>
      </c>
      <c r="T64">
        <v>26</v>
      </c>
      <c r="U64">
        <v>8</v>
      </c>
      <c r="V64" s="1">
        <v>0.31</v>
      </c>
      <c r="W64">
        <v>239</v>
      </c>
      <c r="X64">
        <v>189</v>
      </c>
      <c r="Y64" s="1">
        <v>0.79</v>
      </c>
      <c r="Z64">
        <v>8</v>
      </c>
      <c r="AA64">
        <v>119</v>
      </c>
      <c r="AB64">
        <v>55</v>
      </c>
      <c r="AC64">
        <v>0</v>
      </c>
      <c r="AD64">
        <v>0</v>
      </c>
      <c r="AE64">
        <v>2</v>
      </c>
      <c r="AF64">
        <v>1</v>
      </c>
      <c r="AG64">
        <v>62</v>
      </c>
      <c r="AH64">
        <v>28</v>
      </c>
      <c r="AI64">
        <v>1</v>
      </c>
      <c r="AJ64">
        <v>28</v>
      </c>
      <c r="AK64">
        <v>7</v>
      </c>
      <c r="AL64">
        <v>5</v>
      </c>
      <c r="AM64">
        <v>6</v>
      </c>
      <c r="AN64">
        <v>55</v>
      </c>
      <c r="AO64">
        <v>22</v>
      </c>
      <c r="AP64" s="1">
        <v>0.4</v>
      </c>
      <c r="AQ64">
        <v>8</v>
      </c>
      <c r="AR64">
        <v>2</v>
      </c>
      <c r="AS64" s="1">
        <v>0.25</v>
      </c>
      <c r="AT64">
        <v>0</v>
      </c>
      <c r="AU64">
        <v>0</v>
      </c>
      <c r="AV64">
        <v>0</v>
      </c>
      <c r="AW64">
        <v>25</v>
      </c>
      <c r="AX64">
        <v>1</v>
      </c>
      <c r="AY64">
        <v>0</v>
      </c>
      <c r="AZ64">
        <v>0</v>
      </c>
      <c r="BA64" s="1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f t="shared" si="0"/>
        <v>4.2</v>
      </c>
    </row>
    <row r="65" spans="1:59" x14ac:dyDescent="0.3">
      <c r="A65" t="s">
        <v>171</v>
      </c>
      <c r="B65" s="4">
        <v>24</v>
      </c>
      <c r="C65" t="s">
        <v>170</v>
      </c>
      <c r="D65" t="s">
        <v>172</v>
      </c>
      <c r="E65" t="s">
        <v>773</v>
      </c>
      <c r="F65">
        <v>38</v>
      </c>
      <c r="G65">
        <v>3415</v>
      </c>
      <c r="H65">
        <v>20</v>
      </c>
      <c r="I65">
        <v>7</v>
      </c>
      <c r="J65">
        <v>85</v>
      </c>
      <c r="K65">
        <v>23</v>
      </c>
      <c r="L65" s="1">
        <v>0.09</v>
      </c>
      <c r="M65">
        <v>9</v>
      </c>
      <c r="N65">
        <v>1</v>
      </c>
      <c r="O65">
        <v>11</v>
      </c>
      <c r="P65">
        <v>1915</v>
      </c>
      <c r="Q65">
        <v>598</v>
      </c>
      <c r="R65">
        <v>504</v>
      </c>
      <c r="S65" s="1">
        <v>0.84</v>
      </c>
      <c r="T65">
        <v>56</v>
      </c>
      <c r="U65">
        <v>13</v>
      </c>
      <c r="V65" s="1">
        <v>0.23</v>
      </c>
      <c r="W65">
        <v>391</v>
      </c>
      <c r="X65">
        <v>325</v>
      </c>
      <c r="Y65" s="1">
        <v>0.83</v>
      </c>
      <c r="Z65">
        <v>4</v>
      </c>
      <c r="AA65">
        <v>320</v>
      </c>
      <c r="AB65">
        <v>192</v>
      </c>
      <c r="AC65">
        <v>2</v>
      </c>
      <c r="AD65">
        <v>4</v>
      </c>
      <c r="AE65">
        <v>25</v>
      </c>
      <c r="AF65">
        <v>12</v>
      </c>
      <c r="AG65">
        <v>70</v>
      </c>
      <c r="AH65">
        <v>47</v>
      </c>
      <c r="AI65">
        <v>8</v>
      </c>
      <c r="AJ65">
        <v>51</v>
      </c>
      <c r="AK65">
        <v>3</v>
      </c>
      <c r="AL65">
        <v>0</v>
      </c>
      <c r="AM65">
        <v>49</v>
      </c>
      <c r="AN65">
        <v>212</v>
      </c>
      <c r="AO65">
        <v>109</v>
      </c>
      <c r="AP65" s="1">
        <v>0.51</v>
      </c>
      <c r="AQ65">
        <v>30</v>
      </c>
      <c r="AR65">
        <v>10</v>
      </c>
      <c r="AS65" s="1">
        <v>0.33</v>
      </c>
      <c r="AT65">
        <v>0</v>
      </c>
      <c r="AU65">
        <v>0</v>
      </c>
      <c r="AV65">
        <v>0</v>
      </c>
      <c r="AW65">
        <v>25</v>
      </c>
      <c r="AX65">
        <v>3</v>
      </c>
      <c r="AY65">
        <v>0</v>
      </c>
      <c r="AZ65">
        <v>0</v>
      </c>
      <c r="BA65" s="1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f t="shared" si="0"/>
        <v>4.2</v>
      </c>
    </row>
    <row r="66" spans="1:59" x14ac:dyDescent="0.3">
      <c r="A66" t="s">
        <v>201</v>
      </c>
      <c r="B66" s="4">
        <v>27</v>
      </c>
      <c r="C66" t="s">
        <v>170</v>
      </c>
      <c r="D66" t="s">
        <v>202</v>
      </c>
      <c r="E66" t="s">
        <v>775</v>
      </c>
      <c r="F66">
        <v>35</v>
      </c>
      <c r="G66">
        <v>2927</v>
      </c>
      <c r="H66">
        <v>19</v>
      </c>
      <c r="I66">
        <v>4</v>
      </c>
      <c r="J66">
        <v>90</v>
      </c>
      <c r="K66">
        <v>13</v>
      </c>
      <c r="L66" s="1">
        <v>7.0000000000000007E-2</v>
      </c>
      <c r="M66">
        <v>17</v>
      </c>
      <c r="N66">
        <v>1</v>
      </c>
      <c r="O66">
        <v>14</v>
      </c>
      <c r="P66">
        <v>1020</v>
      </c>
      <c r="Q66">
        <v>1933</v>
      </c>
      <c r="R66">
        <v>1662</v>
      </c>
      <c r="S66" s="1">
        <v>0.86</v>
      </c>
      <c r="T66">
        <v>28</v>
      </c>
      <c r="U66">
        <v>4</v>
      </c>
      <c r="V66" s="1">
        <v>0.14000000000000001</v>
      </c>
      <c r="W66">
        <v>637</v>
      </c>
      <c r="X66">
        <v>472</v>
      </c>
      <c r="Y66" s="1">
        <v>0.74</v>
      </c>
      <c r="Z66">
        <v>24</v>
      </c>
      <c r="AA66">
        <v>380</v>
      </c>
      <c r="AB66">
        <v>180</v>
      </c>
      <c r="AC66">
        <v>0</v>
      </c>
      <c r="AD66">
        <v>2</v>
      </c>
      <c r="AE66">
        <v>6</v>
      </c>
      <c r="AF66">
        <v>10</v>
      </c>
      <c r="AG66">
        <v>145</v>
      </c>
      <c r="AH66">
        <v>35</v>
      </c>
      <c r="AI66">
        <v>5</v>
      </c>
      <c r="AJ66">
        <v>19</v>
      </c>
      <c r="AK66">
        <v>23</v>
      </c>
      <c r="AL66">
        <v>16</v>
      </c>
      <c r="AM66">
        <v>22</v>
      </c>
      <c r="AN66">
        <v>290</v>
      </c>
      <c r="AO66">
        <v>169</v>
      </c>
      <c r="AP66" s="1">
        <v>0.57999999999999996</v>
      </c>
      <c r="AQ66">
        <v>42</v>
      </c>
      <c r="AR66">
        <v>24</v>
      </c>
      <c r="AS66" s="1">
        <v>0.56999999999999995</v>
      </c>
      <c r="AT66">
        <v>0</v>
      </c>
      <c r="AU66">
        <v>0</v>
      </c>
      <c r="AV66">
        <v>0</v>
      </c>
      <c r="AW66">
        <v>34</v>
      </c>
      <c r="AX66">
        <v>5</v>
      </c>
      <c r="AY66">
        <v>0</v>
      </c>
      <c r="AZ66">
        <v>0</v>
      </c>
      <c r="BA66" s="1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f t="shared" ref="BG66:BG129" si="1">BF66+4.2</f>
        <v>4.2</v>
      </c>
    </row>
    <row r="67" spans="1:59" x14ac:dyDescent="0.3">
      <c r="A67" t="s">
        <v>123</v>
      </c>
      <c r="B67" s="4">
        <v>28</v>
      </c>
      <c r="C67" t="s">
        <v>98</v>
      </c>
      <c r="D67" t="s">
        <v>59</v>
      </c>
      <c r="E67" t="s">
        <v>775</v>
      </c>
      <c r="F67">
        <v>38</v>
      </c>
      <c r="G67">
        <v>2610</v>
      </c>
      <c r="H67">
        <v>16</v>
      </c>
      <c r="I67">
        <v>8</v>
      </c>
      <c r="J67">
        <v>84</v>
      </c>
      <c r="K67">
        <v>17</v>
      </c>
      <c r="L67" s="1">
        <v>0.14000000000000001</v>
      </c>
      <c r="M67">
        <v>27</v>
      </c>
      <c r="N67">
        <v>2</v>
      </c>
      <c r="O67">
        <v>16</v>
      </c>
      <c r="P67">
        <v>784</v>
      </c>
      <c r="Q67">
        <v>286</v>
      </c>
      <c r="R67">
        <v>241</v>
      </c>
      <c r="S67" s="1">
        <v>0.84</v>
      </c>
      <c r="T67">
        <v>13</v>
      </c>
      <c r="U67">
        <v>4</v>
      </c>
      <c r="V67" s="1">
        <v>0.31</v>
      </c>
      <c r="W67">
        <v>162</v>
      </c>
      <c r="X67">
        <v>131</v>
      </c>
      <c r="Y67" s="1">
        <v>0.81</v>
      </c>
      <c r="Z67">
        <v>2</v>
      </c>
      <c r="AA67">
        <v>144</v>
      </c>
      <c r="AB67">
        <v>83</v>
      </c>
      <c r="AC67">
        <v>2</v>
      </c>
      <c r="AD67">
        <v>0</v>
      </c>
      <c r="AE67">
        <v>12</v>
      </c>
      <c r="AF67">
        <v>4</v>
      </c>
      <c r="AG67">
        <v>37</v>
      </c>
      <c r="AH67">
        <v>50</v>
      </c>
      <c r="AI67">
        <v>4</v>
      </c>
      <c r="AJ67">
        <v>14</v>
      </c>
      <c r="AK67">
        <v>6</v>
      </c>
      <c r="AL67">
        <v>1</v>
      </c>
      <c r="AM67">
        <v>10</v>
      </c>
      <c r="AN67">
        <v>116</v>
      </c>
      <c r="AO67">
        <v>53</v>
      </c>
      <c r="AP67" s="1">
        <v>0.46</v>
      </c>
      <c r="AQ67">
        <v>16</v>
      </c>
      <c r="AR67">
        <v>5</v>
      </c>
      <c r="AS67" s="1">
        <v>0.31</v>
      </c>
      <c r="AT67">
        <v>0</v>
      </c>
      <c r="AU67">
        <v>0</v>
      </c>
      <c r="AV67">
        <v>0</v>
      </c>
      <c r="AW67">
        <v>29</v>
      </c>
      <c r="AX67">
        <v>2</v>
      </c>
      <c r="AY67">
        <v>0</v>
      </c>
      <c r="AZ67">
        <v>0</v>
      </c>
      <c r="BA67" s="1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f t="shared" si="1"/>
        <v>4.2</v>
      </c>
    </row>
    <row r="68" spans="1:59" x14ac:dyDescent="0.3">
      <c r="A68" t="s">
        <v>242</v>
      </c>
      <c r="B68" s="4">
        <v>22</v>
      </c>
      <c r="C68" t="s">
        <v>240</v>
      </c>
      <c r="D68" t="s">
        <v>59</v>
      </c>
      <c r="E68" t="s">
        <v>773</v>
      </c>
      <c r="F68">
        <v>37</v>
      </c>
      <c r="G68">
        <v>3195</v>
      </c>
      <c r="H68">
        <v>15</v>
      </c>
      <c r="I68">
        <v>8</v>
      </c>
      <c r="J68">
        <v>126</v>
      </c>
      <c r="K68">
        <v>2</v>
      </c>
      <c r="L68" s="1">
        <v>0.5</v>
      </c>
      <c r="M68">
        <v>14</v>
      </c>
      <c r="N68">
        <v>6</v>
      </c>
      <c r="O68">
        <v>7</v>
      </c>
      <c r="P68">
        <v>2005</v>
      </c>
      <c r="Q68">
        <v>1067</v>
      </c>
      <c r="R68">
        <v>976</v>
      </c>
      <c r="S68" s="1">
        <v>0.92</v>
      </c>
      <c r="T68">
        <v>0</v>
      </c>
      <c r="U68">
        <v>0</v>
      </c>
      <c r="V68" s="1">
        <v>0</v>
      </c>
      <c r="W68">
        <v>89</v>
      </c>
      <c r="X68">
        <v>44</v>
      </c>
      <c r="Y68" s="1">
        <v>0.49</v>
      </c>
      <c r="Z68">
        <v>2</v>
      </c>
      <c r="AA68">
        <v>225</v>
      </c>
      <c r="AB68">
        <v>116</v>
      </c>
      <c r="AC68">
        <v>0</v>
      </c>
      <c r="AD68">
        <v>0</v>
      </c>
      <c r="AE68">
        <v>0</v>
      </c>
      <c r="AF68">
        <v>1</v>
      </c>
      <c r="AG68">
        <v>62</v>
      </c>
      <c r="AH68">
        <v>37</v>
      </c>
      <c r="AI68">
        <v>5</v>
      </c>
      <c r="AJ68">
        <v>19</v>
      </c>
      <c r="AK68">
        <v>13</v>
      </c>
      <c r="AL68">
        <v>23</v>
      </c>
      <c r="AM68">
        <v>34</v>
      </c>
      <c r="AN68">
        <v>30</v>
      </c>
      <c r="AO68">
        <v>16</v>
      </c>
      <c r="AP68" s="1">
        <v>0.53</v>
      </c>
      <c r="AQ68">
        <v>35</v>
      </c>
      <c r="AR68">
        <v>13</v>
      </c>
      <c r="AS68" s="1">
        <v>0.37</v>
      </c>
      <c r="AT68">
        <v>0</v>
      </c>
      <c r="AU68">
        <v>0</v>
      </c>
      <c r="AV68">
        <v>0</v>
      </c>
      <c r="AW68">
        <v>15</v>
      </c>
      <c r="AX68">
        <v>7</v>
      </c>
      <c r="AY68">
        <v>0</v>
      </c>
      <c r="AZ68">
        <v>0</v>
      </c>
      <c r="BA68" s="1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f t="shared" si="1"/>
        <v>4.2</v>
      </c>
    </row>
    <row r="69" spans="1:59" x14ac:dyDescent="0.3">
      <c r="A69" t="s">
        <v>682</v>
      </c>
      <c r="B69" s="4">
        <v>25</v>
      </c>
      <c r="C69" t="s">
        <v>782</v>
      </c>
      <c r="D69" t="s">
        <v>66</v>
      </c>
      <c r="E69" t="s">
        <v>773</v>
      </c>
      <c r="F69">
        <v>33</v>
      </c>
      <c r="G69">
        <v>2600</v>
      </c>
      <c r="H69">
        <v>15</v>
      </c>
      <c r="I69">
        <v>6</v>
      </c>
      <c r="J69">
        <v>110</v>
      </c>
      <c r="K69">
        <v>4</v>
      </c>
      <c r="L69" s="1">
        <v>0.11</v>
      </c>
      <c r="M69">
        <v>2</v>
      </c>
      <c r="N69">
        <v>2</v>
      </c>
      <c r="O69">
        <v>8</v>
      </c>
      <c r="P69">
        <v>1749</v>
      </c>
      <c r="Q69">
        <v>1079</v>
      </c>
      <c r="R69">
        <v>958</v>
      </c>
      <c r="S69" s="1">
        <v>0.89</v>
      </c>
      <c r="T69">
        <v>40</v>
      </c>
      <c r="U69">
        <v>9</v>
      </c>
      <c r="V69" s="1">
        <v>0.23</v>
      </c>
      <c r="W69">
        <v>441</v>
      </c>
      <c r="X69">
        <v>372</v>
      </c>
      <c r="Y69" s="1">
        <v>0.84</v>
      </c>
      <c r="Z69">
        <v>3</v>
      </c>
      <c r="AA69">
        <v>290</v>
      </c>
      <c r="AB69">
        <v>157</v>
      </c>
      <c r="AC69">
        <v>0</v>
      </c>
      <c r="AD69">
        <v>3</v>
      </c>
      <c r="AE69">
        <v>1</v>
      </c>
      <c r="AF69">
        <v>4</v>
      </c>
      <c r="AG69">
        <v>70</v>
      </c>
      <c r="AH69">
        <v>55</v>
      </c>
      <c r="AI69">
        <v>3</v>
      </c>
      <c r="AJ69">
        <v>19</v>
      </c>
      <c r="AK69">
        <v>15</v>
      </c>
      <c r="AL69">
        <v>4</v>
      </c>
      <c r="AM69">
        <v>38</v>
      </c>
      <c r="AN69">
        <v>150</v>
      </c>
      <c r="AO69">
        <v>73</v>
      </c>
      <c r="AP69" s="1">
        <v>0.49</v>
      </c>
      <c r="AQ69">
        <v>35</v>
      </c>
      <c r="AR69">
        <v>15</v>
      </c>
      <c r="AS69" s="1">
        <v>0.43</v>
      </c>
      <c r="AT69">
        <v>0</v>
      </c>
      <c r="AU69">
        <v>0</v>
      </c>
      <c r="AV69">
        <v>0</v>
      </c>
      <c r="AW69">
        <v>42</v>
      </c>
      <c r="AX69">
        <v>4</v>
      </c>
      <c r="AY69">
        <v>0</v>
      </c>
      <c r="AZ69">
        <v>0</v>
      </c>
      <c r="BA69" s="1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f t="shared" si="1"/>
        <v>4.2</v>
      </c>
    </row>
    <row r="70" spans="1:59" x14ac:dyDescent="0.3">
      <c r="A70" t="s">
        <v>285</v>
      </c>
      <c r="B70" s="4">
        <v>27</v>
      </c>
      <c r="C70" t="s">
        <v>270</v>
      </c>
      <c r="D70" t="s">
        <v>96</v>
      </c>
      <c r="E70" t="s">
        <v>775</v>
      </c>
      <c r="F70">
        <v>37</v>
      </c>
      <c r="G70">
        <v>2654</v>
      </c>
      <c r="H70">
        <v>14</v>
      </c>
      <c r="I70">
        <v>2</v>
      </c>
      <c r="J70">
        <v>70</v>
      </c>
      <c r="K70">
        <v>5</v>
      </c>
      <c r="L70" s="1">
        <v>0.09</v>
      </c>
      <c r="M70">
        <v>18</v>
      </c>
      <c r="N70">
        <v>2</v>
      </c>
      <c r="O70">
        <v>21</v>
      </c>
      <c r="P70">
        <v>835</v>
      </c>
      <c r="Q70">
        <v>551</v>
      </c>
      <c r="R70">
        <v>459</v>
      </c>
      <c r="S70" s="1">
        <v>0.83</v>
      </c>
      <c r="T70">
        <v>38</v>
      </c>
      <c r="U70">
        <v>11</v>
      </c>
      <c r="V70" s="1">
        <v>0.28999999999999998</v>
      </c>
      <c r="W70">
        <v>183</v>
      </c>
      <c r="X70">
        <v>132</v>
      </c>
      <c r="Y70" s="1">
        <v>0.72</v>
      </c>
      <c r="Z70">
        <v>5</v>
      </c>
      <c r="AA70">
        <v>207</v>
      </c>
      <c r="AB70">
        <v>115</v>
      </c>
      <c r="AC70">
        <v>0</v>
      </c>
      <c r="AD70">
        <v>2</v>
      </c>
      <c r="AE70">
        <v>3</v>
      </c>
      <c r="AF70">
        <v>5</v>
      </c>
      <c r="AG70">
        <v>62</v>
      </c>
      <c r="AH70">
        <v>45</v>
      </c>
      <c r="AI70">
        <v>4</v>
      </c>
      <c r="AJ70">
        <v>22</v>
      </c>
      <c r="AK70">
        <v>10</v>
      </c>
      <c r="AL70">
        <v>3</v>
      </c>
      <c r="AM70">
        <v>18</v>
      </c>
      <c r="AN70">
        <v>196</v>
      </c>
      <c r="AO70">
        <v>100</v>
      </c>
      <c r="AP70" s="1">
        <v>0.51</v>
      </c>
      <c r="AQ70">
        <v>29</v>
      </c>
      <c r="AR70">
        <v>10</v>
      </c>
      <c r="AS70" s="1">
        <v>0.35</v>
      </c>
      <c r="AT70">
        <v>0</v>
      </c>
      <c r="AU70">
        <v>0</v>
      </c>
      <c r="AV70">
        <v>0</v>
      </c>
      <c r="AW70">
        <v>27</v>
      </c>
      <c r="AX70">
        <v>2</v>
      </c>
      <c r="AY70">
        <v>0</v>
      </c>
      <c r="AZ70">
        <v>0</v>
      </c>
      <c r="BA70" s="1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f t="shared" si="1"/>
        <v>4.2</v>
      </c>
    </row>
    <row r="71" spans="1:59" x14ac:dyDescent="0.3">
      <c r="A71" t="s">
        <v>675</v>
      </c>
      <c r="B71" s="4">
        <v>24</v>
      </c>
      <c r="C71" t="s">
        <v>782</v>
      </c>
      <c r="D71" t="s">
        <v>82</v>
      </c>
      <c r="E71" t="s">
        <v>775</v>
      </c>
      <c r="F71">
        <v>35</v>
      </c>
      <c r="G71">
        <v>2599</v>
      </c>
      <c r="H71">
        <v>14</v>
      </c>
      <c r="I71">
        <v>4</v>
      </c>
      <c r="J71">
        <v>54</v>
      </c>
      <c r="K71">
        <v>29</v>
      </c>
      <c r="L71" s="1">
        <v>0.19</v>
      </c>
      <c r="M71">
        <v>13</v>
      </c>
      <c r="N71">
        <v>3</v>
      </c>
      <c r="O71">
        <v>16</v>
      </c>
      <c r="P71">
        <v>793</v>
      </c>
      <c r="Q71">
        <v>680</v>
      </c>
      <c r="R71">
        <v>551</v>
      </c>
      <c r="S71" s="1">
        <v>0.81</v>
      </c>
      <c r="T71">
        <v>53</v>
      </c>
      <c r="U71">
        <v>12</v>
      </c>
      <c r="V71" s="1">
        <v>0.23</v>
      </c>
      <c r="W71">
        <v>404</v>
      </c>
      <c r="X71">
        <v>317</v>
      </c>
      <c r="Y71" s="1">
        <v>0.79</v>
      </c>
      <c r="Z71">
        <v>5</v>
      </c>
      <c r="AA71">
        <v>275</v>
      </c>
      <c r="AB71">
        <v>166</v>
      </c>
      <c r="AC71">
        <v>2</v>
      </c>
      <c r="AD71">
        <v>4</v>
      </c>
      <c r="AE71">
        <v>19</v>
      </c>
      <c r="AF71">
        <v>14</v>
      </c>
      <c r="AG71">
        <v>78</v>
      </c>
      <c r="AH71">
        <v>34</v>
      </c>
      <c r="AI71">
        <v>1</v>
      </c>
      <c r="AJ71">
        <v>29</v>
      </c>
      <c r="AK71">
        <v>14</v>
      </c>
      <c r="AL71">
        <v>0</v>
      </c>
      <c r="AM71">
        <v>10</v>
      </c>
      <c r="AN71">
        <v>222</v>
      </c>
      <c r="AO71">
        <v>92</v>
      </c>
      <c r="AP71" s="1">
        <v>0.41</v>
      </c>
      <c r="AQ71">
        <v>36</v>
      </c>
      <c r="AR71">
        <v>8</v>
      </c>
      <c r="AS71" s="1">
        <v>0.22</v>
      </c>
      <c r="AT71">
        <v>0</v>
      </c>
      <c r="AU71">
        <v>0</v>
      </c>
      <c r="AV71">
        <v>0</v>
      </c>
      <c r="AW71">
        <v>46</v>
      </c>
      <c r="AX71">
        <v>4</v>
      </c>
      <c r="AY71">
        <v>0</v>
      </c>
      <c r="AZ71">
        <v>0</v>
      </c>
      <c r="BA71" s="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f t="shared" si="1"/>
        <v>4.2</v>
      </c>
    </row>
    <row r="72" spans="1:59" x14ac:dyDescent="0.3">
      <c r="A72" t="s">
        <v>444</v>
      </c>
      <c r="B72" s="4">
        <v>27</v>
      </c>
      <c r="C72" t="s">
        <v>425</v>
      </c>
      <c r="D72" t="s">
        <v>111</v>
      </c>
      <c r="E72" t="s">
        <v>773</v>
      </c>
      <c r="F72">
        <v>36</v>
      </c>
      <c r="G72">
        <v>2410</v>
      </c>
      <c r="H72">
        <v>13</v>
      </c>
      <c r="I72">
        <v>5</v>
      </c>
      <c r="J72">
        <v>71</v>
      </c>
      <c r="K72">
        <v>0</v>
      </c>
      <c r="L72" s="1">
        <v>0</v>
      </c>
      <c r="M72">
        <v>11</v>
      </c>
      <c r="N72">
        <v>2</v>
      </c>
      <c r="O72">
        <v>10</v>
      </c>
      <c r="P72">
        <v>1315</v>
      </c>
      <c r="Q72">
        <v>517</v>
      </c>
      <c r="R72">
        <v>435</v>
      </c>
      <c r="S72" s="1">
        <v>0.84</v>
      </c>
      <c r="T72">
        <v>15</v>
      </c>
      <c r="U72">
        <v>3</v>
      </c>
      <c r="V72" s="1">
        <v>0.2</v>
      </c>
      <c r="W72">
        <v>102</v>
      </c>
      <c r="X72">
        <v>67</v>
      </c>
      <c r="Y72" s="1">
        <v>0.66</v>
      </c>
      <c r="Z72">
        <v>0</v>
      </c>
      <c r="AA72">
        <v>90</v>
      </c>
      <c r="AB72">
        <v>43</v>
      </c>
      <c r="AC72">
        <v>0</v>
      </c>
      <c r="AD72">
        <v>0</v>
      </c>
      <c r="AE72">
        <v>1</v>
      </c>
      <c r="AF72">
        <v>1</v>
      </c>
      <c r="AG72">
        <v>42</v>
      </c>
      <c r="AH72">
        <v>49</v>
      </c>
      <c r="AI72">
        <v>4</v>
      </c>
      <c r="AJ72">
        <v>7</v>
      </c>
      <c r="AK72">
        <v>21</v>
      </c>
      <c r="AL72">
        <v>6</v>
      </c>
      <c r="AM72">
        <v>39</v>
      </c>
      <c r="AN72">
        <v>87</v>
      </c>
      <c r="AO72">
        <v>44</v>
      </c>
      <c r="AP72" s="1">
        <v>0.51</v>
      </c>
      <c r="AQ72">
        <v>24</v>
      </c>
      <c r="AR72">
        <v>13</v>
      </c>
      <c r="AS72" s="1">
        <v>0.54</v>
      </c>
      <c r="AT72">
        <v>0</v>
      </c>
      <c r="AU72">
        <v>0</v>
      </c>
      <c r="AV72">
        <v>0</v>
      </c>
      <c r="AW72">
        <v>48</v>
      </c>
      <c r="AX72">
        <v>2</v>
      </c>
      <c r="AY72">
        <v>0</v>
      </c>
      <c r="AZ72">
        <v>0</v>
      </c>
      <c r="BA72" s="1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f t="shared" si="1"/>
        <v>4.2</v>
      </c>
    </row>
    <row r="73" spans="1:59" x14ac:dyDescent="0.3">
      <c r="A73" t="s">
        <v>646</v>
      </c>
      <c r="B73" s="4">
        <v>27</v>
      </c>
      <c r="C73" t="s">
        <v>783</v>
      </c>
      <c r="D73" t="s">
        <v>59</v>
      </c>
      <c r="E73" t="s">
        <v>773</v>
      </c>
      <c r="F73">
        <v>34</v>
      </c>
      <c r="G73">
        <v>2979</v>
      </c>
      <c r="H73">
        <v>13</v>
      </c>
      <c r="I73">
        <v>8</v>
      </c>
      <c r="J73">
        <v>87</v>
      </c>
      <c r="K73">
        <v>0</v>
      </c>
      <c r="L73" s="1">
        <v>0</v>
      </c>
      <c r="M73">
        <v>8</v>
      </c>
      <c r="N73">
        <v>1</v>
      </c>
      <c r="O73">
        <v>10</v>
      </c>
      <c r="P73">
        <v>1411</v>
      </c>
      <c r="Q73">
        <v>1071</v>
      </c>
      <c r="R73">
        <v>946</v>
      </c>
      <c r="S73" s="1">
        <v>0.88</v>
      </c>
      <c r="T73">
        <v>3</v>
      </c>
      <c r="U73">
        <v>0</v>
      </c>
      <c r="V73" s="1">
        <v>0</v>
      </c>
      <c r="W73">
        <v>101</v>
      </c>
      <c r="X73">
        <v>60</v>
      </c>
      <c r="Y73" s="1">
        <v>0.59</v>
      </c>
      <c r="Z73">
        <v>0</v>
      </c>
      <c r="AA73">
        <v>232</v>
      </c>
      <c r="AB73">
        <v>112</v>
      </c>
      <c r="AC73">
        <v>0</v>
      </c>
      <c r="AD73">
        <v>0</v>
      </c>
      <c r="AE73">
        <v>0</v>
      </c>
      <c r="AF73">
        <v>1</v>
      </c>
      <c r="AG73">
        <v>79</v>
      </c>
      <c r="AH73">
        <v>77</v>
      </c>
      <c r="AI73">
        <v>5</v>
      </c>
      <c r="AJ73">
        <v>21</v>
      </c>
      <c r="AK73">
        <v>26</v>
      </c>
      <c r="AL73">
        <v>13</v>
      </c>
      <c r="AM73">
        <v>41</v>
      </c>
      <c r="AN73">
        <v>106</v>
      </c>
      <c r="AO73">
        <v>62</v>
      </c>
      <c r="AP73" s="1">
        <v>0.59</v>
      </c>
      <c r="AQ73">
        <v>54</v>
      </c>
      <c r="AR73">
        <v>28</v>
      </c>
      <c r="AS73" s="1">
        <v>0.52</v>
      </c>
      <c r="AT73">
        <v>0</v>
      </c>
      <c r="AU73">
        <v>0</v>
      </c>
      <c r="AV73">
        <v>0</v>
      </c>
      <c r="AW73">
        <v>20</v>
      </c>
      <c r="AX73">
        <v>1</v>
      </c>
      <c r="AY73">
        <v>0</v>
      </c>
      <c r="AZ73">
        <v>0</v>
      </c>
      <c r="BA73" s="1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f t="shared" si="1"/>
        <v>4.2</v>
      </c>
    </row>
    <row r="74" spans="1:59" x14ac:dyDescent="0.3">
      <c r="A74" t="s">
        <v>346</v>
      </c>
      <c r="B74" s="4">
        <v>33</v>
      </c>
      <c r="C74" t="s">
        <v>329</v>
      </c>
      <c r="D74" t="s">
        <v>148</v>
      </c>
      <c r="E74" t="s">
        <v>775</v>
      </c>
      <c r="F74">
        <v>38</v>
      </c>
      <c r="G74">
        <v>2505</v>
      </c>
      <c r="H74">
        <v>12</v>
      </c>
      <c r="I74">
        <v>3</v>
      </c>
      <c r="J74">
        <v>96</v>
      </c>
      <c r="K74">
        <v>33</v>
      </c>
      <c r="L74" s="1">
        <v>0.13</v>
      </c>
      <c r="M74">
        <v>14</v>
      </c>
      <c r="N74">
        <v>2</v>
      </c>
      <c r="O74">
        <v>15</v>
      </c>
      <c r="P74">
        <v>1111</v>
      </c>
      <c r="Q74">
        <v>615</v>
      </c>
      <c r="R74">
        <v>449</v>
      </c>
      <c r="S74" s="1">
        <v>0.73</v>
      </c>
      <c r="T74">
        <v>23</v>
      </c>
      <c r="U74">
        <v>5</v>
      </c>
      <c r="V74" s="1">
        <v>0.22</v>
      </c>
      <c r="W74">
        <v>260</v>
      </c>
      <c r="X74">
        <v>177</v>
      </c>
      <c r="Y74" s="1">
        <v>0.68</v>
      </c>
      <c r="Z74">
        <v>3</v>
      </c>
      <c r="AA74">
        <v>183</v>
      </c>
      <c r="AB74">
        <v>85</v>
      </c>
      <c r="AC74">
        <v>2</v>
      </c>
      <c r="AD74">
        <v>0</v>
      </c>
      <c r="AE74">
        <v>16</v>
      </c>
      <c r="AF74">
        <v>1</v>
      </c>
      <c r="AG74">
        <v>80</v>
      </c>
      <c r="AH74">
        <v>45</v>
      </c>
      <c r="AI74">
        <v>0</v>
      </c>
      <c r="AJ74">
        <v>23</v>
      </c>
      <c r="AK74">
        <v>10</v>
      </c>
      <c r="AL74">
        <v>5</v>
      </c>
      <c r="AM74">
        <v>35</v>
      </c>
      <c r="AN74">
        <v>218</v>
      </c>
      <c r="AO74">
        <v>96</v>
      </c>
      <c r="AP74" s="1">
        <v>0.44</v>
      </c>
      <c r="AQ74">
        <v>193</v>
      </c>
      <c r="AR74">
        <v>92</v>
      </c>
      <c r="AS74" s="1">
        <v>0.48</v>
      </c>
      <c r="AT74">
        <v>0</v>
      </c>
      <c r="AU74">
        <v>0</v>
      </c>
      <c r="AV74">
        <v>0</v>
      </c>
      <c r="AW74">
        <v>39</v>
      </c>
      <c r="AX74">
        <v>4</v>
      </c>
      <c r="AY74">
        <v>0</v>
      </c>
      <c r="AZ74">
        <v>0</v>
      </c>
      <c r="BA74" s="1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f t="shared" si="1"/>
        <v>4.2</v>
      </c>
    </row>
    <row r="75" spans="1:59" x14ac:dyDescent="0.3">
      <c r="A75" t="s">
        <v>381</v>
      </c>
      <c r="B75" s="4">
        <v>21</v>
      </c>
      <c r="C75" t="s">
        <v>356</v>
      </c>
      <c r="D75" t="s">
        <v>59</v>
      </c>
      <c r="E75" t="s">
        <v>775</v>
      </c>
      <c r="F75">
        <v>37</v>
      </c>
      <c r="G75">
        <v>2612</v>
      </c>
      <c r="H75">
        <v>12</v>
      </c>
      <c r="I75">
        <v>2</v>
      </c>
      <c r="J75">
        <v>68</v>
      </c>
      <c r="K75">
        <v>6</v>
      </c>
      <c r="L75" s="1">
        <v>0.12</v>
      </c>
      <c r="M75">
        <v>10</v>
      </c>
      <c r="N75">
        <v>3</v>
      </c>
      <c r="O75">
        <v>14</v>
      </c>
      <c r="P75">
        <v>821</v>
      </c>
      <c r="Q75">
        <v>1314</v>
      </c>
      <c r="R75">
        <v>1183</v>
      </c>
      <c r="S75" s="1">
        <v>0.9</v>
      </c>
      <c r="T75">
        <v>9</v>
      </c>
      <c r="U75">
        <v>3</v>
      </c>
      <c r="V75" s="1">
        <v>0.33</v>
      </c>
      <c r="W75">
        <v>211</v>
      </c>
      <c r="X75">
        <v>157</v>
      </c>
      <c r="Y75" s="1">
        <v>0.74</v>
      </c>
      <c r="Z75">
        <v>5</v>
      </c>
      <c r="AA75">
        <v>349</v>
      </c>
      <c r="AB75">
        <v>224</v>
      </c>
      <c r="AC75">
        <v>0</v>
      </c>
      <c r="AD75">
        <v>1</v>
      </c>
      <c r="AE75">
        <v>2</v>
      </c>
      <c r="AF75">
        <v>2</v>
      </c>
      <c r="AG75">
        <v>81</v>
      </c>
      <c r="AH75">
        <v>60</v>
      </c>
      <c r="AI75">
        <v>0</v>
      </c>
      <c r="AJ75">
        <v>28</v>
      </c>
      <c r="AK75">
        <v>32</v>
      </c>
      <c r="AL75">
        <v>8</v>
      </c>
      <c r="AM75">
        <v>11</v>
      </c>
      <c r="AN75">
        <v>94</v>
      </c>
      <c r="AO75">
        <v>53</v>
      </c>
      <c r="AP75" s="1">
        <v>0.56000000000000005</v>
      </c>
      <c r="AQ75">
        <v>29</v>
      </c>
      <c r="AR75">
        <v>16</v>
      </c>
      <c r="AS75" s="1">
        <v>0.55000000000000004</v>
      </c>
      <c r="AT75">
        <v>0</v>
      </c>
      <c r="AU75">
        <v>0</v>
      </c>
      <c r="AV75">
        <v>0</v>
      </c>
      <c r="AW75">
        <v>72</v>
      </c>
      <c r="AX75">
        <v>12</v>
      </c>
      <c r="AY75">
        <v>0</v>
      </c>
      <c r="AZ75">
        <v>0</v>
      </c>
      <c r="BA75" s="1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f t="shared" si="1"/>
        <v>4.2</v>
      </c>
    </row>
    <row r="76" spans="1:59" x14ac:dyDescent="0.3">
      <c r="A76" t="s">
        <v>150</v>
      </c>
      <c r="B76" s="4">
        <v>25</v>
      </c>
      <c r="C76" t="s">
        <v>131</v>
      </c>
      <c r="D76" t="s">
        <v>74</v>
      </c>
      <c r="E76" t="s">
        <v>773</v>
      </c>
      <c r="F76">
        <v>34</v>
      </c>
      <c r="G76">
        <v>2356</v>
      </c>
      <c r="H76">
        <v>12</v>
      </c>
      <c r="I76">
        <v>6</v>
      </c>
      <c r="J76">
        <v>63</v>
      </c>
      <c r="K76">
        <v>21</v>
      </c>
      <c r="L76" s="1">
        <v>0.17</v>
      </c>
      <c r="M76">
        <v>6</v>
      </c>
      <c r="N76">
        <v>2</v>
      </c>
      <c r="O76">
        <v>5</v>
      </c>
      <c r="P76">
        <v>1177</v>
      </c>
      <c r="Q76">
        <v>501</v>
      </c>
      <c r="R76">
        <v>400</v>
      </c>
      <c r="S76" s="1">
        <v>0.8</v>
      </c>
      <c r="T76">
        <v>11</v>
      </c>
      <c r="U76">
        <v>2</v>
      </c>
      <c r="V76" s="1">
        <v>0.18</v>
      </c>
      <c r="W76">
        <v>264</v>
      </c>
      <c r="X76">
        <v>205</v>
      </c>
      <c r="Y76" s="1">
        <v>0.78</v>
      </c>
      <c r="Z76">
        <v>1</v>
      </c>
      <c r="AA76">
        <v>125</v>
      </c>
      <c r="AB76">
        <v>72</v>
      </c>
      <c r="AC76">
        <v>2</v>
      </c>
      <c r="AD76">
        <v>1</v>
      </c>
      <c r="AE76">
        <v>9</v>
      </c>
      <c r="AF76">
        <v>6</v>
      </c>
      <c r="AG76">
        <v>41</v>
      </c>
      <c r="AH76">
        <v>27</v>
      </c>
      <c r="AI76">
        <v>1</v>
      </c>
      <c r="AJ76">
        <v>23</v>
      </c>
      <c r="AK76">
        <v>6</v>
      </c>
      <c r="AL76">
        <v>4</v>
      </c>
      <c r="AM76">
        <v>23</v>
      </c>
      <c r="AN76">
        <v>138</v>
      </c>
      <c r="AO76">
        <v>46</v>
      </c>
      <c r="AP76" s="1">
        <v>0.33</v>
      </c>
      <c r="AQ76">
        <v>145</v>
      </c>
      <c r="AR76">
        <v>65</v>
      </c>
      <c r="AS76" s="1">
        <v>0.45</v>
      </c>
      <c r="AT76">
        <v>0</v>
      </c>
      <c r="AU76">
        <v>0</v>
      </c>
      <c r="AV76">
        <v>0</v>
      </c>
      <c r="AW76">
        <v>47</v>
      </c>
      <c r="AX76">
        <v>8</v>
      </c>
      <c r="AY76">
        <v>0</v>
      </c>
      <c r="AZ76">
        <v>0</v>
      </c>
      <c r="BA76" s="1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f t="shared" si="1"/>
        <v>4.2</v>
      </c>
    </row>
    <row r="77" spans="1:59" x14ac:dyDescent="0.3">
      <c r="A77" t="s">
        <v>185</v>
      </c>
      <c r="B77" s="4">
        <v>22</v>
      </c>
      <c r="C77" t="s">
        <v>170</v>
      </c>
      <c r="D77" t="s">
        <v>76</v>
      </c>
      <c r="E77" t="s">
        <v>773</v>
      </c>
      <c r="F77">
        <v>38</v>
      </c>
      <c r="G77">
        <v>2301</v>
      </c>
      <c r="H77">
        <v>11</v>
      </c>
      <c r="I77">
        <v>2</v>
      </c>
      <c r="J77">
        <v>55</v>
      </c>
      <c r="K77">
        <v>0</v>
      </c>
      <c r="L77" s="1">
        <v>0</v>
      </c>
      <c r="M77">
        <v>9</v>
      </c>
      <c r="N77">
        <v>3</v>
      </c>
      <c r="O77">
        <v>13</v>
      </c>
      <c r="P77">
        <v>979</v>
      </c>
      <c r="Q77">
        <v>1038</v>
      </c>
      <c r="R77">
        <v>886</v>
      </c>
      <c r="S77" s="1">
        <v>0.85</v>
      </c>
      <c r="T77">
        <v>25</v>
      </c>
      <c r="U77">
        <v>3</v>
      </c>
      <c r="V77" s="1">
        <v>0.12</v>
      </c>
      <c r="W77">
        <v>363</v>
      </c>
      <c r="X77">
        <v>284</v>
      </c>
      <c r="Y77" s="1">
        <v>0.78</v>
      </c>
      <c r="Z77">
        <v>3</v>
      </c>
      <c r="AA77">
        <v>130</v>
      </c>
      <c r="AB77">
        <v>78</v>
      </c>
      <c r="AC77">
        <v>0</v>
      </c>
      <c r="AD77">
        <v>0</v>
      </c>
      <c r="AE77">
        <v>0</v>
      </c>
      <c r="AF77">
        <v>1</v>
      </c>
      <c r="AG77">
        <v>68</v>
      </c>
      <c r="AH77">
        <v>36</v>
      </c>
      <c r="AI77">
        <v>2</v>
      </c>
      <c r="AJ77">
        <v>0</v>
      </c>
      <c r="AK77">
        <v>12</v>
      </c>
      <c r="AL77">
        <v>3</v>
      </c>
      <c r="AM77">
        <v>39</v>
      </c>
      <c r="AN77">
        <v>94</v>
      </c>
      <c r="AO77">
        <v>53</v>
      </c>
      <c r="AP77" s="1">
        <v>0.56000000000000005</v>
      </c>
      <c r="AQ77">
        <v>38</v>
      </c>
      <c r="AR77">
        <v>22</v>
      </c>
      <c r="AS77" s="1">
        <v>0.57999999999999996</v>
      </c>
      <c r="AT77">
        <v>0</v>
      </c>
      <c r="AU77">
        <v>0</v>
      </c>
      <c r="AV77">
        <v>0</v>
      </c>
      <c r="AW77">
        <v>21</v>
      </c>
      <c r="AX77">
        <v>3</v>
      </c>
      <c r="AY77">
        <v>0</v>
      </c>
      <c r="AZ77">
        <v>0</v>
      </c>
      <c r="BA77" s="1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f t="shared" si="1"/>
        <v>4.2</v>
      </c>
    </row>
    <row r="78" spans="1:59" x14ac:dyDescent="0.3">
      <c r="A78" t="s">
        <v>133</v>
      </c>
      <c r="B78" s="4">
        <v>24</v>
      </c>
      <c r="C78" t="s">
        <v>131</v>
      </c>
      <c r="D78" t="s">
        <v>94</v>
      </c>
      <c r="E78" t="s">
        <v>773</v>
      </c>
      <c r="F78">
        <v>37</v>
      </c>
      <c r="G78">
        <v>3209</v>
      </c>
      <c r="H78">
        <v>11</v>
      </c>
      <c r="I78">
        <v>5</v>
      </c>
      <c r="J78">
        <v>125</v>
      </c>
      <c r="K78">
        <v>2</v>
      </c>
      <c r="L78" s="1">
        <v>0</v>
      </c>
      <c r="M78">
        <v>12</v>
      </c>
      <c r="N78">
        <v>5</v>
      </c>
      <c r="O78">
        <v>15</v>
      </c>
      <c r="P78">
        <v>1849</v>
      </c>
      <c r="Q78">
        <v>1628</v>
      </c>
      <c r="R78">
        <v>1318</v>
      </c>
      <c r="S78" s="1">
        <v>0.81</v>
      </c>
      <c r="T78">
        <v>170</v>
      </c>
      <c r="U78">
        <v>42</v>
      </c>
      <c r="V78" s="1">
        <v>0.25</v>
      </c>
      <c r="W78">
        <v>539</v>
      </c>
      <c r="X78">
        <v>394</v>
      </c>
      <c r="Y78" s="1">
        <v>0.73</v>
      </c>
      <c r="Z78">
        <v>1</v>
      </c>
      <c r="AA78">
        <v>445</v>
      </c>
      <c r="AB78">
        <v>294</v>
      </c>
      <c r="AC78">
        <v>0</v>
      </c>
      <c r="AD78">
        <v>3</v>
      </c>
      <c r="AE78">
        <v>3</v>
      </c>
      <c r="AF78">
        <v>17</v>
      </c>
      <c r="AG78">
        <v>157</v>
      </c>
      <c r="AH78">
        <v>77</v>
      </c>
      <c r="AI78">
        <v>6</v>
      </c>
      <c r="AJ78">
        <v>34</v>
      </c>
      <c r="AK78">
        <v>62</v>
      </c>
      <c r="AL78">
        <v>8</v>
      </c>
      <c r="AM78">
        <v>55</v>
      </c>
      <c r="AN78">
        <v>286</v>
      </c>
      <c r="AO78">
        <v>151</v>
      </c>
      <c r="AP78" s="1">
        <v>0.53</v>
      </c>
      <c r="AQ78">
        <v>78</v>
      </c>
      <c r="AR78">
        <v>52</v>
      </c>
      <c r="AS78" s="1">
        <v>0.67</v>
      </c>
      <c r="AT78">
        <v>0</v>
      </c>
      <c r="AU78">
        <v>0</v>
      </c>
      <c r="AV78">
        <v>0</v>
      </c>
      <c r="AW78">
        <v>73</v>
      </c>
      <c r="AX78">
        <v>9</v>
      </c>
      <c r="AY78">
        <v>0</v>
      </c>
      <c r="AZ78">
        <v>0</v>
      </c>
      <c r="BA78" s="1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f t="shared" si="1"/>
        <v>4.2</v>
      </c>
    </row>
    <row r="79" spans="1:59" x14ac:dyDescent="0.3">
      <c r="A79" t="s">
        <v>606</v>
      </c>
      <c r="B79" s="4">
        <v>23</v>
      </c>
      <c r="C79" t="s">
        <v>784</v>
      </c>
      <c r="D79" t="s">
        <v>140</v>
      </c>
      <c r="E79" t="s">
        <v>773</v>
      </c>
      <c r="F79">
        <v>33</v>
      </c>
      <c r="G79">
        <v>2179</v>
      </c>
      <c r="H79">
        <v>11</v>
      </c>
      <c r="I79">
        <v>3</v>
      </c>
      <c r="J79">
        <v>54</v>
      </c>
      <c r="K79">
        <v>29</v>
      </c>
      <c r="L79" s="1">
        <v>0.08</v>
      </c>
      <c r="M79">
        <v>9</v>
      </c>
      <c r="N79">
        <v>4</v>
      </c>
      <c r="O79">
        <v>12</v>
      </c>
      <c r="P79">
        <v>916</v>
      </c>
      <c r="Q79">
        <v>2020</v>
      </c>
      <c r="R79">
        <v>1647</v>
      </c>
      <c r="S79" s="1">
        <v>0.82</v>
      </c>
      <c r="T79">
        <v>85</v>
      </c>
      <c r="U79">
        <v>11</v>
      </c>
      <c r="V79" s="1">
        <v>0.13</v>
      </c>
      <c r="W79">
        <v>864</v>
      </c>
      <c r="X79">
        <v>647</v>
      </c>
      <c r="Y79" s="1">
        <v>0.75</v>
      </c>
      <c r="Z79">
        <v>31</v>
      </c>
      <c r="AA79">
        <v>479</v>
      </c>
      <c r="AB79">
        <v>245</v>
      </c>
      <c r="AC79">
        <v>0</v>
      </c>
      <c r="AD79">
        <v>3</v>
      </c>
      <c r="AE79">
        <v>17</v>
      </c>
      <c r="AF79">
        <v>16</v>
      </c>
      <c r="AG79">
        <v>213</v>
      </c>
      <c r="AH79">
        <v>17</v>
      </c>
      <c r="AI79">
        <v>1</v>
      </c>
      <c r="AJ79">
        <v>10</v>
      </c>
      <c r="AK79">
        <v>26</v>
      </c>
      <c r="AL79">
        <v>6</v>
      </c>
      <c r="AM79">
        <v>39</v>
      </c>
      <c r="AN79">
        <v>307</v>
      </c>
      <c r="AO79">
        <v>151</v>
      </c>
      <c r="AP79" s="1">
        <v>0.49</v>
      </c>
      <c r="AQ79">
        <v>52</v>
      </c>
      <c r="AR79">
        <v>23</v>
      </c>
      <c r="AS79" s="1">
        <v>0.44</v>
      </c>
      <c r="AT79">
        <v>0</v>
      </c>
      <c r="AU79">
        <v>0</v>
      </c>
      <c r="AV79">
        <v>0</v>
      </c>
      <c r="AW79">
        <v>27</v>
      </c>
      <c r="AX79">
        <v>5</v>
      </c>
      <c r="AY79">
        <v>0</v>
      </c>
      <c r="AZ79">
        <v>0</v>
      </c>
      <c r="BA79" s="1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f t="shared" si="1"/>
        <v>4.2</v>
      </c>
    </row>
    <row r="80" spans="1:59" x14ac:dyDescent="0.3">
      <c r="A80" t="s">
        <v>256</v>
      </c>
      <c r="B80" s="4">
        <v>23</v>
      </c>
      <c r="C80" t="s">
        <v>240</v>
      </c>
      <c r="D80" t="s">
        <v>257</v>
      </c>
      <c r="E80" t="s">
        <v>775</v>
      </c>
      <c r="F80">
        <v>30</v>
      </c>
      <c r="G80">
        <v>2238</v>
      </c>
      <c r="H80">
        <v>10</v>
      </c>
      <c r="I80">
        <v>5</v>
      </c>
      <c r="J80">
        <v>76</v>
      </c>
      <c r="K80">
        <v>32</v>
      </c>
      <c r="L80" s="1">
        <v>0.09</v>
      </c>
      <c r="M80">
        <v>19</v>
      </c>
      <c r="N80">
        <v>6</v>
      </c>
      <c r="O80">
        <v>23</v>
      </c>
      <c r="P80">
        <v>769</v>
      </c>
      <c r="Q80">
        <v>599</v>
      </c>
      <c r="R80">
        <v>501</v>
      </c>
      <c r="S80" s="1">
        <v>0.84</v>
      </c>
      <c r="T80">
        <v>63</v>
      </c>
      <c r="U80">
        <v>11</v>
      </c>
      <c r="V80" s="1">
        <v>0.18</v>
      </c>
      <c r="W80">
        <v>292</v>
      </c>
      <c r="X80">
        <v>226</v>
      </c>
      <c r="Y80" s="1">
        <v>0.77</v>
      </c>
      <c r="Z80">
        <v>1</v>
      </c>
      <c r="AA80">
        <v>362</v>
      </c>
      <c r="AB80">
        <v>242</v>
      </c>
      <c r="AC80">
        <v>3</v>
      </c>
      <c r="AD80">
        <v>1</v>
      </c>
      <c r="AE80">
        <v>37</v>
      </c>
      <c r="AF80">
        <v>17</v>
      </c>
      <c r="AG80">
        <v>84</v>
      </c>
      <c r="AH80">
        <v>41</v>
      </c>
      <c r="AI80">
        <v>0</v>
      </c>
      <c r="AJ80">
        <v>15</v>
      </c>
      <c r="AK80">
        <v>10</v>
      </c>
      <c r="AL80">
        <v>0</v>
      </c>
      <c r="AM80">
        <v>22</v>
      </c>
      <c r="AN80">
        <v>208</v>
      </c>
      <c r="AO80">
        <v>95</v>
      </c>
      <c r="AP80" s="1">
        <v>0.46</v>
      </c>
      <c r="AQ80">
        <v>30</v>
      </c>
      <c r="AR80">
        <v>11</v>
      </c>
      <c r="AS80" s="1">
        <v>0.37</v>
      </c>
      <c r="AT80">
        <v>0</v>
      </c>
      <c r="AU80">
        <v>0</v>
      </c>
      <c r="AV80">
        <v>0</v>
      </c>
      <c r="AW80">
        <v>35</v>
      </c>
      <c r="AX80">
        <v>7</v>
      </c>
      <c r="AY80">
        <v>1</v>
      </c>
      <c r="AZ80">
        <v>0</v>
      </c>
      <c r="BA80" s="1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f t="shared" si="1"/>
        <v>4.2</v>
      </c>
    </row>
    <row r="81" spans="1:59" x14ac:dyDescent="0.3">
      <c r="A81" t="s">
        <v>225</v>
      </c>
      <c r="B81" s="4">
        <v>22</v>
      </c>
      <c r="C81" t="s">
        <v>205</v>
      </c>
      <c r="D81" t="s">
        <v>66</v>
      </c>
      <c r="E81" t="s">
        <v>775</v>
      </c>
      <c r="F81">
        <v>27</v>
      </c>
      <c r="G81">
        <v>1953</v>
      </c>
      <c r="H81">
        <v>10</v>
      </c>
      <c r="I81">
        <v>6</v>
      </c>
      <c r="J81">
        <v>47</v>
      </c>
      <c r="K81">
        <v>5</v>
      </c>
      <c r="L81" s="1">
        <v>0.03</v>
      </c>
      <c r="M81">
        <v>7</v>
      </c>
      <c r="N81">
        <v>1</v>
      </c>
      <c r="O81">
        <v>2</v>
      </c>
      <c r="P81">
        <v>1057</v>
      </c>
      <c r="Q81">
        <v>789</v>
      </c>
      <c r="R81">
        <v>683</v>
      </c>
      <c r="S81" s="1">
        <v>0.87</v>
      </c>
      <c r="T81">
        <v>38</v>
      </c>
      <c r="U81">
        <v>10</v>
      </c>
      <c r="V81" s="1">
        <v>0.26</v>
      </c>
      <c r="W81">
        <v>289</v>
      </c>
      <c r="X81">
        <v>232</v>
      </c>
      <c r="Y81" s="1">
        <v>0.8</v>
      </c>
      <c r="Z81">
        <v>9</v>
      </c>
      <c r="AA81">
        <v>201</v>
      </c>
      <c r="AB81">
        <v>100</v>
      </c>
      <c r="AC81">
        <v>0</v>
      </c>
      <c r="AD81">
        <v>2</v>
      </c>
      <c r="AE81">
        <v>3</v>
      </c>
      <c r="AF81">
        <v>5</v>
      </c>
      <c r="AG81">
        <v>100</v>
      </c>
      <c r="AH81">
        <v>38</v>
      </c>
      <c r="AI81">
        <v>2</v>
      </c>
      <c r="AJ81">
        <v>12</v>
      </c>
      <c r="AK81">
        <v>14</v>
      </c>
      <c r="AL81">
        <v>2</v>
      </c>
      <c r="AM81">
        <v>16</v>
      </c>
      <c r="AN81">
        <v>224</v>
      </c>
      <c r="AO81">
        <v>122</v>
      </c>
      <c r="AP81" s="1">
        <v>0.55000000000000004</v>
      </c>
      <c r="AQ81">
        <v>29</v>
      </c>
      <c r="AR81">
        <v>17</v>
      </c>
      <c r="AS81" s="1">
        <v>0.59</v>
      </c>
      <c r="AT81">
        <v>0</v>
      </c>
      <c r="AU81">
        <v>0</v>
      </c>
      <c r="AV81">
        <v>0</v>
      </c>
      <c r="AW81">
        <v>26</v>
      </c>
      <c r="AX81">
        <v>4</v>
      </c>
      <c r="AY81">
        <v>1</v>
      </c>
      <c r="AZ81">
        <v>0</v>
      </c>
      <c r="BA81" s="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f t="shared" si="1"/>
        <v>4.2</v>
      </c>
    </row>
    <row r="82" spans="1:59" x14ac:dyDescent="0.3">
      <c r="A82" t="s">
        <v>227</v>
      </c>
      <c r="B82" s="4">
        <v>27</v>
      </c>
      <c r="C82" t="s">
        <v>205</v>
      </c>
      <c r="D82" t="s">
        <v>92</v>
      </c>
      <c r="E82" t="s">
        <v>775</v>
      </c>
      <c r="F82">
        <v>36</v>
      </c>
      <c r="G82">
        <v>2608</v>
      </c>
      <c r="H82">
        <v>10</v>
      </c>
      <c r="I82">
        <v>4</v>
      </c>
      <c r="J82">
        <v>57</v>
      </c>
      <c r="K82">
        <v>14</v>
      </c>
      <c r="L82" s="1">
        <v>0.04</v>
      </c>
      <c r="M82">
        <v>12</v>
      </c>
      <c r="N82">
        <v>1</v>
      </c>
      <c r="O82">
        <v>5</v>
      </c>
      <c r="P82">
        <v>1479</v>
      </c>
      <c r="Q82">
        <v>1048</v>
      </c>
      <c r="R82">
        <v>844</v>
      </c>
      <c r="S82" s="1">
        <v>0.81</v>
      </c>
      <c r="T82">
        <v>76</v>
      </c>
      <c r="U82">
        <v>25</v>
      </c>
      <c r="V82" s="1">
        <v>0.33</v>
      </c>
      <c r="W82">
        <v>378</v>
      </c>
      <c r="X82">
        <v>266</v>
      </c>
      <c r="Y82" s="1">
        <v>0.7</v>
      </c>
      <c r="Z82">
        <v>5</v>
      </c>
      <c r="AA82">
        <v>396</v>
      </c>
      <c r="AB82">
        <v>229</v>
      </c>
      <c r="AC82">
        <v>0</v>
      </c>
      <c r="AD82">
        <v>1</v>
      </c>
      <c r="AE82">
        <v>9</v>
      </c>
      <c r="AF82">
        <v>11</v>
      </c>
      <c r="AG82">
        <v>146</v>
      </c>
      <c r="AH82">
        <v>23</v>
      </c>
      <c r="AI82">
        <v>3</v>
      </c>
      <c r="AJ82">
        <v>7</v>
      </c>
      <c r="AK82">
        <v>21</v>
      </c>
      <c r="AL82">
        <v>9</v>
      </c>
      <c r="AM82">
        <v>45</v>
      </c>
      <c r="AN82">
        <v>227</v>
      </c>
      <c r="AO82">
        <v>121</v>
      </c>
      <c r="AP82" s="1">
        <v>0.53</v>
      </c>
      <c r="AQ82">
        <v>62</v>
      </c>
      <c r="AR82">
        <v>27</v>
      </c>
      <c r="AS82" s="1">
        <v>0.44</v>
      </c>
      <c r="AT82">
        <v>0</v>
      </c>
      <c r="AU82">
        <v>0</v>
      </c>
      <c r="AV82">
        <v>0</v>
      </c>
      <c r="AW82">
        <v>40</v>
      </c>
      <c r="AX82">
        <v>1</v>
      </c>
      <c r="AY82">
        <v>0</v>
      </c>
      <c r="AZ82">
        <v>0</v>
      </c>
      <c r="BA82" s="1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f t="shared" si="1"/>
        <v>4.2</v>
      </c>
    </row>
    <row r="83" spans="1:59" x14ac:dyDescent="0.3">
      <c r="A83" t="s">
        <v>429</v>
      </c>
      <c r="B83" s="4">
        <v>25</v>
      </c>
      <c r="C83" t="s">
        <v>425</v>
      </c>
      <c r="D83" t="s">
        <v>74</v>
      </c>
      <c r="E83" t="s">
        <v>775</v>
      </c>
      <c r="F83">
        <v>35</v>
      </c>
      <c r="G83">
        <v>1938</v>
      </c>
      <c r="H83">
        <v>10</v>
      </c>
      <c r="I83">
        <v>4</v>
      </c>
      <c r="J83">
        <v>57</v>
      </c>
      <c r="K83">
        <v>51</v>
      </c>
      <c r="L83" s="1">
        <v>0.12</v>
      </c>
      <c r="M83">
        <v>6</v>
      </c>
      <c r="N83">
        <v>1</v>
      </c>
      <c r="O83">
        <v>5</v>
      </c>
      <c r="P83">
        <v>971</v>
      </c>
      <c r="Q83">
        <v>1310</v>
      </c>
      <c r="R83">
        <v>1089</v>
      </c>
      <c r="S83" s="1">
        <v>0.83</v>
      </c>
      <c r="T83">
        <v>77</v>
      </c>
      <c r="U83">
        <v>20</v>
      </c>
      <c r="V83" s="1">
        <v>0.26</v>
      </c>
      <c r="W83">
        <v>655</v>
      </c>
      <c r="X83">
        <v>505</v>
      </c>
      <c r="Y83" s="1">
        <v>0.77</v>
      </c>
      <c r="Z83">
        <v>22</v>
      </c>
      <c r="AA83">
        <v>555</v>
      </c>
      <c r="AB83">
        <v>274</v>
      </c>
      <c r="AC83">
        <v>3</v>
      </c>
      <c r="AD83">
        <v>3</v>
      </c>
      <c r="AE83">
        <v>44</v>
      </c>
      <c r="AF83">
        <v>27</v>
      </c>
      <c r="AG83">
        <v>106</v>
      </c>
      <c r="AH83">
        <v>24</v>
      </c>
      <c r="AI83">
        <v>1</v>
      </c>
      <c r="AJ83">
        <v>16</v>
      </c>
      <c r="AK83">
        <v>11</v>
      </c>
      <c r="AL83">
        <v>1</v>
      </c>
      <c r="AM83">
        <v>0</v>
      </c>
      <c r="AN83">
        <v>258</v>
      </c>
      <c r="AO83">
        <v>145</v>
      </c>
      <c r="AP83" s="1">
        <v>0.56000000000000005</v>
      </c>
      <c r="AQ83">
        <v>9</v>
      </c>
      <c r="AR83">
        <v>2</v>
      </c>
      <c r="AS83" s="1">
        <v>0.22</v>
      </c>
      <c r="AT83">
        <v>0</v>
      </c>
      <c r="AU83">
        <v>0</v>
      </c>
      <c r="AV83">
        <v>0</v>
      </c>
      <c r="AW83">
        <v>20</v>
      </c>
      <c r="AX83">
        <v>5</v>
      </c>
      <c r="AY83">
        <v>0</v>
      </c>
      <c r="AZ83">
        <v>0</v>
      </c>
      <c r="BA83" s="1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f t="shared" si="1"/>
        <v>4.2</v>
      </c>
    </row>
    <row r="84" spans="1:59" x14ac:dyDescent="0.3">
      <c r="A84" t="s">
        <v>212</v>
      </c>
      <c r="B84" s="4">
        <v>33</v>
      </c>
      <c r="C84" t="s">
        <v>205</v>
      </c>
      <c r="D84" t="s">
        <v>59</v>
      </c>
      <c r="E84" t="s">
        <v>775</v>
      </c>
      <c r="F84">
        <v>30</v>
      </c>
      <c r="G84">
        <v>2122</v>
      </c>
      <c r="H84">
        <v>10</v>
      </c>
      <c r="I84">
        <v>4</v>
      </c>
      <c r="J84">
        <v>60</v>
      </c>
      <c r="K84">
        <v>2</v>
      </c>
      <c r="L84" s="1">
        <v>0</v>
      </c>
      <c r="M84">
        <v>9</v>
      </c>
      <c r="N84">
        <v>2</v>
      </c>
      <c r="O84">
        <v>4</v>
      </c>
      <c r="P84">
        <v>791</v>
      </c>
      <c r="Q84">
        <v>1502</v>
      </c>
      <c r="R84">
        <v>1190</v>
      </c>
      <c r="S84" s="1">
        <v>0.79</v>
      </c>
      <c r="T84">
        <v>8</v>
      </c>
      <c r="U84">
        <v>1</v>
      </c>
      <c r="V84" s="1">
        <v>0.13</v>
      </c>
      <c r="W84">
        <v>277</v>
      </c>
      <c r="X84">
        <v>133</v>
      </c>
      <c r="Y84" s="1">
        <v>0.48</v>
      </c>
      <c r="Z84">
        <v>0</v>
      </c>
      <c r="AA84">
        <v>277</v>
      </c>
      <c r="AB84">
        <v>133</v>
      </c>
      <c r="AC84">
        <v>0</v>
      </c>
      <c r="AD84">
        <v>0</v>
      </c>
      <c r="AE84">
        <v>1</v>
      </c>
      <c r="AF84">
        <v>0</v>
      </c>
      <c r="AG84">
        <v>110</v>
      </c>
      <c r="AH84">
        <v>28</v>
      </c>
      <c r="AI84">
        <v>2</v>
      </c>
      <c r="AJ84">
        <v>14</v>
      </c>
      <c r="AK84">
        <v>33</v>
      </c>
      <c r="AL84">
        <v>47</v>
      </c>
      <c r="AM84">
        <v>26</v>
      </c>
      <c r="AN84">
        <v>110</v>
      </c>
      <c r="AO84">
        <v>73</v>
      </c>
      <c r="AP84" s="1">
        <v>0.66</v>
      </c>
      <c r="AQ84">
        <v>203</v>
      </c>
      <c r="AR84">
        <v>117</v>
      </c>
      <c r="AS84" s="1">
        <v>0.57999999999999996</v>
      </c>
      <c r="AT84">
        <v>0</v>
      </c>
      <c r="AU84">
        <v>0</v>
      </c>
      <c r="AV84">
        <v>0</v>
      </c>
      <c r="AW84">
        <v>11</v>
      </c>
      <c r="AX84">
        <v>5</v>
      </c>
      <c r="AY84">
        <v>0</v>
      </c>
      <c r="AZ84">
        <v>0</v>
      </c>
      <c r="BA84" s="1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f t="shared" si="1"/>
        <v>4.2</v>
      </c>
    </row>
    <row r="85" spans="1:59" x14ac:dyDescent="0.3">
      <c r="A85" t="s">
        <v>144</v>
      </c>
      <c r="B85" s="4">
        <v>24</v>
      </c>
      <c r="C85" t="s">
        <v>131</v>
      </c>
      <c r="D85" t="s">
        <v>66</v>
      </c>
      <c r="E85" t="s">
        <v>775</v>
      </c>
      <c r="F85">
        <v>31</v>
      </c>
      <c r="G85">
        <v>2335</v>
      </c>
      <c r="H85">
        <v>10</v>
      </c>
      <c r="I85">
        <v>1</v>
      </c>
      <c r="J85">
        <v>73</v>
      </c>
      <c r="K85">
        <v>5</v>
      </c>
      <c r="L85" s="1">
        <v>0.18</v>
      </c>
      <c r="M85">
        <v>14</v>
      </c>
      <c r="N85">
        <v>2</v>
      </c>
      <c r="O85">
        <v>20</v>
      </c>
      <c r="P85">
        <v>630</v>
      </c>
      <c r="Q85">
        <v>1633</v>
      </c>
      <c r="R85">
        <v>1523</v>
      </c>
      <c r="S85" s="1">
        <v>0.93</v>
      </c>
      <c r="T85">
        <v>5</v>
      </c>
      <c r="U85">
        <v>0</v>
      </c>
      <c r="V85" s="1">
        <v>0</v>
      </c>
      <c r="W85">
        <v>194</v>
      </c>
      <c r="X85">
        <v>158</v>
      </c>
      <c r="Y85" s="1">
        <v>0.81</v>
      </c>
      <c r="Z85">
        <v>6</v>
      </c>
      <c r="AA85">
        <v>389</v>
      </c>
      <c r="AB85">
        <v>200</v>
      </c>
      <c r="AC85">
        <v>0</v>
      </c>
      <c r="AD85">
        <v>0</v>
      </c>
      <c r="AE85">
        <v>0</v>
      </c>
      <c r="AF85">
        <v>2</v>
      </c>
      <c r="AG85">
        <v>97</v>
      </c>
      <c r="AH85">
        <v>24</v>
      </c>
      <c r="AI85">
        <v>2</v>
      </c>
      <c r="AJ85">
        <v>21</v>
      </c>
      <c r="AK85">
        <v>24</v>
      </c>
      <c r="AL85">
        <v>8</v>
      </c>
      <c r="AM85">
        <v>16</v>
      </c>
      <c r="AN85">
        <v>119</v>
      </c>
      <c r="AO85">
        <v>89</v>
      </c>
      <c r="AP85" s="1">
        <v>0.75</v>
      </c>
      <c r="AQ85">
        <v>55</v>
      </c>
      <c r="AR85">
        <v>31</v>
      </c>
      <c r="AS85" s="1">
        <v>0.56000000000000005</v>
      </c>
      <c r="AT85">
        <v>0</v>
      </c>
      <c r="AU85">
        <v>0</v>
      </c>
      <c r="AV85">
        <v>0</v>
      </c>
      <c r="AW85">
        <v>37</v>
      </c>
      <c r="AX85">
        <v>1</v>
      </c>
      <c r="AY85">
        <v>1</v>
      </c>
      <c r="AZ85">
        <v>0</v>
      </c>
      <c r="BA85" s="1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f t="shared" si="1"/>
        <v>4.2</v>
      </c>
    </row>
    <row r="86" spans="1:59" x14ac:dyDescent="0.3">
      <c r="A86" t="s">
        <v>75</v>
      </c>
      <c r="B86" s="4">
        <v>25</v>
      </c>
      <c r="C86" t="s">
        <v>58</v>
      </c>
      <c r="D86" t="s">
        <v>76</v>
      </c>
      <c r="E86" t="s">
        <v>775</v>
      </c>
      <c r="F86">
        <v>23</v>
      </c>
      <c r="G86">
        <v>1874</v>
      </c>
      <c r="H86">
        <v>9</v>
      </c>
      <c r="I86">
        <v>3</v>
      </c>
      <c r="J86">
        <v>53</v>
      </c>
      <c r="K86">
        <v>2</v>
      </c>
      <c r="L86" s="1">
        <v>0</v>
      </c>
      <c r="M86">
        <v>15</v>
      </c>
      <c r="N86">
        <v>0</v>
      </c>
      <c r="O86">
        <v>14</v>
      </c>
      <c r="P86">
        <v>837</v>
      </c>
      <c r="Q86">
        <v>528</v>
      </c>
      <c r="R86">
        <v>428</v>
      </c>
      <c r="S86" s="1">
        <v>0.81</v>
      </c>
      <c r="T86">
        <v>6</v>
      </c>
      <c r="U86">
        <v>2</v>
      </c>
      <c r="V86" s="1">
        <v>0.33</v>
      </c>
      <c r="W86">
        <v>150</v>
      </c>
      <c r="X86">
        <v>105</v>
      </c>
      <c r="Y86" s="1">
        <v>0.7</v>
      </c>
      <c r="Z86">
        <v>1</v>
      </c>
      <c r="AA86">
        <v>116</v>
      </c>
      <c r="AB86">
        <v>34</v>
      </c>
      <c r="AC86">
        <v>0</v>
      </c>
      <c r="AD86">
        <v>0</v>
      </c>
      <c r="AE86">
        <v>0</v>
      </c>
      <c r="AF86">
        <v>0</v>
      </c>
      <c r="AG86">
        <v>68</v>
      </c>
      <c r="AH86">
        <v>23</v>
      </c>
      <c r="AI86">
        <v>7</v>
      </c>
      <c r="AJ86">
        <v>32</v>
      </c>
      <c r="AK86">
        <v>19</v>
      </c>
      <c r="AL86">
        <v>6</v>
      </c>
      <c r="AM86">
        <v>16</v>
      </c>
      <c r="AN86">
        <v>127</v>
      </c>
      <c r="AO86">
        <v>59</v>
      </c>
      <c r="AP86" s="1">
        <v>0.47</v>
      </c>
      <c r="AQ86">
        <v>30</v>
      </c>
      <c r="AR86">
        <v>8</v>
      </c>
      <c r="AS86" s="1">
        <v>0.27</v>
      </c>
      <c r="AT86">
        <v>0</v>
      </c>
      <c r="AU86">
        <v>0</v>
      </c>
      <c r="AV86">
        <v>0</v>
      </c>
      <c r="AW86">
        <v>38</v>
      </c>
      <c r="AX86">
        <v>5</v>
      </c>
      <c r="AY86">
        <v>0</v>
      </c>
      <c r="AZ86">
        <v>0</v>
      </c>
      <c r="BA86" s="1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f t="shared" si="1"/>
        <v>4.2</v>
      </c>
    </row>
    <row r="87" spans="1:59" x14ac:dyDescent="0.3">
      <c r="A87" t="s">
        <v>612</v>
      </c>
      <c r="B87" s="4">
        <v>26</v>
      </c>
      <c r="C87" t="s">
        <v>784</v>
      </c>
      <c r="D87" t="s">
        <v>59</v>
      </c>
      <c r="E87" t="s">
        <v>775</v>
      </c>
      <c r="F87">
        <v>27</v>
      </c>
      <c r="G87">
        <v>2206</v>
      </c>
      <c r="H87">
        <v>9</v>
      </c>
      <c r="I87">
        <v>3</v>
      </c>
      <c r="J87">
        <v>60</v>
      </c>
      <c r="K87">
        <v>23</v>
      </c>
      <c r="L87" s="1">
        <v>0.09</v>
      </c>
      <c r="M87">
        <v>12</v>
      </c>
      <c r="N87">
        <v>0</v>
      </c>
      <c r="O87">
        <v>5</v>
      </c>
      <c r="P87">
        <v>750</v>
      </c>
      <c r="Q87">
        <v>1243</v>
      </c>
      <c r="R87">
        <v>1066</v>
      </c>
      <c r="S87" s="1">
        <v>0.86</v>
      </c>
      <c r="T87">
        <v>24</v>
      </c>
      <c r="U87">
        <v>6</v>
      </c>
      <c r="V87" s="1">
        <v>0.25</v>
      </c>
      <c r="W87">
        <v>475</v>
      </c>
      <c r="X87">
        <v>385</v>
      </c>
      <c r="Y87" s="1">
        <v>0.81</v>
      </c>
      <c r="Z87">
        <v>5</v>
      </c>
      <c r="AA87">
        <v>274</v>
      </c>
      <c r="AB87">
        <v>163</v>
      </c>
      <c r="AC87">
        <v>2</v>
      </c>
      <c r="AD87">
        <v>2</v>
      </c>
      <c r="AE87">
        <v>11</v>
      </c>
      <c r="AF87">
        <v>19</v>
      </c>
      <c r="AG87">
        <v>133</v>
      </c>
      <c r="AH87">
        <v>51</v>
      </c>
      <c r="AI87">
        <v>2</v>
      </c>
      <c r="AJ87">
        <v>23</v>
      </c>
      <c r="AK87">
        <v>9</v>
      </c>
      <c r="AL87">
        <v>5</v>
      </c>
      <c r="AM87">
        <v>18</v>
      </c>
      <c r="AN87">
        <v>194</v>
      </c>
      <c r="AO87">
        <v>83</v>
      </c>
      <c r="AP87" s="1">
        <v>0.43</v>
      </c>
      <c r="AQ87">
        <v>42</v>
      </c>
      <c r="AR87">
        <v>19</v>
      </c>
      <c r="AS87" s="1">
        <v>0.45</v>
      </c>
      <c r="AT87">
        <v>0</v>
      </c>
      <c r="AU87">
        <v>0</v>
      </c>
      <c r="AV87">
        <v>1</v>
      </c>
      <c r="AW87">
        <v>36</v>
      </c>
      <c r="AX87">
        <v>0</v>
      </c>
      <c r="AY87">
        <v>0</v>
      </c>
      <c r="AZ87">
        <v>0</v>
      </c>
      <c r="BA87" s="1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f t="shared" si="1"/>
        <v>4.2</v>
      </c>
    </row>
    <row r="88" spans="1:59" x14ac:dyDescent="0.3">
      <c r="A88" t="s">
        <v>312</v>
      </c>
      <c r="B88" s="4">
        <v>24</v>
      </c>
      <c r="C88" t="s">
        <v>300</v>
      </c>
      <c r="D88" t="s">
        <v>257</v>
      </c>
      <c r="E88" t="s">
        <v>775</v>
      </c>
      <c r="F88">
        <v>33</v>
      </c>
      <c r="G88">
        <v>2440</v>
      </c>
      <c r="H88">
        <v>9</v>
      </c>
      <c r="I88">
        <v>0</v>
      </c>
      <c r="J88">
        <v>37</v>
      </c>
      <c r="K88">
        <v>7</v>
      </c>
      <c r="L88" s="1">
        <v>0.04</v>
      </c>
      <c r="M88">
        <v>3</v>
      </c>
      <c r="N88">
        <v>0</v>
      </c>
      <c r="O88">
        <v>5</v>
      </c>
      <c r="P88">
        <v>1246</v>
      </c>
      <c r="Q88">
        <v>1634</v>
      </c>
      <c r="R88">
        <v>1509</v>
      </c>
      <c r="S88" s="1">
        <v>0.92</v>
      </c>
      <c r="T88">
        <v>17</v>
      </c>
      <c r="U88">
        <v>2</v>
      </c>
      <c r="V88" s="1">
        <v>0.12</v>
      </c>
      <c r="W88">
        <v>580</v>
      </c>
      <c r="X88">
        <v>514</v>
      </c>
      <c r="Y88" s="1">
        <v>0.89</v>
      </c>
      <c r="Z88">
        <v>7</v>
      </c>
      <c r="AA88">
        <v>436</v>
      </c>
      <c r="AB88">
        <v>194</v>
      </c>
      <c r="AC88">
        <v>0</v>
      </c>
      <c r="AD88">
        <v>2</v>
      </c>
      <c r="AE88">
        <v>7</v>
      </c>
      <c r="AF88">
        <v>10</v>
      </c>
      <c r="AG88">
        <v>116</v>
      </c>
      <c r="AH88">
        <v>44</v>
      </c>
      <c r="AI88">
        <v>7</v>
      </c>
      <c r="AJ88">
        <v>15</v>
      </c>
      <c r="AK88">
        <v>13</v>
      </c>
      <c r="AL88">
        <v>0</v>
      </c>
      <c r="AM88">
        <v>53</v>
      </c>
      <c r="AN88">
        <v>139</v>
      </c>
      <c r="AO88">
        <v>69</v>
      </c>
      <c r="AP88" s="1">
        <v>0.5</v>
      </c>
      <c r="AQ88">
        <v>25</v>
      </c>
      <c r="AR88">
        <v>14</v>
      </c>
      <c r="AS88" s="1">
        <v>0.56000000000000005</v>
      </c>
      <c r="AT88">
        <v>0</v>
      </c>
      <c r="AU88">
        <v>0</v>
      </c>
      <c r="AV88">
        <v>0</v>
      </c>
      <c r="AW88">
        <v>24</v>
      </c>
      <c r="AX88">
        <v>3</v>
      </c>
      <c r="AY88">
        <v>0</v>
      </c>
      <c r="AZ88">
        <v>0</v>
      </c>
      <c r="BA88" s="1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f t="shared" si="1"/>
        <v>4.2</v>
      </c>
    </row>
    <row r="89" spans="1:59" x14ac:dyDescent="0.3">
      <c r="A89" t="s">
        <v>405</v>
      </c>
      <c r="B89" s="4">
        <v>37</v>
      </c>
      <c r="C89" t="s">
        <v>391</v>
      </c>
      <c r="D89" t="s">
        <v>59</v>
      </c>
      <c r="E89" t="s">
        <v>775</v>
      </c>
      <c r="F89">
        <v>35</v>
      </c>
      <c r="G89">
        <v>2839</v>
      </c>
      <c r="H89">
        <v>9</v>
      </c>
      <c r="I89">
        <v>4</v>
      </c>
      <c r="J89">
        <v>58</v>
      </c>
      <c r="K89">
        <v>3</v>
      </c>
      <c r="L89" s="1">
        <v>0.4</v>
      </c>
      <c r="M89">
        <v>14</v>
      </c>
      <c r="N89">
        <v>1</v>
      </c>
      <c r="O89">
        <v>27</v>
      </c>
      <c r="P89">
        <v>631</v>
      </c>
      <c r="Q89">
        <v>1683</v>
      </c>
      <c r="R89">
        <v>1563</v>
      </c>
      <c r="S89" s="1">
        <v>0.93</v>
      </c>
      <c r="T89">
        <v>1</v>
      </c>
      <c r="U89">
        <v>0</v>
      </c>
      <c r="V89" s="1">
        <v>0</v>
      </c>
      <c r="W89">
        <v>124</v>
      </c>
      <c r="X89">
        <v>94</v>
      </c>
      <c r="Y89" s="1">
        <v>0.76</v>
      </c>
      <c r="Z89">
        <v>0</v>
      </c>
      <c r="AA89">
        <v>250</v>
      </c>
      <c r="AB89">
        <v>96</v>
      </c>
      <c r="AC89">
        <v>0</v>
      </c>
      <c r="AD89">
        <v>0</v>
      </c>
      <c r="AE89">
        <v>0</v>
      </c>
      <c r="AF89">
        <v>0</v>
      </c>
      <c r="AG89">
        <v>106</v>
      </c>
      <c r="AH89">
        <v>14</v>
      </c>
      <c r="AI89">
        <v>0</v>
      </c>
      <c r="AJ89">
        <v>24</v>
      </c>
      <c r="AK89">
        <v>56</v>
      </c>
      <c r="AL89">
        <v>34</v>
      </c>
      <c r="AM89">
        <v>19</v>
      </c>
      <c r="AN89">
        <v>99</v>
      </c>
      <c r="AO89">
        <v>51</v>
      </c>
      <c r="AP89" s="1">
        <v>0.52</v>
      </c>
      <c r="AQ89">
        <v>109</v>
      </c>
      <c r="AR89">
        <v>72</v>
      </c>
      <c r="AS89" s="1">
        <v>0.66</v>
      </c>
      <c r="AT89">
        <v>0</v>
      </c>
      <c r="AU89">
        <v>0</v>
      </c>
      <c r="AV89">
        <v>0</v>
      </c>
      <c r="AW89">
        <v>25</v>
      </c>
      <c r="AX89">
        <v>5</v>
      </c>
      <c r="AY89">
        <v>0</v>
      </c>
      <c r="AZ89">
        <v>0</v>
      </c>
      <c r="BA89" s="1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f t="shared" si="1"/>
        <v>4.2</v>
      </c>
    </row>
    <row r="90" spans="1:59" x14ac:dyDescent="0.3">
      <c r="A90" t="s">
        <v>524</v>
      </c>
      <c r="B90" s="4">
        <v>26</v>
      </c>
      <c r="C90" t="s">
        <v>786</v>
      </c>
      <c r="D90" t="s">
        <v>59</v>
      </c>
      <c r="E90" t="s">
        <v>773</v>
      </c>
      <c r="F90">
        <v>33</v>
      </c>
      <c r="G90">
        <v>1755</v>
      </c>
      <c r="H90">
        <v>9</v>
      </c>
      <c r="I90">
        <v>4</v>
      </c>
      <c r="J90">
        <v>63</v>
      </c>
      <c r="K90">
        <v>5</v>
      </c>
      <c r="L90" s="1">
        <v>0.05</v>
      </c>
      <c r="M90">
        <v>6</v>
      </c>
      <c r="N90">
        <v>0</v>
      </c>
      <c r="O90">
        <v>5</v>
      </c>
      <c r="P90">
        <v>880</v>
      </c>
      <c r="Q90">
        <v>616</v>
      </c>
      <c r="R90">
        <v>535</v>
      </c>
      <c r="S90" s="1">
        <v>0.87</v>
      </c>
      <c r="T90">
        <v>47</v>
      </c>
      <c r="U90">
        <v>8</v>
      </c>
      <c r="V90" s="1">
        <v>0.17</v>
      </c>
      <c r="W90">
        <v>193</v>
      </c>
      <c r="X90">
        <v>154</v>
      </c>
      <c r="Y90" s="1">
        <v>0.8</v>
      </c>
      <c r="Z90">
        <v>1</v>
      </c>
      <c r="AA90">
        <v>178</v>
      </c>
      <c r="AB90">
        <v>91</v>
      </c>
      <c r="AC90">
        <v>0</v>
      </c>
      <c r="AD90">
        <v>1</v>
      </c>
      <c r="AE90">
        <v>3</v>
      </c>
      <c r="AF90">
        <v>6</v>
      </c>
      <c r="AG90">
        <v>67</v>
      </c>
      <c r="AH90">
        <v>23</v>
      </c>
      <c r="AI90">
        <v>3</v>
      </c>
      <c r="AJ90">
        <v>11</v>
      </c>
      <c r="AK90">
        <v>15</v>
      </c>
      <c r="AL90">
        <v>0</v>
      </c>
      <c r="AM90">
        <v>16</v>
      </c>
      <c r="AN90">
        <v>110</v>
      </c>
      <c r="AO90">
        <v>51</v>
      </c>
      <c r="AP90" s="1">
        <v>0.46</v>
      </c>
      <c r="AQ90">
        <v>16</v>
      </c>
      <c r="AR90">
        <v>10</v>
      </c>
      <c r="AS90" s="1">
        <v>0.63</v>
      </c>
      <c r="AT90">
        <v>0</v>
      </c>
      <c r="AU90">
        <v>0</v>
      </c>
      <c r="AV90">
        <v>0</v>
      </c>
      <c r="AW90">
        <v>15</v>
      </c>
      <c r="AX90">
        <v>0</v>
      </c>
      <c r="AY90">
        <v>0</v>
      </c>
      <c r="AZ90">
        <v>0</v>
      </c>
      <c r="BA90" s="1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f t="shared" si="1"/>
        <v>4.2</v>
      </c>
    </row>
    <row r="91" spans="1:59" x14ac:dyDescent="0.3">
      <c r="A91" t="s">
        <v>615</v>
      </c>
      <c r="B91" s="4">
        <v>27</v>
      </c>
      <c r="C91" t="s">
        <v>784</v>
      </c>
      <c r="D91" t="s">
        <v>59</v>
      </c>
      <c r="E91" t="s">
        <v>773</v>
      </c>
      <c r="F91">
        <v>31</v>
      </c>
      <c r="G91">
        <v>1816</v>
      </c>
      <c r="H91">
        <v>9</v>
      </c>
      <c r="I91">
        <v>7</v>
      </c>
      <c r="J91">
        <v>39</v>
      </c>
      <c r="K91">
        <v>4</v>
      </c>
      <c r="L91" s="1">
        <v>7.0000000000000007E-2</v>
      </c>
      <c r="M91">
        <v>5</v>
      </c>
      <c r="N91">
        <v>1</v>
      </c>
      <c r="O91">
        <v>4</v>
      </c>
      <c r="P91">
        <v>1583</v>
      </c>
      <c r="Q91">
        <v>1277</v>
      </c>
      <c r="R91">
        <v>1042</v>
      </c>
      <c r="S91" s="1">
        <v>0.82</v>
      </c>
      <c r="T91">
        <v>1</v>
      </c>
      <c r="U91">
        <v>0</v>
      </c>
      <c r="V91" s="1">
        <v>0</v>
      </c>
      <c r="W91">
        <v>263</v>
      </c>
      <c r="X91">
        <v>133</v>
      </c>
      <c r="Y91" s="1">
        <v>0.51</v>
      </c>
      <c r="Z91">
        <v>2</v>
      </c>
      <c r="AA91">
        <v>235</v>
      </c>
      <c r="AB91">
        <v>128</v>
      </c>
      <c r="AC91">
        <v>0</v>
      </c>
      <c r="AD91">
        <v>1</v>
      </c>
      <c r="AE91">
        <v>0</v>
      </c>
      <c r="AF91">
        <v>4</v>
      </c>
      <c r="AG91">
        <v>98</v>
      </c>
      <c r="AH91">
        <v>25</v>
      </c>
      <c r="AI91">
        <v>0</v>
      </c>
      <c r="AJ91">
        <v>17</v>
      </c>
      <c r="AK91">
        <v>41</v>
      </c>
      <c r="AL91">
        <v>41</v>
      </c>
      <c r="AM91">
        <v>31</v>
      </c>
      <c r="AN91">
        <v>153</v>
      </c>
      <c r="AO91">
        <v>96</v>
      </c>
      <c r="AP91" s="1">
        <v>0.63</v>
      </c>
      <c r="AQ91">
        <v>138</v>
      </c>
      <c r="AR91">
        <v>103</v>
      </c>
      <c r="AS91" s="1">
        <v>0.75</v>
      </c>
      <c r="AT91">
        <v>0</v>
      </c>
      <c r="AU91">
        <v>0</v>
      </c>
      <c r="AV91">
        <v>0</v>
      </c>
      <c r="AW91">
        <v>32</v>
      </c>
      <c r="AX91">
        <v>6</v>
      </c>
      <c r="AY91">
        <v>0</v>
      </c>
      <c r="AZ91">
        <v>0</v>
      </c>
      <c r="BA91" s="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f t="shared" si="1"/>
        <v>4.2</v>
      </c>
    </row>
    <row r="92" spans="1:59" x14ac:dyDescent="0.3">
      <c r="A92" t="s">
        <v>330</v>
      </c>
      <c r="B92" s="4">
        <v>28</v>
      </c>
      <c r="C92" t="s">
        <v>329</v>
      </c>
      <c r="D92" t="s">
        <v>178</v>
      </c>
      <c r="E92" t="s">
        <v>773</v>
      </c>
      <c r="F92">
        <v>38</v>
      </c>
      <c r="G92">
        <v>2994</v>
      </c>
      <c r="H92">
        <v>9</v>
      </c>
      <c r="I92">
        <v>6</v>
      </c>
      <c r="J92">
        <v>68</v>
      </c>
      <c r="K92">
        <v>29</v>
      </c>
      <c r="L92" s="1">
        <v>0.13</v>
      </c>
      <c r="M92">
        <v>3</v>
      </c>
      <c r="N92">
        <v>2</v>
      </c>
      <c r="O92">
        <v>5</v>
      </c>
      <c r="P92">
        <v>1983</v>
      </c>
      <c r="Q92">
        <v>1376</v>
      </c>
      <c r="R92">
        <v>1101</v>
      </c>
      <c r="S92" s="1">
        <v>0.8</v>
      </c>
      <c r="T92">
        <v>124</v>
      </c>
      <c r="U92">
        <v>25</v>
      </c>
      <c r="V92" s="1">
        <v>0.2</v>
      </c>
      <c r="W92">
        <v>678</v>
      </c>
      <c r="X92">
        <v>508</v>
      </c>
      <c r="Y92" s="1">
        <v>0.75</v>
      </c>
      <c r="Z92">
        <v>15</v>
      </c>
      <c r="AA92">
        <v>521</v>
      </c>
      <c r="AB92">
        <v>281</v>
      </c>
      <c r="AC92">
        <v>5</v>
      </c>
      <c r="AD92">
        <v>2</v>
      </c>
      <c r="AE92">
        <v>26</v>
      </c>
      <c r="AF92">
        <v>19</v>
      </c>
      <c r="AG92">
        <v>140</v>
      </c>
      <c r="AH92">
        <v>40</v>
      </c>
      <c r="AI92">
        <v>2</v>
      </c>
      <c r="AJ92">
        <v>28</v>
      </c>
      <c r="AK92">
        <v>14</v>
      </c>
      <c r="AL92">
        <v>1</v>
      </c>
      <c r="AM92">
        <v>44</v>
      </c>
      <c r="AN92">
        <v>222</v>
      </c>
      <c r="AO92">
        <v>110</v>
      </c>
      <c r="AP92" s="1">
        <v>0.5</v>
      </c>
      <c r="AQ92">
        <v>38</v>
      </c>
      <c r="AR92">
        <v>7</v>
      </c>
      <c r="AS92" s="1">
        <v>0.18</v>
      </c>
      <c r="AT92">
        <v>0</v>
      </c>
      <c r="AU92">
        <v>0</v>
      </c>
      <c r="AV92">
        <v>0</v>
      </c>
      <c r="AW92">
        <v>19</v>
      </c>
      <c r="AX92">
        <v>1</v>
      </c>
      <c r="AY92">
        <v>0</v>
      </c>
      <c r="AZ92">
        <v>0</v>
      </c>
      <c r="BA92" s="1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f t="shared" si="1"/>
        <v>4.2</v>
      </c>
    </row>
    <row r="93" spans="1:59" x14ac:dyDescent="0.3">
      <c r="A93" t="s">
        <v>305</v>
      </c>
      <c r="B93" s="4">
        <v>26</v>
      </c>
      <c r="C93" t="s">
        <v>300</v>
      </c>
      <c r="D93" t="s">
        <v>306</v>
      </c>
      <c r="E93" t="s">
        <v>775</v>
      </c>
      <c r="F93">
        <v>30</v>
      </c>
      <c r="G93">
        <v>1528</v>
      </c>
      <c r="H93">
        <v>8</v>
      </c>
      <c r="I93">
        <v>0</v>
      </c>
      <c r="J93">
        <v>49</v>
      </c>
      <c r="K93">
        <v>7</v>
      </c>
      <c r="L93" s="1">
        <v>7.0000000000000007E-2</v>
      </c>
      <c r="M93">
        <v>12</v>
      </c>
      <c r="N93">
        <v>2</v>
      </c>
      <c r="O93">
        <v>16</v>
      </c>
      <c r="P93">
        <v>601</v>
      </c>
      <c r="Q93">
        <v>955</v>
      </c>
      <c r="R93">
        <v>767</v>
      </c>
      <c r="S93" s="1">
        <v>0.8</v>
      </c>
      <c r="T93">
        <v>48</v>
      </c>
      <c r="U93">
        <v>9</v>
      </c>
      <c r="V93" s="1">
        <v>0.19</v>
      </c>
      <c r="W93">
        <v>345</v>
      </c>
      <c r="X93">
        <v>251</v>
      </c>
      <c r="Y93" s="1">
        <v>0.73</v>
      </c>
      <c r="Z93">
        <v>11</v>
      </c>
      <c r="AA93">
        <v>313</v>
      </c>
      <c r="AB93">
        <v>156</v>
      </c>
      <c r="AC93">
        <v>1</v>
      </c>
      <c r="AD93">
        <v>1</v>
      </c>
      <c r="AE93">
        <v>11</v>
      </c>
      <c r="AF93">
        <v>10</v>
      </c>
      <c r="AG93">
        <v>92</v>
      </c>
      <c r="AH93">
        <v>37</v>
      </c>
      <c r="AI93">
        <v>1</v>
      </c>
      <c r="AJ93">
        <v>24</v>
      </c>
      <c r="AK93">
        <v>6</v>
      </c>
      <c r="AL93">
        <v>4</v>
      </c>
      <c r="AM93">
        <v>14</v>
      </c>
      <c r="AN93">
        <v>203</v>
      </c>
      <c r="AO93">
        <v>97</v>
      </c>
      <c r="AP93" s="1">
        <v>0.48</v>
      </c>
      <c r="AQ93">
        <v>43</v>
      </c>
      <c r="AR93">
        <v>19</v>
      </c>
      <c r="AS93" s="1">
        <v>0.44</v>
      </c>
      <c r="AT93">
        <v>0</v>
      </c>
      <c r="AU93">
        <v>0</v>
      </c>
      <c r="AV93">
        <v>0</v>
      </c>
      <c r="AW93">
        <v>33</v>
      </c>
      <c r="AX93">
        <v>2</v>
      </c>
      <c r="AY93">
        <v>0</v>
      </c>
      <c r="AZ93">
        <v>0</v>
      </c>
      <c r="BA93" s="1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f t="shared" si="1"/>
        <v>4.2</v>
      </c>
    </row>
    <row r="94" spans="1:59" x14ac:dyDescent="0.3">
      <c r="A94" t="s">
        <v>348</v>
      </c>
      <c r="B94" s="4">
        <v>23</v>
      </c>
      <c r="C94" t="s">
        <v>329</v>
      </c>
      <c r="D94" t="s">
        <v>66</v>
      </c>
      <c r="E94" t="s">
        <v>775</v>
      </c>
      <c r="F94">
        <v>31</v>
      </c>
      <c r="G94">
        <v>951</v>
      </c>
      <c r="H94">
        <v>8</v>
      </c>
      <c r="I94">
        <v>1</v>
      </c>
      <c r="J94">
        <v>39</v>
      </c>
      <c r="K94">
        <v>12</v>
      </c>
      <c r="L94" s="1">
        <v>0.06</v>
      </c>
      <c r="M94">
        <v>5</v>
      </c>
      <c r="N94">
        <v>0</v>
      </c>
      <c r="O94">
        <v>3</v>
      </c>
      <c r="P94">
        <v>371</v>
      </c>
      <c r="Q94">
        <v>999</v>
      </c>
      <c r="R94">
        <v>820</v>
      </c>
      <c r="S94" s="1">
        <v>0.82</v>
      </c>
      <c r="T94">
        <v>23</v>
      </c>
      <c r="U94">
        <v>6</v>
      </c>
      <c r="V94" s="1">
        <v>0.26</v>
      </c>
      <c r="W94">
        <v>363</v>
      </c>
      <c r="X94">
        <v>272</v>
      </c>
      <c r="Y94" s="1">
        <v>0.75</v>
      </c>
      <c r="Z94">
        <v>8</v>
      </c>
      <c r="AA94">
        <v>260</v>
      </c>
      <c r="AB94">
        <v>126</v>
      </c>
      <c r="AC94">
        <v>0</v>
      </c>
      <c r="AD94">
        <v>1</v>
      </c>
      <c r="AE94">
        <v>8</v>
      </c>
      <c r="AF94">
        <v>13</v>
      </c>
      <c r="AG94">
        <v>182</v>
      </c>
      <c r="AH94">
        <v>24</v>
      </c>
      <c r="AI94">
        <v>0</v>
      </c>
      <c r="AJ94">
        <v>14</v>
      </c>
      <c r="AK94">
        <v>30</v>
      </c>
      <c r="AL94">
        <v>11</v>
      </c>
      <c r="AM94">
        <v>10</v>
      </c>
      <c r="AN94">
        <v>231</v>
      </c>
      <c r="AO94">
        <v>106</v>
      </c>
      <c r="AP94" s="1">
        <v>0.46</v>
      </c>
      <c r="AQ94">
        <v>51</v>
      </c>
      <c r="AR94">
        <v>22</v>
      </c>
      <c r="AS94" s="1">
        <v>0.43</v>
      </c>
      <c r="AT94">
        <v>0</v>
      </c>
      <c r="AU94">
        <v>0</v>
      </c>
      <c r="AV94">
        <v>0</v>
      </c>
      <c r="AW94">
        <v>11</v>
      </c>
      <c r="AX94">
        <v>1</v>
      </c>
      <c r="AY94">
        <v>0</v>
      </c>
      <c r="AZ94">
        <v>0</v>
      </c>
      <c r="BA94" s="1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f t="shared" si="1"/>
        <v>4.2</v>
      </c>
    </row>
    <row r="95" spans="1:59" x14ac:dyDescent="0.3">
      <c r="A95" t="s">
        <v>282</v>
      </c>
      <c r="B95" s="4">
        <v>26</v>
      </c>
      <c r="C95" t="s">
        <v>270</v>
      </c>
      <c r="D95" t="s">
        <v>59</v>
      </c>
      <c r="E95" t="s">
        <v>773</v>
      </c>
      <c r="F95">
        <v>34</v>
      </c>
      <c r="G95">
        <v>2600</v>
      </c>
      <c r="H95">
        <v>8</v>
      </c>
      <c r="I95">
        <v>8</v>
      </c>
      <c r="J95">
        <v>102</v>
      </c>
      <c r="K95">
        <v>16</v>
      </c>
      <c r="L95" s="1">
        <v>7.0000000000000007E-2</v>
      </c>
      <c r="M95">
        <v>8</v>
      </c>
      <c r="N95">
        <v>5</v>
      </c>
      <c r="O95">
        <v>9</v>
      </c>
      <c r="P95">
        <v>1586</v>
      </c>
      <c r="Q95">
        <v>235</v>
      </c>
      <c r="R95">
        <v>178</v>
      </c>
      <c r="S95" s="1">
        <v>0.76</v>
      </c>
      <c r="T95">
        <v>5</v>
      </c>
      <c r="U95">
        <v>0</v>
      </c>
      <c r="V95" s="1">
        <v>0</v>
      </c>
      <c r="W95">
        <v>100</v>
      </c>
      <c r="X95">
        <v>69</v>
      </c>
      <c r="Y95" s="1">
        <v>0.69</v>
      </c>
      <c r="Z95">
        <v>2</v>
      </c>
      <c r="AA95">
        <v>114</v>
      </c>
      <c r="AB95">
        <v>73</v>
      </c>
      <c r="AC95">
        <v>0</v>
      </c>
      <c r="AD95">
        <v>0</v>
      </c>
      <c r="AE95">
        <v>12</v>
      </c>
      <c r="AF95">
        <v>7</v>
      </c>
      <c r="AG95">
        <v>26</v>
      </c>
      <c r="AH95">
        <v>45</v>
      </c>
      <c r="AI95">
        <v>2</v>
      </c>
      <c r="AJ95">
        <v>8</v>
      </c>
      <c r="AK95">
        <v>3</v>
      </c>
      <c r="AL95">
        <v>0</v>
      </c>
      <c r="AM95">
        <v>39</v>
      </c>
      <c r="AN95">
        <v>119</v>
      </c>
      <c r="AO95">
        <v>55</v>
      </c>
      <c r="AP95" s="1">
        <v>0.46</v>
      </c>
      <c r="AQ95">
        <v>59</v>
      </c>
      <c r="AR95">
        <v>21</v>
      </c>
      <c r="AS95" s="1">
        <v>0.36</v>
      </c>
      <c r="AT95">
        <v>0</v>
      </c>
      <c r="AU95">
        <v>0</v>
      </c>
      <c r="AV95">
        <v>0</v>
      </c>
      <c r="AW95">
        <v>13</v>
      </c>
      <c r="AX95">
        <v>1</v>
      </c>
      <c r="AY95">
        <v>0</v>
      </c>
      <c r="AZ95">
        <v>0</v>
      </c>
      <c r="BA95" s="1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f t="shared" si="1"/>
        <v>4.2</v>
      </c>
    </row>
    <row r="96" spans="1:59" x14ac:dyDescent="0.3">
      <c r="A96" t="s">
        <v>68</v>
      </c>
      <c r="B96" s="4">
        <v>23</v>
      </c>
      <c r="C96" t="s">
        <v>58</v>
      </c>
      <c r="D96" t="s">
        <v>66</v>
      </c>
      <c r="E96" t="s">
        <v>773</v>
      </c>
      <c r="F96">
        <v>33</v>
      </c>
      <c r="G96">
        <v>2300</v>
      </c>
      <c r="H96">
        <v>8</v>
      </c>
      <c r="I96">
        <v>4</v>
      </c>
      <c r="J96">
        <v>55</v>
      </c>
      <c r="K96">
        <v>12</v>
      </c>
      <c r="L96" s="1">
        <v>0.1</v>
      </c>
      <c r="M96">
        <v>8</v>
      </c>
      <c r="N96">
        <v>0</v>
      </c>
      <c r="O96">
        <v>8</v>
      </c>
      <c r="P96">
        <v>1083</v>
      </c>
      <c r="Q96">
        <v>344</v>
      </c>
      <c r="R96">
        <v>236</v>
      </c>
      <c r="S96" s="1">
        <v>0.69</v>
      </c>
      <c r="T96">
        <v>9</v>
      </c>
      <c r="U96">
        <v>1</v>
      </c>
      <c r="V96" s="1">
        <v>0.11</v>
      </c>
      <c r="W96">
        <v>210</v>
      </c>
      <c r="X96">
        <v>132</v>
      </c>
      <c r="Y96" s="1">
        <v>0.63</v>
      </c>
      <c r="Z96">
        <v>12</v>
      </c>
      <c r="AA96">
        <v>182</v>
      </c>
      <c r="AB96">
        <v>110</v>
      </c>
      <c r="AC96">
        <v>1</v>
      </c>
      <c r="AD96">
        <v>2</v>
      </c>
      <c r="AE96">
        <v>15</v>
      </c>
      <c r="AF96">
        <v>6</v>
      </c>
      <c r="AG96">
        <v>66</v>
      </c>
      <c r="AH96">
        <v>38</v>
      </c>
      <c r="AI96">
        <v>3</v>
      </c>
      <c r="AJ96">
        <v>16</v>
      </c>
      <c r="AK96">
        <v>10</v>
      </c>
      <c r="AL96">
        <v>3</v>
      </c>
      <c r="AM96">
        <v>23</v>
      </c>
      <c r="AN96">
        <v>237</v>
      </c>
      <c r="AO96">
        <v>111</v>
      </c>
      <c r="AP96" s="1">
        <v>0.47</v>
      </c>
      <c r="AQ96">
        <v>72</v>
      </c>
      <c r="AR96">
        <v>25</v>
      </c>
      <c r="AS96" s="1">
        <v>0.35</v>
      </c>
      <c r="AT96">
        <v>0</v>
      </c>
      <c r="AU96">
        <v>0</v>
      </c>
      <c r="AV96">
        <v>0</v>
      </c>
      <c r="AW96">
        <v>16</v>
      </c>
      <c r="AX96">
        <v>1</v>
      </c>
      <c r="AY96">
        <v>0</v>
      </c>
      <c r="AZ96">
        <v>0</v>
      </c>
      <c r="BA96" s="1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f t="shared" si="1"/>
        <v>4.2</v>
      </c>
    </row>
    <row r="97" spans="1:59" x14ac:dyDescent="0.3">
      <c r="A97" t="s">
        <v>525</v>
      </c>
      <c r="B97" s="4">
        <v>29</v>
      </c>
      <c r="C97" t="s">
        <v>786</v>
      </c>
      <c r="D97" t="s">
        <v>59</v>
      </c>
      <c r="E97" t="s">
        <v>773</v>
      </c>
      <c r="F97">
        <v>35</v>
      </c>
      <c r="G97">
        <v>2379</v>
      </c>
      <c r="H97">
        <v>8</v>
      </c>
      <c r="I97">
        <v>12</v>
      </c>
      <c r="J97">
        <v>43</v>
      </c>
      <c r="K97">
        <v>4</v>
      </c>
      <c r="L97" s="1">
        <v>0.05</v>
      </c>
      <c r="M97">
        <v>5</v>
      </c>
      <c r="N97">
        <v>3</v>
      </c>
      <c r="O97">
        <v>3</v>
      </c>
      <c r="P97">
        <v>1364</v>
      </c>
      <c r="Q97">
        <v>569</v>
      </c>
      <c r="R97">
        <v>493</v>
      </c>
      <c r="S97" s="1">
        <v>0.87</v>
      </c>
      <c r="T97">
        <v>12</v>
      </c>
      <c r="U97">
        <v>2</v>
      </c>
      <c r="V97" s="1">
        <v>0.17</v>
      </c>
      <c r="W97">
        <v>273</v>
      </c>
      <c r="X97">
        <v>224</v>
      </c>
      <c r="Y97" s="1">
        <v>0.82</v>
      </c>
      <c r="Z97">
        <v>3</v>
      </c>
      <c r="AA97">
        <v>223</v>
      </c>
      <c r="AB97">
        <v>134</v>
      </c>
      <c r="AC97">
        <v>1</v>
      </c>
      <c r="AD97">
        <v>1</v>
      </c>
      <c r="AE97">
        <v>9</v>
      </c>
      <c r="AF97">
        <v>5</v>
      </c>
      <c r="AG97">
        <v>83</v>
      </c>
      <c r="AH97">
        <v>37</v>
      </c>
      <c r="AI97">
        <v>2</v>
      </c>
      <c r="AJ97">
        <v>29</v>
      </c>
      <c r="AK97">
        <v>8</v>
      </c>
      <c r="AL97">
        <v>4</v>
      </c>
      <c r="AM97">
        <v>0</v>
      </c>
      <c r="AN97">
        <v>141</v>
      </c>
      <c r="AO97">
        <v>83</v>
      </c>
      <c r="AP97" s="1">
        <v>0.59</v>
      </c>
      <c r="AQ97">
        <v>20</v>
      </c>
      <c r="AR97">
        <v>7</v>
      </c>
      <c r="AS97" s="1">
        <v>0.35</v>
      </c>
      <c r="AT97">
        <v>0</v>
      </c>
      <c r="AU97">
        <v>0</v>
      </c>
      <c r="AV97">
        <v>0</v>
      </c>
      <c r="AW97">
        <v>11</v>
      </c>
      <c r="AX97">
        <v>4</v>
      </c>
      <c r="AY97">
        <v>0</v>
      </c>
      <c r="AZ97">
        <v>0</v>
      </c>
      <c r="BA97" s="1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f t="shared" si="1"/>
        <v>4.2</v>
      </c>
    </row>
    <row r="98" spans="1:59" x14ac:dyDescent="0.3">
      <c r="A98" t="s">
        <v>489</v>
      </c>
      <c r="B98" s="4">
        <v>22</v>
      </c>
      <c r="C98" t="s">
        <v>787</v>
      </c>
      <c r="D98" t="s">
        <v>233</v>
      </c>
      <c r="E98" t="s">
        <v>773</v>
      </c>
      <c r="F98">
        <v>26</v>
      </c>
      <c r="G98">
        <v>1901</v>
      </c>
      <c r="H98">
        <v>8</v>
      </c>
      <c r="I98">
        <v>6</v>
      </c>
      <c r="J98">
        <v>47</v>
      </c>
      <c r="K98">
        <v>6</v>
      </c>
      <c r="L98" s="1">
        <v>0.18</v>
      </c>
      <c r="M98">
        <v>1</v>
      </c>
      <c r="N98">
        <v>0</v>
      </c>
      <c r="O98">
        <v>9</v>
      </c>
      <c r="P98">
        <v>1319</v>
      </c>
      <c r="Q98">
        <v>799</v>
      </c>
      <c r="R98">
        <v>701</v>
      </c>
      <c r="S98" s="1">
        <v>0.88</v>
      </c>
      <c r="T98">
        <v>2</v>
      </c>
      <c r="U98">
        <v>2</v>
      </c>
      <c r="V98" s="1">
        <v>1</v>
      </c>
      <c r="W98">
        <v>178</v>
      </c>
      <c r="X98">
        <v>143</v>
      </c>
      <c r="Y98" s="1">
        <v>0.8</v>
      </c>
      <c r="Z98">
        <v>3</v>
      </c>
      <c r="AA98">
        <v>188</v>
      </c>
      <c r="AB98">
        <v>87</v>
      </c>
      <c r="AC98">
        <v>0</v>
      </c>
      <c r="AD98">
        <v>0</v>
      </c>
      <c r="AE98">
        <v>4</v>
      </c>
      <c r="AF98">
        <v>4</v>
      </c>
      <c r="AG98">
        <v>72</v>
      </c>
      <c r="AH98">
        <v>35</v>
      </c>
      <c r="AI98">
        <v>5</v>
      </c>
      <c r="AJ98">
        <v>16</v>
      </c>
      <c r="AK98">
        <v>26</v>
      </c>
      <c r="AL98">
        <v>7</v>
      </c>
      <c r="AM98">
        <v>38</v>
      </c>
      <c r="AN98">
        <v>155</v>
      </c>
      <c r="AO98">
        <v>98</v>
      </c>
      <c r="AP98" s="1">
        <v>0.63</v>
      </c>
      <c r="AQ98">
        <v>54</v>
      </c>
      <c r="AR98">
        <v>33</v>
      </c>
      <c r="AS98" s="1">
        <v>0.61</v>
      </c>
      <c r="AT98">
        <v>0</v>
      </c>
      <c r="AU98">
        <v>0</v>
      </c>
      <c r="AV98">
        <v>0</v>
      </c>
      <c r="AW98">
        <v>21</v>
      </c>
      <c r="AX98">
        <v>5</v>
      </c>
      <c r="AY98">
        <v>0</v>
      </c>
      <c r="AZ98">
        <v>0</v>
      </c>
      <c r="BA98" s="1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f t="shared" si="1"/>
        <v>4.2</v>
      </c>
    </row>
    <row r="99" spans="1:59" x14ac:dyDescent="0.3">
      <c r="A99" t="s">
        <v>79</v>
      </c>
      <c r="B99" s="4">
        <v>29</v>
      </c>
      <c r="C99" t="s">
        <v>58</v>
      </c>
      <c r="D99" t="s">
        <v>80</v>
      </c>
      <c r="E99" t="s">
        <v>773</v>
      </c>
      <c r="F99">
        <v>38</v>
      </c>
      <c r="G99">
        <v>2550</v>
      </c>
      <c r="H99">
        <v>8</v>
      </c>
      <c r="I99">
        <v>7</v>
      </c>
      <c r="J99">
        <v>72</v>
      </c>
      <c r="K99">
        <v>2</v>
      </c>
      <c r="L99" s="1">
        <v>0.06</v>
      </c>
      <c r="M99">
        <v>9</v>
      </c>
      <c r="N99">
        <v>1</v>
      </c>
      <c r="O99">
        <v>6</v>
      </c>
      <c r="P99">
        <v>1410</v>
      </c>
      <c r="Q99">
        <v>950</v>
      </c>
      <c r="R99">
        <v>765</v>
      </c>
      <c r="S99" s="1">
        <v>0.81</v>
      </c>
      <c r="T99">
        <v>68</v>
      </c>
      <c r="U99">
        <v>14</v>
      </c>
      <c r="V99" s="1">
        <v>0.21</v>
      </c>
      <c r="W99">
        <v>295</v>
      </c>
      <c r="X99">
        <v>222</v>
      </c>
      <c r="Y99" s="1">
        <v>0.75</v>
      </c>
      <c r="Z99">
        <v>3</v>
      </c>
      <c r="AA99">
        <v>216</v>
      </c>
      <c r="AB99">
        <v>135</v>
      </c>
      <c r="AC99">
        <v>0</v>
      </c>
      <c r="AD99">
        <v>2</v>
      </c>
      <c r="AE99">
        <v>2</v>
      </c>
      <c r="AF99">
        <v>11</v>
      </c>
      <c r="AG99">
        <v>113</v>
      </c>
      <c r="AH99">
        <v>52</v>
      </c>
      <c r="AI99">
        <v>5</v>
      </c>
      <c r="AJ99">
        <v>14</v>
      </c>
      <c r="AK99">
        <v>25</v>
      </c>
      <c r="AL99">
        <v>8</v>
      </c>
      <c r="AM99">
        <v>31</v>
      </c>
      <c r="AN99">
        <v>167</v>
      </c>
      <c r="AO99">
        <v>89</v>
      </c>
      <c r="AP99" s="1">
        <v>0.53</v>
      </c>
      <c r="AQ99">
        <v>59</v>
      </c>
      <c r="AR99">
        <v>35</v>
      </c>
      <c r="AS99" s="1">
        <v>0.59</v>
      </c>
      <c r="AT99">
        <v>0</v>
      </c>
      <c r="AU99">
        <v>0</v>
      </c>
      <c r="AV99">
        <v>0</v>
      </c>
      <c r="AW99">
        <v>27</v>
      </c>
      <c r="AX99">
        <v>2</v>
      </c>
      <c r="AY99">
        <v>1</v>
      </c>
      <c r="AZ99">
        <v>0</v>
      </c>
      <c r="BA99" s="1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f t="shared" si="1"/>
        <v>4.2</v>
      </c>
    </row>
    <row r="100" spans="1:59" x14ac:dyDescent="0.3">
      <c r="A100" t="s">
        <v>122</v>
      </c>
      <c r="B100" s="4">
        <v>22</v>
      </c>
      <c r="C100" t="s">
        <v>98</v>
      </c>
      <c r="D100" t="s">
        <v>59</v>
      </c>
      <c r="E100" t="s">
        <v>773</v>
      </c>
      <c r="F100">
        <v>37</v>
      </c>
      <c r="G100">
        <v>3129</v>
      </c>
      <c r="H100">
        <v>8</v>
      </c>
      <c r="I100">
        <v>10</v>
      </c>
      <c r="J100">
        <v>55</v>
      </c>
      <c r="K100">
        <v>6</v>
      </c>
      <c r="L100" s="1">
        <v>0.08</v>
      </c>
      <c r="M100">
        <v>11</v>
      </c>
      <c r="N100">
        <v>1</v>
      </c>
      <c r="O100">
        <v>2</v>
      </c>
      <c r="P100">
        <v>1528</v>
      </c>
      <c r="Q100">
        <v>1420</v>
      </c>
      <c r="R100">
        <v>1129</v>
      </c>
      <c r="S100" s="1">
        <v>0.8</v>
      </c>
      <c r="T100">
        <v>8</v>
      </c>
      <c r="U100">
        <v>2</v>
      </c>
      <c r="V100" s="1">
        <v>0.25</v>
      </c>
      <c r="W100">
        <v>352</v>
      </c>
      <c r="X100">
        <v>216</v>
      </c>
      <c r="Y100" s="1">
        <v>0.61</v>
      </c>
      <c r="Z100">
        <v>8</v>
      </c>
      <c r="AA100">
        <v>307</v>
      </c>
      <c r="AB100">
        <v>187</v>
      </c>
      <c r="AC100">
        <v>0</v>
      </c>
      <c r="AD100">
        <v>0</v>
      </c>
      <c r="AE100">
        <v>6</v>
      </c>
      <c r="AF100">
        <v>3</v>
      </c>
      <c r="AG100">
        <v>142</v>
      </c>
      <c r="AH100">
        <v>74</v>
      </c>
      <c r="AI100">
        <v>5</v>
      </c>
      <c r="AJ100">
        <v>18</v>
      </c>
      <c r="AK100">
        <v>36</v>
      </c>
      <c r="AL100">
        <v>42</v>
      </c>
      <c r="AM100">
        <v>43</v>
      </c>
      <c r="AN100">
        <v>151</v>
      </c>
      <c r="AO100">
        <v>86</v>
      </c>
      <c r="AP100" s="1">
        <v>0.56999999999999995</v>
      </c>
      <c r="AQ100">
        <v>67</v>
      </c>
      <c r="AR100">
        <v>44</v>
      </c>
      <c r="AS100" s="1">
        <v>0.66</v>
      </c>
      <c r="AT100">
        <v>0</v>
      </c>
      <c r="AU100">
        <v>0</v>
      </c>
      <c r="AV100">
        <v>0</v>
      </c>
      <c r="AW100">
        <v>50</v>
      </c>
      <c r="AX100">
        <v>10</v>
      </c>
      <c r="AY100">
        <v>0</v>
      </c>
      <c r="AZ100">
        <v>0</v>
      </c>
      <c r="BA100" s="1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f t="shared" si="1"/>
        <v>4.2</v>
      </c>
    </row>
    <row r="101" spans="1:59" x14ac:dyDescent="0.3">
      <c r="A101" t="s">
        <v>493</v>
      </c>
      <c r="B101" s="4">
        <v>29</v>
      </c>
      <c r="C101" t="s">
        <v>787</v>
      </c>
      <c r="D101" t="s">
        <v>176</v>
      </c>
      <c r="E101" t="s">
        <v>773</v>
      </c>
      <c r="F101">
        <v>36</v>
      </c>
      <c r="G101">
        <v>3024</v>
      </c>
      <c r="H101">
        <v>8</v>
      </c>
      <c r="I101">
        <v>10</v>
      </c>
      <c r="J101">
        <v>96</v>
      </c>
      <c r="K101">
        <v>15</v>
      </c>
      <c r="L101" s="1">
        <v>0.11</v>
      </c>
      <c r="M101">
        <v>10</v>
      </c>
      <c r="N101">
        <v>3</v>
      </c>
      <c r="O101">
        <v>2</v>
      </c>
      <c r="P101">
        <v>2781</v>
      </c>
      <c r="Q101">
        <v>1758</v>
      </c>
      <c r="R101">
        <v>1471</v>
      </c>
      <c r="S101" s="1">
        <v>0.84</v>
      </c>
      <c r="T101">
        <v>18</v>
      </c>
      <c r="U101">
        <v>6</v>
      </c>
      <c r="V101" s="1">
        <v>0.33</v>
      </c>
      <c r="W101">
        <v>705</v>
      </c>
      <c r="X101">
        <v>532</v>
      </c>
      <c r="Y101" s="1">
        <v>0.76</v>
      </c>
      <c r="Z101">
        <v>22</v>
      </c>
      <c r="AA101">
        <v>589</v>
      </c>
      <c r="AB101">
        <v>254</v>
      </c>
      <c r="AC101">
        <v>1</v>
      </c>
      <c r="AD101">
        <v>2</v>
      </c>
      <c r="AE101">
        <v>9</v>
      </c>
      <c r="AF101">
        <v>15</v>
      </c>
      <c r="AG101">
        <v>188</v>
      </c>
      <c r="AH101">
        <v>43</v>
      </c>
      <c r="AI101">
        <v>9</v>
      </c>
      <c r="AJ101">
        <v>30</v>
      </c>
      <c r="AK101">
        <v>29</v>
      </c>
      <c r="AL101">
        <v>10</v>
      </c>
      <c r="AM101">
        <v>84</v>
      </c>
      <c r="AN101">
        <v>426</v>
      </c>
      <c r="AO101">
        <v>224</v>
      </c>
      <c r="AP101" s="1">
        <v>0.53</v>
      </c>
      <c r="AQ101">
        <v>38</v>
      </c>
      <c r="AR101">
        <v>19</v>
      </c>
      <c r="AS101" s="1">
        <v>0.5</v>
      </c>
      <c r="AT101">
        <v>0</v>
      </c>
      <c r="AU101">
        <v>0</v>
      </c>
      <c r="AV101">
        <v>0</v>
      </c>
      <c r="AW101">
        <v>32</v>
      </c>
      <c r="AX101">
        <v>3</v>
      </c>
      <c r="AY101">
        <v>2</v>
      </c>
      <c r="AZ101">
        <v>0</v>
      </c>
      <c r="BA101" s="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f t="shared" si="1"/>
        <v>4.2</v>
      </c>
    </row>
    <row r="102" spans="1:59" x14ac:dyDescent="0.3">
      <c r="A102" t="s">
        <v>477</v>
      </c>
      <c r="B102" s="4">
        <v>25</v>
      </c>
      <c r="C102" t="s">
        <v>453</v>
      </c>
      <c r="D102" t="s">
        <v>388</v>
      </c>
      <c r="E102" t="s">
        <v>775</v>
      </c>
      <c r="F102">
        <v>16</v>
      </c>
      <c r="G102">
        <v>1182</v>
      </c>
      <c r="H102">
        <v>7</v>
      </c>
      <c r="I102">
        <v>0</v>
      </c>
      <c r="J102">
        <v>49</v>
      </c>
      <c r="K102">
        <v>19</v>
      </c>
      <c r="L102" s="1">
        <v>7.0000000000000007E-2</v>
      </c>
      <c r="M102">
        <v>3</v>
      </c>
      <c r="N102">
        <v>1</v>
      </c>
      <c r="O102">
        <v>10</v>
      </c>
      <c r="P102">
        <v>561</v>
      </c>
      <c r="Q102">
        <v>788</v>
      </c>
      <c r="R102">
        <v>665</v>
      </c>
      <c r="S102" s="1">
        <v>0.84</v>
      </c>
      <c r="T102">
        <v>76</v>
      </c>
      <c r="U102">
        <v>16</v>
      </c>
      <c r="V102" s="1">
        <v>0.21</v>
      </c>
      <c r="W102">
        <v>296</v>
      </c>
      <c r="X102">
        <v>228</v>
      </c>
      <c r="Y102" s="1">
        <v>0.77</v>
      </c>
      <c r="Z102">
        <v>4</v>
      </c>
      <c r="AA102">
        <v>405</v>
      </c>
      <c r="AB102">
        <v>223</v>
      </c>
      <c r="AC102">
        <v>0</v>
      </c>
      <c r="AD102">
        <v>1</v>
      </c>
      <c r="AE102">
        <v>18</v>
      </c>
      <c r="AF102">
        <v>13</v>
      </c>
      <c r="AG102">
        <v>110</v>
      </c>
      <c r="AH102">
        <v>19</v>
      </c>
      <c r="AI102">
        <v>3</v>
      </c>
      <c r="AJ102">
        <v>3</v>
      </c>
      <c r="AK102">
        <v>11</v>
      </c>
      <c r="AL102">
        <v>2</v>
      </c>
      <c r="AM102">
        <v>13</v>
      </c>
      <c r="AN102">
        <v>315</v>
      </c>
      <c r="AO102">
        <v>128</v>
      </c>
      <c r="AP102" s="1">
        <v>0.41</v>
      </c>
      <c r="AQ102">
        <v>33</v>
      </c>
      <c r="AR102">
        <v>7</v>
      </c>
      <c r="AS102" s="1">
        <v>0.21</v>
      </c>
      <c r="AT102">
        <v>0</v>
      </c>
      <c r="AU102">
        <v>0</v>
      </c>
      <c r="AV102">
        <v>0</v>
      </c>
      <c r="AW102">
        <v>15</v>
      </c>
      <c r="AX102">
        <v>0</v>
      </c>
      <c r="AY102">
        <v>0</v>
      </c>
      <c r="AZ102">
        <v>0</v>
      </c>
      <c r="BA102" s="1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f t="shared" si="1"/>
        <v>4.2</v>
      </c>
    </row>
    <row r="103" spans="1:59" x14ac:dyDescent="0.3">
      <c r="A103" t="s">
        <v>629</v>
      </c>
      <c r="B103" s="4">
        <v>32</v>
      </c>
      <c r="C103" t="s">
        <v>784</v>
      </c>
      <c r="D103" t="s">
        <v>187</v>
      </c>
      <c r="E103" t="s">
        <v>773</v>
      </c>
      <c r="F103">
        <v>30</v>
      </c>
      <c r="G103">
        <v>2116</v>
      </c>
      <c r="H103">
        <v>7</v>
      </c>
      <c r="I103">
        <v>9</v>
      </c>
      <c r="J103">
        <v>57</v>
      </c>
      <c r="K103">
        <v>7</v>
      </c>
      <c r="L103" s="1">
        <v>0.15</v>
      </c>
      <c r="M103">
        <v>7</v>
      </c>
      <c r="N103">
        <v>4</v>
      </c>
      <c r="O103">
        <v>12</v>
      </c>
      <c r="P103">
        <v>1217</v>
      </c>
      <c r="Q103">
        <v>528</v>
      </c>
      <c r="R103">
        <v>437</v>
      </c>
      <c r="S103" s="1">
        <v>0.83</v>
      </c>
      <c r="T103">
        <v>62</v>
      </c>
      <c r="U103">
        <v>10</v>
      </c>
      <c r="V103" s="1">
        <v>0.16</v>
      </c>
      <c r="W103">
        <v>235</v>
      </c>
      <c r="X103">
        <v>178</v>
      </c>
      <c r="Y103" s="1">
        <v>0.76</v>
      </c>
      <c r="Z103">
        <v>6</v>
      </c>
      <c r="AA103">
        <v>279</v>
      </c>
      <c r="AB103">
        <v>177</v>
      </c>
      <c r="AC103">
        <v>0</v>
      </c>
      <c r="AD103">
        <v>1</v>
      </c>
      <c r="AE103">
        <v>10</v>
      </c>
      <c r="AF103">
        <v>11</v>
      </c>
      <c r="AG103">
        <v>83</v>
      </c>
      <c r="AH103">
        <v>32</v>
      </c>
      <c r="AI103">
        <v>2</v>
      </c>
      <c r="AJ103">
        <v>16</v>
      </c>
      <c r="AK103">
        <v>11</v>
      </c>
      <c r="AL103">
        <v>2</v>
      </c>
      <c r="AM103">
        <v>17</v>
      </c>
      <c r="AN103">
        <v>214</v>
      </c>
      <c r="AO103">
        <v>87</v>
      </c>
      <c r="AP103" s="1">
        <v>0.41</v>
      </c>
      <c r="AQ103">
        <v>24</v>
      </c>
      <c r="AR103">
        <v>9</v>
      </c>
      <c r="AS103" s="1">
        <v>0.38</v>
      </c>
      <c r="AT103">
        <v>0</v>
      </c>
      <c r="AU103">
        <v>0</v>
      </c>
      <c r="AV103">
        <v>0</v>
      </c>
      <c r="AW103">
        <v>6</v>
      </c>
      <c r="AX103">
        <v>1</v>
      </c>
      <c r="AY103">
        <v>0</v>
      </c>
      <c r="AZ103">
        <v>0</v>
      </c>
      <c r="BA103" s="1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f t="shared" si="1"/>
        <v>4.2</v>
      </c>
    </row>
    <row r="104" spans="1:59" x14ac:dyDescent="0.3">
      <c r="A104" t="s">
        <v>479</v>
      </c>
      <c r="B104" s="4">
        <v>24</v>
      </c>
      <c r="C104" t="s">
        <v>453</v>
      </c>
      <c r="D104" t="s">
        <v>59</v>
      </c>
      <c r="E104" t="s">
        <v>773</v>
      </c>
      <c r="F104">
        <v>28</v>
      </c>
      <c r="G104">
        <v>1779</v>
      </c>
      <c r="H104">
        <v>7</v>
      </c>
      <c r="I104">
        <v>2</v>
      </c>
      <c r="J104">
        <v>54</v>
      </c>
      <c r="K104">
        <v>1</v>
      </c>
      <c r="L104" s="1">
        <v>0</v>
      </c>
      <c r="M104">
        <v>3</v>
      </c>
      <c r="N104">
        <v>1</v>
      </c>
      <c r="O104">
        <v>3</v>
      </c>
      <c r="P104">
        <v>1217</v>
      </c>
      <c r="Q104">
        <v>836</v>
      </c>
      <c r="R104">
        <v>712</v>
      </c>
      <c r="S104" s="1">
        <v>0.85</v>
      </c>
      <c r="T104">
        <v>1</v>
      </c>
      <c r="U104">
        <v>1</v>
      </c>
      <c r="V104" s="1">
        <v>1</v>
      </c>
      <c r="W104">
        <v>106</v>
      </c>
      <c r="X104">
        <v>60</v>
      </c>
      <c r="Y104" s="1">
        <v>0.56999999999999995</v>
      </c>
      <c r="Z104">
        <v>1</v>
      </c>
      <c r="AA104">
        <v>250</v>
      </c>
      <c r="AB104">
        <v>105</v>
      </c>
      <c r="AC104">
        <v>0</v>
      </c>
      <c r="AD104">
        <v>0</v>
      </c>
      <c r="AE104">
        <v>0</v>
      </c>
      <c r="AF104">
        <v>0</v>
      </c>
      <c r="AG104">
        <v>48</v>
      </c>
      <c r="AH104">
        <v>31</v>
      </c>
      <c r="AI104">
        <v>1</v>
      </c>
      <c r="AJ104">
        <v>7</v>
      </c>
      <c r="AK104">
        <v>15</v>
      </c>
      <c r="AL104">
        <v>16</v>
      </c>
      <c r="AM104">
        <v>13</v>
      </c>
      <c r="AN104">
        <v>32</v>
      </c>
      <c r="AO104">
        <v>19</v>
      </c>
      <c r="AP104" s="1">
        <v>0.59</v>
      </c>
      <c r="AQ104">
        <v>57</v>
      </c>
      <c r="AR104">
        <v>34</v>
      </c>
      <c r="AS104" s="1">
        <v>0.6</v>
      </c>
      <c r="AT104">
        <v>0</v>
      </c>
      <c r="AU104">
        <v>0</v>
      </c>
      <c r="AV104">
        <v>0</v>
      </c>
      <c r="AW104">
        <v>5</v>
      </c>
      <c r="AX104">
        <v>2</v>
      </c>
      <c r="AY104">
        <v>0</v>
      </c>
      <c r="AZ104">
        <v>0</v>
      </c>
      <c r="BA104" s="1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f t="shared" si="1"/>
        <v>4.2</v>
      </c>
    </row>
    <row r="105" spans="1:59" x14ac:dyDescent="0.3">
      <c r="A105" t="s">
        <v>554</v>
      </c>
      <c r="B105" s="4">
        <v>24</v>
      </c>
      <c r="C105" t="s">
        <v>785</v>
      </c>
      <c r="D105" t="s">
        <v>59</v>
      </c>
      <c r="E105" t="s">
        <v>773</v>
      </c>
      <c r="F105">
        <v>34</v>
      </c>
      <c r="G105">
        <v>2822</v>
      </c>
      <c r="H105">
        <v>7</v>
      </c>
      <c r="I105">
        <v>8</v>
      </c>
      <c r="J105">
        <v>61</v>
      </c>
      <c r="K105">
        <v>20</v>
      </c>
      <c r="L105" s="1">
        <v>0.15</v>
      </c>
      <c r="M105">
        <v>3</v>
      </c>
      <c r="N105">
        <v>0</v>
      </c>
      <c r="O105">
        <v>7</v>
      </c>
      <c r="P105">
        <v>1739</v>
      </c>
      <c r="Q105">
        <v>864</v>
      </c>
      <c r="R105">
        <v>651</v>
      </c>
      <c r="S105" s="1">
        <v>0.75</v>
      </c>
      <c r="T105">
        <v>27</v>
      </c>
      <c r="U105">
        <v>4</v>
      </c>
      <c r="V105" s="1">
        <v>0.15</v>
      </c>
      <c r="W105">
        <v>422</v>
      </c>
      <c r="X105">
        <v>296</v>
      </c>
      <c r="Y105" s="1">
        <v>0.7</v>
      </c>
      <c r="Z105">
        <v>22</v>
      </c>
      <c r="AA105">
        <v>381</v>
      </c>
      <c r="AB105">
        <v>234</v>
      </c>
      <c r="AC105">
        <v>4</v>
      </c>
      <c r="AD105">
        <v>4</v>
      </c>
      <c r="AE105">
        <v>22</v>
      </c>
      <c r="AF105">
        <v>20</v>
      </c>
      <c r="AG105">
        <v>119</v>
      </c>
      <c r="AH105">
        <v>44</v>
      </c>
      <c r="AI105">
        <v>3</v>
      </c>
      <c r="AJ105">
        <v>0</v>
      </c>
      <c r="AK105">
        <v>6</v>
      </c>
      <c r="AL105">
        <v>7</v>
      </c>
      <c r="AM105">
        <v>43</v>
      </c>
      <c r="AN105">
        <v>380</v>
      </c>
      <c r="AO105">
        <v>160</v>
      </c>
      <c r="AP105" s="1">
        <v>0.42</v>
      </c>
      <c r="AQ105">
        <v>65</v>
      </c>
      <c r="AR105">
        <v>13</v>
      </c>
      <c r="AS105" s="1">
        <v>0.2</v>
      </c>
      <c r="AT105">
        <v>0</v>
      </c>
      <c r="AU105">
        <v>0</v>
      </c>
      <c r="AV105">
        <v>0</v>
      </c>
      <c r="AW105">
        <v>38</v>
      </c>
      <c r="AX105">
        <v>9</v>
      </c>
      <c r="AY105">
        <v>1</v>
      </c>
      <c r="AZ105">
        <v>0</v>
      </c>
      <c r="BA105" s="1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f t="shared" si="1"/>
        <v>4.2</v>
      </c>
    </row>
    <row r="106" spans="1:59" x14ac:dyDescent="0.3">
      <c r="A106" t="s">
        <v>609</v>
      </c>
      <c r="B106" s="4">
        <v>24</v>
      </c>
      <c r="C106" t="s">
        <v>784</v>
      </c>
      <c r="D106" t="s">
        <v>126</v>
      </c>
      <c r="E106" t="s">
        <v>773</v>
      </c>
      <c r="F106">
        <v>32</v>
      </c>
      <c r="G106">
        <v>2391</v>
      </c>
      <c r="H106">
        <v>7</v>
      </c>
      <c r="I106">
        <v>4</v>
      </c>
      <c r="J106">
        <v>47</v>
      </c>
      <c r="K106">
        <v>1</v>
      </c>
      <c r="L106" s="1">
        <v>0</v>
      </c>
      <c r="M106">
        <v>5</v>
      </c>
      <c r="N106">
        <v>0</v>
      </c>
      <c r="O106">
        <v>5</v>
      </c>
      <c r="P106">
        <v>1424</v>
      </c>
      <c r="Q106">
        <v>953</v>
      </c>
      <c r="R106">
        <v>841</v>
      </c>
      <c r="S106" s="1">
        <v>0.88</v>
      </c>
      <c r="T106">
        <v>19</v>
      </c>
      <c r="U106">
        <v>4</v>
      </c>
      <c r="V106" s="1">
        <v>0.21</v>
      </c>
      <c r="W106">
        <v>307</v>
      </c>
      <c r="X106">
        <v>261</v>
      </c>
      <c r="Y106" s="1">
        <v>0.85</v>
      </c>
      <c r="Z106">
        <v>0</v>
      </c>
      <c r="AA106">
        <v>278</v>
      </c>
      <c r="AB106">
        <v>162</v>
      </c>
      <c r="AC106">
        <v>0</v>
      </c>
      <c r="AD106">
        <v>0</v>
      </c>
      <c r="AE106">
        <v>0</v>
      </c>
      <c r="AF106">
        <v>5</v>
      </c>
      <c r="AG106">
        <v>111</v>
      </c>
      <c r="AH106">
        <v>74</v>
      </c>
      <c r="AI106">
        <v>5</v>
      </c>
      <c r="AJ106">
        <v>9</v>
      </c>
      <c r="AK106">
        <v>22</v>
      </c>
      <c r="AL106">
        <v>5</v>
      </c>
      <c r="AM106">
        <v>45</v>
      </c>
      <c r="AN106">
        <v>204</v>
      </c>
      <c r="AO106">
        <v>126</v>
      </c>
      <c r="AP106" s="1">
        <v>0.62</v>
      </c>
      <c r="AQ106">
        <v>26</v>
      </c>
      <c r="AR106">
        <v>13</v>
      </c>
      <c r="AS106" s="1">
        <v>0.5</v>
      </c>
      <c r="AT106">
        <v>0</v>
      </c>
      <c r="AU106">
        <v>0</v>
      </c>
      <c r="AV106">
        <v>0</v>
      </c>
      <c r="AW106">
        <v>48</v>
      </c>
      <c r="AX106">
        <v>3</v>
      </c>
      <c r="AY106">
        <v>0</v>
      </c>
      <c r="AZ106">
        <v>0</v>
      </c>
      <c r="BA106" s="1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f t="shared" si="1"/>
        <v>4.2</v>
      </c>
    </row>
    <row r="107" spans="1:59" x14ac:dyDescent="0.3">
      <c r="A107" t="s">
        <v>258</v>
      </c>
      <c r="B107" s="4">
        <v>22</v>
      </c>
      <c r="C107" t="s">
        <v>240</v>
      </c>
      <c r="D107" t="s">
        <v>59</v>
      </c>
      <c r="E107" t="s">
        <v>773</v>
      </c>
      <c r="F107">
        <v>32</v>
      </c>
      <c r="G107">
        <v>2046</v>
      </c>
      <c r="H107">
        <v>7</v>
      </c>
      <c r="I107">
        <v>3</v>
      </c>
      <c r="J107">
        <v>80</v>
      </c>
      <c r="K107">
        <v>7</v>
      </c>
      <c r="L107" s="1">
        <v>0</v>
      </c>
      <c r="M107">
        <v>14</v>
      </c>
      <c r="N107">
        <v>4</v>
      </c>
      <c r="O107">
        <v>5</v>
      </c>
      <c r="P107">
        <v>1077</v>
      </c>
      <c r="Q107">
        <v>1091</v>
      </c>
      <c r="R107">
        <v>897</v>
      </c>
      <c r="S107" s="1">
        <v>0.82</v>
      </c>
      <c r="T107">
        <v>63</v>
      </c>
      <c r="U107">
        <v>16</v>
      </c>
      <c r="V107" s="1">
        <v>0.25</v>
      </c>
      <c r="W107">
        <v>304</v>
      </c>
      <c r="X107">
        <v>235</v>
      </c>
      <c r="Y107" s="1">
        <v>0.77</v>
      </c>
      <c r="Z107">
        <v>1</v>
      </c>
      <c r="AA107">
        <v>346</v>
      </c>
      <c r="AB107">
        <v>196</v>
      </c>
      <c r="AC107">
        <v>0</v>
      </c>
      <c r="AD107">
        <v>1</v>
      </c>
      <c r="AE107">
        <v>11</v>
      </c>
      <c r="AF107">
        <v>7</v>
      </c>
      <c r="AG107">
        <v>139</v>
      </c>
      <c r="AH107">
        <v>25</v>
      </c>
      <c r="AI107">
        <v>2</v>
      </c>
      <c r="AJ107">
        <v>10</v>
      </c>
      <c r="AK107">
        <v>23</v>
      </c>
      <c r="AL107">
        <v>10</v>
      </c>
      <c r="AM107">
        <v>25</v>
      </c>
      <c r="AN107">
        <v>247</v>
      </c>
      <c r="AO107">
        <v>124</v>
      </c>
      <c r="AP107" s="1">
        <v>0.5</v>
      </c>
      <c r="AQ107">
        <v>70</v>
      </c>
      <c r="AR107">
        <v>28</v>
      </c>
      <c r="AS107" s="1">
        <v>0.4</v>
      </c>
      <c r="AT107">
        <v>0</v>
      </c>
      <c r="AU107">
        <v>0</v>
      </c>
      <c r="AV107">
        <v>0</v>
      </c>
      <c r="AW107">
        <v>22</v>
      </c>
      <c r="AX107">
        <v>3</v>
      </c>
      <c r="AY107">
        <v>0</v>
      </c>
      <c r="AZ107">
        <v>0</v>
      </c>
      <c r="BA107" s="1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f t="shared" si="1"/>
        <v>4.2</v>
      </c>
    </row>
    <row r="108" spans="1:59" x14ac:dyDescent="0.3">
      <c r="A108" t="s">
        <v>135</v>
      </c>
      <c r="B108" s="4">
        <v>22</v>
      </c>
      <c r="C108" t="s">
        <v>131</v>
      </c>
      <c r="D108" t="s">
        <v>136</v>
      </c>
      <c r="E108" t="s">
        <v>773</v>
      </c>
      <c r="F108">
        <v>32</v>
      </c>
      <c r="G108">
        <v>2006</v>
      </c>
      <c r="H108">
        <v>7</v>
      </c>
      <c r="I108">
        <v>4</v>
      </c>
      <c r="J108">
        <v>62</v>
      </c>
      <c r="K108">
        <v>18</v>
      </c>
      <c r="L108" s="1">
        <v>0.11</v>
      </c>
      <c r="M108">
        <v>12</v>
      </c>
      <c r="N108">
        <v>3</v>
      </c>
      <c r="O108">
        <v>14</v>
      </c>
      <c r="P108">
        <v>1052</v>
      </c>
      <c r="Q108">
        <v>1137</v>
      </c>
      <c r="R108">
        <v>854</v>
      </c>
      <c r="S108" s="1">
        <v>0.75</v>
      </c>
      <c r="T108">
        <v>74</v>
      </c>
      <c r="U108">
        <v>19</v>
      </c>
      <c r="V108" s="1">
        <v>0.26</v>
      </c>
      <c r="W108">
        <v>381</v>
      </c>
      <c r="X108">
        <v>250</v>
      </c>
      <c r="Y108" s="1">
        <v>0.66</v>
      </c>
      <c r="Z108">
        <v>2</v>
      </c>
      <c r="AA108">
        <v>256</v>
      </c>
      <c r="AB108">
        <v>130</v>
      </c>
      <c r="AC108">
        <v>1</v>
      </c>
      <c r="AD108">
        <v>2</v>
      </c>
      <c r="AE108">
        <v>6</v>
      </c>
      <c r="AF108">
        <v>12</v>
      </c>
      <c r="AG108">
        <v>171</v>
      </c>
      <c r="AH108">
        <v>32</v>
      </c>
      <c r="AI108">
        <v>2</v>
      </c>
      <c r="AJ108">
        <v>48</v>
      </c>
      <c r="AK108">
        <v>44</v>
      </c>
      <c r="AL108">
        <v>6</v>
      </c>
      <c r="AM108">
        <v>35</v>
      </c>
      <c r="AN108">
        <v>310</v>
      </c>
      <c r="AO108">
        <v>163</v>
      </c>
      <c r="AP108" s="1">
        <v>0.53</v>
      </c>
      <c r="AQ108">
        <v>137</v>
      </c>
      <c r="AR108">
        <v>58</v>
      </c>
      <c r="AS108" s="1">
        <v>0.42</v>
      </c>
      <c r="AT108">
        <v>0</v>
      </c>
      <c r="AU108">
        <v>0</v>
      </c>
      <c r="AV108">
        <v>0</v>
      </c>
      <c r="AW108">
        <v>16</v>
      </c>
      <c r="AX108">
        <v>3</v>
      </c>
      <c r="AY108">
        <v>0</v>
      </c>
      <c r="AZ108">
        <v>0</v>
      </c>
      <c r="BA108" s="1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f t="shared" si="1"/>
        <v>4.2</v>
      </c>
    </row>
    <row r="109" spans="1:59" x14ac:dyDescent="0.3">
      <c r="A109" t="s">
        <v>83</v>
      </c>
      <c r="B109" s="4">
        <v>28</v>
      </c>
      <c r="C109" t="s">
        <v>58</v>
      </c>
      <c r="D109" t="s">
        <v>62</v>
      </c>
      <c r="E109" t="s">
        <v>773</v>
      </c>
      <c r="F109">
        <v>28</v>
      </c>
      <c r="G109">
        <v>1581</v>
      </c>
      <c r="H109">
        <v>7</v>
      </c>
      <c r="I109">
        <v>2</v>
      </c>
      <c r="J109">
        <v>38</v>
      </c>
      <c r="K109">
        <v>7</v>
      </c>
      <c r="L109" s="1">
        <v>0.06</v>
      </c>
      <c r="M109">
        <v>8</v>
      </c>
      <c r="N109">
        <v>2</v>
      </c>
      <c r="O109">
        <v>7</v>
      </c>
      <c r="P109">
        <v>846</v>
      </c>
      <c r="Q109">
        <v>1368</v>
      </c>
      <c r="R109">
        <v>1062</v>
      </c>
      <c r="S109" s="1">
        <v>0.78</v>
      </c>
      <c r="T109">
        <v>76</v>
      </c>
      <c r="U109">
        <v>19</v>
      </c>
      <c r="V109" s="1">
        <v>0.25</v>
      </c>
      <c r="W109">
        <v>636</v>
      </c>
      <c r="X109">
        <v>446</v>
      </c>
      <c r="Y109" s="1">
        <v>0.7</v>
      </c>
      <c r="Z109">
        <v>27</v>
      </c>
      <c r="AA109">
        <v>419</v>
      </c>
      <c r="AB109">
        <v>239</v>
      </c>
      <c r="AC109">
        <v>0</v>
      </c>
      <c r="AD109">
        <v>3</v>
      </c>
      <c r="AE109">
        <v>5</v>
      </c>
      <c r="AF109">
        <v>15</v>
      </c>
      <c r="AG109">
        <v>179</v>
      </c>
      <c r="AH109">
        <v>27</v>
      </c>
      <c r="AI109">
        <v>3</v>
      </c>
      <c r="AJ109">
        <v>23</v>
      </c>
      <c r="AK109">
        <v>27</v>
      </c>
      <c r="AL109">
        <v>3</v>
      </c>
      <c r="AM109">
        <v>46</v>
      </c>
      <c r="AN109">
        <v>310</v>
      </c>
      <c r="AO109">
        <v>160</v>
      </c>
      <c r="AP109" s="1">
        <v>0.52</v>
      </c>
      <c r="AQ109">
        <v>40</v>
      </c>
      <c r="AR109">
        <v>12</v>
      </c>
      <c r="AS109" s="1">
        <v>0.3</v>
      </c>
      <c r="AT109">
        <v>0</v>
      </c>
      <c r="AU109">
        <v>0</v>
      </c>
      <c r="AV109">
        <v>0</v>
      </c>
      <c r="AW109">
        <v>41</v>
      </c>
      <c r="AX109">
        <v>2</v>
      </c>
      <c r="AY109">
        <v>1</v>
      </c>
      <c r="AZ109">
        <v>0</v>
      </c>
      <c r="BA109" s="1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f t="shared" si="1"/>
        <v>4.2</v>
      </c>
    </row>
    <row r="110" spans="1:59" x14ac:dyDescent="0.3">
      <c r="A110" t="s">
        <v>434</v>
      </c>
      <c r="B110" s="4">
        <v>27</v>
      </c>
      <c r="C110" t="s">
        <v>425</v>
      </c>
      <c r="D110" t="s">
        <v>176</v>
      </c>
      <c r="E110" t="s">
        <v>775</v>
      </c>
      <c r="F110">
        <v>26</v>
      </c>
      <c r="G110">
        <v>1194</v>
      </c>
      <c r="H110">
        <v>6</v>
      </c>
      <c r="I110">
        <v>3</v>
      </c>
      <c r="J110">
        <v>51</v>
      </c>
      <c r="K110">
        <v>3</v>
      </c>
      <c r="L110" s="1">
        <v>0.1</v>
      </c>
      <c r="M110">
        <v>14</v>
      </c>
      <c r="N110">
        <v>3</v>
      </c>
      <c r="O110">
        <v>1</v>
      </c>
      <c r="P110">
        <v>536</v>
      </c>
      <c r="Q110">
        <v>979</v>
      </c>
      <c r="R110">
        <v>850</v>
      </c>
      <c r="S110" s="1">
        <v>0.87</v>
      </c>
      <c r="T110">
        <v>25</v>
      </c>
      <c r="U110">
        <v>9</v>
      </c>
      <c r="V110" s="1">
        <v>0.36</v>
      </c>
      <c r="W110">
        <v>266</v>
      </c>
      <c r="X110">
        <v>206</v>
      </c>
      <c r="Y110" s="1">
        <v>0.77</v>
      </c>
      <c r="Z110">
        <v>2</v>
      </c>
      <c r="AA110">
        <v>291</v>
      </c>
      <c r="AB110">
        <v>170</v>
      </c>
      <c r="AC110">
        <v>0</v>
      </c>
      <c r="AD110">
        <v>1</v>
      </c>
      <c r="AE110">
        <v>3</v>
      </c>
      <c r="AF110">
        <v>4</v>
      </c>
      <c r="AG110">
        <v>109</v>
      </c>
      <c r="AH110">
        <v>22</v>
      </c>
      <c r="AI110">
        <v>1</v>
      </c>
      <c r="AJ110">
        <v>6</v>
      </c>
      <c r="AK110">
        <v>21</v>
      </c>
      <c r="AL110">
        <v>8</v>
      </c>
      <c r="AM110">
        <v>14</v>
      </c>
      <c r="AN110">
        <v>198</v>
      </c>
      <c r="AO110">
        <v>108</v>
      </c>
      <c r="AP110" s="1">
        <v>0.55000000000000004</v>
      </c>
      <c r="AQ110">
        <v>35</v>
      </c>
      <c r="AR110">
        <v>21</v>
      </c>
      <c r="AS110" s="1">
        <v>0.6</v>
      </c>
      <c r="AT110">
        <v>0</v>
      </c>
      <c r="AU110">
        <v>0</v>
      </c>
      <c r="AV110">
        <v>0</v>
      </c>
      <c r="AW110">
        <v>23</v>
      </c>
      <c r="AX110">
        <v>2</v>
      </c>
      <c r="AY110">
        <v>0</v>
      </c>
      <c r="AZ110">
        <v>0</v>
      </c>
      <c r="BA110" s="1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f t="shared" si="1"/>
        <v>4.2</v>
      </c>
    </row>
    <row r="111" spans="1:59" x14ac:dyDescent="0.3">
      <c r="A111" t="s">
        <v>243</v>
      </c>
      <c r="B111" s="4">
        <v>23</v>
      </c>
      <c r="C111" t="s">
        <v>240</v>
      </c>
      <c r="D111" t="s">
        <v>105</v>
      </c>
      <c r="E111" t="s">
        <v>773</v>
      </c>
      <c r="F111">
        <v>36</v>
      </c>
      <c r="G111">
        <v>2946</v>
      </c>
      <c r="H111">
        <v>6</v>
      </c>
      <c r="I111">
        <v>7</v>
      </c>
      <c r="J111">
        <v>53</v>
      </c>
      <c r="K111">
        <v>60</v>
      </c>
      <c r="L111" s="1">
        <v>0.2</v>
      </c>
      <c r="M111">
        <v>4</v>
      </c>
      <c r="N111">
        <v>0</v>
      </c>
      <c r="O111">
        <v>2</v>
      </c>
      <c r="P111">
        <v>2327</v>
      </c>
      <c r="Q111">
        <v>375</v>
      </c>
      <c r="R111">
        <v>253</v>
      </c>
      <c r="S111" s="1">
        <v>0.68</v>
      </c>
      <c r="T111">
        <v>3</v>
      </c>
      <c r="U111">
        <v>1</v>
      </c>
      <c r="V111" s="1">
        <v>0.33</v>
      </c>
      <c r="W111">
        <v>196</v>
      </c>
      <c r="X111">
        <v>125</v>
      </c>
      <c r="Y111" s="1">
        <v>0.64</v>
      </c>
      <c r="Z111">
        <v>1</v>
      </c>
      <c r="AA111">
        <v>101</v>
      </c>
      <c r="AB111">
        <v>45</v>
      </c>
      <c r="AC111">
        <v>6</v>
      </c>
      <c r="AD111">
        <v>1</v>
      </c>
      <c r="AE111">
        <v>13</v>
      </c>
      <c r="AF111">
        <v>4</v>
      </c>
      <c r="AG111">
        <v>34</v>
      </c>
      <c r="AH111">
        <v>28</v>
      </c>
      <c r="AI111">
        <v>7</v>
      </c>
      <c r="AJ111">
        <v>20</v>
      </c>
      <c r="AK111">
        <v>5</v>
      </c>
      <c r="AL111">
        <v>1</v>
      </c>
      <c r="AM111">
        <v>65</v>
      </c>
      <c r="AN111">
        <v>111</v>
      </c>
      <c r="AO111">
        <v>37</v>
      </c>
      <c r="AP111" s="1">
        <v>0.33</v>
      </c>
      <c r="AQ111">
        <v>108</v>
      </c>
      <c r="AR111">
        <v>57</v>
      </c>
      <c r="AS111" s="1">
        <v>0.53</v>
      </c>
      <c r="AT111">
        <v>0</v>
      </c>
      <c r="AU111">
        <v>0</v>
      </c>
      <c r="AV111">
        <v>0</v>
      </c>
      <c r="AW111">
        <v>52</v>
      </c>
      <c r="AX111">
        <v>8</v>
      </c>
      <c r="AY111">
        <v>0</v>
      </c>
      <c r="AZ111">
        <v>0</v>
      </c>
      <c r="BA111" s="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f t="shared" si="1"/>
        <v>4.2</v>
      </c>
    </row>
    <row r="112" spans="1:59" x14ac:dyDescent="0.3">
      <c r="A112" t="s">
        <v>435</v>
      </c>
      <c r="B112" s="4">
        <v>23</v>
      </c>
      <c r="C112" t="s">
        <v>425</v>
      </c>
      <c r="D112" t="s">
        <v>161</v>
      </c>
      <c r="E112" t="s">
        <v>773</v>
      </c>
      <c r="F112">
        <v>36</v>
      </c>
      <c r="G112">
        <v>2496</v>
      </c>
      <c r="H112">
        <v>6</v>
      </c>
      <c r="I112">
        <v>6</v>
      </c>
      <c r="J112">
        <v>67</v>
      </c>
      <c r="K112">
        <v>10</v>
      </c>
      <c r="L112" s="1">
        <v>0.16</v>
      </c>
      <c r="M112">
        <v>8</v>
      </c>
      <c r="N112">
        <v>1</v>
      </c>
      <c r="O112">
        <v>4</v>
      </c>
      <c r="P112">
        <v>1661</v>
      </c>
      <c r="Q112">
        <v>505</v>
      </c>
      <c r="R112">
        <v>417</v>
      </c>
      <c r="S112" s="1">
        <v>0.83</v>
      </c>
      <c r="T112">
        <v>46</v>
      </c>
      <c r="U112">
        <v>11</v>
      </c>
      <c r="V112" s="1">
        <v>0.24</v>
      </c>
      <c r="W112">
        <v>226</v>
      </c>
      <c r="X112">
        <v>168</v>
      </c>
      <c r="Y112" s="1">
        <v>0.74</v>
      </c>
      <c r="Z112">
        <v>8</v>
      </c>
      <c r="AA112">
        <v>205</v>
      </c>
      <c r="AB112">
        <v>98</v>
      </c>
      <c r="AC112">
        <v>2</v>
      </c>
      <c r="AD112">
        <v>1</v>
      </c>
      <c r="AE112">
        <v>9</v>
      </c>
      <c r="AF112">
        <v>10</v>
      </c>
      <c r="AG112">
        <v>76</v>
      </c>
      <c r="AH112">
        <v>23</v>
      </c>
      <c r="AI112">
        <v>8</v>
      </c>
      <c r="AJ112">
        <v>14</v>
      </c>
      <c r="AK112">
        <v>6</v>
      </c>
      <c r="AL112">
        <v>0</v>
      </c>
      <c r="AM112">
        <v>38</v>
      </c>
      <c r="AN112">
        <v>126</v>
      </c>
      <c r="AO112">
        <v>55</v>
      </c>
      <c r="AP112" s="1">
        <v>0.44</v>
      </c>
      <c r="AQ112">
        <v>20</v>
      </c>
      <c r="AR112">
        <v>3</v>
      </c>
      <c r="AS112" s="1">
        <v>0.15</v>
      </c>
      <c r="AT112">
        <v>0</v>
      </c>
      <c r="AU112">
        <v>0</v>
      </c>
      <c r="AV112">
        <v>0</v>
      </c>
      <c r="AW112">
        <v>44</v>
      </c>
      <c r="AX112">
        <v>6</v>
      </c>
      <c r="AY112">
        <v>0</v>
      </c>
      <c r="AZ112">
        <v>0</v>
      </c>
      <c r="BA112" s="1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f t="shared" si="1"/>
        <v>4.2</v>
      </c>
    </row>
    <row r="113" spans="1:59" x14ac:dyDescent="0.3">
      <c r="A113" t="s">
        <v>60</v>
      </c>
      <c r="B113" s="4">
        <v>22</v>
      </c>
      <c r="C113" t="s">
        <v>58</v>
      </c>
      <c r="D113" t="s">
        <v>59</v>
      </c>
      <c r="E113" t="s">
        <v>773</v>
      </c>
      <c r="F113">
        <v>25</v>
      </c>
      <c r="G113">
        <v>1735</v>
      </c>
      <c r="H113">
        <v>6</v>
      </c>
      <c r="I113">
        <v>10</v>
      </c>
      <c r="J113">
        <v>67</v>
      </c>
      <c r="K113">
        <v>2</v>
      </c>
      <c r="L113" s="1">
        <v>0.25</v>
      </c>
      <c r="M113">
        <v>8</v>
      </c>
      <c r="N113">
        <v>0</v>
      </c>
      <c r="O113">
        <v>7</v>
      </c>
      <c r="P113">
        <v>1094</v>
      </c>
      <c r="Q113">
        <v>643</v>
      </c>
      <c r="R113">
        <v>556</v>
      </c>
      <c r="S113" s="1">
        <v>0.87</v>
      </c>
      <c r="T113">
        <v>1</v>
      </c>
      <c r="U113">
        <v>0</v>
      </c>
      <c r="V113" s="1">
        <v>0</v>
      </c>
      <c r="W113">
        <v>55</v>
      </c>
      <c r="X113">
        <v>33</v>
      </c>
      <c r="Y113" s="1">
        <v>0.6</v>
      </c>
      <c r="Z113">
        <v>1</v>
      </c>
      <c r="AA113">
        <v>167</v>
      </c>
      <c r="AB113">
        <v>69</v>
      </c>
      <c r="AC113">
        <v>0</v>
      </c>
      <c r="AD113">
        <v>0</v>
      </c>
      <c r="AE113">
        <v>1</v>
      </c>
      <c r="AF113">
        <v>0</v>
      </c>
      <c r="AG113">
        <v>44</v>
      </c>
      <c r="AH113">
        <v>40</v>
      </c>
      <c r="AI113">
        <v>2</v>
      </c>
      <c r="AJ113">
        <v>6</v>
      </c>
      <c r="AK113">
        <v>15</v>
      </c>
      <c r="AL113">
        <v>14</v>
      </c>
      <c r="AM113">
        <v>29</v>
      </c>
      <c r="AN113">
        <v>58</v>
      </c>
      <c r="AO113">
        <v>34</v>
      </c>
      <c r="AP113" s="1">
        <v>0.59</v>
      </c>
      <c r="AQ113">
        <v>45</v>
      </c>
      <c r="AR113">
        <v>23</v>
      </c>
      <c r="AS113" s="1">
        <v>0.51</v>
      </c>
      <c r="AT113">
        <v>0</v>
      </c>
      <c r="AU113">
        <v>0</v>
      </c>
      <c r="AV113">
        <v>0</v>
      </c>
      <c r="AW113">
        <v>15</v>
      </c>
      <c r="AX113">
        <v>3</v>
      </c>
      <c r="AY113">
        <v>0</v>
      </c>
      <c r="AZ113">
        <v>0</v>
      </c>
      <c r="BA113" s="1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f t="shared" si="1"/>
        <v>4.2</v>
      </c>
    </row>
    <row r="114" spans="1:59" x14ac:dyDescent="0.3">
      <c r="A114" t="s">
        <v>487</v>
      </c>
      <c r="B114" s="4">
        <v>20</v>
      </c>
      <c r="C114" t="s">
        <v>787</v>
      </c>
      <c r="D114" t="s">
        <v>105</v>
      </c>
      <c r="E114" t="s">
        <v>773</v>
      </c>
      <c r="F114">
        <v>36</v>
      </c>
      <c r="G114">
        <v>2195</v>
      </c>
      <c r="H114">
        <v>6</v>
      </c>
      <c r="I114">
        <v>2</v>
      </c>
      <c r="J114">
        <v>84</v>
      </c>
      <c r="K114">
        <v>30</v>
      </c>
      <c r="L114" s="1">
        <v>7.0000000000000007E-2</v>
      </c>
      <c r="M114">
        <v>14</v>
      </c>
      <c r="N114">
        <v>3</v>
      </c>
      <c r="O114">
        <v>10</v>
      </c>
      <c r="P114">
        <v>1276</v>
      </c>
      <c r="Q114">
        <v>750</v>
      </c>
      <c r="R114">
        <v>625</v>
      </c>
      <c r="S114" s="1">
        <v>0.83</v>
      </c>
      <c r="T114">
        <v>55</v>
      </c>
      <c r="U114">
        <v>8</v>
      </c>
      <c r="V114" s="1">
        <v>0.15</v>
      </c>
      <c r="W114">
        <v>366</v>
      </c>
      <c r="X114">
        <v>284</v>
      </c>
      <c r="Y114" s="1">
        <v>0.78</v>
      </c>
      <c r="Z114">
        <v>2</v>
      </c>
      <c r="AA114">
        <v>443</v>
      </c>
      <c r="AB114">
        <v>241</v>
      </c>
      <c r="AC114">
        <v>1</v>
      </c>
      <c r="AD114">
        <v>0</v>
      </c>
      <c r="AE114">
        <v>32</v>
      </c>
      <c r="AF114">
        <v>19</v>
      </c>
      <c r="AG114">
        <v>108</v>
      </c>
      <c r="AH114">
        <v>48</v>
      </c>
      <c r="AI114">
        <v>3</v>
      </c>
      <c r="AJ114">
        <v>10</v>
      </c>
      <c r="AK114">
        <v>13</v>
      </c>
      <c r="AL114">
        <v>0</v>
      </c>
      <c r="AM114">
        <v>30</v>
      </c>
      <c r="AN114">
        <v>238</v>
      </c>
      <c r="AO114">
        <v>99</v>
      </c>
      <c r="AP114" s="1">
        <v>0.42</v>
      </c>
      <c r="AQ114">
        <v>27</v>
      </c>
      <c r="AR114">
        <v>3</v>
      </c>
      <c r="AS114" s="1">
        <v>0.11</v>
      </c>
      <c r="AT114">
        <v>0</v>
      </c>
      <c r="AU114">
        <v>0</v>
      </c>
      <c r="AV114">
        <v>0</v>
      </c>
      <c r="AW114">
        <v>12</v>
      </c>
      <c r="AX114">
        <v>3</v>
      </c>
      <c r="AY114">
        <v>0</v>
      </c>
      <c r="AZ114">
        <v>0</v>
      </c>
      <c r="BA114" s="1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f t="shared" si="1"/>
        <v>4.2</v>
      </c>
    </row>
    <row r="115" spans="1:59" x14ac:dyDescent="0.3">
      <c r="A115" t="s">
        <v>542</v>
      </c>
      <c r="B115" s="4">
        <v>22</v>
      </c>
      <c r="C115" t="s">
        <v>785</v>
      </c>
      <c r="D115" t="s">
        <v>126</v>
      </c>
      <c r="E115" t="s">
        <v>773</v>
      </c>
      <c r="F115">
        <v>38</v>
      </c>
      <c r="G115">
        <v>2507</v>
      </c>
      <c r="H115">
        <v>6</v>
      </c>
      <c r="I115">
        <v>11</v>
      </c>
      <c r="J115">
        <v>44</v>
      </c>
      <c r="K115">
        <v>19</v>
      </c>
      <c r="L115" s="1">
        <v>0.1</v>
      </c>
      <c r="M115">
        <v>6</v>
      </c>
      <c r="N115">
        <v>1</v>
      </c>
      <c r="O115">
        <v>18</v>
      </c>
      <c r="P115">
        <v>1216</v>
      </c>
      <c r="Q115">
        <v>809</v>
      </c>
      <c r="R115">
        <v>655</v>
      </c>
      <c r="S115" s="1">
        <v>0.81</v>
      </c>
      <c r="T115">
        <v>76</v>
      </c>
      <c r="U115">
        <v>21</v>
      </c>
      <c r="V115" s="1">
        <v>0.28000000000000003</v>
      </c>
      <c r="W115">
        <v>429</v>
      </c>
      <c r="X115">
        <v>331</v>
      </c>
      <c r="Y115" s="1">
        <v>0.77</v>
      </c>
      <c r="Z115">
        <v>9</v>
      </c>
      <c r="AA115">
        <v>413</v>
      </c>
      <c r="AB115">
        <v>209</v>
      </c>
      <c r="AC115">
        <v>2</v>
      </c>
      <c r="AD115">
        <v>3</v>
      </c>
      <c r="AE115">
        <v>20</v>
      </c>
      <c r="AF115">
        <v>15</v>
      </c>
      <c r="AG115">
        <v>97</v>
      </c>
      <c r="AH115">
        <v>43</v>
      </c>
      <c r="AI115">
        <v>3</v>
      </c>
      <c r="AJ115">
        <v>20</v>
      </c>
      <c r="AK115">
        <v>7</v>
      </c>
      <c r="AL115">
        <v>2</v>
      </c>
      <c r="AM115">
        <v>19</v>
      </c>
      <c r="AN115">
        <v>271</v>
      </c>
      <c r="AO115">
        <v>141</v>
      </c>
      <c r="AP115" s="1">
        <v>0.52</v>
      </c>
      <c r="AQ115">
        <v>16</v>
      </c>
      <c r="AR115">
        <v>8</v>
      </c>
      <c r="AS115" s="1">
        <v>0.5</v>
      </c>
      <c r="AT115">
        <v>0</v>
      </c>
      <c r="AU115">
        <v>0</v>
      </c>
      <c r="AV115">
        <v>0</v>
      </c>
      <c r="AW115">
        <v>9</v>
      </c>
      <c r="AX115">
        <v>1</v>
      </c>
      <c r="AY115">
        <v>0</v>
      </c>
      <c r="AZ115">
        <v>0</v>
      </c>
      <c r="BA115" s="1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f t="shared" si="1"/>
        <v>4.2</v>
      </c>
    </row>
    <row r="116" spans="1:59" x14ac:dyDescent="0.3">
      <c r="A116" t="s">
        <v>236</v>
      </c>
      <c r="B116" s="4">
        <v>20</v>
      </c>
      <c r="C116" t="s">
        <v>205</v>
      </c>
      <c r="D116" t="s">
        <v>237</v>
      </c>
      <c r="E116" t="s">
        <v>773</v>
      </c>
      <c r="F116">
        <v>32</v>
      </c>
      <c r="G116">
        <v>1841</v>
      </c>
      <c r="H116">
        <v>6</v>
      </c>
      <c r="I116">
        <v>4</v>
      </c>
      <c r="J116">
        <v>34</v>
      </c>
      <c r="K116">
        <v>8</v>
      </c>
      <c r="L116" s="1">
        <v>7.0000000000000007E-2</v>
      </c>
      <c r="M116">
        <v>8</v>
      </c>
      <c r="N116">
        <v>1</v>
      </c>
      <c r="O116">
        <v>6</v>
      </c>
      <c r="P116">
        <v>932</v>
      </c>
      <c r="Q116">
        <v>900</v>
      </c>
      <c r="R116">
        <v>769</v>
      </c>
      <c r="S116" s="1">
        <v>0.85</v>
      </c>
      <c r="T116">
        <v>22</v>
      </c>
      <c r="U116">
        <v>6</v>
      </c>
      <c r="V116" s="1">
        <v>0.27</v>
      </c>
      <c r="W116">
        <v>256</v>
      </c>
      <c r="X116">
        <v>178</v>
      </c>
      <c r="Y116" s="1">
        <v>0.7</v>
      </c>
      <c r="Z116">
        <v>10</v>
      </c>
      <c r="AA116">
        <v>236</v>
      </c>
      <c r="AB116">
        <v>111</v>
      </c>
      <c r="AC116">
        <v>1</v>
      </c>
      <c r="AD116">
        <v>0</v>
      </c>
      <c r="AE116">
        <v>3</v>
      </c>
      <c r="AF116">
        <v>3</v>
      </c>
      <c r="AG116">
        <v>118</v>
      </c>
      <c r="AH116">
        <v>28</v>
      </c>
      <c r="AI116">
        <v>1</v>
      </c>
      <c r="AJ116">
        <v>28</v>
      </c>
      <c r="AK116">
        <v>20</v>
      </c>
      <c r="AL116">
        <v>6</v>
      </c>
      <c r="AM116">
        <v>48</v>
      </c>
      <c r="AN116">
        <v>206</v>
      </c>
      <c r="AO116">
        <v>103</v>
      </c>
      <c r="AP116" s="1">
        <v>0.5</v>
      </c>
      <c r="AQ116">
        <v>37</v>
      </c>
      <c r="AR116">
        <v>16</v>
      </c>
      <c r="AS116" s="1">
        <v>0.43</v>
      </c>
      <c r="AT116">
        <v>0</v>
      </c>
      <c r="AU116">
        <v>0</v>
      </c>
      <c r="AV116">
        <v>0</v>
      </c>
      <c r="AW116">
        <v>21</v>
      </c>
      <c r="AX116">
        <v>6</v>
      </c>
      <c r="AY116">
        <v>0</v>
      </c>
      <c r="AZ116">
        <v>0</v>
      </c>
      <c r="BA116" s="1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f t="shared" si="1"/>
        <v>4.2</v>
      </c>
    </row>
    <row r="117" spans="1:59" x14ac:dyDescent="0.3">
      <c r="A117" t="s">
        <v>336</v>
      </c>
      <c r="B117" s="4">
        <v>24</v>
      </c>
      <c r="C117" t="s">
        <v>329</v>
      </c>
      <c r="D117" t="s">
        <v>59</v>
      </c>
      <c r="E117" t="s">
        <v>773</v>
      </c>
      <c r="F117">
        <v>34</v>
      </c>
      <c r="G117">
        <v>2061</v>
      </c>
      <c r="H117">
        <v>6</v>
      </c>
      <c r="I117">
        <v>3</v>
      </c>
      <c r="J117">
        <v>37</v>
      </c>
      <c r="K117">
        <v>2</v>
      </c>
      <c r="L117" s="1">
        <v>0.14000000000000001</v>
      </c>
      <c r="M117">
        <v>2</v>
      </c>
      <c r="N117">
        <v>1</v>
      </c>
      <c r="O117">
        <v>4</v>
      </c>
      <c r="P117">
        <v>1279</v>
      </c>
      <c r="Q117">
        <v>996</v>
      </c>
      <c r="R117">
        <v>855</v>
      </c>
      <c r="S117" s="1">
        <v>0.86</v>
      </c>
      <c r="T117">
        <v>2</v>
      </c>
      <c r="U117">
        <v>0</v>
      </c>
      <c r="V117" s="1">
        <v>0</v>
      </c>
      <c r="W117">
        <v>114</v>
      </c>
      <c r="X117">
        <v>61</v>
      </c>
      <c r="Y117" s="1">
        <v>0.54</v>
      </c>
      <c r="Z117">
        <v>1</v>
      </c>
      <c r="AA117">
        <v>267</v>
      </c>
      <c r="AB117">
        <v>107</v>
      </c>
      <c r="AC117">
        <v>0</v>
      </c>
      <c r="AD117">
        <v>0</v>
      </c>
      <c r="AE117">
        <v>2</v>
      </c>
      <c r="AF117">
        <v>1</v>
      </c>
      <c r="AG117">
        <v>83</v>
      </c>
      <c r="AH117">
        <v>18</v>
      </c>
      <c r="AI117">
        <v>0</v>
      </c>
      <c r="AJ117">
        <v>16</v>
      </c>
      <c r="AK117">
        <v>12</v>
      </c>
      <c r="AL117">
        <v>13</v>
      </c>
      <c r="AM117">
        <v>31</v>
      </c>
      <c r="AN117">
        <v>64</v>
      </c>
      <c r="AO117">
        <v>44</v>
      </c>
      <c r="AP117" s="1">
        <v>0.69</v>
      </c>
      <c r="AQ117">
        <v>46</v>
      </c>
      <c r="AR117">
        <v>26</v>
      </c>
      <c r="AS117" s="1">
        <v>0.56999999999999995</v>
      </c>
      <c r="AT117">
        <v>0</v>
      </c>
      <c r="AU117">
        <v>0</v>
      </c>
      <c r="AV117">
        <v>0</v>
      </c>
      <c r="AW117">
        <v>19</v>
      </c>
      <c r="AX117">
        <v>3</v>
      </c>
      <c r="AY117">
        <v>0</v>
      </c>
      <c r="AZ117">
        <v>0</v>
      </c>
      <c r="BA117" s="1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f t="shared" si="1"/>
        <v>4.2</v>
      </c>
    </row>
    <row r="118" spans="1:59" x14ac:dyDescent="0.3">
      <c r="A118" t="s">
        <v>518</v>
      </c>
      <c r="B118" s="4">
        <v>23</v>
      </c>
      <c r="C118" t="s">
        <v>786</v>
      </c>
      <c r="D118" t="s">
        <v>59</v>
      </c>
      <c r="E118" t="s">
        <v>773</v>
      </c>
      <c r="F118">
        <v>34</v>
      </c>
      <c r="G118">
        <v>2444</v>
      </c>
      <c r="H118">
        <v>6</v>
      </c>
      <c r="I118">
        <v>5</v>
      </c>
      <c r="J118">
        <v>59</v>
      </c>
      <c r="K118">
        <v>41</v>
      </c>
      <c r="L118" s="1">
        <v>0.09</v>
      </c>
      <c r="M118">
        <v>10</v>
      </c>
      <c r="N118">
        <v>1</v>
      </c>
      <c r="O118">
        <v>8</v>
      </c>
      <c r="P118">
        <v>1401</v>
      </c>
      <c r="Q118">
        <v>997</v>
      </c>
      <c r="R118">
        <v>780</v>
      </c>
      <c r="S118" s="1">
        <v>0.78</v>
      </c>
      <c r="T118">
        <v>58</v>
      </c>
      <c r="U118">
        <v>8</v>
      </c>
      <c r="V118" s="1">
        <v>0.14000000000000001</v>
      </c>
      <c r="W118">
        <v>506</v>
      </c>
      <c r="X118">
        <v>383</v>
      </c>
      <c r="Y118" s="1">
        <v>0.76</v>
      </c>
      <c r="Z118">
        <v>9</v>
      </c>
      <c r="AA118">
        <v>540</v>
      </c>
      <c r="AB118">
        <v>305</v>
      </c>
      <c r="AC118">
        <v>3</v>
      </c>
      <c r="AD118">
        <v>2</v>
      </c>
      <c r="AE118">
        <v>40</v>
      </c>
      <c r="AF118">
        <v>26</v>
      </c>
      <c r="AG118">
        <v>158</v>
      </c>
      <c r="AH118">
        <v>38</v>
      </c>
      <c r="AI118">
        <v>2</v>
      </c>
      <c r="AJ118">
        <v>5</v>
      </c>
      <c r="AK118">
        <v>11</v>
      </c>
      <c r="AL118">
        <v>9</v>
      </c>
      <c r="AM118">
        <v>32</v>
      </c>
      <c r="AN118">
        <v>392</v>
      </c>
      <c r="AO118">
        <v>160</v>
      </c>
      <c r="AP118" s="1">
        <v>0.41</v>
      </c>
      <c r="AQ118">
        <v>144</v>
      </c>
      <c r="AR118">
        <v>67</v>
      </c>
      <c r="AS118" s="1">
        <v>0.47</v>
      </c>
      <c r="AT118">
        <v>0</v>
      </c>
      <c r="AU118">
        <v>0</v>
      </c>
      <c r="AV118">
        <v>0</v>
      </c>
      <c r="AW118">
        <v>20</v>
      </c>
      <c r="AX118">
        <v>2</v>
      </c>
      <c r="AY118">
        <v>0</v>
      </c>
      <c r="AZ118">
        <v>0</v>
      </c>
      <c r="BA118" s="1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f t="shared" si="1"/>
        <v>4.2</v>
      </c>
    </row>
    <row r="119" spans="1:59" x14ac:dyDescent="0.3">
      <c r="A119" t="s">
        <v>338</v>
      </c>
      <c r="B119" s="4">
        <v>27</v>
      </c>
      <c r="C119" t="s">
        <v>329</v>
      </c>
      <c r="D119" t="s">
        <v>140</v>
      </c>
      <c r="E119" t="s">
        <v>773</v>
      </c>
      <c r="F119">
        <v>25</v>
      </c>
      <c r="G119">
        <v>1157</v>
      </c>
      <c r="H119">
        <v>6</v>
      </c>
      <c r="I119">
        <v>1</v>
      </c>
      <c r="J119">
        <v>43</v>
      </c>
      <c r="K119">
        <v>4</v>
      </c>
      <c r="L119" s="1">
        <v>0</v>
      </c>
      <c r="M119">
        <v>2</v>
      </c>
      <c r="N119">
        <v>2</v>
      </c>
      <c r="O119">
        <v>1</v>
      </c>
      <c r="P119">
        <v>635</v>
      </c>
      <c r="Q119">
        <v>1003</v>
      </c>
      <c r="R119">
        <v>892</v>
      </c>
      <c r="S119" s="1">
        <v>0.89</v>
      </c>
      <c r="T119">
        <v>13</v>
      </c>
      <c r="U119">
        <v>6</v>
      </c>
      <c r="V119" s="1">
        <v>0.46</v>
      </c>
      <c r="W119">
        <v>218</v>
      </c>
      <c r="X119">
        <v>178</v>
      </c>
      <c r="Y119" s="1">
        <v>0.82</v>
      </c>
      <c r="Z119">
        <v>4</v>
      </c>
      <c r="AA119">
        <v>217</v>
      </c>
      <c r="AB119">
        <v>95</v>
      </c>
      <c r="AC119">
        <v>0</v>
      </c>
      <c r="AD119">
        <v>0</v>
      </c>
      <c r="AE119">
        <v>0</v>
      </c>
      <c r="AF119">
        <v>1</v>
      </c>
      <c r="AG119">
        <v>106</v>
      </c>
      <c r="AH119">
        <v>6</v>
      </c>
      <c r="AI119">
        <v>0</v>
      </c>
      <c r="AJ119">
        <v>9</v>
      </c>
      <c r="AK119">
        <v>9</v>
      </c>
      <c r="AL119">
        <v>7</v>
      </c>
      <c r="AM119">
        <v>20</v>
      </c>
      <c r="AN119">
        <v>82</v>
      </c>
      <c r="AO119">
        <v>40</v>
      </c>
      <c r="AP119" s="1">
        <v>0.49</v>
      </c>
      <c r="AQ119">
        <v>14</v>
      </c>
      <c r="AR119">
        <v>8</v>
      </c>
      <c r="AS119" s="1">
        <v>0.56999999999999995</v>
      </c>
      <c r="AT119">
        <v>0</v>
      </c>
      <c r="AU119">
        <v>0</v>
      </c>
      <c r="AV119">
        <v>0</v>
      </c>
      <c r="AW119">
        <v>12</v>
      </c>
      <c r="AX119">
        <v>2</v>
      </c>
      <c r="AY119">
        <v>0</v>
      </c>
      <c r="AZ119">
        <v>0</v>
      </c>
      <c r="BA119" s="1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f t="shared" si="1"/>
        <v>4.2</v>
      </c>
    </row>
    <row r="120" spans="1:59" x14ac:dyDescent="0.3">
      <c r="A120" t="s">
        <v>432</v>
      </c>
      <c r="B120" s="4">
        <v>25</v>
      </c>
      <c r="C120" t="s">
        <v>425</v>
      </c>
      <c r="D120" t="s">
        <v>433</v>
      </c>
      <c r="E120" t="s">
        <v>775</v>
      </c>
      <c r="F120">
        <v>30</v>
      </c>
      <c r="G120">
        <v>1118</v>
      </c>
      <c r="H120">
        <v>5</v>
      </c>
      <c r="I120">
        <v>2</v>
      </c>
      <c r="J120">
        <v>34</v>
      </c>
      <c r="K120">
        <v>12</v>
      </c>
      <c r="L120" s="1">
        <v>0.08</v>
      </c>
      <c r="M120">
        <v>8</v>
      </c>
      <c r="N120">
        <v>0</v>
      </c>
      <c r="O120">
        <v>12</v>
      </c>
      <c r="P120">
        <v>412</v>
      </c>
      <c r="Q120">
        <v>348</v>
      </c>
      <c r="R120">
        <v>286</v>
      </c>
      <c r="S120" s="1">
        <v>0.82</v>
      </c>
      <c r="T120">
        <v>33</v>
      </c>
      <c r="U120">
        <v>6</v>
      </c>
      <c r="V120" s="1">
        <v>0.18</v>
      </c>
      <c r="W120">
        <v>180</v>
      </c>
      <c r="X120">
        <v>137</v>
      </c>
      <c r="Y120" s="1">
        <v>0.76</v>
      </c>
      <c r="Z120">
        <v>3</v>
      </c>
      <c r="AA120">
        <v>151</v>
      </c>
      <c r="AB120">
        <v>69</v>
      </c>
      <c r="AC120">
        <v>1</v>
      </c>
      <c r="AD120">
        <v>0</v>
      </c>
      <c r="AE120">
        <v>9</v>
      </c>
      <c r="AF120">
        <v>6</v>
      </c>
      <c r="AG120">
        <v>50</v>
      </c>
      <c r="AH120">
        <v>21</v>
      </c>
      <c r="AI120">
        <v>0</v>
      </c>
      <c r="AJ120">
        <v>11</v>
      </c>
      <c r="AK120">
        <v>5</v>
      </c>
      <c r="AL120">
        <v>2</v>
      </c>
      <c r="AM120">
        <v>21</v>
      </c>
      <c r="AN120">
        <v>102</v>
      </c>
      <c r="AO120">
        <v>43</v>
      </c>
      <c r="AP120" s="1">
        <v>0.42</v>
      </c>
      <c r="AQ120">
        <v>17</v>
      </c>
      <c r="AR120">
        <v>7</v>
      </c>
      <c r="AS120" s="1">
        <v>0.41</v>
      </c>
      <c r="AT120">
        <v>0</v>
      </c>
      <c r="AU120">
        <v>0</v>
      </c>
      <c r="AV120">
        <v>0</v>
      </c>
      <c r="AW120">
        <v>27</v>
      </c>
      <c r="AX120">
        <v>8</v>
      </c>
      <c r="AY120">
        <v>0</v>
      </c>
      <c r="AZ120">
        <v>0</v>
      </c>
      <c r="BA120" s="1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f t="shared" si="1"/>
        <v>4.2</v>
      </c>
    </row>
    <row r="121" spans="1:59" x14ac:dyDescent="0.3">
      <c r="A121" t="s">
        <v>217</v>
      </c>
      <c r="B121" s="4">
        <v>22</v>
      </c>
      <c r="C121" t="s">
        <v>205</v>
      </c>
      <c r="D121" t="s">
        <v>96</v>
      </c>
      <c r="E121" t="s">
        <v>773</v>
      </c>
      <c r="F121">
        <v>28</v>
      </c>
      <c r="G121">
        <v>1666</v>
      </c>
      <c r="H121">
        <v>5</v>
      </c>
      <c r="I121">
        <v>3</v>
      </c>
      <c r="J121">
        <v>50</v>
      </c>
      <c r="K121">
        <v>8</v>
      </c>
      <c r="L121" s="1">
        <v>7.0000000000000007E-2</v>
      </c>
      <c r="M121">
        <v>5</v>
      </c>
      <c r="N121">
        <v>1</v>
      </c>
      <c r="O121">
        <v>7</v>
      </c>
      <c r="P121">
        <v>739</v>
      </c>
      <c r="Q121">
        <v>310</v>
      </c>
      <c r="R121">
        <v>240</v>
      </c>
      <c r="S121" s="1">
        <v>0.77</v>
      </c>
      <c r="T121">
        <v>21</v>
      </c>
      <c r="U121">
        <v>6</v>
      </c>
      <c r="V121" s="1">
        <v>0.28999999999999998</v>
      </c>
      <c r="W121">
        <v>148</v>
      </c>
      <c r="X121">
        <v>112</v>
      </c>
      <c r="Y121" s="1">
        <v>0.76</v>
      </c>
      <c r="Z121">
        <v>1</v>
      </c>
      <c r="AA121">
        <v>128</v>
      </c>
      <c r="AB121">
        <v>73</v>
      </c>
      <c r="AC121">
        <v>1</v>
      </c>
      <c r="AD121">
        <v>3</v>
      </c>
      <c r="AE121">
        <v>7</v>
      </c>
      <c r="AF121">
        <v>8</v>
      </c>
      <c r="AG121">
        <v>36</v>
      </c>
      <c r="AH121">
        <v>37</v>
      </c>
      <c r="AI121">
        <v>0</v>
      </c>
      <c r="AJ121">
        <v>12</v>
      </c>
      <c r="AK121">
        <v>5</v>
      </c>
      <c r="AL121">
        <v>0</v>
      </c>
      <c r="AM121">
        <v>39</v>
      </c>
      <c r="AN121">
        <v>100</v>
      </c>
      <c r="AO121">
        <v>41</v>
      </c>
      <c r="AP121" s="1">
        <v>0.41</v>
      </c>
      <c r="AQ121">
        <v>19</v>
      </c>
      <c r="AR121">
        <v>6</v>
      </c>
      <c r="AS121" s="1">
        <v>0.32</v>
      </c>
      <c r="AT121">
        <v>0</v>
      </c>
      <c r="AU121">
        <v>0</v>
      </c>
      <c r="AV121">
        <v>0</v>
      </c>
      <c r="AW121">
        <v>34</v>
      </c>
      <c r="AX121">
        <v>2</v>
      </c>
      <c r="AY121">
        <v>0</v>
      </c>
      <c r="AZ121">
        <v>0</v>
      </c>
      <c r="BA121" s="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f t="shared" si="1"/>
        <v>4.2</v>
      </c>
    </row>
    <row r="122" spans="1:59" x14ac:dyDescent="0.3">
      <c r="A122" t="s">
        <v>173</v>
      </c>
      <c r="B122" s="4">
        <v>30</v>
      </c>
      <c r="C122" t="s">
        <v>170</v>
      </c>
      <c r="D122" t="s">
        <v>163</v>
      </c>
      <c r="E122" t="s">
        <v>773</v>
      </c>
      <c r="F122">
        <v>34</v>
      </c>
      <c r="G122">
        <v>2829</v>
      </c>
      <c r="H122">
        <v>5</v>
      </c>
      <c r="I122">
        <v>4</v>
      </c>
      <c r="J122">
        <v>39</v>
      </c>
      <c r="K122">
        <v>12</v>
      </c>
      <c r="L122" s="1">
        <v>0.12</v>
      </c>
      <c r="M122">
        <v>6</v>
      </c>
      <c r="N122">
        <v>1</v>
      </c>
      <c r="O122">
        <v>1</v>
      </c>
      <c r="P122">
        <v>1883</v>
      </c>
      <c r="Q122">
        <v>330</v>
      </c>
      <c r="R122">
        <v>299</v>
      </c>
      <c r="S122" s="1">
        <v>0.91</v>
      </c>
      <c r="T122">
        <v>4</v>
      </c>
      <c r="U122">
        <v>0</v>
      </c>
      <c r="V122" s="1">
        <v>0</v>
      </c>
      <c r="W122">
        <v>165</v>
      </c>
      <c r="X122">
        <v>146</v>
      </c>
      <c r="Y122" s="1">
        <v>0.89</v>
      </c>
      <c r="Z122">
        <v>2</v>
      </c>
      <c r="AA122">
        <v>92</v>
      </c>
      <c r="AB122">
        <v>45</v>
      </c>
      <c r="AC122">
        <v>1</v>
      </c>
      <c r="AD122">
        <v>1</v>
      </c>
      <c r="AE122">
        <v>4</v>
      </c>
      <c r="AF122">
        <v>7</v>
      </c>
      <c r="AG122">
        <v>29</v>
      </c>
      <c r="AH122">
        <v>20</v>
      </c>
      <c r="AI122">
        <v>4</v>
      </c>
      <c r="AJ122">
        <v>64</v>
      </c>
      <c r="AK122">
        <v>7</v>
      </c>
      <c r="AL122">
        <v>2</v>
      </c>
      <c r="AM122">
        <v>79</v>
      </c>
      <c r="AN122">
        <v>81</v>
      </c>
      <c r="AO122">
        <v>33</v>
      </c>
      <c r="AP122" s="1">
        <v>0.41</v>
      </c>
      <c r="AQ122">
        <v>38</v>
      </c>
      <c r="AR122">
        <v>16</v>
      </c>
      <c r="AS122" s="1">
        <v>0.42</v>
      </c>
      <c r="AT122">
        <v>0</v>
      </c>
      <c r="AU122">
        <v>0</v>
      </c>
      <c r="AV122">
        <v>0</v>
      </c>
      <c r="AW122">
        <v>44</v>
      </c>
      <c r="AX122">
        <v>8</v>
      </c>
      <c r="AY122">
        <v>1</v>
      </c>
      <c r="AZ122">
        <v>0</v>
      </c>
      <c r="BA122" s="1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f t="shared" si="1"/>
        <v>4.2</v>
      </c>
    </row>
    <row r="123" spans="1:59" x14ac:dyDescent="0.3">
      <c r="A123" t="s">
        <v>424</v>
      </c>
      <c r="B123" s="4">
        <v>25</v>
      </c>
      <c r="C123" t="s">
        <v>425</v>
      </c>
      <c r="D123" t="s">
        <v>105</v>
      </c>
      <c r="E123" t="s">
        <v>773</v>
      </c>
      <c r="F123">
        <v>35</v>
      </c>
      <c r="G123">
        <v>2607</v>
      </c>
      <c r="H123">
        <v>5</v>
      </c>
      <c r="I123">
        <v>5</v>
      </c>
      <c r="J123">
        <v>38</v>
      </c>
      <c r="K123">
        <v>17</v>
      </c>
      <c r="L123" s="1">
        <v>0.17</v>
      </c>
      <c r="M123">
        <v>2</v>
      </c>
      <c r="N123">
        <v>2</v>
      </c>
      <c r="O123">
        <v>2</v>
      </c>
      <c r="P123">
        <v>1954</v>
      </c>
      <c r="Q123">
        <v>854</v>
      </c>
      <c r="R123">
        <v>734</v>
      </c>
      <c r="S123" s="1">
        <v>0.86</v>
      </c>
      <c r="T123">
        <v>15</v>
      </c>
      <c r="U123">
        <v>9</v>
      </c>
      <c r="V123" s="1">
        <v>0.6</v>
      </c>
      <c r="W123">
        <v>363</v>
      </c>
      <c r="X123">
        <v>295</v>
      </c>
      <c r="Y123" s="1">
        <v>0.81</v>
      </c>
      <c r="Z123">
        <v>3</v>
      </c>
      <c r="AA123">
        <v>377</v>
      </c>
      <c r="AB123">
        <v>209</v>
      </c>
      <c r="AC123">
        <v>2</v>
      </c>
      <c r="AD123">
        <v>3</v>
      </c>
      <c r="AE123">
        <v>17</v>
      </c>
      <c r="AF123">
        <v>22</v>
      </c>
      <c r="AG123">
        <v>109</v>
      </c>
      <c r="AH123">
        <v>22</v>
      </c>
      <c r="AI123">
        <v>9</v>
      </c>
      <c r="AJ123">
        <v>0</v>
      </c>
      <c r="AK123">
        <v>11</v>
      </c>
      <c r="AL123">
        <v>2</v>
      </c>
      <c r="AM123">
        <v>95</v>
      </c>
      <c r="AN123">
        <v>218</v>
      </c>
      <c r="AO123">
        <v>107</v>
      </c>
      <c r="AP123" s="1">
        <v>0.49</v>
      </c>
      <c r="AQ123">
        <v>25</v>
      </c>
      <c r="AR123">
        <v>10</v>
      </c>
      <c r="AS123" s="1">
        <v>0.4</v>
      </c>
      <c r="AT123">
        <v>0</v>
      </c>
      <c r="AU123">
        <v>0</v>
      </c>
      <c r="AV123">
        <v>0</v>
      </c>
      <c r="AW123">
        <v>62</v>
      </c>
      <c r="AX123">
        <v>6</v>
      </c>
      <c r="AY123">
        <v>0</v>
      </c>
      <c r="AZ123">
        <v>0</v>
      </c>
      <c r="BA123" s="1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f t="shared" si="1"/>
        <v>4.2</v>
      </c>
    </row>
    <row r="124" spans="1:59" x14ac:dyDescent="0.3">
      <c r="A124" t="s">
        <v>220</v>
      </c>
      <c r="B124" s="4">
        <v>19</v>
      </c>
      <c r="C124" t="s">
        <v>205</v>
      </c>
      <c r="D124" t="s">
        <v>59</v>
      </c>
      <c r="E124" t="s">
        <v>773</v>
      </c>
      <c r="F124">
        <v>26</v>
      </c>
      <c r="G124">
        <v>1846</v>
      </c>
      <c r="H124">
        <v>5</v>
      </c>
      <c r="I124">
        <v>2</v>
      </c>
      <c r="J124">
        <v>18</v>
      </c>
      <c r="K124">
        <v>2</v>
      </c>
      <c r="L124" s="1">
        <v>0.25</v>
      </c>
      <c r="M124">
        <v>2</v>
      </c>
      <c r="N124">
        <v>0</v>
      </c>
      <c r="O124">
        <v>0</v>
      </c>
      <c r="P124">
        <v>1222</v>
      </c>
      <c r="Q124">
        <v>938</v>
      </c>
      <c r="R124">
        <v>867</v>
      </c>
      <c r="S124" s="1">
        <v>0.92</v>
      </c>
      <c r="T124">
        <v>1</v>
      </c>
      <c r="U124">
        <v>0</v>
      </c>
      <c r="V124" s="1">
        <v>0</v>
      </c>
      <c r="W124">
        <v>125</v>
      </c>
      <c r="X124">
        <v>105</v>
      </c>
      <c r="Y124" s="1">
        <v>0.84</v>
      </c>
      <c r="Z124">
        <v>0</v>
      </c>
      <c r="AA124">
        <v>208</v>
      </c>
      <c r="AB124">
        <v>98</v>
      </c>
      <c r="AC124">
        <v>0</v>
      </c>
      <c r="AD124">
        <v>0</v>
      </c>
      <c r="AE124">
        <v>0</v>
      </c>
      <c r="AF124">
        <v>1</v>
      </c>
      <c r="AG124">
        <v>44</v>
      </c>
      <c r="AH124">
        <v>3</v>
      </c>
      <c r="AI124">
        <v>2</v>
      </c>
      <c r="AJ124">
        <v>37</v>
      </c>
      <c r="AK124">
        <v>13</v>
      </c>
      <c r="AL124">
        <v>12</v>
      </c>
      <c r="AM124">
        <v>27</v>
      </c>
      <c r="AN124">
        <v>71</v>
      </c>
      <c r="AO124">
        <v>38</v>
      </c>
      <c r="AP124" s="1">
        <v>0.54</v>
      </c>
      <c r="AQ124">
        <v>16</v>
      </c>
      <c r="AR124">
        <v>6</v>
      </c>
      <c r="AS124" s="1">
        <v>0.38</v>
      </c>
      <c r="AT124">
        <v>0</v>
      </c>
      <c r="AU124">
        <v>0</v>
      </c>
      <c r="AV124">
        <v>0</v>
      </c>
      <c r="AW124">
        <v>18</v>
      </c>
      <c r="AX124">
        <v>5</v>
      </c>
      <c r="AY124">
        <v>0</v>
      </c>
      <c r="AZ124">
        <v>0</v>
      </c>
      <c r="BA124" s="1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f t="shared" si="1"/>
        <v>4.2</v>
      </c>
    </row>
    <row r="125" spans="1:59" x14ac:dyDescent="0.3">
      <c r="A125" t="s">
        <v>519</v>
      </c>
      <c r="B125" s="4">
        <v>26</v>
      </c>
      <c r="C125" t="s">
        <v>786</v>
      </c>
      <c r="D125" t="s">
        <v>66</v>
      </c>
      <c r="E125" t="s">
        <v>773</v>
      </c>
      <c r="F125">
        <v>38</v>
      </c>
      <c r="G125">
        <v>3282</v>
      </c>
      <c r="H125">
        <v>5</v>
      </c>
      <c r="I125">
        <v>6</v>
      </c>
      <c r="J125">
        <v>45</v>
      </c>
      <c r="K125">
        <v>41</v>
      </c>
      <c r="L125" s="1">
        <v>0.24</v>
      </c>
      <c r="M125">
        <v>2</v>
      </c>
      <c r="N125">
        <v>1</v>
      </c>
      <c r="O125">
        <v>2</v>
      </c>
      <c r="P125">
        <v>2433</v>
      </c>
      <c r="Q125">
        <v>1092</v>
      </c>
      <c r="R125">
        <v>807</v>
      </c>
      <c r="S125" s="1">
        <v>0.74</v>
      </c>
      <c r="T125">
        <v>100</v>
      </c>
      <c r="U125">
        <v>23</v>
      </c>
      <c r="V125" s="1">
        <v>0.23</v>
      </c>
      <c r="W125">
        <v>593</v>
      </c>
      <c r="X125">
        <v>421</v>
      </c>
      <c r="Y125" s="1">
        <v>0.71</v>
      </c>
      <c r="Z125">
        <v>13</v>
      </c>
      <c r="AA125">
        <v>501</v>
      </c>
      <c r="AB125">
        <v>267</v>
      </c>
      <c r="AC125">
        <v>9</v>
      </c>
      <c r="AD125">
        <v>2</v>
      </c>
      <c r="AE125">
        <v>30</v>
      </c>
      <c r="AF125">
        <v>24</v>
      </c>
      <c r="AG125">
        <v>156</v>
      </c>
      <c r="AH125">
        <v>76</v>
      </c>
      <c r="AI125">
        <v>5</v>
      </c>
      <c r="AJ125">
        <v>40</v>
      </c>
      <c r="AK125">
        <v>14</v>
      </c>
      <c r="AL125">
        <v>3</v>
      </c>
      <c r="AM125">
        <v>83</v>
      </c>
      <c r="AN125">
        <v>276</v>
      </c>
      <c r="AO125">
        <v>144</v>
      </c>
      <c r="AP125" s="1">
        <v>0.52</v>
      </c>
      <c r="AQ125">
        <v>110</v>
      </c>
      <c r="AR125">
        <v>35</v>
      </c>
      <c r="AS125" s="1">
        <v>0.32</v>
      </c>
      <c r="AT125">
        <v>0</v>
      </c>
      <c r="AU125">
        <v>0</v>
      </c>
      <c r="AV125">
        <v>0</v>
      </c>
      <c r="AW125">
        <v>65</v>
      </c>
      <c r="AX125">
        <v>7</v>
      </c>
      <c r="AY125">
        <v>0</v>
      </c>
      <c r="AZ125">
        <v>0</v>
      </c>
      <c r="BA125" s="1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f t="shared" si="1"/>
        <v>4.2</v>
      </c>
    </row>
    <row r="126" spans="1:59" x14ac:dyDescent="0.3">
      <c r="A126" t="s">
        <v>398</v>
      </c>
      <c r="B126" s="4">
        <v>19</v>
      </c>
      <c r="C126" t="s">
        <v>391</v>
      </c>
      <c r="D126" t="s">
        <v>105</v>
      </c>
      <c r="E126" t="s">
        <v>773</v>
      </c>
      <c r="F126">
        <v>31</v>
      </c>
      <c r="G126">
        <v>1513</v>
      </c>
      <c r="H126">
        <v>5</v>
      </c>
      <c r="I126">
        <v>2</v>
      </c>
      <c r="J126">
        <v>36</v>
      </c>
      <c r="K126">
        <v>3</v>
      </c>
      <c r="L126" s="1">
        <v>0.1</v>
      </c>
      <c r="M126">
        <v>2</v>
      </c>
      <c r="N126">
        <v>1</v>
      </c>
      <c r="O126">
        <v>3</v>
      </c>
      <c r="P126">
        <v>988</v>
      </c>
      <c r="Q126">
        <v>1104</v>
      </c>
      <c r="R126">
        <v>1003</v>
      </c>
      <c r="S126" s="1">
        <v>0.91</v>
      </c>
      <c r="T126">
        <v>4</v>
      </c>
      <c r="U126">
        <v>0</v>
      </c>
      <c r="V126" s="1">
        <v>0</v>
      </c>
      <c r="W126">
        <v>215</v>
      </c>
      <c r="X126">
        <v>179</v>
      </c>
      <c r="Y126" s="1">
        <v>0.83</v>
      </c>
      <c r="Z126">
        <v>7</v>
      </c>
      <c r="AA126">
        <v>223</v>
      </c>
      <c r="AB126">
        <v>108</v>
      </c>
      <c r="AC126">
        <v>0</v>
      </c>
      <c r="AD126">
        <v>0</v>
      </c>
      <c r="AE126">
        <v>1</v>
      </c>
      <c r="AF126">
        <v>3</v>
      </c>
      <c r="AG126">
        <v>83</v>
      </c>
      <c r="AH126">
        <v>39</v>
      </c>
      <c r="AI126">
        <v>0</v>
      </c>
      <c r="AJ126">
        <v>12</v>
      </c>
      <c r="AK126">
        <v>32</v>
      </c>
      <c r="AL126">
        <v>9</v>
      </c>
      <c r="AM126">
        <v>53</v>
      </c>
      <c r="AN126">
        <v>190</v>
      </c>
      <c r="AO126">
        <v>96</v>
      </c>
      <c r="AP126" s="1">
        <v>0.51</v>
      </c>
      <c r="AQ126">
        <v>34</v>
      </c>
      <c r="AR126">
        <v>17</v>
      </c>
      <c r="AS126" s="1">
        <v>0.5</v>
      </c>
      <c r="AT126">
        <v>0</v>
      </c>
      <c r="AU126">
        <v>0</v>
      </c>
      <c r="AV126">
        <v>0</v>
      </c>
      <c r="AW126">
        <v>37</v>
      </c>
      <c r="AX126">
        <v>8</v>
      </c>
      <c r="AY126">
        <v>0</v>
      </c>
      <c r="AZ126">
        <v>0</v>
      </c>
      <c r="BA126" s="1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f t="shared" si="1"/>
        <v>4.2</v>
      </c>
    </row>
    <row r="127" spans="1:59" x14ac:dyDescent="0.3">
      <c r="A127" t="s">
        <v>251</v>
      </c>
      <c r="B127" s="4">
        <v>26</v>
      </c>
      <c r="C127" t="s">
        <v>240</v>
      </c>
      <c r="D127" t="s">
        <v>62</v>
      </c>
      <c r="E127" t="s">
        <v>774</v>
      </c>
      <c r="F127">
        <v>36</v>
      </c>
      <c r="G127">
        <v>2989</v>
      </c>
      <c r="H127">
        <v>5</v>
      </c>
      <c r="I127">
        <v>1</v>
      </c>
      <c r="J127">
        <v>24</v>
      </c>
      <c r="K127">
        <v>7</v>
      </c>
      <c r="L127" s="1">
        <v>0.2</v>
      </c>
      <c r="M127">
        <v>2</v>
      </c>
      <c r="N127">
        <v>0</v>
      </c>
      <c r="O127">
        <v>3</v>
      </c>
      <c r="P127">
        <v>2321</v>
      </c>
      <c r="Q127">
        <v>1741</v>
      </c>
      <c r="R127">
        <v>1465</v>
      </c>
      <c r="S127" s="1">
        <v>0.84</v>
      </c>
      <c r="T127">
        <v>13</v>
      </c>
      <c r="U127">
        <v>3</v>
      </c>
      <c r="V127" s="1">
        <v>0.23</v>
      </c>
      <c r="W127">
        <v>310</v>
      </c>
      <c r="X127">
        <v>202</v>
      </c>
      <c r="Y127" s="1">
        <v>0.65</v>
      </c>
      <c r="Z127">
        <v>7</v>
      </c>
      <c r="AA127">
        <v>388</v>
      </c>
      <c r="AB127">
        <v>185</v>
      </c>
      <c r="AC127">
        <v>0</v>
      </c>
      <c r="AD127">
        <v>1</v>
      </c>
      <c r="AE127">
        <v>0</v>
      </c>
      <c r="AF127">
        <v>2</v>
      </c>
      <c r="AG127">
        <v>146</v>
      </c>
      <c r="AH127">
        <v>7</v>
      </c>
      <c r="AI127">
        <v>9</v>
      </c>
      <c r="AJ127">
        <v>80</v>
      </c>
      <c r="AK127">
        <v>28</v>
      </c>
      <c r="AL127">
        <v>23</v>
      </c>
      <c r="AM127">
        <v>67</v>
      </c>
      <c r="AN127">
        <v>156</v>
      </c>
      <c r="AO127">
        <v>99</v>
      </c>
      <c r="AP127" s="1">
        <v>0.64</v>
      </c>
      <c r="AQ127">
        <v>128</v>
      </c>
      <c r="AR127">
        <v>69</v>
      </c>
      <c r="AS127" s="1">
        <v>0.54</v>
      </c>
      <c r="AT127">
        <v>0</v>
      </c>
      <c r="AU127">
        <v>0</v>
      </c>
      <c r="AV127">
        <v>0</v>
      </c>
      <c r="AW127">
        <v>37</v>
      </c>
      <c r="AX127">
        <v>8</v>
      </c>
      <c r="AY127">
        <v>1</v>
      </c>
      <c r="AZ127">
        <v>0</v>
      </c>
      <c r="BA127" s="1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f t="shared" si="1"/>
        <v>4.2</v>
      </c>
    </row>
    <row r="128" spans="1:59" x14ac:dyDescent="0.3">
      <c r="A128" t="s">
        <v>543</v>
      </c>
      <c r="B128" s="4">
        <v>23</v>
      </c>
      <c r="C128" t="s">
        <v>785</v>
      </c>
      <c r="D128" t="s">
        <v>59</v>
      </c>
      <c r="E128" t="s">
        <v>773</v>
      </c>
      <c r="F128">
        <v>31</v>
      </c>
      <c r="G128">
        <v>2201</v>
      </c>
      <c r="H128">
        <v>5</v>
      </c>
      <c r="I128">
        <v>2</v>
      </c>
      <c r="J128">
        <v>37</v>
      </c>
      <c r="K128">
        <v>4</v>
      </c>
      <c r="L128" s="1">
        <v>7.0000000000000007E-2</v>
      </c>
      <c r="M128">
        <v>1</v>
      </c>
      <c r="N128">
        <v>2</v>
      </c>
      <c r="O128">
        <v>8</v>
      </c>
      <c r="P128">
        <v>1116</v>
      </c>
      <c r="Q128">
        <v>2137</v>
      </c>
      <c r="R128">
        <v>1926</v>
      </c>
      <c r="S128" s="1">
        <v>0.9</v>
      </c>
      <c r="T128">
        <v>8</v>
      </c>
      <c r="U128">
        <v>1</v>
      </c>
      <c r="V128" s="1">
        <v>0.13</v>
      </c>
      <c r="W128">
        <v>277</v>
      </c>
      <c r="X128">
        <v>232</v>
      </c>
      <c r="Y128" s="1">
        <v>0.84</v>
      </c>
      <c r="Z128">
        <v>0</v>
      </c>
      <c r="AA128">
        <v>560</v>
      </c>
      <c r="AB128">
        <v>332</v>
      </c>
      <c r="AC128">
        <v>0</v>
      </c>
      <c r="AD128">
        <v>0</v>
      </c>
      <c r="AE128">
        <v>4</v>
      </c>
      <c r="AF128">
        <v>2</v>
      </c>
      <c r="AG128">
        <v>168</v>
      </c>
      <c r="AH128">
        <v>23</v>
      </c>
      <c r="AI128">
        <v>3</v>
      </c>
      <c r="AJ128">
        <v>12</v>
      </c>
      <c r="AK128">
        <v>20</v>
      </c>
      <c r="AL128">
        <v>17</v>
      </c>
      <c r="AM128">
        <v>22</v>
      </c>
      <c r="AN128">
        <v>154</v>
      </c>
      <c r="AO128">
        <v>100</v>
      </c>
      <c r="AP128" s="1">
        <v>0.65</v>
      </c>
      <c r="AQ128">
        <v>77</v>
      </c>
      <c r="AR128">
        <v>44</v>
      </c>
      <c r="AS128" s="1">
        <v>0.56999999999999995</v>
      </c>
      <c r="AT128">
        <v>0</v>
      </c>
      <c r="AU128">
        <v>0</v>
      </c>
      <c r="AV128">
        <v>0</v>
      </c>
      <c r="AW128">
        <v>12</v>
      </c>
      <c r="AX128">
        <v>2</v>
      </c>
      <c r="AY128">
        <v>0</v>
      </c>
      <c r="AZ128">
        <v>0</v>
      </c>
      <c r="BA128" s="1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f t="shared" si="1"/>
        <v>4.2</v>
      </c>
    </row>
    <row r="129" spans="1:59" x14ac:dyDescent="0.3">
      <c r="A129" t="s">
        <v>657</v>
      </c>
      <c r="B129" s="4">
        <v>23</v>
      </c>
      <c r="C129" t="s">
        <v>783</v>
      </c>
      <c r="D129" t="s">
        <v>94</v>
      </c>
      <c r="E129" t="s">
        <v>773</v>
      </c>
      <c r="F129">
        <v>32</v>
      </c>
      <c r="G129">
        <v>2601</v>
      </c>
      <c r="H129">
        <v>5</v>
      </c>
      <c r="I129">
        <v>3</v>
      </c>
      <c r="J129">
        <v>75</v>
      </c>
      <c r="K129">
        <v>3</v>
      </c>
      <c r="L129" s="1">
        <v>0.05</v>
      </c>
      <c r="M129">
        <v>7</v>
      </c>
      <c r="N129">
        <v>6</v>
      </c>
      <c r="O129">
        <v>18</v>
      </c>
      <c r="P129">
        <v>1508</v>
      </c>
      <c r="Q129">
        <v>2153</v>
      </c>
      <c r="R129">
        <v>1941</v>
      </c>
      <c r="S129" s="1">
        <v>0.9</v>
      </c>
      <c r="T129">
        <v>10</v>
      </c>
      <c r="U129">
        <v>4</v>
      </c>
      <c r="V129" s="1">
        <v>0.4</v>
      </c>
      <c r="W129">
        <v>605</v>
      </c>
      <c r="X129">
        <v>494</v>
      </c>
      <c r="Y129" s="1">
        <v>0.82</v>
      </c>
      <c r="Z129">
        <v>12</v>
      </c>
      <c r="AA129">
        <v>488</v>
      </c>
      <c r="AB129">
        <v>214</v>
      </c>
      <c r="AC129">
        <v>0</v>
      </c>
      <c r="AD129">
        <v>0</v>
      </c>
      <c r="AE129">
        <v>5</v>
      </c>
      <c r="AF129">
        <v>8</v>
      </c>
      <c r="AG129">
        <v>229</v>
      </c>
      <c r="AH129">
        <v>93</v>
      </c>
      <c r="AI129">
        <v>2</v>
      </c>
      <c r="AJ129">
        <v>8</v>
      </c>
      <c r="AK129">
        <v>49</v>
      </c>
      <c r="AL129">
        <v>10</v>
      </c>
      <c r="AM129">
        <v>38</v>
      </c>
      <c r="AN129">
        <v>345</v>
      </c>
      <c r="AO129">
        <v>200</v>
      </c>
      <c r="AP129" s="1">
        <v>0.57999999999999996</v>
      </c>
      <c r="AQ129">
        <v>56</v>
      </c>
      <c r="AR129">
        <v>36</v>
      </c>
      <c r="AS129" s="1">
        <v>0.64</v>
      </c>
      <c r="AT129">
        <v>0</v>
      </c>
      <c r="AU129">
        <v>0</v>
      </c>
      <c r="AV129">
        <v>0</v>
      </c>
      <c r="AW129">
        <v>39</v>
      </c>
      <c r="AX129">
        <v>2</v>
      </c>
      <c r="AY129">
        <v>1</v>
      </c>
      <c r="AZ129">
        <v>0</v>
      </c>
      <c r="BA129" s="1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f t="shared" si="1"/>
        <v>4.2</v>
      </c>
    </row>
    <row r="130" spans="1:59" x14ac:dyDescent="0.3">
      <c r="A130" t="s">
        <v>64</v>
      </c>
      <c r="B130" s="4">
        <v>17</v>
      </c>
      <c r="C130" t="s">
        <v>58</v>
      </c>
      <c r="D130" t="s">
        <v>59</v>
      </c>
      <c r="E130" t="s">
        <v>773</v>
      </c>
      <c r="F130">
        <v>26</v>
      </c>
      <c r="G130">
        <v>889</v>
      </c>
      <c r="H130">
        <v>4</v>
      </c>
      <c r="I130">
        <v>2</v>
      </c>
      <c r="J130">
        <v>24</v>
      </c>
      <c r="K130">
        <v>0</v>
      </c>
      <c r="L130" s="1">
        <v>0</v>
      </c>
      <c r="M130">
        <v>0</v>
      </c>
      <c r="N130">
        <v>3</v>
      </c>
      <c r="O130">
        <v>6</v>
      </c>
      <c r="P130">
        <v>601</v>
      </c>
      <c r="Q130">
        <v>0</v>
      </c>
      <c r="R130">
        <v>0</v>
      </c>
      <c r="S130" s="1">
        <v>0</v>
      </c>
      <c r="T130">
        <v>0</v>
      </c>
      <c r="U130">
        <v>0</v>
      </c>
      <c r="V130" s="1">
        <v>0</v>
      </c>
      <c r="W130">
        <v>0</v>
      </c>
      <c r="X130">
        <v>0</v>
      </c>
      <c r="Y130" s="1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17</v>
      </c>
      <c r="AI130">
        <v>1</v>
      </c>
      <c r="AJ130">
        <v>4</v>
      </c>
      <c r="AK130">
        <v>0</v>
      </c>
      <c r="AL130">
        <v>0</v>
      </c>
      <c r="AM130">
        <v>11</v>
      </c>
      <c r="AN130">
        <v>0</v>
      </c>
      <c r="AO130">
        <v>0</v>
      </c>
      <c r="AP130" s="1">
        <v>0</v>
      </c>
      <c r="AQ130">
        <v>0</v>
      </c>
      <c r="AR130">
        <v>0</v>
      </c>
      <c r="AS130" s="1">
        <v>0</v>
      </c>
      <c r="AT130">
        <v>0</v>
      </c>
      <c r="AU130">
        <v>0</v>
      </c>
      <c r="AV130">
        <v>0</v>
      </c>
      <c r="AW130">
        <v>9</v>
      </c>
      <c r="AX130">
        <v>1</v>
      </c>
      <c r="AY130">
        <v>0</v>
      </c>
      <c r="AZ130">
        <v>0</v>
      </c>
      <c r="BA130" s="1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f t="shared" ref="BG130:BG193" si="2">BF130+4.2</f>
        <v>4.2</v>
      </c>
    </row>
    <row r="131" spans="1:59" x14ac:dyDescent="0.3">
      <c r="A131" t="s">
        <v>349</v>
      </c>
      <c r="B131" s="4">
        <v>24</v>
      </c>
      <c r="C131" t="s">
        <v>329</v>
      </c>
      <c r="D131" t="s">
        <v>59</v>
      </c>
      <c r="E131" t="s">
        <v>774</v>
      </c>
      <c r="F131">
        <v>16</v>
      </c>
      <c r="G131">
        <v>580</v>
      </c>
      <c r="H131">
        <v>4</v>
      </c>
      <c r="I131">
        <v>2</v>
      </c>
      <c r="J131">
        <v>14</v>
      </c>
      <c r="K131">
        <v>0</v>
      </c>
      <c r="L131" s="1">
        <v>0</v>
      </c>
      <c r="M131">
        <v>2</v>
      </c>
      <c r="N131">
        <v>0</v>
      </c>
      <c r="O131">
        <v>1</v>
      </c>
      <c r="P131">
        <v>389</v>
      </c>
      <c r="Q131">
        <v>0</v>
      </c>
      <c r="R131">
        <v>0</v>
      </c>
      <c r="S131" s="1">
        <v>0</v>
      </c>
      <c r="T131">
        <v>0</v>
      </c>
      <c r="U131">
        <v>0</v>
      </c>
      <c r="V131" s="1">
        <v>0</v>
      </c>
      <c r="W131">
        <v>0</v>
      </c>
      <c r="X131">
        <v>0</v>
      </c>
      <c r="Y131" s="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</v>
      </c>
      <c r="AI131">
        <v>0</v>
      </c>
      <c r="AJ131">
        <v>13</v>
      </c>
      <c r="AK131">
        <v>0</v>
      </c>
      <c r="AL131">
        <v>0</v>
      </c>
      <c r="AM131">
        <v>27</v>
      </c>
      <c r="AN131">
        <v>0</v>
      </c>
      <c r="AO131">
        <v>0</v>
      </c>
      <c r="AP131" s="1">
        <v>0</v>
      </c>
      <c r="AQ131">
        <v>0</v>
      </c>
      <c r="AR131">
        <v>0</v>
      </c>
      <c r="AS131" s="1">
        <v>0</v>
      </c>
      <c r="AT131">
        <v>0</v>
      </c>
      <c r="AU131">
        <v>0</v>
      </c>
      <c r="AV131">
        <v>0</v>
      </c>
      <c r="AW131">
        <v>20</v>
      </c>
      <c r="AX131">
        <v>1</v>
      </c>
      <c r="AY131">
        <v>0</v>
      </c>
      <c r="AZ131">
        <v>0</v>
      </c>
      <c r="BA131" s="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f t="shared" si="2"/>
        <v>4.2</v>
      </c>
    </row>
    <row r="132" spans="1:59" x14ac:dyDescent="0.3">
      <c r="A132" t="s">
        <v>626</v>
      </c>
      <c r="B132" s="4">
        <v>27</v>
      </c>
      <c r="C132" t="s">
        <v>784</v>
      </c>
      <c r="D132" t="s">
        <v>66</v>
      </c>
      <c r="E132" t="s">
        <v>775</v>
      </c>
      <c r="F132">
        <v>15</v>
      </c>
      <c r="G132">
        <v>500</v>
      </c>
      <c r="H132">
        <v>4</v>
      </c>
      <c r="I132">
        <v>1</v>
      </c>
      <c r="J132">
        <v>17</v>
      </c>
      <c r="K132">
        <v>0</v>
      </c>
      <c r="L132" s="1">
        <v>0</v>
      </c>
      <c r="M132">
        <v>6</v>
      </c>
      <c r="N132">
        <v>0</v>
      </c>
      <c r="O132">
        <v>3</v>
      </c>
      <c r="P132">
        <v>194</v>
      </c>
      <c r="Q132">
        <v>0</v>
      </c>
      <c r="R132">
        <v>0</v>
      </c>
      <c r="S132" s="1">
        <v>0</v>
      </c>
      <c r="T132">
        <v>0</v>
      </c>
      <c r="U132">
        <v>0</v>
      </c>
      <c r="V132" s="1">
        <v>0</v>
      </c>
      <c r="W132">
        <v>0</v>
      </c>
      <c r="X132">
        <v>0</v>
      </c>
      <c r="Y132" s="1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8</v>
      </c>
      <c r="AI132">
        <v>0</v>
      </c>
      <c r="AJ132">
        <v>8</v>
      </c>
      <c r="AK132">
        <v>0</v>
      </c>
      <c r="AL132">
        <v>0</v>
      </c>
      <c r="AM132">
        <v>5</v>
      </c>
      <c r="AN132">
        <v>0</v>
      </c>
      <c r="AO132">
        <v>0</v>
      </c>
      <c r="AP132" s="1">
        <v>0</v>
      </c>
      <c r="AQ132">
        <v>0</v>
      </c>
      <c r="AR132">
        <v>0</v>
      </c>
      <c r="AS132" s="1">
        <v>0</v>
      </c>
      <c r="AT132">
        <v>0</v>
      </c>
      <c r="AU132">
        <v>0</v>
      </c>
      <c r="AV132">
        <v>0</v>
      </c>
      <c r="AW132">
        <v>7</v>
      </c>
      <c r="AX132">
        <v>2</v>
      </c>
      <c r="AY132">
        <v>0</v>
      </c>
      <c r="AZ132">
        <v>0</v>
      </c>
      <c r="BA132" s="1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f t="shared" si="2"/>
        <v>4.2</v>
      </c>
    </row>
    <row r="133" spans="1:59" x14ac:dyDescent="0.3">
      <c r="A133" t="s">
        <v>589</v>
      </c>
      <c r="B133" s="4">
        <v>30</v>
      </c>
      <c r="C133" t="s">
        <v>566</v>
      </c>
      <c r="D133" t="s">
        <v>178</v>
      </c>
      <c r="E133" t="s">
        <v>775</v>
      </c>
      <c r="F133">
        <v>25</v>
      </c>
      <c r="G133">
        <v>1044</v>
      </c>
      <c r="H133">
        <v>4</v>
      </c>
      <c r="I133">
        <v>1</v>
      </c>
      <c r="J133">
        <v>34</v>
      </c>
      <c r="K133">
        <v>17</v>
      </c>
      <c r="L133" s="1">
        <v>7.0000000000000007E-2</v>
      </c>
      <c r="M133">
        <v>5</v>
      </c>
      <c r="N133">
        <v>1</v>
      </c>
      <c r="O133">
        <v>10</v>
      </c>
      <c r="P133">
        <v>494</v>
      </c>
      <c r="Q133">
        <v>731</v>
      </c>
      <c r="R133">
        <v>648</v>
      </c>
      <c r="S133" s="1">
        <v>0.89</v>
      </c>
      <c r="T133">
        <v>108</v>
      </c>
      <c r="U133">
        <v>34</v>
      </c>
      <c r="V133" s="1">
        <v>0.32</v>
      </c>
      <c r="W133">
        <v>366</v>
      </c>
      <c r="X133">
        <v>315</v>
      </c>
      <c r="Y133" s="1">
        <v>0.86</v>
      </c>
      <c r="Z133">
        <v>0</v>
      </c>
      <c r="AA133">
        <v>406</v>
      </c>
      <c r="AB133">
        <v>219</v>
      </c>
      <c r="AC133">
        <v>0</v>
      </c>
      <c r="AD133">
        <v>4</v>
      </c>
      <c r="AE133">
        <v>23</v>
      </c>
      <c r="AF133">
        <v>22</v>
      </c>
      <c r="AG133">
        <v>81</v>
      </c>
      <c r="AH133">
        <v>36</v>
      </c>
      <c r="AI133">
        <v>0</v>
      </c>
      <c r="AJ133">
        <v>16</v>
      </c>
      <c r="AK133">
        <v>9</v>
      </c>
      <c r="AL133">
        <v>2</v>
      </c>
      <c r="AM133">
        <v>7</v>
      </c>
      <c r="AN133">
        <v>197</v>
      </c>
      <c r="AO133">
        <v>89</v>
      </c>
      <c r="AP133" s="1">
        <v>0.45</v>
      </c>
      <c r="AQ133">
        <v>43</v>
      </c>
      <c r="AR133">
        <v>12</v>
      </c>
      <c r="AS133" s="1">
        <v>0.28000000000000003</v>
      </c>
      <c r="AT133">
        <v>0</v>
      </c>
      <c r="AU133">
        <v>0</v>
      </c>
      <c r="AV133">
        <v>0</v>
      </c>
      <c r="AW133">
        <v>28</v>
      </c>
      <c r="AX133">
        <v>4</v>
      </c>
      <c r="AY133">
        <v>0</v>
      </c>
      <c r="AZ133">
        <v>0</v>
      </c>
      <c r="BA133" s="1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f t="shared" si="2"/>
        <v>4.2</v>
      </c>
    </row>
    <row r="134" spans="1:59" x14ac:dyDescent="0.3">
      <c r="A134" t="s">
        <v>511</v>
      </c>
      <c r="B134" s="4">
        <v>21</v>
      </c>
      <c r="C134" t="s">
        <v>787</v>
      </c>
      <c r="D134" t="s">
        <v>163</v>
      </c>
      <c r="E134" t="s">
        <v>775</v>
      </c>
      <c r="F134">
        <v>32</v>
      </c>
      <c r="G134">
        <v>2013</v>
      </c>
      <c r="H134">
        <v>4</v>
      </c>
      <c r="I134">
        <v>0</v>
      </c>
      <c r="J134">
        <v>32</v>
      </c>
      <c r="K134">
        <v>13</v>
      </c>
      <c r="L134" s="1">
        <v>0.11</v>
      </c>
      <c r="M134">
        <v>6</v>
      </c>
      <c r="N134">
        <v>0</v>
      </c>
      <c r="O134">
        <v>13</v>
      </c>
      <c r="P134">
        <v>586</v>
      </c>
      <c r="Q134">
        <v>1377</v>
      </c>
      <c r="R134">
        <v>1194</v>
      </c>
      <c r="S134" s="1">
        <v>0.87</v>
      </c>
      <c r="T134">
        <v>63</v>
      </c>
      <c r="U134">
        <v>14</v>
      </c>
      <c r="V134" s="1">
        <v>0.22</v>
      </c>
      <c r="W134">
        <v>405</v>
      </c>
      <c r="X134">
        <v>330</v>
      </c>
      <c r="Y134" s="1">
        <v>0.82</v>
      </c>
      <c r="Z134">
        <v>3</v>
      </c>
      <c r="AA134">
        <v>420</v>
      </c>
      <c r="AB134">
        <v>225</v>
      </c>
      <c r="AC134">
        <v>1</v>
      </c>
      <c r="AD134">
        <v>3</v>
      </c>
      <c r="AE134">
        <v>7</v>
      </c>
      <c r="AF134">
        <v>12</v>
      </c>
      <c r="AG134">
        <v>145</v>
      </c>
      <c r="AH134">
        <v>33</v>
      </c>
      <c r="AI134">
        <v>0</v>
      </c>
      <c r="AJ134">
        <v>6</v>
      </c>
      <c r="AK134">
        <v>26</v>
      </c>
      <c r="AL134">
        <v>6</v>
      </c>
      <c r="AM134">
        <v>3</v>
      </c>
      <c r="AN134">
        <v>356</v>
      </c>
      <c r="AO134">
        <v>198</v>
      </c>
      <c r="AP134" s="1">
        <v>0.56000000000000005</v>
      </c>
      <c r="AQ134">
        <v>52</v>
      </c>
      <c r="AR134">
        <v>22</v>
      </c>
      <c r="AS134" s="1">
        <v>0.42</v>
      </c>
      <c r="AT134">
        <v>0</v>
      </c>
      <c r="AU134">
        <v>0</v>
      </c>
      <c r="AV134">
        <v>0</v>
      </c>
      <c r="AW134">
        <v>17</v>
      </c>
      <c r="AX134">
        <v>2</v>
      </c>
      <c r="AY134">
        <v>0</v>
      </c>
      <c r="AZ134">
        <v>0</v>
      </c>
      <c r="BA134" s="1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f t="shared" si="2"/>
        <v>4.2</v>
      </c>
    </row>
    <row r="135" spans="1:59" x14ac:dyDescent="0.3">
      <c r="A135" t="s">
        <v>455</v>
      </c>
      <c r="B135" s="4">
        <v>29</v>
      </c>
      <c r="C135" t="s">
        <v>453</v>
      </c>
      <c r="D135" t="s">
        <v>176</v>
      </c>
      <c r="E135" t="s">
        <v>773</v>
      </c>
      <c r="F135">
        <v>33</v>
      </c>
      <c r="G135">
        <v>2667</v>
      </c>
      <c r="H135">
        <v>4</v>
      </c>
      <c r="I135">
        <v>4</v>
      </c>
      <c r="J135">
        <v>32</v>
      </c>
      <c r="K135">
        <v>23</v>
      </c>
      <c r="L135" s="1">
        <v>0.16</v>
      </c>
      <c r="M135">
        <v>3</v>
      </c>
      <c r="N135">
        <v>0</v>
      </c>
      <c r="O135">
        <v>3</v>
      </c>
      <c r="P135">
        <v>2163</v>
      </c>
      <c r="Q135">
        <v>264</v>
      </c>
      <c r="R135">
        <v>155</v>
      </c>
      <c r="S135" s="1">
        <v>0.59</v>
      </c>
      <c r="T135">
        <v>4</v>
      </c>
      <c r="U135">
        <v>1</v>
      </c>
      <c r="V135" s="1">
        <v>0.25</v>
      </c>
      <c r="W135">
        <v>115</v>
      </c>
      <c r="X135">
        <v>53</v>
      </c>
      <c r="Y135" s="1">
        <v>0.46</v>
      </c>
      <c r="Z135">
        <v>1</v>
      </c>
      <c r="AA135">
        <v>94</v>
      </c>
      <c r="AB135">
        <v>46</v>
      </c>
      <c r="AC135">
        <v>0</v>
      </c>
      <c r="AD135">
        <v>0</v>
      </c>
      <c r="AE135">
        <v>7</v>
      </c>
      <c r="AF135">
        <v>4</v>
      </c>
      <c r="AG135">
        <v>40</v>
      </c>
      <c r="AH135">
        <v>34</v>
      </c>
      <c r="AI135">
        <v>9</v>
      </c>
      <c r="AJ135">
        <v>0</v>
      </c>
      <c r="AK135">
        <v>4</v>
      </c>
      <c r="AL135">
        <v>2</v>
      </c>
      <c r="AM135">
        <v>56</v>
      </c>
      <c r="AN135">
        <v>146</v>
      </c>
      <c r="AO135">
        <v>56</v>
      </c>
      <c r="AP135" s="1">
        <v>0.38</v>
      </c>
      <c r="AQ135">
        <v>204</v>
      </c>
      <c r="AR135">
        <v>99</v>
      </c>
      <c r="AS135" s="1">
        <v>0.49</v>
      </c>
      <c r="AT135">
        <v>0</v>
      </c>
      <c r="AU135">
        <v>0</v>
      </c>
      <c r="AV135">
        <v>0</v>
      </c>
      <c r="AW135">
        <v>27</v>
      </c>
      <c r="AX135">
        <v>7</v>
      </c>
      <c r="AY135">
        <v>0</v>
      </c>
      <c r="AZ135">
        <v>0</v>
      </c>
      <c r="BA135" s="1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f t="shared" si="2"/>
        <v>4.2</v>
      </c>
    </row>
    <row r="136" spans="1:59" x14ac:dyDescent="0.3">
      <c r="A136" t="s">
        <v>468</v>
      </c>
      <c r="B136" s="4">
        <v>33</v>
      </c>
      <c r="C136" t="s">
        <v>453</v>
      </c>
      <c r="D136" t="s">
        <v>80</v>
      </c>
      <c r="E136" t="s">
        <v>773</v>
      </c>
      <c r="F136">
        <v>28</v>
      </c>
      <c r="G136">
        <v>1704</v>
      </c>
      <c r="H136">
        <v>4</v>
      </c>
      <c r="I136">
        <v>7</v>
      </c>
      <c r="J136">
        <v>57</v>
      </c>
      <c r="K136">
        <v>27</v>
      </c>
      <c r="L136" s="1">
        <v>0.2</v>
      </c>
      <c r="M136">
        <v>5</v>
      </c>
      <c r="N136">
        <v>4</v>
      </c>
      <c r="O136">
        <v>5</v>
      </c>
      <c r="P136">
        <v>1425</v>
      </c>
      <c r="Q136">
        <v>448</v>
      </c>
      <c r="R136">
        <v>288</v>
      </c>
      <c r="S136" s="1">
        <v>0.64</v>
      </c>
      <c r="T136">
        <v>38</v>
      </c>
      <c r="U136">
        <v>5</v>
      </c>
      <c r="V136" s="1">
        <v>0.13</v>
      </c>
      <c r="W136">
        <v>261</v>
      </c>
      <c r="X136">
        <v>163</v>
      </c>
      <c r="Y136" s="1">
        <v>0.63</v>
      </c>
      <c r="Z136">
        <v>1</v>
      </c>
      <c r="AA136">
        <v>207</v>
      </c>
      <c r="AB136">
        <v>121</v>
      </c>
      <c r="AC136">
        <v>3</v>
      </c>
      <c r="AD136">
        <v>1</v>
      </c>
      <c r="AE136">
        <v>14</v>
      </c>
      <c r="AF136">
        <v>7</v>
      </c>
      <c r="AG136">
        <v>83</v>
      </c>
      <c r="AH136">
        <v>28</v>
      </c>
      <c r="AI136">
        <v>4</v>
      </c>
      <c r="AJ136">
        <v>8</v>
      </c>
      <c r="AK136">
        <v>5</v>
      </c>
      <c r="AL136">
        <v>4</v>
      </c>
      <c r="AM136">
        <v>17</v>
      </c>
      <c r="AN136">
        <v>226</v>
      </c>
      <c r="AO136">
        <v>107</v>
      </c>
      <c r="AP136" s="1">
        <v>0.47</v>
      </c>
      <c r="AQ136">
        <v>170</v>
      </c>
      <c r="AR136">
        <v>90</v>
      </c>
      <c r="AS136" s="1">
        <v>0.53</v>
      </c>
      <c r="AT136">
        <v>0</v>
      </c>
      <c r="AU136">
        <v>0</v>
      </c>
      <c r="AV136">
        <v>0</v>
      </c>
      <c r="AW136">
        <v>17</v>
      </c>
      <c r="AX136">
        <v>2</v>
      </c>
      <c r="AY136">
        <v>0</v>
      </c>
      <c r="AZ136">
        <v>0</v>
      </c>
      <c r="BA136" s="1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f t="shared" si="2"/>
        <v>4.2</v>
      </c>
    </row>
    <row r="137" spans="1:59" x14ac:dyDescent="0.3">
      <c r="A137" t="s">
        <v>280</v>
      </c>
      <c r="B137" s="4">
        <v>28</v>
      </c>
      <c r="C137" t="s">
        <v>270</v>
      </c>
      <c r="D137" t="s">
        <v>111</v>
      </c>
      <c r="E137" t="s">
        <v>774</v>
      </c>
      <c r="F137">
        <v>37</v>
      </c>
      <c r="G137">
        <v>3233</v>
      </c>
      <c r="H137">
        <v>4</v>
      </c>
      <c r="I137">
        <v>5</v>
      </c>
      <c r="J137">
        <v>37</v>
      </c>
      <c r="K137">
        <v>24</v>
      </c>
      <c r="L137" s="1">
        <v>0.17</v>
      </c>
      <c r="M137">
        <v>8</v>
      </c>
      <c r="N137">
        <v>1</v>
      </c>
      <c r="O137">
        <v>15</v>
      </c>
      <c r="P137">
        <v>2107</v>
      </c>
      <c r="Q137">
        <v>485</v>
      </c>
      <c r="R137">
        <v>415</v>
      </c>
      <c r="S137" s="1">
        <v>0.86</v>
      </c>
      <c r="T137">
        <v>3</v>
      </c>
      <c r="U137">
        <v>0</v>
      </c>
      <c r="V137" s="1">
        <v>0</v>
      </c>
      <c r="W137">
        <v>198</v>
      </c>
      <c r="X137">
        <v>162</v>
      </c>
      <c r="Y137" s="1">
        <v>0.82</v>
      </c>
      <c r="Z137">
        <v>0</v>
      </c>
      <c r="AA137">
        <v>151</v>
      </c>
      <c r="AB137">
        <v>61</v>
      </c>
      <c r="AC137">
        <v>3</v>
      </c>
      <c r="AD137">
        <v>0</v>
      </c>
      <c r="AE137">
        <v>9</v>
      </c>
      <c r="AF137">
        <v>4</v>
      </c>
      <c r="AG137">
        <v>46</v>
      </c>
      <c r="AH137">
        <v>20</v>
      </c>
      <c r="AI137">
        <v>11</v>
      </c>
      <c r="AJ137">
        <v>94</v>
      </c>
      <c r="AK137">
        <v>5</v>
      </c>
      <c r="AL137">
        <v>4</v>
      </c>
      <c r="AM137">
        <v>123</v>
      </c>
      <c r="AN137">
        <v>132</v>
      </c>
      <c r="AO137">
        <v>62</v>
      </c>
      <c r="AP137" s="1">
        <v>0.47</v>
      </c>
      <c r="AQ137">
        <v>49</v>
      </c>
      <c r="AR137">
        <v>17</v>
      </c>
      <c r="AS137" s="1">
        <v>0.35</v>
      </c>
      <c r="AT137">
        <v>0</v>
      </c>
      <c r="AU137">
        <v>0</v>
      </c>
      <c r="AV137">
        <v>0</v>
      </c>
      <c r="AW137">
        <v>56</v>
      </c>
      <c r="AX137">
        <v>10</v>
      </c>
      <c r="AY137">
        <v>0</v>
      </c>
      <c r="AZ137">
        <v>0</v>
      </c>
      <c r="BA137" s="1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f t="shared" si="2"/>
        <v>4.2</v>
      </c>
    </row>
    <row r="138" spans="1:59" x14ac:dyDescent="0.3">
      <c r="A138" t="s">
        <v>523</v>
      </c>
      <c r="B138" s="4">
        <v>32</v>
      </c>
      <c r="C138" t="s">
        <v>786</v>
      </c>
      <c r="D138" t="s">
        <v>471</v>
      </c>
      <c r="E138" t="s">
        <v>774</v>
      </c>
      <c r="F138">
        <v>34</v>
      </c>
      <c r="G138">
        <v>2937</v>
      </c>
      <c r="H138">
        <v>4</v>
      </c>
      <c r="I138">
        <v>0</v>
      </c>
      <c r="J138">
        <v>40</v>
      </c>
      <c r="K138">
        <v>12</v>
      </c>
      <c r="L138" s="1">
        <v>0.14000000000000001</v>
      </c>
      <c r="M138">
        <v>4</v>
      </c>
      <c r="N138">
        <v>2</v>
      </c>
      <c r="O138">
        <v>4</v>
      </c>
      <c r="P138">
        <v>2360</v>
      </c>
      <c r="Q138">
        <v>515</v>
      </c>
      <c r="R138">
        <v>410</v>
      </c>
      <c r="S138" s="1">
        <v>0.8</v>
      </c>
      <c r="T138">
        <v>12</v>
      </c>
      <c r="U138">
        <v>3</v>
      </c>
      <c r="V138" s="1">
        <v>0.25</v>
      </c>
      <c r="W138">
        <v>174</v>
      </c>
      <c r="X138">
        <v>121</v>
      </c>
      <c r="Y138" s="1">
        <v>0.7</v>
      </c>
      <c r="Z138">
        <v>7</v>
      </c>
      <c r="AA138">
        <v>226</v>
      </c>
      <c r="AB138">
        <v>119</v>
      </c>
      <c r="AC138">
        <v>1</v>
      </c>
      <c r="AD138">
        <v>0</v>
      </c>
      <c r="AE138">
        <v>11</v>
      </c>
      <c r="AF138">
        <v>7</v>
      </c>
      <c r="AG138">
        <v>79</v>
      </c>
      <c r="AH138">
        <v>6</v>
      </c>
      <c r="AI138">
        <v>10</v>
      </c>
      <c r="AJ138">
        <v>133</v>
      </c>
      <c r="AK138">
        <v>12</v>
      </c>
      <c r="AL138">
        <v>6</v>
      </c>
      <c r="AM138">
        <v>36</v>
      </c>
      <c r="AN138">
        <v>286</v>
      </c>
      <c r="AO138">
        <v>116</v>
      </c>
      <c r="AP138" s="1">
        <v>0.41</v>
      </c>
      <c r="AQ138">
        <v>55</v>
      </c>
      <c r="AR138">
        <v>18</v>
      </c>
      <c r="AS138" s="1">
        <v>0.33</v>
      </c>
      <c r="AT138">
        <v>0</v>
      </c>
      <c r="AU138">
        <v>0</v>
      </c>
      <c r="AV138">
        <v>0</v>
      </c>
      <c r="AW138">
        <v>35</v>
      </c>
      <c r="AX138">
        <v>9</v>
      </c>
      <c r="AY138">
        <v>1</v>
      </c>
      <c r="AZ138">
        <v>0</v>
      </c>
      <c r="BA138" s="1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f t="shared" si="2"/>
        <v>4.2</v>
      </c>
    </row>
    <row r="139" spans="1:59" x14ac:dyDescent="0.3">
      <c r="A139" t="s">
        <v>93</v>
      </c>
      <c r="B139" s="4">
        <v>31</v>
      </c>
      <c r="C139" t="s">
        <v>58</v>
      </c>
      <c r="D139" t="s">
        <v>94</v>
      </c>
      <c r="E139" t="s">
        <v>773</v>
      </c>
      <c r="F139">
        <v>35</v>
      </c>
      <c r="G139">
        <v>2799</v>
      </c>
      <c r="H139">
        <v>4</v>
      </c>
      <c r="I139">
        <v>2</v>
      </c>
      <c r="J139">
        <v>26</v>
      </c>
      <c r="K139">
        <v>3</v>
      </c>
      <c r="L139" s="1">
        <v>0</v>
      </c>
      <c r="M139">
        <v>3</v>
      </c>
      <c r="N139">
        <v>0</v>
      </c>
      <c r="O139">
        <v>1</v>
      </c>
      <c r="P139">
        <v>2289</v>
      </c>
      <c r="Q139">
        <v>786</v>
      </c>
      <c r="R139">
        <v>652</v>
      </c>
      <c r="S139" s="1">
        <v>0.83</v>
      </c>
      <c r="T139">
        <v>37</v>
      </c>
      <c r="U139">
        <v>4</v>
      </c>
      <c r="V139" s="1">
        <v>0.11</v>
      </c>
      <c r="W139">
        <v>184</v>
      </c>
      <c r="X139">
        <v>145</v>
      </c>
      <c r="Y139" s="1">
        <v>0.79</v>
      </c>
      <c r="Z139">
        <v>0</v>
      </c>
      <c r="AA139">
        <v>132</v>
      </c>
      <c r="AB139">
        <v>75</v>
      </c>
      <c r="AC139">
        <v>0</v>
      </c>
      <c r="AD139">
        <v>0</v>
      </c>
      <c r="AE139">
        <v>0</v>
      </c>
      <c r="AF139">
        <v>2</v>
      </c>
      <c r="AG139">
        <v>57</v>
      </c>
      <c r="AH139">
        <v>17</v>
      </c>
      <c r="AI139">
        <v>7</v>
      </c>
      <c r="AJ139">
        <v>44</v>
      </c>
      <c r="AK139">
        <v>22</v>
      </c>
      <c r="AL139">
        <v>6</v>
      </c>
      <c r="AM139">
        <v>89</v>
      </c>
      <c r="AN139">
        <v>99</v>
      </c>
      <c r="AO139">
        <v>56</v>
      </c>
      <c r="AP139" s="1">
        <v>0.56999999999999995</v>
      </c>
      <c r="AQ139">
        <v>71</v>
      </c>
      <c r="AR139">
        <v>35</v>
      </c>
      <c r="AS139" s="1">
        <v>0.49</v>
      </c>
      <c r="AT139">
        <v>0</v>
      </c>
      <c r="AU139">
        <v>0</v>
      </c>
      <c r="AV139">
        <v>0</v>
      </c>
      <c r="AW139">
        <v>45</v>
      </c>
      <c r="AX139">
        <v>4</v>
      </c>
      <c r="AY139">
        <v>0</v>
      </c>
      <c r="AZ139">
        <v>0</v>
      </c>
      <c r="BA139" s="1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f t="shared" si="2"/>
        <v>4.2</v>
      </c>
    </row>
    <row r="140" spans="1:59" x14ac:dyDescent="0.3">
      <c r="A140" t="s">
        <v>63</v>
      </c>
      <c r="B140" s="4">
        <v>25</v>
      </c>
      <c r="C140" t="s">
        <v>58</v>
      </c>
      <c r="D140" t="s">
        <v>59</v>
      </c>
      <c r="E140" t="s">
        <v>773</v>
      </c>
      <c r="F140">
        <v>35</v>
      </c>
      <c r="G140">
        <v>2833</v>
      </c>
      <c r="H140">
        <v>4</v>
      </c>
      <c r="I140">
        <v>7</v>
      </c>
      <c r="J140">
        <v>48</v>
      </c>
      <c r="K140">
        <v>18</v>
      </c>
      <c r="L140" s="1">
        <v>0.15</v>
      </c>
      <c r="M140">
        <v>2</v>
      </c>
      <c r="N140">
        <v>0</v>
      </c>
      <c r="O140">
        <v>2</v>
      </c>
      <c r="P140">
        <v>2016</v>
      </c>
      <c r="Q140">
        <v>789</v>
      </c>
      <c r="R140">
        <v>641</v>
      </c>
      <c r="S140" s="1">
        <v>0.81</v>
      </c>
      <c r="T140">
        <v>63</v>
      </c>
      <c r="U140">
        <v>7</v>
      </c>
      <c r="V140" s="1">
        <v>0.11</v>
      </c>
      <c r="W140">
        <v>480</v>
      </c>
      <c r="X140">
        <v>364</v>
      </c>
      <c r="Y140" s="1">
        <v>0.76</v>
      </c>
      <c r="Z140">
        <v>11</v>
      </c>
      <c r="AA140">
        <v>411</v>
      </c>
      <c r="AB140">
        <v>260</v>
      </c>
      <c r="AC140">
        <v>3</v>
      </c>
      <c r="AD140">
        <v>2</v>
      </c>
      <c r="AE140">
        <v>18</v>
      </c>
      <c r="AF140">
        <v>22</v>
      </c>
      <c r="AG140">
        <v>121</v>
      </c>
      <c r="AH140">
        <v>32</v>
      </c>
      <c r="AI140">
        <v>7</v>
      </c>
      <c r="AJ140">
        <v>50</v>
      </c>
      <c r="AK140">
        <v>13</v>
      </c>
      <c r="AL140">
        <v>5</v>
      </c>
      <c r="AM140">
        <v>53</v>
      </c>
      <c r="AN140">
        <v>342</v>
      </c>
      <c r="AO140">
        <v>121</v>
      </c>
      <c r="AP140" s="1">
        <v>0.35</v>
      </c>
      <c r="AQ140">
        <v>26</v>
      </c>
      <c r="AR140">
        <v>10</v>
      </c>
      <c r="AS140" s="1">
        <v>0.39</v>
      </c>
      <c r="AT140">
        <v>0</v>
      </c>
      <c r="AU140">
        <v>0</v>
      </c>
      <c r="AV140">
        <v>0</v>
      </c>
      <c r="AW140">
        <v>21</v>
      </c>
      <c r="AX140">
        <v>5</v>
      </c>
      <c r="AY140">
        <v>1</v>
      </c>
      <c r="AZ140">
        <v>0</v>
      </c>
      <c r="BA140" s="1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f t="shared" si="2"/>
        <v>4.2</v>
      </c>
    </row>
    <row r="141" spans="1:59" x14ac:dyDescent="0.3">
      <c r="A141" t="s">
        <v>651</v>
      </c>
      <c r="B141" s="4">
        <v>26</v>
      </c>
      <c r="C141" t="s">
        <v>783</v>
      </c>
      <c r="D141" t="s">
        <v>66</v>
      </c>
      <c r="E141" t="s">
        <v>773</v>
      </c>
      <c r="F141">
        <v>33</v>
      </c>
      <c r="G141">
        <v>2384</v>
      </c>
      <c r="H141">
        <v>4</v>
      </c>
      <c r="I141">
        <v>0</v>
      </c>
      <c r="J141">
        <v>41</v>
      </c>
      <c r="K141">
        <v>30</v>
      </c>
      <c r="L141" s="1">
        <v>0.18</v>
      </c>
      <c r="M141">
        <v>1</v>
      </c>
      <c r="N141">
        <v>0</v>
      </c>
      <c r="O141">
        <v>6</v>
      </c>
      <c r="P141">
        <v>1933</v>
      </c>
      <c r="Q141">
        <v>826</v>
      </c>
      <c r="R141">
        <v>711</v>
      </c>
      <c r="S141" s="1">
        <v>0.86</v>
      </c>
      <c r="T141">
        <v>32</v>
      </c>
      <c r="U141">
        <v>11</v>
      </c>
      <c r="V141" s="1">
        <v>0.34</v>
      </c>
      <c r="W141">
        <v>459</v>
      </c>
      <c r="X141">
        <v>378</v>
      </c>
      <c r="Y141" s="1">
        <v>0.82</v>
      </c>
      <c r="Z141">
        <v>2</v>
      </c>
      <c r="AA141">
        <v>399</v>
      </c>
      <c r="AB141">
        <v>193</v>
      </c>
      <c r="AC141">
        <v>2</v>
      </c>
      <c r="AD141">
        <v>2</v>
      </c>
      <c r="AE141">
        <v>22</v>
      </c>
      <c r="AF141">
        <v>21</v>
      </c>
      <c r="AG141">
        <v>105</v>
      </c>
      <c r="AH141">
        <v>51</v>
      </c>
      <c r="AI141">
        <v>3</v>
      </c>
      <c r="AJ141">
        <v>34</v>
      </c>
      <c r="AK141">
        <v>7</v>
      </c>
      <c r="AL141">
        <v>0</v>
      </c>
      <c r="AM141">
        <v>66</v>
      </c>
      <c r="AN141">
        <v>292</v>
      </c>
      <c r="AO141">
        <v>122</v>
      </c>
      <c r="AP141" s="1">
        <v>0.42</v>
      </c>
      <c r="AQ141">
        <v>52</v>
      </c>
      <c r="AR141">
        <v>14</v>
      </c>
      <c r="AS141" s="1">
        <v>0.27</v>
      </c>
      <c r="AT141">
        <v>0</v>
      </c>
      <c r="AU141">
        <v>0</v>
      </c>
      <c r="AV141">
        <v>0</v>
      </c>
      <c r="AW141">
        <v>53</v>
      </c>
      <c r="AX141">
        <v>10</v>
      </c>
      <c r="AY141">
        <v>0</v>
      </c>
      <c r="AZ141">
        <v>0</v>
      </c>
      <c r="BA141" s="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f t="shared" si="2"/>
        <v>4.2</v>
      </c>
    </row>
    <row r="142" spans="1:59" x14ac:dyDescent="0.3">
      <c r="A142" t="s">
        <v>536</v>
      </c>
      <c r="B142" s="4">
        <v>24</v>
      </c>
      <c r="C142" t="s">
        <v>786</v>
      </c>
      <c r="D142" t="s">
        <v>72</v>
      </c>
      <c r="E142" t="s">
        <v>773</v>
      </c>
      <c r="F142">
        <v>36</v>
      </c>
      <c r="G142">
        <v>2631</v>
      </c>
      <c r="H142">
        <v>4</v>
      </c>
      <c r="I142">
        <v>2</v>
      </c>
      <c r="J142">
        <v>35</v>
      </c>
      <c r="K142">
        <v>3</v>
      </c>
      <c r="L142" s="1">
        <v>0</v>
      </c>
      <c r="M142">
        <v>3</v>
      </c>
      <c r="N142">
        <v>3</v>
      </c>
      <c r="O142">
        <v>2</v>
      </c>
      <c r="P142">
        <v>1923</v>
      </c>
      <c r="Q142">
        <v>837</v>
      </c>
      <c r="R142">
        <v>737</v>
      </c>
      <c r="S142" s="1">
        <v>0.88</v>
      </c>
      <c r="T142">
        <v>0</v>
      </c>
      <c r="U142">
        <v>0</v>
      </c>
      <c r="V142" s="1">
        <v>0</v>
      </c>
      <c r="W142">
        <v>61</v>
      </c>
      <c r="X142">
        <v>33</v>
      </c>
      <c r="Y142" s="1">
        <v>0.54</v>
      </c>
      <c r="Z142">
        <v>1</v>
      </c>
      <c r="AA142">
        <v>195</v>
      </c>
      <c r="AB142">
        <v>97</v>
      </c>
      <c r="AC142">
        <v>0</v>
      </c>
      <c r="AD142">
        <v>0</v>
      </c>
      <c r="AE142">
        <v>0</v>
      </c>
      <c r="AF142">
        <v>0</v>
      </c>
      <c r="AG142">
        <v>43</v>
      </c>
      <c r="AH142">
        <v>23</v>
      </c>
      <c r="AI142">
        <v>10</v>
      </c>
      <c r="AJ142">
        <v>0</v>
      </c>
      <c r="AK142">
        <v>15</v>
      </c>
      <c r="AL142">
        <v>21</v>
      </c>
      <c r="AM142">
        <v>51</v>
      </c>
      <c r="AN142">
        <v>81</v>
      </c>
      <c r="AO142">
        <v>46</v>
      </c>
      <c r="AP142" s="1">
        <v>0.56999999999999995</v>
      </c>
      <c r="AQ142">
        <v>67</v>
      </c>
      <c r="AR142">
        <v>35</v>
      </c>
      <c r="AS142" s="1">
        <v>0.52</v>
      </c>
      <c r="AT142">
        <v>0</v>
      </c>
      <c r="AU142">
        <v>0</v>
      </c>
      <c r="AV142">
        <v>0</v>
      </c>
      <c r="AW142">
        <v>37</v>
      </c>
      <c r="AX142">
        <v>5</v>
      </c>
      <c r="AY142">
        <v>0</v>
      </c>
      <c r="AZ142">
        <v>0</v>
      </c>
      <c r="BA142" s="1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f t="shared" si="2"/>
        <v>4.2</v>
      </c>
    </row>
    <row r="143" spans="1:59" x14ac:dyDescent="0.3">
      <c r="A143" t="s">
        <v>309</v>
      </c>
      <c r="B143" s="4">
        <v>24</v>
      </c>
      <c r="C143" t="s">
        <v>300</v>
      </c>
      <c r="D143" t="s">
        <v>59</v>
      </c>
      <c r="E143" t="s">
        <v>773</v>
      </c>
      <c r="F143">
        <v>21</v>
      </c>
      <c r="G143">
        <v>1371</v>
      </c>
      <c r="H143">
        <v>4</v>
      </c>
      <c r="I143">
        <v>6</v>
      </c>
      <c r="J143">
        <v>25</v>
      </c>
      <c r="K143">
        <v>29</v>
      </c>
      <c r="L143" s="1">
        <v>0.08</v>
      </c>
      <c r="M143">
        <v>1</v>
      </c>
      <c r="N143">
        <v>0</v>
      </c>
      <c r="O143">
        <v>1</v>
      </c>
      <c r="P143">
        <v>827</v>
      </c>
      <c r="Q143">
        <v>914</v>
      </c>
      <c r="R143">
        <v>745</v>
      </c>
      <c r="S143" s="1">
        <v>0.82</v>
      </c>
      <c r="T143">
        <v>29</v>
      </c>
      <c r="U143">
        <v>7</v>
      </c>
      <c r="V143" s="1">
        <v>0.24</v>
      </c>
      <c r="W143">
        <v>352</v>
      </c>
      <c r="X143">
        <v>239</v>
      </c>
      <c r="Y143" s="1">
        <v>0.68</v>
      </c>
      <c r="Z143">
        <v>11</v>
      </c>
      <c r="AA143">
        <v>398</v>
      </c>
      <c r="AB143">
        <v>176</v>
      </c>
      <c r="AC143">
        <v>1</v>
      </c>
      <c r="AD143">
        <v>2</v>
      </c>
      <c r="AE143">
        <v>25</v>
      </c>
      <c r="AF143">
        <v>15</v>
      </c>
      <c r="AG143">
        <v>146</v>
      </c>
      <c r="AH143">
        <v>33</v>
      </c>
      <c r="AI143">
        <v>3</v>
      </c>
      <c r="AJ143">
        <v>2</v>
      </c>
      <c r="AK143">
        <v>11</v>
      </c>
      <c r="AL143">
        <v>0</v>
      </c>
      <c r="AM143">
        <v>13</v>
      </c>
      <c r="AN143">
        <v>296</v>
      </c>
      <c r="AO143">
        <v>157</v>
      </c>
      <c r="AP143" s="1">
        <v>0.53</v>
      </c>
      <c r="AQ143">
        <v>44</v>
      </c>
      <c r="AR143">
        <v>7</v>
      </c>
      <c r="AS143" s="1">
        <v>0.16</v>
      </c>
      <c r="AT143">
        <v>0</v>
      </c>
      <c r="AU143">
        <v>0</v>
      </c>
      <c r="AV143">
        <v>0</v>
      </c>
      <c r="AW143">
        <v>6</v>
      </c>
      <c r="AX143">
        <v>1</v>
      </c>
      <c r="AY143">
        <v>0</v>
      </c>
      <c r="AZ143">
        <v>0</v>
      </c>
      <c r="BA143" s="1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f t="shared" si="2"/>
        <v>4.2</v>
      </c>
    </row>
    <row r="144" spans="1:59" x14ac:dyDescent="0.3">
      <c r="A144" t="s">
        <v>259</v>
      </c>
      <c r="B144" s="4">
        <v>24</v>
      </c>
      <c r="C144" t="s">
        <v>240</v>
      </c>
      <c r="D144" t="s">
        <v>176</v>
      </c>
      <c r="E144" t="s">
        <v>773</v>
      </c>
      <c r="F144">
        <v>35</v>
      </c>
      <c r="G144">
        <v>2268</v>
      </c>
      <c r="H144">
        <v>4</v>
      </c>
      <c r="I144">
        <v>6</v>
      </c>
      <c r="J144">
        <v>59</v>
      </c>
      <c r="K144">
        <v>8</v>
      </c>
      <c r="L144" s="1">
        <v>0.05</v>
      </c>
      <c r="M144">
        <v>3</v>
      </c>
      <c r="N144">
        <v>1</v>
      </c>
      <c r="O144">
        <v>3</v>
      </c>
      <c r="P144">
        <v>1244</v>
      </c>
      <c r="Q144">
        <v>1440</v>
      </c>
      <c r="R144">
        <v>1095</v>
      </c>
      <c r="S144" s="1">
        <v>0.76</v>
      </c>
      <c r="T144">
        <v>133</v>
      </c>
      <c r="U144">
        <v>34</v>
      </c>
      <c r="V144" s="1">
        <v>0.26</v>
      </c>
      <c r="W144">
        <v>560</v>
      </c>
      <c r="X144">
        <v>372</v>
      </c>
      <c r="Y144" s="1">
        <v>0.66</v>
      </c>
      <c r="Z144">
        <v>4</v>
      </c>
      <c r="AA144">
        <v>355</v>
      </c>
      <c r="AB144">
        <v>201</v>
      </c>
      <c r="AC144">
        <v>0</v>
      </c>
      <c r="AD144">
        <v>0</v>
      </c>
      <c r="AE144">
        <v>10</v>
      </c>
      <c r="AF144">
        <v>8</v>
      </c>
      <c r="AG144">
        <v>152</v>
      </c>
      <c r="AH144">
        <v>30</v>
      </c>
      <c r="AI144">
        <v>4</v>
      </c>
      <c r="AJ144">
        <v>4</v>
      </c>
      <c r="AK144">
        <v>36</v>
      </c>
      <c r="AL144">
        <v>17</v>
      </c>
      <c r="AM144">
        <v>23</v>
      </c>
      <c r="AN144">
        <v>213</v>
      </c>
      <c r="AO144">
        <v>113</v>
      </c>
      <c r="AP144" s="1">
        <v>0.53</v>
      </c>
      <c r="AQ144">
        <v>35</v>
      </c>
      <c r="AR144">
        <v>12</v>
      </c>
      <c r="AS144" s="1">
        <v>0.34</v>
      </c>
      <c r="AT144">
        <v>0</v>
      </c>
      <c r="AU144">
        <v>0</v>
      </c>
      <c r="AV144">
        <v>0</v>
      </c>
      <c r="AW144">
        <v>21</v>
      </c>
      <c r="AX144">
        <v>8</v>
      </c>
      <c r="AY144">
        <v>0</v>
      </c>
      <c r="AZ144">
        <v>0</v>
      </c>
      <c r="BA144" s="1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f t="shared" si="2"/>
        <v>4.2</v>
      </c>
    </row>
    <row r="145" spans="1:59" x14ac:dyDescent="0.3">
      <c r="A145" t="s">
        <v>527</v>
      </c>
      <c r="B145" s="4">
        <v>27</v>
      </c>
      <c r="C145" t="s">
        <v>786</v>
      </c>
      <c r="D145" t="s">
        <v>66</v>
      </c>
      <c r="E145" t="s">
        <v>773</v>
      </c>
      <c r="F145">
        <v>29</v>
      </c>
      <c r="G145">
        <v>2404</v>
      </c>
      <c r="H145">
        <v>4</v>
      </c>
      <c r="I145">
        <v>3</v>
      </c>
      <c r="J145">
        <v>45</v>
      </c>
      <c r="K145">
        <v>7</v>
      </c>
      <c r="L145" s="1">
        <v>0.09</v>
      </c>
      <c r="M145">
        <v>4</v>
      </c>
      <c r="N145">
        <v>0</v>
      </c>
      <c r="O145">
        <v>7</v>
      </c>
      <c r="P145">
        <v>1478</v>
      </c>
      <c r="Q145">
        <v>1574</v>
      </c>
      <c r="R145">
        <v>1357</v>
      </c>
      <c r="S145" s="1">
        <v>0.86</v>
      </c>
      <c r="T145">
        <v>28</v>
      </c>
      <c r="U145">
        <v>6</v>
      </c>
      <c r="V145" s="1">
        <v>0.21</v>
      </c>
      <c r="W145">
        <v>449</v>
      </c>
      <c r="X145">
        <v>342</v>
      </c>
      <c r="Y145" s="1">
        <v>0.76</v>
      </c>
      <c r="Z145">
        <v>5</v>
      </c>
      <c r="AA145">
        <v>444</v>
      </c>
      <c r="AB145">
        <v>203</v>
      </c>
      <c r="AC145">
        <v>0</v>
      </c>
      <c r="AD145">
        <v>0</v>
      </c>
      <c r="AE145">
        <v>5</v>
      </c>
      <c r="AF145">
        <v>6</v>
      </c>
      <c r="AG145">
        <v>200</v>
      </c>
      <c r="AH145">
        <v>53</v>
      </c>
      <c r="AI145">
        <v>7</v>
      </c>
      <c r="AJ145">
        <v>46</v>
      </c>
      <c r="AK145">
        <v>25</v>
      </c>
      <c r="AL145">
        <v>4</v>
      </c>
      <c r="AM145">
        <v>57</v>
      </c>
      <c r="AN145">
        <v>402</v>
      </c>
      <c r="AO145">
        <v>193</v>
      </c>
      <c r="AP145" s="1">
        <v>0.48</v>
      </c>
      <c r="AQ145">
        <v>38</v>
      </c>
      <c r="AR145">
        <v>11</v>
      </c>
      <c r="AS145" s="1">
        <v>0.28999999999999998</v>
      </c>
      <c r="AT145">
        <v>0</v>
      </c>
      <c r="AU145">
        <v>0</v>
      </c>
      <c r="AV145">
        <v>0</v>
      </c>
      <c r="AW145">
        <v>58</v>
      </c>
      <c r="AX145">
        <v>10</v>
      </c>
      <c r="AY145">
        <v>0</v>
      </c>
      <c r="AZ145">
        <v>0</v>
      </c>
      <c r="BA145" s="1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f t="shared" si="2"/>
        <v>4.2</v>
      </c>
    </row>
    <row r="146" spans="1:59" x14ac:dyDescent="0.3">
      <c r="A146" t="s">
        <v>418</v>
      </c>
      <c r="B146" s="4">
        <v>26</v>
      </c>
      <c r="C146" t="s">
        <v>391</v>
      </c>
      <c r="D146" t="s">
        <v>59</v>
      </c>
      <c r="E146" t="s">
        <v>773</v>
      </c>
      <c r="F146">
        <v>30</v>
      </c>
      <c r="G146">
        <v>1613</v>
      </c>
      <c r="H146">
        <v>4</v>
      </c>
      <c r="I146">
        <v>1</v>
      </c>
      <c r="J146">
        <v>26</v>
      </c>
      <c r="K146">
        <v>8</v>
      </c>
      <c r="L146" s="1">
        <v>0.05</v>
      </c>
      <c r="M146">
        <v>3</v>
      </c>
      <c r="N146">
        <v>0</v>
      </c>
      <c r="O146">
        <v>3</v>
      </c>
      <c r="P146">
        <v>957</v>
      </c>
      <c r="Q146">
        <v>2124</v>
      </c>
      <c r="R146">
        <v>1872</v>
      </c>
      <c r="S146" s="1">
        <v>0.88</v>
      </c>
      <c r="T146">
        <v>10</v>
      </c>
      <c r="U146">
        <v>1</v>
      </c>
      <c r="V146" s="1">
        <v>0.1</v>
      </c>
      <c r="W146">
        <v>346</v>
      </c>
      <c r="X146">
        <v>252</v>
      </c>
      <c r="Y146" s="1">
        <v>0.73</v>
      </c>
      <c r="Z146">
        <v>3</v>
      </c>
      <c r="AA146">
        <v>446</v>
      </c>
      <c r="AB146">
        <v>248</v>
      </c>
      <c r="AC146">
        <v>0</v>
      </c>
      <c r="AD146">
        <v>0</v>
      </c>
      <c r="AE146">
        <v>0</v>
      </c>
      <c r="AF146">
        <v>0</v>
      </c>
      <c r="AG146">
        <v>123</v>
      </c>
      <c r="AH146">
        <v>35</v>
      </c>
      <c r="AI146">
        <v>0</v>
      </c>
      <c r="AJ146">
        <v>13</v>
      </c>
      <c r="AK146">
        <v>30</v>
      </c>
      <c r="AL146">
        <v>40</v>
      </c>
      <c r="AM146">
        <v>34</v>
      </c>
      <c r="AN146">
        <v>100</v>
      </c>
      <c r="AO146">
        <v>45</v>
      </c>
      <c r="AP146" s="1">
        <v>0.45</v>
      </c>
      <c r="AQ146">
        <v>113</v>
      </c>
      <c r="AR146">
        <v>63</v>
      </c>
      <c r="AS146" s="1">
        <v>0.56000000000000005</v>
      </c>
      <c r="AT146">
        <v>0</v>
      </c>
      <c r="AU146">
        <v>0</v>
      </c>
      <c r="AV146">
        <v>0</v>
      </c>
      <c r="AW146">
        <v>18</v>
      </c>
      <c r="AX146">
        <v>2</v>
      </c>
      <c r="AY146">
        <v>0</v>
      </c>
      <c r="AZ146">
        <v>0</v>
      </c>
      <c r="BA146" s="1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f t="shared" si="2"/>
        <v>4.2</v>
      </c>
    </row>
    <row r="147" spans="1:59" x14ac:dyDescent="0.3">
      <c r="A147" t="s">
        <v>119</v>
      </c>
      <c r="B147" s="4">
        <v>28</v>
      </c>
      <c r="C147" t="s">
        <v>98</v>
      </c>
      <c r="D147" t="s">
        <v>62</v>
      </c>
      <c r="E147" t="s">
        <v>774</v>
      </c>
      <c r="F147">
        <v>13</v>
      </c>
      <c r="G147">
        <v>745</v>
      </c>
      <c r="H147">
        <v>3</v>
      </c>
      <c r="I147">
        <v>1</v>
      </c>
      <c r="J147">
        <v>24</v>
      </c>
      <c r="K147">
        <v>0</v>
      </c>
      <c r="L147" s="1">
        <v>0</v>
      </c>
      <c r="M147">
        <v>4</v>
      </c>
      <c r="N147">
        <v>1</v>
      </c>
      <c r="O147">
        <v>2</v>
      </c>
      <c r="P147">
        <v>413</v>
      </c>
      <c r="Q147">
        <v>0</v>
      </c>
      <c r="R147">
        <v>0</v>
      </c>
      <c r="S147" s="1">
        <v>0</v>
      </c>
      <c r="T147">
        <v>0</v>
      </c>
      <c r="U147">
        <v>0</v>
      </c>
      <c r="V147" s="1">
        <v>0</v>
      </c>
      <c r="W147">
        <v>0</v>
      </c>
      <c r="X147">
        <v>0</v>
      </c>
      <c r="Y147" s="1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8</v>
      </c>
      <c r="AI147">
        <v>2</v>
      </c>
      <c r="AJ147">
        <v>3</v>
      </c>
      <c r="AK147">
        <v>0</v>
      </c>
      <c r="AL147">
        <v>0</v>
      </c>
      <c r="AM147">
        <v>7</v>
      </c>
      <c r="AN147">
        <v>0</v>
      </c>
      <c r="AO147">
        <v>0</v>
      </c>
      <c r="AP147" s="1">
        <v>0</v>
      </c>
      <c r="AQ147">
        <v>0</v>
      </c>
      <c r="AR147">
        <v>0</v>
      </c>
      <c r="AS147" s="1">
        <v>0</v>
      </c>
      <c r="AT147">
        <v>0</v>
      </c>
      <c r="AU147">
        <v>0</v>
      </c>
      <c r="AV147">
        <v>0</v>
      </c>
      <c r="AW147">
        <v>11</v>
      </c>
      <c r="AX147">
        <v>2</v>
      </c>
      <c r="AY147">
        <v>0</v>
      </c>
      <c r="AZ147">
        <v>0</v>
      </c>
      <c r="BA147" s="1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f t="shared" si="2"/>
        <v>4.2</v>
      </c>
    </row>
    <row r="148" spans="1:59" x14ac:dyDescent="0.3">
      <c r="A148" t="s">
        <v>127</v>
      </c>
      <c r="B148" s="4">
        <v>30</v>
      </c>
      <c r="C148" t="s">
        <v>98</v>
      </c>
      <c r="D148" t="s">
        <v>59</v>
      </c>
      <c r="E148" t="s">
        <v>773</v>
      </c>
      <c r="F148">
        <v>20</v>
      </c>
      <c r="G148">
        <v>569</v>
      </c>
      <c r="H148">
        <v>3</v>
      </c>
      <c r="I148">
        <v>1</v>
      </c>
      <c r="J148">
        <v>16</v>
      </c>
      <c r="K148">
        <v>0</v>
      </c>
      <c r="L148" s="1">
        <v>0</v>
      </c>
      <c r="M148">
        <v>1</v>
      </c>
      <c r="N148">
        <v>0</v>
      </c>
      <c r="O148">
        <v>0</v>
      </c>
      <c r="P148">
        <v>493</v>
      </c>
      <c r="Q148">
        <v>0</v>
      </c>
      <c r="R148">
        <v>0</v>
      </c>
      <c r="S148" s="1">
        <v>0</v>
      </c>
      <c r="T148">
        <v>0</v>
      </c>
      <c r="U148">
        <v>0</v>
      </c>
      <c r="V148" s="1">
        <v>0</v>
      </c>
      <c r="W148">
        <v>0</v>
      </c>
      <c r="X148">
        <v>0</v>
      </c>
      <c r="Y148" s="1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8</v>
      </c>
      <c r="AI148">
        <v>1</v>
      </c>
      <c r="AJ148">
        <v>5</v>
      </c>
      <c r="AK148">
        <v>0</v>
      </c>
      <c r="AL148">
        <v>0</v>
      </c>
      <c r="AM148">
        <v>14</v>
      </c>
      <c r="AN148">
        <v>0</v>
      </c>
      <c r="AO148">
        <v>0</v>
      </c>
      <c r="AP148" s="1">
        <v>0</v>
      </c>
      <c r="AQ148">
        <v>0</v>
      </c>
      <c r="AR148">
        <v>0</v>
      </c>
      <c r="AS148" s="1">
        <v>0</v>
      </c>
      <c r="AT148">
        <v>0</v>
      </c>
      <c r="AU148">
        <v>0</v>
      </c>
      <c r="AV148">
        <v>0</v>
      </c>
      <c r="AW148">
        <v>8</v>
      </c>
      <c r="AX148">
        <v>3</v>
      </c>
      <c r="AY148">
        <v>0</v>
      </c>
      <c r="AZ148">
        <v>0</v>
      </c>
      <c r="BA148" s="1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f t="shared" si="2"/>
        <v>4.2</v>
      </c>
    </row>
    <row r="149" spans="1:59" x14ac:dyDescent="0.3">
      <c r="A149" t="s">
        <v>65</v>
      </c>
      <c r="B149" s="4">
        <v>27</v>
      </c>
      <c r="C149" t="s">
        <v>58</v>
      </c>
      <c r="D149" t="s">
        <v>66</v>
      </c>
      <c r="E149" t="s">
        <v>775</v>
      </c>
      <c r="F149">
        <v>17</v>
      </c>
      <c r="G149">
        <v>603</v>
      </c>
      <c r="H149">
        <v>3</v>
      </c>
      <c r="I149">
        <v>0</v>
      </c>
      <c r="J149">
        <v>20</v>
      </c>
      <c r="K149">
        <v>0</v>
      </c>
      <c r="L149" s="1">
        <v>0</v>
      </c>
      <c r="M149">
        <v>3</v>
      </c>
      <c r="N149">
        <v>1</v>
      </c>
      <c r="O149">
        <v>9</v>
      </c>
      <c r="P149">
        <v>328</v>
      </c>
      <c r="Q149">
        <v>0</v>
      </c>
      <c r="R149">
        <v>0</v>
      </c>
      <c r="S149" s="1">
        <v>0</v>
      </c>
      <c r="T149">
        <v>0</v>
      </c>
      <c r="U149">
        <v>0</v>
      </c>
      <c r="V149" s="1">
        <v>0</v>
      </c>
      <c r="W149">
        <v>0</v>
      </c>
      <c r="X149">
        <v>0</v>
      </c>
      <c r="Y149" s="1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13</v>
      </c>
      <c r="AI149">
        <v>1</v>
      </c>
      <c r="AJ149">
        <v>7</v>
      </c>
      <c r="AK149">
        <v>0</v>
      </c>
      <c r="AL149">
        <v>0</v>
      </c>
      <c r="AM149">
        <v>10</v>
      </c>
      <c r="AN149">
        <v>0</v>
      </c>
      <c r="AO149">
        <v>0</v>
      </c>
      <c r="AP149" s="1">
        <v>0</v>
      </c>
      <c r="AQ149">
        <v>0</v>
      </c>
      <c r="AR149">
        <v>0</v>
      </c>
      <c r="AS149" s="1">
        <v>0</v>
      </c>
      <c r="AT149">
        <v>0</v>
      </c>
      <c r="AU149">
        <v>0</v>
      </c>
      <c r="AV149">
        <v>0</v>
      </c>
      <c r="AW149">
        <v>14</v>
      </c>
      <c r="AX149">
        <v>4</v>
      </c>
      <c r="AY149">
        <v>0</v>
      </c>
      <c r="AZ149">
        <v>0</v>
      </c>
      <c r="BA149" s="1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f t="shared" si="2"/>
        <v>4.2</v>
      </c>
    </row>
    <row r="150" spans="1:59" x14ac:dyDescent="0.3">
      <c r="A150" t="s">
        <v>463</v>
      </c>
      <c r="B150" s="4">
        <v>21</v>
      </c>
      <c r="C150" t="s">
        <v>453</v>
      </c>
      <c r="D150" t="s">
        <v>59</v>
      </c>
      <c r="E150" t="s">
        <v>773</v>
      </c>
      <c r="F150">
        <v>15</v>
      </c>
      <c r="G150">
        <v>342</v>
      </c>
      <c r="H150">
        <v>3</v>
      </c>
      <c r="I150">
        <v>0</v>
      </c>
      <c r="J150">
        <v>12</v>
      </c>
      <c r="K150">
        <v>0</v>
      </c>
      <c r="L150" s="1">
        <v>0</v>
      </c>
      <c r="M150">
        <v>3</v>
      </c>
      <c r="N150">
        <v>0</v>
      </c>
      <c r="O150">
        <v>0</v>
      </c>
      <c r="P150">
        <v>174</v>
      </c>
      <c r="Q150">
        <v>0</v>
      </c>
      <c r="R150">
        <v>0</v>
      </c>
      <c r="S150" s="1">
        <v>0</v>
      </c>
      <c r="T150">
        <v>0</v>
      </c>
      <c r="U150">
        <v>0</v>
      </c>
      <c r="V150" s="1">
        <v>0</v>
      </c>
      <c r="W150">
        <v>0</v>
      </c>
      <c r="X150">
        <v>0</v>
      </c>
      <c r="Y150" s="1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5</v>
      </c>
      <c r="AN150">
        <v>0</v>
      </c>
      <c r="AO150">
        <v>0</v>
      </c>
      <c r="AP150" s="1">
        <v>0</v>
      </c>
      <c r="AQ150">
        <v>0</v>
      </c>
      <c r="AR150">
        <v>0</v>
      </c>
      <c r="AS150" s="1">
        <v>0</v>
      </c>
      <c r="AT150">
        <v>0</v>
      </c>
      <c r="AU150">
        <v>0</v>
      </c>
      <c r="AV150">
        <v>0</v>
      </c>
      <c r="AW150">
        <v>6</v>
      </c>
      <c r="AX150">
        <v>1</v>
      </c>
      <c r="AY150">
        <v>0</v>
      </c>
      <c r="AZ150">
        <v>0</v>
      </c>
      <c r="BA150" s="1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f t="shared" si="2"/>
        <v>4.2</v>
      </c>
    </row>
    <row r="151" spans="1:59" x14ac:dyDescent="0.3">
      <c r="A151" t="s">
        <v>103</v>
      </c>
      <c r="B151" s="4">
        <v>25</v>
      </c>
      <c r="C151" t="s">
        <v>98</v>
      </c>
      <c r="D151" t="s">
        <v>74</v>
      </c>
      <c r="E151" t="s">
        <v>775</v>
      </c>
      <c r="F151">
        <v>14</v>
      </c>
      <c r="G151">
        <v>298</v>
      </c>
      <c r="H151">
        <v>3</v>
      </c>
      <c r="I151">
        <v>0</v>
      </c>
      <c r="J151">
        <v>15</v>
      </c>
      <c r="K151">
        <v>0</v>
      </c>
      <c r="L151" s="1">
        <v>0</v>
      </c>
      <c r="M151">
        <v>4</v>
      </c>
      <c r="N151">
        <v>1</v>
      </c>
      <c r="O151">
        <v>2</v>
      </c>
      <c r="P151">
        <v>145</v>
      </c>
      <c r="Q151">
        <v>0</v>
      </c>
      <c r="R151">
        <v>0</v>
      </c>
      <c r="S151" s="1">
        <v>0</v>
      </c>
      <c r="T151">
        <v>0</v>
      </c>
      <c r="U151">
        <v>0</v>
      </c>
      <c r="V151" s="1">
        <v>0</v>
      </c>
      <c r="W151">
        <v>0</v>
      </c>
      <c r="X151">
        <v>0</v>
      </c>
      <c r="Y151" s="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7</v>
      </c>
      <c r="AI151">
        <v>0</v>
      </c>
      <c r="AJ151">
        <v>1</v>
      </c>
      <c r="AK151">
        <v>0</v>
      </c>
      <c r="AL151">
        <v>0</v>
      </c>
      <c r="AM151">
        <v>7</v>
      </c>
      <c r="AN151">
        <v>0</v>
      </c>
      <c r="AO151">
        <v>0</v>
      </c>
      <c r="AP151" s="1">
        <v>0</v>
      </c>
      <c r="AQ151">
        <v>0</v>
      </c>
      <c r="AR151">
        <v>0</v>
      </c>
      <c r="AS151" s="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 s="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f t="shared" si="2"/>
        <v>4.2</v>
      </c>
    </row>
    <row r="152" spans="1:59" x14ac:dyDescent="0.3">
      <c r="A152" t="s">
        <v>371</v>
      </c>
      <c r="B152" s="4">
        <v>25</v>
      </c>
      <c r="C152" t="s">
        <v>356</v>
      </c>
      <c r="D152" t="s">
        <v>78</v>
      </c>
      <c r="E152" t="s">
        <v>775</v>
      </c>
      <c r="F152">
        <v>26</v>
      </c>
      <c r="G152">
        <v>649</v>
      </c>
      <c r="H152">
        <v>3</v>
      </c>
      <c r="I152">
        <v>1</v>
      </c>
      <c r="J152">
        <v>14</v>
      </c>
      <c r="K152">
        <v>0</v>
      </c>
      <c r="L152" s="1">
        <v>0</v>
      </c>
      <c r="M152">
        <v>4</v>
      </c>
      <c r="N152">
        <v>0</v>
      </c>
      <c r="O152">
        <v>3</v>
      </c>
      <c r="P152">
        <v>217</v>
      </c>
      <c r="Q152">
        <v>0</v>
      </c>
      <c r="R152">
        <v>0</v>
      </c>
      <c r="S152" s="1">
        <v>0</v>
      </c>
      <c r="T152">
        <v>0</v>
      </c>
      <c r="U152">
        <v>0</v>
      </c>
      <c r="V152" s="1">
        <v>0</v>
      </c>
      <c r="W152">
        <v>0</v>
      </c>
      <c r="X152">
        <v>0</v>
      </c>
      <c r="Y152" s="1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16</v>
      </c>
      <c r="AI152">
        <v>0</v>
      </c>
      <c r="AJ152">
        <v>10</v>
      </c>
      <c r="AK152">
        <v>0</v>
      </c>
      <c r="AL152">
        <v>0</v>
      </c>
      <c r="AM152">
        <v>3</v>
      </c>
      <c r="AN152">
        <v>0</v>
      </c>
      <c r="AO152">
        <v>0</v>
      </c>
      <c r="AP152" s="1">
        <v>0</v>
      </c>
      <c r="AQ152">
        <v>0</v>
      </c>
      <c r="AR152">
        <v>0</v>
      </c>
      <c r="AS152" s="1">
        <v>0</v>
      </c>
      <c r="AT152">
        <v>0</v>
      </c>
      <c r="AU152">
        <v>0</v>
      </c>
      <c r="AV152">
        <v>0</v>
      </c>
      <c r="AW152">
        <v>13</v>
      </c>
      <c r="AX152">
        <v>3</v>
      </c>
      <c r="AY152">
        <v>0</v>
      </c>
      <c r="AZ152">
        <v>0</v>
      </c>
      <c r="BA152" s="1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f t="shared" si="2"/>
        <v>4.2</v>
      </c>
    </row>
    <row r="153" spans="1:59" x14ac:dyDescent="0.3">
      <c r="A153" t="s">
        <v>551</v>
      </c>
      <c r="B153" s="4">
        <v>24</v>
      </c>
      <c r="C153" t="s">
        <v>785</v>
      </c>
      <c r="D153" t="s">
        <v>176</v>
      </c>
      <c r="E153" t="s">
        <v>775</v>
      </c>
      <c r="F153">
        <v>31</v>
      </c>
      <c r="G153">
        <v>840</v>
      </c>
      <c r="H153">
        <v>3</v>
      </c>
      <c r="I153">
        <v>1</v>
      </c>
      <c r="J153">
        <v>23</v>
      </c>
      <c r="K153">
        <v>0</v>
      </c>
      <c r="L153" s="1">
        <v>0</v>
      </c>
      <c r="M153">
        <v>2</v>
      </c>
      <c r="N153">
        <v>1</v>
      </c>
      <c r="O153">
        <v>8</v>
      </c>
      <c r="P153">
        <v>399</v>
      </c>
      <c r="Q153">
        <v>0</v>
      </c>
      <c r="R153">
        <v>0</v>
      </c>
      <c r="S153" s="1">
        <v>0</v>
      </c>
      <c r="T153">
        <v>0</v>
      </c>
      <c r="U153">
        <v>0</v>
      </c>
      <c r="V153" s="1">
        <v>0</v>
      </c>
      <c r="W153">
        <v>0</v>
      </c>
      <c r="X153">
        <v>0</v>
      </c>
      <c r="Y153" s="1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12</v>
      </c>
      <c r="AI153">
        <v>0</v>
      </c>
      <c r="AJ153">
        <v>16</v>
      </c>
      <c r="AK153">
        <v>0</v>
      </c>
      <c r="AL153">
        <v>0</v>
      </c>
      <c r="AM153">
        <v>0</v>
      </c>
      <c r="AN153">
        <v>0</v>
      </c>
      <c r="AO153">
        <v>0</v>
      </c>
      <c r="AP153" s="1">
        <v>0</v>
      </c>
      <c r="AQ153">
        <v>0</v>
      </c>
      <c r="AR153">
        <v>0</v>
      </c>
      <c r="AS153" s="1">
        <v>0</v>
      </c>
      <c r="AT153">
        <v>0</v>
      </c>
      <c r="AU153">
        <v>0</v>
      </c>
      <c r="AV153">
        <v>0</v>
      </c>
      <c r="AW153">
        <v>24</v>
      </c>
      <c r="AX153">
        <v>5</v>
      </c>
      <c r="AY153">
        <v>0</v>
      </c>
      <c r="AZ153">
        <v>0</v>
      </c>
      <c r="BA153" s="1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f t="shared" si="2"/>
        <v>4.2</v>
      </c>
    </row>
    <row r="154" spans="1:59" x14ac:dyDescent="0.3">
      <c r="A154" t="s">
        <v>658</v>
      </c>
      <c r="B154" s="4">
        <v>31</v>
      </c>
      <c r="C154" t="s">
        <v>783</v>
      </c>
      <c r="D154" t="s">
        <v>76</v>
      </c>
      <c r="E154" t="s">
        <v>775</v>
      </c>
      <c r="F154">
        <v>18</v>
      </c>
      <c r="G154">
        <v>788</v>
      </c>
      <c r="H154">
        <v>3</v>
      </c>
      <c r="I154">
        <v>2</v>
      </c>
      <c r="J154">
        <v>16</v>
      </c>
      <c r="K154">
        <v>0</v>
      </c>
      <c r="L154" s="1">
        <v>0</v>
      </c>
      <c r="M154">
        <v>0</v>
      </c>
      <c r="N154">
        <v>2</v>
      </c>
      <c r="O154">
        <v>10</v>
      </c>
      <c r="P154">
        <v>293</v>
      </c>
      <c r="Q154">
        <v>0</v>
      </c>
      <c r="R154">
        <v>0</v>
      </c>
      <c r="S154" s="1">
        <v>0</v>
      </c>
      <c r="T154">
        <v>0</v>
      </c>
      <c r="U154">
        <v>0</v>
      </c>
      <c r="V154" s="1">
        <v>0</v>
      </c>
      <c r="W154">
        <v>0</v>
      </c>
      <c r="X154">
        <v>0</v>
      </c>
      <c r="Y154" s="1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</v>
      </c>
      <c r="AI154">
        <v>0</v>
      </c>
      <c r="AJ154">
        <v>16</v>
      </c>
      <c r="AK154">
        <v>0</v>
      </c>
      <c r="AL154">
        <v>0</v>
      </c>
      <c r="AM154">
        <v>4</v>
      </c>
      <c r="AN154">
        <v>0</v>
      </c>
      <c r="AO154">
        <v>0</v>
      </c>
      <c r="AP154" s="1">
        <v>0</v>
      </c>
      <c r="AQ154">
        <v>0</v>
      </c>
      <c r="AR154">
        <v>0</v>
      </c>
      <c r="AS154" s="1">
        <v>0</v>
      </c>
      <c r="AT154">
        <v>0</v>
      </c>
      <c r="AU154">
        <v>0</v>
      </c>
      <c r="AV154">
        <v>0</v>
      </c>
      <c r="AW154">
        <v>21</v>
      </c>
      <c r="AX154">
        <v>2</v>
      </c>
      <c r="AY154">
        <v>0</v>
      </c>
      <c r="AZ154">
        <v>0</v>
      </c>
      <c r="BA154" s="1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f t="shared" si="2"/>
        <v>4.2</v>
      </c>
    </row>
    <row r="155" spans="1:59" x14ac:dyDescent="0.3">
      <c r="A155" t="s">
        <v>308</v>
      </c>
      <c r="B155" s="4">
        <v>27</v>
      </c>
      <c r="C155" t="s">
        <v>300</v>
      </c>
      <c r="D155" t="s">
        <v>59</v>
      </c>
      <c r="E155" t="s">
        <v>775</v>
      </c>
      <c r="F155">
        <v>26</v>
      </c>
      <c r="G155">
        <v>1613</v>
      </c>
      <c r="H155">
        <v>3</v>
      </c>
      <c r="I155">
        <v>1</v>
      </c>
      <c r="J155">
        <v>50</v>
      </c>
      <c r="K155">
        <v>26</v>
      </c>
      <c r="L155" s="1">
        <v>0.15</v>
      </c>
      <c r="M155">
        <v>16</v>
      </c>
      <c r="N155">
        <v>1</v>
      </c>
      <c r="O155">
        <v>27</v>
      </c>
      <c r="P155">
        <v>596</v>
      </c>
      <c r="Q155">
        <v>353</v>
      </c>
      <c r="R155">
        <v>252</v>
      </c>
      <c r="S155" s="1">
        <v>0.71</v>
      </c>
      <c r="T155">
        <v>4</v>
      </c>
      <c r="U155">
        <v>1</v>
      </c>
      <c r="V155" s="1">
        <v>0.25</v>
      </c>
      <c r="W155">
        <v>150</v>
      </c>
      <c r="X155">
        <v>100</v>
      </c>
      <c r="Y155" s="1">
        <v>0.67</v>
      </c>
      <c r="Z155">
        <v>3</v>
      </c>
      <c r="AA155">
        <v>157</v>
      </c>
      <c r="AB155">
        <v>74</v>
      </c>
      <c r="AC155">
        <v>0</v>
      </c>
      <c r="AD155">
        <v>1</v>
      </c>
      <c r="AE155">
        <v>12</v>
      </c>
      <c r="AF155">
        <v>5</v>
      </c>
      <c r="AG155">
        <v>38</v>
      </c>
      <c r="AH155">
        <v>33</v>
      </c>
      <c r="AI155">
        <v>3</v>
      </c>
      <c r="AJ155">
        <v>23</v>
      </c>
      <c r="AK155">
        <v>1</v>
      </c>
      <c r="AL155">
        <v>9</v>
      </c>
      <c r="AM155">
        <v>9</v>
      </c>
      <c r="AN155">
        <v>198</v>
      </c>
      <c r="AO155">
        <v>71</v>
      </c>
      <c r="AP155" s="1">
        <v>0.36</v>
      </c>
      <c r="AQ155">
        <v>107</v>
      </c>
      <c r="AR155">
        <v>46</v>
      </c>
      <c r="AS155" s="1">
        <v>0.43</v>
      </c>
      <c r="AT155">
        <v>0</v>
      </c>
      <c r="AU155">
        <v>0</v>
      </c>
      <c r="AV155">
        <v>0</v>
      </c>
      <c r="AW155">
        <v>27</v>
      </c>
      <c r="AX155">
        <v>2</v>
      </c>
      <c r="AY155">
        <v>0</v>
      </c>
      <c r="AZ155">
        <v>0</v>
      </c>
      <c r="BA155" s="1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f t="shared" si="2"/>
        <v>4.2</v>
      </c>
    </row>
    <row r="156" spans="1:59" x14ac:dyDescent="0.3">
      <c r="A156" t="s">
        <v>501</v>
      </c>
      <c r="B156" s="4">
        <v>23</v>
      </c>
      <c r="C156" t="s">
        <v>787</v>
      </c>
      <c r="D156" t="s">
        <v>74</v>
      </c>
      <c r="E156" t="s">
        <v>775</v>
      </c>
      <c r="F156">
        <v>32</v>
      </c>
      <c r="G156">
        <v>1392</v>
      </c>
      <c r="H156">
        <v>3</v>
      </c>
      <c r="I156">
        <v>1</v>
      </c>
      <c r="J156">
        <v>28</v>
      </c>
      <c r="K156">
        <v>22</v>
      </c>
      <c r="L156" s="1">
        <v>0.04</v>
      </c>
      <c r="M156">
        <v>7</v>
      </c>
      <c r="N156">
        <v>0</v>
      </c>
      <c r="O156">
        <v>3</v>
      </c>
      <c r="P156">
        <v>644</v>
      </c>
      <c r="Q156">
        <v>354</v>
      </c>
      <c r="R156">
        <v>261</v>
      </c>
      <c r="S156" s="1">
        <v>0.74</v>
      </c>
      <c r="T156">
        <v>15</v>
      </c>
      <c r="U156">
        <v>2</v>
      </c>
      <c r="V156" s="1">
        <v>0.13</v>
      </c>
      <c r="W156">
        <v>152</v>
      </c>
      <c r="X156">
        <v>103</v>
      </c>
      <c r="Y156" s="1">
        <v>0.68</v>
      </c>
      <c r="Z156">
        <v>4</v>
      </c>
      <c r="AA156">
        <v>178</v>
      </c>
      <c r="AB156">
        <v>105</v>
      </c>
      <c r="AC156">
        <v>0</v>
      </c>
      <c r="AD156">
        <v>1</v>
      </c>
      <c r="AE156">
        <v>16</v>
      </c>
      <c r="AF156">
        <v>7</v>
      </c>
      <c r="AG156">
        <v>58</v>
      </c>
      <c r="AH156">
        <v>30</v>
      </c>
      <c r="AI156">
        <v>2</v>
      </c>
      <c r="AJ156">
        <v>8</v>
      </c>
      <c r="AK156">
        <v>1</v>
      </c>
      <c r="AL156">
        <v>1</v>
      </c>
      <c r="AM156">
        <v>14</v>
      </c>
      <c r="AN156">
        <v>175</v>
      </c>
      <c r="AO156">
        <v>80</v>
      </c>
      <c r="AP156" s="1">
        <v>0.46</v>
      </c>
      <c r="AQ156">
        <v>36</v>
      </c>
      <c r="AR156">
        <v>14</v>
      </c>
      <c r="AS156" s="1">
        <v>0.39</v>
      </c>
      <c r="AT156">
        <v>0</v>
      </c>
      <c r="AU156">
        <v>0</v>
      </c>
      <c r="AV156">
        <v>0</v>
      </c>
      <c r="AW156">
        <v>9</v>
      </c>
      <c r="AX156">
        <v>2</v>
      </c>
      <c r="AY156">
        <v>0</v>
      </c>
      <c r="AZ156">
        <v>0</v>
      </c>
      <c r="BA156" s="1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f t="shared" si="2"/>
        <v>4.2</v>
      </c>
    </row>
    <row r="157" spans="1:59" x14ac:dyDescent="0.3">
      <c r="A157" t="s">
        <v>283</v>
      </c>
      <c r="B157" s="4">
        <v>25</v>
      </c>
      <c r="C157" t="s">
        <v>270</v>
      </c>
      <c r="D157" t="s">
        <v>59</v>
      </c>
      <c r="E157" t="s">
        <v>775</v>
      </c>
      <c r="F157">
        <v>29</v>
      </c>
      <c r="G157">
        <v>1026</v>
      </c>
      <c r="H157">
        <v>3</v>
      </c>
      <c r="I157">
        <v>1</v>
      </c>
      <c r="J157">
        <v>43</v>
      </c>
      <c r="K157">
        <v>1</v>
      </c>
      <c r="L157" s="1">
        <v>0</v>
      </c>
      <c r="M157">
        <v>10</v>
      </c>
      <c r="N157">
        <v>1</v>
      </c>
      <c r="O157">
        <v>5</v>
      </c>
      <c r="P157">
        <v>465</v>
      </c>
      <c r="Q157">
        <v>987</v>
      </c>
      <c r="R157">
        <v>854</v>
      </c>
      <c r="S157" s="1">
        <v>0.87</v>
      </c>
      <c r="T157">
        <v>6</v>
      </c>
      <c r="U157">
        <v>4</v>
      </c>
      <c r="V157" s="1">
        <v>0.67</v>
      </c>
      <c r="W157">
        <v>248</v>
      </c>
      <c r="X157">
        <v>191</v>
      </c>
      <c r="Y157" s="1">
        <v>0.77</v>
      </c>
      <c r="Z157">
        <v>3</v>
      </c>
      <c r="AA157">
        <v>261</v>
      </c>
      <c r="AB157">
        <v>111</v>
      </c>
      <c r="AC157">
        <v>0</v>
      </c>
      <c r="AD157">
        <v>1</v>
      </c>
      <c r="AE157">
        <v>0</v>
      </c>
      <c r="AF157">
        <v>2</v>
      </c>
      <c r="AG157">
        <v>88</v>
      </c>
      <c r="AH157">
        <v>17</v>
      </c>
      <c r="AI157">
        <v>0</v>
      </c>
      <c r="AJ157">
        <v>10</v>
      </c>
      <c r="AK157">
        <v>18</v>
      </c>
      <c r="AL157">
        <v>8</v>
      </c>
      <c r="AM157">
        <v>15</v>
      </c>
      <c r="AN157">
        <v>169</v>
      </c>
      <c r="AO157">
        <v>82</v>
      </c>
      <c r="AP157" s="1">
        <v>0.49</v>
      </c>
      <c r="AQ157">
        <v>54</v>
      </c>
      <c r="AR157">
        <v>30</v>
      </c>
      <c r="AS157" s="1">
        <v>0.56000000000000005</v>
      </c>
      <c r="AT157">
        <v>0</v>
      </c>
      <c r="AU157">
        <v>0</v>
      </c>
      <c r="AV157">
        <v>0</v>
      </c>
      <c r="AW157">
        <v>0</v>
      </c>
      <c r="AX157">
        <v>4</v>
      </c>
      <c r="AY157">
        <v>1</v>
      </c>
      <c r="AZ157">
        <v>0</v>
      </c>
      <c r="BA157" s="1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f t="shared" si="2"/>
        <v>4.2</v>
      </c>
    </row>
    <row r="158" spans="1:59" x14ac:dyDescent="0.3">
      <c r="A158" t="s">
        <v>686</v>
      </c>
      <c r="B158" s="4">
        <v>32</v>
      </c>
      <c r="C158" t="s">
        <v>782</v>
      </c>
      <c r="D158" t="s">
        <v>62</v>
      </c>
      <c r="E158" t="s">
        <v>773</v>
      </c>
      <c r="F158">
        <v>23</v>
      </c>
      <c r="G158">
        <v>805</v>
      </c>
      <c r="H158">
        <v>3</v>
      </c>
      <c r="I158">
        <v>2</v>
      </c>
      <c r="J158">
        <v>17</v>
      </c>
      <c r="K158">
        <v>0</v>
      </c>
      <c r="L158" s="1">
        <v>0</v>
      </c>
      <c r="M158">
        <v>5</v>
      </c>
      <c r="N158">
        <v>0</v>
      </c>
      <c r="O158">
        <v>5</v>
      </c>
      <c r="P158">
        <v>588</v>
      </c>
      <c r="Q158">
        <v>0</v>
      </c>
      <c r="R158">
        <v>0</v>
      </c>
      <c r="S158" s="1">
        <v>0</v>
      </c>
      <c r="T158">
        <v>0</v>
      </c>
      <c r="U158">
        <v>0</v>
      </c>
      <c r="V158" s="1">
        <v>0</v>
      </c>
      <c r="W158">
        <v>0</v>
      </c>
      <c r="X158">
        <v>0</v>
      </c>
      <c r="Y158" s="1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14</v>
      </c>
      <c r="AI158">
        <v>0</v>
      </c>
      <c r="AJ158">
        <v>7</v>
      </c>
      <c r="AK158">
        <v>0</v>
      </c>
      <c r="AL158">
        <v>0</v>
      </c>
      <c r="AM158">
        <v>16</v>
      </c>
      <c r="AN158">
        <v>0</v>
      </c>
      <c r="AO158">
        <v>0</v>
      </c>
      <c r="AP158" s="1">
        <v>0</v>
      </c>
      <c r="AQ158">
        <v>0</v>
      </c>
      <c r="AR158">
        <v>0</v>
      </c>
      <c r="AS158" s="1">
        <v>0</v>
      </c>
      <c r="AT158">
        <v>0</v>
      </c>
      <c r="AU158">
        <v>0</v>
      </c>
      <c r="AV158">
        <v>0</v>
      </c>
      <c r="AW158">
        <v>16</v>
      </c>
      <c r="AX158">
        <v>3</v>
      </c>
      <c r="AY158">
        <v>0</v>
      </c>
      <c r="AZ158">
        <v>0</v>
      </c>
      <c r="BA158" s="1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f t="shared" si="2"/>
        <v>4.2</v>
      </c>
    </row>
    <row r="159" spans="1:59" x14ac:dyDescent="0.3">
      <c r="A159" t="s">
        <v>386</v>
      </c>
      <c r="B159" s="4">
        <v>20</v>
      </c>
      <c r="C159" t="s">
        <v>356</v>
      </c>
      <c r="D159" t="s">
        <v>59</v>
      </c>
      <c r="E159" t="s">
        <v>773</v>
      </c>
      <c r="F159">
        <v>31</v>
      </c>
      <c r="G159">
        <v>2590</v>
      </c>
      <c r="H159">
        <v>3</v>
      </c>
      <c r="I159">
        <v>2</v>
      </c>
      <c r="J159">
        <v>45</v>
      </c>
      <c r="K159">
        <v>6</v>
      </c>
      <c r="L159" s="1">
        <v>0.06</v>
      </c>
      <c r="M159">
        <v>2</v>
      </c>
      <c r="N159">
        <v>1</v>
      </c>
      <c r="O159">
        <v>6</v>
      </c>
      <c r="P159">
        <v>1399</v>
      </c>
      <c r="Q159">
        <v>483</v>
      </c>
      <c r="R159">
        <v>436</v>
      </c>
      <c r="S159" s="1">
        <v>0.9</v>
      </c>
      <c r="T159">
        <v>6</v>
      </c>
      <c r="U159">
        <v>1</v>
      </c>
      <c r="V159" s="1">
        <v>0.17</v>
      </c>
      <c r="W159">
        <v>147</v>
      </c>
      <c r="X159">
        <v>126</v>
      </c>
      <c r="Y159" s="1">
        <v>0.86</v>
      </c>
      <c r="Z159">
        <v>0</v>
      </c>
      <c r="AA159">
        <v>114</v>
      </c>
      <c r="AB159">
        <v>39</v>
      </c>
      <c r="AC159">
        <v>0</v>
      </c>
      <c r="AD159">
        <v>0</v>
      </c>
      <c r="AE159">
        <v>5</v>
      </c>
      <c r="AF159">
        <v>2</v>
      </c>
      <c r="AG159">
        <v>49</v>
      </c>
      <c r="AH159">
        <v>58</v>
      </c>
      <c r="AI159">
        <v>0</v>
      </c>
      <c r="AJ159">
        <v>7</v>
      </c>
      <c r="AK159">
        <v>21</v>
      </c>
      <c r="AL159">
        <v>2</v>
      </c>
      <c r="AM159">
        <v>32</v>
      </c>
      <c r="AN159">
        <v>95</v>
      </c>
      <c r="AO159">
        <v>47</v>
      </c>
      <c r="AP159" s="1">
        <v>0.5</v>
      </c>
      <c r="AQ159">
        <v>14</v>
      </c>
      <c r="AR159">
        <v>6</v>
      </c>
      <c r="AS159" s="1">
        <v>0.43</v>
      </c>
      <c r="AT159">
        <v>0</v>
      </c>
      <c r="AU159">
        <v>0</v>
      </c>
      <c r="AV159">
        <v>0</v>
      </c>
      <c r="AW159">
        <v>0</v>
      </c>
      <c r="AX159">
        <v>5</v>
      </c>
      <c r="AY159">
        <v>0</v>
      </c>
      <c r="AZ159">
        <v>0</v>
      </c>
      <c r="BA159" s="1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f t="shared" si="2"/>
        <v>4.2</v>
      </c>
    </row>
    <row r="160" spans="1:59" x14ac:dyDescent="0.3">
      <c r="A160" t="s">
        <v>582</v>
      </c>
      <c r="B160" s="4">
        <v>28</v>
      </c>
      <c r="C160" t="s">
        <v>566</v>
      </c>
      <c r="D160" t="s">
        <v>178</v>
      </c>
      <c r="E160" t="s">
        <v>773</v>
      </c>
      <c r="F160">
        <v>32</v>
      </c>
      <c r="G160">
        <v>2018</v>
      </c>
      <c r="H160">
        <v>3</v>
      </c>
      <c r="I160">
        <v>0</v>
      </c>
      <c r="J160">
        <v>17</v>
      </c>
      <c r="K160">
        <v>10</v>
      </c>
      <c r="L160" s="1">
        <v>0.15</v>
      </c>
      <c r="M160">
        <v>2</v>
      </c>
      <c r="N160">
        <v>2</v>
      </c>
      <c r="O160">
        <v>1</v>
      </c>
      <c r="P160">
        <v>1357</v>
      </c>
      <c r="Q160">
        <v>483</v>
      </c>
      <c r="R160">
        <v>388</v>
      </c>
      <c r="S160" s="1">
        <v>0.8</v>
      </c>
      <c r="T160">
        <v>32</v>
      </c>
      <c r="U160">
        <v>7</v>
      </c>
      <c r="V160" s="1">
        <v>0.22</v>
      </c>
      <c r="W160">
        <v>171</v>
      </c>
      <c r="X160">
        <v>123</v>
      </c>
      <c r="Y160" s="1">
        <v>0.72</v>
      </c>
      <c r="Z160">
        <v>3</v>
      </c>
      <c r="AA160">
        <v>233</v>
      </c>
      <c r="AB160">
        <v>115</v>
      </c>
      <c r="AC160">
        <v>0</v>
      </c>
      <c r="AD160">
        <v>0</v>
      </c>
      <c r="AE160">
        <v>5</v>
      </c>
      <c r="AF160">
        <v>3</v>
      </c>
      <c r="AG160">
        <v>94</v>
      </c>
      <c r="AH160">
        <v>18</v>
      </c>
      <c r="AI160">
        <v>0</v>
      </c>
      <c r="AJ160">
        <v>28</v>
      </c>
      <c r="AK160">
        <v>12</v>
      </c>
      <c r="AL160">
        <v>2</v>
      </c>
      <c r="AM160">
        <v>47</v>
      </c>
      <c r="AN160">
        <v>230</v>
      </c>
      <c r="AO160">
        <v>111</v>
      </c>
      <c r="AP160" s="1">
        <v>0.48</v>
      </c>
      <c r="AQ160">
        <v>122</v>
      </c>
      <c r="AR160">
        <v>40</v>
      </c>
      <c r="AS160" s="1">
        <v>0.33</v>
      </c>
      <c r="AT160">
        <v>0</v>
      </c>
      <c r="AU160">
        <v>0</v>
      </c>
      <c r="AV160">
        <v>0</v>
      </c>
      <c r="AW160">
        <v>20</v>
      </c>
      <c r="AX160">
        <v>1</v>
      </c>
      <c r="AY160">
        <v>0</v>
      </c>
      <c r="AZ160">
        <v>0</v>
      </c>
      <c r="BA160" s="1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f t="shared" si="2"/>
        <v>4.2</v>
      </c>
    </row>
    <row r="161" spans="1:59" x14ac:dyDescent="0.3">
      <c r="A161" t="s">
        <v>241</v>
      </c>
      <c r="B161" s="4">
        <v>26</v>
      </c>
      <c r="C161" t="s">
        <v>240</v>
      </c>
      <c r="D161" t="s">
        <v>96</v>
      </c>
      <c r="E161" t="s">
        <v>773</v>
      </c>
      <c r="F161">
        <v>27</v>
      </c>
      <c r="G161">
        <v>911</v>
      </c>
      <c r="H161">
        <v>3</v>
      </c>
      <c r="I161">
        <v>2</v>
      </c>
      <c r="J161">
        <v>25</v>
      </c>
      <c r="K161">
        <v>23</v>
      </c>
      <c r="L161" s="1">
        <v>0.18</v>
      </c>
      <c r="M161">
        <v>6</v>
      </c>
      <c r="N161">
        <v>0</v>
      </c>
      <c r="O161">
        <v>3</v>
      </c>
      <c r="P161">
        <v>486</v>
      </c>
      <c r="Q161">
        <v>547</v>
      </c>
      <c r="R161">
        <v>458</v>
      </c>
      <c r="S161" s="1">
        <v>0.84</v>
      </c>
      <c r="T161">
        <v>74</v>
      </c>
      <c r="U161">
        <v>11</v>
      </c>
      <c r="V161" s="1">
        <v>0.15</v>
      </c>
      <c r="W161">
        <v>315</v>
      </c>
      <c r="X161">
        <v>250</v>
      </c>
      <c r="Y161" s="1">
        <v>0.79</v>
      </c>
      <c r="Z161">
        <v>3</v>
      </c>
      <c r="AA161">
        <v>320</v>
      </c>
      <c r="AB161">
        <v>124</v>
      </c>
      <c r="AC161">
        <v>2</v>
      </c>
      <c r="AD161">
        <v>1</v>
      </c>
      <c r="AE161">
        <v>18</v>
      </c>
      <c r="AF161">
        <v>20</v>
      </c>
      <c r="AG161">
        <v>77</v>
      </c>
      <c r="AH161">
        <v>17</v>
      </c>
      <c r="AI161">
        <v>0</v>
      </c>
      <c r="AJ161">
        <v>9</v>
      </c>
      <c r="AK161">
        <v>12</v>
      </c>
      <c r="AL161">
        <v>3</v>
      </c>
      <c r="AM161">
        <v>12</v>
      </c>
      <c r="AN161">
        <v>167</v>
      </c>
      <c r="AO161">
        <v>90</v>
      </c>
      <c r="AP161" s="1">
        <v>0.54</v>
      </c>
      <c r="AQ161">
        <v>43</v>
      </c>
      <c r="AR161">
        <v>17</v>
      </c>
      <c r="AS161" s="1">
        <v>0.4</v>
      </c>
      <c r="AT161">
        <v>0</v>
      </c>
      <c r="AU161">
        <v>0</v>
      </c>
      <c r="AV161">
        <v>0</v>
      </c>
      <c r="AW161">
        <v>16</v>
      </c>
      <c r="AX161">
        <v>2</v>
      </c>
      <c r="AY161">
        <v>0</v>
      </c>
      <c r="AZ161">
        <v>0</v>
      </c>
      <c r="BA161" s="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f t="shared" si="2"/>
        <v>4.2</v>
      </c>
    </row>
    <row r="162" spans="1:59" x14ac:dyDescent="0.3">
      <c r="A162" t="s">
        <v>156</v>
      </c>
      <c r="B162" s="4">
        <v>25</v>
      </c>
      <c r="C162" t="s">
        <v>131</v>
      </c>
      <c r="D162" t="s">
        <v>59</v>
      </c>
      <c r="E162" t="s">
        <v>773</v>
      </c>
      <c r="F162">
        <v>29</v>
      </c>
      <c r="G162">
        <v>1938</v>
      </c>
      <c r="H162">
        <v>3</v>
      </c>
      <c r="I162">
        <v>5</v>
      </c>
      <c r="J162">
        <v>57</v>
      </c>
      <c r="K162">
        <v>5</v>
      </c>
      <c r="L162" s="1">
        <v>0.06</v>
      </c>
      <c r="M162">
        <v>6</v>
      </c>
      <c r="N162">
        <v>4</v>
      </c>
      <c r="O162">
        <v>4</v>
      </c>
      <c r="P162">
        <v>1303</v>
      </c>
      <c r="Q162">
        <v>589</v>
      </c>
      <c r="R162">
        <v>479</v>
      </c>
      <c r="S162" s="1">
        <v>0.81</v>
      </c>
      <c r="T162">
        <v>10</v>
      </c>
      <c r="U162">
        <v>5</v>
      </c>
      <c r="V162" s="1">
        <v>0.5</v>
      </c>
      <c r="W162">
        <v>119</v>
      </c>
      <c r="X162">
        <v>78</v>
      </c>
      <c r="Y162" s="1">
        <v>0.66</v>
      </c>
      <c r="Z162">
        <v>6</v>
      </c>
      <c r="AA162">
        <v>147</v>
      </c>
      <c r="AB162">
        <v>74</v>
      </c>
      <c r="AC162">
        <v>0</v>
      </c>
      <c r="AD162">
        <v>0</v>
      </c>
      <c r="AE162">
        <v>3</v>
      </c>
      <c r="AF162">
        <v>2</v>
      </c>
      <c r="AG162">
        <v>73</v>
      </c>
      <c r="AH162">
        <v>47</v>
      </c>
      <c r="AI162">
        <v>0</v>
      </c>
      <c r="AJ162">
        <v>9</v>
      </c>
      <c r="AK162">
        <v>27</v>
      </c>
      <c r="AL162">
        <v>7</v>
      </c>
      <c r="AM162">
        <v>44</v>
      </c>
      <c r="AN162">
        <v>110</v>
      </c>
      <c r="AO162">
        <v>69</v>
      </c>
      <c r="AP162" s="1">
        <v>0.63</v>
      </c>
      <c r="AQ162">
        <v>41</v>
      </c>
      <c r="AR162">
        <v>25</v>
      </c>
      <c r="AS162" s="1">
        <v>0.61</v>
      </c>
      <c r="AT162">
        <v>0</v>
      </c>
      <c r="AU162">
        <v>0</v>
      </c>
      <c r="AV162">
        <v>0</v>
      </c>
      <c r="AW162">
        <v>34</v>
      </c>
      <c r="AX162">
        <v>6</v>
      </c>
      <c r="AY162">
        <v>0</v>
      </c>
      <c r="AZ162">
        <v>0</v>
      </c>
      <c r="BA162" s="1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f t="shared" si="2"/>
        <v>4.2</v>
      </c>
    </row>
    <row r="163" spans="1:59" x14ac:dyDescent="0.3">
      <c r="A163" t="s">
        <v>67</v>
      </c>
      <c r="B163" s="4">
        <v>26</v>
      </c>
      <c r="C163" t="s">
        <v>58</v>
      </c>
      <c r="D163" t="s">
        <v>66</v>
      </c>
      <c r="E163" t="s">
        <v>774</v>
      </c>
      <c r="F163">
        <v>28</v>
      </c>
      <c r="G163">
        <v>2365</v>
      </c>
      <c r="H163">
        <v>3</v>
      </c>
      <c r="I163">
        <v>1</v>
      </c>
      <c r="J163">
        <v>22</v>
      </c>
      <c r="K163">
        <v>25</v>
      </c>
      <c r="L163" s="1">
        <v>0.15</v>
      </c>
      <c r="M163">
        <v>4</v>
      </c>
      <c r="N163">
        <v>1</v>
      </c>
      <c r="O163">
        <v>0</v>
      </c>
      <c r="P163">
        <v>1911</v>
      </c>
      <c r="Q163">
        <v>590</v>
      </c>
      <c r="R163">
        <v>466</v>
      </c>
      <c r="S163" s="1">
        <v>0.79</v>
      </c>
      <c r="T163">
        <v>89</v>
      </c>
      <c r="U163">
        <v>21</v>
      </c>
      <c r="V163" s="1">
        <v>0.24</v>
      </c>
      <c r="W163">
        <v>339</v>
      </c>
      <c r="X163">
        <v>254</v>
      </c>
      <c r="Y163" s="1">
        <v>0.75</v>
      </c>
      <c r="Z163">
        <v>5</v>
      </c>
      <c r="AA163">
        <v>337</v>
      </c>
      <c r="AB163">
        <v>216</v>
      </c>
      <c r="AC163">
        <v>0</v>
      </c>
      <c r="AD163">
        <v>3</v>
      </c>
      <c r="AE163">
        <v>18</v>
      </c>
      <c r="AF163">
        <v>22</v>
      </c>
      <c r="AG163">
        <v>78</v>
      </c>
      <c r="AH163">
        <v>2</v>
      </c>
      <c r="AI163">
        <v>10</v>
      </c>
      <c r="AJ163">
        <v>89</v>
      </c>
      <c r="AK163">
        <v>5</v>
      </c>
      <c r="AL163">
        <v>0</v>
      </c>
      <c r="AM163">
        <v>25</v>
      </c>
      <c r="AN163">
        <v>206</v>
      </c>
      <c r="AO163">
        <v>77</v>
      </c>
      <c r="AP163" s="1">
        <v>0.37</v>
      </c>
      <c r="AQ163">
        <v>56</v>
      </c>
      <c r="AR163">
        <v>17</v>
      </c>
      <c r="AS163" s="1">
        <v>0.3</v>
      </c>
      <c r="AT163">
        <v>0</v>
      </c>
      <c r="AU163">
        <v>0</v>
      </c>
      <c r="AV163">
        <v>0</v>
      </c>
      <c r="AW163">
        <v>19</v>
      </c>
      <c r="AX163">
        <v>4</v>
      </c>
      <c r="AY163">
        <v>0</v>
      </c>
      <c r="AZ163">
        <v>0</v>
      </c>
      <c r="BA163" s="1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f t="shared" si="2"/>
        <v>4.2</v>
      </c>
    </row>
    <row r="164" spans="1:59" x14ac:dyDescent="0.3">
      <c r="A164" t="s">
        <v>245</v>
      </c>
      <c r="B164" s="4">
        <v>24</v>
      </c>
      <c r="C164" t="s">
        <v>240</v>
      </c>
      <c r="D164" t="s">
        <v>59</v>
      </c>
      <c r="E164" t="s">
        <v>773</v>
      </c>
      <c r="F164">
        <v>31</v>
      </c>
      <c r="G164">
        <v>1764</v>
      </c>
      <c r="H164">
        <v>3</v>
      </c>
      <c r="I164">
        <v>4</v>
      </c>
      <c r="J164">
        <v>24</v>
      </c>
      <c r="K164">
        <v>3</v>
      </c>
      <c r="L164" s="1">
        <v>0.33</v>
      </c>
      <c r="M164">
        <v>3</v>
      </c>
      <c r="N164">
        <v>0</v>
      </c>
      <c r="O164">
        <v>6</v>
      </c>
      <c r="P164">
        <v>1052</v>
      </c>
      <c r="Q164">
        <v>605</v>
      </c>
      <c r="R164">
        <v>492</v>
      </c>
      <c r="S164" s="1">
        <v>0.81</v>
      </c>
      <c r="T164">
        <v>18</v>
      </c>
      <c r="U164">
        <v>6</v>
      </c>
      <c r="V164" s="1">
        <v>0.33</v>
      </c>
      <c r="W164">
        <v>135</v>
      </c>
      <c r="X164">
        <v>84</v>
      </c>
      <c r="Y164" s="1">
        <v>0.62</v>
      </c>
      <c r="Z164">
        <v>0</v>
      </c>
      <c r="AA164">
        <v>106</v>
      </c>
      <c r="AB164">
        <v>63</v>
      </c>
      <c r="AC164">
        <v>0</v>
      </c>
      <c r="AD164">
        <v>0</v>
      </c>
      <c r="AE164">
        <v>0</v>
      </c>
      <c r="AF164">
        <v>3</v>
      </c>
      <c r="AG164">
        <v>52</v>
      </c>
      <c r="AH164">
        <v>21</v>
      </c>
      <c r="AI164">
        <v>3</v>
      </c>
      <c r="AJ164">
        <v>7</v>
      </c>
      <c r="AK164">
        <v>4</v>
      </c>
      <c r="AL164">
        <v>3</v>
      </c>
      <c r="AM164">
        <v>13</v>
      </c>
      <c r="AN164">
        <v>64</v>
      </c>
      <c r="AO164">
        <v>34</v>
      </c>
      <c r="AP164" s="1">
        <v>0.53</v>
      </c>
      <c r="AQ164">
        <v>73</v>
      </c>
      <c r="AR164">
        <v>42</v>
      </c>
      <c r="AS164" s="1">
        <v>0.57999999999999996</v>
      </c>
      <c r="AT164">
        <v>0</v>
      </c>
      <c r="AU164">
        <v>0</v>
      </c>
      <c r="AV164">
        <v>0</v>
      </c>
      <c r="AW164">
        <v>6</v>
      </c>
      <c r="AX164">
        <v>2</v>
      </c>
      <c r="AY164">
        <v>0</v>
      </c>
      <c r="AZ164">
        <v>0</v>
      </c>
      <c r="BA164" s="1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f t="shared" si="2"/>
        <v>4.2</v>
      </c>
    </row>
    <row r="165" spans="1:59" x14ac:dyDescent="0.3">
      <c r="A165" t="s">
        <v>211</v>
      </c>
      <c r="B165" s="4">
        <v>20</v>
      </c>
      <c r="C165" t="s">
        <v>205</v>
      </c>
      <c r="D165" t="s">
        <v>172</v>
      </c>
      <c r="E165" t="s">
        <v>773</v>
      </c>
      <c r="F165">
        <v>34</v>
      </c>
      <c r="G165">
        <v>2670</v>
      </c>
      <c r="H165">
        <v>3</v>
      </c>
      <c r="I165">
        <v>1</v>
      </c>
      <c r="J165">
        <v>44</v>
      </c>
      <c r="K165">
        <v>9</v>
      </c>
      <c r="L165" s="1">
        <v>0.04</v>
      </c>
      <c r="M165">
        <v>3</v>
      </c>
      <c r="N165">
        <v>1</v>
      </c>
      <c r="O165">
        <v>0</v>
      </c>
      <c r="P165">
        <v>1837</v>
      </c>
      <c r="Q165">
        <v>629</v>
      </c>
      <c r="R165">
        <v>558</v>
      </c>
      <c r="S165" s="1">
        <v>0.89</v>
      </c>
      <c r="T165">
        <v>12</v>
      </c>
      <c r="U165">
        <v>1</v>
      </c>
      <c r="V165" s="1">
        <v>0.08</v>
      </c>
      <c r="W165">
        <v>168</v>
      </c>
      <c r="X165">
        <v>132</v>
      </c>
      <c r="Y165" s="1">
        <v>0.79</v>
      </c>
      <c r="Z165">
        <v>4</v>
      </c>
      <c r="AA165">
        <v>125</v>
      </c>
      <c r="AB165">
        <v>56</v>
      </c>
      <c r="AC165">
        <v>0</v>
      </c>
      <c r="AD165">
        <v>0</v>
      </c>
      <c r="AE165">
        <v>6</v>
      </c>
      <c r="AF165">
        <v>3</v>
      </c>
      <c r="AG165">
        <v>64</v>
      </c>
      <c r="AH165">
        <v>42</v>
      </c>
      <c r="AI165">
        <v>4</v>
      </c>
      <c r="AJ165">
        <v>43</v>
      </c>
      <c r="AK165">
        <v>8</v>
      </c>
      <c r="AL165">
        <v>6</v>
      </c>
      <c r="AM165">
        <v>79</v>
      </c>
      <c r="AN165">
        <v>107</v>
      </c>
      <c r="AO165">
        <v>42</v>
      </c>
      <c r="AP165" s="1">
        <v>0.39</v>
      </c>
      <c r="AQ165">
        <v>23</v>
      </c>
      <c r="AR165">
        <v>11</v>
      </c>
      <c r="AS165" s="1">
        <v>0.48</v>
      </c>
      <c r="AT165">
        <v>0</v>
      </c>
      <c r="AU165">
        <v>0</v>
      </c>
      <c r="AV165">
        <v>0</v>
      </c>
      <c r="AW165">
        <v>40</v>
      </c>
      <c r="AX165">
        <v>6</v>
      </c>
      <c r="AY165">
        <v>1</v>
      </c>
      <c r="AZ165">
        <v>0</v>
      </c>
      <c r="BA165" s="1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f t="shared" si="2"/>
        <v>4.2</v>
      </c>
    </row>
    <row r="166" spans="1:59" x14ac:dyDescent="0.3">
      <c r="A166" t="s">
        <v>292</v>
      </c>
      <c r="B166" s="4">
        <v>24</v>
      </c>
      <c r="C166" t="s">
        <v>270</v>
      </c>
      <c r="D166" t="s">
        <v>59</v>
      </c>
      <c r="E166" t="s">
        <v>774</v>
      </c>
      <c r="F166">
        <v>34</v>
      </c>
      <c r="G166">
        <v>3059</v>
      </c>
      <c r="H166">
        <v>3</v>
      </c>
      <c r="I166">
        <v>2</v>
      </c>
      <c r="J166">
        <v>15</v>
      </c>
      <c r="K166">
        <v>0</v>
      </c>
      <c r="L166" s="1">
        <v>0</v>
      </c>
      <c r="M166">
        <v>2</v>
      </c>
      <c r="N166">
        <v>0</v>
      </c>
      <c r="O166">
        <v>1</v>
      </c>
      <c r="P166">
        <v>2206</v>
      </c>
      <c r="Q166">
        <v>713</v>
      </c>
      <c r="R166">
        <v>552</v>
      </c>
      <c r="S166" s="1">
        <v>0.77</v>
      </c>
      <c r="T166">
        <v>11</v>
      </c>
      <c r="U166">
        <v>3</v>
      </c>
      <c r="V166" s="1">
        <v>0.27</v>
      </c>
      <c r="W166">
        <v>220</v>
      </c>
      <c r="X166">
        <v>117</v>
      </c>
      <c r="Y166" s="1">
        <v>0.53</v>
      </c>
      <c r="Z166">
        <v>0</v>
      </c>
      <c r="AA166">
        <v>200</v>
      </c>
      <c r="AB166">
        <v>103</v>
      </c>
      <c r="AC166">
        <v>0</v>
      </c>
      <c r="AD166">
        <v>0</v>
      </c>
      <c r="AE166">
        <v>0</v>
      </c>
      <c r="AF166">
        <v>1</v>
      </c>
      <c r="AG166">
        <v>71</v>
      </c>
      <c r="AH166">
        <v>18</v>
      </c>
      <c r="AI166">
        <v>11</v>
      </c>
      <c r="AJ166">
        <v>156</v>
      </c>
      <c r="AK166">
        <v>14</v>
      </c>
      <c r="AL166">
        <v>7</v>
      </c>
      <c r="AM166">
        <v>61</v>
      </c>
      <c r="AN166">
        <v>100</v>
      </c>
      <c r="AO166">
        <v>52</v>
      </c>
      <c r="AP166" s="1">
        <v>0.52</v>
      </c>
      <c r="AQ166">
        <v>62</v>
      </c>
      <c r="AR166">
        <v>33</v>
      </c>
      <c r="AS166" s="1">
        <v>0.53</v>
      </c>
      <c r="AT166">
        <v>0</v>
      </c>
      <c r="AU166">
        <v>0</v>
      </c>
      <c r="AV166">
        <v>3</v>
      </c>
      <c r="AW166">
        <v>24</v>
      </c>
      <c r="AX166">
        <v>7</v>
      </c>
      <c r="AY166">
        <v>1</v>
      </c>
      <c r="AZ166">
        <v>0</v>
      </c>
      <c r="BA166" s="1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f t="shared" si="2"/>
        <v>4.2</v>
      </c>
    </row>
    <row r="167" spans="1:59" x14ac:dyDescent="0.3">
      <c r="A167" t="s">
        <v>431</v>
      </c>
      <c r="B167" s="4">
        <v>23</v>
      </c>
      <c r="C167" t="s">
        <v>425</v>
      </c>
      <c r="D167" t="s">
        <v>59</v>
      </c>
      <c r="E167" t="s">
        <v>773</v>
      </c>
      <c r="F167">
        <v>33</v>
      </c>
      <c r="G167">
        <v>1710</v>
      </c>
      <c r="H167">
        <v>3</v>
      </c>
      <c r="I167">
        <v>3</v>
      </c>
      <c r="J167">
        <v>34</v>
      </c>
      <c r="K167">
        <v>4</v>
      </c>
      <c r="L167" s="1">
        <v>0</v>
      </c>
      <c r="M167">
        <v>5</v>
      </c>
      <c r="N167">
        <v>0</v>
      </c>
      <c r="O167">
        <v>0</v>
      </c>
      <c r="P167">
        <v>1367</v>
      </c>
      <c r="Q167">
        <v>718</v>
      </c>
      <c r="R167">
        <v>592</v>
      </c>
      <c r="S167" s="1">
        <v>0.83</v>
      </c>
      <c r="T167">
        <v>16</v>
      </c>
      <c r="U167">
        <v>3</v>
      </c>
      <c r="V167" s="1">
        <v>0.19</v>
      </c>
      <c r="W167">
        <v>213</v>
      </c>
      <c r="X167">
        <v>165</v>
      </c>
      <c r="Y167" s="1">
        <v>0.78</v>
      </c>
      <c r="Z167">
        <v>4</v>
      </c>
      <c r="AA167">
        <v>161</v>
      </c>
      <c r="AB167">
        <v>76</v>
      </c>
      <c r="AC167">
        <v>0</v>
      </c>
      <c r="AD167">
        <v>0</v>
      </c>
      <c r="AE167">
        <v>6</v>
      </c>
      <c r="AF167">
        <v>3</v>
      </c>
      <c r="AG167">
        <v>89</v>
      </c>
      <c r="AH167">
        <v>36</v>
      </c>
      <c r="AI167">
        <v>1</v>
      </c>
      <c r="AJ167">
        <v>8</v>
      </c>
      <c r="AK167">
        <v>18</v>
      </c>
      <c r="AL167">
        <v>5</v>
      </c>
      <c r="AM167">
        <v>39</v>
      </c>
      <c r="AN167">
        <v>158</v>
      </c>
      <c r="AO167">
        <v>75</v>
      </c>
      <c r="AP167" s="1">
        <v>0.48</v>
      </c>
      <c r="AQ167">
        <v>17</v>
      </c>
      <c r="AR167">
        <v>4</v>
      </c>
      <c r="AS167" s="1">
        <v>0.24</v>
      </c>
      <c r="AT167">
        <v>0</v>
      </c>
      <c r="AU167">
        <v>0</v>
      </c>
      <c r="AV167">
        <v>0</v>
      </c>
      <c r="AW167">
        <v>18</v>
      </c>
      <c r="AX167">
        <v>1</v>
      </c>
      <c r="AY167">
        <v>1</v>
      </c>
      <c r="AZ167">
        <v>0</v>
      </c>
      <c r="BA167" s="1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f t="shared" si="2"/>
        <v>4.2</v>
      </c>
    </row>
    <row r="168" spans="1:59" x14ac:dyDescent="0.3">
      <c r="A168" t="s">
        <v>129</v>
      </c>
      <c r="B168" s="4">
        <v>27</v>
      </c>
      <c r="C168" t="s">
        <v>98</v>
      </c>
      <c r="D168" t="s">
        <v>80</v>
      </c>
      <c r="E168" t="s">
        <v>773</v>
      </c>
      <c r="F168">
        <v>36</v>
      </c>
      <c r="G168">
        <v>3032</v>
      </c>
      <c r="H168">
        <v>3</v>
      </c>
      <c r="I168">
        <v>7</v>
      </c>
      <c r="J168">
        <v>41</v>
      </c>
      <c r="K168">
        <v>6</v>
      </c>
      <c r="L168" s="1">
        <v>7.0000000000000007E-2</v>
      </c>
      <c r="M168">
        <v>3</v>
      </c>
      <c r="N168">
        <v>1</v>
      </c>
      <c r="O168">
        <v>0</v>
      </c>
      <c r="P168">
        <v>2517</v>
      </c>
      <c r="Q168">
        <v>722</v>
      </c>
      <c r="R168">
        <v>611</v>
      </c>
      <c r="S168" s="1">
        <v>0.85</v>
      </c>
      <c r="T168">
        <v>55</v>
      </c>
      <c r="U168">
        <v>9</v>
      </c>
      <c r="V168" s="1">
        <v>0.16</v>
      </c>
      <c r="W168">
        <v>219</v>
      </c>
      <c r="X168">
        <v>175</v>
      </c>
      <c r="Y168" s="1">
        <v>0.8</v>
      </c>
      <c r="Z168">
        <v>1</v>
      </c>
      <c r="AA168">
        <v>154</v>
      </c>
      <c r="AB168">
        <v>98</v>
      </c>
      <c r="AC168">
        <v>0</v>
      </c>
      <c r="AD168">
        <v>1</v>
      </c>
      <c r="AE168">
        <v>2</v>
      </c>
      <c r="AF168">
        <v>5</v>
      </c>
      <c r="AG168">
        <v>44</v>
      </c>
      <c r="AH168">
        <v>29</v>
      </c>
      <c r="AI168">
        <v>4</v>
      </c>
      <c r="AJ168">
        <v>46</v>
      </c>
      <c r="AK168">
        <v>11</v>
      </c>
      <c r="AL168">
        <v>9</v>
      </c>
      <c r="AM168">
        <v>84</v>
      </c>
      <c r="AN168">
        <v>89</v>
      </c>
      <c r="AO168">
        <v>50</v>
      </c>
      <c r="AP168" s="1">
        <v>0.56000000000000005</v>
      </c>
      <c r="AQ168">
        <v>14</v>
      </c>
      <c r="AR168">
        <v>5</v>
      </c>
      <c r="AS168" s="1">
        <v>0.36</v>
      </c>
      <c r="AT168">
        <v>0</v>
      </c>
      <c r="AU168">
        <v>0</v>
      </c>
      <c r="AV168">
        <v>0</v>
      </c>
      <c r="AW168">
        <v>41</v>
      </c>
      <c r="AX168">
        <v>4</v>
      </c>
      <c r="AY168">
        <v>0</v>
      </c>
      <c r="AZ168">
        <v>0</v>
      </c>
      <c r="BA168" s="1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f t="shared" si="2"/>
        <v>4.2</v>
      </c>
    </row>
    <row r="169" spans="1:59" x14ac:dyDescent="0.3">
      <c r="A169" t="s">
        <v>97</v>
      </c>
      <c r="B169" s="4">
        <v>22</v>
      </c>
      <c r="C169" t="s">
        <v>98</v>
      </c>
      <c r="D169" t="s">
        <v>80</v>
      </c>
      <c r="E169" t="s">
        <v>773</v>
      </c>
      <c r="F169">
        <v>26</v>
      </c>
      <c r="G169">
        <v>1624</v>
      </c>
      <c r="H169">
        <v>3</v>
      </c>
      <c r="I169">
        <v>0</v>
      </c>
      <c r="J169">
        <v>17</v>
      </c>
      <c r="K169">
        <v>9</v>
      </c>
      <c r="L169" s="1">
        <v>0.05</v>
      </c>
      <c r="M169">
        <v>2</v>
      </c>
      <c r="N169">
        <v>2</v>
      </c>
      <c r="O169">
        <v>0</v>
      </c>
      <c r="P169">
        <v>1057</v>
      </c>
      <c r="Q169">
        <v>786</v>
      </c>
      <c r="R169">
        <v>611</v>
      </c>
      <c r="S169" s="1">
        <v>0.78</v>
      </c>
      <c r="T169">
        <v>48</v>
      </c>
      <c r="U169">
        <v>5</v>
      </c>
      <c r="V169" s="1">
        <v>0.1</v>
      </c>
      <c r="W169">
        <v>344</v>
      </c>
      <c r="X169">
        <v>241</v>
      </c>
      <c r="Y169" s="1">
        <v>0.7</v>
      </c>
      <c r="Z169">
        <v>5</v>
      </c>
      <c r="AA169">
        <v>173</v>
      </c>
      <c r="AB169">
        <v>82</v>
      </c>
      <c r="AC169">
        <v>0</v>
      </c>
      <c r="AD169">
        <v>0</v>
      </c>
      <c r="AE169">
        <v>7</v>
      </c>
      <c r="AF169">
        <v>4</v>
      </c>
      <c r="AG169">
        <v>100</v>
      </c>
      <c r="AH169">
        <v>9</v>
      </c>
      <c r="AI169">
        <v>2</v>
      </c>
      <c r="AJ169">
        <v>40</v>
      </c>
      <c r="AK169">
        <v>8</v>
      </c>
      <c r="AL169">
        <v>2</v>
      </c>
      <c r="AM169">
        <v>55</v>
      </c>
      <c r="AN169">
        <v>151</v>
      </c>
      <c r="AO169">
        <v>61</v>
      </c>
      <c r="AP169" s="1">
        <v>0.4</v>
      </c>
      <c r="AQ169">
        <v>37</v>
      </c>
      <c r="AR169">
        <v>14</v>
      </c>
      <c r="AS169" s="1">
        <v>0.38</v>
      </c>
      <c r="AT169">
        <v>0</v>
      </c>
      <c r="AU169">
        <v>0</v>
      </c>
      <c r="AV169">
        <v>0</v>
      </c>
      <c r="AW169">
        <v>32</v>
      </c>
      <c r="AX169">
        <v>4</v>
      </c>
      <c r="AY169">
        <v>0</v>
      </c>
      <c r="AZ169">
        <v>0</v>
      </c>
      <c r="BA169" s="1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f t="shared" si="2"/>
        <v>4.2</v>
      </c>
    </row>
    <row r="170" spans="1:59" x14ac:dyDescent="0.3">
      <c r="A170" t="s">
        <v>320</v>
      </c>
      <c r="B170" s="4">
        <v>31</v>
      </c>
      <c r="C170" t="s">
        <v>300</v>
      </c>
      <c r="D170" t="s">
        <v>59</v>
      </c>
      <c r="E170" t="s">
        <v>774</v>
      </c>
      <c r="F170">
        <v>14</v>
      </c>
      <c r="G170">
        <v>1046</v>
      </c>
      <c r="H170">
        <v>3</v>
      </c>
      <c r="I170">
        <v>0</v>
      </c>
      <c r="J170">
        <v>10</v>
      </c>
      <c r="K170">
        <v>2</v>
      </c>
      <c r="L170" s="1">
        <v>0</v>
      </c>
      <c r="M170">
        <v>1</v>
      </c>
      <c r="N170">
        <v>1</v>
      </c>
      <c r="O170">
        <v>0</v>
      </c>
      <c r="P170">
        <v>518</v>
      </c>
      <c r="Q170">
        <v>797</v>
      </c>
      <c r="R170">
        <v>725</v>
      </c>
      <c r="S170" s="1">
        <v>0.91</v>
      </c>
      <c r="T170">
        <v>0</v>
      </c>
      <c r="U170">
        <v>0</v>
      </c>
      <c r="V170" s="1">
        <v>0</v>
      </c>
      <c r="W170">
        <v>86</v>
      </c>
      <c r="X170">
        <v>69</v>
      </c>
      <c r="Y170" s="1">
        <v>0.8</v>
      </c>
      <c r="Z170">
        <v>0</v>
      </c>
      <c r="AA170">
        <v>188</v>
      </c>
      <c r="AB170">
        <v>77</v>
      </c>
      <c r="AC170">
        <v>0</v>
      </c>
      <c r="AD170">
        <v>2</v>
      </c>
      <c r="AE170">
        <v>0</v>
      </c>
      <c r="AF170">
        <v>2</v>
      </c>
      <c r="AG170">
        <v>63</v>
      </c>
      <c r="AH170">
        <v>0</v>
      </c>
      <c r="AI170">
        <v>3</v>
      </c>
      <c r="AJ170">
        <v>65</v>
      </c>
      <c r="AK170">
        <v>10</v>
      </c>
      <c r="AL170">
        <v>8</v>
      </c>
      <c r="AM170">
        <v>12</v>
      </c>
      <c r="AN170">
        <v>48</v>
      </c>
      <c r="AO170">
        <v>23</v>
      </c>
      <c r="AP170" s="1">
        <v>0.48</v>
      </c>
      <c r="AQ170">
        <v>39</v>
      </c>
      <c r="AR170">
        <v>19</v>
      </c>
      <c r="AS170" s="1">
        <v>0.49</v>
      </c>
      <c r="AT170">
        <v>0</v>
      </c>
      <c r="AU170">
        <v>0</v>
      </c>
      <c r="AV170">
        <v>0</v>
      </c>
      <c r="AW170">
        <v>9</v>
      </c>
      <c r="AX170">
        <v>5</v>
      </c>
      <c r="AY170">
        <v>0</v>
      </c>
      <c r="AZ170">
        <v>0</v>
      </c>
      <c r="BA170" s="1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f t="shared" si="2"/>
        <v>4.2</v>
      </c>
    </row>
    <row r="171" spans="1:59" x14ac:dyDescent="0.3">
      <c r="A171" t="s">
        <v>299</v>
      </c>
      <c r="B171" s="4">
        <v>31</v>
      </c>
      <c r="C171" t="s">
        <v>300</v>
      </c>
      <c r="D171" t="s">
        <v>277</v>
      </c>
      <c r="E171" t="s">
        <v>773</v>
      </c>
      <c r="F171">
        <v>33</v>
      </c>
      <c r="G171">
        <v>2577</v>
      </c>
      <c r="H171">
        <v>3</v>
      </c>
      <c r="I171">
        <v>2</v>
      </c>
      <c r="J171">
        <v>31</v>
      </c>
      <c r="K171">
        <v>10</v>
      </c>
      <c r="L171" s="1">
        <v>0.1</v>
      </c>
      <c r="M171">
        <v>4</v>
      </c>
      <c r="N171">
        <v>0</v>
      </c>
      <c r="O171">
        <v>10</v>
      </c>
      <c r="P171">
        <v>1231</v>
      </c>
      <c r="Q171">
        <v>875</v>
      </c>
      <c r="R171">
        <v>724</v>
      </c>
      <c r="S171" s="1">
        <v>0.83</v>
      </c>
      <c r="T171">
        <v>23</v>
      </c>
      <c r="U171">
        <v>1</v>
      </c>
      <c r="V171" s="1">
        <v>0.04</v>
      </c>
      <c r="W171">
        <v>305</v>
      </c>
      <c r="X171">
        <v>233</v>
      </c>
      <c r="Y171" s="1">
        <v>0.76</v>
      </c>
      <c r="Z171">
        <v>0</v>
      </c>
      <c r="AA171">
        <v>200</v>
      </c>
      <c r="AB171">
        <v>108</v>
      </c>
      <c r="AC171">
        <v>1</v>
      </c>
      <c r="AD171">
        <v>0</v>
      </c>
      <c r="AE171">
        <v>4</v>
      </c>
      <c r="AF171">
        <v>8</v>
      </c>
      <c r="AG171">
        <v>150</v>
      </c>
      <c r="AH171">
        <v>38</v>
      </c>
      <c r="AI171">
        <v>6</v>
      </c>
      <c r="AJ171">
        <v>19</v>
      </c>
      <c r="AK171">
        <v>10</v>
      </c>
      <c r="AL171">
        <v>6</v>
      </c>
      <c r="AM171">
        <v>48</v>
      </c>
      <c r="AN171">
        <v>210</v>
      </c>
      <c r="AO171">
        <v>77</v>
      </c>
      <c r="AP171" s="1">
        <v>0.37</v>
      </c>
      <c r="AQ171">
        <v>75</v>
      </c>
      <c r="AR171">
        <v>30</v>
      </c>
      <c r="AS171" s="1">
        <v>0.4</v>
      </c>
      <c r="AT171">
        <v>0</v>
      </c>
      <c r="AU171">
        <v>0</v>
      </c>
      <c r="AV171">
        <v>0</v>
      </c>
      <c r="AW171">
        <v>49</v>
      </c>
      <c r="AX171">
        <v>3</v>
      </c>
      <c r="AY171">
        <v>1</v>
      </c>
      <c r="AZ171">
        <v>0</v>
      </c>
      <c r="BA171" s="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f t="shared" si="2"/>
        <v>4.2</v>
      </c>
    </row>
    <row r="172" spans="1:59" x14ac:dyDescent="0.3">
      <c r="A172" t="s">
        <v>448</v>
      </c>
      <c r="B172" s="4">
        <v>33</v>
      </c>
      <c r="C172" t="s">
        <v>425</v>
      </c>
      <c r="D172" t="s">
        <v>74</v>
      </c>
      <c r="E172" t="s">
        <v>774</v>
      </c>
      <c r="F172">
        <v>37</v>
      </c>
      <c r="G172">
        <v>3330</v>
      </c>
      <c r="H172">
        <v>3</v>
      </c>
      <c r="I172">
        <v>1</v>
      </c>
      <c r="J172">
        <v>27</v>
      </c>
      <c r="K172">
        <v>1</v>
      </c>
      <c r="L172" s="1">
        <v>7.0000000000000007E-2</v>
      </c>
      <c r="M172">
        <v>3</v>
      </c>
      <c r="N172">
        <v>1</v>
      </c>
      <c r="O172">
        <v>0</v>
      </c>
      <c r="P172">
        <v>3347</v>
      </c>
      <c r="Q172">
        <v>972</v>
      </c>
      <c r="R172">
        <v>764</v>
      </c>
      <c r="S172" s="1">
        <v>0.79</v>
      </c>
      <c r="T172">
        <v>97</v>
      </c>
      <c r="U172">
        <v>28</v>
      </c>
      <c r="V172" s="1">
        <v>0.28999999999999998</v>
      </c>
      <c r="W172">
        <v>327</v>
      </c>
      <c r="X172">
        <v>229</v>
      </c>
      <c r="Y172" s="1">
        <v>0.7</v>
      </c>
      <c r="Z172">
        <v>2</v>
      </c>
      <c r="AA172">
        <v>171</v>
      </c>
      <c r="AB172">
        <v>105</v>
      </c>
      <c r="AC172">
        <v>0</v>
      </c>
      <c r="AD172">
        <v>0</v>
      </c>
      <c r="AE172">
        <v>1</v>
      </c>
      <c r="AF172">
        <v>5</v>
      </c>
      <c r="AG172">
        <v>88</v>
      </c>
      <c r="AH172">
        <v>5</v>
      </c>
      <c r="AI172">
        <v>14</v>
      </c>
      <c r="AJ172">
        <v>190</v>
      </c>
      <c r="AK172">
        <v>44</v>
      </c>
      <c r="AL172">
        <v>9</v>
      </c>
      <c r="AM172">
        <v>38</v>
      </c>
      <c r="AN172">
        <v>171</v>
      </c>
      <c r="AO172">
        <v>103</v>
      </c>
      <c r="AP172" s="1">
        <v>0.6</v>
      </c>
      <c r="AQ172">
        <v>87</v>
      </c>
      <c r="AR172">
        <v>49</v>
      </c>
      <c r="AS172" s="1">
        <v>0.56000000000000005</v>
      </c>
      <c r="AT172">
        <v>0</v>
      </c>
      <c r="AU172">
        <v>0</v>
      </c>
      <c r="AV172">
        <v>0</v>
      </c>
      <c r="AW172">
        <v>17</v>
      </c>
      <c r="AX172">
        <v>5</v>
      </c>
      <c r="AY172">
        <v>0</v>
      </c>
      <c r="AZ172">
        <v>0</v>
      </c>
      <c r="BA172" s="1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f t="shared" si="2"/>
        <v>4.2</v>
      </c>
    </row>
    <row r="173" spans="1:59" x14ac:dyDescent="0.3">
      <c r="A173" t="s">
        <v>674</v>
      </c>
      <c r="B173" s="4">
        <v>23</v>
      </c>
      <c r="C173" t="s">
        <v>782</v>
      </c>
      <c r="D173" t="s">
        <v>66</v>
      </c>
      <c r="E173" t="s">
        <v>774</v>
      </c>
      <c r="F173">
        <v>36</v>
      </c>
      <c r="G173">
        <v>2987</v>
      </c>
      <c r="H173">
        <v>3</v>
      </c>
      <c r="I173">
        <v>1</v>
      </c>
      <c r="J173">
        <v>35</v>
      </c>
      <c r="K173">
        <v>14</v>
      </c>
      <c r="L173" s="1">
        <v>0.09</v>
      </c>
      <c r="M173">
        <v>2</v>
      </c>
      <c r="N173">
        <v>1</v>
      </c>
      <c r="O173">
        <v>1</v>
      </c>
      <c r="P173">
        <v>2154</v>
      </c>
      <c r="Q173">
        <v>1010</v>
      </c>
      <c r="R173">
        <v>846</v>
      </c>
      <c r="S173" s="1">
        <v>0.84</v>
      </c>
      <c r="T173">
        <v>16</v>
      </c>
      <c r="U173">
        <v>3</v>
      </c>
      <c r="V173" s="1">
        <v>0.19</v>
      </c>
      <c r="W173">
        <v>376</v>
      </c>
      <c r="X173">
        <v>292</v>
      </c>
      <c r="Y173" s="1">
        <v>0.78</v>
      </c>
      <c r="Z173">
        <v>7</v>
      </c>
      <c r="AA173">
        <v>257</v>
      </c>
      <c r="AB173">
        <v>125</v>
      </c>
      <c r="AC173">
        <v>2</v>
      </c>
      <c r="AD173">
        <v>1</v>
      </c>
      <c r="AE173">
        <v>3</v>
      </c>
      <c r="AF173">
        <v>7</v>
      </c>
      <c r="AG173">
        <v>149</v>
      </c>
      <c r="AH173">
        <v>51</v>
      </c>
      <c r="AI173">
        <v>4</v>
      </c>
      <c r="AJ173">
        <v>32</v>
      </c>
      <c r="AK173">
        <v>23</v>
      </c>
      <c r="AL173">
        <v>7</v>
      </c>
      <c r="AM173">
        <v>116</v>
      </c>
      <c r="AN173">
        <v>263</v>
      </c>
      <c r="AO173">
        <v>107</v>
      </c>
      <c r="AP173" s="1">
        <v>0.41</v>
      </c>
      <c r="AQ173">
        <v>107</v>
      </c>
      <c r="AR173">
        <v>59</v>
      </c>
      <c r="AS173" s="1">
        <v>0.55000000000000004</v>
      </c>
      <c r="AT173">
        <v>0</v>
      </c>
      <c r="AU173">
        <v>0</v>
      </c>
      <c r="AV173">
        <v>0</v>
      </c>
      <c r="AW173">
        <v>70</v>
      </c>
      <c r="AX173">
        <v>9</v>
      </c>
      <c r="AY173">
        <v>1</v>
      </c>
      <c r="AZ173">
        <v>0</v>
      </c>
      <c r="BA173" s="1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f t="shared" si="2"/>
        <v>4.2</v>
      </c>
    </row>
    <row r="174" spans="1:59" x14ac:dyDescent="0.3">
      <c r="A174" t="s">
        <v>447</v>
      </c>
      <c r="B174" s="4">
        <v>25</v>
      </c>
      <c r="C174" t="s">
        <v>425</v>
      </c>
      <c r="D174" t="s">
        <v>59</v>
      </c>
      <c r="E174" t="s">
        <v>774</v>
      </c>
      <c r="F174">
        <v>33</v>
      </c>
      <c r="G174">
        <v>2377</v>
      </c>
      <c r="H174">
        <v>3</v>
      </c>
      <c r="I174">
        <v>6</v>
      </c>
      <c r="J174">
        <v>45</v>
      </c>
      <c r="K174">
        <v>7</v>
      </c>
      <c r="L174" s="1">
        <v>0.17</v>
      </c>
      <c r="M174">
        <v>2</v>
      </c>
      <c r="N174">
        <v>3</v>
      </c>
      <c r="O174">
        <v>1</v>
      </c>
      <c r="P174">
        <v>2321</v>
      </c>
      <c r="Q174">
        <v>1094</v>
      </c>
      <c r="R174">
        <v>944</v>
      </c>
      <c r="S174" s="1">
        <v>0.86</v>
      </c>
      <c r="T174">
        <v>10</v>
      </c>
      <c r="U174">
        <v>1</v>
      </c>
      <c r="V174" s="1">
        <v>0.1</v>
      </c>
      <c r="W174">
        <v>170</v>
      </c>
      <c r="X174">
        <v>122</v>
      </c>
      <c r="Y174" s="1">
        <v>0.72</v>
      </c>
      <c r="Z174">
        <v>2</v>
      </c>
      <c r="AA174">
        <v>184</v>
      </c>
      <c r="AB174">
        <v>93</v>
      </c>
      <c r="AC174">
        <v>0</v>
      </c>
      <c r="AD174">
        <v>0</v>
      </c>
      <c r="AE174">
        <v>0</v>
      </c>
      <c r="AF174">
        <v>2</v>
      </c>
      <c r="AG174">
        <v>85</v>
      </c>
      <c r="AH174">
        <v>15</v>
      </c>
      <c r="AI174">
        <v>4</v>
      </c>
      <c r="AJ174">
        <v>48</v>
      </c>
      <c r="AK174">
        <v>29</v>
      </c>
      <c r="AL174">
        <v>12</v>
      </c>
      <c r="AM174">
        <v>72</v>
      </c>
      <c r="AN174">
        <v>104</v>
      </c>
      <c r="AO174">
        <v>61</v>
      </c>
      <c r="AP174" s="1">
        <v>0.59</v>
      </c>
      <c r="AQ174">
        <v>76</v>
      </c>
      <c r="AR174">
        <v>45</v>
      </c>
      <c r="AS174" s="1">
        <v>0.59</v>
      </c>
      <c r="AT174">
        <v>0</v>
      </c>
      <c r="AU174">
        <v>0</v>
      </c>
      <c r="AV174">
        <v>0</v>
      </c>
      <c r="AW174">
        <v>11</v>
      </c>
      <c r="AX174">
        <v>5</v>
      </c>
      <c r="AY174">
        <v>0</v>
      </c>
      <c r="AZ174">
        <v>0</v>
      </c>
      <c r="BA174" s="1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f t="shared" si="2"/>
        <v>4.2</v>
      </c>
    </row>
    <row r="175" spans="1:59" x14ac:dyDescent="0.3">
      <c r="A175" t="s">
        <v>141</v>
      </c>
      <c r="B175" s="4">
        <v>19</v>
      </c>
      <c r="C175" t="s">
        <v>131</v>
      </c>
      <c r="D175" t="s">
        <v>62</v>
      </c>
      <c r="E175" t="s">
        <v>774</v>
      </c>
      <c r="F175">
        <v>32</v>
      </c>
      <c r="G175">
        <v>2422</v>
      </c>
      <c r="H175">
        <v>3</v>
      </c>
      <c r="I175">
        <v>2</v>
      </c>
      <c r="J175">
        <v>18</v>
      </c>
      <c r="K175">
        <v>15</v>
      </c>
      <c r="L175" s="1">
        <v>0.08</v>
      </c>
      <c r="M175">
        <v>2</v>
      </c>
      <c r="N175">
        <v>1</v>
      </c>
      <c r="O175">
        <v>2</v>
      </c>
      <c r="P175">
        <v>2044</v>
      </c>
      <c r="Q175">
        <v>1476</v>
      </c>
      <c r="R175">
        <v>1326</v>
      </c>
      <c r="S175" s="1">
        <v>0.9</v>
      </c>
      <c r="T175">
        <v>34</v>
      </c>
      <c r="U175">
        <v>6</v>
      </c>
      <c r="V175" s="1">
        <v>0.18</v>
      </c>
      <c r="W175">
        <v>590</v>
      </c>
      <c r="X175">
        <v>502</v>
      </c>
      <c r="Y175" s="1">
        <v>0.85</v>
      </c>
      <c r="Z175">
        <v>5</v>
      </c>
      <c r="AA175">
        <v>422</v>
      </c>
      <c r="AB175">
        <v>226</v>
      </c>
      <c r="AC175">
        <v>0</v>
      </c>
      <c r="AD175">
        <v>1</v>
      </c>
      <c r="AE175">
        <v>9</v>
      </c>
      <c r="AF175">
        <v>8</v>
      </c>
      <c r="AG175">
        <v>156</v>
      </c>
      <c r="AH175">
        <v>1</v>
      </c>
      <c r="AI175">
        <v>7</v>
      </c>
      <c r="AJ175">
        <v>194</v>
      </c>
      <c r="AK175">
        <v>25</v>
      </c>
      <c r="AL175">
        <v>13</v>
      </c>
      <c r="AM175">
        <v>36</v>
      </c>
      <c r="AN175">
        <v>172</v>
      </c>
      <c r="AO175">
        <v>82</v>
      </c>
      <c r="AP175" s="1">
        <v>0.48</v>
      </c>
      <c r="AQ175">
        <v>64</v>
      </c>
      <c r="AR175">
        <v>38</v>
      </c>
      <c r="AS175" s="1">
        <v>0.59</v>
      </c>
      <c r="AT175">
        <v>0</v>
      </c>
      <c r="AU175">
        <v>0</v>
      </c>
      <c r="AV175">
        <v>0</v>
      </c>
      <c r="AW175">
        <v>31</v>
      </c>
      <c r="AX175">
        <v>10</v>
      </c>
      <c r="AY175">
        <v>0</v>
      </c>
      <c r="AZ175">
        <v>0</v>
      </c>
      <c r="BA175" s="1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f t="shared" si="2"/>
        <v>4.2</v>
      </c>
    </row>
    <row r="176" spans="1:59" x14ac:dyDescent="0.3">
      <c r="A176" t="s">
        <v>81</v>
      </c>
      <c r="B176" s="4">
        <v>25</v>
      </c>
      <c r="C176" t="s">
        <v>58</v>
      </c>
      <c r="D176" t="s">
        <v>82</v>
      </c>
      <c r="E176" t="s">
        <v>773</v>
      </c>
      <c r="F176">
        <v>30</v>
      </c>
      <c r="G176">
        <v>2328</v>
      </c>
      <c r="H176">
        <v>3</v>
      </c>
      <c r="I176">
        <v>8</v>
      </c>
      <c r="J176">
        <v>49</v>
      </c>
      <c r="K176">
        <v>12</v>
      </c>
      <c r="L176" s="1">
        <v>0.13</v>
      </c>
      <c r="M176">
        <v>4</v>
      </c>
      <c r="N176">
        <v>2</v>
      </c>
      <c r="O176">
        <v>1</v>
      </c>
      <c r="P176">
        <v>1791</v>
      </c>
      <c r="Q176">
        <v>1878</v>
      </c>
      <c r="R176">
        <v>1742</v>
      </c>
      <c r="S176" s="1">
        <v>0.93</v>
      </c>
      <c r="T176">
        <v>0</v>
      </c>
      <c r="U176">
        <v>0</v>
      </c>
      <c r="V176" s="1">
        <v>0</v>
      </c>
      <c r="W176">
        <v>721</v>
      </c>
      <c r="X176">
        <v>639</v>
      </c>
      <c r="Y176" s="1">
        <v>0.89</v>
      </c>
      <c r="Z176">
        <v>15</v>
      </c>
      <c r="AA176">
        <v>575</v>
      </c>
      <c r="AB176">
        <v>259</v>
      </c>
      <c r="AC176">
        <v>1</v>
      </c>
      <c r="AD176">
        <v>1</v>
      </c>
      <c r="AE176">
        <v>6</v>
      </c>
      <c r="AF176">
        <v>12</v>
      </c>
      <c r="AG176">
        <v>114</v>
      </c>
      <c r="AH176">
        <v>40</v>
      </c>
      <c r="AI176">
        <v>5</v>
      </c>
      <c r="AJ176">
        <v>5</v>
      </c>
      <c r="AK176">
        <v>24</v>
      </c>
      <c r="AL176">
        <v>0</v>
      </c>
      <c r="AM176">
        <v>19</v>
      </c>
      <c r="AN176">
        <v>214</v>
      </c>
      <c r="AO176">
        <v>117</v>
      </c>
      <c r="AP176" s="1">
        <v>0.55000000000000004</v>
      </c>
      <c r="AQ176">
        <v>19</v>
      </c>
      <c r="AR176">
        <v>10</v>
      </c>
      <c r="AS176" s="1">
        <v>0.53</v>
      </c>
      <c r="AT176">
        <v>0</v>
      </c>
      <c r="AU176">
        <v>0</v>
      </c>
      <c r="AV176">
        <v>0</v>
      </c>
      <c r="AW176">
        <v>12</v>
      </c>
      <c r="AX176">
        <v>4</v>
      </c>
      <c r="AY176">
        <v>0</v>
      </c>
      <c r="AZ176">
        <v>0</v>
      </c>
      <c r="BA176" s="1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f t="shared" si="2"/>
        <v>4.2</v>
      </c>
    </row>
    <row r="177" spans="1:59" x14ac:dyDescent="0.3">
      <c r="A177" t="s">
        <v>235</v>
      </c>
      <c r="B177" s="4">
        <v>23</v>
      </c>
      <c r="C177" t="s">
        <v>205</v>
      </c>
      <c r="D177" t="s">
        <v>94</v>
      </c>
      <c r="E177" t="s">
        <v>774</v>
      </c>
      <c r="F177">
        <v>15</v>
      </c>
      <c r="G177">
        <v>860</v>
      </c>
      <c r="H177">
        <v>2</v>
      </c>
      <c r="I177">
        <v>2</v>
      </c>
      <c r="J177">
        <v>6</v>
      </c>
      <c r="K177">
        <v>0</v>
      </c>
      <c r="L177" s="1">
        <v>0</v>
      </c>
      <c r="M177">
        <v>0</v>
      </c>
      <c r="N177">
        <v>0</v>
      </c>
      <c r="O177">
        <v>0</v>
      </c>
      <c r="P177">
        <v>556</v>
      </c>
      <c r="Q177">
        <v>0</v>
      </c>
      <c r="R177">
        <v>0</v>
      </c>
      <c r="S177" s="1">
        <v>0</v>
      </c>
      <c r="T177">
        <v>0</v>
      </c>
      <c r="U177">
        <v>0</v>
      </c>
      <c r="V177" s="1">
        <v>0</v>
      </c>
      <c r="W177">
        <v>0</v>
      </c>
      <c r="X177">
        <v>0</v>
      </c>
      <c r="Y177" s="1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5</v>
      </c>
      <c r="AI177">
        <v>1</v>
      </c>
      <c r="AJ177">
        <v>21</v>
      </c>
      <c r="AK177">
        <v>0</v>
      </c>
      <c r="AL177">
        <v>0</v>
      </c>
      <c r="AM177">
        <v>17</v>
      </c>
      <c r="AN177">
        <v>0</v>
      </c>
      <c r="AO177">
        <v>0</v>
      </c>
      <c r="AP177" s="1">
        <v>0</v>
      </c>
      <c r="AQ177">
        <v>0</v>
      </c>
      <c r="AR177">
        <v>0</v>
      </c>
      <c r="AS177" s="1">
        <v>0</v>
      </c>
      <c r="AT177">
        <v>0</v>
      </c>
      <c r="AU177">
        <v>0</v>
      </c>
      <c r="AV177">
        <v>0</v>
      </c>
      <c r="AW177">
        <v>15</v>
      </c>
      <c r="AX177">
        <v>0</v>
      </c>
      <c r="AY177">
        <v>0</v>
      </c>
      <c r="AZ177">
        <v>0</v>
      </c>
      <c r="BA177" s="1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f t="shared" si="2"/>
        <v>4.2</v>
      </c>
    </row>
    <row r="178" spans="1:59" x14ac:dyDescent="0.3">
      <c r="A178" t="s">
        <v>307</v>
      </c>
      <c r="B178" s="4">
        <v>21</v>
      </c>
      <c r="C178" t="s">
        <v>300</v>
      </c>
      <c r="D178" t="s">
        <v>105</v>
      </c>
      <c r="E178" t="s">
        <v>773</v>
      </c>
      <c r="F178">
        <v>16</v>
      </c>
      <c r="G178">
        <v>770</v>
      </c>
      <c r="H178">
        <v>2</v>
      </c>
      <c r="I178">
        <v>3</v>
      </c>
      <c r="J178">
        <v>27</v>
      </c>
      <c r="K178">
        <v>0</v>
      </c>
      <c r="L178" s="1">
        <v>0</v>
      </c>
      <c r="M178">
        <v>1</v>
      </c>
      <c r="N178">
        <v>0</v>
      </c>
      <c r="O178">
        <v>1</v>
      </c>
      <c r="P178">
        <v>429</v>
      </c>
      <c r="Q178">
        <v>0</v>
      </c>
      <c r="R178">
        <v>0</v>
      </c>
      <c r="S178" s="1">
        <v>0</v>
      </c>
      <c r="T178">
        <v>0</v>
      </c>
      <c r="U178">
        <v>0</v>
      </c>
      <c r="V178" s="1">
        <v>0</v>
      </c>
      <c r="W178">
        <v>0</v>
      </c>
      <c r="X178">
        <v>0</v>
      </c>
      <c r="Y178" s="1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13</v>
      </c>
      <c r="AI178">
        <v>0</v>
      </c>
      <c r="AJ178">
        <v>10</v>
      </c>
      <c r="AK178">
        <v>0</v>
      </c>
      <c r="AL178">
        <v>0</v>
      </c>
      <c r="AM178">
        <v>11</v>
      </c>
      <c r="AN178">
        <v>0</v>
      </c>
      <c r="AO178">
        <v>0</v>
      </c>
      <c r="AP178" s="1">
        <v>0</v>
      </c>
      <c r="AQ178">
        <v>0</v>
      </c>
      <c r="AR178">
        <v>0</v>
      </c>
      <c r="AS178" s="1">
        <v>0</v>
      </c>
      <c r="AT178">
        <v>0</v>
      </c>
      <c r="AU178">
        <v>0</v>
      </c>
      <c r="AV178">
        <v>0</v>
      </c>
      <c r="AW178">
        <v>14</v>
      </c>
      <c r="AX178">
        <v>4</v>
      </c>
      <c r="AY178">
        <v>0</v>
      </c>
      <c r="AZ178">
        <v>0</v>
      </c>
      <c r="BA178" s="1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f t="shared" si="2"/>
        <v>4.2</v>
      </c>
    </row>
    <row r="179" spans="1:59" x14ac:dyDescent="0.3">
      <c r="A179" t="s">
        <v>353</v>
      </c>
      <c r="B179" s="4">
        <v>33</v>
      </c>
      <c r="C179" t="s">
        <v>329</v>
      </c>
      <c r="D179" t="s">
        <v>78</v>
      </c>
      <c r="E179" t="s">
        <v>773</v>
      </c>
      <c r="F179">
        <v>25</v>
      </c>
      <c r="G179">
        <v>615</v>
      </c>
      <c r="H179">
        <v>2</v>
      </c>
      <c r="I179">
        <v>0</v>
      </c>
      <c r="J179">
        <v>11</v>
      </c>
      <c r="K179">
        <v>0</v>
      </c>
      <c r="L179" s="1">
        <v>0</v>
      </c>
      <c r="M179">
        <v>0</v>
      </c>
      <c r="N179">
        <v>0</v>
      </c>
      <c r="O179">
        <v>0</v>
      </c>
      <c r="P179">
        <v>713</v>
      </c>
      <c r="Q179">
        <v>0</v>
      </c>
      <c r="R179">
        <v>0</v>
      </c>
      <c r="S179" s="1">
        <v>0</v>
      </c>
      <c r="T179">
        <v>0</v>
      </c>
      <c r="U179">
        <v>0</v>
      </c>
      <c r="V179" s="1">
        <v>0</v>
      </c>
      <c r="W179">
        <v>0</v>
      </c>
      <c r="X179">
        <v>0</v>
      </c>
      <c r="Y179" s="1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0</v>
      </c>
      <c r="AJ179">
        <v>3</v>
      </c>
      <c r="AK179">
        <v>0</v>
      </c>
      <c r="AL179">
        <v>0</v>
      </c>
      <c r="AM179">
        <v>13</v>
      </c>
      <c r="AN179">
        <v>0</v>
      </c>
      <c r="AO179">
        <v>0</v>
      </c>
      <c r="AP179" s="1">
        <v>0</v>
      </c>
      <c r="AQ179">
        <v>0</v>
      </c>
      <c r="AR179">
        <v>0</v>
      </c>
      <c r="AS179" s="1">
        <v>0</v>
      </c>
      <c r="AT179">
        <v>0</v>
      </c>
      <c r="AU179">
        <v>0</v>
      </c>
      <c r="AV179">
        <v>0</v>
      </c>
      <c r="AW179">
        <v>8</v>
      </c>
      <c r="AX179">
        <v>3</v>
      </c>
      <c r="AY179">
        <v>1</v>
      </c>
      <c r="AZ179">
        <v>0</v>
      </c>
      <c r="BA179" s="1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f t="shared" si="2"/>
        <v>4.2</v>
      </c>
    </row>
    <row r="180" spans="1:59" x14ac:dyDescent="0.3">
      <c r="A180" t="s">
        <v>385</v>
      </c>
      <c r="B180" s="4">
        <v>26</v>
      </c>
      <c r="C180" t="s">
        <v>356</v>
      </c>
      <c r="D180" t="s">
        <v>140</v>
      </c>
      <c r="E180" t="s">
        <v>773</v>
      </c>
      <c r="F180">
        <v>18</v>
      </c>
      <c r="G180">
        <v>696</v>
      </c>
      <c r="H180">
        <v>2</v>
      </c>
      <c r="I180">
        <v>0</v>
      </c>
      <c r="J180">
        <v>13</v>
      </c>
      <c r="K180">
        <v>0</v>
      </c>
      <c r="L180" s="1">
        <v>0</v>
      </c>
      <c r="M180">
        <v>2</v>
      </c>
      <c r="N180">
        <v>0</v>
      </c>
      <c r="O180">
        <v>2</v>
      </c>
      <c r="P180">
        <v>363</v>
      </c>
      <c r="Q180">
        <v>0</v>
      </c>
      <c r="R180">
        <v>0</v>
      </c>
      <c r="S180" s="1">
        <v>0</v>
      </c>
      <c r="T180">
        <v>0</v>
      </c>
      <c r="U180">
        <v>0</v>
      </c>
      <c r="V180" s="1">
        <v>0</v>
      </c>
      <c r="W180">
        <v>0</v>
      </c>
      <c r="X180">
        <v>0</v>
      </c>
      <c r="Y180" s="1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15</v>
      </c>
      <c r="AI180">
        <v>0</v>
      </c>
      <c r="AJ180">
        <v>5</v>
      </c>
      <c r="AK180">
        <v>0</v>
      </c>
      <c r="AL180">
        <v>0</v>
      </c>
      <c r="AM180">
        <v>9</v>
      </c>
      <c r="AN180">
        <v>0</v>
      </c>
      <c r="AO180">
        <v>0</v>
      </c>
      <c r="AP180" s="1">
        <v>0</v>
      </c>
      <c r="AQ180">
        <v>0</v>
      </c>
      <c r="AR180">
        <v>0</v>
      </c>
      <c r="AS180" s="1">
        <v>0</v>
      </c>
      <c r="AT180">
        <v>0</v>
      </c>
      <c r="AU180">
        <v>0</v>
      </c>
      <c r="AV180">
        <v>0</v>
      </c>
      <c r="AW180">
        <v>4</v>
      </c>
      <c r="AX180">
        <v>1</v>
      </c>
      <c r="AY180">
        <v>0</v>
      </c>
      <c r="AZ180">
        <v>0</v>
      </c>
      <c r="BA180" s="1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f t="shared" si="2"/>
        <v>4.2</v>
      </c>
    </row>
    <row r="181" spans="1:59" x14ac:dyDescent="0.3">
      <c r="A181" t="s">
        <v>465</v>
      </c>
      <c r="B181" s="4">
        <v>30</v>
      </c>
      <c r="C181" t="s">
        <v>453</v>
      </c>
      <c r="D181" t="s">
        <v>59</v>
      </c>
      <c r="E181" t="s">
        <v>774</v>
      </c>
      <c r="F181">
        <v>11</v>
      </c>
      <c r="G181">
        <v>545</v>
      </c>
      <c r="H181">
        <v>2</v>
      </c>
      <c r="I181">
        <v>0</v>
      </c>
      <c r="J181">
        <v>2</v>
      </c>
      <c r="K181">
        <v>0</v>
      </c>
      <c r="L181" s="1">
        <v>0</v>
      </c>
      <c r="M181">
        <v>0</v>
      </c>
      <c r="N181">
        <v>0</v>
      </c>
      <c r="O181">
        <v>0</v>
      </c>
      <c r="P181">
        <v>448</v>
      </c>
      <c r="Q181">
        <v>0</v>
      </c>
      <c r="R181">
        <v>0</v>
      </c>
      <c r="S181" s="1">
        <v>0</v>
      </c>
      <c r="T181">
        <v>0</v>
      </c>
      <c r="U181">
        <v>0</v>
      </c>
      <c r="V181" s="1">
        <v>0</v>
      </c>
      <c r="W181">
        <v>0</v>
      </c>
      <c r="X181">
        <v>0</v>
      </c>
      <c r="Y181" s="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18</v>
      </c>
      <c r="AK181">
        <v>0</v>
      </c>
      <c r="AL181">
        <v>0</v>
      </c>
      <c r="AM181">
        <v>6</v>
      </c>
      <c r="AN181">
        <v>0</v>
      </c>
      <c r="AO181">
        <v>0</v>
      </c>
      <c r="AP181" s="1">
        <v>0</v>
      </c>
      <c r="AQ181">
        <v>0</v>
      </c>
      <c r="AR181">
        <v>0</v>
      </c>
      <c r="AS181" s="1">
        <v>0</v>
      </c>
      <c r="AT181">
        <v>0</v>
      </c>
      <c r="AU181">
        <v>0</v>
      </c>
      <c r="AV181">
        <v>0</v>
      </c>
      <c r="AW181">
        <v>2</v>
      </c>
      <c r="AX181">
        <v>1</v>
      </c>
      <c r="AY181">
        <v>0</v>
      </c>
      <c r="AZ181">
        <v>0</v>
      </c>
      <c r="BA181" s="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f t="shared" si="2"/>
        <v>4.2</v>
      </c>
    </row>
    <row r="182" spans="1:59" x14ac:dyDescent="0.3">
      <c r="A182" t="s">
        <v>142</v>
      </c>
      <c r="B182" s="4">
        <v>27</v>
      </c>
      <c r="C182" t="s">
        <v>131</v>
      </c>
      <c r="D182" t="s">
        <v>143</v>
      </c>
      <c r="E182" t="s">
        <v>775</v>
      </c>
      <c r="F182">
        <v>17</v>
      </c>
      <c r="G182">
        <v>331</v>
      </c>
      <c r="H182">
        <v>2</v>
      </c>
      <c r="I182">
        <v>1</v>
      </c>
      <c r="J182">
        <v>20</v>
      </c>
      <c r="K182">
        <v>0</v>
      </c>
      <c r="L182" s="1">
        <v>0</v>
      </c>
      <c r="M182">
        <v>3</v>
      </c>
      <c r="N182">
        <v>0</v>
      </c>
      <c r="O182">
        <v>1</v>
      </c>
      <c r="P182">
        <v>193</v>
      </c>
      <c r="Q182">
        <v>0</v>
      </c>
      <c r="R182">
        <v>0</v>
      </c>
      <c r="S182" s="1">
        <v>0</v>
      </c>
      <c r="T182">
        <v>0</v>
      </c>
      <c r="U182">
        <v>0</v>
      </c>
      <c r="V182" s="1">
        <v>0</v>
      </c>
      <c r="W182">
        <v>0</v>
      </c>
      <c r="X182">
        <v>0</v>
      </c>
      <c r="Y182" s="1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13</v>
      </c>
      <c r="AI182">
        <v>0</v>
      </c>
      <c r="AJ182">
        <v>6</v>
      </c>
      <c r="AK182">
        <v>0</v>
      </c>
      <c r="AL182">
        <v>0</v>
      </c>
      <c r="AM182">
        <v>1</v>
      </c>
      <c r="AN182">
        <v>0</v>
      </c>
      <c r="AO182">
        <v>0</v>
      </c>
      <c r="AP182" s="1">
        <v>0</v>
      </c>
      <c r="AQ182">
        <v>0</v>
      </c>
      <c r="AR182">
        <v>0</v>
      </c>
      <c r="AS182" s="1">
        <v>0</v>
      </c>
      <c r="AT182">
        <v>0</v>
      </c>
      <c r="AU182">
        <v>0</v>
      </c>
      <c r="AV182">
        <v>0</v>
      </c>
      <c r="AW182">
        <v>6</v>
      </c>
      <c r="AX182">
        <v>2</v>
      </c>
      <c r="AY182">
        <v>0</v>
      </c>
      <c r="AZ182">
        <v>0</v>
      </c>
      <c r="BA182" s="1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f t="shared" si="2"/>
        <v>4.2</v>
      </c>
    </row>
    <row r="183" spans="1:59" x14ac:dyDescent="0.3">
      <c r="A183" t="s">
        <v>301</v>
      </c>
      <c r="B183" s="4">
        <v>27</v>
      </c>
      <c r="C183" t="s">
        <v>300</v>
      </c>
      <c r="D183" t="s">
        <v>59</v>
      </c>
      <c r="E183" t="s">
        <v>775</v>
      </c>
      <c r="F183">
        <v>20</v>
      </c>
      <c r="G183">
        <v>1252</v>
      </c>
      <c r="H183">
        <v>2</v>
      </c>
      <c r="I183">
        <v>2</v>
      </c>
      <c r="J183">
        <v>26</v>
      </c>
      <c r="K183">
        <v>9</v>
      </c>
      <c r="L183" s="1">
        <v>0.08</v>
      </c>
      <c r="M183">
        <v>5</v>
      </c>
      <c r="N183">
        <v>1</v>
      </c>
      <c r="O183">
        <v>9</v>
      </c>
      <c r="P183">
        <v>405</v>
      </c>
      <c r="Q183">
        <v>269</v>
      </c>
      <c r="R183">
        <v>225</v>
      </c>
      <c r="S183" s="1">
        <v>0.84</v>
      </c>
      <c r="T183">
        <v>14</v>
      </c>
      <c r="U183">
        <v>3</v>
      </c>
      <c r="V183" s="1">
        <v>0.21</v>
      </c>
      <c r="W183">
        <v>111</v>
      </c>
      <c r="X183">
        <v>85</v>
      </c>
      <c r="Y183" s="1">
        <v>0.77</v>
      </c>
      <c r="Z183">
        <v>0</v>
      </c>
      <c r="AA183">
        <v>95</v>
      </c>
      <c r="AB183">
        <v>42</v>
      </c>
      <c r="AC183">
        <v>0</v>
      </c>
      <c r="AD183">
        <v>1</v>
      </c>
      <c r="AE183">
        <v>5</v>
      </c>
      <c r="AF183">
        <v>3</v>
      </c>
      <c r="AG183">
        <v>23</v>
      </c>
      <c r="AH183">
        <v>18</v>
      </c>
      <c r="AI183">
        <v>1</v>
      </c>
      <c r="AJ183">
        <v>8</v>
      </c>
      <c r="AK183">
        <v>3</v>
      </c>
      <c r="AL183">
        <v>1</v>
      </c>
      <c r="AM183">
        <v>12</v>
      </c>
      <c r="AN183">
        <v>72</v>
      </c>
      <c r="AO183">
        <v>23</v>
      </c>
      <c r="AP183" s="1">
        <v>0.32</v>
      </c>
      <c r="AQ183">
        <v>14</v>
      </c>
      <c r="AR183">
        <v>5</v>
      </c>
      <c r="AS183" s="1">
        <v>0.36</v>
      </c>
      <c r="AT183">
        <v>0</v>
      </c>
      <c r="AU183">
        <v>0</v>
      </c>
      <c r="AV183">
        <v>0</v>
      </c>
      <c r="AW183">
        <v>12</v>
      </c>
      <c r="AX183">
        <v>4</v>
      </c>
      <c r="AY183">
        <v>0</v>
      </c>
      <c r="AZ183">
        <v>0</v>
      </c>
      <c r="BA183" s="1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f t="shared" si="2"/>
        <v>4.2</v>
      </c>
    </row>
    <row r="184" spans="1:59" x14ac:dyDescent="0.3">
      <c r="A184" t="s">
        <v>619</v>
      </c>
      <c r="B184" s="4">
        <v>19</v>
      </c>
      <c r="C184" t="s">
        <v>784</v>
      </c>
      <c r="D184" t="s">
        <v>96</v>
      </c>
      <c r="E184" t="s">
        <v>775</v>
      </c>
      <c r="F184">
        <v>13</v>
      </c>
      <c r="G184">
        <v>913</v>
      </c>
      <c r="H184">
        <v>2</v>
      </c>
      <c r="I184">
        <v>1</v>
      </c>
      <c r="J184">
        <v>23</v>
      </c>
      <c r="K184">
        <v>4</v>
      </c>
      <c r="L184" s="1">
        <v>0.11</v>
      </c>
      <c r="M184">
        <v>1</v>
      </c>
      <c r="N184">
        <v>0</v>
      </c>
      <c r="O184">
        <v>1</v>
      </c>
      <c r="P184">
        <v>453</v>
      </c>
      <c r="Q184">
        <v>647</v>
      </c>
      <c r="R184">
        <v>559</v>
      </c>
      <c r="S184" s="1">
        <v>0.86</v>
      </c>
      <c r="T184">
        <v>13</v>
      </c>
      <c r="U184">
        <v>3</v>
      </c>
      <c r="V184" s="1">
        <v>0.23</v>
      </c>
      <c r="W184">
        <v>179</v>
      </c>
      <c r="X184">
        <v>144</v>
      </c>
      <c r="Y184" s="1">
        <v>0.81</v>
      </c>
      <c r="Z184">
        <v>0</v>
      </c>
      <c r="AA184">
        <v>149</v>
      </c>
      <c r="AB184">
        <v>67</v>
      </c>
      <c r="AC184">
        <v>0</v>
      </c>
      <c r="AD184">
        <v>0</v>
      </c>
      <c r="AE184">
        <v>0</v>
      </c>
      <c r="AF184">
        <v>3</v>
      </c>
      <c r="AG184">
        <v>68</v>
      </c>
      <c r="AH184">
        <v>15</v>
      </c>
      <c r="AI184">
        <v>1</v>
      </c>
      <c r="AJ184">
        <v>8</v>
      </c>
      <c r="AK184">
        <v>17</v>
      </c>
      <c r="AL184">
        <v>2</v>
      </c>
      <c r="AM184">
        <v>16</v>
      </c>
      <c r="AN184">
        <v>127</v>
      </c>
      <c r="AO184">
        <v>73</v>
      </c>
      <c r="AP184" s="1">
        <v>0.57999999999999996</v>
      </c>
      <c r="AQ184">
        <v>59</v>
      </c>
      <c r="AR184">
        <v>34</v>
      </c>
      <c r="AS184" s="1">
        <v>0.57999999999999996</v>
      </c>
      <c r="AT184">
        <v>0</v>
      </c>
      <c r="AU184">
        <v>0</v>
      </c>
      <c r="AV184">
        <v>0</v>
      </c>
      <c r="AW184">
        <v>14</v>
      </c>
      <c r="AX184">
        <v>2</v>
      </c>
      <c r="AY184">
        <v>0</v>
      </c>
      <c r="AZ184">
        <v>0</v>
      </c>
      <c r="BA184" s="1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f t="shared" si="2"/>
        <v>4.2</v>
      </c>
    </row>
    <row r="185" spans="1:59" x14ac:dyDescent="0.3">
      <c r="A185" t="s">
        <v>573</v>
      </c>
      <c r="B185" s="4">
        <v>23</v>
      </c>
      <c r="C185" t="s">
        <v>566</v>
      </c>
      <c r="D185" t="s">
        <v>59</v>
      </c>
      <c r="E185" t="s">
        <v>775</v>
      </c>
      <c r="F185">
        <v>35</v>
      </c>
      <c r="G185">
        <v>1432</v>
      </c>
      <c r="H185">
        <v>2</v>
      </c>
      <c r="I185">
        <v>0</v>
      </c>
      <c r="J185">
        <v>29</v>
      </c>
      <c r="K185">
        <v>3</v>
      </c>
      <c r="L185" s="1">
        <v>0</v>
      </c>
      <c r="M185">
        <v>10</v>
      </c>
      <c r="N185">
        <v>3</v>
      </c>
      <c r="O185">
        <v>8</v>
      </c>
      <c r="P185">
        <v>451</v>
      </c>
      <c r="Q185">
        <v>770</v>
      </c>
      <c r="R185">
        <v>626</v>
      </c>
      <c r="S185" s="1">
        <v>0.81</v>
      </c>
      <c r="T185">
        <v>0</v>
      </c>
      <c r="U185">
        <v>0</v>
      </c>
      <c r="V185" s="1">
        <v>0</v>
      </c>
      <c r="W185">
        <v>137</v>
      </c>
      <c r="X185">
        <v>68</v>
      </c>
      <c r="Y185" s="1">
        <v>0.5</v>
      </c>
      <c r="Z185">
        <v>1</v>
      </c>
      <c r="AA185">
        <v>131</v>
      </c>
      <c r="AB185">
        <v>61</v>
      </c>
      <c r="AC185">
        <v>0</v>
      </c>
      <c r="AD185">
        <v>0</v>
      </c>
      <c r="AE185">
        <v>0</v>
      </c>
      <c r="AF185">
        <v>0</v>
      </c>
      <c r="AG185">
        <v>44</v>
      </c>
      <c r="AH185">
        <v>26</v>
      </c>
      <c r="AI185">
        <v>0</v>
      </c>
      <c r="AJ185">
        <v>9</v>
      </c>
      <c r="AK185">
        <v>14</v>
      </c>
      <c r="AL185">
        <v>14</v>
      </c>
      <c r="AM185">
        <v>13</v>
      </c>
      <c r="AN185">
        <v>29</v>
      </c>
      <c r="AO185">
        <v>21</v>
      </c>
      <c r="AP185" s="1">
        <v>0.72</v>
      </c>
      <c r="AQ185">
        <v>66</v>
      </c>
      <c r="AR185">
        <v>44</v>
      </c>
      <c r="AS185" s="1">
        <v>0.67</v>
      </c>
      <c r="AT185">
        <v>0</v>
      </c>
      <c r="AU185">
        <v>0</v>
      </c>
      <c r="AV185">
        <v>0</v>
      </c>
      <c r="AW185">
        <v>16</v>
      </c>
      <c r="AX185">
        <v>0</v>
      </c>
      <c r="AY185">
        <v>0</v>
      </c>
      <c r="AZ185">
        <v>0</v>
      </c>
      <c r="BA185" s="1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f t="shared" si="2"/>
        <v>4.2</v>
      </c>
    </row>
    <row r="186" spans="1:59" x14ac:dyDescent="0.3">
      <c r="A186" t="s">
        <v>597</v>
      </c>
      <c r="B186" s="4">
        <v>18</v>
      </c>
      <c r="C186" t="s">
        <v>566</v>
      </c>
      <c r="D186" t="s">
        <v>59</v>
      </c>
      <c r="E186" t="s">
        <v>775</v>
      </c>
      <c r="F186">
        <v>33</v>
      </c>
      <c r="G186">
        <v>1874</v>
      </c>
      <c r="H186">
        <v>2</v>
      </c>
      <c r="I186">
        <v>0</v>
      </c>
      <c r="J186">
        <v>28</v>
      </c>
      <c r="K186">
        <v>3</v>
      </c>
      <c r="L186" s="1">
        <v>0</v>
      </c>
      <c r="M186">
        <v>2</v>
      </c>
      <c r="N186">
        <v>2</v>
      </c>
      <c r="O186">
        <v>2</v>
      </c>
      <c r="P186">
        <v>1004</v>
      </c>
      <c r="Q186">
        <v>1025</v>
      </c>
      <c r="R186">
        <v>754</v>
      </c>
      <c r="S186" s="1">
        <v>0.74</v>
      </c>
      <c r="T186">
        <v>105</v>
      </c>
      <c r="U186">
        <v>19</v>
      </c>
      <c r="V186" s="1">
        <v>0.18</v>
      </c>
      <c r="W186">
        <v>306</v>
      </c>
      <c r="X186">
        <v>204</v>
      </c>
      <c r="Y186" s="1">
        <v>0.67</v>
      </c>
      <c r="Z186">
        <v>0</v>
      </c>
      <c r="AA186">
        <v>260</v>
      </c>
      <c r="AB186">
        <v>158</v>
      </c>
      <c r="AC186">
        <v>0</v>
      </c>
      <c r="AD186">
        <v>2</v>
      </c>
      <c r="AE186">
        <v>5</v>
      </c>
      <c r="AF186">
        <v>8</v>
      </c>
      <c r="AG186">
        <v>168</v>
      </c>
      <c r="AH186">
        <v>55</v>
      </c>
      <c r="AI186">
        <v>0</v>
      </c>
      <c r="AJ186">
        <v>16</v>
      </c>
      <c r="AK186">
        <v>19</v>
      </c>
      <c r="AL186">
        <v>12</v>
      </c>
      <c r="AM186">
        <v>34</v>
      </c>
      <c r="AN186">
        <v>222</v>
      </c>
      <c r="AO186">
        <v>132</v>
      </c>
      <c r="AP186" s="1">
        <v>0.6</v>
      </c>
      <c r="AQ186">
        <v>41</v>
      </c>
      <c r="AR186">
        <v>20</v>
      </c>
      <c r="AS186" s="1">
        <v>0.49</v>
      </c>
      <c r="AT186">
        <v>0</v>
      </c>
      <c r="AU186">
        <v>0</v>
      </c>
      <c r="AV186">
        <v>0</v>
      </c>
      <c r="AW186">
        <v>0</v>
      </c>
      <c r="AX186">
        <v>6</v>
      </c>
      <c r="AY186">
        <v>0</v>
      </c>
      <c r="AZ186">
        <v>0</v>
      </c>
      <c r="BA186" s="1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f t="shared" si="2"/>
        <v>4.2</v>
      </c>
    </row>
    <row r="187" spans="1:59" x14ac:dyDescent="0.3">
      <c r="A187" t="s">
        <v>672</v>
      </c>
      <c r="B187" s="4">
        <v>28</v>
      </c>
      <c r="C187" t="s">
        <v>782</v>
      </c>
      <c r="D187" t="s">
        <v>187</v>
      </c>
      <c r="E187" t="s">
        <v>773</v>
      </c>
      <c r="F187">
        <v>21</v>
      </c>
      <c r="G187">
        <v>650</v>
      </c>
      <c r="H187">
        <v>2</v>
      </c>
      <c r="I187">
        <v>0</v>
      </c>
      <c r="J187">
        <v>5</v>
      </c>
      <c r="K187">
        <v>0</v>
      </c>
      <c r="L187" s="1">
        <v>0</v>
      </c>
      <c r="M187">
        <v>0</v>
      </c>
      <c r="N187">
        <v>0</v>
      </c>
      <c r="O187">
        <v>0</v>
      </c>
      <c r="P187">
        <v>294</v>
      </c>
      <c r="Q187">
        <v>0</v>
      </c>
      <c r="R187">
        <v>0</v>
      </c>
      <c r="S187" s="1">
        <v>0</v>
      </c>
      <c r="T187">
        <v>0</v>
      </c>
      <c r="U187">
        <v>0</v>
      </c>
      <c r="V187" s="1">
        <v>0</v>
      </c>
      <c r="W187">
        <v>0</v>
      </c>
      <c r="X187">
        <v>0</v>
      </c>
      <c r="Y187" s="1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</v>
      </c>
      <c r="AI187">
        <v>0</v>
      </c>
      <c r="AJ187">
        <v>10</v>
      </c>
      <c r="AK187">
        <v>0</v>
      </c>
      <c r="AL187">
        <v>0</v>
      </c>
      <c r="AM187">
        <v>6</v>
      </c>
      <c r="AN187">
        <v>0</v>
      </c>
      <c r="AO187">
        <v>0</v>
      </c>
      <c r="AP187" s="1">
        <v>0</v>
      </c>
      <c r="AQ187">
        <v>0</v>
      </c>
      <c r="AR187">
        <v>0</v>
      </c>
      <c r="AS187" s="1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s="1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f t="shared" si="2"/>
        <v>4.2</v>
      </c>
    </row>
    <row r="188" spans="1:59" x14ac:dyDescent="0.3">
      <c r="A188" t="s">
        <v>690</v>
      </c>
      <c r="B188" s="4">
        <v>21</v>
      </c>
      <c r="C188" t="s">
        <v>782</v>
      </c>
      <c r="D188" t="s">
        <v>176</v>
      </c>
      <c r="E188" t="s">
        <v>773</v>
      </c>
      <c r="F188">
        <v>25</v>
      </c>
      <c r="G188">
        <v>797</v>
      </c>
      <c r="H188">
        <v>2</v>
      </c>
      <c r="I188">
        <v>0</v>
      </c>
      <c r="J188">
        <v>7</v>
      </c>
      <c r="K188">
        <v>0</v>
      </c>
      <c r="L188" s="1">
        <v>0</v>
      </c>
      <c r="M188">
        <v>0</v>
      </c>
      <c r="N188">
        <v>0</v>
      </c>
      <c r="O188">
        <v>0</v>
      </c>
      <c r="P188">
        <v>440</v>
      </c>
      <c r="Q188">
        <v>0</v>
      </c>
      <c r="R188">
        <v>0</v>
      </c>
      <c r="S188" s="1">
        <v>0</v>
      </c>
      <c r="T188">
        <v>0</v>
      </c>
      <c r="U188">
        <v>0</v>
      </c>
      <c r="V188" s="1">
        <v>0</v>
      </c>
      <c r="W188">
        <v>0</v>
      </c>
      <c r="X188">
        <v>0</v>
      </c>
      <c r="Y188" s="1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9</v>
      </c>
      <c r="AI188">
        <v>0</v>
      </c>
      <c r="AJ188">
        <v>16</v>
      </c>
      <c r="AK188">
        <v>0</v>
      </c>
      <c r="AL188">
        <v>0</v>
      </c>
      <c r="AM188">
        <v>23</v>
      </c>
      <c r="AN188">
        <v>0</v>
      </c>
      <c r="AO188">
        <v>0</v>
      </c>
      <c r="AP188" s="1">
        <v>0</v>
      </c>
      <c r="AQ188">
        <v>0</v>
      </c>
      <c r="AR188">
        <v>0</v>
      </c>
      <c r="AS188" s="1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 s="1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f t="shared" si="2"/>
        <v>4.2</v>
      </c>
    </row>
    <row r="189" spans="1:59" x14ac:dyDescent="0.3">
      <c r="A189" t="s">
        <v>627</v>
      </c>
      <c r="B189" s="4">
        <v>27</v>
      </c>
      <c r="C189" t="s">
        <v>784</v>
      </c>
      <c r="D189" t="s">
        <v>433</v>
      </c>
      <c r="E189" t="s">
        <v>773</v>
      </c>
      <c r="F189">
        <v>26</v>
      </c>
      <c r="G189">
        <v>1653</v>
      </c>
      <c r="H189">
        <v>2</v>
      </c>
      <c r="I189">
        <v>0</v>
      </c>
      <c r="J189">
        <v>22</v>
      </c>
      <c r="K189">
        <v>19</v>
      </c>
      <c r="L189" s="1">
        <v>0.21</v>
      </c>
      <c r="M189">
        <v>0</v>
      </c>
      <c r="N189">
        <v>0</v>
      </c>
      <c r="O189">
        <v>1</v>
      </c>
      <c r="P189">
        <v>1362</v>
      </c>
      <c r="Q189">
        <v>140</v>
      </c>
      <c r="R189">
        <v>92</v>
      </c>
      <c r="S189" s="1">
        <v>0.66</v>
      </c>
      <c r="T189">
        <v>1</v>
      </c>
      <c r="U189">
        <v>0</v>
      </c>
      <c r="V189" s="1">
        <v>0</v>
      </c>
      <c r="W189">
        <v>68</v>
      </c>
      <c r="X189">
        <v>40</v>
      </c>
      <c r="Y189" s="1">
        <v>0.59</v>
      </c>
      <c r="Z189">
        <v>3</v>
      </c>
      <c r="AA189">
        <v>46</v>
      </c>
      <c r="AB189">
        <v>17</v>
      </c>
      <c r="AC189">
        <v>1</v>
      </c>
      <c r="AD189">
        <v>0</v>
      </c>
      <c r="AE189">
        <v>3</v>
      </c>
      <c r="AF189">
        <v>2</v>
      </c>
      <c r="AG189">
        <v>14</v>
      </c>
      <c r="AH189">
        <v>20</v>
      </c>
      <c r="AI189">
        <v>2</v>
      </c>
      <c r="AJ189">
        <v>37</v>
      </c>
      <c r="AK189">
        <v>5</v>
      </c>
      <c r="AL189">
        <v>2</v>
      </c>
      <c r="AM189">
        <v>40</v>
      </c>
      <c r="AN189">
        <v>91</v>
      </c>
      <c r="AO189">
        <v>47</v>
      </c>
      <c r="AP189" s="1">
        <v>0.52</v>
      </c>
      <c r="AQ189">
        <v>130</v>
      </c>
      <c r="AR189">
        <v>67</v>
      </c>
      <c r="AS189" s="1">
        <v>0.52</v>
      </c>
      <c r="AT189">
        <v>0</v>
      </c>
      <c r="AU189">
        <v>0</v>
      </c>
      <c r="AV189">
        <v>0</v>
      </c>
      <c r="AW189">
        <v>34</v>
      </c>
      <c r="AX189">
        <v>9</v>
      </c>
      <c r="AY189">
        <v>0</v>
      </c>
      <c r="AZ189">
        <v>0</v>
      </c>
      <c r="BA189" s="1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f t="shared" si="2"/>
        <v>4.2</v>
      </c>
    </row>
    <row r="190" spans="1:59" x14ac:dyDescent="0.3">
      <c r="A190" t="s">
        <v>633</v>
      </c>
      <c r="B190" s="4">
        <v>27</v>
      </c>
      <c r="C190" t="s">
        <v>784</v>
      </c>
      <c r="D190" t="s">
        <v>277</v>
      </c>
      <c r="E190" t="s">
        <v>773</v>
      </c>
      <c r="F190">
        <v>28</v>
      </c>
      <c r="G190">
        <v>1405</v>
      </c>
      <c r="H190">
        <v>2</v>
      </c>
      <c r="I190">
        <v>0</v>
      </c>
      <c r="J190">
        <v>11</v>
      </c>
      <c r="K190">
        <v>0</v>
      </c>
      <c r="L190" s="1">
        <v>0</v>
      </c>
      <c r="M190">
        <v>0</v>
      </c>
      <c r="N190">
        <v>0</v>
      </c>
      <c r="O190">
        <v>0</v>
      </c>
      <c r="P190">
        <v>1087</v>
      </c>
      <c r="Q190">
        <v>320</v>
      </c>
      <c r="R190">
        <v>249</v>
      </c>
      <c r="S190" s="1">
        <v>0.78</v>
      </c>
      <c r="T190">
        <v>18</v>
      </c>
      <c r="U190">
        <v>4</v>
      </c>
      <c r="V190" s="1">
        <v>0.22</v>
      </c>
      <c r="W190">
        <v>121</v>
      </c>
      <c r="X190">
        <v>88</v>
      </c>
      <c r="Y190" s="1">
        <v>0.73</v>
      </c>
      <c r="Z190">
        <v>3</v>
      </c>
      <c r="AA190">
        <v>88</v>
      </c>
      <c r="AB190">
        <v>54</v>
      </c>
      <c r="AC190">
        <v>0</v>
      </c>
      <c r="AD190">
        <v>1</v>
      </c>
      <c r="AE190">
        <v>0</v>
      </c>
      <c r="AF190">
        <v>3</v>
      </c>
      <c r="AG190">
        <v>50</v>
      </c>
      <c r="AH190">
        <v>15</v>
      </c>
      <c r="AI190">
        <v>1</v>
      </c>
      <c r="AJ190">
        <v>35</v>
      </c>
      <c r="AK190">
        <v>15</v>
      </c>
      <c r="AL190">
        <v>5</v>
      </c>
      <c r="AM190">
        <v>49</v>
      </c>
      <c r="AN190">
        <v>89</v>
      </c>
      <c r="AO190">
        <v>39</v>
      </c>
      <c r="AP190" s="1">
        <v>0.44</v>
      </c>
      <c r="AQ190">
        <v>14</v>
      </c>
      <c r="AR190">
        <v>3</v>
      </c>
      <c r="AS190" s="1">
        <v>0.21</v>
      </c>
      <c r="AT190">
        <v>0</v>
      </c>
      <c r="AU190">
        <v>0</v>
      </c>
      <c r="AV190">
        <v>0</v>
      </c>
      <c r="AW190">
        <v>28</v>
      </c>
      <c r="AX190">
        <v>7</v>
      </c>
      <c r="AY190">
        <v>0</v>
      </c>
      <c r="AZ190">
        <v>0</v>
      </c>
      <c r="BA190" s="1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f t="shared" si="2"/>
        <v>4.2</v>
      </c>
    </row>
    <row r="191" spans="1:59" x14ac:dyDescent="0.3">
      <c r="A191" t="s">
        <v>174</v>
      </c>
      <c r="B191" s="4">
        <v>31</v>
      </c>
      <c r="C191" t="s">
        <v>170</v>
      </c>
      <c r="D191" t="s">
        <v>117</v>
      </c>
      <c r="E191" t="s">
        <v>774</v>
      </c>
      <c r="F191">
        <v>22</v>
      </c>
      <c r="G191">
        <v>1913</v>
      </c>
      <c r="H191">
        <v>2</v>
      </c>
      <c r="I191">
        <v>0</v>
      </c>
      <c r="J191">
        <v>10</v>
      </c>
      <c r="K191">
        <v>32</v>
      </c>
      <c r="L191" s="1">
        <v>0.14000000000000001</v>
      </c>
      <c r="M191">
        <v>1</v>
      </c>
      <c r="N191">
        <v>2</v>
      </c>
      <c r="O191">
        <v>0</v>
      </c>
      <c r="P191">
        <v>1370</v>
      </c>
      <c r="Q191">
        <v>341</v>
      </c>
      <c r="R191">
        <v>244</v>
      </c>
      <c r="S191" s="1">
        <v>0.72</v>
      </c>
      <c r="T191">
        <v>0</v>
      </c>
      <c r="U191">
        <v>0</v>
      </c>
      <c r="V191" s="1">
        <v>0</v>
      </c>
      <c r="W191">
        <v>166</v>
      </c>
      <c r="X191">
        <v>112</v>
      </c>
      <c r="Y191" s="1">
        <v>0.68</v>
      </c>
      <c r="Z191">
        <v>4</v>
      </c>
      <c r="AA191">
        <v>126</v>
      </c>
      <c r="AB191">
        <v>62</v>
      </c>
      <c r="AC191">
        <v>1</v>
      </c>
      <c r="AD191">
        <v>0</v>
      </c>
      <c r="AE191">
        <v>15</v>
      </c>
      <c r="AF191">
        <v>4</v>
      </c>
      <c r="AG191">
        <v>67</v>
      </c>
      <c r="AH191">
        <v>4</v>
      </c>
      <c r="AI191">
        <v>2</v>
      </c>
      <c r="AJ191">
        <v>139</v>
      </c>
      <c r="AK191">
        <v>1</v>
      </c>
      <c r="AL191">
        <v>2</v>
      </c>
      <c r="AM191">
        <v>35</v>
      </c>
      <c r="AN191">
        <v>146</v>
      </c>
      <c r="AO191">
        <v>76</v>
      </c>
      <c r="AP191" s="1">
        <v>0.52</v>
      </c>
      <c r="AQ191">
        <v>105</v>
      </c>
      <c r="AR191">
        <v>42</v>
      </c>
      <c r="AS191" s="1">
        <v>0.4</v>
      </c>
      <c r="AT191">
        <v>0</v>
      </c>
      <c r="AU191">
        <v>0</v>
      </c>
      <c r="AV191">
        <v>1</v>
      </c>
      <c r="AW191">
        <v>8</v>
      </c>
      <c r="AX191">
        <v>2</v>
      </c>
      <c r="AY191">
        <v>0</v>
      </c>
      <c r="AZ191">
        <v>0</v>
      </c>
      <c r="BA191" s="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f t="shared" si="2"/>
        <v>4.2</v>
      </c>
    </row>
    <row r="192" spans="1:59" x14ac:dyDescent="0.3">
      <c r="A192" t="s">
        <v>683</v>
      </c>
      <c r="B192" s="4">
        <v>32</v>
      </c>
      <c r="C192" t="s">
        <v>782</v>
      </c>
      <c r="D192" t="s">
        <v>158</v>
      </c>
      <c r="E192" t="s">
        <v>774</v>
      </c>
      <c r="F192">
        <v>30</v>
      </c>
      <c r="G192">
        <v>2113</v>
      </c>
      <c r="H192">
        <v>2</v>
      </c>
      <c r="I192">
        <v>1</v>
      </c>
      <c r="J192">
        <v>10</v>
      </c>
      <c r="K192">
        <v>7</v>
      </c>
      <c r="L192" s="1">
        <v>0.09</v>
      </c>
      <c r="M192">
        <v>0</v>
      </c>
      <c r="N192">
        <v>0</v>
      </c>
      <c r="O192">
        <v>2</v>
      </c>
      <c r="P192">
        <v>1578</v>
      </c>
      <c r="Q192">
        <v>360</v>
      </c>
      <c r="R192">
        <v>299</v>
      </c>
      <c r="S192" s="1">
        <v>0.83</v>
      </c>
      <c r="T192">
        <v>14</v>
      </c>
      <c r="U192">
        <v>3</v>
      </c>
      <c r="V192" s="1">
        <v>0.21</v>
      </c>
      <c r="W192">
        <v>134</v>
      </c>
      <c r="X192">
        <v>95</v>
      </c>
      <c r="Y192" s="1">
        <v>0.71</v>
      </c>
      <c r="Z192">
        <v>2</v>
      </c>
      <c r="AA192">
        <v>80</v>
      </c>
      <c r="AB192">
        <v>40</v>
      </c>
      <c r="AC192">
        <v>1</v>
      </c>
      <c r="AD192">
        <v>0</v>
      </c>
      <c r="AE192">
        <v>3</v>
      </c>
      <c r="AF192">
        <v>4</v>
      </c>
      <c r="AG192">
        <v>29</v>
      </c>
      <c r="AH192">
        <v>5</v>
      </c>
      <c r="AI192">
        <v>5</v>
      </c>
      <c r="AJ192">
        <v>95</v>
      </c>
      <c r="AK192">
        <v>13</v>
      </c>
      <c r="AL192">
        <v>3</v>
      </c>
      <c r="AM192">
        <v>38</v>
      </c>
      <c r="AN192">
        <v>69</v>
      </c>
      <c r="AO192">
        <v>36</v>
      </c>
      <c r="AP192" s="1">
        <v>0.52</v>
      </c>
      <c r="AQ192">
        <v>14</v>
      </c>
      <c r="AR192">
        <v>6</v>
      </c>
      <c r="AS192" s="1">
        <v>0.43</v>
      </c>
      <c r="AT192">
        <v>0</v>
      </c>
      <c r="AU192">
        <v>0</v>
      </c>
      <c r="AV192">
        <v>1</v>
      </c>
      <c r="AW192">
        <v>18</v>
      </c>
      <c r="AX192">
        <v>6</v>
      </c>
      <c r="AY192">
        <v>0</v>
      </c>
      <c r="AZ192">
        <v>0</v>
      </c>
      <c r="BA192" s="1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f t="shared" si="2"/>
        <v>4.2</v>
      </c>
    </row>
    <row r="193" spans="1:59" x14ac:dyDescent="0.3">
      <c r="A193" t="s">
        <v>328</v>
      </c>
      <c r="B193" s="4">
        <v>28</v>
      </c>
      <c r="C193" t="s">
        <v>329</v>
      </c>
      <c r="D193" t="s">
        <v>62</v>
      </c>
      <c r="E193" t="s">
        <v>773</v>
      </c>
      <c r="F193">
        <v>36</v>
      </c>
      <c r="G193">
        <v>1769</v>
      </c>
      <c r="H193">
        <v>2</v>
      </c>
      <c r="I193">
        <v>7</v>
      </c>
      <c r="J193">
        <v>39</v>
      </c>
      <c r="K193">
        <v>12</v>
      </c>
      <c r="L193" s="1">
        <v>0.05</v>
      </c>
      <c r="M193">
        <v>7</v>
      </c>
      <c r="N193">
        <v>0</v>
      </c>
      <c r="O193">
        <v>1</v>
      </c>
      <c r="P193">
        <v>888</v>
      </c>
      <c r="Q193">
        <v>484</v>
      </c>
      <c r="R193">
        <v>393</v>
      </c>
      <c r="S193" s="1">
        <v>0.81</v>
      </c>
      <c r="T193">
        <v>100</v>
      </c>
      <c r="U193">
        <v>30</v>
      </c>
      <c r="V193" s="1">
        <v>0.3</v>
      </c>
      <c r="W193">
        <v>238</v>
      </c>
      <c r="X193">
        <v>190</v>
      </c>
      <c r="Y193" s="1">
        <v>0.8</v>
      </c>
      <c r="Z193">
        <v>6</v>
      </c>
      <c r="AA193">
        <v>315</v>
      </c>
      <c r="AB193">
        <v>187</v>
      </c>
      <c r="AC193">
        <v>0</v>
      </c>
      <c r="AD193">
        <v>4</v>
      </c>
      <c r="AE193">
        <v>10</v>
      </c>
      <c r="AF193">
        <v>23</v>
      </c>
      <c r="AG193">
        <v>87</v>
      </c>
      <c r="AH193">
        <v>25</v>
      </c>
      <c r="AI193">
        <v>0</v>
      </c>
      <c r="AJ193">
        <v>4</v>
      </c>
      <c r="AK193">
        <v>1</v>
      </c>
      <c r="AL193">
        <v>0</v>
      </c>
      <c r="AM193">
        <v>20</v>
      </c>
      <c r="AN193">
        <v>192</v>
      </c>
      <c r="AO193">
        <v>100</v>
      </c>
      <c r="AP193" s="1">
        <v>0.52</v>
      </c>
      <c r="AQ193">
        <v>52</v>
      </c>
      <c r="AR193">
        <v>25</v>
      </c>
      <c r="AS193" s="1">
        <v>0.48</v>
      </c>
      <c r="AT193">
        <v>0</v>
      </c>
      <c r="AU193">
        <v>0</v>
      </c>
      <c r="AV193">
        <v>0</v>
      </c>
      <c r="AW193">
        <v>24</v>
      </c>
      <c r="AX193">
        <v>3</v>
      </c>
      <c r="AY193">
        <v>0</v>
      </c>
      <c r="AZ193">
        <v>0</v>
      </c>
      <c r="BA193" s="1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f t="shared" si="2"/>
        <v>4.2</v>
      </c>
    </row>
    <row r="194" spans="1:59" x14ac:dyDescent="0.3">
      <c r="A194" t="s">
        <v>560</v>
      </c>
      <c r="B194" s="4">
        <v>27</v>
      </c>
      <c r="C194" t="s">
        <v>785</v>
      </c>
      <c r="D194" t="s">
        <v>178</v>
      </c>
      <c r="E194" t="s">
        <v>774</v>
      </c>
      <c r="F194">
        <v>35</v>
      </c>
      <c r="G194">
        <v>3003</v>
      </c>
      <c r="H194">
        <v>2</v>
      </c>
      <c r="I194">
        <v>1</v>
      </c>
      <c r="J194">
        <v>11</v>
      </c>
      <c r="K194">
        <v>1</v>
      </c>
      <c r="L194" s="1">
        <v>0</v>
      </c>
      <c r="M194">
        <v>1</v>
      </c>
      <c r="N194">
        <v>0</v>
      </c>
      <c r="O194">
        <v>2</v>
      </c>
      <c r="P194">
        <v>1812</v>
      </c>
      <c r="Q194">
        <v>495</v>
      </c>
      <c r="R194">
        <v>418</v>
      </c>
      <c r="S194" s="1">
        <v>0.84</v>
      </c>
      <c r="T194">
        <v>5</v>
      </c>
      <c r="U194">
        <v>0</v>
      </c>
      <c r="V194" s="1">
        <v>0</v>
      </c>
      <c r="W194">
        <v>102</v>
      </c>
      <c r="X194">
        <v>70</v>
      </c>
      <c r="Y194" s="1">
        <v>0.69</v>
      </c>
      <c r="Z194">
        <v>2</v>
      </c>
      <c r="AA194">
        <v>81</v>
      </c>
      <c r="AB194">
        <v>33</v>
      </c>
      <c r="AC194">
        <v>0</v>
      </c>
      <c r="AD194">
        <v>0</v>
      </c>
      <c r="AE194">
        <v>0</v>
      </c>
      <c r="AF194">
        <v>1</v>
      </c>
      <c r="AG194">
        <v>46</v>
      </c>
      <c r="AH194">
        <v>22</v>
      </c>
      <c r="AI194">
        <v>11</v>
      </c>
      <c r="AJ194">
        <v>106</v>
      </c>
      <c r="AK194">
        <v>11</v>
      </c>
      <c r="AL194">
        <v>7</v>
      </c>
      <c r="AM194">
        <v>55</v>
      </c>
      <c r="AN194">
        <v>80</v>
      </c>
      <c r="AO194">
        <v>41</v>
      </c>
      <c r="AP194" s="1">
        <v>0.51</v>
      </c>
      <c r="AQ194">
        <v>18</v>
      </c>
      <c r="AR194">
        <v>12</v>
      </c>
      <c r="AS194" s="1">
        <v>0.67</v>
      </c>
      <c r="AT194">
        <v>0</v>
      </c>
      <c r="AU194">
        <v>0</v>
      </c>
      <c r="AV194">
        <v>0</v>
      </c>
      <c r="AW194">
        <v>23</v>
      </c>
      <c r="AX194">
        <v>5</v>
      </c>
      <c r="AY194">
        <v>0</v>
      </c>
      <c r="AZ194">
        <v>0</v>
      </c>
      <c r="BA194" s="1">
        <v>0</v>
      </c>
      <c r="BB194">
        <v>0</v>
      </c>
      <c r="BC194">
        <v>3</v>
      </c>
      <c r="BD194">
        <v>0</v>
      </c>
      <c r="BE194">
        <v>0</v>
      </c>
      <c r="BF194">
        <v>0</v>
      </c>
      <c r="BG194">
        <f t="shared" ref="BG194:BG257" si="3">BF194+4.2</f>
        <v>4.2</v>
      </c>
    </row>
    <row r="195" spans="1:59" x14ac:dyDescent="0.3">
      <c r="A195" t="s">
        <v>671</v>
      </c>
      <c r="B195" s="4">
        <v>27</v>
      </c>
      <c r="C195" t="s">
        <v>782</v>
      </c>
      <c r="D195" t="s">
        <v>176</v>
      </c>
      <c r="E195" t="s">
        <v>773</v>
      </c>
      <c r="F195">
        <v>29</v>
      </c>
      <c r="G195">
        <v>987</v>
      </c>
      <c r="H195">
        <v>2</v>
      </c>
      <c r="I195">
        <v>4</v>
      </c>
      <c r="J195">
        <v>27</v>
      </c>
      <c r="K195">
        <v>1</v>
      </c>
      <c r="L195" s="1">
        <v>0</v>
      </c>
      <c r="M195">
        <v>6</v>
      </c>
      <c r="N195">
        <v>0</v>
      </c>
      <c r="O195">
        <v>3</v>
      </c>
      <c r="P195">
        <v>525</v>
      </c>
      <c r="Q195">
        <v>563</v>
      </c>
      <c r="R195">
        <v>478</v>
      </c>
      <c r="S195" s="1">
        <v>0.85</v>
      </c>
      <c r="T195">
        <v>5</v>
      </c>
      <c r="U195">
        <v>1</v>
      </c>
      <c r="V195" s="1">
        <v>0.2</v>
      </c>
      <c r="W195">
        <v>96</v>
      </c>
      <c r="X195">
        <v>73</v>
      </c>
      <c r="Y195" s="1">
        <v>0.76</v>
      </c>
      <c r="Z195">
        <v>1</v>
      </c>
      <c r="AA195">
        <v>78</v>
      </c>
      <c r="AB195">
        <v>26</v>
      </c>
      <c r="AC195">
        <v>0</v>
      </c>
      <c r="AD195">
        <v>0</v>
      </c>
      <c r="AE195">
        <v>0</v>
      </c>
      <c r="AF195">
        <v>0</v>
      </c>
      <c r="AG195">
        <v>53</v>
      </c>
      <c r="AH195">
        <v>18</v>
      </c>
      <c r="AI195">
        <v>0</v>
      </c>
      <c r="AJ195">
        <v>3</v>
      </c>
      <c r="AK195">
        <v>13</v>
      </c>
      <c r="AL195">
        <v>9</v>
      </c>
      <c r="AM195">
        <v>16</v>
      </c>
      <c r="AN195">
        <v>92</v>
      </c>
      <c r="AO195">
        <v>51</v>
      </c>
      <c r="AP195" s="1">
        <v>0.55000000000000004</v>
      </c>
      <c r="AQ195">
        <v>18</v>
      </c>
      <c r="AR195">
        <v>11</v>
      </c>
      <c r="AS195" s="1">
        <v>0.61</v>
      </c>
      <c r="AT195">
        <v>0</v>
      </c>
      <c r="AU195">
        <v>0</v>
      </c>
      <c r="AV195">
        <v>0</v>
      </c>
      <c r="AW195">
        <v>15</v>
      </c>
      <c r="AX195">
        <v>1</v>
      </c>
      <c r="AY195">
        <v>0</v>
      </c>
      <c r="AZ195">
        <v>0</v>
      </c>
      <c r="BA195" s="1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f t="shared" si="3"/>
        <v>4.2</v>
      </c>
    </row>
    <row r="196" spans="1:59" x14ac:dyDescent="0.3">
      <c r="A196" t="s">
        <v>165</v>
      </c>
      <c r="B196" s="4">
        <v>29</v>
      </c>
      <c r="C196" t="s">
        <v>131</v>
      </c>
      <c r="D196" t="s">
        <v>78</v>
      </c>
      <c r="E196" t="s">
        <v>773</v>
      </c>
      <c r="F196">
        <v>29</v>
      </c>
      <c r="G196">
        <v>2131</v>
      </c>
      <c r="H196">
        <v>2</v>
      </c>
      <c r="I196">
        <v>3</v>
      </c>
      <c r="J196">
        <v>33</v>
      </c>
      <c r="K196">
        <v>1</v>
      </c>
      <c r="L196" s="1">
        <v>0</v>
      </c>
      <c r="M196">
        <v>0</v>
      </c>
      <c r="N196">
        <v>2</v>
      </c>
      <c r="O196">
        <v>1</v>
      </c>
      <c r="P196">
        <v>1471</v>
      </c>
      <c r="Q196">
        <v>620</v>
      </c>
      <c r="R196">
        <v>519</v>
      </c>
      <c r="S196" s="1">
        <v>0.84</v>
      </c>
      <c r="T196">
        <v>41</v>
      </c>
      <c r="U196">
        <v>8</v>
      </c>
      <c r="V196" s="1">
        <v>0.2</v>
      </c>
      <c r="W196">
        <v>194</v>
      </c>
      <c r="X196">
        <v>139</v>
      </c>
      <c r="Y196" s="1">
        <v>0.72</v>
      </c>
      <c r="Z196">
        <v>1</v>
      </c>
      <c r="AA196">
        <v>138</v>
      </c>
      <c r="AB196">
        <v>75</v>
      </c>
      <c r="AC196">
        <v>0</v>
      </c>
      <c r="AD196">
        <v>0</v>
      </c>
      <c r="AE196">
        <v>0</v>
      </c>
      <c r="AF196">
        <v>4</v>
      </c>
      <c r="AG196">
        <v>65</v>
      </c>
      <c r="AH196">
        <v>25</v>
      </c>
      <c r="AI196">
        <v>4</v>
      </c>
      <c r="AJ196">
        <v>49</v>
      </c>
      <c r="AK196">
        <v>17</v>
      </c>
      <c r="AL196">
        <v>10</v>
      </c>
      <c r="AM196">
        <v>54</v>
      </c>
      <c r="AN196">
        <v>120</v>
      </c>
      <c r="AO196">
        <v>71</v>
      </c>
      <c r="AP196" s="1">
        <v>0.59</v>
      </c>
      <c r="AQ196">
        <v>22</v>
      </c>
      <c r="AR196">
        <v>15</v>
      </c>
      <c r="AS196" s="1">
        <v>0.68</v>
      </c>
      <c r="AT196">
        <v>0</v>
      </c>
      <c r="AU196">
        <v>0</v>
      </c>
      <c r="AV196">
        <v>0</v>
      </c>
      <c r="AW196">
        <v>43</v>
      </c>
      <c r="AX196">
        <v>9</v>
      </c>
      <c r="AY196">
        <v>0</v>
      </c>
      <c r="AZ196">
        <v>0</v>
      </c>
      <c r="BA196" s="1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f t="shared" si="3"/>
        <v>4.2</v>
      </c>
    </row>
    <row r="197" spans="1:59" x14ac:dyDescent="0.3">
      <c r="A197" t="s">
        <v>555</v>
      </c>
      <c r="B197" s="4">
        <v>22</v>
      </c>
      <c r="C197" t="s">
        <v>785</v>
      </c>
      <c r="D197" t="s">
        <v>66</v>
      </c>
      <c r="E197" t="s">
        <v>774</v>
      </c>
      <c r="F197">
        <v>36</v>
      </c>
      <c r="G197">
        <v>3191</v>
      </c>
      <c r="H197">
        <v>2</v>
      </c>
      <c r="I197">
        <v>0</v>
      </c>
      <c r="J197">
        <v>25</v>
      </c>
      <c r="K197">
        <v>1</v>
      </c>
      <c r="L197" s="1">
        <v>0.33</v>
      </c>
      <c r="M197">
        <v>2</v>
      </c>
      <c r="N197">
        <v>2</v>
      </c>
      <c r="O197">
        <v>0</v>
      </c>
      <c r="P197">
        <v>1995</v>
      </c>
      <c r="Q197">
        <v>667</v>
      </c>
      <c r="R197">
        <v>624</v>
      </c>
      <c r="S197" s="1">
        <v>0.94</v>
      </c>
      <c r="T197">
        <v>10</v>
      </c>
      <c r="U197">
        <v>4</v>
      </c>
      <c r="V197" s="1">
        <v>0.4</v>
      </c>
      <c r="W197">
        <v>209</v>
      </c>
      <c r="X197">
        <v>191</v>
      </c>
      <c r="Y197" s="1">
        <v>0.91</v>
      </c>
      <c r="Z197">
        <v>3</v>
      </c>
      <c r="AA197">
        <v>178</v>
      </c>
      <c r="AB197">
        <v>102</v>
      </c>
      <c r="AC197">
        <v>1</v>
      </c>
      <c r="AD197">
        <v>0</v>
      </c>
      <c r="AE197">
        <v>2</v>
      </c>
      <c r="AF197">
        <v>3</v>
      </c>
      <c r="AG197">
        <v>53</v>
      </c>
      <c r="AH197">
        <v>10</v>
      </c>
      <c r="AI197">
        <v>11</v>
      </c>
      <c r="AJ197">
        <v>242</v>
      </c>
      <c r="AK197">
        <v>7</v>
      </c>
      <c r="AL197">
        <v>1</v>
      </c>
      <c r="AM197">
        <v>53</v>
      </c>
      <c r="AN197">
        <v>111</v>
      </c>
      <c r="AO197">
        <v>81</v>
      </c>
      <c r="AP197" s="1">
        <v>0.73</v>
      </c>
      <c r="AQ197">
        <v>21</v>
      </c>
      <c r="AR197">
        <v>11</v>
      </c>
      <c r="AS197" s="1">
        <v>0.52</v>
      </c>
      <c r="AT197">
        <v>0</v>
      </c>
      <c r="AU197">
        <v>0</v>
      </c>
      <c r="AV197">
        <v>0</v>
      </c>
      <c r="AW197">
        <v>27</v>
      </c>
      <c r="AX197">
        <v>6</v>
      </c>
      <c r="AY197">
        <v>0</v>
      </c>
      <c r="AZ197">
        <v>0</v>
      </c>
      <c r="BA197" s="1">
        <v>0</v>
      </c>
      <c r="BB197">
        <v>0</v>
      </c>
      <c r="BC197">
        <v>3</v>
      </c>
      <c r="BD197">
        <v>0</v>
      </c>
      <c r="BE197">
        <v>0</v>
      </c>
      <c r="BF197">
        <v>0</v>
      </c>
      <c r="BG197">
        <f t="shared" si="3"/>
        <v>4.2</v>
      </c>
    </row>
    <row r="198" spans="1:59" x14ac:dyDescent="0.3">
      <c r="A198" t="s">
        <v>504</v>
      </c>
      <c r="B198" s="4">
        <v>26</v>
      </c>
      <c r="C198" t="s">
        <v>787</v>
      </c>
      <c r="D198" t="s">
        <v>105</v>
      </c>
      <c r="E198" t="s">
        <v>774</v>
      </c>
      <c r="F198">
        <v>20</v>
      </c>
      <c r="G198">
        <v>1754</v>
      </c>
      <c r="H198">
        <v>2</v>
      </c>
      <c r="I198">
        <v>1</v>
      </c>
      <c r="J198">
        <v>17</v>
      </c>
      <c r="K198">
        <v>2</v>
      </c>
      <c r="L198" s="1">
        <v>0</v>
      </c>
      <c r="M198">
        <v>2</v>
      </c>
      <c r="N198">
        <v>0</v>
      </c>
      <c r="O198">
        <v>0</v>
      </c>
      <c r="P198">
        <v>1555</v>
      </c>
      <c r="Q198">
        <v>688</v>
      </c>
      <c r="R198">
        <v>610</v>
      </c>
      <c r="S198" s="1">
        <v>0.89</v>
      </c>
      <c r="T198">
        <v>11</v>
      </c>
      <c r="U198">
        <v>3</v>
      </c>
      <c r="V198" s="1">
        <v>0.27</v>
      </c>
      <c r="W198">
        <v>186</v>
      </c>
      <c r="X198">
        <v>152</v>
      </c>
      <c r="Y198" s="1">
        <v>0.82</v>
      </c>
      <c r="Z198">
        <v>0</v>
      </c>
      <c r="AA198">
        <v>224</v>
      </c>
      <c r="AB198">
        <v>104</v>
      </c>
      <c r="AC198">
        <v>0</v>
      </c>
      <c r="AD198">
        <v>1</v>
      </c>
      <c r="AE198">
        <v>4</v>
      </c>
      <c r="AF198">
        <v>3</v>
      </c>
      <c r="AG198">
        <v>73</v>
      </c>
      <c r="AH198">
        <v>3</v>
      </c>
      <c r="AI198">
        <v>5</v>
      </c>
      <c r="AJ198">
        <v>54</v>
      </c>
      <c r="AK198">
        <v>24</v>
      </c>
      <c r="AL198">
        <v>8</v>
      </c>
      <c r="AM198">
        <v>40</v>
      </c>
      <c r="AN198">
        <v>150</v>
      </c>
      <c r="AO198">
        <v>77</v>
      </c>
      <c r="AP198" s="1">
        <v>0.51</v>
      </c>
      <c r="AQ198">
        <v>17</v>
      </c>
      <c r="AR198">
        <v>9</v>
      </c>
      <c r="AS198" s="1">
        <v>0.53</v>
      </c>
      <c r="AT198">
        <v>0</v>
      </c>
      <c r="AU198">
        <v>0</v>
      </c>
      <c r="AV198">
        <v>0</v>
      </c>
      <c r="AW198">
        <v>22</v>
      </c>
      <c r="AX198">
        <v>7</v>
      </c>
      <c r="AY198">
        <v>0</v>
      </c>
      <c r="AZ198">
        <v>0</v>
      </c>
      <c r="BA198" s="1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f t="shared" si="3"/>
        <v>4.2</v>
      </c>
    </row>
    <row r="199" spans="1:59" x14ac:dyDescent="0.3">
      <c r="A199" t="s">
        <v>314</v>
      </c>
      <c r="B199" s="4">
        <v>23</v>
      </c>
      <c r="C199" t="s">
        <v>300</v>
      </c>
      <c r="D199" t="s">
        <v>158</v>
      </c>
      <c r="E199" t="s">
        <v>773</v>
      </c>
      <c r="F199">
        <v>20</v>
      </c>
      <c r="G199">
        <v>1569</v>
      </c>
      <c r="H199">
        <v>2</v>
      </c>
      <c r="I199">
        <v>0</v>
      </c>
      <c r="J199">
        <v>6</v>
      </c>
      <c r="K199">
        <v>1</v>
      </c>
      <c r="L199" s="1">
        <v>0.33</v>
      </c>
      <c r="M199">
        <v>1</v>
      </c>
      <c r="N199">
        <v>0</v>
      </c>
      <c r="O199">
        <v>3</v>
      </c>
      <c r="P199">
        <v>916</v>
      </c>
      <c r="Q199">
        <v>729</v>
      </c>
      <c r="R199">
        <v>670</v>
      </c>
      <c r="S199" s="1">
        <v>0.92</v>
      </c>
      <c r="T199">
        <v>2</v>
      </c>
      <c r="U199">
        <v>0</v>
      </c>
      <c r="V199" s="1">
        <v>0</v>
      </c>
      <c r="W199">
        <v>141</v>
      </c>
      <c r="X199">
        <v>114</v>
      </c>
      <c r="Y199" s="1">
        <v>0.81</v>
      </c>
      <c r="Z199">
        <v>3</v>
      </c>
      <c r="AA199">
        <v>136</v>
      </c>
      <c r="AB199">
        <v>66</v>
      </c>
      <c r="AC199">
        <v>0</v>
      </c>
      <c r="AD199">
        <v>0</v>
      </c>
      <c r="AE199">
        <v>1</v>
      </c>
      <c r="AF199">
        <v>0</v>
      </c>
      <c r="AG199">
        <v>31</v>
      </c>
      <c r="AH199">
        <v>5</v>
      </c>
      <c r="AI199">
        <v>5</v>
      </c>
      <c r="AJ199">
        <v>89</v>
      </c>
      <c r="AK199">
        <v>6</v>
      </c>
      <c r="AL199">
        <v>8</v>
      </c>
      <c r="AM199">
        <v>26</v>
      </c>
      <c r="AN199">
        <v>47</v>
      </c>
      <c r="AO199">
        <v>29</v>
      </c>
      <c r="AP199" s="1">
        <v>0.62</v>
      </c>
      <c r="AQ199">
        <v>24</v>
      </c>
      <c r="AR199">
        <v>11</v>
      </c>
      <c r="AS199" s="1">
        <v>0.46</v>
      </c>
      <c r="AT199">
        <v>0</v>
      </c>
      <c r="AU199">
        <v>0</v>
      </c>
      <c r="AV199">
        <v>0</v>
      </c>
      <c r="AW199">
        <v>13</v>
      </c>
      <c r="AX199">
        <v>5</v>
      </c>
      <c r="AY199">
        <v>0</v>
      </c>
      <c r="AZ199">
        <v>0</v>
      </c>
      <c r="BA199" s="1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f t="shared" si="3"/>
        <v>4.2</v>
      </c>
    </row>
    <row r="200" spans="1:59" x14ac:dyDescent="0.3">
      <c r="A200" t="s">
        <v>238</v>
      </c>
      <c r="B200" s="4">
        <v>20</v>
      </c>
      <c r="C200" t="s">
        <v>205</v>
      </c>
      <c r="D200" t="s">
        <v>126</v>
      </c>
      <c r="E200" t="s">
        <v>773</v>
      </c>
      <c r="F200">
        <v>34</v>
      </c>
      <c r="G200">
        <v>1966</v>
      </c>
      <c r="H200">
        <v>2</v>
      </c>
      <c r="I200">
        <v>1</v>
      </c>
      <c r="J200">
        <v>28</v>
      </c>
      <c r="K200">
        <v>2</v>
      </c>
      <c r="L200" s="1">
        <v>0</v>
      </c>
      <c r="M200">
        <v>2</v>
      </c>
      <c r="N200">
        <v>1</v>
      </c>
      <c r="O200">
        <v>3</v>
      </c>
      <c r="P200">
        <v>1310</v>
      </c>
      <c r="Q200">
        <v>739</v>
      </c>
      <c r="R200">
        <v>652</v>
      </c>
      <c r="S200" s="1">
        <v>0.88</v>
      </c>
      <c r="T200">
        <v>16</v>
      </c>
      <c r="U200">
        <v>5</v>
      </c>
      <c r="V200" s="1">
        <v>0.31</v>
      </c>
      <c r="W200">
        <v>192</v>
      </c>
      <c r="X200">
        <v>155</v>
      </c>
      <c r="Y200" s="1">
        <v>0.81</v>
      </c>
      <c r="Z200">
        <v>4</v>
      </c>
      <c r="AA200">
        <v>213</v>
      </c>
      <c r="AB200">
        <v>74</v>
      </c>
      <c r="AC200">
        <v>0</v>
      </c>
      <c r="AD200">
        <v>0</v>
      </c>
      <c r="AE200">
        <v>2</v>
      </c>
      <c r="AF200">
        <v>3</v>
      </c>
      <c r="AG200">
        <v>113</v>
      </c>
      <c r="AH200">
        <v>22</v>
      </c>
      <c r="AI200">
        <v>1</v>
      </c>
      <c r="AJ200">
        <v>25</v>
      </c>
      <c r="AK200">
        <v>13</v>
      </c>
      <c r="AL200">
        <v>9</v>
      </c>
      <c r="AM200">
        <v>59</v>
      </c>
      <c r="AN200">
        <v>152</v>
      </c>
      <c r="AO200">
        <v>75</v>
      </c>
      <c r="AP200" s="1">
        <v>0.49</v>
      </c>
      <c r="AQ200">
        <v>18</v>
      </c>
      <c r="AR200">
        <v>8</v>
      </c>
      <c r="AS200" s="1">
        <v>0.44</v>
      </c>
      <c r="AT200">
        <v>0</v>
      </c>
      <c r="AU200">
        <v>0</v>
      </c>
      <c r="AV200">
        <v>0</v>
      </c>
      <c r="AW200">
        <v>37</v>
      </c>
      <c r="AX200">
        <v>4</v>
      </c>
      <c r="AY200">
        <v>0</v>
      </c>
      <c r="AZ200">
        <v>0</v>
      </c>
      <c r="BA200" s="1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f t="shared" si="3"/>
        <v>4.2</v>
      </c>
    </row>
    <row r="201" spans="1:59" x14ac:dyDescent="0.3">
      <c r="A201" t="s">
        <v>508</v>
      </c>
      <c r="B201" s="4">
        <v>24</v>
      </c>
      <c r="C201" t="s">
        <v>787</v>
      </c>
      <c r="D201" t="s">
        <v>74</v>
      </c>
      <c r="E201" t="s">
        <v>774</v>
      </c>
      <c r="F201">
        <v>29</v>
      </c>
      <c r="G201">
        <v>2128</v>
      </c>
      <c r="H201">
        <v>2</v>
      </c>
      <c r="I201">
        <v>0</v>
      </c>
      <c r="J201">
        <v>18</v>
      </c>
      <c r="K201">
        <v>6</v>
      </c>
      <c r="L201" s="1">
        <v>0.08</v>
      </c>
      <c r="M201">
        <v>2</v>
      </c>
      <c r="N201">
        <v>1</v>
      </c>
      <c r="O201">
        <v>2</v>
      </c>
      <c r="P201">
        <v>1638</v>
      </c>
      <c r="Q201">
        <v>764</v>
      </c>
      <c r="R201">
        <v>646</v>
      </c>
      <c r="S201" s="1">
        <v>0.85</v>
      </c>
      <c r="T201">
        <v>40</v>
      </c>
      <c r="U201">
        <v>5</v>
      </c>
      <c r="V201" s="1">
        <v>0.13</v>
      </c>
      <c r="W201">
        <v>196</v>
      </c>
      <c r="X201">
        <v>147</v>
      </c>
      <c r="Y201" s="1">
        <v>0.75</v>
      </c>
      <c r="Z201">
        <v>0</v>
      </c>
      <c r="AA201">
        <v>235</v>
      </c>
      <c r="AB201">
        <v>120</v>
      </c>
      <c r="AC201">
        <v>0</v>
      </c>
      <c r="AD201">
        <v>0</v>
      </c>
      <c r="AE201">
        <v>3</v>
      </c>
      <c r="AF201">
        <v>3</v>
      </c>
      <c r="AG201">
        <v>81</v>
      </c>
      <c r="AH201">
        <v>3</v>
      </c>
      <c r="AI201">
        <v>3</v>
      </c>
      <c r="AJ201">
        <v>91</v>
      </c>
      <c r="AK201">
        <v>23</v>
      </c>
      <c r="AL201">
        <v>8</v>
      </c>
      <c r="AM201">
        <v>30</v>
      </c>
      <c r="AN201">
        <v>159</v>
      </c>
      <c r="AO201">
        <v>95</v>
      </c>
      <c r="AP201" s="1">
        <v>0.6</v>
      </c>
      <c r="AQ201">
        <v>40</v>
      </c>
      <c r="AR201">
        <v>20</v>
      </c>
      <c r="AS201" s="1">
        <v>0.5</v>
      </c>
      <c r="AT201">
        <v>0</v>
      </c>
      <c r="AU201">
        <v>0</v>
      </c>
      <c r="AV201">
        <v>0</v>
      </c>
      <c r="AW201">
        <v>16</v>
      </c>
      <c r="AX201">
        <v>3</v>
      </c>
      <c r="AY201">
        <v>0</v>
      </c>
      <c r="AZ201">
        <v>0</v>
      </c>
      <c r="BA201" s="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f t="shared" si="3"/>
        <v>4.2</v>
      </c>
    </row>
    <row r="202" spans="1:59" x14ac:dyDescent="0.3">
      <c r="A202" t="s">
        <v>120</v>
      </c>
      <c r="B202" s="4">
        <v>26</v>
      </c>
      <c r="C202" t="s">
        <v>98</v>
      </c>
      <c r="D202" t="s">
        <v>59</v>
      </c>
      <c r="E202" t="s">
        <v>773</v>
      </c>
      <c r="F202">
        <v>25</v>
      </c>
      <c r="G202">
        <v>1426</v>
      </c>
      <c r="H202">
        <v>2</v>
      </c>
      <c r="I202">
        <v>2</v>
      </c>
      <c r="J202">
        <v>35</v>
      </c>
      <c r="K202">
        <v>17</v>
      </c>
      <c r="L202" s="1">
        <v>0.05</v>
      </c>
      <c r="M202">
        <v>5</v>
      </c>
      <c r="N202">
        <v>4</v>
      </c>
      <c r="O202">
        <v>8</v>
      </c>
      <c r="P202">
        <v>706</v>
      </c>
      <c r="Q202">
        <v>792</v>
      </c>
      <c r="R202">
        <v>636</v>
      </c>
      <c r="S202" s="1">
        <v>0.8</v>
      </c>
      <c r="T202">
        <v>52</v>
      </c>
      <c r="U202">
        <v>16</v>
      </c>
      <c r="V202" s="1">
        <v>0.31</v>
      </c>
      <c r="W202">
        <v>410</v>
      </c>
      <c r="X202">
        <v>323</v>
      </c>
      <c r="Y202" s="1">
        <v>0.79</v>
      </c>
      <c r="Z202">
        <v>5</v>
      </c>
      <c r="AA202">
        <v>323</v>
      </c>
      <c r="AB202">
        <v>177</v>
      </c>
      <c r="AC202">
        <v>1</v>
      </c>
      <c r="AD202">
        <v>1</v>
      </c>
      <c r="AE202">
        <v>16</v>
      </c>
      <c r="AF202">
        <v>13</v>
      </c>
      <c r="AG202">
        <v>119</v>
      </c>
      <c r="AH202">
        <v>7</v>
      </c>
      <c r="AI202">
        <v>2</v>
      </c>
      <c r="AJ202">
        <v>9</v>
      </c>
      <c r="AK202">
        <v>5</v>
      </c>
      <c r="AL202">
        <v>3</v>
      </c>
      <c r="AM202">
        <v>17</v>
      </c>
      <c r="AN202">
        <v>227</v>
      </c>
      <c r="AO202">
        <v>99</v>
      </c>
      <c r="AP202" s="1">
        <v>0.44</v>
      </c>
      <c r="AQ202">
        <v>59</v>
      </c>
      <c r="AR202">
        <v>26</v>
      </c>
      <c r="AS202" s="1">
        <v>0.44</v>
      </c>
      <c r="AT202">
        <v>0</v>
      </c>
      <c r="AU202">
        <v>0</v>
      </c>
      <c r="AV202">
        <v>0</v>
      </c>
      <c r="AW202">
        <v>9</v>
      </c>
      <c r="AX202">
        <v>2</v>
      </c>
      <c r="AY202">
        <v>0</v>
      </c>
      <c r="AZ202">
        <v>0</v>
      </c>
      <c r="BA202" s="1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f t="shared" si="3"/>
        <v>4.2</v>
      </c>
    </row>
    <row r="203" spans="1:59" x14ac:dyDescent="0.3">
      <c r="A203" t="s">
        <v>232</v>
      </c>
      <c r="B203" s="4">
        <v>22</v>
      </c>
      <c r="C203" t="s">
        <v>205</v>
      </c>
      <c r="D203" t="s">
        <v>233</v>
      </c>
      <c r="E203" t="s">
        <v>773</v>
      </c>
      <c r="F203">
        <v>29</v>
      </c>
      <c r="G203">
        <v>1091</v>
      </c>
      <c r="H203">
        <v>2</v>
      </c>
      <c r="I203">
        <v>2</v>
      </c>
      <c r="J203">
        <v>33</v>
      </c>
      <c r="K203">
        <v>26</v>
      </c>
      <c r="L203" s="1">
        <v>0.12</v>
      </c>
      <c r="M203">
        <v>4</v>
      </c>
      <c r="N203">
        <v>1</v>
      </c>
      <c r="O203">
        <v>4</v>
      </c>
      <c r="P203">
        <v>592</v>
      </c>
      <c r="Q203">
        <v>833</v>
      </c>
      <c r="R203">
        <v>700</v>
      </c>
      <c r="S203" s="1">
        <v>0.84</v>
      </c>
      <c r="T203">
        <v>40</v>
      </c>
      <c r="U203">
        <v>9</v>
      </c>
      <c r="V203" s="1">
        <v>0.23</v>
      </c>
      <c r="W203">
        <v>433</v>
      </c>
      <c r="X203">
        <v>354</v>
      </c>
      <c r="Y203" s="1">
        <v>0.82</v>
      </c>
      <c r="Z203">
        <v>4</v>
      </c>
      <c r="AA203">
        <v>342</v>
      </c>
      <c r="AB203">
        <v>174</v>
      </c>
      <c r="AC203">
        <v>2</v>
      </c>
      <c r="AD203">
        <v>7</v>
      </c>
      <c r="AE203">
        <v>29</v>
      </c>
      <c r="AF203">
        <v>19</v>
      </c>
      <c r="AG203">
        <v>85</v>
      </c>
      <c r="AH203">
        <v>12</v>
      </c>
      <c r="AI203">
        <v>0</v>
      </c>
      <c r="AJ203">
        <v>6</v>
      </c>
      <c r="AK203">
        <v>5</v>
      </c>
      <c r="AL203">
        <v>0</v>
      </c>
      <c r="AM203">
        <v>23</v>
      </c>
      <c r="AN203">
        <v>175</v>
      </c>
      <c r="AO203">
        <v>74</v>
      </c>
      <c r="AP203" s="1">
        <v>0.42</v>
      </c>
      <c r="AQ203">
        <v>18</v>
      </c>
      <c r="AR203">
        <v>6</v>
      </c>
      <c r="AS203" s="1">
        <v>0.33</v>
      </c>
      <c r="AT203">
        <v>0</v>
      </c>
      <c r="AU203">
        <v>0</v>
      </c>
      <c r="AV203">
        <v>0</v>
      </c>
      <c r="AW203">
        <v>13</v>
      </c>
      <c r="AX203">
        <v>0</v>
      </c>
      <c r="AY203">
        <v>0</v>
      </c>
      <c r="AZ203">
        <v>0</v>
      </c>
      <c r="BA203" s="1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f t="shared" si="3"/>
        <v>4.2</v>
      </c>
    </row>
    <row r="204" spans="1:59" x14ac:dyDescent="0.3">
      <c r="A204" t="s">
        <v>194</v>
      </c>
      <c r="B204" s="4">
        <v>23</v>
      </c>
      <c r="C204" t="s">
        <v>170</v>
      </c>
      <c r="D204" t="s">
        <v>158</v>
      </c>
      <c r="E204" t="s">
        <v>774</v>
      </c>
      <c r="F204">
        <v>38</v>
      </c>
      <c r="G204">
        <v>3420</v>
      </c>
      <c r="H204">
        <v>2</v>
      </c>
      <c r="I204">
        <v>3</v>
      </c>
      <c r="J204">
        <v>17</v>
      </c>
      <c r="K204">
        <v>7</v>
      </c>
      <c r="L204" s="1">
        <v>0.03</v>
      </c>
      <c r="M204">
        <v>4</v>
      </c>
      <c r="N204">
        <v>0</v>
      </c>
      <c r="O204">
        <v>6</v>
      </c>
      <c r="P204">
        <v>2496</v>
      </c>
      <c r="Q204">
        <v>850</v>
      </c>
      <c r="R204">
        <v>692</v>
      </c>
      <c r="S204" s="1">
        <v>0.81</v>
      </c>
      <c r="T204">
        <v>53</v>
      </c>
      <c r="U204">
        <v>12</v>
      </c>
      <c r="V204" s="1">
        <v>0.23</v>
      </c>
      <c r="W204">
        <v>299</v>
      </c>
      <c r="X204">
        <v>230</v>
      </c>
      <c r="Y204" s="1">
        <v>0.77</v>
      </c>
      <c r="Z204">
        <v>1</v>
      </c>
      <c r="AA204">
        <v>263</v>
      </c>
      <c r="AB204">
        <v>156</v>
      </c>
      <c r="AC204">
        <v>0</v>
      </c>
      <c r="AD204">
        <v>2</v>
      </c>
      <c r="AE204">
        <v>12</v>
      </c>
      <c r="AF204">
        <v>8</v>
      </c>
      <c r="AG204">
        <v>110</v>
      </c>
      <c r="AH204">
        <v>8</v>
      </c>
      <c r="AI204">
        <v>8</v>
      </c>
      <c r="AJ204">
        <v>220</v>
      </c>
      <c r="AK204">
        <v>31</v>
      </c>
      <c r="AL204">
        <v>10</v>
      </c>
      <c r="AM204">
        <v>40</v>
      </c>
      <c r="AN204">
        <v>246</v>
      </c>
      <c r="AO204">
        <v>151</v>
      </c>
      <c r="AP204" s="1">
        <v>0.61</v>
      </c>
      <c r="AQ204">
        <v>70</v>
      </c>
      <c r="AR204">
        <v>40</v>
      </c>
      <c r="AS204" s="1">
        <v>0.56999999999999995</v>
      </c>
      <c r="AT204">
        <v>0</v>
      </c>
      <c r="AU204">
        <v>0</v>
      </c>
      <c r="AV204">
        <v>0</v>
      </c>
      <c r="AW204">
        <v>29</v>
      </c>
      <c r="AX204">
        <v>5</v>
      </c>
      <c r="AY204">
        <v>0</v>
      </c>
      <c r="AZ204">
        <v>0</v>
      </c>
      <c r="BA204" s="1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f t="shared" si="3"/>
        <v>4.2</v>
      </c>
    </row>
    <row r="205" spans="1:59" x14ac:dyDescent="0.3">
      <c r="A205" t="s">
        <v>547</v>
      </c>
      <c r="B205" s="4">
        <v>21</v>
      </c>
      <c r="C205" t="s">
        <v>785</v>
      </c>
      <c r="D205" t="s">
        <v>59</v>
      </c>
      <c r="E205" t="s">
        <v>773</v>
      </c>
      <c r="F205">
        <v>37</v>
      </c>
      <c r="G205">
        <v>2742</v>
      </c>
      <c r="H205">
        <v>2</v>
      </c>
      <c r="I205">
        <v>6</v>
      </c>
      <c r="J205">
        <v>40</v>
      </c>
      <c r="K205">
        <v>7</v>
      </c>
      <c r="L205" s="1">
        <v>0.13</v>
      </c>
      <c r="M205">
        <v>0</v>
      </c>
      <c r="N205">
        <v>0</v>
      </c>
      <c r="O205">
        <v>4</v>
      </c>
      <c r="P205">
        <v>2006</v>
      </c>
      <c r="Q205">
        <v>868</v>
      </c>
      <c r="R205">
        <v>715</v>
      </c>
      <c r="S205" s="1">
        <v>0.82</v>
      </c>
      <c r="T205">
        <v>33</v>
      </c>
      <c r="U205">
        <v>6</v>
      </c>
      <c r="V205" s="1">
        <v>0.18</v>
      </c>
      <c r="W205">
        <v>238</v>
      </c>
      <c r="X205">
        <v>176</v>
      </c>
      <c r="Y205" s="1">
        <v>0.74</v>
      </c>
      <c r="Z205">
        <v>1</v>
      </c>
      <c r="AA205">
        <v>194</v>
      </c>
      <c r="AB205">
        <v>128</v>
      </c>
      <c r="AC205">
        <v>0</v>
      </c>
      <c r="AD205">
        <v>0</v>
      </c>
      <c r="AE205">
        <v>3</v>
      </c>
      <c r="AF205">
        <v>3</v>
      </c>
      <c r="AG205">
        <v>84</v>
      </c>
      <c r="AH205">
        <v>49</v>
      </c>
      <c r="AI205">
        <v>2</v>
      </c>
      <c r="AJ205">
        <v>68</v>
      </c>
      <c r="AK205">
        <v>21</v>
      </c>
      <c r="AL205">
        <v>8</v>
      </c>
      <c r="AM205">
        <v>92</v>
      </c>
      <c r="AN205">
        <v>153</v>
      </c>
      <c r="AO205">
        <v>83</v>
      </c>
      <c r="AP205" s="1">
        <v>0.54</v>
      </c>
      <c r="AQ205">
        <v>38</v>
      </c>
      <c r="AR205">
        <v>18</v>
      </c>
      <c r="AS205" s="1">
        <v>0.47</v>
      </c>
      <c r="AT205">
        <v>0</v>
      </c>
      <c r="AU205">
        <v>0</v>
      </c>
      <c r="AV205">
        <v>0</v>
      </c>
      <c r="AW205">
        <v>49</v>
      </c>
      <c r="AX205">
        <v>10</v>
      </c>
      <c r="AY205">
        <v>0</v>
      </c>
      <c r="AZ205">
        <v>0</v>
      </c>
      <c r="BA205" s="1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f t="shared" si="3"/>
        <v>4.2</v>
      </c>
    </row>
    <row r="206" spans="1:59" x14ac:dyDescent="0.3">
      <c r="A206" t="s">
        <v>392</v>
      </c>
      <c r="B206" s="4">
        <v>20</v>
      </c>
      <c r="C206" t="s">
        <v>391</v>
      </c>
      <c r="D206" t="s">
        <v>275</v>
      </c>
      <c r="E206" t="s">
        <v>773</v>
      </c>
      <c r="F206">
        <v>32</v>
      </c>
      <c r="G206">
        <v>2193</v>
      </c>
      <c r="H206">
        <v>2</v>
      </c>
      <c r="I206">
        <v>3</v>
      </c>
      <c r="J206">
        <v>30</v>
      </c>
      <c r="K206">
        <v>3</v>
      </c>
      <c r="L206" s="1">
        <v>0.1</v>
      </c>
      <c r="M206">
        <v>0</v>
      </c>
      <c r="N206">
        <v>3</v>
      </c>
      <c r="O206">
        <v>1</v>
      </c>
      <c r="P206">
        <v>1359</v>
      </c>
      <c r="Q206">
        <v>930</v>
      </c>
      <c r="R206">
        <v>825</v>
      </c>
      <c r="S206" s="1">
        <v>0.89</v>
      </c>
      <c r="T206">
        <v>1</v>
      </c>
      <c r="U206">
        <v>0</v>
      </c>
      <c r="V206" s="1">
        <v>0</v>
      </c>
      <c r="W206">
        <v>224</v>
      </c>
      <c r="X206">
        <v>170</v>
      </c>
      <c r="Y206" s="1">
        <v>0.76</v>
      </c>
      <c r="Z206">
        <v>5</v>
      </c>
      <c r="AA206">
        <v>223</v>
      </c>
      <c r="AB206">
        <v>82</v>
      </c>
      <c r="AC206">
        <v>1</v>
      </c>
      <c r="AD206">
        <v>0</v>
      </c>
      <c r="AE206">
        <v>2</v>
      </c>
      <c r="AF206">
        <v>2</v>
      </c>
      <c r="AG206">
        <v>87</v>
      </c>
      <c r="AH206">
        <v>38</v>
      </c>
      <c r="AI206">
        <v>1</v>
      </c>
      <c r="AJ206">
        <v>9</v>
      </c>
      <c r="AK206">
        <v>19</v>
      </c>
      <c r="AL206">
        <v>6</v>
      </c>
      <c r="AM206">
        <v>50</v>
      </c>
      <c r="AN206">
        <v>176</v>
      </c>
      <c r="AO206">
        <v>94</v>
      </c>
      <c r="AP206" s="1">
        <v>0.53</v>
      </c>
      <c r="AQ206">
        <v>47</v>
      </c>
      <c r="AR206">
        <v>21</v>
      </c>
      <c r="AS206" s="1">
        <v>0.45</v>
      </c>
      <c r="AT206">
        <v>0</v>
      </c>
      <c r="AU206">
        <v>0</v>
      </c>
      <c r="AV206">
        <v>0</v>
      </c>
      <c r="AW206">
        <v>0</v>
      </c>
      <c r="AX206">
        <v>4</v>
      </c>
      <c r="AY206">
        <v>0</v>
      </c>
      <c r="AZ206">
        <v>0</v>
      </c>
      <c r="BA206" s="1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f t="shared" si="3"/>
        <v>4.2</v>
      </c>
    </row>
    <row r="207" spans="1:59" x14ac:dyDescent="0.3">
      <c r="A207" t="s">
        <v>588</v>
      </c>
      <c r="B207" s="4">
        <v>20</v>
      </c>
      <c r="C207" t="s">
        <v>566</v>
      </c>
      <c r="D207" t="s">
        <v>176</v>
      </c>
      <c r="E207" t="s">
        <v>773</v>
      </c>
      <c r="F207">
        <v>36</v>
      </c>
      <c r="G207">
        <v>2919</v>
      </c>
      <c r="H207">
        <v>2</v>
      </c>
      <c r="I207">
        <v>4</v>
      </c>
      <c r="J207">
        <v>42</v>
      </c>
      <c r="K207">
        <v>44</v>
      </c>
      <c r="L207" s="1">
        <v>0.14000000000000001</v>
      </c>
      <c r="M207">
        <v>6</v>
      </c>
      <c r="N207">
        <v>0</v>
      </c>
      <c r="O207">
        <v>4</v>
      </c>
      <c r="P207">
        <v>1918</v>
      </c>
      <c r="Q207">
        <v>949</v>
      </c>
      <c r="R207">
        <v>753</v>
      </c>
      <c r="S207" s="1">
        <v>0.79</v>
      </c>
      <c r="T207">
        <v>59</v>
      </c>
      <c r="U207">
        <v>10</v>
      </c>
      <c r="V207" s="1">
        <v>0.17</v>
      </c>
      <c r="W207">
        <v>432</v>
      </c>
      <c r="X207">
        <v>301</v>
      </c>
      <c r="Y207" s="1">
        <v>0.7</v>
      </c>
      <c r="Z207">
        <v>14</v>
      </c>
      <c r="AA207">
        <v>441</v>
      </c>
      <c r="AB207">
        <v>277</v>
      </c>
      <c r="AC207">
        <v>4</v>
      </c>
      <c r="AD207">
        <v>4</v>
      </c>
      <c r="AE207">
        <v>34</v>
      </c>
      <c r="AF207">
        <v>23</v>
      </c>
      <c r="AG207">
        <v>125</v>
      </c>
      <c r="AH207">
        <v>36</v>
      </c>
      <c r="AI207">
        <v>1</v>
      </c>
      <c r="AJ207">
        <v>0</v>
      </c>
      <c r="AK207">
        <v>17</v>
      </c>
      <c r="AL207">
        <v>1</v>
      </c>
      <c r="AM207">
        <v>89</v>
      </c>
      <c r="AN207">
        <v>352</v>
      </c>
      <c r="AO207">
        <v>170</v>
      </c>
      <c r="AP207" s="1">
        <v>0.48</v>
      </c>
      <c r="AQ207">
        <v>42</v>
      </c>
      <c r="AR207">
        <v>13</v>
      </c>
      <c r="AS207" s="1">
        <v>0.31</v>
      </c>
      <c r="AT207">
        <v>0</v>
      </c>
      <c r="AU207">
        <v>0</v>
      </c>
      <c r="AV207">
        <v>0</v>
      </c>
      <c r="AW207">
        <v>46</v>
      </c>
      <c r="AX207">
        <v>8</v>
      </c>
      <c r="AY207">
        <v>0</v>
      </c>
      <c r="AZ207">
        <v>0</v>
      </c>
      <c r="BA207" s="1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f t="shared" si="3"/>
        <v>4.2</v>
      </c>
    </row>
    <row r="208" spans="1:59" x14ac:dyDescent="0.3">
      <c r="A208" t="s">
        <v>404</v>
      </c>
      <c r="B208" s="4">
        <v>26</v>
      </c>
      <c r="C208" t="s">
        <v>391</v>
      </c>
      <c r="D208" t="s">
        <v>59</v>
      </c>
      <c r="E208" t="s">
        <v>774</v>
      </c>
      <c r="F208">
        <v>36</v>
      </c>
      <c r="G208">
        <v>2920</v>
      </c>
      <c r="H208">
        <v>2</v>
      </c>
      <c r="I208">
        <v>2</v>
      </c>
      <c r="J208">
        <v>25</v>
      </c>
      <c r="K208">
        <v>17</v>
      </c>
      <c r="L208" s="1">
        <v>0.23</v>
      </c>
      <c r="M208">
        <v>2</v>
      </c>
      <c r="N208">
        <v>1</v>
      </c>
      <c r="O208">
        <v>2</v>
      </c>
      <c r="P208">
        <v>2033</v>
      </c>
      <c r="Q208">
        <v>1147</v>
      </c>
      <c r="R208">
        <v>995</v>
      </c>
      <c r="S208" s="1">
        <v>0.87</v>
      </c>
      <c r="T208">
        <v>36</v>
      </c>
      <c r="U208">
        <v>9</v>
      </c>
      <c r="V208" s="1">
        <v>0.25</v>
      </c>
      <c r="W208">
        <v>500</v>
      </c>
      <c r="X208">
        <v>398</v>
      </c>
      <c r="Y208" s="1">
        <v>0.8</v>
      </c>
      <c r="Z208">
        <v>12</v>
      </c>
      <c r="AA208">
        <v>342</v>
      </c>
      <c r="AB208">
        <v>147</v>
      </c>
      <c r="AC208">
        <v>1</v>
      </c>
      <c r="AD208">
        <v>3</v>
      </c>
      <c r="AE208">
        <v>14</v>
      </c>
      <c r="AF208">
        <v>12</v>
      </c>
      <c r="AG208">
        <v>76</v>
      </c>
      <c r="AH208">
        <v>15</v>
      </c>
      <c r="AI208">
        <v>2</v>
      </c>
      <c r="AJ208">
        <v>115</v>
      </c>
      <c r="AK208">
        <v>12</v>
      </c>
      <c r="AL208">
        <v>4</v>
      </c>
      <c r="AM208">
        <v>58</v>
      </c>
      <c r="AN208">
        <v>238</v>
      </c>
      <c r="AO208">
        <v>128</v>
      </c>
      <c r="AP208" s="1">
        <v>0.54</v>
      </c>
      <c r="AQ208">
        <v>13</v>
      </c>
      <c r="AR208">
        <v>5</v>
      </c>
      <c r="AS208" s="1">
        <v>0.39</v>
      </c>
      <c r="AT208">
        <v>0</v>
      </c>
      <c r="AU208">
        <v>0</v>
      </c>
      <c r="AV208">
        <v>0</v>
      </c>
      <c r="AW208">
        <v>29</v>
      </c>
      <c r="AX208">
        <v>6</v>
      </c>
      <c r="AY208">
        <v>0</v>
      </c>
      <c r="AZ208">
        <v>0</v>
      </c>
      <c r="BA208" s="1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f t="shared" si="3"/>
        <v>4.2</v>
      </c>
    </row>
    <row r="209" spans="1:59" x14ac:dyDescent="0.3">
      <c r="A209" t="s">
        <v>160</v>
      </c>
      <c r="B209" s="4">
        <v>20</v>
      </c>
      <c r="C209" t="s">
        <v>131</v>
      </c>
      <c r="D209" t="s">
        <v>161</v>
      </c>
      <c r="E209" t="s">
        <v>774</v>
      </c>
      <c r="F209">
        <v>38</v>
      </c>
      <c r="G209">
        <v>3342</v>
      </c>
      <c r="H209">
        <v>2</v>
      </c>
      <c r="I209">
        <v>5</v>
      </c>
      <c r="J209">
        <v>19</v>
      </c>
      <c r="K209">
        <v>61</v>
      </c>
      <c r="L209" s="1">
        <v>0.22</v>
      </c>
      <c r="M209">
        <v>0</v>
      </c>
      <c r="N209">
        <v>1</v>
      </c>
      <c r="O209">
        <v>3</v>
      </c>
      <c r="P209">
        <v>2264</v>
      </c>
      <c r="Q209">
        <v>1155</v>
      </c>
      <c r="R209">
        <v>853</v>
      </c>
      <c r="S209" s="1">
        <v>0.74</v>
      </c>
      <c r="T209">
        <v>78</v>
      </c>
      <c r="U209">
        <v>17</v>
      </c>
      <c r="V209" s="1">
        <v>0.22</v>
      </c>
      <c r="W209">
        <v>695</v>
      </c>
      <c r="X209">
        <v>471</v>
      </c>
      <c r="Y209" s="1">
        <v>0.68</v>
      </c>
      <c r="Z209">
        <v>19</v>
      </c>
      <c r="AA209">
        <v>482</v>
      </c>
      <c r="AB209">
        <v>264</v>
      </c>
      <c r="AC209">
        <v>4</v>
      </c>
      <c r="AD209">
        <v>9</v>
      </c>
      <c r="AE209">
        <v>35</v>
      </c>
      <c r="AF209">
        <v>35</v>
      </c>
      <c r="AG209">
        <v>101</v>
      </c>
      <c r="AH209">
        <v>22</v>
      </c>
      <c r="AI209">
        <v>9</v>
      </c>
      <c r="AJ209">
        <v>99</v>
      </c>
      <c r="AK209">
        <v>9</v>
      </c>
      <c r="AL209">
        <v>0</v>
      </c>
      <c r="AM209">
        <v>52</v>
      </c>
      <c r="AN209">
        <v>289</v>
      </c>
      <c r="AO209">
        <v>118</v>
      </c>
      <c r="AP209" s="1">
        <v>0.41</v>
      </c>
      <c r="AQ209">
        <v>23</v>
      </c>
      <c r="AR209">
        <v>9</v>
      </c>
      <c r="AS209" s="1">
        <v>0.39</v>
      </c>
      <c r="AT209">
        <v>0</v>
      </c>
      <c r="AU209">
        <v>0</v>
      </c>
      <c r="AV209">
        <v>0</v>
      </c>
      <c r="AW209">
        <v>0</v>
      </c>
      <c r="AX209">
        <v>4</v>
      </c>
      <c r="AY209">
        <v>0</v>
      </c>
      <c r="AZ209">
        <v>0</v>
      </c>
      <c r="BA209" s="1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f t="shared" si="3"/>
        <v>4.2</v>
      </c>
    </row>
    <row r="210" spans="1:59" x14ac:dyDescent="0.3">
      <c r="A210" t="s">
        <v>90</v>
      </c>
      <c r="B210" s="4">
        <v>22</v>
      </c>
      <c r="C210" t="s">
        <v>58</v>
      </c>
      <c r="D210" t="s">
        <v>72</v>
      </c>
      <c r="E210" t="s">
        <v>774</v>
      </c>
      <c r="F210">
        <v>19</v>
      </c>
      <c r="G210">
        <v>984</v>
      </c>
      <c r="H210">
        <v>2</v>
      </c>
      <c r="I210">
        <v>1</v>
      </c>
      <c r="J210">
        <v>10</v>
      </c>
      <c r="K210">
        <v>2</v>
      </c>
      <c r="L210" s="1">
        <v>0.1</v>
      </c>
      <c r="M210">
        <v>1</v>
      </c>
      <c r="N210">
        <v>1</v>
      </c>
      <c r="O210">
        <v>3</v>
      </c>
      <c r="P210">
        <v>683</v>
      </c>
      <c r="Q210">
        <v>1204</v>
      </c>
      <c r="R210">
        <v>1101</v>
      </c>
      <c r="S210" s="1">
        <v>0.92</v>
      </c>
      <c r="T210">
        <v>6</v>
      </c>
      <c r="U210">
        <v>0</v>
      </c>
      <c r="V210" s="1">
        <v>0</v>
      </c>
      <c r="W210">
        <v>416</v>
      </c>
      <c r="X210">
        <v>365</v>
      </c>
      <c r="Y210" s="1">
        <v>0.88</v>
      </c>
      <c r="Z210">
        <v>3</v>
      </c>
      <c r="AA210">
        <v>286</v>
      </c>
      <c r="AB210">
        <v>142</v>
      </c>
      <c r="AC210">
        <v>0</v>
      </c>
      <c r="AD210">
        <v>1</v>
      </c>
      <c r="AE210">
        <v>1</v>
      </c>
      <c r="AF210">
        <v>1</v>
      </c>
      <c r="AG210">
        <v>95</v>
      </c>
      <c r="AH210">
        <v>5</v>
      </c>
      <c r="AI210">
        <v>0</v>
      </c>
      <c r="AJ210">
        <v>24</v>
      </c>
      <c r="AK210">
        <v>13</v>
      </c>
      <c r="AL210">
        <v>7</v>
      </c>
      <c r="AM210">
        <v>0</v>
      </c>
      <c r="AN210">
        <v>123</v>
      </c>
      <c r="AO210">
        <v>73</v>
      </c>
      <c r="AP210" s="1">
        <v>0.59</v>
      </c>
      <c r="AQ210">
        <v>20</v>
      </c>
      <c r="AR210">
        <v>6</v>
      </c>
      <c r="AS210" s="1">
        <v>0.3</v>
      </c>
      <c r="AT210">
        <v>0</v>
      </c>
      <c r="AU210">
        <v>0</v>
      </c>
      <c r="AV210">
        <v>0</v>
      </c>
      <c r="AW210">
        <v>16</v>
      </c>
      <c r="AX210">
        <v>4</v>
      </c>
      <c r="AY210">
        <v>0</v>
      </c>
      <c r="AZ210">
        <v>0</v>
      </c>
      <c r="BA210" s="1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f t="shared" si="3"/>
        <v>4.2</v>
      </c>
    </row>
    <row r="211" spans="1:59" x14ac:dyDescent="0.3">
      <c r="A211" t="s">
        <v>623</v>
      </c>
      <c r="B211" s="4">
        <v>24</v>
      </c>
      <c r="C211" t="s">
        <v>784</v>
      </c>
      <c r="D211" t="s">
        <v>62</v>
      </c>
      <c r="E211" t="s">
        <v>774</v>
      </c>
      <c r="F211">
        <v>33</v>
      </c>
      <c r="G211">
        <v>2608</v>
      </c>
      <c r="H211">
        <v>2</v>
      </c>
      <c r="I211">
        <v>6</v>
      </c>
      <c r="J211">
        <v>39</v>
      </c>
      <c r="K211">
        <v>9</v>
      </c>
      <c r="L211" s="1">
        <v>0.04</v>
      </c>
      <c r="M211">
        <v>0</v>
      </c>
      <c r="N211">
        <v>3</v>
      </c>
      <c r="O211">
        <v>1</v>
      </c>
      <c r="P211">
        <v>2333</v>
      </c>
      <c r="Q211">
        <v>1308</v>
      </c>
      <c r="R211">
        <v>1155</v>
      </c>
      <c r="S211" s="1">
        <v>0.88</v>
      </c>
      <c r="T211">
        <v>80</v>
      </c>
      <c r="U211">
        <v>22</v>
      </c>
      <c r="V211" s="1">
        <v>0.28000000000000003</v>
      </c>
      <c r="W211">
        <v>359</v>
      </c>
      <c r="X211">
        <v>292</v>
      </c>
      <c r="Y211" s="1">
        <v>0.81</v>
      </c>
      <c r="Z211">
        <v>0</v>
      </c>
      <c r="AA211">
        <v>316</v>
      </c>
      <c r="AB211">
        <v>179</v>
      </c>
      <c r="AC211">
        <v>0</v>
      </c>
      <c r="AD211">
        <v>1</v>
      </c>
      <c r="AE211">
        <v>5</v>
      </c>
      <c r="AF211">
        <v>5</v>
      </c>
      <c r="AG211">
        <v>147</v>
      </c>
      <c r="AH211">
        <v>18</v>
      </c>
      <c r="AI211">
        <v>5</v>
      </c>
      <c r="AJ211">
        <v>73</v>
      </c>
      <c r="AK211">
        <v>37</v>
      </c>
      <c r="AL211">
        <v>5</v>
      </c>
      <c r="AM211">
        <v>66</v>
      </c>
      <c r="AN211">
        <v>196</v>
      </c>
      <c r="AO211">
        <v>104</v>
      </c>
      <c r="AP211" s="1">
        <v>0.53</v>
      </c>
      <c r="AQ211">
        <v>73</v>
      </c>
      <c r="AR211">
        <v>46</v>
      </c>
      <c r="AS211" s="1">
        <v>0.63</v>
      </c>
      <c r="AT211">
        <v>0</v>
      </c>
      <c r="AU211">
        <v>0</v>
      </c>
      <c r="AV211">
        <v>0</v>
      </c>
      <c r="AW211">
        <v>25</v>
      </c>
      <c r="AX211">
        <v>5</v>
      </c>
      <c r="AY211">
        <v>0</v>
      </c>
      <c r="AZ211">
        <v>0</v>
      </c>
      <c r="BA211" s="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f t="shared" si="3"/>
        <v>4.2</v>
      </c>
    </row>
    <row r="212" spans="1:59" x14ac:dyDescent="0.3">
      <c r="A212" t="s">
        <v>193</v>
      </c>
      <c r="B212" s="4">
        <v>24</v>
      </c>
      <c r="C212" t="s">
        <v>170</v>
      </c>
      <c r="D212" t="s">
        <v>163</v>
      </c>
      <c r="E212" t="s">
        <v>773</v>
      </c>
      <c r="F212">
        <v>38</v>
      </c>
      <c r="G212">
        <v>2926</v>
      </c>
      <c r="H212">
        <v>2</v>
      </c>
      <c r="I212">
        <v>10</v>
      </c>
      <c r="J212">
        <v>35</v>
      </c>
      <c r="K212">
        <v>5</v>
      </c>
      <c r="L212" s="1">
        <v>0.11</v>
      </c>
      <c r="M212">
        <v>4</v>
      </c>
      <c r="N212">
        <v>0</v>
      </c>
      <c r="O212">
        <v>6</v>
      </c>
      <c r="P212">
        <v>2034</v>
      </c>
      <c r="Q212">
        <v>1350</v>
      </c>
      <c r="R212">
        <v>1086</v>
      </c>
      <c r="S212" s="1">
        <v>0.8</v>
      </c>
      <c r="T212">
        <v>132</v>
      </c>
      <c r="U212">
        <v>35</v>
      </c>
      <c r="V212" s="1">
        <v>0.27</v>
      </c>
      <c r="W212">
        <v>476</v>
      </c>
      <c r="X212">
        <v>345</v>
      </c>
      <c r="Y212" s="1">
        <v>0.73</v>
      </c>
      <c r="Z212">
        <v>2</v>
      </c>
      <c r="AA212">
        <v>426</v>
      </c>
      <c r="AB212">
        <v>272</v>
      </c>
      <c r="AC212">
        <v>1</v>
      </c>
      <c r="AD212">
        <v>3</v>
      </c>
      <c r="AE212">
        <v>6</v>
      </c>
      <c r="AF212">
        <v>13</v>
      </c>
      <c r="AG212">
        <v>169</v>
      </c>
      <c r="AH212">
        <v>47</v>
      </c>
      <c r="AI212">
        <v>2</v>
      </c>
      <c r="AJ212">
        <v>0</v>
      </c>
      <c r="AK212">
        <v>45</v>
      </c>
      <c r="AL212">
        <v>10</v>
      </c>
      <c r="AM212">
        <v>83</v>
      </c>
      <c r="AN212">
        <v>207</v>
      </c>
      <c r="AO212">
        <v>124</v>
      </c>
      <c r="AP212" s="1">
        <v>0.6</v>
      </c>
      <c r="AQ212">
        <v>77</v>
      </c>
      <c r="AR212">
        <v>28</v>
      </c>
      <c r="AS212" s="1">
        <v>0.36</v>
      </c>
      <c r="AT212">
        <v>0</v>
      </c>
      <c r="AU212">
        <v>0</v>
      </c>
      <c r="AV212">
        <v>0</v>
      </c>
      <c r="AW212">
        <v>18</v>
      </c>
      <c r="AX212">
        <v>2</v>
      </c>
      <c r="AY212">
        <v>0</v>
      </c>
      <c r="AZ212">
        <v>0</v>
      </c>
      <c r="BA212" s="1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f t="shared" si="3"/>
        <v>4.2</v>
      </c>
    </row>
    <row r="213" spans="1:59" x14ac:dyDescent="0.3">
      <c r="A213" t="s">
        <v>230</v>
      </c>
      <c r="B213" s="4">
        <v>23</v>
      </c>
      <c r="C213" t="s">
        <v>205</v>
      </c>
      <c r="D213" t="s">
        <v>163</v>
      </c>
      <c r="E213" t="s">
        <v>773</v>
      </c>
      <c r="F213">
        <v>21</v>
      </c>
      <c r="G213">
        <v>937</v>
      </c>
      <c r="H213">
        <v>2</v>
      </c>
      <c r="I213">
        <v>2</v>
      </c>
      <c r="J213">
        <v>22</v>
      </c>
      <c r="K213">
        <v>10</v>
      </c>
      <c r="L213" s="1">
        <v>0.11</v>
      </c>
      <c r="M213">
        <v>2</v>
      </c>
      <c r="N213">
        <v>1</v>
      </c>
      <c r="O213">
        <v>2</v>
      </c>
      <c r="P213">
        <v>554</v>
      </c>
      <c r="Q213">
        <v>1370</v>
      </c>
      <c r="R213">
        <v>1238</v>
      </c>
      <c r="S213" s="1">
        <v>0.9</v>
      </c>
      <c r="T213">
        <v>6</v>
      </c>
      <c r="U213">
        <v>2</v>
      </c>
      <c r="V213" s="1">
        <v>0.33</v>
      </c>
      <c r="W213">
        <v>118</v>
      </c>
      <c r="X213">
        <v>79</v>
      </c>
      <c r="Y213" s="1">
        <v>0.67</v>
      </c>
      <c r="Z213">
        <v>0</v>
      </c>
      <c r="AA213">
        <v>330</v>
      </c>
      <c r="AB213">
        <v>143</v>
      </c>
      <c r="AC213">
        <v>0</v>
      </c>
      <c r="AD213">
        <v>0</v>
      </c>
      <c r="AE213">
        <v>0</v>
      </c>
      <c r="AF213">
        <v>2</v>
      </c>
      <c r="AG213">
        <v>68</v>
      </c>
      <c r="AH213">
        <v>4</v>
      </c>
      <c r="AI213">
        <v>0</v>
      </c>
      <c r="AJ213">
        <v>9</v>
      </c>
      <c r="AK213">
        <v>33</v>
      </c>
      <c r="AL213">
        <v>20</v>
      </c>
      <c r="AM213">
        <v>16</v>
      </c>
      <c r="AN213">
        <v>72</v>
      </c>
      <c r="AO213">
        <v>44</v>
      </c>
      <c r="AP213" s="1">
        <v>0.61</v>
      </c>
      <c r="AQ213">
        <v>88</v>
      </c>
      <c r="AR213">
        <v>58</v>
      </c>
      <c r="AS213" s="1">
        <v>0.66</v>
      </c>
      <c r="AT213">
        <v>0</v>
      </c>
      <c r="AU213">
        <v>0</v>
      </c>
      <c r="AV213">
        <v>1</v>
      </c>
      <c r="AW213">
        <v>16</v>
      </c>
      <c r="AX213">
        <v>1</v>
      </c>
      <c r="AY213">
        <v>0</v>
      </c>
      <c r="AZ213">
        <v>0</v>
      </c>
      <c r="BA213" s="1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f t="shared" si="3"/>
        <v>4.2</v>
      </c>
    </row>
    <row r="214" spans="1:59" x14ac:dyDescent="0.3">
      <c r="A214" t="s">
        <v>249</v>
      </c>
      <c r="B214" s="4">
        <v>21</v>
      </c>
      <c r="C214" t="s">
        <v>240</v>
      </c>
      <c r="D214" t="s">
        <v>59</v>
      </c>
      <c r="E214" t="s">
        <v>774</v>
      </c>
      <c r="F214">
        <v>35</v>
      </c>
      <c r="G214">
        <v>3149</v>
      </c>
      <c r="H214">
        <v>2</v>
      </c>
      <c r="I214">
        <v>1</v>
      </c>
      <c r="J214">
        <v>17</v>
      </c>
      <c r="K214">
        <v>4</v>
      </c>
      <c r="L214" s="1">
        <v>7.0000000000000007E-2</v>
      </c>
      <c r="M214">
        <v>5</v>
      </c>
      <c r="N214">
        <v>0</v>
      </c>
      <c r="O214">
        <v>5</v>
      </c>
      <c r="P214">
        <v>2965</v>
      </c>
      <c r="Q214">
        <v>1378</v>
      </c>
      <c r="R214">
        <v>1129</v>
      </c>
      <c r="S214" s="1">
        <v>0.82</v>
      </c>
      <c r="T214">
        <v>48</v>
      </c>
      <c r="U214">
        <v>14</v>
      </c>
      <c r="V214" s="1">
        <v>0.28999999999999998</v>
      </c>
      <c r="W214">
        <v>450</v>
      </c>
      <c r="X214">
        <v>333</v>
      </c>
      <c r="Y214" s="1">
        <v>0.74</v>
      </c>
      <c r="Z214">
        <v>3</v>
      </c>
      <c r="AA214">
        <v>255</v>
      </c>
      <c r="AB214">
        <v>135</v>
      </c>
      <c r="AC214">
        <v>0</v>
      </c>
      <c r="AD214">
        <v>1</v>
      </c>
      <c r="AE214">
        <v>0</v>
      </c>
      <c r="AF214">
        <v>8</v>
      </c>
      <c r="AG214">
        <v>187</v>
      </c>
      <c r="AH214">
        <v>8</v>
      </c>
      <c r="AI214">
        <v>10</v>
      </c>
      <c r="AJ214">
        <v>116</v>
      </c>
      <c r="AK214">
        <v>41</v>
      </c>
      <c r="AL214">
        <v>11</v>
      </c>
      <c r="AM214">
        <v>47</v>
      </c>
      <c r="AN214">
        <v>206</v>
      </c>
      <c r="AO214">
        <v>104</v>
      </c>
      <c r="AP214" s="1">
        <v>0.51</v>
      </c>
      <c r="AQ214">
        <v>75</v>
      </c>
      <c r="AR214">
        <v>41</v>
      </c>
      <c r="AS214" s="1">
        <v>0.55000000000000004</v>
      </c>
      <c r="AT214">
        <v>0</v>
      </c>
      <c r="AU214">
        <v>0</v>
      </c>
      <c r="AV214">
        <v>0</v>
      </c>
      <c r="AW214">
        <v>45</v>
      </c>
      <c r="AX214">
        <v>9</v>
      </c>
      <c r="AY214">
        <v>0</v>
      </c>
      <c r="AZ214">
        <v>0</v>
      </c>
      <c r="BA214" s="1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f t="shared" si="3"/>
        <v>4.2</v>
      </c>
    </row>
    <row r="215" spans="1:59" x14ac:dyDescent="0.3">
      <c r="A215" t="s">
        <v>679</v>
      </c>
      <c r="B215" s="4">
        <v>28</v>
      </c>
      <c r="C215" t="s">
        <v>782</v>
      </c>
      <c r="D215" t="s">
        <v>680</v>
      </c>
      <c r="E215" t="s">
        <v>773</v>
      </c>
      <c r="F215">
        <v>14</v>
      </c>
      <c r="G215">
        <v>1079</v>
      </c>
      <c r="H215">
        <v>2</v>
      </c>
      <c r="I215">
        <v>1</v>
      </c>
      <c r="J215">
        <v>22</v>
      </c>
      <c r="K215">
        <v>17</v>
      </c>
      <c r="L215" s="1">
        <v>0.06</v>
      </c>
      <c r="M215">
        <v>5</v>
      </c>
      <c r="N215">
        <v>1</v>
      </c>
      <c r="O215">
        <v>3</v>
      </c>
      <c r="P215">
        <v>392</v>
      </c>
      <c r="Q215">
        <v>1389</v>
      </c>
      <c r="R215">
        <v>1207</v>
      </c>
      <c r="S215" s="1">
        <v>0.87</v>
      </c>
      <c r="T215">
        <v>35</v>
      </c>
      <c r="U215">
        <v>6</v>
      </c>
      <c r="V215" s="1">
        <v>0.17</v>
      </c>
      <c r="W215">
        <v>757</v>
      </c>
      <c r="X215">
        <v>612</v>
      </c>
      <c r="Y215" s="1">
        <v>0.81</v>
      </c>
      <c r="Z215">
        <v>25</v>
      </c>
      <c r="AA215">
        <v>532</v>
      </c>
      <c r="AB215">
        <v>271</v>
      </c>
      <c r="AC215">
        <v>1</v>
      </c>
      <c r="AD215">
        <v>2</v>
      </c>
      <c r="AE215">
        <v>12</v>
      </c>
      <c r="AF215">
        <v>17</v>
      </c>
      <c r="AG215">
        <v>97</v>
      </c>
      <c r="AH215">
        <v>12</v>
      </c>
      <c r="AI215">
        <v>4</v>
      </c>
      <c r="AJ215">
        <v>17</v>
      </c>
      <c r="AK215">
        <v>6</v>
      </c>
      <c r="AL215">
        <v>0</v>
      </c>
      <c r="AM215">
        <v>24</v>
      </c>
      <c r="AN215">
        <v>172</v>
      </c>
      <c r="AO215">
        <v>67</v>
      </c>
      <c r="AP215" s="1">
        <v>0.39</v>
      </c>
      <c r="AQ215">
        <v>15</v>
      </c>
      <c r="AR215">
        <v>8</v>
      </c>
      <c r="AS215" s="1">
        <v>0.53</v>
      </c>
      <c r="AT215">
        <v>0</v>
      </c>
      <c r="AU215">
        <v>0</v>
      </c>
      <c r="AV215">
        <v>0</v>
      </c>
      <c r="AW215">
        <v>19</v>
      </c>
      <c r="AX215">
        <v>0</v>
      </c>
      <c r="AY215">
        <v>0</v>
      </c>
      <c r="AZ215">
        <v>0</v>
      </c>
      <c r="BA215" s="1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f t="shared" si="3"/>
        <v>4.2</v>
      </c>
    </row>
    <row r="216" spans="1:59" x14ac:dyDescent="0.3">
      <c r="A216" t="s">
        <v>562</v>
      </c>
      <c r="B216" s="4">
        <v>26</v>
      </c>
      <c r="C216" t="s">
        <v>785</v>
      </c>
      <c r="D216" t="s">
        <v>59</v>
      </c>
      <c r="E216" t="s">
        <v>773</v>
      </c>
      <c r="F216">
        <v>35</v>
      </c>
      <c r="G216">
        <v>1904</v>
      </c>
      <c r="H216">
        <v>2</v>
      </c>
      <c r="I216">
        <v>1</v>
      </c>
      <c r="J216">
        <v>33</v>
      </c>
      <c r="K216">
        <v>3</v>
      </c>
      <c r="L216" s="1">
        <v>0.08</v>
      </c>
      <c r="M216">
        <v>3</v>
      </c>
      <c r="N216">
        <v>1</v>
      </c>
      <c r="O216">
        <v>7</v>
      </c>
      <c r="P216">
        <v>1115</v>
      </c>
      <c r="Q216">
        <v>1423</v>
      </c>
      <c r="R216">
        <v>1243</v>
      </c>
      <c r="S216" s="1">
        <v>0.87</v>
      </c>
      <c r="T216">
        <v>11</v>
      </c>
      <c r="U216">
        <v>4</v>
      </c>
      <c r="V216" s="1">
        <v>0.36</v>
      </c>
      <c r="W216">
        <v>381</v>
      </c>
      <c r="X216">
        <v>290</v>
      </c>
      <c r="Y216" s="1">
        <v>0.76</v>
      </c>
      <c r="Z216">
        <v>2</v>
      </c>
      <c r="AA216">
        <v>348</v>
      </c>
      <c r="AB216">
        <v>144</v>
      </c>
      <c r="AC216">
        <v>0</v>
      </c>
      <c r="AD216">
        <v>0</v>
      </c>
      <c r="AE216">
        <v>1</v>
      </c>
      <c r="AF216">
        <v>5</v>
      </c>
      <c r="AG216">
        <v>157</v>
      </c>
      <c r="AH216">
        <v>18</v>
      </c>
      <c r="AI216">
        <v>6</v>
      </c>
      <c r="AJ216">
        <v>60</v>
      </c>
      <c r="AK216">
        <v>29</v>
      </c>
      <c r="AL216">
        <v>13</v>
      </c>
      <c r="AM216">
        <v>42</v>
      </c>
      <c r="AN216">
        <v>214</v>
      </c>
      <c r="AO216">
        <v>112</v>
      </c>
      <c r="AP216" s="1">
        <v>0.52</v>
      </c>
      <c r="AQ216">
        <v>42</v>
      </c>
      <c r="AR216">
        <v>18</v>
      </c>
      <c r="AS216" s="1">
        <v>0.43</v>
      </c>
      <c r="AT216">
        <v>0</v>
      </c>
      <c r="AU216">
        <v>0</v>
      </c>
      <c r="AV216">
        <v>0</v>
      </c>
      <c r="AW216">
        <v>53</v>
      </c>
      <c r="AX216">
        <v>10</v>
      </c>
      <c r="AY216">
        <v>0</v>
      </c>
      <c r="AZ216">
        <v>0</v>
      </c>
      <c r="BA216" s="1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f t="shared" si="3"/>
        <v>4.2</v>
      </c>
    </row>
    <row r="217" spans="1:59" x14ac:dyDescent="0.3">
      <c r="A217" t="s">
        <v>635</v>
      </c>
      <c r="B217" s="4">
        <v>26</v>
      </c>
      <c r="C217" t="s">
        <v>783</v>
      </c>
      <c r="D217" t="s">
        <v>59</v>
      </c>
      <c r="E217" t="s">
        <v>774</v>
      </c>
      <c r="F217">
        <v>36</v>
      </c>
      <c r="G217">
        <v>3154</v>
      </c>
      <c r="H217">
        <v>2</v>
      </c>
      <c r="I217">
        <v>5</v>
      </c>
      <c r="J217">
        <v>16</v>
      </c>
      <c r="K217">
        <v>5</v>
      </c>
      <c r="L217" s="1">
        <v>0.13</v>
      </c>
      <c r="M217">
        <v>1</v>
      </c>
      <c r="N217">
        <v>0</v>
      </c>
      <c r="O217">
        <v>5</v>
      </c>
      <c r="P217">
        <v>2388</v>
      </c>
      <c r="Q217">
        <v>1503</v>
      </c>
      <c r="R217">
        <v>1244</v>
      </c>
      <c r="S217" s="1">
        <v>0.83</v>
      </c>
      <c r="T217">
        <v>76</v>
      </c>
      <c r="U217">
        <v>16</v>
      </c>
      <c r="V217" s="1">
        <v>0.21</v>
      </c>
      <c r="W217">
        <v>499</v>
      </c>
      <c r="X217">
        <v>382</v>
      </c>
      <c r="Y217" s="1">
        <v>0.77</v>
      </c>
      <c r="Z217">
        <v>5</v>
      </c>
      <c r="AA217">
        <v>413</v>
      </c>
      <c r="AB217">
        <v>251</v>
      </c>
      <c r="AC217">
        <v>1</v>
      </c>
      <c r="AD217">
        <v>1</v>
      </c>
      <c r="AE217">
        <v>4</v>
      </c>
      <c r="AF217">
        <v>12</v>
      </c>
      <c r="AG217">
        <v>174</v>
      </c>
      <c r="AH217">
        <v>22</v>
      </c>
      <c r="AI217">
        <v>5</v>
      </c>
      <c r="AJ217">
        <v>111</v>
      </c>
      <c r="AK217">
        <v>66</v>
      </c>
      <c r="AL217">
        <v>11</v>
      </c>
      <c r="AM217">
        <v>70</v>
      </c>
      <c r="AN217">
        <v>259</v>
      </c>
      <c r="AO217">
        <v>160</v>
      </c>
      <c r="AP217" s="1">
        <v>0.62</v>
      </c>
      <c r="AQ217">
        <v>56</v>
      </c>
      <c r="AR217">
        <v>23</v>
      </c>
      <c r="AS217" s="1">
        <v>0.41</v>
      </c>
      <c r="AT217">
        <v>0</v>
      </c>
      <c r="AU217">
        <v>0</v>
      </c>
      <c r="AV217">
        <v>1</v>
      </c>
      <c r="AW217">
        <v>25</v>
      </c>
      <c r="AX217">
        <v>1</v>
      </c>
      <c r="AY217">
        <v>0</v>
      </c>
      <c r="AZ217">
        <v>0</v>
      </c>
      <c r="BA217" s="1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f t="shared" si="3"/>
        <v>4.2</v>
      </c>
    </row>
    <row r="218" spans="1:59" x14ac:dyDescent="0.3">
      <c r="A218" t="s">
        <v>331</v>
      </c>
      <c r="B218" s="4">
        <v>28</v>
      </c>
      <c r="C218" t="s">
        <v>329</v>
      </c>
      <c r="D218" t="s">
        <v>66</v>
      </c>
      <c r="E218" t="s">
        <v>773</v>
      </c>
      <c r="F218">
        <v>33</v>
      </c>
      <c r="G218">
        <v>2022</v>
      </c>
      <c r="H218">
        <v>2</v>
      </c>
      <c r="I218">
        <v>4</v>
      </c>
      <c r="J218">
        <v>39</v>
      </c>
      <c r="K218">
        <v>3</v>
      </c>
      <c r="L218" s="1">
        <v>0</v>
      </c>
      <c r="M218">
        <v>4</v>
      </c>
      <c r="N218">
        <v>0</v>
      </c>
      <c r="O218">
        <v>0</v>
      </c>
      <c r="P218">
        <v>1205</v>
      </c>
      <c r="Q218">
        <v>1541</v>
      </c>
      <c r="R218">
        <v>1356</v>
      </c>
      <c r="S218" s="1">
        <v>0.88</v>
      </c>
      <c r="T218">
        <v>85</v>
      </c>
      <c r="U218">
        <v>21</v>
      </c>
      <c r="V218" s="1">
        <v>0.25</v>
      </c>
      <c r="W218">
        <v>496</v>
      </c>
      <c r="X218">
        <v>400</v>
      </c>
      <c r="Y218" s="1">
        <v>0.81</v>
      </c>
      <c r="Z218">
        <v>4</v>
      </c>
      <c r="AA218">
        <v>272</v>
      </c>
      <c r="AB218">
        <v>168</v>
      </c>
      <c r="AC218">
        <v>0</v>
      </c>
      <c r="AD218">
        <v>0</v>
      </c>
      <c r="AE218">
        <v>2</v>
      </c>
      <c r="AF218">
        <v>7</v>
      </c>
      <c r="AG218">
        <v>105</v>
      </c>
      <c r="AH218">
        <v>22</v>
      </c>
      <c r="AI218">
        <v>1</v>
      </c>
      <c r="AJ218">
        <v>16</v>
      </c>
      <c r="AK218">
        <v>21</v>
      </c>
      <c r="AL218">
        <v>4</v>
      </c>
      <c r="AM218">
        <v>24</v>
      </c>
      <c r="AN218">
        <v>107</v>
      </c>
      <c r="AO218">
        <v>54</v>
      </c>
      <c r="AP218" s="1">
        <v>0.51</v>
      </c>
      <c r="AQ218">
        <v>21</v>
      </c>
      <c r="AR218">
        <v>7</v>
      </c>
      <c r="AS218" s="1">
        <v>0.33</v>
      </c>
      <c r="AT218">
        <v>0</v>
      </c>
      <c r="AU218">
        <v>0</v>
      </c>
      <c r="AV218">
        <v>0</v>
      </c>
      <c r="AW218">
        <v>28</v>
      </c>
      <c r="AX218">
        <v>8</v>
      </c>
      <c r="AY218">
        <v>0</v>
      </c>
      <c r="AZ218">
        <v>0</v>
      </c>
      <c r="BA218" s="1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f t="shared" si="3"/>
        <v>4.2</v>
      </c>
    </row>
    <row r="219" spans="1:59" x14ac:dyDescent="0.3">
      <c r="A219" t="s">
        <v>95</v>
      </c>
      <c r="B219" s="4">
        <v>23</v>
      </c>
      <c r="C219" t="s">
        <v>58</v>
      </c>
      <c r="D219" t="s">
        <v>96</v>
      </c>
      <c r="E219" t="s">
        <v>774</v>
      </c>
      <c r="F219">
        <v>35</v>
      </c>
      <c r="G219">
        <v>3041</v>
      </c>
      <c r="H219">
        <v>2</v>
      </c>
      <c r="I219">
        <v>0</v>
      </c>
      <c r="J219">
        <v>6</v>
      </c>
      <c r="K219">
        <v>1</v>
      </c>
      <c r="L219" s="1">
        <v>0.08</v>
      </c>
      <c r="M219">
        <v>2</v>
      </c>
      <c r="N219">
        <v>0</v>
      </c>
      <c r="O219">
        <v>1</v>
      </c>
      <c r="P219">
        <v>2883</v>
      </c>
      <c r="Q219">
        <v>1550</v>
      </c>
      <c r="R219">
        <v>1370</v>
      </c>
      <c r="S219" s="1">
        <v>0.88</v>
      </c>
      <c r="T219">
        <v>5</v>
      </c>
      <c r="U219">
        <v>0</v>
      </c>
      <c r="V219" s="1">
        <v>0</v>
      </c>
      <c r="W219">
        <v>176</v>
      </c>
      <c r="X219">
        <v>101</v>
      </c>
      <c r="Y219" s="1">
        <v>0.56999999999999995</v>
      </c>
      <c r="Z219">
        <v>2</v>
      </c>
      <c r="AA219">
        <v>331</v>
      </c>
      <c r="AB219">
        <v>186</v>
      </c>
      <c r="AC219">
        <v>0</v>
      </c>
      <c r="AD219">
        <v>0</v>
      </c>
      <c r="AE219">
        <v>0</v>
      </c>
      <c r="AF219">
        <v>0</v>
      </c>
      <c r="AG219">
        <v>90</v>
      </c>
      <c r="AH219">
        <v>8</v>
      </c>
      <c r="AI219">
        <v>12</v>
      </c>
      <c r="AJ219">
        <v>118</v>
      </c>
      <c r="AK219">
        <v>26</v>
      </c>
      <c r="AL219">
        <v>34</v>
      </c>
      <c r="AM219">
        <v>62</v>
      </c>
      <c r="AN219">
        <v>108</v>
      </c>
      <c r="AO219">
        <v>56</v>
      </c>
      <c r="AP219" s="1">
        <v>0.52</v>
      </c>
      <c r="AQ219">
        <v>84</v>
      </c>
      <c r="AR219">
        <v>47</v>
      </c>
      <c r="AS219" s="1">
        <v>0.56000000000000005</v>
      </c>
      <c r="AT219">
        <v>0</v>
      </c>
      <c r="AU219">
        <v>0</v>
      </c>
      <c r="AV219">
        <v>0</v>
      </c>
      <c r="AW219">
        <v>28</v>
      </c>
      <c r="AX219">
        <v>2</v>
      </c>
      <c r="AY219">
        <v>1</v>
      </c>
      <c r="AZ219">
        <v>0</v>
      </c>
      <c r="BA219" s="1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f t="shared" si="3"/>
        <v>4.2</v>
      </c>
    </row>
    <row r="220" spans="1:59" x14ac:dyDescent="0.3">
      <c r="A220" t="s">
        <v>139</v>
      </c>
      <c r="B220" s="4">
        <v>27</v>
      </c>
      <c r="C220" t="s">
        <v>131</v>
      </c>
      <c r="D220" t="s">
        <v>140</v>
      </c>
      <c r="E220" t="s">
        <v>773</v>
      </c>
      <c r="F220">
        <v>29</v>
      </c>
      <c r="G220">
        <v>949</v>
      </c>
      <c r="H220">
        <v>2</v>
      </c>
      <c r="I220">
        <v>0</v>
      </c>
      <c r="J220">
        <v>25</v>
      </c>
      <c r="K220">
        <v>4</v>
      </c>
      <c r="L220" s="1">
        <v>0.17</v>
      </c>
      <c r="M220">
        <v>3</v>
      </c>
      <c r="N220">
        <v>0</v>
      </c>
      <c r="O220">
        <v>0</v>
      </c>
      <c r="P220">
        <v>591</v>
      </c>
      <c r="Q220">
        <v>1601</v>
      </c>
      <c r="R220">
        <v>1348</v>
      </c>
      <c r="S220" s="1">
        <v>0.84</v>
      </c>
      <c r="T220">
        <v>12</v>
      </c>
      <c r="U220">
        <v>2</v>
      </c>
      <c r="V220" s="1">
        <v>0.17</v>
      </c>
      <c r="W220">
        <v>372</v>
      </c>
      <c r="X220">
        <v>256</v>
      </c>
      <c r="Y220" s="1">
        <v>0.69</v>
      </c>
      <c r="Z220">
        <v>2</v>
      </c>
      <c r="AA220">
        <v>466</v>
      </c>
      <c r="AB220">
        <v>276</v>
      </c>
      <c r="AC220">
        <v>0</v>
      </c>
      <c r="AD220">
        <v>0</v>
      </c>
      <c r="AE220">
        <v>2</v>
      </c>
      <c r="AF220">
        <v>3</v>
      </c>
      <c r="AG220">
        <v>105</v>
      </c>
      <c r="AH220">
        <v>14</v>
      </c>
      <c r="AI220">
        <v>0</v>
      </c>
      <c r="AJ220">
        <v>9</v>
      </c>
      <c r="AK220">
        <v>51</v>
      </c>
      <c r="AL220">
        <v>28</v>
      </c>
      <c r="AM220">
        <v>14</v>
      </c>
      <c r="AN220">
        <v>94</v>
      </c>
      <c r="AO220">
        <v>48</v>
      </c>
      <c r="AP220" s="1">
        <v>0.51</v>
      </c>
      <c r="AQ220">
        <v>112</v>
      </c>
      <c r="AR220">
        <v>68</v>
      </c>
      <c r="AS220" s="1">
        <v>0.61</v>
      </c>
      <c r="AT220">
        <v>0</v>
      </c>
      <c r="AU220">
        <v>0</v>
      </c>
      <c r="AV220">
        <v>0</v>
      </c>
      <c r="AW220">
        <v>11</v>
      </c>
      <c r="AX220">
        <v>3</v>
      </c>
      <c r="AY220">
        <v>0</v>
      </c>
      <c r="AZ220">
        <v>0</v>
      </c>
      <c r="BA220" s="1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f t="shared" si="3"/>
        <v>4.2</v>
      </c>
    </row>
    <row r="221" spans="1:59" x14ac:dyDescent="0.3">
      <c r="A221" t="s">
        <v>107</v>
      </c>
      <c r="B221" s="4">
        <v>26</v>
      </c>
      <c r="C221" t="s">
        <v>98</v>
      </c>
      <c r="D221" t="s">
        <v>59</v>
      </c>
      <c r="E221" t="s">
        <v>774</v>
      </c>
      <c r="F221">
        <v>34</v>
      </c>
      <c r="G221">
        <v>2937</v>
      </c>
      <c r="H221">
        <v>2</v>
      </c>
      <c r="I221">
        <v>0</v>
      </c>
      <c r="J221">
        <v>11</v>
      </c>
      <c r="K221">
        <v>11</v>
      </c>
      <c r="L221" s="1">
        <v>0.1</v>
      </c>
      <c r="M221">
        <v>0</v>
      </c>
      <c r="N221">
        <v>1</v>
      </c>
      <c r="O221">
        <v>0</v>
      </c>
      <c r="P221">
        <v>1987</v>
      </c>
      <c r="Q221">
        <v>1942</v>
      </c>
      <c r="R221">
        <v>1641</v>
      </c>
      <c r="S221" s="1">
        <v>0.85</v>
      </c>
      <c r="T221">
        <v>13</v>
      </c>
      <c r="U221">
        <v>1</v>
      </c>
      <c r="V221" s="1">
        <v>0.08</v>
      </c>
      <c r="W221">
        <v>373</v>
      </c>
      <c r="X221">
        <v>226</v>
      </c>
      <c r="Y221" s="1">
        <v>0.61</v>
      </c>
      <c r="Z221">
        <v>4</v>
      </c>
      <c r="AA221">
        <v>421</v>
      </c>
      <c r="AB221">
        <v>232</v>
      </c>
      <c r="AC221">
        <v>0</v>
      </c>
      <c r="AD221">
        <v>0</v>
      </c>
      <c r="AE221">
        <v>7</v>
      </c>
      <c r="AF221">
        <v>2</v>
      </c>
      <c r="AG221">
        <v>134</v>
      </c>
      <c r="AH221">
        <v>10</v>
      </c>
      <c r="AI221">
        <v>8</v>
      </c>
      <c r="AJ221">
        <v>107</v>
      </c>
      <c r="AK221">
        <v>45</v>
      </c>
      <c r="AL221">
        <v>25</v>
      </c>
      <c r="AM221">
        <v>34</v>
      </c>
      <c r="AN221">
        <v>117</v>
      </c>
      <c r="AO221">
        <v>56</v>
      </c>
      <c r="AP221" s="1">
        <v>0.48</v>
      </c>
      <c r="AQ221">
        <v>134</v>
      </c>
      <c r="AR221">
        <v>59</v>
      </c>
      <c r="AS221" s="1">
        <v>0.44</v>
      </c>
      <c r="AT221">
        <v>0</v>
      </c>
      <c r="AU221">
        <v>0</v>
      </c>
      <c r="AV221">
        <v>0</v>
      </c>
      <c r="AW221">
        <v>9</v>
      </c>
      <c r="AX221">
        <v>1</v>
      </c>
      <c r="AY221">
        <v>0</v>
      </c>
      <c r="AZ221">
        <v>0</v>
      </c>
      <c r="BA221" s="1">
        <v>0</v>
      </c>
      <c r="BB221">
        <v>0</v>
      </c>
      <c r="BC221">
        <v>3</v>
      </c>
      <c r="BD221">
        <v>0</v>
      </c>
      <c r="BE221">
        <v>0</v>
      </c>
      <c r="BF221">
        <v>0</v>
      </c>
      <c r="BG221">
        <f t="shared" si="3"/>
        <v>4.2</v>
      </c>
    </row>
    <row r="222" spans="1:59" x14ac:dyDescent="0.3">
      <c r="A222" t="s">
        <v>579</v>
      </c>
      <c r="B222" s="4">
        <v>28</v>
      </c>
      <c r="C222" t="s">
        <v>566</v>
      </c>
      <c r="D222" t="s">
        <v>70</v>
      </c>
      <c r="E222" t="s">
        <v>774</v>
      </c>
      <c r="F222">
        <v>30</v>
      </c>
      <c r="G222">
        <v>2535</v>
      </c>
      <c r="H222">
        <v>2</v>
      </c>
      <c r="I222">
        <v>0</v>
      </c>
      <c r="J222">
        <v>5</v>
      </c>
      <c r="K222">
        <v>5</v>
      </c>
      <c r="L222" s="1">
        <v>0.06</v>
      </c>
      <c r="M222">
        <v>1</v>
      </c>
      <c r="N222">
        <v>0</v>
      </c>
      <c r="O222">
        <v>0</v>
      </c>
      <c r="P222">
        <v>2087</v>
      </c>
      <c r="Q222">
        <v>2265</v>
      </c>
      <c r="R222">
        <v>2004</v>
      </c>
      <c r="S222" s="1">
        <v>0.89</v>
      </c>
      <c r="T222">
        <v>11</v>
      </c>
      <c r="U222">
        <v>5</v>
      </c>
      <c r="V222" s="1">
        <v>0.46</v>
      </c>
      <c r="W222">
        <v>458</v>
      </c>
      <c r="X222">
        <v>332</v>
      </c>
      <c r="Y222" s="1">
        <v>0.73</v>
      </c>
      <c r="Z222">
        <v>4</v>
      </c>
      <c r="AA222">
        <v>770</v>
      </c>
      <c r="AB222">
        <v>494</v>
      </c>
      <c r="AC222">
        <v>0</v>
      </c>
      <c r="AD222">
        <v>0</v>
      </c>
      <c r="AE222">
        <v>1</v>
      </c>
      <c r="AF222">
        <v>6</v>
      </c>
      <c r="AG222">
        <v>131</v>
      </c>
      <c r="AH222">
        <v>3</v>
      </c>
      <c r="AI222">
        <v>3</v>
      </c>
      <c r="AJ222">
        <v>189</v>
      </c>
      <c r="AK222">
        <v>24</v>
      </c>
      <c r="AL222">
        <v>22</v>
      </c>
      <c r="AM222">
        <v>36</v>
      </c>
      <c r="AN222">
        <v>126</v>
      </c>
      <c r="AO222">
        <v>73</v>
      </c>
      <c r="AP222" s="1">
        <v>0.57999999999999996</v>
      </c>
      <c r="AQ222">
        <v>134</v>
      </c>
      <c r="AR222">
        <v>83</v>
      </c>
      <c r="AS222" s="1">
        <v>0.62</v>
      </c>
      <c r="AT222">
        <v>0</v>
      </c>
      <c r="AU222">
        <v>0</v>
      </c>
      <c r="AV222">
        <v>0</v>
      </c>
      <c r="AW222">
        <v>31</v>
      </c>
      <c r="AX222">
        <v>7</v>
      </c>
      <c r="AY222">
        <v>0</v>
      </c>
      <c r="AZ222">
        <v>0</v>
      </c>
      <c r="BA222" s="1">
        <v>0</v>
      </c>
      <c r="BB222">
        <v>0</v>
      </c>
      <c r="BC222">
        <v>2</v>
      </c>
      <c r="BD222">
        <v>0</v>
      </c>
      <c r="BE222">
        <v>0</v>
      </c>
      <c r="BF222">
        <v>0</v>
      </c>
      <c r="BG222">
        <f t="shared" si="3"/>
        <v>4.2</v>
      </c>
    </row>
    <row r="223" spans="1:59" x14ac:dyDescent="0.3">
      <c r="A223" t="s">
        <v>77</v>
      </c>
      <c r="B223" s="4">
        <v>27</v>
      </c>
      <c r="C223" t="s">
        <v>58</v>
      </c>
      <c r="D223" t="s">
        <v>78</v>
      </c>
      <c r="E223" t="s">
        <v>774</v>
      </c>
      <c r="F223">
        <v>13</v>
      </c>
      <c r="G223">
        <v>252</v>
      </c>
      <c r="H223">
        <v>1</v>
      </c>
      <c r="I223">
        <v>0</v>
      </c>
      <c r="J223">
        <v>2</v>
      </c>
      <c r="K223">
        <v>0</v>
      </c>
      <c r="L223" s="1">
        <v>0</v>
      </c>
      <c r="M223">
        <v>1</v>
      </c>
      <c r="N223">
        <v>0</v>
      </c>
      <c r="O223">
        <v>2</v>
      </c>
      <c r="P223">
        <v>203</v>
      </c>
      <c r="Q223">
        <v>0</v>
      </c>
      <c r="R223">
        <v>0</v>
      </c>
      <c r="S223" s="1">
        <v>0</v>
      </c>
      <c r="T223">
        <v>0</v>
      </c>
      <c r="U223">
        <v>0</v>
      </c>
      <c r="V223" s="1">
        <v>0</v>
      </c>
      <c r="W223">
        <v>0</v>
      </c>
      <c r="X223">
        <v>0</v>
      </c>
      <c r="Y223" s="1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</v>
      </c>
      <c r="AK223">
        <v>0</v>
      </c>
      <c r="AL223">
        <v>0</v>
      </c>
      <c r="AM223">
        <v>7</v>
      </c>
      <c r="AN223">
        <v>0</v>
      </c>
      <c r="AO223">
        <v>0</v>
      </c>
      <c r="AP223" s="1">
        <v>0</v>
      </c>
      <c r="AQ223">
        <v>0</v>
      </c>
      <c r="AR223">
        <v>0</v>
      </c>
      <c r="AS223" s="1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 s="1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f t="shared" si="3"/>
        <v>4.2</v>
      </c>
    </row>
    <row r="224" spans="1:59" x14ac:dyDescent="0.3">
      <c r="A224" t="s">
        <v>154</v>
      </c>
      <c r="B224" s="4">
        <v>25</v>
      </c>
      <c r="C224" t="s">
        <v>131</v>
      </c>
      <c r="D224" t="s">
        <v>111</v>
      </c>
      <c r="E224" t="s">
        <v>773</v>
      </c>
      <c r="F224">
        <v>12</v>
      </c>
      <c r="G224">
        <v>230</v>
      </c>
      <c r="H224">
        <v>1</v>
      </c>
      <c r="I224">
        <v>1</v>
      </c>
      <c r="J224">
        <v>13</v>
      </c>
      <c r="K224">
        <v>0</v>
      </c>
      <c r="L224" s="1">
        <v>0</v>
      </c>
      <c r="M224">
        <v>2</v>
      </c>
      <c r="N224">
        <v>1</v>
      </c>
      <c r="O224">
        <v>1</v>
      </c>
      <c r="P224">
        <v>167</v>
      </c>
      <c r="Q224">
        <v>0</v>
      </c>
      <c r="R224">
        <v>0</v>
      </c>
      <c r="S224" s="1">
        <v>0</v>
      </c>
      <c r="T224">
        <v>0</v>
      </c>
      <c r="U224">
        <v>0</v>
      </c>
      <c r="V224" s="1">
        <v>0</v>
      </c>
      <c r="W224">
        <v>0</v>
      </c>
      <c r="X224">
        <v>0</v>
      </c>
      <c r="Y224" s="1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</v>
      </c>
      <c r="AI224">
        <v>0</v>
      </c>
      <c r="AJ224">
        <v>7</v>
      </c>
      <c r="AK224">
        <v>0</v>
      </c>
      <c r="AL224">
        <v>0</v>
      </c>
      <c r="AM224">
        <v>7</v>
      </c>
      <c r="AN224">
        <v>0</v>
      </c>
      <c r="AO224">
        <v>0</v>
      </c>
      <c r="AP224" s="1">
        <v>0</v>
      </c>
      <c r="AQ224">
        <v>0</v>
      </c>
      <c r="AR224">
        <v>0</v>
      </c>
      <c r="AS224" s="1">
        <v>0</v>
      </c>
      <c r="AT224">
        <v>0</v>
      </c>
      <c r="AU224">
        <v>0</v>
      </c>
      <c r="AV224">
        <v>0</v>
      </c>
      <c r="AW224">
        <v>4</v>
      </c>
      <c r="AX224">
        <v>0</v>
      </c>
      <c r="AY224">
        <v>0</v>
      </c>
      <c r="AZ224">
        <v>0</v>
      </c>
      <c r="BA224" s="1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f t="shared" si="3"/>
        <v>4.2</v>
      </c>
    </row>
    <row r="225" spans="1:59" x14ac:dyDescent="0.3">
      <c r="A225" t="s">
        <v>210</v>
      </c>
      <c r="B225" s="4">
        <v>20</v>
      </c>
      <c r="C225" t="s">
        <v>205</v>
      </c>
      <c r="D225" t="s">
        <v>76</v>
      </c>
      <c r="E225" t="s">
        <v>773</v>
      </c>
      <c r="F225">
        <v>21</v>
      </c>
      <c r="G225">
        <v>681</v>
      </c>
      <c r="H225">
        <v>1</v>
      </c>
      <c r="I225">
        <v>4</v>
      </c>
      <c r="J225">
        <v>11</v>
      </c>
      <c r="K225">
        <v>0</v>
      </c>
      <c r="L225" s="1">
        <v>0</v>
      </c>
      <c r="M225">
        <v>0</v>
      </c>
      <c r="N225">
        <v>0</v>
      </c>
      <c r="O225">
        <v>1</v>
      </c>
      <c r="P225">
        <v>394</v>
      </c>
      <c r="Q225">
        <v>0</v>
      </c>
      <c r="R225">
        <v>0</v>
      </c>
      <c r="S225" s="1">
        <v>0</v>
      </c>
      <c r="T225">
        <v>0</v>
      </c>
      <c r="U225">
        <v>0</v>
      </c>
      <c r="V225" s="1">
        <v>0</v>
      </c>
      <c r="W225">
        <v>0</v>
      </c>
      <c r="X225">
        <v>0</v>
      </c>
      <c r="Y225" s="1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21</v>
      </c>
      <c r="AI225">
        <v>0</v>
      </c>
      <c r="AJ225">
        <v>5</v>
      </c>
      <c r="AK225">
        <v>0</v>
      </c>
      <c r="AL225">
        <v>0</v>
      </c>
      <c r="AM225">
        <v>16</v>
      </c>
      <c r="AN225">
        <v>0</v>
      </c>
      <c r="AO225">
        <v>0</v>
      </c>
      <c r="AP225" s="1">
        <v>0</v>
      </c>
      <c r="AQ225">
        <v>0</v>
      </c>
      <c r="AR225">
        <v>0</v>
      </c>
      <c r="AS225" s="1">
        <v>0</v>
      </c>
      <c r="AT225">
        <v>0</v>
      </c>
      <c r="AU225">
        <v>0</v>
      </c>
      <c r="AV225">
        <v>0</v>
      </c>
      <c r="AW225">
        <v>7</v>
      </c>
      <c r="AX225">
        <v>0</v>
      </c>
      <c r="AY225">
        <v>0</v>
      </c>
      <c r="AZ225">
        <v>0</v>
      </c>
      <c r="BA225" s="1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f t="shared" si="3"/>
        <v>4.2</v>
      </c>
    </row>
    <row r="226" spans="1:59" x14ac:dyDescent="0.3">
      <c r="A226" t="s">
        <v>213</v>
      </c>
      <c r="B226" s="4">
        <v>21</v>
      </c>
      <c r="C226" t="s">
        <v>205</v>
      </c>
      <c r="D226" t="s">
        <v>214</v>
      </c>
      <c r="E226" t="s">
        <v>773</v>
      </c>
      <c r="F226">
        <v>16</v>
      </c>
      <c r="G226">
        <v>512</v>
      </c>
      <c r="H226">
        <v>1</v>
      </c>
      <c r="I226">
        <v>0</v>
      </c>
      <c r="J226">
        <v>9</v>
      </c>
      <c r="K226">
        <v>0</v>
      </c>
      <c r="L226" s="1">
        <v>0</v>
      </c>
      <c r="M226">
        <v>3</v>
      </c>
      <c r="N226">
        <v>0</v>
      </c>
      <c r="O226">
        <v>1</v>
      </c>
      <c r="P226">
        <v>422</v>
      </c>
      <c r="Q226">
        <v>0</v>
      </c>
      <c r="R226">
        <v>0</v>
      </c>
      <c r="S226" s="1">
        <v>0</v>
      </c>
      <c r="T226">
        <v>0</v>
      </c>
      <c r="U226">
        <v>0</v>
      </c>
      <c r="V226" s="1">
        <v>0</v>
      </c>
      <c r="W226">
        <v>0</v>
      </c>
      <c r="X226">
        <v>0</v>
      </c>
      <c r="Y226" s="1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9</v>
      </c>
      <c r="AI226">
        <v>0</v>
      </c>
      <c r="AJ226">
        <v>10</v>
      </c>
      <c r="AK226">
        <v>0</v>
      </c>
      <c r="AL226">
        <v>0</v>
      </c>
      <c r="AM226">
        <v>21</v>
      </c>
      <c r="AN226">
        <v>0</v>
      </c>
      <c r="AO226">
        <v>0</v>
      </c>
      <c r="AP226" s="1">
        <v>0</v>
      </c>
      <c r="AQ226">
        <v>0</v>
      </c>
      <c r="AR226">
        <v>0</v>
      </c>
      <c r="AS226" s="1">
        <v>0</v>
      </c>
      <c r="AT226">
        <v>0</v>
      </c>
      <c r="AU226">
        <v>0</v>
      </c>
      <c r="AV226">
        <v>0</v>
      </c>
      <c r="AW226">
        <v>8</v>
      </c>
      <c r="AX226">
        <v>0</v>
      </c>
      <c r="AY226">
        <v>0</v>
      </c>
      <c r="AZ226">
        <v>0</v>
      </c>
      <c r="BA226" s="1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f t="shared" si="3"/>
        <v>4.2</v>
      </c>
    </row>
    <row r="227" spans="1:59" x14ac:dyDescent="0.3">
      <c r="A227" t="s">
        <v>216</v>
      </c>
      <c r="B227" s="4">
        <v>24</v>
      </c>
      <c r="C227" t="s">
        <v>205</v>
      </c>
      <c r="D227" t="s">
        <v>143</v>
      </c>
      <c r="E227" t="s">
        <v>774</v>
      </c>
      <c r="F227">
        <v>6</v>
      </c>
      <c r="G227">
        <v>388</v>
      </c>
      <c r="H227">
        <v>1</v>
      </c>
      <c r="I227">
        <v>0</v>
      </c>
      <c r="J227">
        <v>4</v>
      </c>
      <c r="K227">
        <v>0</v>
      </c>
      <c r="L227" s="1">
        <v>0</v>
      </c>
      <c r="M227">
        <v>1</v>
      </c>
      <c r="N227">
        <v>0</v>
      </c>
      <c r="O227">
        <v>0</v>
      </c>
      <c r="P227">
        <v>242</v>
      </c>
      <c r="Q227">
        <v>0</v>
      </c>
      <c r="R227">
        <v>0</v>
      </c>
      <c r="S227" s="1">
        <v>0</v>
      </c>
      <c r="T227">
        <v>0</v>
      </c>
      <c r="U227">
        <v>0</v>
      </c>
      <c r="V227" s="1">
        <v>0</v>
      </c>
      <c r="W227">
        <v>0</v>
      </c>
      <c r="X227">
        <v>0</v>
      </c>
      <c r="Y227" s="1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17</v>
      </c>
      <c r="AK227">
        <v>0</v>
      </c>
      <c r="AL227">
        <v>0</v>
      </c>
      <c r="AM227">
        <v>10</v>
      </c>
      <c r="AN227">
        <v>0</v>
      </c>
      <c r="AO227">
        <v>0</v>
      </c>
      <c r="AP227" s="1">
        <v>0</v>
      </c>
      <c r="AQ227">
        <v>0</v>
      </c>
      <c r="AR227">
        <v>0</v>
      </c>
      <c r="AS227" s="1">
        <v>0</v>
      </c>
      <c r="AT227">
        <v>0</v>
      </c>
      <c r="AU227">
        <v>0</v>
      </c>
      <c r="AV227">
        <v>0</v>
      </c>
      <c r="AW227">
        <v>5</v>
      </c>
      <c r="AX227">
        <v>1</v>
      </c>
      <c r="AY227">
        <v>0</v>
      </c>
      <c r="AZ227">
        <v>0</v>
      </c>
      <c r="BA227" s="1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f t="shared" si="3"/>
        <v>4.2</v>
      </c>
    </row>
    <row r="228" spans="1:59" x14ac:dyDescent="0.3">
      <c r="A228" t="s">
        <v>272</v>
      </c>
      <c r="B228" s="4">
        <v>27</v>
      </c>
      <c r="C228" t="s">
        <v>270</v>
      </c>
      <c r="D228" t="s">
        <v>59</v>
      </c>
      <c r="E228" t="s">
        <v>774</v>
      </c>
      <c r="F228">
        <v>8</v>
      </c>
      <c r="G228">
        <v>254</v>
      </c>
      <c r="H228">
        <v>1</v>
      </c>
      <c r="I228">
        <v>0</v>
      </c>
      <c r="J228">
        <v>5</v>
      </c>
      <c r="K228">
        <v>0</v>
      </c>
      <c r="L228" s="1">
        <v>0</v>
      </c>
      <c r="M228">
        <v>0</v>
      </c>
      <c r="N228">
        <v>0</v>
      </c>
      <c r="O228">
        <v>2</v>
      </c>
      <c r="P228">
        <v>187</v>
      </c>
      <c r="Q228">
        <v>0</v>
      </c>
      <c r="R228">
        <v>0</v>
      </c>
      <c r="S228" s="1">
        <v>0</v>
      </c>
      <c r="T228">
        <v>0</v>
      </c>
      <c r="U228">
        <v>0</v>
      </c>
      <c r="V228" s="1">
        <v>0</v>
      </c>
      <c r="W228">
        <v>0</v>
      </c>
      <c r="X228">
        <v>0</v>
      </c>
      <c r="Y228" s="1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</v>
      </c>
      <c r="AI228">
        <v>0</v>
      </c>
      <c r="AJ228">
        <v>11</v>
      </c>
      <c r="AK228">
        <v>0</v>
      </c>
      <c r="AL228">
        <v>0</v>
      </c>
      <c r="AM228">
        <v>7</v>
      </c>
      <c r="AN228">
        <v>0</v>
      </c>
      <c r="AO228">
        <v>0</v>
      </c>
      <c r="AP228" s="1">
        <v>0</v>
      </c>
      <c r="AQ228">
        <v>0</v>
      </c>
      <c r="AR228">
        <v>0</v>
      </c>
      <c r="AS228" s="1">
        <v>0</v>
      </c>
      <c r="AT228">
        <v>0</v>
      </c>
      <c r="AU228">
        <v>0</v>
      </c>
      <c r="AV228">
        <v>0</v>
      </c>
      <c r="AW228">
        <v>2</v>
      </c>
      <c r="AX228">
        <v>1</v>
      </c>
      <c r="AY228">
        <v>0</v>
      </c>
      <c r="AZ228">
        <v>0</v>
      </c>
      <c r="BA228" s="1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f t="shared" si="3"/>
        <v>4.2</v>
      </c>
    </row>
    <row r="229" spans="1:59" x14ac:dyDescent="0.3">
      <c r="A229" t="s">
        <v>290</v>
      </c>
      <c r="B229" s="4">
        <v>20</v>
      </c>
      <c r="C229" t="s">
        <v>270</v>
      </c>
      <c r="D229" t="s">
        <v>291</v>
      </c>
      <c r="E229" t="s">
        <v>773</v>
      </c>
      <c r="F229">
        <v>23</v>
      </c>
      <c r="G229">
        <v>496</v>
      </c>
      <c r="H229">
        <v>1</v>
      </c>
      <c r="I229">
        <v>1</v>
      </c>
      <c r="J229">
        <v>10</v>
      </c>
      <c r="K229">
        <v>0</v>
      </c>
      <c r="L229" s="1">
        <v>0</v>
      </c>
      <c r="M229">
        <v>1</v>
      </c>
      <c r="N229">
        <v>0</v>
      </c>
      <c r="O229">
        <v>1</v>
      </c>
      <c r="P229">
        <v>288</v>
      </c>
      <c r="Q229">
        <v>0</v>
      </c>
      <c r="R229">
        <v>0</v>
      </c>
      <c r="S229" s="1">
        <v>0</v>
      </c>
      <c r="T229">
        <v>0</v>
      </c>
      <c r="U229">
        <v>0</v>
      </c>
      <c r="V229" s="1">
        <v>0</v>
      </c>
      <c r="W229">
        <v>0</v>
      </c>
      <c r="X229">
        <v>0</v>
      </c>
      <c r="Y229" s="1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</v>
      </c>
      <c r="AI229">
        <v>0</v>
      </c>
      <c r="AJ229">
        <v>11</v>
      </c>
      <c r="AK229">
        <v>0</v>
      </c>
      <c r="AL229">
        <v>0</v>
      </c>
      <c r="AM229">
        <v>17</v>
      </c>
      <c r="AN229">
        <v>0</v>
      </c>
      <c r="AO229">
        <v>0</v>
      </c>
      <c r="AP229" s="1">
        <v>0</v>
      </c>
      <c r="AQ229">
        <v>0</v>
      </c>
      <c r="AR229">
        <v>0</v>
      </c>
      <c r="AS229" s="1">
        <v>0</v>
      </c>
      <c r="AT229">
        <v>0</v>
      </c>
      <c r="AU229">
        <v>0</v>
      </c>
      <c r="AV229">
        <v>0</v>
      </c>
      <c r="AW229">
        <v>8</v>
      </c>
      <c r="AX229">
        <v>1</v>
      </c>
      <c r="AY229">
        <v>0</v>
      </c>
      <c r="AZ229">
        <v>0</v>
      </c>
      <c r="BA229" s="1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f t="shared" si="3"/>
        <v>4.2</v>
      </c>
    </row>
    <row r="230" spans="1:59" x14ac:dyDescent="0.3">
      <c r="A230" t="s">
        <v>293</v>
      </c>
      <c r="B230" s="4">
        <v>20</v>
      </c>
      <c r="C230" t="s">
        <v>270</v>
      </c>
      <c r="D230" t="s">
        <v>66</v>
      </c>
      <c r="E230" t="s">
        <v>773</v>
      </c>
      <c r="F230">
        <v>4</v>
      </c>
      <c r="G230">
        <v>52</v>
      </c>
      <c r="H230">
        <v>1</v>
      </c>
      <c r="I230">
        <v>0</v>
      </c>
      <c r="J230">
        <v>6</v>
      </c>
      <c r="K230">
        <v>0</v>
      </c>
      <c r="L230" s="1">
        <v>0</v>
      </c>
      <c r="M230">
        <v>0</v>
      </c>
      <c r="N230">
        <v>0</v>
      </c>
      <c r="O230">
        <v>0</v>
      </c>
      <c r="P230">
        <v>34</v>
      </c>
      <c r="Q230">
        <v>0</v>
      </c>
      <c r="R230">
        <v>0</v>
      </c>
      <c r="S230" s="1">
        <v>0</v>
      </c>
      <c r="T230">
        <v>0</v>
      </c>
      <c r="U230">
        <v>0</v>
      </c>
      <c r="V230" s="1">
        <v>0</v>
      </c>
      <c r="W230">
        <v>0</v>
      </c>
      <c r="X230">
        <v>0</v>
      </c>
      <c r="Y230" s="1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2</v>
      </c>
      <c r="AN230">
        <v>0</v>
      </c>
      <c r="AO230">
        <v>0</v>
      </c>
      <c r="AP230" s="1">
        <v>0</v>
      </c>
      <c r="AQ230">
        <v>0</v>
      </c>
      <c r="AR230">
        <v>0</v>
      </c>
      <c r="AS230" s="1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s="1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f t="shared" si="3"/>
        <v>4.2</v>
      </c>
    </row>
    <row r="231" spans="1:59" x14ac:dyDescent="0.3">
      <c r="A231" t="s">
        <v>296</v>
      </c>
      <c r="B231" s="4">
        <v>19</v>
      </c>
      <c r="C231" t="s">
        <v>270</v>
      </c>
      <c r="D231" t="s">
        <v>59</v>
      </c>
      <c r="E231" t="s">
        <v>773</v>
      </c>
      <c r="F231">
        <v>7</v>
      </c>
      <c r="G231">
        <v>135</v>
      </c>
      <c r="H231">
        <v>1</v>
      </c>
      <c r="I231">
        <v>1</v>
      </c>
      <c r="J231">
        <v>1</v>
      </c>
      <c r="K231">
        <v>0</v>
      </c>
      <c r="L231" s="1">
        <v>0</v>
      </c>
      <c r="M231">
        <v>0</v>
      </c>
      <c r="N231">
        <v>0</v>
      </c>
      <c r="O231">
        <v>0</v>
      </c>
      <c r="P231">
        <v>80</v>
      </c>
      <c r="Q231">
        <v>0</v>
      </c>
      <c r="R231">
        <v>0</v>
      </c>
      <c r="S231" s="1">
        <v>0</v>
      </c>
      <c r="T231">
        <v>0</v>
      </c>
      <c r="U231">
        <v>0</v>
      </c>
      <c r="V231" s="1">
        <v>0</v>
      </c>
      <c r="W231">
        <v>0</v>
      </c>
      <c r="X231">
        <v>0</v>
      </c>
      <c r="Y231" s="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1</v>
      </c>
      <c r="AK231">
        <v>0</v>
      </c>
      <c r="AL231">
        <v>0</v>
      </c>
      <c r="AM231">
        <v>9</v>
      </c>
      <c r="AN231">
        <v>0</v>
      </c>
      <c r="AO231">
        <v>0</v>
      </c>
      <c r="AP231" s="1">
        <v>0</v>
      </c>
      <c r="AQ231">
        <v>0</v>
      </c>
      <c r="AR231">
        <v>0</v>
      </c>
      <c r="AS231" s="1">
        <v>0</v>
      </c>
      <c r="AT231">
        <v>0</v>
      </c>
      <c r="AU231">
        <v>0</v>
      </c>
      <c r="AV231">
        <v>0</v>
      </c>
      <c r="AW231">
        <v>2</v>
      </c>
      <c r="AX231">
        <v>0</v>
      </c>
      <c r="AY231">
        <v>0</v>
      </c>
      <c r="AZ231">
        <v>0</v>
      </c>
      <c r="BA231" s="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f t="shared" si="3"/>
        <v>4.2</v>
      </c>
    </row>
    <row r="232" spans="1:59" x14ac:dyDescent="0.3">
      <c r="A232" t="s">
        <v>367</v>
      </c>
      <c r="B232" s="4">
        <v>27</v>
      </c>
      <c r="C232" t="s">
        <v>356</v>
      </c>
      <c r="D232" t="s">
        <v>59</v>
      </c>
      <c r="E232" t="s">
        <v>773</v>
      </c>
      <c r="F232">
        <v>22</v>
      </c>
      <c r="G232">
        <v>854</v>
      </c>
      <c r="H232">
        <v>1</v>
      </c>
      <c r="I232">
        <v>1</v>
      </c>
      <c r="J232">
        <v>16</v>
      </c>
      <c r="K232">
        <v>0</v>
      </c>
      <c r="L232" s="1">
        <v>0</v>
      </c>
      <c r="M232">
        <v>1</v>
      </c>
      <c r="N232">
        <v>0</v>
      </c>
      <c r="O232">
        <v>0</v>
      </c>
      <c r="P232">
        <v>411</v>
      </c>
      <c r="Q232">
        <v>0</v>
      </c>
      <c r="R232">
        <v>0</v>
      </c>
      <c r="S232" s="1">
        <v>0</v>
      </c>
      <c r="T232">
        <v>0</v>
      </c>
      <c r="U232">
        <v>0</v>
      </c>
      <c r="V232" s="1">
        <v>0</v>
      </c>
      <c r="W232">
        <v>0</v>
      </c>
      <c r="X232">
        <v>0</v>
      </c>
      <c r="Y232" s="1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</v>
      </c>
      <c r="AI232">
        <v>0</v>
      </c>
      <c r="AJ232">
        <v>3</v>
      </c>
      <c r="AK232">
        <v>0</v>
      </c>
      <c r="AL232">
        <v>0</v>
      </c>
      <c r="AM232">
        <v>15</v>
      </c>
      <c r="AN232">
        <v>0</v>
      </c>
      <c r="AO232">
        <v>0</v>
      </c>
      <c r="AP232" s="1">
        <v>0</v>
      </c>
      <c r="AQ232">
        <v>0</v>
      </c>
      <c r="AR232">
        <v>0</v>
      </c>
      <c r="AS232" s="1">
        <v>0</v>
      </c>
      <c r="AT232">
        <v>0</v>
      </c>
      <c r="AU232">
        <v>0</v>
      </c>
      <c r="AV232">
        <v>0</v>
      </c>
      <c r="AW232">
        <v>11</v>
      </c>
      <c r="AX232">
        <v>2</v>
      </c>
      <c r="AY232">
        <v>0</v>
      </c>
      <c r="AZ232">
        <v>0</v>
      </c>
      <c r="BA232" s="1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f t="shared" si="3"/>
        <v>4.2</v>
      </c>
    </row>
    <row r="233" spans="1:59" x14ac:dyDescent="0.3">
      <c r="A233" t="s">
        <v>374</v>
      </c>
      <c r="B233" s="4">
        <v>26</v>
      </c>
      <c r="C233" t="s">
        <v>356</v>
      </c>
      <c r="D233" t="s">
        <v>158</v>
      </c>
      <c r="E233" t="s">
        <v>773</v>
      </c>
      <c r="F233">
        <v>32</v>
      </c>
      <c r="G233">
        <v>838</v>
      </c>
      <c r="H233">
        <v>1</v>
      </c>
      <c r="I233">
        <v>0</v>
      </c>
      <c r="J233">
        <v>19</v>
      </c>
      <c r="K233">
        <v>0</v>
      </c>
      <c r="L233" s="1">
        <v>0</v>
      </c>
      <c r="M233">
        <v>1</v>
      </c>
      <c r="N233">
        <v>0</v>
      </c>
      <c r="O233">
        <v>0</v>
      </c>
      <c r="P233">
        <v>553</v>
      </c>
      <c r="Q233">
        <v>0</v>
      </c>
      <c r="R233">
        <v>0</v>
      </c>
      <c r="S233" s="1">
        <v>0</v>
      </c>
      <c r="T233">
        <v>0</v>
      </c>
      <c r="U233">
        <v>0</v>
      </c>
      <c r="V233" s="1">
        <v>0</v>
      </c>
      <c r="W233">
        <v>0</v>
      </c>
      <c r="X233">
        <v>0</v>
      </c>
      <c r="Y233" s="1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6</v>
      </c>
      <c r="AI233">
        <v>0</v>
      </c>
      <c r="AJ233">
        <v>21</v>
      </c>
      <c r="AK233">
        <v>0</v>
      </c>
      <c r="AL233">
        <v>0</v>
      </c>
      <c r="AM233">
        <v>20</v>
      </c>
      <c r="AN233">
        <v>0</v>
      </c>
      <c r="AO233">
        <v>0</v>
      </c>
      <c r="AP233" s="1">
        <v>0</v>
      </c>
      <c r="AQ233">
        <v>0</v>
      </c>
      <c r="AR233">
        <v>0</v>
      </c>
      <c r="AS233" s="1">
        <v>0</v>
      </c>
      <c r="AT233">
        <v>0</v>
      </c>
      <c r="AU233">
        <v>0</v>
      </c>
      <c r="AV233">
        <v>0</v>
      </c>
      <c r="AW233">
        <v>16</v>
      </c>
      <c r="AX233">
        <v>4</v>
      </c>
      <c r="AY233">
        <v>0</v>
      </c>
      <c r="AZ233">
        <v>0</v>
      </c>
      <c r="BA233" s="1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f t="shared" si="3"/>
        <v>4.2</v>
      </c>
    </row>
    <row r="234" spans="1:59" x14ac:dyDescent="0.3">
      <c r="A234" t="s">
        <v>393</v>
      </c>
      <c r="B234" s="4">
        <v>31</v>
      </c>
      <c r="C234" t="s">
        <v>391</v>
      </c>
      <c r="D234" t="s">
        <v>117</v>
      </c>
      <c r="E234" t="s">
        <v>773</v>
      </c>
      <c r="F234">
        <v>23</v>
      </c>
      <c r="G234">
        <v>742</v>
      </c>
      <c r="H234">
        <v>1</v>
      </c>
      <c r="I234">
        <v>2</v>
      </c>
      <c r="J234">
        <v>7</v>
      </c>
      <c r="K234">
        <v>0</v>
      </c>
      <c r="L234" s="1">
        <v>0</v>
      </c>
      <c r="M234">
        <v>0</v>
      </c>
      <c r="N234">
        <v>0</v>
      </c>
      <c r="O234">
        <v>4</v>
      </c>
      <c r="P234">
        <v>289</v>
      </c>
      <c r="Q234">
        <v>0</v>
      </c>
      <c r="R234">
        <v>0</v>
      </c>
      <c r="S234" s="1">
        <v>0</v>
      </c>
      <c r="T234">
        <v>0</v>
      </c>
      <c r="U234">
        <v>0</v>
      </c>
      <c r="V234" s="1">
        <v>0</v>
      </c>
      <c r="W234">
        <v>0</v>
      </c>
      <c r="X234">
        <v>0</v>
      </c>
      <c r="Y234" s="1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10</v>
      </c>
      <c r="AI234">
        <v>0</v>
      </c>
      <c r="AJ234">
        <v>10</v>
      </c>
      <c r="AK234">
        <v>0</v>
      </c>
      <c r="AL234">
        <v>0</v>
      </c>
      <c r="AM234">
        <v>9</v>
      </c>
      <c r="AN234">
        <v>0</v>
      </c>
      <c r="AO234">
        <v>0</v>
      </c>
      <c r="AP234" s="1">
        <v>0</v>
      </c>
      <c r="AQ234">
        <v>0</v>
      </c>
      <c r="AR234">
        <v>0</v>
      </c>
      <c r="AS234" s="1">
        <v>0</v>
      </c>
      <c r="AT234">
        <v>0</v>
      </c>
      <c r="AU234">
        <v>0</v>
      </c>
      <c r="AV234">
        <v>0</v>
      </c>
      <c r="AW234">
        <v>9</v>
      </c>
      <c r="AX234">
        <v>2</v>
      </c>
      <c r="AY234">
        <v>0</v>
      </c>
      <c r="AZ234">
        <v>0</v>
      </c>
      <c r="BA234" s="1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f t="shared" si="3"/>
        <v>4.2</v>
      </c>
    </row>
    <row r="235" spans="1:59" x14ac:dyDescent="0.3">
      <c r="A235" t="s">
        <v>408</v>
      </c>
      <c r="B235" s="4">
        <v>22</v>
      </c>
      <c r="C235" t="s">
        <v>391</v>
      </c>
      <c r="D235" t="s">
        <v>158</v>
      </c>
      <c r="E235" t="s">
        <v>773</v>
      </c>
      <c r="F235">
        <v>18</v>
      </c>
      <c r="G235">
        <v>852</v>
      </c>
      <c r="H235">
        <v>1</v>
      </c>
      <c r="I235">
        <v>1</v>
      </c>
      <c r="J235">
        <v>13</v>
      </c>
      <c r="K235">
        <v>0</v>
      </c>
      <c r="L235" s="1">
        <v>0</v>
      </c>
      <c r="M235">
        <v>3</v>
      </c>
      <c r="N235">
        <v>1</v>
      </c>
      <c r="O235">
        <v>3</v>
      </c>
      <c r="P235">
        <v>421</v>
      </c>
      <c r="Q235">
        <v>0</v>
      </c>
      <c r="R235">
        <v>0</v>
      </c>
      <c r="S235" s="1">
        <v>0</v>
      </c>
      <c r="T235">
        <v>0</v>
      </c>
      <c r="U235">
        <v>0</v>
      </c>
      <c r="V235" s="1">
        <v>0</v>
      </c>
      <c r="W235">
        <v>0</v>
      </c>
      <c r="X235">
        <v>0</v>
      </c>
      <c r="Y235" s="1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16</v>
      </c>
      <c r="AI235">
        <v>0</v>
      </c>
      <c r="AJ235">
        <v>13</v>
      </c>
      <c r="AK235">
        <v>0</v>
      </c>
      <c r="AL235">
        <v>0</v>
      </c>
      <c r="AM235">
        <v>23</v>
      </c>
      <c r="AN235">
        <v>0</v>
      </c>
      <c r="AO235">
        <v>0</v>
      </c>
      <c r="AP235" s="1">
        <v>0</v>
      </c>
      <c r="AQ235">
        <v>0</v>
      </c>
      <c r="AR235">
        <v>0</v>
      </c>
      <c r="AS235" s="1">
        <v>0</v>
      </c>
      <c r="AT235">
        <v>0</v>
      </c>
      <c r="AU235">
        <v>0</v>
      </c>
      <c r="AV235">
        <v>0</v>
      </c>
      <c r="AW235">
        <v>18</v>
      </c>
      <c r="AX235">
        <v>3</v>
      </c>
      <c r="AY235">
        <v>0</v>
      </c>
      <c r="AZ235">
        <v>0</v>
      </c>
      <c r="BA235" s="1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f t="shared" si="3"/>
        <v>4.2</v>
      </c>
    </row>
    <row r="236" spans="1:59" x14ac:dyDescent="0.3">
      <c r="A236" t="s">
        <v>437</v>
      </c>
      <c r="B236" s="4">
        <v>21</v>
      </c>
      <c r="C236" t="s">
        <v>425</v>
      </c>
      <c r="D236" t="s">
        <v>59</v>
      </c>
      <c r="E236" t="s">
        <v>773</v>
      </c>
      <c r="F236">
        <v>18</v>
      </c>
      <c r="G236">
        <v>360</v>
      </c>
      <c r="H236">
        <v>1</v>
      </c>
      <c r="I236">
        <v>2</v>
      </c>
      <c r="J236">
        <v>17</v>
      </c>
      <c r="K236">
        <v>0</v>
      </c>
      <c r="L236" s="1">
        <v>0</v>
      </c>
      <c r="M236">
        <v>0</v>
      </c>
      <c r="N236">
        <v>1</v>
      </c>
      <c r="O236">
        <v>1</v>
      </c>
      <c r="P236">
        <v>350</v>
      </c>
      <c r="Q236">
        <v>0</v>
      </c>
      <c r="R236">
        <v>0</v>
      </c>
      <c r="S236" s="1">
        <v>0</v>
      </c>
      <c r="T236">
        <v>0</v>
      </c>
      <c r="U236">
        <v>0</v>
      </c>
      <c r="V236" s="1">
        <v>0</v>
      </c>
      <c r="W236">
        <v>0</v>
      </c>
      <c r="X236">
        <v>0</v>
      </c>
      <c r="Y236" s="1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</v>
      </c>
      <c r="AI236">
        <v>0</v>
      </c>
      <c r="AJ236">
        <v>3</v>
      </c>
      <c r="AK236">
        <v>0</v>
      </c>
      <c r="AL236">
        <v>0</v>
      </c>
      <c r="AM236">
        <v>5</v>
      </c>
      <c r="AN236">
        <v>0</v>
      </c>
      <c r="AO236">
        <v>0</v>
      </c>
      <c r="AP236" s="1">
        <v>0</v>
      </c>
      <c r="AQ236">
        <v>0</v>
      </c>
      <c r="AR236">
        <v>0</v>
      </c>
      <c r="AS236" s="1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 s="1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f t="shared" si="3"/>
        <v>4.2</v>
      </c>
    </row>
    <row r="237" spans="1:59" x14ac:dyDescent="0.3">
      <c r="A237" t="s">
        <v>461</v>
      </c>
      <c r="B237" s="4">
        <v>28</v>
      </c>
      <c r="C237" t="s">
        <v>453</v>
      </c>
      <c r="D237" t="s">
        <v>59</v>
      </c>
      <c r="E237" t="s">
        <v>773</v>
      </c>
      <c r="F237">
        <v>20</v>
      </c>
      <c r="G237">
        <v>715</v>
      </c>
      <c r="H237">
        <v>1</v>
      </c>
      <c r="I237">
        <v>1</v>
      </c>
      <c r="J237">
        <v>15</v>
      </c>
      <c r="K237">
        <v>0</v>
      </c>
      <c r="L237" s="1">
        <v>0</v>
      </c>
      <c r="M237">
        <v>0</v>
      </c>
      <c r="N237">
        <v>0</v>
      </c>
      <c r="O237">
        <v>0</v>
      </c>
      <c r="P237">
        <v>570</v>
      </c>
      <c r="Q237">
        <v>0</v>
      </c>
      <c r="R237">
        <v>0</v>
      </c>
      <c r="S237" s="1">
        <v>0</v>
      </c>
      <c r="T237">
        <v>0</v>
      </c>
      <c r="U237">
        <v>0</v>
      </c>
      <c r="V237" s="1">
        <v>0</v>
      </c>
      <c r="W237">
        <v>0</v>
      </c>
      <c r="X237">
        <v>0</v>
      </c>
      <c r="Y237" s="1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16</v>
      </c>
      <c r="AI237">
        <v>1</v>
      </c>
      <c r="AJ237">
        <v>5</v>
      </c>
      <c r="AK237">
        <v>0</v>
      </c>
      <c r="AL237">
        <v>0</v>
      </c>
      <c r="AM237">
        <v>9</v>
      </c>
      <c r="AN237">
        <v>0</v>
      </c>
      <c r="AO237">
        <v>0</v>
      </c>
      <c r="AP237" s="1">
        <v>0</v>
      </c>
      <c r="AQ237">
        <v>0</v>
      </c>
      <c r="AR237">
        <v>0</v>
      </c>
      <c r="AS237" s="1">
        <v>0</v>
      </c>
      <c r="AT237">
        <v>0</v>
      </c>
      <c r="AU237">
        <v>0</v>
      </c>
      <c r="AV237">
        <v>0</v>
      </c>
      <c r="AW237">
        <v>5</v>
      </c>
      <c r="AX237">
        <v>3</v>
      </c>
      <c r="AY237">
        <v>0</v>
      </c>
      <c r="AZ237">
        <v>0</v>
      </c>
      <c r="BA237" s="1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f t="shared" si="3"/>
        <v>4.2</v>
      </c>
    </row>
    <row r="238" spans="1:59" x14ac:dyDescent="0.3">
      <c r="A238" t="s">
        <v>507</v>
      </c>
      <c r="B238" s="4">
        <v>25</v>
      </c>
      <c r="C238" t="s">
        <v>787</v>
      </c>
      <c r="D238" t="s">
        <v>59</v>
      </c>
      <c r="E238" t="s">
        <v>773</v>
      </c>
      <c r="F238">
        <v>17</v>
      </c>
      <c r="G238">
        <v>621</v>
      </c>
      <c r="H238">
        <v>1</v>
      </c>
      <c r="I238">
        <v>0</v>
      </c>
      <c r="J238">
        <v>20</v>
      </c>
      <c r="K238">
        <v>0</v>
      </c>
      <c r="L238" s="1">
        <v>0</v>
      </c>
      <c r="M238">
        <v>3</v>
      </c>
      <c r="N238">
        <v>0</v>
      </c>
      <c r="O238">
        <v>1</v>
      </c>
      <c r="P238">
        <v>360</v>
      </c>
      <c r="Q238">
        <v>0</v>
      </c>
      <c r="R238">
        <v>0</v>
      </c>
      <c r="S238" s="1">
        <v>0</v>
      </c>
      <c r="T238">
        <v>0</v>
      </c>
      <c r="U238">
        <v>0</v>
      </c>
      <c r="V238" s="1">
        <v>0</v>
      </c>
      <c r="W238">
        <v>0</v>
      </c>
      <c r="X238">
        <v>0</v>
      </c>
      <c r="Y238" s="1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9</v>
      </c>
      <c r="AI238">
        <v>0</v>
      </c>
      <c r="AJ238">
        <v>4</v>
      </c>
      <c r="AK238">
        <v>0</v>
      </c>
      <c r="AL238">
        <v>0</v>
      </c>
      <c r="AM238">
        <v>15</v>
      </c>
      <c r="AN238">
        <v>0</v>
      </c>
      <c r="AO238">
        <v>0</v>
      </c>
      <c r="AP238" s="1">
        <v>0</v>
      </c>
      <c r="AQ238">
        <v>0</v>
      </c>
      <c r="AR238">
        <v>0</v>
      </c>
      <c r="AS238" s="1">
        <v>0</v>
      </c>
      <c r="AT238">
        <v>0</v>
      </c>
      <c r="AU238">
        <v>0</v>
      </c>
      <c r="AV238">
        <v>0</v>
      </c>
      <c r="AW238">
        <v>16</v>
      </c>
      <c r="AX238">
        <v>3</v>
      </c>
      <c r="AY238">
        <v>0</v>
      </c>
      <c r="AZ238">
        <v>0</v>
      </c>
      <c r="BA238" s="1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f t="shared" si="3"/>
        <v>4.2</v>
      </c>
    </row>
    <row r="239" spans="1:59" x14ac:dyDescent="0.3">
      <c r="A239" t="s">
        <v>530</v>
      </c>
      <c r="B239" s="4">
        <v>18</v>
      </c>
      <c r="C239" t="s">
        <v>786</v>
      </c>
      <c r="D239" t="s">
        <v>59</v>
      </c>
      <c r="E239" t="s">
        <v>773</v>
      </c>
      <c r="F239">
        <v>14</v>
      </c>
      <c r="G239">
        <v>304</v>
      </c>
      <c r="H239">
        <v>1</v>
      </c>
      <c r="I239">
        <v>0</v>
      </c>
      <c r="J239">
        <v>3</v>
      </c>
      <c r="K239">
        <v>0</v>
      </c>
      <c r="L239" s="1">
        <v>0</v>
      </c>
      <c r="M239">
        <v>0</v>
      </c>
      <c r="N239">
        <v>0</v>
      </c>
      <c r="O239">
        <v>0</v>
      </c>
      <c r="P239">
        <v>241</v>
      </c>
      <c r="Q239">
        <v>0</v>
      </c>
      <c r="R239">
        <v>0</v>
      </c>
      <c r="S239" s="1">
        <v>0</v>
      </c>
      <c r="T239">
        <v>0</v>
      </c>
      <c r="U239">
        <v>0</v>
      </c>
      <c r="V239" s="1">
        <v>0</v>
      </c>
      <c r="W239">
        <v>0</v>
      </c>
      <c r="X239">
        <v>0</v>
      </c>
      <c r="Y239" s="1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5</v>
      </c>
      <c r="AK239">
        <v>0</v>
      </c>
      <c r="AL239">
        <v>0</v>
      </c>
      <c r="AM239">
        <v>14</v>
      </c>
      <c r="AN239">
        <v>0</v>
      </c>
      <c r="AO239">
        <v>0</v>
      </c>
      <c r="AP239" s="1">
        <v>0</v>
      </c>
      <c r="AQ239">
        <v>0</v>
      </c>
      <c r="AR239">
        <v>0</v>
      </c>
      <c r="AS239" s="1">
        <v>0</v>
      </c>
      <c r="AT239">
        <v>0</v>
      </c>
      <c r="AU239">
        <v>0</v>
      </c>
      <c r="AV239">
        <v>0</v>
      </c>
      <c r="AW239">
        <v>3</v>
      </c>
      <c r="AX239">
        <v>0</v>
      </c>
      <c r="AY239">
        <v>0</v>
      </c>
      <c r="AZ239">
        <v>0</v>
      </c>
      <c r="BA239" s="1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f t="shared" si="3"/>
        <v>4.2</v>
      </c>
    </row>
    <row r="240" spans="1:59" x14ac:dyDescent="0.3">
      <c r="A240" t="s">
        <v>137</v>
      </c>
      <c r="B240" s="4">
        <v>20</v>
      </c>
      <c r="C240" t="s">
        <v>131</v>
      </c>
      <c r="D240" t="s">
        <v>138</v>
      </c>
      <c r="E240" t="s">
        <v>775</v>
      </c>
      <c r="F240">
        <v>16</v>
      </c>
      <c r="G240">
        <v>105</v>
      </c>
      <c r="H240">
        <v>1</v>
      </c>
      <c r="I240">
        <v>0</v>
      </c>
      <c r="J240">
        <v>5</v>
      </c>
      <c r="K240">
        <v>0</v>
      </c>
      <c r="L240" s="1">
        <v>0</v>
      </c>
      <c r="M240">
        <v>2</v>
      </c>
      <c r="N240">
        <v>0</v>
      </c>
      <c r="O240">
        <v>0</v>
      </c>
      <c r="P240">
        <v>92</v>
      </c>
      <c r="Q240">
        <v>0</v>
      </c>
      <c r="R240">
        <v>0</v>
      </c>
      <c r="S240" s="1">
        <v>0</v>
      </c>
      <c r="T240">
        <v>0</v>
      </c>
      <c r="U240">
        <v>0</v>
      </c>
      <c r="V240" s="1">
        <v>0</v>
      </c>
      <c r="W240">
        <v>0</v>
      </c>
      <c r="X240">
        <v>0</v>
      </c>
      <c r="Y240" s="1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</v>
      </c>
      <c r="AI240">
        <v>0</v>
      </c>
      <c r="AJ240">
        <v>1</v>
      </c>
      <c r="AK240">
        <v>0</v>
      </c>
      <c r="AL240">
        <v>0</v>
      </c>
      <c r="AM240">
        <v>5</v>
      </c>
      <c r="AN240">
        <v>0</v>
      </c>
      <c r="AO240">
        <v>0</v>
      </c>
      <c r="AP240" s="1">
        <v>0</v>
      </c>
      <c r="AQ240">
        <v>0</v>
      </c>
      <c r="AR240">
        <v>0</v>
      </c>
      <c r="AS240" s="1">
        <v>0</v>
      </c>
      <c r="AT240">
        <v>0</v>
      </c>
      <c r="AU240">
        <v>0</v>
      </c>
      <c r="AV240">
        <v>0</v>
      </c>
      <c r="AW240">
        <v>2</v>
      </c>
      <c r="AX240">
        <v>1</v>
      </c>
      <c r="AY240">
        <v>0</v>
      </c>
      <c r="AZ240">
        <v>0</v>
      </c>
      <c r="BA240" s="1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f t="shared" si="3"/>
        <v>4.2</v>
      </c>
    </row>
    <row r="241" spans="1:59" x14ac:dyDescent="0.3">
      <c r="A241" t="s">
        <v>246</v>
      </c>
      <c r="B241" s="4">
        <v>24</v>
      </c>
      <c r="C241" t="s">
        <v>240</v>
      </c>
      <c r="D241" t="s">
        <v>176</v>
      </c>
      <c r="E241" t="s">
        <v>775</v>
      </c>
      <c r="F241">
        <v>12</v>
      </c>
      <c r="G241">
        <v>364</v>
      </c>
      <c r="H241">
        <v>1</v>
      </c>
      <c r="I241">
        <v>1</v>
      </c>
      <c r="J241">
        <v>20</v>
      </c>
      <c r="K241">
        <v>0</v>
      </c>
      <c r="L241" s="1">
        <v>0</v>
      </c>
      <c r="M241">
        <v>4</v>
      </c>
      <c r="N241">
        <v>0</v>
      </c>
      <c r="O241">
        <v>1</v>
      </c>
      <c r="P241">
        <v>296</v>
      </c>
      <c r="Q241">
        <v>0</v>
      </c>
      <c r="R241">
        <v>0</v>
      </c>
      <c r="S241" s="1">
        <v>0</v>
      </c>
      <c r="T241">
        <v>0</v>
      </c>
      <c r="U241">
        <v>0</v>
      </c>
      <c r="V241" s="1">
        <v>0</v>
      </c>
      <c r="W241">
        <v>0</v>
      </c>
      <c r="X241">
        <v>0</v>
      </c>
      <c r="Y241" s="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</v>
      </c>
      <c r="AI241">
        <v>0</v>
      </c>
      <c r="AJ241">
        <v>2</v>
      </c>
      <c r="AK241">
        <v>0</v>
      </c>
      <c r="AL241">
        <v>0</v>
      </c>
      <c r="AM241">
        <v>8</v>
      </c>
      <c r="AN241">
        <v>0</v>
      </c>
      <c r="AO241">
        <v>0</v>
      </c>
      <c r="AP241" s="1">
        <v>0</v>
      </c>
      <c r="AQ241">
        <v>0</v>
      </c>
      <c r="AR241">
        <v>0</v>
      </c>
      <c r="AS241" s="1">
        <v>0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 s="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f t="shared" si="3"/>
        <v>4.2</v>
      </c>
    </row>
    <row r="242" spans="1:59" x14ac:dyDescent="0.3">
      <c r="A242" t="s">
        <v>267</v>
      </c>
      <c r="B242" s="4">
        <v>18</v>
      </c>
      <c r="C242" t="s">
        <v>240</v>
      </c>
      <c r="D242" t="s">
        <v>59</v>
      </c>
      <c r="E242" t="s">
        <v>775</v>
      </c>
      <c r="F242">
        <v>8</v>
      </c>
      <c r="G242">
        <v>178</v>
      </c>
      <c r="H242">
        <v>1</v>
      </c>
      <c r="I242">
        <v>1</v>
      </c>
      <c r="J242">
        <v>3</v>
      </c>
      <c r="K242">
        <v>0</v>
      </c>
      <c r="L242" s="1">
        <v>0</v>
      </c>
      <c r="M242">
        <v>1</v>
      </c>
      <c r="N242">
        <v>0</v>
      </c>
      <c r="O242">
        <v>2</v>
      </c>
      <c r="P242">
        <v>73</v>
      </c>
      <c r="Q242">
        <v>0</v>
      </c>
      <c r="R242">
        <v>0</v>
      </c>
      <c r="S242" s="1">
        <v>0</v>
      </c>
      <c r="T242">
        <v>0</v>
      </c>
      <c r="U242">
        <v>0</v>
      </c>
      <c r="V242" s="1">
        <v>0</v>
      </c>
      <c r="W242">
        <v>0</v>
      </c>
      <c r="X242">
        <v>0</v>
      </c>
      <c r="Y242" s="1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2</v>
      </c>
      <c r="AN242">
        <v>0</v>
      </c>
      <c r="AO242">
        <v>0</v>
      </c>
      <c r="AP242" s="1">
        <v>0</v>
      </c>
      <c r="AQ242">
        <v>0</v>
      </c>
      <c r="AR242">
        <v>0</v>
      </c>
      <c r="AS242" s="1">
        <v>0</v>
      </c>
      <c r="AT242">
        <v>0</v>
      </c>
      <c r="AU242">
        <v>0</v>
      </c>
      <c r="AV242">
        <v>0</v>
      </c>
      <c r="AW242">
        <v>3</v>
      </c>
      <c r="AX242">
        <v>1</v>
      </c>
      <c r="AY242">
        <v>0</v>
      </c>
      <c r="AZ242">
        <v>0</v>
      </c>
      <c r="BA242" s="1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f t="shared" si="3"/>
        <v>4.2</v>
      </c>
    </row>
    <row r="243" spans="1:59" x14ac:dyDescent="0.3">
      <c r="A243" t="s">
        <v>415</v>
      </c>
      <c r="B243" s="4">
        <v>25</v>
      </c>
      <c r="C243" t="s">
        <v>391</v>
      </c>
      <c r="D243" t="s">
        <v>416</v>
      </c>
      <c r="E243" t="s">
        <v>775</v>
      </c>
      <c r="F243">
        <v>23</v>
      </c>
      <c r="G243">
        <v>721</v>
      </c>
      <c r="H243">
        <v>1</v>
      </c>
      <c r="I243">
        <v>0</v>
      </c>
      <c r="J243">
        <v>15</v>
      </c>
      <c r="K243">
        <v>0</v>
      </c>
      <c r="L243" s="1">
        <v>0</v>
      </c>
      <c r="M243">
        <v>1</v>
      </c>
      <c r="N243">
        <v>0</v>
      </c>
      <c r="O243">
        <v>3</v>
      </c>
      <c r="P243">
        <v>283</v>
      </c>
      <c r="Q243">
        <v>0</v>
      </c>
      <c r="R243">
        <v>0</v>
      </c>
      <c r="S243" s="1">
        <v>0</v>
      </c>
      <c r="T243">
        <v>0</v>
      </c>
      <c r="U243">
        <v>0</v>
      </c>
      <c r="V243" s="1">
        <v>0</v>
      </c>
      <c r="W243">
        <v>0</v>
      </c>
      <c r="X243">
        <v>0</v>
      </c>
      <c r="Y243" s="1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12</v>
      </c>
      <c r="AI243">
        <v>0</v>
      </c>
      <c r="AJ243">
        <v>11</v>
      </c>
      <c r="AK243">
        <v>0</v>
      </c>
      <c r="AL243">
        <v>0</v>
      </c>
      <c r="AM243">
        <v>19</v>
      </c>
      <c r="AN243">
        <v>0</v>
      </c>
      <c r="AO243">
        <v>0</v>
      </c>
      <c r="AP243" s="1">
        <v>0</v>
      </c>
      <c r="AQ243">
        <v>0</v>
      </c>
      <c r="AR243">
        <v>0</v>
      </c>
      <c r="AS243" s="1">
        <v>0</v>
      </c>
      <c r="AT243">
        <v>0</v>
      </c>
      <c r="AU243">
        <v>0</v>
      </c>
      <c r="AV243">
        <v>0</v>
      </c>
      <c r="AW243">
        <v>15</v>
      </c>
      <c r="AX243">
        <v>0</v>
      </c>
      <c r="AY243">
        <v>0</v>
      </c>
      <c r="AZ243">
        <v>0</v>
      </c>
      <c r="BA243" s="1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f t="shared" si="3"/>
        <v>4.2</v>
      </c>
    </row>
    <row r="244" spans="1:59" x14ac:dyDescent="0.3">
      <c r="A244" t="s">
        <v>540</v>
      </c>
      <c r="B244" s="4">
        <v>20</v>
      </c>
      <c r="C244" t="s">
        <v>786</v>
      </c>
      <c r="D244" t="s">
        <v>163</v>
      </c>
      <c r="E244" t="s">
        <v>775</v>
      </c>
      <c r="F244">
        <v>14</v>
      </c>
      <c r="G244">
        <v>124</v>
      </c>
      <c r="H244">
        <v>1</v>
      </c>
      <c r="I244">
        <v>0</v>
      </c>
      <c r="J244">
        <v>4</v>
      </c>
      <c r="K244">
        <v>0</v>
      </c>
      <c r="L244" s="1">
        <v>0</v>
      </c>
      <c r="M244">
        <v>0</v>
      </c>
      <c r="N244">
        <v>0</v>
      </c>
      <c r="O244">
        <v>1</v>
      </c>
      <c r="P244">
        <v>68</v>
      </c>
      <c r="Q244">
        <v>0</v>
      </c>
      <c r="R244">
        <v>0</v>
      </c>
      <c r="S244" s="1">
        <v>0</v>
      </c>
      <c r="T244">
        <v>0</v>
      </c>
      <c r="U244">
        <v>0</v>
      </c>
      <c r="V244" s="1">
        <v>0</v>
      </c>
      <c r="W244">
        <v>0</v>
      </c>
      <c r="X244">
        <v>0</v>
      </c>
      <c r="Y244" s="1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6</v>
      </c>
      <c r="AI244">
        <v>0</v>
      </c>
      <c r="AJ244">
        <v>1</v>
      </c>
      <c r="AK244">
        <v>0</v>
      </c>
      <c r="AL244">
        <v>0</v>
      </c>
      <c r="AM244">
        <v>2</v>
      </c>
      <c r="AN244">
        <v>0</v>
      </c>
      <c r="AO244">
        <v>0</v>
      </c>
      <c r="AP244" s="1">
        <v>0</v>
      </c>
      <c r="AQ244">
        <v>0</v>
      </c>
      <c r="AR244">
        <v>0</v>
      </c>
      <c r="AS244" s="1">
        <v>0</v>
      </c>
      <c r="AT244">
        <v>0</v>
      </c>
      <c r="AU244">
        <v>0</v>
      </c>
      <c r="AV244">
        <v>0</v>
      </c>
      <c r="AW244">
        <v>4</v>
      </c>
      <c r="AX244">
        <v>0</v>
      </c>
      <c r="AY244">
        <v>0</v>
      </c>
      <c r="AZ244">
        <v>0</v>
      </c>
      <c r="BA244" s="1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f t="shared" si="3"/>
        <v>4.2</v>
      </c>
    </row>
    <row r="245" spans="1:59" x14ac:dyDescent="0.3">
      <c r="A245" t="s">
        <v>561</v>
      </c>
      <c r="B245" s="4">
        <v>24</v>
      </c>
      <c r="C245" t="s">
        <v>785</v>
      </c>
      <c r="D245" t="s">
        <v>214</v>
      </c>
      <c r="E245" t="s">
        <v>775</v>
      </c>
      <c r="F245">
        <v>19</v>
      </c>
      <c r="G245">
        <v>281</v>
      </c>
      <c r="H245">
        <v>1</v>
      </c>
      <c r="I245">
        <v>0</v>
      </c>
      <c r="J245">
        <v>11</v>
      </c>
      <c r="K245">
        <v>0</v>
      </c>
      <c r="L245" s="1">
        <v>0</v>
      </c>
      <c r="M245">
        <v>1</v>
      </c>
      <c r="N245">
        <v>0</v>
      </c>
      <c r="O245">
        <v>3</v>
      </c>
      <c r="P245">
        <v>175</v>
      </c>
      <c r="Q245">
        <v>0</v>
      </c>
      <c r="R245">
        <v>0</v>
      </c>
      <c r="S245" s="1">
        <v>0</v>
      </c>
      <c r="T245">
        <v>0</v>
      </c>
      <c r="U245">
        <v>0</v>
      </c>
      <c r="V245" s="1">
        <v>0</v>
      </c>
      <c r="W245">
        <v>0</v>
      </c>
      <c r="X245">
        <v>0</v>
      </c>
      <c r="Y245" s="1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</v>
      </c>
      <c r="AI245">
        <v>0</v>
      </c>
      <c r="AJ245">
        <v>4</v>
      </c>
      <c r="AK245">
        <v>0</v>
      </c>
      <c r="AL245">
        <v>0</v>
      </c>
      <c r="AM245">
        <v>5</v>
      </c>
      <c r="AN245">
        <v>0</v>
      </c>
      <c r="AO245">
        <v>0</v>
      </c>
      <c r="AP245" s="1">
        <v>0</v>
      </c>
      <c r="AQ245">
        <v>0</v>
      </c>
      <c r="AR245">
        <v>0</v>
      </c>
      <c r="AS245" s="1">
        <v>0</v>
      </c>
      <c r="AT245">
        <v>0</v>
      </c>
      <c r="AU245">
        <v>0</v>
      </c>
      <c r="AV245">
        <v>0</v>
      </c>
      <c r="AW245">
        <v>6</v>
      </c>
      <c r="AX245">
        <v>1</v>
      </c>
      <c r="AY245">
        <v>0</v>
      </c>
      <c r="AZ245">
        <v>0</v>
      </c>
      <c r="BA245" s="1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f t="shared" si="3"/>
        <v>4.2</v>
      </c>
    </row>
    <row r="246" spans="1:59" x14ac:dyDescent="0.3">
      <c r="A246" t="s">
        <v>563</v>
      </c>
      <c r="B246" s="4">
        <v>26</v>
      </c>
      <c r="C246" t="s">
        <v>785</v>
      </c>
      <c r="D246" t="s">
        <v>178</v>
      </c>
      <c r="E246" t="s">
        <v>775</v>
      </c>
      <c r="F246">
        <v>26</v>
      </c>
      <c r="G246">
        <v>400</v>
      </c>
      <c r="H246">
        <v>1</v>
      </c>
      <c r="I246">
        <v>0</v>
      </c>
      <c r="J246">
        <v>10</v>
      </c>
      <c r="K246">
        <v>0</v>
      </c>
      <c r="L246" s="1">
        <v>0</v>
      </c>
      <c r="M246">
        <v>4</v>
      </c>
      <c r="N246">
        <v>0</v>
      </c>
      <c r="O246">
        <v>1</v>
      </c>
      <c r="P246">
        <v>198</v>
      </c>
      <c r="Q246">
        <v>0</v>
      </c>
      <c r="R246">
        <v>0</v>
      </c>
      <c r="S246" s="1">
        <v>0</v>
      </c>
      <c r="T246">
        <v>0</v>
      </c>
      <c r="U246">
        <v>0</v>
      </c>
      <c r="V246" s="1">
        <v>0</v>
      </c>
      <c r="W246">
        <v>0</v>
      </c>
      <c r="X246">
        <v>0</v>
      </c>
      <c r="Y246" s="1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19</v>
      </c>
      <c r="AI246">
        <v>0</v>
      </c>
      <c r="AJ246">
        <v>7</v>
      </c>
      <c r="AK246">
        <v>0</v>
      </c>
      <c r="AL246">
        <v>0</v>
      </c>
      <c r="AM246">
        <v>6</v>
      </c>
      <c r="AN246">
        <v>0</v>
      </c>
      <c r="AO246">
        <v>0</v>
      </c>
      <c r="AP246" s="1">
        <v>0</v>
      </c>
      <c r="AQ246">
        <v>0</v>
      </c>
      <c r="AR246">
        <v>0</v>
      </c>
      <c r="AS246" s="1">
        <v>0</v>
      </c>
      <c r="AT246">
        <v>0</v>
      </c>
      <c r="AU246">
        <v>0</v>
      </c>
      <c r="AV246">
        <v>0</v>
      </c>
      <c r="AW246">
        <v>8</v>
      </c>
      <c r="AX246">
        <v>0</v>
      </c>
      <c r="AY246">
        <v>0</v>
      </c>
      <c r="AZ246">
        <v>0</v>
      </c>
      <c r="BA246" s="1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f t="shared" si="3"/>
        <v>4.2</v>
      </c>
    </row>
    <row r="247" spans="1:59" x14ac:dyDescent="0.3">
      <c r="A247" t="s">
        <v>387</v>
      </c>
      <c r="B247" s="4">
        <v>32</v>
      </c>
      <c r="C247" t="s">
        <v>356</v>
      </c>
      <c r="D247" t="s">
        <v>388</v>
      </c>
      <c r="E247" t="s">
        <v>773</v>
      </c>
      <c r="F247">
        <v>33</v>
      </c>
      <c r="G247">
        <v>2753</v>
      </c>
      <c r="H247">
        <v>1</v>
      </c>
      <c r="I247">
        <v>1</v>
      </c>
      <c r="J247">
        <v>13</v>
      </c>
      <c r="K247">
        <v>12</v>
      </c>
      <c r="L247" s="1">
        <v>0.19</v>
      </c>
      <c r="M247">
        <v>0</v>
      </c>
      <c r="N247">
        <v>0</v>
      </c>
      <c r="O247">
        <v>0</v>
      </c>
      <c r="P247">
        <v>1764</v>
      </c>
      <c r="Q247">
        <v>187</v>
      </c>
      <c r="R247">
        <v>144</v>
      </c>
      <c r="S247" s="1">
        <v>0.77</v>
      </c>
      <c r="T247">
        <v>8</v>
      </c>
      <c r="U247">
        <v>2</v>
      </c>
      <c r="V247" s="1">
        <v>0.25</v>
      </c>
      <c r="W247">
        <v>61</v>
      </c>
      <c r="X247">
        <v>43</v>
      </c>
      <c r="Y247" s="1">
        <v>0.71</v>
      </c>
      <c r="Z247">
        <v>0</v>
      </c>
      <c r="AA247">
        <v>61</v>
      </c>
      <c r="AB247">
        <v>29</v>
      </c>
      <c r="AC247">
        <v>0</v>
      </c>
      <c r="AD247">
        <v>0</v>
      </c>
      <c r="AE247">
        <v>2</v>
      </c>
      <c r="AF247">
        <v>0</v>
      </c>
      <c r="AG247">
        <v>42</v>
      </c>
      <c r="AH247">
        <v>13</v>
      </c>
      <c r="AI247">
        <v>1</v>
      </c>
      <c r="AJ247">
        <v>44</v>
      </c>
      <c r="AK247">
        <v>6</v>
      </c>
      <c r="AL247">
        <v>2</v>
      </c>
      <c r="AM247">
        <v>68</v>
      </c>
      <c r="AN247">
        <v>78</v>
      </c>
      <c r="AO247">
        <v>28</v>
      </c>
      <c r="AP247" s="1">
        <v>0.36</v>
      </c>
      <c r="AQ247">
        <v>17</v>
      </c>
      <c r="AR247">
        <v>6</v>
      </c>
      <c r="AS247" s="1">
        <v>0.35</v>
      </c>
      <c r="AT247">
        <v>0</v>
      </c>
      <c r="AU247">
        <v>0</v>
      </c>
      <c r="AV247">
        <v>1</v>
      </c>
      <c r="AW247">
        <v>48</v>
      </c>
      <c r="AX247">
        <v>10</v>
      </c>
      <c r="AY247">
        <v>0</v>
      </c>
      <c r="AZ247">
        <v>0</v>
      </c>
      <c r="BA247" s="1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f t="shared" si="3"/>
        <v>4.2</v>
      </c>
    </row>
    <row r="248" spans="1:59" x14ac:dyDescent="0.3">
      <c r="A248" t="s">
        <v>677</v>
      </c>
      <c r="B248" s="4">
        <v>30</v>
      </c>
      <c r="C248" t="s">
        <v>782</v>
      </c>
      <c r="D248" t="s">
        <v>678</v>
      </c>
      <c r="E248" t="s">
        <v>773</v>
      </c>
      <c r="F248">
        <v>17</v>
      </c>
      <c r="G248">
        <v>1363</v>
      </c>
      <c r="H248">
        <v>1</v>
      </c>
      <c r="I248">
        <v>3</v>
      </c>
      <c r="J248">
        <v>18</v>
      </c>
      <c r="K248">
        <v>7</v>
      </c>
      <c r="L248" s="1">
        <v>0.09</v>
      </c>
      <c r="M248">
        <v>1</v>
      </c>
      <c r="N248">
        <v>0</v>
      </c>
      <c r="O248">
        <v>4</v>
      </c>
      <c r="P248">
        <v>854</v>
      </c>
      <c r="Q248">
        <v>201</v>
      </c>
      <c r="R248">
        <v>148</v>
      </c>
      <c r="S248" s="1">
        <v>0.74</v>
      </c>
      <c r="T248">
        <v>10</v>
      </c>
      <c r="U248">
        <v>3</v>
      </c>
      <c r="V248" s="1">
        <v>0.3</v>
      </c>
      <c r="W248">
        <v>65</v>
      </c>
      <c r="X248">
        <v>38</v>
      </c>
      <c r="Y248" s="1">
        <v>0.59</v>
      </c>
      <c r="Z248">
        <v>1</v>
      </c>
      <c r="AA248">
        <v>42</v>
      </c>
      <c r="AB248">
        <v>23</v>
      </c>
      <c r="AC248">
        <v>0</v>
      </c>
      <c r="AD248">
        <v>0</v>
      </c>
      <c r="AE248">
        <v>5</v>
      </c>
      <c r="AF248">
        <v>0</v>
      </c>
      <c r="AG248">
        <v>35</v>
      </c>
      <c r="AH248">
        <v>11</v>
      </c>
      <c r="AI248">
        <v>1</v>
      </c>
      <c r="AJ248">
        <v>49</v>
      </c>
      <c r="AK248">
        <v>6</v>
      </c>
      <c r="AL248">
        <v>1</v>
      </c>
      <c r="AM248">
        <v>51</v>
      </c>
      <c r="AN248">
        <v>82</v>
      </c>
      <c r="AO248">
        <v>37</v>
      </c>
      <c r="AP248" s="1">
        <v>0.45</v>
      </c>
      <c r="AQ248">
        <v>53</v>
      </c>
      <c r="AR248">
        <v>29</v>
      </c>
      <c r="AS248" s="1">
        <v>0.55000000000000004</v>
      </c>
      <c r="AT248">
        <v>0</v>
      </c>
      <c r="AU248">
        <v>0</v>
      </c>
      <c r="AV248">
        <v>0</v>
      </c>
      <c r="AW248">
        <v>17</v>
      </c>
      <c r="AX248">
        <v>4</v>
      </c>
      <c r="AY248">
        <v>0</v>
      </c>
      <c r="AZ248">
        <v>0</v>
      </c>
      <c r="BA248" s="1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f t="shared" si="3"/>
        <v>4.2</v>
      </c>
    </row>
    <row r="249" spans="1:59" x14ac:dyDescent="0.3">
      <c r="A249" t="s">
        <v>473</v>
      </c>
      <c r="B249" s="4">
        <v>25</v>
      </c>
      <c r="C249" t="s">
        <v>453</v>
      </c>
      <c r="D249" t="s">
        <v>176</v>
      </c>
      <c r="E249" t="s">
        <v>773</v>
      </c>
      <c r="F249">
        <v>26</v>
      </c>
      <c r="G249">
        <v>1673</v>
      </c>
      <c r="H249">
        <v>1</v>
      </c>
      <c r="I249">
        <v>6</v>
      </c>
      <c r="J249">
        <v>9</v>
      </c>
      <c r="K249">
        <v>9</v>
      </c>
      <c r="L249" s="1">
        <v>0.09</v>
      </c>
      <c r="M249">
        <v>2</v>
      </c>
      <c r="N249">
        <v>0</v>
      </c>
      <c r="O249">
        <v>6</v>
      </c>
      <c r="P249">
        <v>1479</v>
      </c>
      <c r="Q249">
        <v>223</v>
      </c>
      <c r="R249">
        <v>171</v>
      </c>
      <c r="S249" s="1">
        <v>0.77</v>
      </c>
      <c r="T249">
        <v>24</v>
      </c>
      <c r="U249">
        <v>5</v>
      </c>
      <c r="V249" s="1">
        <v>0.21</v>
      </c>
      <c r="W249">
        <v>102</v>
      </c>
      <c r="X249">
        <v>78</v>
      </c>
      <c r="Y249" s="1">
        <v>0.77</v>
      </c>
      <c r="Z249">
        <v>2</v>
      </c>
      <c r="AA249">
        <v>121</v>
      </c>
      <c r="AB249">
        <v>67</v>
      </c>
      <c r="AC249">
        <v>0</v>
      </c>
      <c r="AD249">
        <v>0</v>
      </c>
      <c r="AE249">
        <v>3</v>
      </c>
      <c r="AF249">
        <v>6</v>
      </c>
      <c r="AG249">
        <v>38</v>
      </c>
      <c r="AH249">
        <v>13</v>
      </c>
      <c r="AI249">
        <v>7</v>
      </c>
      <c r="AJ249">
        <v>0</v>
      </c>
      <c r="AK249">
        <v>2</v>
      </c>
      <c r="AL249">
        <v>1</v>
      </c>
      <c r="AM249">
        <v>35</v>
      </c>
      <c r="AN249">
        <v>115</v>
      </c>
      <c r="AO249">
        <v>47</v>
      </c>
      <c r="AP249" s="1">
        <v>0.41</v>
      </c>
      <c r="AQ249">
        <v>11</v>
      </c>
      <c r="AR249">
        <v>4</v>
      </c>
      <c r="AS249" s="1">
        <v>0.36</v>
      </c>
      <c r="AT249">
        <v>0</v>
      </c>
      <c r="AU249">
        <v>0</v>
      </c>
      <c r="AV249">
        <v>0</v>
      </c>
      <c r="AW249">
        <v>30</v>
      </c>
      <c r="AX249">
        <v>4</v>
      </c>
      <c r="AY249">
        <v>0</v>
      </c>
      <c r="AZ249">
        <v>0</v>
      </c>
      <c r="BA249" s="1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f t="shared" si="3"/>
        <v>4.2</v>
      </c>
    </row>
    <row r="250" spans="1:59" x14ac:dyDescent="0.3">
      <c r="A250" t="s">
        <v>334</v>
      </c>
      <c r="B250" s="4">
        <v>24</v>
      </c>
      <c r="C250" t="s">
        <v>329</v>
      </c>
      <c r="D250" t="s">
        <v>178</v>
      </c>
      <c r="E250" t="s">
        <v>774</v>
      </c>
      <c r="F250">
        <v>35</v>
      </c>
      <c r="G250">
        <v>3074</v>
      </c>
      <c r="H250">
        <v>1</v>
      </c>
      <c r="I250">
        <v>0</v>
      </c>
      <c r="J250">
        <v>14</v>
      </c>
      <c r="K250">
        <v>11</v>
      </c>
      <c r="L250" s="1">
        <v>7.0000000000000007E-2</v>
      </c>
      <c r="M250">
        <v>1</v>
      </c>
      <c r="N250">
        <v>0</v>
      </c>
      <c r="O250">
        <v>2</v>
      </c>
      <c r="P250">
        <v>2536</v>
      </c>
      <c r="Q250">
        <v>247</v>
      </c>
      <c r="R250">
        <v>205</v>
      </c>
      <c r="S250" s="1">
        <v>0.83</v>
      </c>
      <c r="T250">
        <v>3</v>
      </c>
      <c r="U250">
        <v>0</v>
      </c>
      <c r="V250" s="1">
        <v>0</v>
      </c>
      <c r="W250">
        <v>82</v>
      </c>
      <c r="X250">
        <v>65</v>
      </c>
      <c r="Y250" s="1">
        <v>0.79</v>
      </c>
      <c r="Z250">
        <v>2</v>
      </c>
      <c r="AA250">
        <v>84</v>
      </c>
      <c r="AB250">
        <v>45</v>
      </c>
      <c r="AC250">
        <v>1</v>
      </c>
      <c r="AD250">
        <v>0</v>
      </c>
      <c r="AE250">
        <v>8</v>
      </c>
      <c r="AF250">
        <v>3</v>
      </c>
      <c r="AG250">
        <v>35</v>
      </c>
      <c r="AH250">
        <v>8</v>
      </c>
      <c r="AI250">
        <v>5</v>
      </c>
      <c r="AJ250">
        <v>113</v>
      </c>
      <c r="AK250">
        <v>2</v>
      </c>
      <c r="AL250">
        <v>1</v>
      </c>
      <c r="AM250">
        <v>54</v>
      </c>
      <c r="AN250">
        <v>109</v>
      </c>
      <c r="AO250">
        <v>41</v>
      </c>
      <c r="AP250" s="1">
        <v>0.38</v>
      </c>
      <c r="AQ250">
        <v>39</v>
      </c>
      <c r="AR250">
        <v>9</v>
      </c>
      <c r="AS250" s="1">
        <v>0.23</v>
      </c>
      <c r="AT250">
        <v>0</v>
      </c>
      <c r="AU250">
        <v>0</v>
      </c>
      <c r="AV250">
        <v>0</v>
      </c>
      <c r="AW250">
        <v>26</v>
      </c>
      <c r="AX250">
        <v>7</v>
      </c>
      <c r="AY250">
        <v>0</v>
      </c>
      <c r="AZ250">
        <v>0</v>
      </c>
      <c r="BA250" s="1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f t="shared" si="3"/>
        <v>4.2</v>
      </c>
    </row>
    <row r="251" spans="1:59" x14ac:dyDescent="0.3">
      <c r="A251" t="s">
        <v>591</v>
      </c>
      <c r="B251" s="4">
        <v>28</v>
      </c>
      <c r="C251" t="s">
        <v>566</v>
      </c>
      <c r="D251" t="s">
        <v>78</v>
      </c>
      <c r="E251" t="s">
        <v>775</v>
      </c>
      <c r="F251">
        <v>12</v>
      </c>
      <c r="G251">
        <v>385</v>
      </c>
      <c r="H251">
        <v>1</v>
      </c>
      <c r="I251">
        <v>0</v>
      </c>
      <c r="J251">
        <v>9</v>
      </c>
      <c r="K251">
        <v>0</v>
      </c>
      <c r="L251" s="1">
        <v>0</v>
      </c>
      <c r="M251">
        <v>1</v>
      </c>
      <c r="N251">
        <v>0</v>
      </c>
      <c r="O251">
        <v>1</v>
      </c>
      <c r="P251">
        <v>161</v>
      </c>
      <c r="Q251">
        <v>0</v>
      </c>
      <c r="R251">
        <v>0</v>
      </c>
      <c r="S251" s="1">
        <v>0</v>
      </c>
      <c r="T251">
        <v>0</v>
      </c>
      <c r="U251">
        <v>0</v>
      </c>
      <c r="V251" s="1">
        <v>0</v>
      </c>
      <c r="W251">
        <v>0</v>
      </c>
      <c r="X251">
        <v>0</v>
      </c>
      <c r="Y251" s="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9</v>
      </c>
      <c r="AI251">
        <v>0</v>
      </c>
      <c r="AJ251">
        <v>6</v>
      </c>
      <c r="AK251">
        <v>0</v>
      </c>
      <c r="AL251">
        <v>0</v>
      </c>
      <c r="AM251">
        <v>6</v>
      </c>
      <c r="AN251">
        <v>0</v>
      </c>
      <c r="AO251">
        <v>0</v>
      </c>
      <c r="AP251" s="1">
        <v>0</v>
      </c>
      <c r="AQ251">
        <v>0</v>
      </c>
      <c r="AR251">
        <v>0</v>
      </c>
      <c r="AS251" s="1">
        <v>0</v>
      </c>
      <c r="AT251">
        <v>0</v>
      </c>
      <c r="AU251">
        <v>0</v>
      </c>
      <c r="AV251">
        <v>0</v>
      </c>
      <c r="AW251">
        <v>7</v>
      </c>
      <c r="AX251">
        <v>1</v>
      </c>
      <c r="AY251">
        <v>0</v>
      </c>
      <c r="AZ251">
        <v>0</v>
      </c>
      <c r="BA251" s="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f t="shared" si="3"/>
        <v>4.2</v>
      </c>
    </row>
    <row r="252" spans="1:59" x14ac:dyDescent="0.3">
      <c r="A252" t="s">
        <v>611</v>
      </c>
      <c r="B252" s="4">
        <v>23</v>
      </c>
      <c r="C252" t="s">
        <v>784</v>
      </c>
      <c r="D252" t="s">
        <v>59</v>
      </c>
      <c r="E252" t="s">
        <v>774</v>
      </c>
      <c r="F252">
        <v>25</v>
      </c>
      <c r="G252">
        <v>1790</v>
      </c>
      <c r="H252">
        <v>1</v>
      </c>
      <c r="I252">
        <v>2</v>
      </c>
      <c r="J252">
        <v>10</v>
      </c>
      <c r="K252">
        <v>20</v>
      </c>
      <c r="L252" s="1">
        <v>0.06</v>
      </c>
      <c r="M252">
        <v>0</v>
      </c>
      <c r="N252">
        <v>0</v>
      </c>
      <c r="O252">
        <v>2</v>
      </c>
      <c r="P252">
        <v>1525</v>
      </c>
      <c r="Q252">
        <v>282</v>
      </c>
      <c r="R252">
        <v>179</v>
      </c>
      <c r="S252" s="1">
        <v>0.64</v>
      </c>
      <c r="T252">
        <v>6</v>
      </c>
      <c r="U252">
        <v>1</v>
      </c>
      <c r="V252" s="1">
        <v>0.17</v>
      </c>
      <c r="W252">
        <v>155</v>
      </c>
      <c r="X252">
        <v>86</v>
      </c>
      <c r="Y252" s="1">
        <v>0.56000000000000005</v>
      </c>
      <c r="Z252">
        <v>0</v>
      </c>
      <c r="AA252">
        <v>100</v>
      </c>
      <c r="AB252">
        <v>52</v>
      </c>
      <c r="AC252">
        <v>0</v>
      </c>
      <c r="AD252">
        <v>0</v>
      </c>
      <c r="AE252">
        <v>8</v>
      </c>
      <c r="AF252">
        <v>1</v>
      </c>
      <c r="AG252">
        <v>35</v>
      </c>
      <c r="AH252">
        <v>32</v>
      </c>
      <c r="AI252">
        <v>2</v>
      </c>
      <c r="AJ252">
        <v>56</v>
      </c>
      <c r="AK252">
        <v>7</v>
      </c>
      <c r="AL252">
        <v>2</v>
      </c>
      <c r="AM252">
        <v>47</v>
      </c>
      <c r="AN252">
        <v>113</v>
      </c>
      <c r="AO252">
        <v>41</v>
      </c>
      <c r="AP252" s="1">
        <v>0.36</v>
      </c>
      <c r="AQ252">
        <v>170</v>
      </c>
      <c r="AR252">
        <v>86</v>
      </c>
      <c r="AS252" s="1">
        <v>0.51</v>
      </c>
      <c r="AT252">
        <v>0</v>
      </c>
      <c r="AU252">
        <v>0</v>
      </c>
      <c r="AV252">
        <v>1</v>
      </c>
      <c r="AW252">
        <v>21</v>
      </c>
      <c r="AX252">
        <v>2</v>
      </c>
      <c r="AY252">
        <v>1</v>
      </c>
      <c r="AZ252">
        <v>0</v>
      </c>
      <c r="BA252" s="1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f t="shared" si="3"/>
        <v>4.2</v>
      </c>
    </row>
    <row r="253" spans="1:59" x14ac:dyDescent="0.3">
      <c r="A253" t="s">
        <v>632</v>
      </c>
      <c r="B253" s="4">
        <v>19</v>
      </c>
      <c r="C253" t="s">
        <v>784</v>
      </c>
      <c r="D253" t="s">
        <v>96</v>
      </c>
      <c r="E253" t="s">
        <v>775</v>
      </c>
      <c r="F253">
        <v>16</v>
      </c>
      <c r="G253">
        <v>849</v>
      </c>
      <c r="H253">
        <v>1</v>
      </c>
      <c r="I253">
        <v>0</v>
      </c>
      <c r="J253">
        <v>13</v>
      </c>
      <c r="K253">
        <v>0</v>
      </c>
      <c r="L253" s="1">
        <v>0</v>
      </c>
      <c r="M253">
        <v>3</v>
      </c>
      <c r="N253">
        <v>0</v>
      </c>
      <c r="O253">
        <v>1</v>
      </c>
      <c r="P253">
        <v>412</v>
      </c>
      <c r="Q253">
        <v>0</v>
      </c>
      <c r="R253">
        <v>0</v>
      </c>
      <c r="S253" s="1">
        <v>0</v>
      </c>
      <c r="T253">
        <v>0</v>
      </c>
      <c r="U253">
        <v>0</v>
      </c>
      <c r="V253" s="1">
        <v>0</v>
      </c>
      <c r="W253">
        <v>0</v>
      </c>
      <c r="X253">
        <v>0</v>
      </c>
      <c r="Y253" s="1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17</v>
      </c>
      <c r="AI253">
        <v>0</v>
      </c>
      <c r="AJ253">
        <v>5</v>
      </c>
      <c r="AK253">
        <v>0</v>
      </c>
      <c r="AL253">
        <v>0</v>
      </c>
      <c r="AM253">
        <v>14</v>
      </c>
      <c r="AN253">
        <v>0</v>
      </c>
      <c r="AO253">
        <v>0</v>
      </c>
      <c r="AP253" s="1">
        <v>0</v>
      </c>
      <c r="AQ253">
        <v>0</v>
      </c>
      <c r="AR253">
        <v>0</v>
      </c>
      <c r="AS253" s="1">
        <v>0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0</v>
      </c>
      <c r="AZ253">
        <v>0</v>
      </c>
      <c r="BA253" s="1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f t="shared" si="3"/>
        <v>4.2</v>
      </c>
    </row>
    <row r="254" spans="1:59" x14ac:dyDescent="0.3">
      <c r="A254" t="s">
        <v>377</v>
      </c>
      <c r="B254" s="4">
        <v>24</v>
      </c>
      <c r="C254" t="s">
        <v>356</v>
      </c>
      <c r="D254" t="s">
        <v>126</v>
      </c>
      <c r="E254" t="s">
        <v>773</v>
      </c>
      <c r="F254">
        <v>30</v>
      </c>
      <c r="G254">
        <v>1976</v>
      </c>
      <c r="H254">
        <v>1</v>
      </c>
      <c r="I254">
        <v>1</v>
      </c>
      <c r="J254">
        <v>12</v>
      </c>
      <c r="K254">
        <v>10</v>
      </c>
      <c r="L254" s="1">
        <v>0</v>
      </c>
      <c r="M254">
        <v>0</v>
      </c>
      <c r="N254">
        <v>0</v>
      </c>
      <c r="O254">
        <v>0</v>
      </c>
      <c r="P254">
        <v>1090</v>
      </c>
      <c r="Q254">
        <v>348</v>
      </c>
      <c r="R254">
        <v>274</v>
      </c>
      <c r="S254" s="1">
        <v>0.79</v>
      </c>
      <c r="T254">
        <v>38</v>
      </c>
      <c r="U254">
        <v>9</v>
      </c>
      <c r="V254" s="1">
        <v>0.24</v>
      </c>
      <c r="W254">
        <v>151</v>
      </c>
      <c r="X254">
        <v>110</v>
      </c>
      <c r="Y254" s="1">
        <v>0.73</v>
      </c>
      <c r="Z254">
        <v>1</v>
      </c>
      <c r="AA254">
        <v>109</v>
      </c>
      <c r="AB254">
        <v>60</v>
      </c>
      <c r="AC254">
        <v>0</v>
      </c>
      <c r="AD254">
        <v>0</v>
      </c>
      <c r="AE254">
        <v>4</v>
      </c>
      <c r="AF254">
        <v>0</v>
      </c>
      <c r="AG254">
        <v>70</v>
      </c>
      <c r="AH254">
        <v>17</v>
      </c>
      <c r="AI254">
        <v>0</v>
      </c>
      <c r="AJ254">
        <v>33</v>
      </c>
      <c r="AK254">
        <v>12</v>
      </c>
      <c r="AL254">
        <v>3</v>
      </c>
      <c r="AM254">
        <v>44</v>
      </c>
      <c r="AN254">
        <v>169</v>
      </c>
      <c r="AO254">
        <v>63</v>
      </c>
      <c r="AP254" s="1">
        <v>0.37</v>
      </c>
      <c r="AQ254">
        <v>18</v>
      </c>
      <c r="AR254">
        <v>6</v>
      </c>
      <c r="AS254" s="1">
        <v>0.33</v>
      </c>
      <c r="AT254">
        <v>0</v>
      </c>
      <c r="AU254">
        <v>0</v>
      </c>
      <c r="AV254">
        <v>0</v>
      </c>
      <c r="AW254">
        <v>24</v>
      </c>
      <c r="AX254">
        <v>2</v>
      </c>
      <c r="AY254">
        <v>0</v>
      </c>
      <c r="AZ254">
        <v>0</v>
      </c>
      <c r="BA254" s="1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f t="shared" si="3"/>
        <v>4.2</v>
      </c>
    </row>
    <row r="255" spans="1:59" x14ac:dyDescent="0.3">
      <c r="A255" t="s">
        <v>639</v>
      </c>
      <c r="B255" s="4">
        <v>22</v>
      </c>
      <c r="C255" t="s">
        <v>783</v>
      </c>
      <c r="D255" t="s">
        <v>74</v>
      </c>
      <c r="E255" t="s">
        <v>775</v>
      </c>
      <c r="F255">
        <v>19</v>
      </c>
      <c r="G255">
        <v>780</v>
      </c>
      <c r="H255">
        <v>1</v>
      </c>
      <c r="I255">
        <v>1</v>
      </c>
      <c r="J255">
        <v>14</v>
      </c>
      <c r="K255">
        <v>0</v>
      </c>
      <c r="L255" s="1">
        <v>0</v>
      </c>
      <c r="M255">
        <v>2</v>
      </c>
      <c r="N255">
        <v>2</v>
      </c>
      <c r="O255">
        <v>4</v>
      </c>
      <c r="P255">
        <v>417</v>
      </c>
      <c r="Q255">
        <v>0</v>
      </c>
      <c r="R255">
        <v>0</v>
      </c>
      <c r="S255" s="1">
        <v>0</v>
      </c>
      <c r="T255">
        <v>0</v>
      </c>
      <c r="U255">
        <v>0</v>
      </c>
      <c r="V255" s="1">
        <v>0</v>
      </c>
      <c r="W255">
        <v>0</v>
      </c>
      <c r="X255">
        <v>0</v>
      </c>
      <c r="Y255" s="1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16</v>
      </c>
      <c r="AI255">
        <v>0</v>
      </c>
      <c r="AJ255">
        <v>6</v>
      </c>
      <c r="AK255">
        <v>0</v>
      </c>
      <c r="AL255">
        <v>0</v>
      </c>
      <c r="AM255">
        <v>13</v>
      </c>
      <c r="AN255">
        <v>0</v>
      </c>
      <c r="AO255">
        <v>0</v>
      </c>
      <c r="AP255" s="1">
        <v>0</v>
      </c>
      <c r="AQ255">
        <v>0</v>
      </c>
      <c r="AR255">
        <v>0</v>
      </c>
      <c r="AS255" s="1">
        <v>0</v>
      </c>
      <c r="AT255">
        <v>0</v>
      </c>
      <c r="AU255">
        <v>0</v>
      </c>
      <c r="AV255">
        <v>0</v>
      </c>
      <c r="AW255">
        <v>9</v>
      </c>
      <c r="AX255">
        <v>2</v>
      </c>
      <c r="AY255">
        <v>0</v>
      </c>
      <c r="AZ255">
        <v>0</v>
      </c>
      <c r="BA255" s="1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f t="shared" si="3"/>
        <v>4.2</v>
      </c>
    </row>
    <row r="256" spans="1:59" x14ac:dyDescent="0.3">
      <c r="A256" t="s">
        <v>640</v>
      </c>
      <c r="B256" s="4">
        <v>32</v>
      </c>
      <c r="C256" t="s">
        <v>783</v>
      </c>
      <c r="D256" t="s">
        <v>59</v>
      </c>
      <c r="E256" t="s">
        <v>775</v>
      </c>
      <c r="F256">
        <v>15</v>
      </c>
      <c r="G256">
        <v>270</v>
      </c>
      <c r="H256">
        <v>1</v>
      </c>
      <c r="I256">
        <v>2</v>
      </c>
      <c r="J256">
        <v>14</v>
      </c>
      <c r="K256">
        <v>0</v>
      </c>
      <c r="L256" s="1">
        <v>0</v>
      </c>
      <c r="M256">
        <v>2</v>
      </c>
      <c r="N256">
        <v>1</v>
      </c>
      <c r="O256">
        <v>0</v>
      </c>
      <c r="P256">
        <v>151</v>
      </c>
      <c r="Q256">
        <v>0</v>
      </c>
      <c r="R256">
        <v>0</v>
      </c>
      <c r="S256" s="1">
        <v>0</v>
      </c>
      <c r="T256">
        <v>0</v>
      </c>
      <c r="U256">
        <v>0</v>
      </c>
      <c r="V256" s="1">
        <v>0</v>
      </c>
      <c r="W256">
        <v>0</v>
      </c>
      <c r="X256">
        <v>0</v>
      </c>
      <c r="Y256" s="1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6</v>
      </c>
      <c r="AI256">
        <v>0</v>
      </c>
      <c r="AJ256">
        <v>4</v>
      </c>
      <c r="AK256">
        <v>0</v>
      </c>
      <c r="AL256">
        <v>0</v>
      </c>
      <c r="AM256">
        <v>4</v>
      </c>
      <c r="AN256">
        <v>0</v>
      </c>
      <c r="AO256">
        <v>0</v>
      </c>
      <c r="AP256" s="1">
        <v>0</v>
      </c>
      <c r="AQ256">
        <v>0</v>
      </c>
      <c r="AR256">
        <v>0</v>
      </c>
      <c r="AS256" s="1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1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f t="shared" si="3"/>
        <v>4.2</v>
      </c>
    </row>
    <row r="257" spans="1:59" x14ac:dyDescent="0.3">
      <c r="A257" t="s">
        <v>643</v>
      </c>
      <c r="B257" s="4">
        <v>19</v>
      </c>
      <c r="C257" t="s">
        <v>783</v>
      </c>
      <c r="D257" t="s">
        <v>158</v>
      </c>
      <c r="E257" t="s">
        <v>775</v>
      </c>
      <c r="F257">
        <v>21</v>
      </c>
      <c r="G257">
        <v>387</v>
      </c>
      <c r="H257">
        <v>1</v>
      </c>
      <c r="I257">
        <v>0</v>
      </c>
      <c r="J257">
        <v>12</v>
      </c>
      <c r="K257">
        <v>0</v>
      </c>
      <c r="L257" s="1">
        <v>0</v>
      </c>
      <c r="M257">
        <v>3</v>
      </c>
      <c r="N257">
        <v>0</v>
      </c>
      <c r="O257">
        <v>0</v>
      </c>
      <c r="P257">
        <v>174</v>
      </c>
      <c r="Q257">
        <v>0</v>
      </c>
      <c r="R257">
        <v>0</v>
      </c>
      <c r="S257" s="1">
        <v>0</v>
      </c>
      <c r="T257">
        <v>0</v>
      </c>
      <c r="U257">
        <v>0</v>
      </c>
      <c r="V257" s="1">
        <v>0</v>
      </c>
      <c r="W257">
        <v>0</v>
      </c>
      <c r="X257">
        <v>0</v>
      </c>
      <c r="Y257" s="1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11</v>
      </c>
      <c r="AI257">
        <v>0</v>
      </c>
      <c r="AJ257">
        <v>5</v>
      </c>
      <c r="AK257">
        <v>0</v>
      </c>
      <c r="AL257">
        <v>0</v>
      </c>
      <c r="AM257">
        <v>7</v>
      </c>
      <c r="AN257">
        <v>0</v>
      </c>
      <c r="AO257">
        <v>0</v>
      </c>
      <c r="AP257" s="1">
        <v>0</v>
      </c>
      <c r="AQ257">
        <v>0</v>
      </c>
      <c r="AR257">
        <v>0</v>
      </c>
      <c r="AS257" s="1">
        <v>0</v>
      </c>
      <c r="AT257">
        <v>0</v>
      </c>
      <c r="AU257">
        <v>0</v>
      </c>
      <c r="AV257">
        <v>0</v>
      </c>
      <c r="AW257">
        <v>4</v>
      </c>
      <c r="AX257">
        <v>0</v>
      </c>
      <c r="AY257">
        <v>0</v>
      </c>
      <c r="AZ257">
        <v>0</v>
      </c>
      <c r="BA257" s="1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f t="shared" si="3"/>
        <v>4.2</v>
      </c>
    </row>
    <row r="258" spans="1:59" x14ac:dyDescent="0.3">
      <c r="A258" t="s">
        <v>557</v>
      </c>
      <c r="B258" s="4">
        <v>23</v>
      </c>
      <c r="C258" t="s">
        <v>785</v>
      </c>
      <c r="D258" t="s">
        <v>140</v>
      </c>
      <c r="E258" t="s">
        <v>774</v>
      </c>
      <c r="F258">
        <v>35</v>
      </c>
      <c r="G258">
        <v>2590</v>
      </c>
      <c r="H258">
        <v>1</v>
      </c>
      <c r="I258">
        <v>3</v>
      </c>
      <c r="J258">
        <v>37</v>
      </c>
      <c r="K258">
        <v>35</v>
      </c>
      <c r="L258" s="1">
        <v>0.13</v>
      </c>
      <c r="M258">
        <v>3</v>
      </c>
      <c r="N258">
        <v>1</v>
      </c>
      <c r="O258">
        <v>2</v>
      </c>
      <c r="P258">
        <v>1667</v>
      </c>
      <c r="Q258">
        <v>390</v>
      </c>
      <c r="R258">
        <v>299</v>
      </c>
      <c r="S258" s="1">
        <v>0.77</v>
      </c>
      <c r="T258">
        <v>3</v>
      </c>
      <c r="U258">
        <v>1</v>
      </c>
      <c r="V258" s="1">
        <v>0.33</v>
      </c>
      <c r="W258">
        <v>183</v>
      </c>
      <c r="X258">
        <v>136</v>
      </c>
      <c r="Y258" s="1">
        <v>0.74</v>
      </c>
      <c r="Z258">
        <v>1</v>
      </c>
      <c r="AA258">
        <v>178</v>
      </c>
      <c r="AB258">
        <v>102</v>
      </c>
      <c r="AC258">
        <v>3</v>
      </c>
      <c r="AD258">
        <v>4</v>
      </c>
      <c r="AE258">
        <v>18</v>
      </c>
      <c r="AF258">
        <v>12</v>
      </c>
      <c r="AG258">
        <v>48</v>
      </c>
      <c r="AH258">
        <v>21</v>
      </c>
      <c r="AI258">
        <v>7</v>
      </c>
      <c r="AJ258">
        <v>120</v>
      </c>
      <c r="AK258">
        <v>3</v>
      </c>
      <c r="AL258">
        <v>2</v>
      </c>
      <c r="AM258">
        <v>90</v>
      </c>
      <c r="AN258">
        <v>178</v>
      </c>
      <c r="AO258">
        <v>68</v>
      </c>
      <c r="AP258" s="1">
        <v>0.38</v>
      </c>
      <c r="AQ258">
        <v>58</v>
      </c>
      <c r="AR258">
        <v>22</v>
      </c>
      <c r="AS258" s="1">
        <v>0.38</v>
      </c>
      <c r="AT258">
        <v>0</v>
      </c>
      <c r="AU258">
        <v>0</v>
      </c>
      <c r="AV258">
        <v>0</v>
      </c>
      <c r="AW258">
        <v>24</v>
      </c>
      <c r="AX258">
        <v>7</v>
      </c>
      <c r="AY258">
        <v>0</v>
      </c>
      <c r="AZ258">
        <v>0</v>
      </c>
      <c r="BA258" s="1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f t="shared" ref="BG258:BG321" si="4">BF258+4.2</f>
        <v>4.2</v>
      </c>
    </row>
    <row r="259" spans="1:59" x14ac:dyDescent="0.3">
      <c r="A259" t="s">
        <v>499</v>
      </c>
      <c r="B259" s="4">
        <v>31</v>
      </c>
      <c r="C259" t="s">
        <v>787</v>
      </c>
      <c r="D259" t="s">
        <v>59</v>
      </c>
      <c r="E259" t="s">
        <v>774</v>
      </c>
      <c r="F259">
        <v>27</v>
      </c>
      <c r="G259">
        <v>1757</v>
      </c>
      <c r="H259">
        <v>1</v>
      </c>
      <c r="I259">
        <v>0</v>
      </c>
      <c r="J259">
        <v>15</v>
      </c>
      <c r="K259">
        <v>17</v>
      </c>
      <c r="L259" s="1">
        <v>0.14000000000000001</v>
      </c>
      <c r="M259">
        <v>4</v>
      </c>
      <c r="N259">
        <v>1</v>
      </c>
      <c r="O259">
        <v>2</v>
      </c>
      <c r="P259">
        <v>1356</v>
      </c>
      <c r="Q259">
        <v>399</v>
      </c>
      <c r="R259">
        <v>311</v>
      </c>
      <c r="S259" s="1">
        <v>0.78</v>
      </c>
      <c r="T259">
        <v>12</v>
      </c>
      <c r="U259">
        <v>2</v>
      </c>
      <c r="V259" s="1">
        <v>0.17</v>
      </c>
      <c r="W259">
        <v>207</v>
      </c>
      <c r="X259">
        <v>149</v>
      </c>
      <c r="Y259" s="1">
        <v>0.72</v>
      </c>
      <c r="Z259">
        <v>1</v>
      </c>
      <c r="AA259">
        <v>128</v>
      </c>
      <c r="AB259">
        <v>56</v>
      </c>
      <c r="AC259">
        <v>1</v>
      </c>
      <c r="AD259">
        <v>0</v>
      </c>
      <c r="AE259">
        <v>11</v>
      </c>
      <c r="AF259">
        <v>3</v>
      </c>
      <c r="AG259">
        <v>55</v>
      </c>
      <c r="AH259">
        <v>0</v>
      </c>
      <c r="AI259">
        <v>2</v>
      </c>
      <c r="AJ259">
        <v>77</v>
      </c>
      <c r="AK259">
        <v>7</v>
      </c>
      <c r="AL259">
        <v>1</v>
      </c>
      <c r="AM259">
        <v>30</v>
      </c>
      <c r="AN259">
        <v>84</v>
      </c>
      <c r="AO259">
        <v>51</v>
      </c>
      <c r="AP259" s="1">
        <v>0.61</v>
      </c>
      <c r="AQ259">
        <v>25</v>
      </c>
      <c r="AR259">
        <v>5</v>
      </c>
      <c r="AS259" s="1">
        <v>0.2</v>
      </c>
      <c r="AT259">
        <v>0</v>
      </c>
      <c r="AU259">
        <v>0</v>
      </c>
      <c r="AV259">
        <v>0</v>
      </c>
      <c r="AW259">
        <v>18</v>
      </c>
      <c r="AX259">
        <v>7</v>
      </c>
      <c r="AY259">
        <v>0</v>
      </c>
      <c r="AZ259">
        <v>0</v>
      </c>
      <c r="BA259" s="1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f t="shared" si="4"/>
        <v>4.2</v>
      </c>
    </row>
    <row r="260" spans="1:59" x14ac:dyDescent="0.3">
      <c r="A260" t="s">
        <v>422</v>
      </c>
      <c r="B260" s="4">
        <v>26</v>
      </c>
      <c r="C260" t="s">
        <v>391</v>
      </c>
      <c r="D260" t="s">
        <v>80</v>
      </c>
      <c r="E260" t="s">
        <v>774</v>
      </c>
      <c r="F260">
        <v>34</v>
      </c>
      <c r="G260">
        <v>2812</v>
      </c>
      <c r="H260">
        <v>1</v>
      </c>
      <c r="I260">
        <v>0</v>
      </c>
      <c r="J260">
        <v>12</v>
      </c>
      <c r="K260">
        <v>16</v>
      </c>
      <c r="L260" s="1">
        <v>0.18</v>
      </c>
      <c r="M260">
        <v>1</v>
      </c>
      <c r="N260">
        <v>0</v>
      </c>
      <c r="O260">
        <v>1</v>
      </c>
      <c r="P260">
        <v>1948</v>
      </c>
      <c r="Q260">
        <v>444</v>
      </c>
      <c r="R260">
        <v>305</v>
      </c>
      <c r="S260" s="1">
        <v>0.69</v>
      </c>
      <c r="T260">
        <v>69</v>
      </c>
      <c r="U260">
        <v>14</v>
      </c>
      <c r="V260" s="1">
        <v>0.2</v>
      </c>
      <c r="W260">
        <v>236</v>
      </c>
      <c r="X260">
        <v>143</v>
      </c>
      <c r="Y260" s="1">
        <v>0.61</v>
      </c>
      <c r="Z260">
        <v>4</v>
      </c>
      <c r="AA260">
        <v>283</v>
      </c>
      <c r="AB260">
        <v>170</v>
      </c>
      <c r="AC260">
        <v>0</v>
      </c>
      <c r="AD260">
        <v>1</v>
      </c>
      <c r="AE260">
        <v>14</v>
      </c>
      <c r="AF260">
        <v>11</v>
      </c>
      <c r="AG260">
        <v>85</v>
      </c>
      <c r="AH260">
        <v>6</v>
      </c>
      <c r="AI260">
        <v>3</v>
      </c>
      <c r="AJ260">
        <v>184</v>
      </c>
      <c r="AK260">
        <v>11</v>
      </c>
      <c r="AL260">
        <v>0</v>
      </c>
      <c r="AM260">
        <v>42</v>
      </c>
      <c r="AN260">
        <v>224</v>
      </c>
      <c r="AO260">
        <v>104</v>
      </c>
      <c r="AP260" s="1">
        <v>0.46</v>
      </c>
      <c r="AQ260">
        <v>53</v>
      </c>
      <c r="AR260">
        <v>18</v>
      </c>
      <c r="AS260" s="1">
        <v>0.34</v>
      </c>
      <c r="AT260">
        <v>0</v>
      </c>
      <c r="AU260">
        <v>0</v>
      </c>
      <c r="AV260">
        <v>0</v>
      </c>
      <c r="AW260">
        <v>23</v>
      </c>
      <c r="AX260">
        <v>4</v>
      </c>
      <c r="AY260">
        <v>0</v>
      </c>
      <c r="AZ260">
        <v>0</v>
      </c>
      <c r="BA260" s="1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f t="shared" si="4"/>
        <v>4.2</v>
      </c>
    </row>
    <row r="261" spans="1:59" x14ac:dyDescent="0.3">
      <c r="A261" t="s">
        <v>73</v>
      </c>
      <c r="B261" s="4">
        <v>23</v>
      </c>
      <c r="C261" t="s">
        <v>58</v>
      </c>
      <c r="D261" t="s">
        <v>74</v>
      </c>
      <c r="E261" t="s">
        <v>774</v>
      </c>
      <c r="F261">
        <v>30</v>
      </c>
      <c r="G261">
        <v>2422</v>
      </c>
      <c r="H261">
        <v>1</v>
      </c>
      <c r="I261">
        <v>3</v>
      </c>
      <c r="J261">
        <v>14</v>
      </c>
      <c r="K261">
        <v>34</v>
      </c>
      <c r="L261" s="1">
        <v>0.26</v>
      </c>
      <c r="M261">
        <v>1</v>
      </c>
      <c r="N261">
        <v>0</v>
      </c>
      <c r="O261">
        <v>6</v>
      </c>
      <c r="P261">
        <v>1752</v>
      </c>
      <c r="Q261">
        <v>451</v>
      </c>
      <c r="R261">
        <v>294</v>
      </c>
      <c r="S261" s="1">
        <v>0.65</v>
      </c>
      <c r="T261">
        <v>6</v>
      </c>
      <c r="U261">
        <v>1</v>
      </c>
      <c r="V261" s="1">
        <v>0.17</v>
      </c>
      <c r="W261">
        <v>163</v>
      </c>
      <c r="X261">
        <v>99</v>
      </c>
      <c r="Y261" s="1">
        <v>0.61</v>
      </c>
      <c r="Z261">
        <v>1</v>
      </c>
      <c r="AA261">
        <v>78</v>
      </c>
      <c r="AB261">
        <v>38</v>
      </c>
      <c r="AC261">
        <v>2</v>
      </c>
      <c r="AD261">
        <v>2</v>
      </c>
      <c r="AE261">
        <v>8</v>
      </c>
      <c r="AF261">
        <v>4</v>
      </c>
      <c r="AG261">
        <v>42</v>
      </c>
      <c r="AH261">
        <v>24</v>
      </c>
      <c r="AI261">
        <v>7</v>
      </c>
      <c r="AJ261">
        <v>41</v>
      </c>
      <c r="AK261">
        <v>6</v>
      </c>
      <c r="AL261">
        <v>4</v>
      </c>
      <c r="AM261">
        <v>58</v>
      </c>
      <c r="AN261">
        <v>148</v>
      </c>
      <c r="AO261">
        <v>37</v>
      </c>
      <c r="AP261" s="1">
        <v>0.25</v>
      </c>
      <c r="AQ261">
        <v>167</v>
      </c>
      <c r="AR261">
        <v>67</v>
      </c>
      <c r="AS261" s="1">
        <v>0.4</v>
      </c>
      <c r="AT261">
        <v>0</v>
      </c>
      <c r="AU261">
        <v>0</v>
      </c>
      <c r="AV261">
        <v>0</v>
      </c>
      <c r="AW261">
        <v>0</v>
      </c>
      <c r="AX261">
        <v>7</v>
      </c>
      <c r="AY261">
        <v>0</v>
      </c>
      <c r="AZ261">
        <v>0</v>
      </c>
      <c r="BA261" s="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f t="shared" si="4"/>
        <v>4.2</v>
      </c>
    </row>
    <row r="262" spans="1:59" x14ac:dyDescent="0.3">
      <c r="A262" t="s">
        <v>199</v>
      </c>
      <c r="B262" s="4">
        <v>26</v>
      </c>
      <c r="C262" t="s">
        <v>170</v>
      </c>
      <c r="D262" t="s">
        <v>76</v>
      </c>
      <c r="E262" t="s">
        <v>773</v>
      </c>
      <c r="F262">
        <v>32</v>
      </c>
      <c r="G262">
        <v>2266</v>
      </c>
      <c r="H262">
        <v>1</v>
      </c>
      <c r="I262">
        <v>3</v>
      </c>
      <c r="J262">
        <v>14</v>
      </c>
      <c r="K262">
        <v>2</v>
      </c>
      <c r="L262" s="1">
        <v>0</v>
      </c>
      <c r="M262">
        <v>0</v>
      </c>
      <c r="N262">
        <v>0</v>
      </c>
      <c r="O262">
        <v>0</v>
      </c>
      <c r="P262">
        <v>1323</v>
      </c>
      <c r="Q262">
        <v>473</v>
      </c>
      <c r="R262">
        <v>389</v>
      </c>
      <c r="S262" s="1">
        <v>0.82</v>
      </c>
      <c r="T262">
        <v>28</v>
      </c>
      <c r="U262">
        <v>9</v>
      </c>
      <c r="V262" s="1">
        <v>0.32</v>
      </c>
      <c r="W262">
        <v>125</v>
      </c>
      <c r="X262">
        <v>94</v>
      </c>
      <c r="Y262" s="1">
        <v>0.75</v>
      </c>
      <c r="Z262">
        <v>0</v>
      </c>
      <c r="AA262">
        <v>113</v>
      </c>
      <c r="AB262">
        <v>63</v>
      </c>
      <c r="AC262">
        <v>0</v>
      </c>
      <c r="AD262">
        <v>0</v>
      </c>
      <c r="AE262">
        <v>1</v>
      </c>
      <c r="AF262">
        <v>3</v>
      </c>
      <c r="AG262">
        <v>39</v>
      </c>
      <c r="AH262">
        <v>10</v>
      </c>
      <c r="AI262">
        <v>1</v>
      </c>
      <c r="AJ262">
        <v>48</v>
      </c>
      <c r="AK262">
        <v>8</v>
      </c>
      <c r="AL262">
        <v>11</v>
      </c>
      <c r="AM262">
        <v>38</v>
      </c>
      <c r="AN262">
        <v>91</v>
      </c>
      <c r="AO262">
        <v>43</v>
      </c>
      <c r="AP262" s="1">
        <v>0.47</v>
      </c>
      <c r="AQ262">
        <v>40</v>
      </c>
      <c r="AR262">
        <v>23</v>
      </c>
      <c r="AS262" s="1">
        <v>0.57999999999999996</v>
      </c>
      <c r="AT262">
        <v>0</v>
      </c>
      <c r="AU262">
        <v>0</v>
      </c>
      <c r="AV262">
        <v>2</v>
      </c>
      <c r="AW262">
        <v>24</v>
      </c>
      <c r="AX262">
        <v>3</v>
      </c>
      <c r="AY262">
        <v>0</v>
      </c>
      <c r="AZ262">
        <v>0</v>
      </c>
      <c r="BA262" s="1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f t="shared" si="4"/>
        <v>4.2</v>
      </c>
    </row>
    <row r="263" spans="1:59" x14ac:dyDescent="0.3">
      <c r="A263" t="s">
        <v>260</v>
      </c>
      <c r="B263" s="4">
        <v>24</v>
      </c>
      <c r="C263" t="s">
        <v>240</v>
      </c>
      <c r="D263" t="s">
        <v>59</v>
      </c>
      <c r="E263" t="s">
        <v>774</v>
      </c>
      <c r="F263">
        <v>19</v>
      </c>
      <c r="G263">
        <v>1064</v>
      </c>
      <c r="H263">
        <v>1</v>
      </c>
      <c r="I263">
        <v>1</v>
      </c>
      <c r="J263">
        <v>11</v>
      </c>
      <c r="K263">
        <v>6</v>
      </c>
      <c r="L263" s="1">
        <v>0.2</v>
      </c>
      <c r="M263">
        <v>1</v>
      </c>
      <c r="N263">
        <v>1</v>
      </c>
      <c r="O263">
        <v>0</v>
      </c>
      <c r="P263">
        <v>985</v>
      </c>
      <c r="Q263">
        <v>479</v>
      </c>
      <c r="R263">
        <v>421</v>
      </c>
      <c r="S263" s="1">
        <v>0.88</v>
      </c>
      <c r="T263">
        <v>11</v>
      </c>
      <c r="U263">
        <v>2</v>
      </c>
      <c r="V263" s="1">
        <v>0.18</v>
      </c>
      <c r="W263">
        <v>181</v>
      </c>
      <c r="X263">
        <v>159</v>
      </c>
      <c r="Y263" s="1">
        <v>0.88</v>
      </c>
      <c r="Z263">
        <v>0</v>
      </c>
      <c r="AA263">
        <v>118</v>
      </c>
      <c r="AB263">
        <v>62</v>
      </c>
      <c r="AC263">
        <v>0</v>
      </c>
      <c r="AD263">
        <v>0</v>
      </c>
      <c r="AE263">
        <v>0</v>
      </c>
      <c r="AF263">
        <v>1</v>
      </c>
      <c r="AG263">
        <v>35</v>
      </c>
      <c r="AH263">
        <v>9</v>
      </c>
      <c r="AI263">
        <v>2</v>
      </c>
      <c r="AJ263">
        <v>21</v>
      </c>
      <c r="AK263">
        <v>9</v>
      </c>
      <c r="AL263">
        <v>6</v>
      </c>
      <c r="AM263">
        <v>10</v>
      </c>
      <c r="AN263">
        <v>76</v>
      </c>
      <c r="AO263">
        <v>42</v>
      </c>
      <c r="AP263" s="1">
        <v>0.55000000000000004</v>
      </c>
      <c r="AQ263">
        <v>37</v>
      </c>
      <c r="AR263">
        <v>22</v>
      </c>
      <c r="AS263" s="1">
        <v>0.6</v>
      </c>
      <c r="AT263">
        <v>0</v>
      </c>
      <c r="AU263">
        <v>0</v>
      </c>
      <c r="AV263">
        <v>0</v>
      </c>
      <c r="AW263">
        <v>8</v>
      </c>
      <c r="AX263">
        <v>1</v>
      </c>
      <c r="AY263">
        <v>0</v>
      </c>
      <c r="AZ263">
        <v>0</v>
      </c>
      <c r="BA263" s="1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f t="shared" si="4"/>
        <v>4.2</v>
      </c>
    </row>
    <row r="264" spans="1:59" x14ac:dyDescent="0.3">
      <c r="A264" t="s">
        <v>278</v>
      </c>
      <c r="B264" s="4">
        <v>24</v>
      </c>
      <c r="C264" t="s">
        <v>270</v>
      </c>
      <c r="D264" t="s">
        <v>167</v>
      </c>
      <c r="E264" t="s">
        <v>774</v>
      </c>
      <c r="F264">
        <v>24</v>
      </c>
      <c r="G264">
        <v>1924</v>
      </c>
      <c r="H264">
        <v>1</v>
      </c>
      <c r="I264">
        <v>0</v>
      </c>
      <c r="J264">
        <v>12</v>
      </c>
      <c r="K264">
        <v>35</v>
      </c>
      <c r="L264" s="1">
        <v>0.28999999999999998</v>
      </c>
      <c r="M264">
        <v>2</v>
      </c>
      <c r="N264">
        <v>0</v>
      </c>
      <c r="O264">
        <v>1</v>
      </c>
      <c r="P264">
        <v>1148</v>
      </c>
      <c r="Q264">
        <v>484</v>
      </c>
      <c r="R264">
        <v>314</v>
      </c>
      <c r="S264" s="1">
        <v>0.65</v>
      </c>
      <c r="T264">
        <v>1</v>
      </c>
      <c r="U264">
        <v>1</v>
      </c>
      <c r="V264" s="1">
        <v>1</v>
      </c>
      <c r="W264">
        <v>204</v>
      </c>
      <c r="X264">
        <v>107</v>
      </c>
      <c r="Y264" s="1">
        <v>0.53</v>
      </c>
      <c r="Z264">
        <v>2</v>
      </c>
      <c r="AA264">
        <v>73</v>
      </c>
      <c r="AB264">
        <v>32</v>
      </c>
      <c r="AC264">
        <v>0</v>
      </c>
      <c r="AD264">
        <v>0</v>
      </c>
      <c r="AE264">
        <v>7</v>
      </c>
      <c r="AF264">
        <v>2</v>
      </c>
      <c r="AG264">
        <v>50</v>
      </c>
      <c r="AH264">
        <v>5</v>
      </c>
      <c r="AI264">
        <v>7</v>
      </c>
      <c r="AJ264">
        <v>113</v>
      </c>
      <c r="AK264">
        <v>5</v>
      </c>
      <c r="AL264">
        <v>6</v>
      </c>
      <c r="AM264">
        <v>47</v>
      </c>
      <c r="AN264">
        <v>100</v>
      </c>
      <c r="AO264">
        <v>34</v>
      </c>
      <c r="AP264" s="1">
        <v>0.34</v>
      </c>
      <c r="AQ264">
        <v>240</v>
      </c>
      <c r="AR264">
        <v>94</v>
      </c>
      <c r="AS264" s="1">
        <v>0.39</v>
      </c>
      <c r="AT264">
        <v>0</v>
      </c>
      <c r="AU264">
        <v>0</v>
      </c>
      <c r="AV264">
        <v>0</v>
      </c>
      <c r="AW264">
        <v>11</v>
      </c>
      <c r="AX264">
        <v>2</v>
      </c>
      <c r="AY264">
        <v>1</v>
      </c>
      <c r="AZ264">
        <v>0</v>
      </c>
      <c r="BA264" s="1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f t="shared" si="4"/>
        <v>4.2</v>
      </c>
    </row>
    <row r="265" spans="1:59" x14ac:dyDescent="0.3">
      <c r="A265" t="s">
        <v>521</v>
      </c>
      <c r="B265" s="4">
        <v>32</v>
      </c>
      <c r="C265" t="s">
        <v>786</v>
      </c>
      <c r="D265" t="s">
        <v>59</v>
      </c>
      <c r="E265" t="s">
        <v>774</v>
      </c>
      <c r="F265">
        <v>37</v>
      </c>
      <c r="G265">
        <v>3330</v>
      </c>
      <c r="H265">
        <v>1</v>
      </c>
      <c r="I265">
        <v>1</v>
      </c>
      <c r="J265">
        <v>23</v>
      </c>
      <c r="K265">
        <v>20</v>
      </c>
      <c r="L265" s="1">
        <v>0.11</v>
      </c>
      <c r="M265">
        <v>4</v>
      </c>
      <c r="N265">
        <v>0</v>
      </c>
      <c r="O265">
        <v>5</v>
      </c>
      <c r="P265">
        <v>2421</v>
      </c>
      <c r="Q265">
        <v>495</v>
      </c>
      <c r="R265">
        <v>326</v>
      </c>
      <c r="S265" s="1">
        <v>0.66</v>
      </c>
      <c r="T265">
        <v>87</v>
      </c>
      <c r="U265">
        <v>17</v>
      </c>
      <c r="V265" s="1">
        <v>0.2</v>
      </c>
      <c r="W265">
        <v>244</v>
      </c>
      <c r="X265">
        <v>152</v>
      </c>
      <c r="Y265" s="1">
        <v>0.62</v>
      </c>
      <c r="Z265">
        <v>5</v>
      </c>
      <c r="AA265">
        <v>251</v>
      </c>
      <c r="AB265">
        <v>155</v>
      </c>
      <c r="AC265">
        <v>0</v>
      </c>
      <c r="AD265">
        <v>1</v>
      </c>
      <c r="AE265">
        <v>13</v>
      </c>
      <c r="AF265">
        <v>13</v>
      </c>
      <c r="AG265">
        <v>92</v>
      </c>
      <c r="AH265">
        <v>3</v>
      </c>
      <c r="AI265">
        <v>13</v>
      </c>
      <c r="AJ265">
        <v>194</v>
      </c>
      <c r="AK265">
        <v>11</v>
      </c>
      <c r="AL265">
        <v>10</v>
      </c>
      <c r="AM265">
        <v>39</v>
      </c>
      <c r="AN265">
        <v>196</v>
      </c>
      <c r="AO265">
        <v>92</v>
      </c>
      <c r="AP265" s="1">
        <v>0.47</v>
      </c>
      <c r="AQ265">
        <v>110</v>
      </c>
      <c r="AR265">
        <v>46</v>
      </c>
      <c r="AS265" s="1">
        <v>0.42</v>
      </c>
      <c r="AT265">
        <v>0</v>
      </c>
      <c r="AU265">
        <v>0</v>
      </c>
      <c r="AV265">
        <v>2</v>
      </c>
      <c r="AW265">
        <v>34</v>
      </c>
      <c r="AX265">
        <v>11</v>
      </c>
      <c r="AY265">
        <v>0</v>
      </c>
      <c r="AZ265">
        <v>0</v>
      </c>
      <c r="BA265" s="1">
        <v>0</v>
      </c>
      <c r="BB265">
        <v>0</v>
      </c>
      <c r="BC265">
        <v>2</v>
      </c>
      <c r="BD265">
        <v>0</v>
      </c>
      <c r="BE265">
        <v>0</v>
      </c>
      <c r="BF265">
        <v>0</v>
      </c>
      <c r="BG265">
        <f t="shared" si="4"/>
        <v>4.2</v>
      </c>
    </row>
    <row r="266" spans="1:59" x14ac:dyDescent="0.3">
      <c r="A266" t="s">
        <v>656</v>
      </c>
      <c r="B266" s="4">
        <v>34</v>
      </c>
      <c r="C266" t="s">
        <v>783</v>
      </c>
      <c r="D266" t="s">
        <v>117</v>
      </c>
      <c r="E266" t="s">
        <v>775</v>
      </c>
      <c r="F266">
        <v>14</v>
      </c>
      <c r="G266">
        <v>844</v>
      </c>
      <c r="H266">
        <v>1</v>
      </c>
      <c r="I266">
        <v>1</v>
      </c>
      <c r="J266">
        <v>19</v>
      </c>
      <c r="K266">
        <v>0</v>
      </c>
      <c r="L266" s="1">
        <v>0</v>
      </c>
      <c r="M266">
        <v>5</v>
      </c>
      <c r="N266">
        <v>1</v>
      </c>
      <c r="O266">
        <v>4</v>
      </c>
      <c r="P266">
        <v>326</v>
      </c>
      <c r="Q266">
        <v>0</v>
      </c>
      <c r="R266">
        <v>0</v>
      </c>
      <c r="S266" s="1">
        <v>0</v>
      </c>
      <c r="T266">
        <v>0</v>
      </c>
      <c r="U266">
        <v>0</v>
      </c>
      <c r="V266" s="1">
        <v>0</v>
      </c>
      <c r="W266">
        <v>0</v>
      </c>
      <c r="X266">
        <v>0</v>
      </c>
      <c r="Y266" s="1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19</v>
      </c>
      <c r="AI266">
        <v>0</v>
      </c>
      <c r="AJ266">
        <v>2</v>
      </c>
      <c r="AK266">
        <v>0</v>
      </c>
      <c r="AL266">
        <v>0</v>
      </c>
      <c r="AM266">
        <v>2</v>
      </c>
      <c r="AN266">
        <v>0</v>
      </c>
      <c r="AO266">
        <v>0</v>
      </c>
      <c r="AP266" s="1">
        <v>0</v>
      </c>
      <c r="AQ266">
        <v>0</v>
      </c>
      <c r="AR266">
        <v>0</v>
      </c>
      <c r="AS266" s="1">
        <v>0</v>
      </c>
      <c r="AT266">
        <v>0</v>
      </c>
      <c r="AU266">
        <v>0</v>
      </c>
      <c r="AV266">
        <v>0</v>
      </c>
      <c r="AW266">
        <v>12</v>
      </c>
      <c r="AX266">
        <v>1</v>
      </c>
      <c r="AY266">
        <v>0</v>
      </c>
      <c r="AZ266">
        <v>0</v>
      </c>
      <c r="BA266" s="1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f t="shared" si="4"/>
        <v>4.2</v>
      </c>
    </row>
    <row r="267" spans="1:59" x14ac:dyDescent="0.3">
      <c r="A267" t="s">
        <v>69</v>
      </c>
      <c r="B267" s="4">
        <v>24</v>
      </c>
      <c r="C267" t="s">
        <v>58</v>
      </c>
      <c r="D267" t="s">
        <v>70</v>
      </c>
      <c r="E267" t="s">
        <v>774</v>
      </c>
      <c r="F267">
        <v>17</v>
      </c>
      <c r="G267">
        <v>1117</v>
      </c>
      <c r="H267">
        <v>1</v>
      </c>
      <c r="I267">
        <v>0</v>
      </c>
      <c r="J267">
        <v>3</v>
      </c>
      <c r="K267">
        <v>1</v>
      </c>
      <c r="L267" s="1">
        <v>0</v>
      </c>
      <c r="M267">
        <v>0</v>
      </c>
      <c r="N267">
        <v>0</v>
      </c>
      <c r="O267">
        <v>0</v>
      </c>
      <c r="P267">
        <v>861</v>
      </c>
      <c r="Q267">
        <v>533</v>
      </c>
      <c r="R267">
        <v>461</v>
      </c>
      <c r="S267" s="1">
        <v>0.87</v>
      </c>
      <c r="T267">
        <v>26</v>
      </c>
      <c r="U267">
        <v>6</v>
      </c>
      <c r="V267" s="1">
        <v>0.23</v>
      </c>
      <c r="W267">
        <v>132</v>
      </c>
      <c r="X267">
        <v>93</v>
      </c>
      <c r="Y267" s="1">
        <v>0.71</v>
      </c>
      <c r="Z267">
        <v>0</v>
      </c>
      <c r="AA267">
        <v>101</v>
      </c>
      <c r="AB267">
        <v>52</v>
      </c>
      <c r="AC267">
        <v>0</v>
      </c>
      <c r="AD267">
        <v>0</v>
      </c>
      <c r="AE267">
        <v>1</v>
      </c>
      <c r="AF267">
        <v>0</v>
      </c>
      <c r="AG267">
        <v>65</v>
      </c>
      <c r="AH267">
        <v>0</v>
      </c>
      <c r="AI267">
        <v>3</v>
      </c>
      <c r="AJ267">
        <v>57</v>
      </c>
      <c r="AK267">
        <v>9</v>
      </c>
      <c r="AL267">
        <v>3</v>
      </c>
      <c r="AM267">
        <v>22</v>
      </c>
      <c r="AN267">
        <v>53</v>
      </c>
      <c r="AO267">
        <v>27</v>
      </c>
      <c r="AP267" s="1">
        <v>0.51</v>
      </c>
      <c r="AQ267">
        <v>20</v>
      </c>
      <c r="AR267">
        <v>13</v>
      </c>
      <c r="AS267" s="1">
        <v>0.65</v>
      </c>
      <c r="AT267">
        <v>0</v>
      </c>
      <c r="AU267">
        <v>0</v>
      </c>
      <c r="AV267">
        <v>0</v>
      </c>
      <c r="AW267">
        <v>10</v>
      </c>
      <c r="AX267">
        <v>1</v>
      </c>
      <c r="AY267">
        <v>0</v>
      </c>
      <c r="AZ267">
        <v>0</v>
      </c>
      <c r="BA267" s="1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f t="shared" si="4"/>
        <v>4.2</v>
      </c>
    </row>
    <row r="268" spans="1:59" x14ac:dyDescent="0.3">
      <c r="A268" t="s">
        <v>396</v>
      </c>
      <c r="B268" s="4">
        <v>31</v>
      </c>
      <c r="C268" t="s">
        <v>391</v>
      </c>
      <c r="D268" t="s">
        <v>59</v>
      </c>
      <c r="E268" t="s">
        <v>774</v>
      </c>
      <c r="F268">
        <v>22</v>
      </c>
      <c r="G268">
        <v>1713</v>
      </c>
      <c r="H268">
        <v>1</v>
      </c>
      <c r="I268">
        <v>0</v>
      </c>
      <c r="J268">
        <v>2</v>
      </c>
      <c r="K268">
        <v>1</v>
      </c>
      <c r="L268" s="1">
        <v>0</v>
      </c>
      <c r="M268">
        <v>0</v>
      </c>
      <c r="N268">
        <v>0</v>
      </c>
      <c r="O268">
        <v>1</v>
      </c>
      <c r="P268">
        <v>1226</v>
      </c>
      <c r="Q268">
        <v>558</v>
      </c>
      <c r="R268">
        <v>484</v>
      </c>
      <c r="S268" s="1">
        <v>0.87</v>
      </c>
      <c r="T268">
        <v>0</v>
      </c>
      <c r="U268">
        <v>0</v>
      </c>
      <c r="V268" s="1">
        <v>0</v>
      </c>
      <c r="W268">
        <v>69</v>
      </c>
      <c r="X268">
        <v>36</v>
      </c>
      <c r="Y268" s="1">
        <v>0.52</v>
      </c>
      <c r="Z268">
        <v>1</v>
      </c>
      <c r="AA268">
        <v>121</v>
      </c>
      <c r="AB268">
        <v>56</v>
      </c>
      <c r="AC268">
        <v>0</v>
      </c>
      <c r="AD268">
        <v>0</v>
      </c>
      <c r="AE268">
        <v>0</v>
      </c>
      <c r="AF268">
        <v>2</v>
      </c>
      <c r="AG268">
        <v>35</v>
      </c>
      <c r="AH268">
        <v>3</v>
      </c>
      <c r="AI268">
        <v>2</v>
      </c>
      <c r="AJ268">
        <v>71</v>
      </c>
      <c r="AK268">
        <v>9</v>
      </c>
      <c r="AL268">
        <v>11</v>
      </c>
      <c r="AM268">
        <v>13</v>
      </c>
      <c r="AN268">
        <v>32</v>
      </c>
      <c r="AO268">
        <v>21</v>
      </c>
      <c r="AP268" s="1">
        <v>0.66</v>
      </c>
      <c r="AQ268">
        <v>32</v>
      </c>
      <c r="AR268">
        <v>21</v>
      </c>
      <c r="AS268" s="1">
        <v>0.66</v>
      </c>
      <c r="AT268">
        <v>0</v>
      </c>
      <c r="AU268">
        <v>0</v>
      </c>
      <c r="AV268">
        <v>0</v>
      </c>
      <c r="AW268">
        <v>8</v>
      </c>
      <c r="AX268">
        <v>3</v>
      </c>
      <c r="AY268">
        <v>0</v>
      </c>
      <c r="AZ268">
        <v>0</v>
      </c>
      <c r="BA268" s="1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f t="shared" si="4"/>
        <v>4.2</v>
      </c>
    </row>
    <row r="269" spans="1:59" x14ac:dyDescent="0.3">
      <c r="A269" t="s">
        <v>363</v>
      </c>
      <c r="B269" s="4">
        <v>24</v>
      </c>
      <c r="C269" t="s">
        <v>356</v>
      </c>
      <c r="D269" t="s">
        <v>59</v>
      </c>
      <c r="E269" t="s">
        <v>774</v>
      </c>
      <c r="F269">
        <v>23</v>
      </c>
      <c r="G269">
        <v>1348</v>
      </c>
      <c r="H269">
        <v>1</v>
      </c>
      <c r="I269">
        <v>2</v>
      </c>
      <c r="J269">
        <v>7</v>
      </c>
      <c r="K269">
        <v>2</v>
      </c>
      <c r="L269" s="1">
        <v>0</v>
      </c>
      <c r="M269">
        <v>3</v>
      </c>
      <c r="N269">
        <v>1</v>
      </c>
      <c r="O269">
        <v>0</v>
      </c>
      <c r="P269">
        <v>660</v>
      </c>
      <c r="Q269">
        <v>590</v>
      </c>
      <c r="R269">
        <v>510</v>
      </c>
      <c r="S269" s="1">
        <v>0.86</v>
      </c>
      <c r="T269">
        <v>17</v>
      </c>
      <c r="U269">
        <v>3</v>
      </c>
      <c r="V269" s="1">
        <v>0.18</v>
      </c>
      <c r="W269">
        <v>220</v>
      </c>
      <c r="X269">
        <v>174</v>
      </c>
      <c r="Y269" s="1">
        <v>0.79</v>
      </c>
      <c r="Z269">
        <v>1</v>
      </c>
      <c r="AA269">
        <v>92</v>
      </c>
      <c r="AB269">
        <v>60</v>
      </c>
      <c r="AC269">
        <v>0</v>
      </c>
      <c r="AD269">
        <v>1</v>
      </c>
      <c r="AE269">
        <v>3</v>
      </c>
      <c r="AF269">
        <v>1</v>
      </c>
      <c r="AG269">
        <v>37</v>
      </c>
      <c r="AH269">
        <v>17</v>
      </c>
      <c r="AI269">
        <v>0</v>
      </c>
      <c r="AJ269">
        <v>53</v>
      </c>
      <c r="AK269">
        <v>16</v>
      </c>
      <c r="AL269">
        <v>8</v>
      </c>
      <c r="AM269">
        <v>38</v>
      </c>
      <c r="AN269">
        <v>67</v>
      </c>
      <c r="AO269">
        <v>25</v>
      </c>
      <c r="AP269" s="1">
        <v>0.37</v>
      </c>
      <c r="AQ269">
        <v>27</v>
      </c>
      <c r="AR269">
        <v>18</v>
      </c>
      <c r="AS269" s="1">
        <v>0.67</v>
      </c>
      <c r="AT269">
        <v>0</v>
      </c>
      <c r="AU269">
        <v>0</v>
      </c>
      <c r="AV269">
        <v>0</v>
      </c>
      <c r="AW269">
        <v>27</v>
      </c>
      <c r="AX269">
        <v>3</v>
      </c>
      <c r="AY269">
        <v>1</v>
      </c>
      <c r="AZ269">
        <v>0</v>
      </c>
      <c r="BA269" s="1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f t="shared" si="4"/>
        <v>4.2</v>
      </c>
    </row>
    <row r="270" spans="1:59" x14ac:dyDescent="0.3">
      <c r="A270" t="s">
        <v>112</v>
      </c>
      <c r="B270" s="4">
        <v>29</v>
      </c>
      <c r="C270" t="s">
        <v>98</v>
      </c>
      <c r="D270" t="s">
        <v>78</v>
      </c>
      <c r="E270" t="s">
        <v>773</v>
      </c>
      <c r="F270">
        <v>34</v>
      </c>
      <c r="G270">
        <v>2230</v>
      </c>
      <c r="H270">
        <v>1</v>
      </c>
      <c r="I270">
        <v>4</v>
      </c>
      <c r="J270">
        <v>31</v>
      </c>
      <c r="K270">
        <v>20</v>
      </c>
      <c r="L270" s="1">
        <v>0.21</v>
      </c>
      <c r="M270">
        <v>4</v>
      </c>
      <c r="N270">
        <v>0</v>
      </c>
      <c r="O270">
        <v>3</v>
      </c>
      <c r="P270">
        <v>1187</v>
      </c>
      <c r="Q270">
        <v>626</v>
      </c>
      <c r="R270">
        <v>467</v>
      </c>
      <c r="S270" s="1">
        <v>0.75</v>
      </c>
      <c r="T270">
        <v>21</v>
      </c>
      <c r="U270">
        <v>5</v>
      </c>
      <c r="V270" s="1">
        <v>0.24</v>
      </c>
      <c r="W270">
        <v>332</v>
      </c>
      <c r="X270">
        <v>230</v>
      </c>
      <c r="Y270" s="1">
        <v>0.69</v>
      </c>
      <c r="Z270">
        <v>10</v>
      </c>
      <c r="AA270">
        <v>273</v>
      </c>
      <c r="AB270">
        <v>138</v>
      </c>
      <c r="AC270">
        <v>0</v>
      </c>
      <c r="AD270">
        <v>1</v>
      </c>
      <c r="AE270">
        <v>9</v>
      </c>
      <c r="AF270">
        <v>11</v>
      </c>
      <c r="AG270">
        <v>59</v>
      </c>
      <c r="AH270">
        <v>29</v>
      </c>
      <c r="AI270">
        <v>2</v>
      </c>
      <c r="AJ270">
        <v>14</v>
      </c>
      <c r="AK270">
        <v>9</v>
      </c>
      <c r="AL270">
        <v>0</v>
      </c>
      <c r="AM270">
        <v>33</v>
      </c>
      <c r="AN270">
        <v>204</v>
      </c>
      <c r="AO270">
        <v>90</v>
      </c>
      <c r="AP270" s="1">
        <v>0.44</v>
      </c>
      <c r="AQ270">
        <v>89</v>
      </c>
      <c r="AR270">
        <v>42</v>
      </c>
      <c r="AS270" s="1">
        <v>0.47</v>
      </c>
      <c r="AT270">
        <v>0</v>
      </c>
      <c r="AU270">
        <v>0</v>
      </c>
      <c r="AV270">
        <v>0</v>
      </c>
      <c r="AW270">
        <v>43</v>
      </c>
      <c r="AX270">
        <v>7</v>
      </c>
      <c r="AY270">
        <v>0</v>
      </c>
      <c r="AZ270">
        <v>0</v>
      </c>
      <c r="BA270" s="1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f t="shared" si="4"/>
        <v>4.2</v>
      </c>
    </row>
    <row r="271" spans="1:59" x14ac:dyDescent="0.3">
      <c r="A271" t="s">
        <v>304</v>
      </c>
      <c r="B271" s="4">
        <v>39</v>
      </c>
      <c r="C271" t="s">
        <v>300</v>
      </c>
      <c r="D271" t="s">
        <v>59</v>
      </c>
      <c r="E271" t="s">
        <v>774</v>
      </c>
      <c r="F271">
        <v>32</v>
      </c>
      <c r="G271">
        <v>1869</v>
      </c>
      <c r="H271">
        <v>1</v>
      </c>
      <c r="I271">
        <v>3</v>
      </c>
      <c r="J271">
        <v>6</v>
      </c>
      <c r="K271">
        <v>0</v>
      </c>
      <c r="L271" s="1">
        <v>0</v>
      </c>
      <c r="M271">
        <v>0</v>
      </c>
      <c r="N271">
        <v>0</v>
      </c>
      <c r="O271">
        <v>0</v>
      </c>
      <c r="P271">
        <v>1238</v>
      </c>
      <c r="Q271">
        <v>671</v>
      </c>
      <c r="R271">
        <v>578</v>
      </c>
      <c r="S271" s="1">
        <v>0.86</v>
      </c>
      <c r="T271">
        <v>10</v>
      </c>
      <c r="U271">
        <v>2</v>
      </c>
      <c r="V271" s="1">
        <v>0.2</v>
      </c>
      <c r="W271">
        <v>175</v>
      </c>
      <c r="X271">
        <v>140</v>
      </c>
      <c r="Y271" s="1">
        <v>0.8</v>
      </c>
      <c r="Z271">
        <v>0</v>
      </c>
      <c r="AA271">
        <v>130</v>
      </c>
      <c r="AB271">
        <v>63</v>
      </c>
      <c r="AC271">
        <v>0</v>
      </c>
      <c r="AD271">
        <v>0</v>
      </c>
      <c r="AE271">
        <v>0</v>
      </c>
      <c r="AF271">
        <v>0</v>
      </c>
      <c r="AG271">
        <v>49</v>
      </c>
      <c r="AH271">
        <v>1</v>
      </c>
      <c r="AI271">
        <v>7</v>
      </c>
      <c r="AJ271">
        <v>56</v>
      </c>
      <c r="AK271">
        <v>23</v>
      </c>
      <c r="AL271">
        <v>10</v>
      </c>
      <c r="AM271">
        <v>58</v>
      </c>
      <c r="AN271">
        <v>79</v>
      </c>
      <c r="AO271">
        <v>46</v>
      </c>
      <c r="AP271" s="1">
        <v>0.57999999999999996</v>
      </c>
      <c r="AQ271">
        <v>41</v>
      </c>
      <c r="AR271">
        <v>23</v>
      </c>
      <c r="AS271" s="1">
        <v>0.56000000000000005</v>
      </c>
      <c r="AT271">
        <v>0</v>
      </c>
      <c r="AU271">
        <v>0</v>
      </c>
      <c r="AV271">
        <v>0</v>
      </c>
      <c r="AW271">
        <v>30</v>
      </c>
      <c r="AX271">
        <v>7</v>
      </c>
      <c r="AY271">
        <v>1</v>
      </c>
      <c r="AZ271">
        <v>0</v>
      </c>
      <c r="BA271" s="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f t="shared" si="4"/>
        <v>4.2</v>
      </c>
    </row>
    <row r="272" spans="1:59" x14ac:dyDescent="0.3">
      <c r="A272" t="s">
        <v>116</v>
      </c>
      <c r="B272" s="4">
        <v>26</v>
      </c>
      <c r="C272" t="s">
        <v>98</v>
      </c>
      <c r="D272" t="s">
        <v>117</v>
      </c>
      <c r="E272" t="s">
        <v>773</v>
      </c>
      <c r="F272">
        <v>24</v>
      </c>
      <c r="G272">
        <v>1143</v>
      </c>
      <c r="H272">
        <v>1</v>
      </c>
      <c r="I272">
        <v>2</v>
      </c>
      <c r="J272">
        <v>28</v>
      </c>
      <c r="K272">
        <v>1</v>
      </c>
      <c r="L272" s="1">
        <v>0.1</v>
      </c>
      <c r="M272">
        <v>1</v>
      </c>
      <c r="N272">
        <v>3</v>
      </c>
      <c r="O272">
        <v>3</v>
      </c>
      <c r="P272">
        <v>600</v>
      </c>
      <c r="Q272">
        <v>700</v>
      </c>
      <c r="R272">
        <v>599</v>
      </c>
      <c r="S272" s="1">
        <v>0.86</v>
      </c>
      <c r="T272">
        <v>6</v>
      </c>
      <c r="U272">
        <v>1</v>
      </c>
      <c r="V272" s="1">
        <v>0.17</v>
      </c>
      <c r="W272">
        <v>192</v>
      </c>
      <c r="X272">
        <v>149</v>
      </c>
      <c r="Y272" s="1">
        <v>0.78</v>
      </c>
      <c r="Z272">
        <v>2</v>
      </c>
      <c r="AA272">
        <v>183</v>
      </c>
      <c r="AB272">
        <v>90</v>
      </c>
      <c r="AC272">
        <v>0</v>
      </c>
      <c r="AD272">
        <v>0</v>
      </c>
      <c r="AE272">
        <v>1</v>
      </c>
      <c r="AF272">
        <v>6</v>
      </c>
      <c r="AG272">
        <v>67</v>
      </c>
      <c r="AH272">
        <v>25</v>
      </c>
      <c r="AI272">
        <v>0</v>
      </c>
      <c r="AJ272">
        <v>8</v>
      </c>
      <c r="AK272">
        <v>14</v>
      </c>
      <c r="AL272">
        <v>10</v>
      </c>
      <c r="AM272">
        <v>7</v>
      </c>
      <c r="AN272">
        <v>153</v>
      </c>
      <c r="AO272">
        <v>84</v>
      </c>
      <c r="AP272" s="1">
        <v>0.55000000000000004</v>
      </c>
      <c r="AQ272">
        <v>39</v>
      </c>
      <c r="AR272">
        <v>21</v>
      </c>
      <c r="AS272" s="1">
        <v>0.54</v>
      </c>
      <c r="AT272">
        <v>0</v>
      </c>
      <c r="AU272">
        <v>0</v>
      </c>
      <c r="AV272">
        <v>0</v>
      </c>
      <c r="AW272">
        <v>12</v>
      </c>
      <c r="AX272">
        <v>3</v>
      </c>
      <c r="AY272">
        <v>0</v>
      </c>
      <c r="AZ272">
        <v>0</v>
      </c>
      <c r="BA272" s="1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f t="shared" si="4"/>
        <v>4.2</v>
      </c>
    </row>
    <row r="273" spans="1:59" x14ac:dyDescent="0.3">
      <c r="A273" t="s">
        <v>395</v>
      </c>
      <c r="B273" s="4">
        <v>23</v>
      </c>
      <c r="C273" t="s">
        <v>391</v>
      </c>
      <c r="D273" t="s">
        <v>72</v>
      </c>
      <c r="E273" t="s">
        <v>774</v>
      </c>
      <c r="F273">
        <v>19</v>
      </c>
      <c r="G273">
        <v>1122</v>
      </c>
      <c r="H273">
        <v>1</v>
      </c>
      <c r="I273">
        <v>0</v>
      </c>
      <c r="J273">
        <v>4</v>
      </c>
      <c r="K273">
        <v>17</v>
      </c>
      <c r="L273" s="1">
        <v>0.14000000000000001</v>
      </c>
      <c r="M273">
        <v>1</v>
      </c>
      <c r="N273">
        <v>0</v>
      </c>
      <c r="O273">
        <v>0</v>
      </c>
      <c r="P273">
        <v>828</v>
      </c>
      <c r="Q273">
        <v>755</v>
      </c>
      <c r="R273">
        <v>669</v>
      </c>
      <c r="S273" s="1">
        <v>0.89</v>
      </c>
      <c r="T273">
        <v>73</v>
      </c>
      <c r="U273">
        <v>15</v>
      </c>
      <c r="V273" s="1">
        <v>0.21</v>
      </c>
      <c r="W273">
        <v>416</v>
      </c>
      <c r="X273">
        <v>363</v>
      </c>
      <c r="Y273" s="1">
        <v>0.87</v>
      </c>
      <c r="Z273">
        <v>5</v>
      </c>
      <c r="AA273">
        <v>370</v>
      </c>
      <c r="AB273">
        <v>226</v>
      </c>
      <c r="AC273">
        <v>3</v>
      </c>
      <c r="AD273">
        <v>2</v>
      </c>
      <c r="AE273">
        <v>22</v>
      </c>
      <c r="AF273">
        <v>23</v>
      </c>
      <c r="AG273">
        <v>92</v>
      </c>
      <c r="AH273">
        <v>0</v>
      </c>
      <c r="AI273">
        <v>1</v>
      </c>
      <c r="AJ273">
        <v>76</v>
      </c>
      <c r="AK273">
        <v>13</v>
      </c>
      <c r="AL273">
        <v>0</v>
      </c>
      <c r="AM273">
        <v>25</v>
      </c>
      <c r="AN273">
        <v>142</v>
      </c>
      <c r="AO273">
        <v>84</v>
      </c>
      <c r="AP273" s="1">
        <v>0.59</v>
      </c>
      <c r="AQ273">
        <v>13</v>
      </c>
      <c r="AR273">
        <v>3</v>
      </c>
      <c r="AS273" s="1">
        <v>0.23</v>
      </c>
      <c r="AT273">
        <v>0</v>
      </c>
      <c r="AU273">
        <v>0</v>
      </c>
      <c r="AV273">
        <v>0</v>
      </c>
      <c r="AW273">
        <v>16</v>
      </c>
      <c r="AX273">
        <v>4</v>
      </c>
      <c r="AY273">
        <v>0</v>
      </c>
      <c r="AZ273">
        <v>0</v>
      </c>
      <c r="BA273" s="1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f t="shared" si="4"/>
        <v>4.2</v>
      </c>
    </row>
    <row r="274" spans="1:59" x14ac:dyDescent="0.3">
      <c r="A274" t="s">
        <v>380</v>
      </c>
      <c r="B274" s="4">
        <v>24</v>
      </c>
      <c r="C274" t="s">
        <v>356</v>
      </c>
      <c r="D274" t="s">
        <v>59</v>
      </c>
      <c r="E274" t="s">
        <v>774</v>
      </c>
      <c r="F274">
        <v>33</v>
      </c>
      <c r="G274">
        <v>2746</v>
      </c>
      <c r="H274">
        <v>1</v>
      </c>
      <c r="I274">
        <v>2</v>
      </c>
      <c r="J274">
        <v>16</v>
      </c>
      <c r="K274">
        <v>1</v>
      </c>
      <c r="L274" s="1">
        <v>0</v>
      </c>
      <c r="M274">
        <v>0</v>
      </c>
      <c r="N274">
        <v>1</v>
      </c>
      <c r="O274">
        <v>5</v>
      </c>
      <c r="P274">
        <v>1641</v>
      </c>
      <c r="Q274">
        <v>757</v>
      </c>
      <c r="R274">
        <v>700</v>
      </c>
      <c r="S274" s="1">
        <v>0.93</v>
      </c>
      <c r="T274">
        <v>1</v>
      </c>
      <c r="U274">
        <v>1</v>
      </c>
      <c r="V274" s="1">
        <v>1</v>
      </c>
      <c r="W274">
        <v>93</v>
      </c>
      <c r="X274">
        <v>81</v>
      </c>
      <c r="Y274" s="1">
        <v>0.87</v>
      </c>
      <c r="Z274">
        <v>2</v>
      </c>
      <c r="AA274">
        <v>207</v>
      </c>
      <c r="AB274">
        <v>111</v>
      </c>
      <c r="AC274">
        <v>0</v>
      </c>
      <c r="AD274">
        <v>0</v>
      </c>
      <c r="AE274">
        <v>0</v>
      </c>
      <c r="AF274">
        <v>1</v>
      </c>
      <c r="AG274">
        <v>46</v>
      </c>
      <c r="AH274">
        <v>16</v>
      </c>
      <c r="AI274">
        <v>2</v>
      </c>
      <c r="AJ274">
        <v>71</v>
      </c>
      <c r="AK274">
        <v>18</v>
      </c>
      <c r="AL274">
        <v>3</v>
      </c>
      <c r="AM274">
        <v>46</v>
      </c>
      <c r="AN274">
        <v>54</v>
      </c>
      <c r="AO274">
        <v>33</v>
      </c>
      <c r="AP274" s="1">
        <v>0.61</v>
      </c>
      <c r="AQ274">
        <v>32</v>
      </c>
      <c r="AR274">
        <v>16</v>
      </c>
      <c r="AS274" s="1">
        <v>0.5</v>
      </c>
      <c r="AT274">
        <v>0</v>
      </c>
      <c r="AU274">
        <v>0</v>
      </c>
      <c r="AV274">
        <v>0</v>
      </c>
      <c r="AW274">
        <v>27</v>
      </c>
      <c r="AX274">
        <v>5</v>
      </c>
      <c r="AY274">
        <v>1</v>
      </c>
      <c r="AZ274">
        <v>0</v>
      </c>
      <c r="BA274" s="1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f t="shared" si="4"/>
        <v>4.2</v>
      </c>
    </row>
    <row r="275" spans="1:59" x14ac:dyDescent="0.3">
      <c r="A275" t="s">
        <v>184</v>
      </c>
      <c r="B275" s="4">
        <v>23</v>
      </c>
      <c r="C275" t="s">
        <v>170</v>
      </c>
      <c r="D275" t="s">
        <v>59</v>
      </c>
      <c r="E275" t="s">
        <v>773</v>
      </c>
      <c r="F275">
        <v>38</v>
      </c>
      <c r="G275">
        <v>3101</v>
      </c>
      <c r="H275">
        <v>1</v>
      </c>
      <c r="I275">
        <v>3</v>
      </c>
      <c r="J275">
        <v>28</v>
      </c>
      <c r="K275">
        <v>2</v>
      </c>
      <c r="L275" s="1">
        <v>0</v>
      </c>
      <c r="M275">
        <v>4</v>
      </c>
      <c r="N275">
        <v>1</v>
      </c>
      <c r="O275">
        <v>4</v>
      </c>
      <c r="P275">
        <v>1713</v>
      </c>
      <c r="Q275">
        <v>767</v>
      </c>
      <c r="R275">
        <v>636</v>
      </c>
      <c r="S275" s="1">
        <v>0.83</v>
      </c>
      <c r="T275">
        <v>38</v>
      </c>
      <c r="U275">
        <v>10</v>
      </c>
      <c r="V275" s="1">
        <v>0.26</v>
      </c>
      <c r="W275">
        <v>240</v>
      </c>
      <c r="X275">
        <v>191</v>
      </c>
      <c r="Y275" s="1">
        <v>0.8</v>
      </c>
      <c r="Z275">
        <v>1</v>
      </c>
      <c r="AA275">
        <v>179</v>
      </c>
      <c r="AB275">
        <v>91</v>
      </c>
      <c r="AC275">
        <v>0</v>
      </c>
      <c r="AD275">
        <v>0</v>
      </c>
      <c r="AE275">
        <v>4</v>
      </c>
      <c r="AF275">
        <v>2</v>
      </c>
      <c r="AG275">
        <v>74</v>
      </c>
      <c r="AH275">
        <v>20</v>
      </c>
      <c r="AI275">
        <v>7</v>
      </c>
      <c r="AJ275">
        <v>66</v>
      </c>
      <c r="AK275">
        <v>32</v>
      </c>
      <c r="AL275">
        <v>12</v>
      </c>
      <c r="AM275">
        <v>49</v>
      </c>
      <c r="AN275">
        <v>143</v>
      </c>
      <c r="AO275">
        <v>79</v>
      </c>
      <c r="AP275" s="1">
        <v>0.55000000000000004</v>
      </c>
      <c r="AQ275">
        <v>48</v>
      </c>
      <c r="AR275">
        <v>26</v>
      </c>
      <c r="AS275" s="1">
        <v>0.54</v>
      </c>
      <c r="AT275">
        <v>0</v>
      </c>
      <c r="AU275">
        <v>0</v>
      </c>
      <c r="AV275">
        <v>0</v>
      </c>
      <c r="AW275">
        <v>18</v>
      </c>
      <c r="AX275">
        <v>7</v>
      </c>
      <c r="AY275">
        <v>0</v>
      </c>
      <c r="AZ275">
        <v>0</v>
      </c>
      <c r="BA275" s="1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f t="shared" si="4"/>
        <v>4.2</v>
      </c>
    </row>
    <row r="276" spans="1:59" x14ac:dyDescent="0.3">
      <c r="A276" t="s">
        <v>109</v>
      </c>
      <c r="B276" s="4">
        <v>23</v>
      </c>
      <c r="C276" t="s">
        <v>98</v>
      </c>
      <c r="D276" t="s">
        <v>59</v>
      </c>
      <c r="E276" t="s">
        <v>773</v>
      </c>
      <c r="F276">
        <v>29</v>
      </c>
      <c r="G276">
        <v>1628</v>
      </c>
      <c r="H276">
        <v>1</v>
      </c>
      <c r="I276">
        <v>3</v>
      </c>
      <c r="J276">
        <v>19</v>
      </c>
      <c r="K276">
        <v>8</v>
      </c>
      <c r="L276" s="1">
        <v>0.13</v>
      </c>
      <c r="M276">
        <v>2</v>
      </c>
      <c r="N276">
        <v>1</v>
      </c>
      <c r="O276">
        <v>5</v>
      </c>
      <c r="P276">
        <v>830</v>
      </c>
      <c r="Q276">
        <v>768</v>
      </c>
      <c r="R276">
        <v>654</v>
      </c>
      <c r="S276" s="1">
        <v>0.85</v>
      </c>
      <c r="T276">
        <v>23</v>
      </c>
      <c r="U276">
        <v>0</v>
      </c>
      <c r="V276" s="1">
        <v>0</v>
      </c>
      <c r="W276">
        <v>401</v>
      </c>
      <c r="X276">
        <v>322</v>
      </c>
      <c r="Y276" s="1">
        <v>0.8</v>
      </c>
      <c r="Z276">
        <v>7</v>
      </c>
      <c r="AA276">
        <v>329</v>
      </c>
      <c r="AB276">
        <v>182</v>
      </c>
      <c r="AC276">
        <v>1</v>
      </c>
      <c r="AD276">
        <v>0</v>
      </c>
      <c r="AE276">
        <v>14</v>
      </c>
      <c r="AF276">
        <v>19</v>
      </c>
      <c r="AG276">
        <v>99</v>
      </c>
      <c r="AH276">
        <v>23</v>
      </c>
      <c r="AI276">
        <v>0</v>
      </c>
      <c r="AJ276">
        <v>8</v>
      </c>
      <c r="AK276">
        <v>2</v>
      </c>
      <c r="AL276">
        <v>0</v>
      </c>
      <c r="AM276">
        <v>30</v>
      </c>
      <c r="AN276">
        <v>143</v>
      </c>
      <c r="AO276">
        <v>69</v>
      </c>
      <c r="AP276" s="1">
        <v>0.48</v>
      </c>
      <c r="AQ276">
        <v>17</v>
      </c>
      <c r="AR276">
        <v>6</v>
      </c>
      <c r="AS276" s="1">
        <v>0.35</v>
      </c>
      <c r="AT276">
        <v>0</v>
      </c>
      <c r="AU276">
        <v>0</v>
      </c>
      <c r="AV276">
        <v>0</v>
      </c>
      <c r="AW276">
        <v>13</v>
      </c>
      <c r="AX276">
        <v>2</v>
      </c>
      <c r="AY276">
        <v>1</v>
      </c>
      <c r="AZ276">
        <v>0</v>
      </c>
      <c r="BA276" s="1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f t="shared" si="4"/>
        <v>4.2</v>
      </c>
    </row>
    <row r="277" spans="1:59" x14ac:dyDescent="0.3">
      <c r="A277" t="s">
        <v>494</v>
      </c>
      <c r="B277" s="4">
        <v>32</v>
      </c>
      <c r="C277" t="s">
        <v>787</v>
      </c>
      <c r="D277" t="s">
        <v>66</v>
      </c>
      <c r="E277" t="s">
        <v>773</v>
      </c>
      <c r="F277">
        <v>24</v>
      </c>
      <c r="G277">
        <v>1497</v>
      </c>
      <c r="H277">
        <v>1</v>
      </c>
      <c r="I277">
        <v>0</v>
      </c>
      <c r="J277">
        <v>32</v>
      </c>
      <c r="K277">
        <v>6</v>
      </c>
      <c r="L277" s="1">
        <v>0.08</v>
      </c>
      <c r="M277">
        <v>1</v>
      </c>
      <c r="N277">
        <v>1</v>
      </c>
      <c r="O277">
        <v>4</v>
      </c>
      <c r="P277">
        <v>1298</v>
      </c>
      <c r="Q277">
        <v>833</v>
      </c>
      <c r="R277">
        <v>677</v>
      </c>
      <c r="S277" s="1">
        <v>0.81</v>
      </c>
      <c r="T277">
        <v>5</v>
      </c>
      <c r="U277">
        <v>1</v>
      </c>
      <c r="V277" s="1">
        <v>0.2</v>
      </c>
      <c r="W277">
        <v>93</v>
      </c>
      <c r="X277">
        <v>43</v>
      </c>
      <c r="Y277" s="1">
        <v>0.46</v>
      </c>
      <c r="Z277">
        <v>2</v>
      </c>
      <c r="AA277">
        <v>159</v>
      </c>
      <c r="AB277">
        <v>64</v>
      </c>
      <c r="AC277">
        <v>0</v>
      </c>
      <c r="AD277">
        <v>0</v>
      </c>
      <c r="AE277">
        <v>0</v>
      </c>
      <c r="AF277">
        <v>0</v>
      </c>
      <c r="AG277">
        <v>51</v>
      </c>
      <c r="AH277">
        <v>10</v>
      </c>
      <c r="AI277">
        <v>3</v>
      </c>
      <c r="AJ277">
        <v>48</v>
      </c>
      <c r="AK277">
        <v>19</v>
      </c>
      <c r="AL277">
        <v>13</v>
      </c>
      <c r="AM277">
        <v>83</v>
      </c>
      <c r="AN277">
        <v>90</v>
      </c>
      <c r="AO277">
        <v>52</v>
      </c>
      <c r="AP277" s="1">
        <v>0.57999999999999996</v>
      </c>
      <c r="AQ277">
        <v>90</v>
      </c>
      <c r="AR277">
        <v>49</v>
      </c>
      <c r="AS277" s="1">
        <v>0.54</v>
      </c>
      <c r="AT277">
        <v>0</v>
      </c>
      <c r="AU277">
        <v>0</v>
      </c>
      <c r="AV277">
        <v>0</v>
      </c>
      <c r="AW277">
        <v>20</v>
      </c>
      <c r="AX277">
        <v>5</v>
      </c>
      <c r="AY277">
        <v>0</v>
      </c>
      <c r="AZ277">
        <v>0</v>
      </c>
      <c r="BA277" s="1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f t="shared" si="4"/>
        <v>4.2</v>
      </c>
    </row>
    <row r="278" spans="1:59" x14ac:dyDescent="0.3">
      <c r="A278" t="s">
        <v>375</v>
      </c>
      <c r="B278" s="4">
        <v>23</v>
      </c>
      <c r="C278" t="s">
        <v>356</v>
      </c>
      <c r="D278" t="s">
        <v>59</v>
      </c>
      <c r="E278" t="s">
        <v>774</v>
      </c>
      <c r="F278">
        <v>25</v>
      </c>
      <c r="G278">
        <v>2205</v>
      </c>
      <c r="H278">
        <v>1</v>
      </c>
      <c r="I278">
        <v>0</v>
      </c>
      <c r="J278">
        <v>10</v>
      </c>
      <c r="K278">
        <v>15</v>
      </c>
      <c r="L278" s="1">
        <v>0.19</v>
      </c>
      <c r="M278">
        <v>2</v>
      </c>
      <c r="N278">
        <v>1</v>
      </c>
      <c r="O278">
        <v>1</v>
      </c>
      <c r="P278">
        <v>1447</v>
      </c>
      <c r="Q278">
        <v>844</v>
      </c>
      <c r="R278">
        <v>637</v>
      </c>
      <c r="S278" s="1">
        <v>0.76</v>
      </c>
      <c r="T278">
        <v>119</v>
      </c>
      <c r="U278">
        <v>22</v>
      </c>
      <c r="V278" s="1">
        <v>0.19</v>
      </c>
      <c r="W278">
        <v>419</v>
      </c>
      <c r="X278">
        <v>307</v>
      </c>
      <c r="Y278" s="1">
        <v>0.73</v>
      </c>
      <c r="Z278">
        <v>5</v>
      </c>
      <c r="AA278">
        <v>315</v>
      </c>
      <c r="AB278">
        <v>172</v>
      </c>
      <c r="AC278">
        <v>1</v>
      </c>
      <c r="AD278">
        <v>3</v>
      </c>
      <c r="AE278">
        <v>13</v>
      </c>
      <c r="AF278">
        <v>9</v>
      </c>
      <c r="AG278">
        <v>98</v>
      </c>
      <c r="AH278">
        <v>0</v>
      </c>
      <c r="AI278">
        <v>2</v>
      </c>
      <c r="AJ278">
        <v>144</v>
      </c>
      <c r="AK278">
        <v>13</v>
      </c>
      <c r="AL278">
        <v>0</v>
      </c>
      <c r="AM278">
        <v>40</v>
      </c>
      <c r="AN278">
        <v>181</v>
      </c>
      <c r="AO278">
        <v>78</v>
      </c>
      <c r="AP278" s="1">
        <v>0.43</v>
      </c>
      <c r="AQ278">
        <v>21</v>
      </c>
      <c r="AR278">
        <v>5</v>
      </c>
      <c r="AS278" s="1">
        <v>0.24</v>
      </c>
      <c r="AT278">
        <v>0</v>
      </c>
      <c r="AU278">
        <v>0</v>
      </c>
      <c r="AV278">
        <v>0</v>
      </c>
      <c r="AW278">
        <v>16</v>
      </c>
      <c r="AX278">
        <v>5</v>
      </c>
      <c r="AY278">
        <v>0</v>
      </c>
      <c r="AZ278">
        <v>0</v>
      </c>
      <c r="BA278" s="1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f t="shared" si="4"/>
        <v>4.2</v>
      </c>
    </row>
    <row r="279" spans="1:59" x14ac:dyDescent="0.3">
      <c r="A279" t="s">
        <v>600</v>
      </c>
      <c r="B279" s="4">
        <v>24</v>
      </c>
      <c r="C279" t="s">
        <v>566</v>
      </c>
      <c r="D279" t="s">
        <v>92</v>
      </c>
      <c r="E279" t="s">
        <v>774</v>
      </c>
      <c r="F279">
        <v>30</v>
      </c>
      <c r="G279">
        <v>1555</v>
      </c>
      <c r="H279">
        <v>1</v>
      </c>
      <c r="I279">
        <v>1</v>
      </c>
      <c r="J279">
        <v>14</v>
      </c>
      <c r="K279">
        <v>4</v>
      </c>
      <c r="L279" s="1">
        <v>0.18</v>
      </c>
      <c r="M279">
        <v>0</v>
      </c>
      <c r="N279">
        <v>0</v>
      </c>
      <c r="O279">
        <v>4</v>
      </c>
      <c r="P279">
        <v>1095</v>
      </c>
      <c r="Q279">
        <v>846</v>
      </c>
      <c r="R279">
        <v>753</v>
      </c>
      <c r="S279" s="1">
        <v>0.89</v>
      </c>
      <c r="T279">
        <v>2</v>
      </c>
      <c r="U279">
        <v>1</v>
      </c>
      <c r="V279" s="1">
        <v>0.5</v>
      </c>
      <c r="W279">
        <v>203</v>
      </c>
      <c r="X279">
        <v>162</v>
      </c>
      <c r="Y279" s="1">
        <v>0.8</v>
      </c>
      <c r="Z279">
        <v>2</v>
      </c>
      <c r="AA279">
        <v>260</v>
      </c>
      <c r="AB279">
        <v>110</v>
      </c>
      <c r="AC279">
        <v>0</v>
      </c>
      <c r="AD279">
        <v>0</v>
      </c>
      <c r="AE279">
        <v>1</v>
      </c>
      <c r="AF279">
        <v>2</v>
      </c>
      <c r="AG279">
        <v>85</v>
      </c>
      <c r="AH279">
        <v>5</v>
      </c>
      <c r="AI279">
        <v>0</v>
      </c>
      <c r="AJ279">
        <v>46</v>
      </c>
      <c r="AK279">
        <v>18</v>
      </c>
      <c r="AL279">
        <v>6</v>
      </c>
      <c r="AM279">
        <v>31</v>
      </c>
      <c r="AN279">
        <v>146</v>
      </c>
      <c r="AO279">
        <v>74</v>
      </c>
      <c r="AP279" s="1">
        <v>0.51</v>
      </c>
      <c r="AQ279">
        <v>14</v>
      </c>
      <c r="AR279">
        <v>7</v>
      </c>
      <c r="AS279" s="1">
        <v>0.5</v>
      </c>
      <c r="AT279">
        <v>0</v>
      </c>
      <c r="AU279">
        <v>0</v>
      </c>
      <c r="AV279">
        <v>0</v>
      </c>
      <c r="AW279">
        <v>15</v>
      </c>
      <c r="AX279">
        <v>4</v>
      </c>
      <c r="AY279">
        <v>0</v>
      </c>
      <c r="AZ279">
        <v>0</v>
      </c>
      <c r="BA279" s="1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f t="shared" si="4"/>
        <v>4.2</v>
      </c>
    </row>
    <row r="280" spans="1:59" x14ac:dyDescent="0.3">
      <c r="A280" t="s">
        <v>231</v>
      </c>
      <c r="B280" s="4">
        <v>26</v>
      </c>
      <c r="C280" t="s">
        <v>205</v>
      </c>
      <c r="D280" t="s">
        <v>224</v>
      </c>
      <c r="E280" t="s">
        <v>774</v>
      </c>
      <c r="F280">
        <v>30</v>
      </c>
      <c r="G280">
        <v>2403</v>
      </c>
      <c r="H280">
        <v>1</v>
      </c>
      <c r="I280">
        <v>1</v>
      </c>
      <c r="J280">
        <v>28</v>
      </c>
      <c r="K280">
        <v>16</v>
      </c>
      <c r="L280" s="1">
        <v>0.13</v>
      </c>
      <c r="M280">
        <v>1</v>
      </c>
      <c r="N280">
        <v>0</v>
      </c>
      <c r="O280">
        <v>3</v>
      </c>
      <c r="P280">
        <v>2001</v>
      </c>
      <c r="Q280">
        <v>852</v>
      </c>
      <c r="R280">
        <v>755</v>
      </c>
      <c r="S280" s="1">
        <v>0.89</v>
      </c>
      <c r="T280">
        <v>26</v>
      </c>
      <c r="U280">
        <v>10</v>
      </c>
      <c r="V280" s="1">
        <v>0.39</v>
      </c>
      <c r="W280">
        <v>437</v>
      </c>
      <c r="X280">
        <v>363</v>
      </c>
      <c r="Y280" s="1">
        <v>0.83</v>
      </c>
      <c r="Z280">
        <v>7</v>
      </c>
      <c r="AA280">
        <v>270</v>
      </c>
      <c r="AB280">
        <v>114</v>
      </c>
      <c r="AC280">
        <v>2</v>
      </c>
      <c r="AD280">
        <v>0</v>
      </c>
      <c r="AE280">
        <v>21</v>
      </c>
      <c r="AF280">
        <v>11</v>
      </c>
      <c r="AG280">
        <v>61</v>
      </c>
      <c r="AH280">
        <v>27</v>
      </c>
      <c r="AI280">
        <v>3</v>
      </c>
      <c r="AJ280">
        <v>57</v>
      </c>
      <c r="AK280">
        <v>9</v>
      </c>
      <c r="AL280">
        <v>1</v>
      </c>
      <c r="AM280">
        <v>65</v>
      </c>
      <c r="AN280">
        <v>131</v>
      </c>
      <c r="AO280">
        <v>61</v>
      </c>
      <c r="AP280" s="1">
        <v>0.47</v>
      </c>
      <c r="AQ280">
        <v>12</v>
      </c>
      <c r="AR280">
        <v>3</v>
      </c>
      <c r="AS280" s="1">
        <v>0.25</v>
      </c>
      <c r="AT280">
        <v>0</v>
      </c>
      <c r="AU280">
        <v>0</v>
      </c>
      <c r="AV280">
        <v>0</v>
      </c>
      <c r="AW280">
        <v>36</v>
      </c>
      <c r="AX280">
        <v>5</v>
      </c>
      <c r="AY280">
        <v>0</v>
      </c>
      <c r="AZ280">
        <v>0</v>
      </c>
      <c r="BA280" s="1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f t="shared" si="4"/>
        <v>4.2</v>
      </c>
    </row>
    <row r="281" spans="1:59" x14ac:dyDescent="0.3">
      <c r="A281" t="s">
        <v>316</v>
      </c>
      <c r="B281" s="4">
        <v>31</v>
      </c>
      <c r="C281" t="s">
        <v>300</v>
      </c>
      <c r="D281" t="s">
        <v>59</v>
      </c>
      <c r="E281" t="s">
        <v>774</v>
      </c>
      <c r="F281">
        <v>33</v>
      </c>
      <c r="G281">
        <v>2924</v>
      </c>
      <c r="H281">
        <v>1</v>
      </c>
      <c r="I281">
        <v>1</v>
      </c>
      <c r="J281">
        <v>15</v>
      </c>
      <c r="K281">
        <v>6</v>
      </c>
      <c r="L281" s="1">
        <v>7.0000000000000007E-2</v>
      </c>
      <c r="M281">
        <v>2</v>
      </c>
      <c r="N281">
        <v>2</v>
      </c>
      <c r="O281">
        <v>2</v>
      </c>
      <c r="P281">
        <v>1771</v>
      </c>
      <c r="Q281">
        <v>875</v>
      </c>
      <c r="R281">
        <v>802</v>
      </c>
      <c r="S281" s="1">
        <v>0.92</v>
      </c>
      <c r="T281">
        <v>9</v>
      </c>
      <c r="U281">
        <v>2</v>
      </c>
      <c r="V281" s="1">
        <v>0.22</v>
      </c>
      <c r="W281">
        <v>220</v>
      </c>
      <c r="X281">
        <v>183</v>
      </c>
      <c r="Y281" s="1">
        <v>0.83</v>
      </c>
      <c r="Z281">
        <v>0</v>
      </c>
      <c r="AA281">
        <v>156</v>
      </c>
      <c r="AB281">
        <v>62</v>
      </c>
      <c r="AC281">
        <v>0</v>
      </c>
      <c r="AD281">
        <v>0</v>
      </c>
      <c r="AE281">
        <v>0</v>
      </c>
      <c r="AF281">
        <v>0</v>
      </c>
      <c r="AG281">
        <v>71</v>
      </c>
      <c r="AH281">
        <v>7</v>
      </c>
      <c r="AI281">
        <v>10</v>
      </c>
      <c r="AJ281">
        <v>209</v>
      </c>
      <c r="AK281">
        <v>13</v>
      </c>
      <c r="AL281">
        <v>5</v>
      </c>
      <c r="AM281">
        <v>64</v>
      </c>
      <c r="AN281">
        <v>71</v>
      </c>
      <c r="AO281">
        <v>32</v>
      </c>
      <c r="AP281" s="1">
        <v>0.45</v>
      </c>
      <c r="AQ281">
        <v>23</v>
      </c>
      <c r="AR281">
        <v>13</v>
      </c>
      <c r="AS281" s="1">
        <v>0.56999999999999995</v>
      </c>
      <c r="AT281">
        <v>0</v>
      </c>
      <c r="AU281">
        <v>0</v>
      </c>
      <c r="AV281">
        <v>0</v>
      </c>
      <c r="AW281">
        <v>35</v>
      </c>
      <c r="AX281">
        <v>6</v>
      </c>
      <c r="AY281">
        <v>0</v>
      </c>
      <c r="AZ281">
        <v>0</v>
      </c>
      <c r="BA281" s="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f t="shared" si="4"/>
        <v>4.2</v>
      </c>
    </row>
    <row r="282" spans="1:59" x14ac:dyDescent="0.3">
      <c r="A282" t="s">
        <v>584</v>
      </c>
      <c r="B282" s="4">
        <v>22</v>
      </c>
      <c r="C282" t="s">
        <v>566</v>
      </c>
      <c r="D282" t="s">
        <v>94</v>
      </c>
      <c r="E282" t="s">
        <v>773</v>
      </c>
      <c r="F282">
        <v>26</v>
      </c>
      <c r="G282">
        <v>1406</v>
      </c>
      <c r="H282">
        <v>1</v>
      </c>
      <c r="I282">
        <v>1</v>
      </c>
      <c r="J282">
        <v>29</v>
      </c>
      <c r="K282">
        <v>27</v>
      </c>
      <c r="L282" s="1">
        <v>0.18</v>
      </c>
      <c r="M282">
        <v>2</v>
      </c>
      <c r="N282">
        <v>2</v>
      </c>
      <c r="O282">
        <v>3</v>
      </c>
      <c r="P282">
        <v>661</v>
      </c>
      <c r="Q282">
        <v>890</v>
      </c>
      <c r="R282">
        <v>719</v>
      </c>
      <c r="S282" s="1">
        <v>0.81</v>
      </c>
      <c r="T282">
        <v>75</v>
      </c>
      <c r="U282">
        <v>11</v>
      </c>
      <c r="V282" s="1">
        <v>0.15</v>
      </c>
      <c r="W282">
        <v>453</v>
      </c>
      <c r="X282">
        <v>345</v>
      </c>
      <c r="Y282" s="1">
        <v>0.76</v>
      </c>
      <c r="Z282">
        <v>9</v>
      </c>
      <c r="AA282">
        <v>447</v>
      </c>
      <c r="AB282">
        <v>276</v>
      </c>
      <c r="AC282">
        <v>2</v>
      </c>
      <c r="AD282">
        <v>2</v>
      </c>
      <c r="AE282">
        <v>15</v>
      </c>
      <c r="AF282">
        <v>18</v>
      </c>
      <c r="AG282">
        <v>99</v>
      </c>
      <c r="AH282">
        <v>25</v>
      </c>
      <c r="AI282">
        <v>0</v>
      </c>
      <c r="AJ282">
        <v>7</v>
      </c>
      <c r="AK282">
        <v>14</v>
      </c>
      <c r="AL282">
        <v>3</v>
      </c>
      <c r="AM282">
        <v>22</v>
      </c>
      <c r="AN282">
        <v>284</v>
      </c>
      <c r="AO282">
        <v>120</v>
      </c>
      <c r="AP282" s="1">
        <v>0.42</v>
      </c>
      <c r="AQ282">
        <v>54</v>
      </c>
      <c r="AR282">
        <v>27</v>
      </c>
      <c r="AS282" s="1">
        <v>0.5</v>
      </c>
      <c r="AT282">
        <v>0</v>
      </c>
      <c r="AU282">
        <v>0</v>
      </c>
      <c r="AV282">
        <v>0</v>
      </c>
      <c r="AW282">
        <v>22</v>
      </c>
      <c r="AX282">
        <v>2</v>
      </c>
      <c r="AY282">
        <v>0</v>
      </c>
      <c r="AZ282">
        <v>0</v>
      </c>
      <c r="BA282" s="1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f t="shared" si="4"/>
        <v>4.2</v>
      </c>
    </row>
    <row r="283" spans="1:59" x14ac:dyDescent="0.3">
      <c r="A283" t="s">
        <v>313</v>
      </c>
      <c r="B283" s="4">
        <v>27</v>
      </c>
      <c r="C283" t="s">
        <v>300</v>
      </c>
      <c r="D283" t="s">
        <v>59</v>
      </c>
      <c r="E283" t="s">
        <v>773</v>
      </c>
      <c r="F283">
        <v>34</v>
      </c>
      <c r="G283">
        <v>2083</v>
      </c>
      <c r="H283">
        <v>1</v>
      </c>
      <c r="I283">
        <v>0</v>
      </c>
      <c r="J283">
        <v>29</v>
      </c>
      <c r="K283">
        <v>10</v>
      </c>
      <c r="L283" s="1">
        <v>0.28000000000000003</v>
      </c>
      <c r="M283">
        <v>4</v>
      </c>
      <c r="N283">
        <v>0</v>
      </c>
      <c r="O283">
        <v>4</v>
      </c>
      <c r="P283">
        <v>1041</v>
      </c>
      <c r="Q283">
        <v>943</v>
      </c>
      <c r="R283">
        <v>803</v>
      </c>
      <c r="S283" s="1">
        <v>0.85</v>
      </c>
      <c r="T283">
        <v>15</v>
      </c>
      <c r="U283">
        <v>3</v>
      </c>
      <c r="V283" s="1">
        <v>0.2</v>
      </c>
      <c r="W283">
        <v>256</v>
      </c>
      <c r="X283">
        <v>188</v>
      </c>
      <c r="Y283" s="1">
        <v>0.73</v>
      </c>
      <c r="Z283">
        <v>0</v>
      </c>
      <c r="AA283">
        <v>152</v>
      </c>
      <c r="AB283">
        <v>74</v>
      </c>
      <c r="AC283">
        <v>0</v>
      </c>
      <c r="AD283">
        <v>0</v>
      </c>
      <c r="AE283">
        <v>1</v>
      </c>
      <c r="AF283">
        <v>1</v>
      </c>
      <c r="AG283">
        <v>63</v>
      </c>
      <c r="AH283">
        <v>41</v>
      </c>
      <c r="AI283">
        <v>2</v>
      </c>
      <c r="AJ283">
        <v>31</v>
      </c>
      <c r="AK283">
        <v>16</v>
      </c>
      <c r="AL283">
        <v>3</v>
      </c>
      <c r="AM283">
        <v>32</v>
      </c>
      <c r="AN283">
        <v>82</v>
      </c>
      <c r="AO283">
        <v>38</v>
      </c>
      <c r="AP283" s="1">
        <v>0.46</v>
      </c>
      <c r="AQ283">
        <v>36</v>
      </c>
      <c r="AR283">
        <v>20</v>
      </c>
      <c r="AS283" s="1">
        <v>0.56000000000000005</v>
      </c>
      <c r="AT283">
        <v>0</v>
      </c>
      <c r="AU283">
        <v>0</v>
      </c>
      <c r="AV283">
        <v>0</v>
      </c>
      <c r="AW283">
        <v>13</v>
      </c>
      <c r="AX283">
        <v>0</v>
      </c>
      <c r="AY283">
        <v>0</v>
      </c>
      <c r="AZ283">
        <v>0</v>
      </c>
      <c r="BA283" s="1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f t="shared" si="4"/>
        <v>4.2</v>
      </c>
    </row>
    <row r="284" spans="1:59" x14ac:dyDescent="0.3">
      <c r="A284" t="s">
        <v>221</v>
      </c>
      <c r="B284" s="4">
        <v>24</v>
      </c>
      <c r="C284" t="s">
        <v>205</v>
      </c>
      <c r="D284" t="s">
        <v>74</v>
      </c>
      <c r="E284" t="s">
        <v>774</v>
      </c>
      <c r="F284">
        <v>34</v>
      </c>
      <c r="G284">
        <v>2959</v>
      </c>
      <c r="H284">
        <v>1</v>
      </c>
      <c r="I284">
        <v>1</v>
      </c>
      <c r="J284">
        <v>17</v>
      </c>
      <c r="K284">
        <v>2</v>
      </c>
      <c r="L284" s="1">
        <v>0</v>
      </c>
      <c r="M284">
        <v>1</v>
      </c>
      <c r="N284">
        <v>1</v>
      </c>
      <c r="O284">
        <v>0</v>
      </c>
      <c r="P284">
        <v>2645</v>
      </c>
      <c r="Q284">
        <v>958</v>
      </c>
      <c r="R284">
        <v>870</v>
      </c>
      <c r="S284" s="1">
        <v>0.91</v>
      </c>
      <c r="T284">
        <v>0</v>
      </c>
      <c r="U284">
        <v>0</v>
      </c>
      <c r="V284" s="1">
        <v>0</v>
      </c>
      <c r="W284">
        <v>77</v>
      </c>
      <c r="X284">
        <v>45</v>
      </c>
      <c r="Y284" s="1">
        <v>0.57999999999999996</v>
      </c>
      <c r="Z284">
        <v>0</v>
      </c>
      <c r="AA284">
        <v>208</v>
      </c>
      <c r="AB284">
        <v>107</v>
      </c>
      <c r="AC284">
        <v>0</v>
      </c>
      <c r="AD284">
        <v>0</v>
      </c>
      <c r="AE284">
        <v>0</v>
      </c>
      <c r="AF284">
        <v>1</v>
      </c>
      <c r="AG284">
        <v>46</v>
      </c>
      <c r="AH284">
        <v>7</v>
      </c>
      <c r="AI284">
        <v>7</v>
      </c>
      <c r="AJ284">
        <v>139</v>
      </c>
      <c r="AK284">
        <v>16</v>
      </c>
      <c r="AL284">
        <v>13</v>
      </c>
      <c r="AM284">
        <v>45</v>
      </c>
      <c r="AN284">
        <v>47</v>
      </c>
      <c r="AO284">
        <v>29</v>
      </c>
      <c r="AP284" s="1">
        <v>0.62</v>
      </c>
      <c r="AQ284">
        <v>46</v>
      </c>
      <c r="AR284">
        <v>27</v>
      </c>
      <c r="AS284" s="1">
        <v>0.59</v>
      </c>
      <c r="AT284">
        <v>0</v>
      </c>
      <c r="AU284">
        <v>0</v>
      </c>
      <c r="AV284">
        <v>0</v>
      </c>
      <c r="AW284">
        <v>25</v>
      </c>
      <c r="AX284">
        <v>6</v>
      </c>
      <c r="AY284">
        <v>1</v>
      </c>
      <c r="AZ284">
        <v>0</v>
      </c>
      <c r="BA284" s="1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f t="shared" si="4"/>
        <v>4.2</v>
      </c>
    </row>
    <row r="285" spans="1:59" x14ac:dyDescent="0.3">
      <c r="A285" t="s">
        <v>638</v>
      </c>
      <c r="B285" s="4">
        <v>27</v>
      </c>
      <c r="C285" t="s">
        <v>783</v>
      </c>
      <c r="D285" t="s">
        <v>62</v>
      </c>
      <c r="E285" t="s">
        <v>773</v>
      </c>
      <c r="F285">
        <v>31</v>
      </c>
      <c r="G285">
        <v>1404</v>
      </c>
      <c r="H285">
        <v>1</v>
      </c>
      <c r="I285">
        <v>1</v>
      </c>
      <c r="J285">
        <v>25</v>
      </c>
      <c r="K285">
        <v>10</v>
      </c>
      <c r="L285" s="1">
        <v>0.03</v>
      </c>
      <c r="M285">
        <v>4</v>
      </c>
      <c r="N285">
        <v>1</v>
      </c>
      <c r="O285">
        <v>0</v>
      </c>
      <c r="P285">
        <v>842</v>
      </c>
      <c r="Q285">
        <v>960</v>
      </c>
      <c r="R285">
        <v>770</v>
      </c>
      <c r="S285" s="1">
        <v>0.8</v>
      </c>
      <c r="T285">
        <v>20</v>
      </c>
      <c r="U285">
        <v>8</v>
      </c>
      <c r="V285" s="1">
        <v>0.4</v>
      </c>
      <c r="W285">
        <v>286</v>
      </c>
      <c r="X285">
        <v>193</v>
      </c>
      <c r="Y285" s="1">
        <v>0.68</v>
      </c>
      <c r="Z285">
        <v>9</v>
      </c>
      <c r="AA285">
        <v>133</v>
      </c>
      <c r="AB285">
        <v>59</v>
      </c>
      <c r="AC285">
        <v>0</v>
      </c>
      <c r="AD285">
        <v>0</v>
      </c>
      <c r="AE285">
        <v>3</v>
      </c>
      <c r="AF285">
        <v>2</v>
      </c>
      <c r="AG285">
        <v>103</v>
      </c>
      <c r="AH285">
        <v>14</v>
      </c>
      <c r="AI285">
        <v>0</v>
      </c>
      <c r="AJ285">
        <v>19</v>
      </c>
      <c r="AK285">
        <v>14</v>
      </c>
      <c r="AL285">
        <v>10</v>
      </c>
      <c r="AM285">
        <v>16</v>
      </c>
      <c r="AN285">
        <v>164</v>
      </c>
      <c r="AO285">
        <v>102</v>
      </c>
      <c r="AP285" s="1">
        <v>0.62</v>
      </c>
      <c r="AQ285">
        <v>58</v>
      </c>
      <c r="AR285">
        <v>39</v>
      </c>
      <c r="AS285" s="1">
        <v>0.67</v>
      </c>
      <c r="AT285">
        <v>0</v>
      </c>
      <c r="AU285">
        <v>0</v>
      </c>
      <c r="AV285">
        <v>0</v>
      </c>
      <c r="AW285">
        <v>26</v>
      </c>
      <c r="AX285">
        <v>6</v>
      </c>
      <c r="AY285">
        <v>0</v>
      </c>
      <c r="AZ285">
        <v>0</v>
      </c>
      <c r="BA285" s="1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f t="shared" si="4"/>
        <v>4.2</v>
      </c>
    </row>
    <row r="286" spans="1:59" x14ac:dyDescent="0.3">
      <c r="A286" t="s">
        <v>322</v>
      </c>
      <c r="B286" s="4">
        <v>26</v>
      </c>
      <c r="C286" t="s">
        <v>300</v>
      </c>
      <c r="D286" t="s">
        <v>80</v>
      </c>
      <c r="E286" t="s">
        <v>773</v>
      </c>
      <c r="F286">
        <v>19</v>
      </c>
      <c r="G286">
        <v>1255</v>
      </c>
      <c r="H286">
        <v>1</v>
      </c>
      <c r="I286">
        <v>0</v>
      </c>
      <c r="J286">
        <v>16</v>
      </c>
      <c r="K286">
        <v>13</v>
      </c>
      <c r="L286" s="1">
        <v>0.09</v>
      </c>
      <c r="M286">
        <v>0</v>
      </c>
      <c r="N286">
        <v>1</v>
      </c>
      <c r="O286">
        <v>2</v>
      </c>
      <c r="P286">
        <v>663</v>
      </c>
      <c r="Q286">
        <v>999</v>
      </c>
      <c r="R286">
        <v>875</v>
      </c>
      <c r="S286" s="1">
        <v>0.88</v>
      </c>
      <c r="T286">
        <v>14</v>
      </c>
      <c r="U286">
        <v>2</v>
      </c>
      <c r="V286" s="1">
        <v>0.14000000000000001</v>
      </c>
      <c r="W286">
        <v>283</v>
      </c>
      <c r="X286">
        <v>238</v>
      </c>
      <c r="Y286" s="1">
        <v>0.84</v>
      </c>
      <c r="Z286">
        <v>1</v>
      </c>
      <c r="AA286">
        <v>333</v>
      </c>
      <c r="AB286">
        <v>134</v>
      </c>
      <c r="AC286">
        <v>2</v>
      </c>
      <c r="AD286">
        <v>0</v>
      </c>
      <c r="AE286">
        <v>6</v>
      </c>
      <c r="AF286">
        <v>3</v>
      </c>
      <c r="AG286">
        <v>115</v>
      </c>
      <c r="AH286">
        <v>12</v>
      </c>
      <c r="AI286">
        <v>3</v>
      </c>
      <c r="AJ286">
        <v>21</v>
      </c>
      <c r="AK286">
        <v>30</v>
      </c>
      <c r="AL286">
        <v>10</v>
      </c>
      <c r="AM286">
        <v>16</v>
      </c>
      <c r="AN286">
        <v>179</v>
      </c>
      <c r="AO286">
        <v>95</v>
      </c>
      <c r="AP286" s="1">
        <v>0.53</v>
      </c>
      <c r="AQ286">
        <v>79</v>
      </c>
      <c r="AR286">
        <v>34</v>
      </c>
      <c r="AS286" s="1">
        <v>0.43</v>
      </c>
      <c r="AT286">
        <v>0</v>
      </c>
      <c r="AU286">
        <v>0</v>
      </c>
      <c r="AV286">
        <v>0</v>
      </c>
      <c r="AW286">
        <v>24</v>
      </c>
      <c r="AX286">
        <v>2</v>
      </c>
      <c r="AY286">
        <v>0</v>
      </c>
      <c r="AZ286">
        <v>0</v>
      </c>
      <c r="BA286" s="1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f t="shared" si="4"/>
        <v>4.2</v>
      </c>
    </row>
    <row r="287" spans="1:59" x14ac:dyDescent="0.3">
      <c r="A287" t="s">
        <v>607</v>
      </c>
      <c r="B287" s="4">
        <v>26</v>
      </c>
      <c r="C287" t="s">
        <v>784</v>
      </c>
      <c r="D287" t="s">
        <v>105</v>
      </c>
      <c r="E287" t="s">
        <v>774</v>
      </c>
      <c r="F287">
        <v>18</v>
      </c>
      <c r="G287">
        <v>1420</v>
      </c>
      <c r="H287">
        <v>1</v>
      </c>
      <c r="I287">
        <v>0</v>
      </c>
      <c r="J287">
        <v>16</v>
      </c>
      <c r="K287">
        <v>13</v>
      </c>
      <c r="L287" s="1">
        <v>0.09</v>
      </c>
      <c r="M287">
        <v>3</v>
      </c>
      <c r="N287">
        <v>1</v>
      </c>
      <c r="O287">
        <v>2</v>
      </c>
      <c r="P287">
        <v>1418</v>
      </c>
      <c r="Q287">
        <v>1059</v>
      </c>
      <c r="R287">
        <v>992</v>
      </c>
      <c r="S287" s="1">
        <v>0.94</v>
      </c>
      <c r="T287">
        <v>8</v>
      </c>
      <c r="U287">
        <v>1</v>
      </c>
      <c r="V287" s="1">
        <v>0.13</v>
      </c>
      <c r="W287">
        <v>344</v>
      </c>
      <c r="X287">
        <v>310</v>
      </c>
      <c r="Y287" s="1">
        <v>0.9</v>
      </c>
      <c r="Z287">
        <v>2</v>
      </c>
      <c r="AA287">
        <v>281</v>
      </c>
      <c r="AB287">
        <v>124</v>
      </c>
      <c r="AC287">
        <v>1</v>
      </c>
      <c r="AD287">
        <v>2</v>
      </c>
      <c r="AE287">
        <v>10</v>
      </c>
      <c r="AF287">
        <v>6</v>
      </c>
      <c r="AG287">
        <v>97</v>
      </c>
      <c r="AH287">
        <v>5</v>
      </c>
      <c r="AI287">
        <v>2</v>
      </c>
      <c r="AJ287">
        <v>52</v>
      </c>
      <c r="AK287">
        <v>7</v>
      </c>
      <c r="AL287">
        <v>9</v>
      </c>
      <c r="AM287">
        <v>35</v>
      </c>
      <c r="AN287">
        <v>146</v>
      </c>
      <c r="AO287">
        <v>76</v>
      </c>
      <c r="AP287" s="1">
        <v>0.52</v>
      </c>
      <c r="AQ287">
        <v>28</v>
      </c>
      <c r="AR287">
        <v>14</v>
      </c>
      <c r="AS287" s="1">
        <v>0.5</v>
      </c>
      <c r="AT287">
        <v>0</v>
      </c>
      <c r="AU287">
        <v>0</v>
      </c>
      <c r="AV287">
        <v>0</v>
      </c>
      <c r="AW287">
        <v>14</v>
      </c>
      <c r="AX287">
        <v>3</v>
      </c>
      <c r="AY287">
        <v>0</v>
      </c>
      <c r="AZ287">
        <v>0</v>
      </c>
      <c r="BA287" s="1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f t="shared" si="4"/>
        <v>4.2</v>
      </c>
    </row>
    <row r="288" spans="1:59" x14ac:dyDescent="0.3">
      <c r="A288" t="s">
        <v>480</v>
      </c>
      <c r="B288" s="4">
        <v>19</v>
      </c>
      <c r="C288" t="s">
        <v>453</v>
      </c>
      <c r="D288" t="s">
        <v>59</v>
      </c>
      <c r="E288" t="s">
        <v>774</v>
      </c>
      <c r="F288">
        <v>28</v>
      </c>
      <c r="G288">
        <v>1891</v>
      </c>
      <c r="H288">
        <v>1</v>
      </c>
      <c r="I288">
        <v>2</v>
      </c>
      <c r="J288">
        <v>10</v>
      </c>
      <c r="K288">
        <v>6</v>
      </c>
      <c r="L288" s="1">
        <v>0.09</v>
      </c>
      <c r="M288">
        <v>2</v>
      </c>
      <c r="N288">
        <v>1</v>
      </c>
      <c r="O288">
        <v>0</v>
      </c>
      <c r="P288">
        <v>1559</v>
      </c>
      <c r="Q288">
        <v>1068</v>
      </c>
      <c r="R288">
        <v>942</v>
      </c>
      <c r="S288" s="1">
        <v>0.88</v>
      </c>
      <c r="T288">
        <v>4</v>
      </c>
      <c r="U288">
        <v>2</v>
      </c>
      <c r="V288" s="1">
        <v>0.5</v>
      </c>
      <c r="W288">
        <v>273</v>
      </c>
      <c r="X288">
        <v>228</v>
      </c>
      <c r="Y288" s="1">
        <v>0.84</v>
      </c>
      <c r="Z288">
        <v>4</v>
      </c>
      <c r="AA288">
        <v>254</v>
      </c>
      <c r="AB288">
        <v>100</v>
      </c>
      <c r="AC288">
        <v>0</v>
      </c>
      <c r="AD288">
        <v>0</v>
      </c>
      <c r="AE288">
        <v>2</v>
      </c>
      <c r="AF288">
        <v>2</v>
      </c>
      <c r="AG288">
        <v>121</v>
      </c>
      <c r="AH288">
        <v>19</v>
      </c>
      <c r="AI288">
        <v>3</v>
      </c>
      <c r="AJ288">
        <v>40</v>
      </c>
      <c r="AK288">
        <v>40</v>
      </c>
      <c r="AL288">
        <v>8</v>
      </c>
      <c r="AM288">
        <v>30</v>
      </c>
      <c r="AN288">
        <v>140</v>
      </c>
      <c r="AO288">
        <v>59</v>
      </c>
      <c r="AP288" s="1">
        <v>0.42</v>
      </c>
      <c r="AQ288">
        <v>68</v>
      </c>
      <c r="AR288">
        <v>36</v>
      </c>
      <c r="AS288" s="1">
        <v>0.53</v>
      </c>
      <c r="AT288">
        <v>0</v>
      </c>
      <c r="AU288">
        <v>0</v>
      </c>
      <c r="AV288">
        <v>0</v>
      </c>
      <c r="AW288">
        <v>12</v>
      </c>
      <c r="AX288">
        <v>3</v>
      </c>
      <c r="AY288">
        <v>1</v>
      </c>
      <c r="AZ288">
        <v>0</v>
      </c>
      <c r="BA288" s="1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f t="shared" si="4"/>
        <v>4.2</v>
      </c>
    </row>
    <row r="289" spans="1:59" x14ac:dyDescent="0.3">
      <c r="A289" t="s">
        <v>577</v>
      </c>
      <c r="B289" s="4">
        <v>30</v>
      </c>
      <c r="C289" t="s">
        <v>566</v>
      </c>
      <c r="D289" t="s">
        <v>59</v>
      </c>
      <c r="E289" t="s">
        <v>774</v>
      </c>
      <c r="F289">
        <v>19</v>
      </c>
      <c r="G289">
        <v>1394</v>
      </c>
      <c r="H289">
        <v>1</v>
      </c>
      <c r="I289">
        <v>0</v>
      </c>
      <c r="J289">
        <v>4</v>
      </c>
      <c r="K289">
        <v>4</v>
      </c>
      <c r="L289" s="1">
        <v>0.1</v>
      </c>
      <c r="M289">
        <v>0</v>
      </c>
      <c r="N289">
        <v>1</v>
      </c>
      <c r="O289">
        <v>1</v>
      </c>
      <c r="P289">
        <v>1115</v>
      </c>
      <c r="Q289">
        <v>1095</v>
      </c>
      <c r="R289">
        <v>948</v>
      </c>
      <c r="S289" s="1">
        <v>0.87</v>
      </c>
      <c r="T289">
        <v>1</v>
      </c>
      <c r="U289">
        <v>0</v>
      </c>
      <c r="V289" s="1">
        <v>0</v>
      </c>
      <c r="W289">
        <v>174</v>
      </c>
      <c r="X289">
        <v>121</v>
      </c>
      <c r="Y289" s="1">
        <v>0.7</v>
      </c>
      <c r="Z289">
        <v>0</v>
      </c>
      <c r="AA289">
        <v>183</v>
      </c>
      <c r="AB289">
        <v>69</v>
      </c>
      <c r="AC289">
        <v>0</v>
      </c>
      <c r="AD289">
        <v>0</v>
      </c>
      <c r="AE289">
        <v>0</v>
      </c>
      <c r="AF289">
        <v>1</v>
      </c>
      <c r="AG289">
        <v>61</v>
      </c>
      <c r="AH289">
        <v>3</v>
      </c>
      <c r="AI289">
        <v>1</v>
      </c>
      <c r="AJ289">
        <v>49</v>
      </c>
      <c r="AK289">
        <v>21</v>
      </c>
      <c r="AL289">
        <v>26</v>
      </c>
      <c r="AM289">
        <v>34</v>
      </c>
      <c r="AN289">
        <v>94</v>
      </c>
      <c r="AO289">
        <v>63</v>
      </c>
      <c r="AP289" s="1">
        <v>0.67</v>
      </c>
      <c r="AQ289">
        <v>126</v>
      </c>
      <c r="AR289">
        <v>85</v>
      </c>
      <c r="AS289" s="1">
        <v>0.68</v>
      </c>
      <c r="AT289">
        <v>0</v>
      </c>
      <c r="AU289">
        <v>0</v>
      </c>
      <c r="AV289">
        <v>0</v>
      </c>
      <c r="AW289">
        <v>13</v>
      </c>
      <c r="AX289">
        <v>2</v>
      </c>
      <c r="AY289">
        <v>2</v>
      </c>
      <c r="AZ289">
        <v>0</v>
      </c>
      <c r="BA289" s="1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f t="shared" si="4"/>
        <v>4.2</v>
      </c>
    </row>
    <row r="290" spans="1:59" x14ac:dyDescent="0.3">
      <c r="A290" t="s">
        <v>229</v>
      </c>
      <c r="B290" s="4">
        <v>24</v>
      </c>
      <c r="C290" t="s">
        <v>205</v>
      </c>
      <c r="D290" t="s">
        <v>74</v>
      </c>
      <c r="E290" t="s">
        <v>773</v>
      </c>
      <c r="F290">
        <v>25</v>
      </c>
      <c r="G290">
        <v>1008</v>
      </c>
      <c r="H290">
        <v>1</v>
      </c>
      <c r="I290">
        <v>3</v>
      </c>
      <c r="J290">
        <v>9</v>
      </c>
      <c r="K290">
        <v>3</v>
      </c>
      <c r="L290" s="1">
        <v>0.2</v>
      </c>
      <c r="M290">
        <v>2</v>
      </c>
      <c r="N290">
        <v>0</v>
      </c>
      <c r="O290">
        <v>1</v>
      </c>
      <c r="P290">
        <v>907</v>
      </c>
      <c r="Q290">
        <v>1210</v>
      </c>
      <c r="R290">
        <v>1031</v>
      </c>
      <c r="S290" s="1">
        <v>0.85</v>
      </c>
      <c r="T290">
        <v>22</v>
      </c>
      <c r="U290">
        <v>1</v>
      </c>
      <c r="V290" s="1">
        <v>0.05</v>
      </c>
      <c r="W290">
        <v>255</v>
      </c>
      <c r="X290">
        <v>174</v>
      </c>
      <c r="Y290" s="1">
        <v>0.68</v>
      </c>
      <c r="Z290">
        <v>2</v>
      </c>
      <c r="AA290">
        <v>241</v>
      </c>
      <c r="AB290">
        <v>140</v>
      </c>
      <c r="AC290">
        <v>0</v>
      </c>
      <c r="AD290">
        <v>0</v>
      </c>
      <c r="AE290">
        <v>1</v>
      </c>
      <c r="AF290">
        <v>2</v>
      </c>
      <c r="AG290">
        <v>106</v>
      </c>
      <c r="AH290">
        <v>9</v>
      </c>
      <c r="AI290">
        <v>2</v>
      </c>
      <c r="AJ290">
        <v>25</v>
      </c>
      <c r="AK290">
        <v>22</v>
      </c>
      <c r="AL290">
        <v>14</v>
      </c>
      <c r="AM290">
        <v>58</v>
      </c>
      <c r="AN290">
        <v>96</v>
      </c>
      <c r="AO290">
        <v>60</v>
      </c>
      <c r="AP290" s="1">
        <v>0.63</v>
      </c>
      <c r="AQ290">
        <v>78</v>
      </c>
      <c r="AR290">
        <v>56</v>
      </c>
      <c r="AS290" s="1">
        <v>0.72</v>
      </c>
      <c r="AT290">
        <v>0</v>
      </c>
      <c r="AU290">
        <v>0</v>
      </c>
      <c r="AV290">
        <v>0</v>
      </c>
      <c r="AW290">
        <v>23</v>
      </c>
      <c r="AX290">
        <v>6</v>
      </c>
      <c r="AY290">
        <v>0</v>
      </c>
      <c r="AZ290">
        <v>0</v>
      </c>
      <c r="BA290" s="1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f t="shared" si="4"/>
        <v>4.2</v>
      </c>
    </row>
    <row r="291" spans="1:59" x14ac:dyDescent="0.3">
      <c r="A291" t="s">
        <v>254</v>
      </c>
      <c r="B291" s="4">
        <v>22</v>
      </c>
      <c r="C291" t="s">
        <v>240</v>
      </c>
      <c r="D291" t="s">
        <v>224</v>
      </c>
      <c r="E291" t="s">
        <v>773</v>
      </c>
      <c r="F291">
        <v>38</v>
      </c>
      <c r="G291">
        <v>3356</v>
      </c>
      <c r="H291">
        <v>1</v>
      </c>
      <c r="I291">
        <v>2</v>
      </c>
      <c r="J291">
        <v>20</v>
      </c>
      <c r="K291">
        <v>22</v>
      </c>
      <c r="L291" s="1">
        <v>0.11</v>
      </c>
      <c r="M291">
        <v>0</v>
      </c>
      <c r="N291">
        <v>1</v>
      </c>
      <c r="O291">
        <v>0</v>
      </c>
      <c r="P291">
        <v>2721</v>
      </c>
      <c r="Q291">
        <v>1213</v>
      </c>
      <c r="R291">
        <v>979</v>
      </c>
      <c r="S291" s="1">
        <v>0.81</v>
      </c>
      <c r="T291">
        <v>45</v>
      </c>
      <c r="U291">
        <v>13</v>
      </c>
      <c r="V291" s="1">
        <v>0.28999999999999998</v>
      </c>
      <c r="W291">
        <v>550</v>
      </c>
      <c r="X291">
        <v>413</v>
      </c>
      <c r="Y291" s="1">
        <v>0.75</v>
      </c>
      <c r="Z291">
        <v>19</v>
      </c>
      <c r="AA291">
        <v>341</v>
      </c>
      <c r="AB291">
        <v>197</v>
      </c>
      <c r="AC291">
        <v>0</v>
      </c>
      <c r="AD291">
        <v>5</v>
      </c>
      <c r="AE291">
        <v>6</v>
      </c>
      <c r="AF291">
        <v>15</v>
      </c>
      <c r="AG291">
        <v>127</v>
      </c>
      <c r="AH291">
        <v>25</v>
      </c>
      <c r="AI291">
        <v>10</v>
      </c>
      <c r="AJ291">
        <v>53</v>
      </c>
      <c r="AK291">
        <v>23</v>
      </c>
      <c r="AL291">
        <v>5</v>
      </c>
      <c r="AM291">
        <v>114</v>
      </c>
      <c r="AN291">
        <v>246</v>
      </c>
      <c r="AO291">
        <v>113</v>
      </c>
      <c r="AP291" s="1">
        <v>0.46</v>
      </c>
      <c r="AQ291">
        <v>96</v>
      </c>
      <c r="AR291">
        <v>41</v>
      </c>
      <c r="AS291" s="1">
        <v>0.43</v>
      </c>
      <c r="AT291">
        <v>0</v>
      </c>
      <c r="AU291">
        <v>0</v>
      </c>
      <c r="AV291">
        <v>0</v>
      </c>
      <c r="AW291">
        <v>70</v>
      </c>
      <c r="AX291">
        <v>11</v>
      </c>
      <c r="AY291">
        <v>0</v>
      </c>
      <c r="AZ291">
        <v>0</v>
      </c>
      <c r="BA291" s="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f t="shared" si="4"/>
        <v>4.2</v>
      </c>
    </row>
    <row r="292" spans="1:59" x14ac:dyDescent="0.3">
      <c r="A292" t="s">
        <v>101</v>
      </c>
      <c r="B292" s="4">
        <v>24</v>
      </c>
      <c r="C292" t="s">
        <v>98</v>
      </c>
      <c r="D292" t="s">
        <v>96</v>
      </c>
      <c r="E292" t="s">
        <v>773</v>
      </c>
      <c r="F292">
        <v>26</v>
      </c>
      <c r="G292">
        <v>1725</v>
      </c>
      <c r="H292">
        <v>1</v>
      </c>
      <c r="I292">
        <v>0</v>
      </c>
      <c r="J292">
        <v>10</v>
      </c>
      <c r="K292">
        <v>0</v>
      </c>
      <c r="L292" s="1">
        <v>0</v>
      </c>
      <c r="M292">
        <v>1</v>
      </c>
      <c r="N292">
        <v>0</v>
      </c>
      <c r="O292">
        <v>0</v>
      </c>
      <c r="P292">
        <v>1184</v>
      </c>
      <c r="Q292">
        <v>1218</v>
      </c>
      <c r="R292">
        <v>1066</v>
      </c>
      <c r="S292" s="1">
        <v>0.88</v>
      </c>
      <c r="T292">
        <v>10</v>
      </c>
      <c r="U292">
        <v>4</v>
      </c>
      <c r="V292" s="1">
        <v>0.4</v>
      </c>
      <c r="W292">
        <v>230</v>
      </c>
      <c r="X292">
        <v>180</v>
      </c>
      <c r="Y292" s="1">
        <v>0.78</v>
      </c>
      <c r="Z292">
        <v>3</v>
      </c>
      <c r="AA292">
        <v>273</v>
      </c>
      <c r="AB292">
        <v>129</v>
      </c>
      <c r="AC292">
        <v>0</v>
      </c>
      <c r="AD292">
        <v>0</v>
      </c>
      <c r="AE292">
        <v>3</v>
      </c>
      <c r="AF292">
        <v>2</v>
      </c>
      <c r="AG292">
        <v>140</v>
      </c>
      <c r="AH292">
        <v>17</v>
      </c>
      <c r="AI292">
        <v>6</v>
      </c>
      <c r="AJ292">
        <v>47</v>
      </c>
      <c r="AK292">
        <v>27</v>
      </c>
      <c r="AL292">
        <v>10</v>
      </c>
      <c r="AM292">
        <v>50</v>
      </c>
      <c r="AN292">
        <v>158</v>
      </c>
      <c r="AO292">
        <v>86</v>
      </c>
      <c r="AP292" s="1">
        <v>0.54</v>
      </c>
      <c r="AQ292">
        <v>33</v>
      </c>
      <c r="AR292">
        <v>22</v>
      </c>
      <c r="AS292" s="1">
        <v>0.67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0</v>
      </c>
      <c r="AZ292">
        <v>0</v>
      </c>
      <c r="BA292" s="1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f t="shared" si="4"/>
        <v>4.2</v>
      </c>
    </row>
    <row r="293" spans="1:59" x14ac:dyDescent="0.3">
      <c r="A293" t="s">
        <v>496</v>
      </c>
      <c r="B293" s="4">
        <v>32</v>
      </c>
      <c r="C293" t="s">
        <v>787</v>
      </c>
      <c r="D293" t="s">
        <v>163</v>
      </c>
      <c r="E293" t="s">
        <v>773</v>
      </c>
      <c r="F293">
        <v>23</v>
      </c>
      <c r="G293">
        <v>1059</v>
      </c>
      <c r="H293">
        <v>1</v>
      </c>
      <c r="I293">
        <v>2</v>
      </c>
      <c r="J293">
        <v>15</v>
      </c>
      <c r="K293">
        <v>16</v>
      </c>
      <c r="L293" s="1">
        <v>0.13</v>
      </c>
      <c r="M293">
        <v>0</v>
      </c>
      <c r="N293">
        <v>1</v>
      </c>
      <c r="O293">
        <v>0</v>
      </c>
      <c r="P293">
        <v>865</v>
      </c>
      <c r="Q293">
        <v>1394</v>
      </c>
      <c r="R293">
        <v>1153</v>
      </c>
      <c r="S293" s="1">
        <v>0.83</v>
      </c>
      <c r="T293">
        <v>17</v>
      </c>
      <c r="U293">
        <v>5</v>
      </c>
      <c r="V293" s="1">
        <v>0.28999999999999998</v>
      </c>
      <c r="W293">
        <v>397</v>
      </c>
      <c r="X293">
        <v>285</v>
      </c>
      <c r="Y293" s="1">
        <v>0.72</v>
      </c>
      <c r="Z293">
        <v>4</v>
      </c>
      <c r="AA293">
        <v>203</v>
      </c>
      <c r="AB293">
        <v>85</v>
      </c>
      <c r="AC293">
        <v>0</v>
      </c>
      <c r="AD293">
        <v>0</v>
      </c>
      <c r="AE293">
        <v>1</v>
      </c>
      <c r="AF293">
        <v>0</v>
      </c>
      <c r="AG293">
        <v>193</v>
      </c>
      <c r="AH293">
        <v>5</v>
      </c>
      <c r="AI293">
        <v>1</v>
      </c>
      <c r="AJ293">
        <v>8</v>
      </c>
      <c r="AK293">
        <v>49</v>
      </c>
      <c r="AL293">
        <v>20</v>
      </c>
      <c r="AM293">
        <v>19</v>
      </c>
      <c r="AN293">
        <v>211</v>
      </c>
      <c r="AO293">
        <v>111</v>
      </c>
      <c r="AP293" s="1">
        <v>0.53</v>
      </c>
      <c r="AQ293">
        <v>84</v>
      </c>
      <c r="AR293">
        <v>52</v>
      </c>
      <c r="AS293" s="1">
        <v>0.62</v>
      </c>
      <c r="AT293">
        <v>0</v>
      </c>
      <c r="AU293">
        <v>0</v>
      </c>
      <c r="AV293">
        <v>0</v>
      </c>
      <c r="AW293">
        <v>8</v>
      </c>
      <c r="AX293">
        <v>4</v>
      </c>
      <c r="AY293">
        <v>0</v>
      </c>
      <c r="AZ293">
        <v>0</v>
      </c>
      <c r="BA293" s="1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f t="shared" si="4"/>
        <v>4.2</v>
      </c>
    </row>
    <row r="294" spans="1:59" x14ac:dyDescent="0.3">
      <c r="A294" t="s">
        <v>438</v>
      </c>
      <c r="B294" s="4">
        <v>25</v>
      </c>
      <c r="C294" t="s">
        <v>425</v>
      </c>
      <c r="D294" t="s">
        <v>96</v>
      </c>
      <c r="E294" t="s">
        <v>774</v>
      </c>
      <c r="F294">
        <v>31</v>
      </c>
      <c r="G294">
        <v>2565</v>
      </c>
      <c r="H294">
        <v>1</v>
      </c>
      <c r="I294">
        <v>2</v>
      </c>
      <c r="J294">
        <v>19</v>
      </c>
      <c r="K294">
        <v>5</v>
      </c>
      <c r="L294" s="1">
        <v>0</v>
      </c>
      <c r="M294">
        <v>2</v>
      </c>
      <c r="N294">
        <v>0</v>
      </c>
      <c r="O294">
        <v>0</v>
      </c>
      <c r="P294">
        <v>2221</v>
      </c>
      <c r="Q294">
        <v>1401</v>
      </c>
      <c r="R294">
        <v>1220</v>
      </c>
      <c r="S294" s="1">
        <v>0.87</v>
      </c>
      <c r="T294">
        <v>7</v>
      </c>
      <c r="U294">
        <v>4</v>
      </c>
      <c r="V294" s="1">
        <v>0.56999999999999995</v>
      </c>
      <c r="W294">
        <v>400</v>
      </c>
      <c r="X294">
        <v>306</v>
      </c>
      <c r="Y294" s="1">
        <v>0.77</v>
      </c>
      <c r="Z294">
        <v>2</v>
      </c>
      <c r="AA294">
        <v>280</v>
      </c>
      <c r="AB294">
        <v>124</v>
      </c>
      <c r="AC294">
        <v>0</v>
      </c>
      <c r="AD294">
        <v>1</v>
      </c>
      <c r="AE294">
        <v>5</v>
      </c>
      <c r="AF294">
        <v>5</v>
      </c>
      <c r="AG294">
        <v>194</v>
      </c>
      <c r="AH294">
        <v>0</v>
      </c>
      <c r="AI294">
        <v>11</v>
      </c>
      <c r="AJ294">
        <v>125</v>
      </c>
      <c r="AK294">
        <v>48</v>
      </c>
      <c r="AL294">
        <v>9</v>
      </c>
      <c r="AM294">
        <v>40</v>
      </c>
      <c r="AN294">
        <v>349</v>
      </c>
      <c r="AO294">
        <v>196</v>
      </c>
      <c r="AP294" s="1">
        <v>0.56000000000000005</v>
      </c>
      <c r="AQ294">
        <v>40</v>
      </c>
      <c r="AR294">
        <v>25</v>
      </c>
      <c r="AS294" s="1">
        <v>0.63</v>
      </c>
      <c r="AT294">
        <v>0</v>
      </c>
      <c r="AU294">
        <v>0</v>
      </c>
      <c r="AV294">
        <v>0</v>
      </c>
      <c r="AW294">
        <v>27</v>
      </c>
      <c r="AX294">
        <v>5</v>
      </c>
      <c r="AY294">
        <v>0</v>
      </c>
      <c r="AZ294">
        <v>0</v>
      </c>
      <c r="BA294" s="1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f t="shared" si="4"/>
        <v>4.2</v>
      </c>
    </row>
    <row r="295" spans="1:59" x14ac:dyDescent="0.3">
      <c r="A295" t="s">
        <v>121</v>
      </c>
      <c r="B295" s="4">
        <v>26</v>
      </c>
      <c r="C295" t="s">
        <v>98</v>
      </c>
      <c r="D295" t="s">
        <v>70</v>
      </c>
      <c r="E295" t="s">
        <v>774</v>
      </c>
      <c r="F295">
        <v>27</v>
      </c>
      <c r="G295">
        <v>2077</v>
      </c>
      <c r="H295">
        <v>1</v>
      </c>
      <c r="I295">
        <v>1</v>
      </c>
      <c r="J295">
        <v>13</v>
      </c>
      <c r="K295">
        <v>6</v>
      </c>
      <c r="L295" s="1">
        <v>0.03</v>
      </c>
      <c r="M295">
        <v>0</v>
      </c>
      <c r="N295">
        <v>0</v>
      </c>
      <c r="O295">
        <v>1</v>
      </c>
      <c r="P295">
        <v>1251</v>
      </c>
      <c r="Q295">
        <v>1468</v>
      </c>
      <c r="R295">
        <v>1203</v>
      </c>
      <c r="S295" s="1">
        <v>0.82</v>
      </c>
      <c r="T295">
        <v>7</v>
      </c>
      <c r="U295">
        <v>2</v>
      </c>
      <c r="V295" s="1">
        <v>0.28999999999999998</v>
      </c>
      <c r="W295">
        <v>183</v>
      </c>
      <c r="X295">
        <v>95</v>
      </c>
      <c r="Y295" s="1">
        <v>0.52</v>
      </c>
      <c r="Z295">
        <v>3</v>
      </c>
      <c r="AA295">
        <v>363</v>
      </c>
      <c r="AB295">
        <v>149</v>
      </c>
      <c r="AC295">
        <v>0</v>
      </c>
      <c r="AD295">
        <v>0</v>
      </c>
      <c r="AE295">
        <v>2</v>
      </c>
      <c r="AF295">
        <v>2</v>
      </c>
      <c r="AG295">
        <v>130</v>
      </c>
      <c r="AH295">
        <v>10</v>
      </c>
      <c r="AI295">
        <v>5</v>
      </c>
      <c r="AJ295">
        <v>58</v>
      </c>
      <c r="AK295">
        <v>54</v>
      </c>
      <c r="AL295">
        <v>21</v>
      </c>
      <c r="AM295">
        <v>56</v>
      </c>
      <c r="AN295">
        <v>152</v>
      </c>
      <c r="AO295">
        <v>94</v>
      </c>
      <c r="AP295" s="1">
        <v>0.62</v>
      </c>
      <c r="AQ295">
        <v>111</v>
      </c>
      <c r="AR295">
        <v>61</v>
      </c>
      <c r="AS295" s="1">
        <v>0.55000000000000004</v>
      </c>
      <c r="AT295">
        <v>0</v>
      </c>
      <c r="AU295">
        <v>0</v>
      </c>
      <c r="AV295">
        <v>0</v>
      </c>
      <c r="AW295">
        <v>27</v>
      </c>
      <c r="AX295">
        <v>7</v>
      </c>
      <c r="AY295">
        <v>0</v>
      </c>
      <c r="AZ295">
        <v>0</v>
      </c>
      <c r="BA295" s="1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f t="shared" si="4"/>
        <v>4.2</v>
      </c>
    </row>
    <row r="296" spans="1:59" x14ac:dyDescent="0.3">
      <c r="A296" t="s">
        <v>576</v>
      </c>
      <c r="B296" s="4">
        <v>25</v>
      </c>
      <c r="C296" t="s">
        <v>566</v>
      </c>
      <c r="D296" t="s">
        <v>59</v>
      </c>
      <c r="E296" t="s">
        <v>773</v>
      </c>
      <c r="F296">
        <v>27</v>
      </c>
      <c r="G296">
        <v>2154</v>
      </c>
      <c r="H296">
        <v>1</v>
      </c>
      <c r="I296">
        <v>0</v>
      </c>
      <c r="J296">
        <v>10</v>
      </c>
      <c r="K296">
        <v>5</v>
      </c>
      <c r="L296" s="1">
        <v>0.14000000000000001</v>
      </c>
      <c r="M296">
        <v>1</v>
      </c>
      <c r="N296">
        <v>0</v>
      </c>
      <c r="O296">
        <v>0</v>
      </c>
      <c r="P296">
        <v>1414</v>
      </c>
      <c r="Q296">
        <v>1628</v>
      </c>
      <c r="R296">
        <v>1477</v>
      </c>
      <c r="S296" s="1">
        <v>0.91</v>
      </c>
      <c r="T296">
        <v>9</v>
      </c>
      <c r="U296">
        <v>0</v>
      </c>
      <c r="V296" s="1">
        <v>0</v>
      </c>
      <c r="W296">
        <v>352</v>
      </c>
      <c r="X296">
        <v>281</v>
      </c>
      <c r="Y296" s="1">
        <v>0.8</v>
      </c>
      <c r="Z296">
        <v>1</v>
      </c>
      <c r="AA296">
        <v>307</v>
      </c>
      <c r="AB296">
        <v>191</v>
      </c>
      <c r="AC296">
        <v>0</v>
      </c>
      <c r="AD296">
        <v>0</v>
      </c>
      <c r="AE296">
        <v>0</v>
      </c>
      <c r="AF296">
        <v>2</v>
      </c>
      <c r="AG296">
        <v>63</v>
      </c>
      <c r="AH296">
        <v>17</v>
      </c>
      <c r="AI296">
        <v>3</v>
      </c>
      <c r="AJ296">
        <v>50</v>
      </c>
      <c r="AK296">
        <v>16</v>
      </c>
      <c r="AL296">
        <v>29</v>
      </c>
      <c r="AM296">
        <v>49</v>
      </c>
      <c r="AN296">
        <v>71</v>
      </c>
      <c r="AO296">
        <v>46</v>
      </c>
      <c r="AP296" s="1">
        <v>0.65</v>
      </c>
      <c r="AQ296">
        <v>93</v>
      </c>
      <c r="AR296">
        <v>55</v>
      </c>
      <c r="AS296" s="1">
        <v>0.59</v>
      </c>
      <c r="AT296">
        <v>0</v>
      </c>
      <c r="AU296">
        <v>0</v>
      </c>
      <c r="AV296">
        <v>0</v>
      </c>
      <c r="AW296">
        <v>50</v>
      </c>
      <c r="AX296">
        <v>12</v>
      </c>
      <c r="AY296">
        <v>0</v>
      </c>
      <c r="AZ296">
        <v>0</v>
      </c>
      <c r="BA296" s="1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f t="shared" si="4"/>
        <v>4.2</v>
      </c>
    </row>
    <row r="297" spans="1:59" x14ac:dyDescent="0.3">
      <c r="A297" t="s">
        <v>265</v>
      </c>
      <c r="B297" s="4">
        <v>26</v>
      </c>
      <c r="C297" t="s">
        <v>240</v>
      </c>
      <c r="D297" t="s">
        <v>59</v>
      </c>
      <c r="E297" t="s">
        <v>774</v>
      </c>
      <c r="F297">
        <v>22</v>
      </c>
      <c r="G297">
        <v>1404</v>
      </c>
      <c r="H297">
        <v>1</v>
      </c>
      <c r="I297">
        <v>1</v>
      </c>
      <c r="J297">
        <v>13</v>
      </c>
      <c r="K297">
        <v>3</v>
      </c>
      <c r="L297" s="1">
        <v>0</v>
      </c>
      <c r="M297">
        <v>2</v>
      </c>
      <c r="N297">
        <v>2</v>
      </c>
      <c r="O297">
        <v>1</v>
      </c>
      <c r="P297">
        <v>1348</v>
      </c>
      <c r="Q297">
        <v>1665</v>
      </c>
      <c r="R297">
        <v>1441</v>
      </c>
      <c r="S297" s="1">
        <v>0.87</v>
      </c>
      <c r="T297">
        <v>13</v>
      </c>
      <c r="U297">
        <v>3</v>
      </c>
      <c r="V297" s="1">
        <v>0.23</v>
      </c>
      <c r="W297">
        <v>196</v>
      </c>
      <c r="X297">
        <v>133</v>
      </c>
      <c r="Y297" s="1">
        <v>0.68</v>
      </c>
      <c r="Z297">
        <v>0</v>
      </c>
      <c r="AA297">
        <v>387</v>
      </c>
      <c r="AB297">
        <v>215</v>
      </c>
      <c r="AC297">
        <v>0</v>
      </c>
      <c r="AD297">
        <v>0</v>
      </c>
      <c r="AE297">
        <v>1</v>
      </c>
      <c r="AF297">
        <v>3</v>
      </c>
      <c r="AG297">
        <v>116</v>
      </c>
      <c r="AH297">
        <v>0</v>
      </c>
      <c r="AI297">
        <v>7</v>
      </c>
      <c r="AJ297">
        <v>79</v>
      </c>
      <c r="AK297">
        <v>25</v>
      </c>
      <c r="AL297">
        <v>15</v>
      </c>
      <c r="AM297">
        <v>17</v>
      </c>
      <c r="AN297">
        <v>153</v>
      </c>
      <c r="AO297">
        <v>96</v>
      </c>
      <c r="AP297" s="1">
        <v>0.63</v>
      </c>
      <c r="AQ297">
        <v>80</v>
      </c>
      <c r="AR297">
        <v>53</v>
      </c>
      <c r="AS297" s="1">
        <v>0.66</v>
      </c>
      <c r="AT297">
        <v>0</v>
      </c>
      <c r="AU297">
        <v>0</v>
      </c>
      <c r="AV297">
        <v>0</v>
      </c>
      <c r="AW297">
        <v>8</v>
      </c>
      <c r="AX297">
        <v>4</v>
      </c>
      <c r="AY297">
        <v>0</v>
      </c>
      <c r="AZ297">
        <v>0</v>
      </c>
      <c r="BA297" s="1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f t="shared" si="4"/>
        <v>4.2</v>
      </c>
    </row>
    <row r="298" spans="1:59" x14ac:dyDescent="0.3">
      <c r="A298" t="s">
        <v>596</v>
      </c>
      <c r="B298" s="4">
        <v>22</v>
      </c>
      <c r="C298" t="s">
        <v>566</v>
      </c>
      <c r="D298" t="s">
        <v>59</v>
      </c>
      <c r="E298" t="s">
        <v>774</v>
      </c>
      <c r="F298">
        <v>34</v>
      </c>
      <c r="G298">
        <v>2828</v>
      </c>
      <c r="H298">
        <v>1</v>
      </c>
      <c r="I298">
        <v>0</v>
      </c>
      <c r="J298">
        <v>20</v>
      </c>
      <c r="K298">
        <v>9</v>
      </c>
      <c r="L298" s="1">
        <v>0.15</v>
      </c>
      <c r="M298">
        <v>2</v>
      </c>
      <c r="N298">
        <v>0</v>
      </c>
      <c r="O298">
        <v>0</v>
      </c>
      <c r="P298">
        <v>2522</v>
      </c>
      <c r="Q298">
        <v>1840</v>
      </c>
      <c r="R298">
        <v>1631</v>
      </c>
      <c r="S298" s="1">
        <v>0.89</v>
      </c>
      <c r="T298">
        <v>12</v>
      </c>
      <c r="U298">
        <v>2</v>
      </c>
      <c r="V298" s="1">
        <v>0.17</v>
      </c>
      <c r="W298">
        <v>589</v>
      </c>
      <c r="X298">
        <v>472</v>
      </c>
      <c r="Y298" s="1">
        <v>0.8</v>
      </c>
      <c r="Z298">
        <v>6</v>
      </c>
      <c r="AA298">
        <v>455</v>
      </c>
      <c r="AB298">
        <v>244</v>
      </c>
      <c r="AC298">
        <v>1</v>
      </c>
      <c r="AD298">
        <v>0</v>
      </c>
      <c r="AE298">
        <v>3</v>
      </c>
      <c r="AF298">
        <v>4</v>
      </c>
      <c r="AG298">
        <v>138</v>
      </c>
      <c r="AH298">
        <v>5</v>
      </c>
      <c r="AI298">
        <v>3</v>
      </c>
      <c r="AJ298">
        <v>140</v>
      </c>
      <c r="AK298">
        <v>35</v>
      </c>
      <c r="AL298">
        <v>9</v>
      </c>
      <c r="AM298">
        <v>0</v>
      </c>
      <c r="AN298">
        <v>244</v>
      </c>
      <c r="AO298">
        <v>144</v>
      </c>
      <c r="AP298" s="1">
        <v>0.59</v>
      </c>
      <c r="AQ298">
        <v>56</v>
      </c>
      <c r="AR298">
        <v>28</v>
      </c>
      <c r="AS298" s="1">
        <v>0.5</v>
      </c>
      <c r="AT298">
        <v>0</v>
      </c>
      <c r="AU298">
        <v>0</v>
      </c>
      <c r="AV298">
        <v>0</v>
      </c>
      <c r="AW298">
        <v>35</v>
      </c>
      <c r="AX298">
        <v>9</v>
      </c>
      <c r="AY298">
        <v>0</v>
      </c>
      <c r="AZ298">
        <v>0</v>
      </c>
      <c r="BA298" s="1">
        <v>0</v>
      </c>
      <c r="BB298">
        <v>0</v>
      </c>
      <c r="BC298">
        <v>3</v>
      </c>
      <c r="BD298">
        <v>0</v>
      </c>
      <c r="BE298">
        <v>0</v>
      </c>
      <c r="BF298">
        <v>0</v>
      </c>
      <c r="BG298">
        <f t="shared" si="4"/>
        <v>4.2</v>
      </c>
    </row>
    <row r="299" spans="1:59" x14ac:dyDescent="0.3">
      <c r="A299" t="s">
        <v>108</v>
      </c>
      <c r="B299" s="4">
        <v>22</v>
      </c>
      <c r="C299" t="s">
        <v>98</v>
      </c>
      <c r="D299" t="s">
        <v>74</v>
      </c>
      <c r="E299" t="s">
        <v>774</v>
      </c>
      <c r="F299">
        <v>29</v>
      </c>
      <c r="G299">
        <v>1128</v>
      </c>
      <c r="H299">
        <v>1</v>
      </c>
      <c r="I299">
        <v>2</v>
      </c>
      <c r="J299">
        <v>19</v>
      </c>
      <c r="K299">
        <v>4</v>
      </c>
      <c r="L299" s="1">
        <v>0.05</v>
      </c>
      <c r="M299">
        <v>0</v>
      </c>
      <c r="N299">
        <v>0</v>
      </c>
      <c r="O299">
        <v>3</v>
      </c>
      <c r="P299">
        <v>976</v>
      </c>
      <c r="Q299">
        <v>1897</v>
      </c>
      <c r="R299">
        <v>1713</v>
      </c>
      <c r="S299" s="1">
        <v>0.9</v>
      </c>
      <c r="T299">
        <v>0</v>
      </c>
      <c r="U299">
        <v>0</v>
      </c>
      <c r="V299" s="1">
        <v>0</v>
      </c>
      <c r="W299">
        <v>287</v>
      </c>
      <c r="X299">
        <v>219</v>
      </c>
      <c r="Y299" s="1">
        <v>0.76</v>
      </c>
      <c r="Z299">
        <v>1</v>
      </c>
      <c r="AA299">
        <v>391</v>
      </c>
      <c r="AB299">
        <v>227</v>
      </c>
      <c r="AC299">
        <v>0</v>
      </c>
      <c r="AD299">
        <v>1</v>
      </c>
      <c r="AE299">
        <v>0</v>
      </c>
      <c r="AF299">
        <v>3</v>
      </c>
      <c r="AG299">
        <v>98</v>
      </c>
      <c r="AH299">
        <v>25</v>
      </c>
      <c r="AI299">
        <v>2</v>
      </c>
      <c r="AJ299">
        <v>27</v>
      </c>
      <c r="AK299">
        <v>17</v>
      </c>
      <c r="AL299">
        <v>14</v>
      </c>
      <c r="AM299">
        <v>29</v>
      </c>
      <c r="AN299">
        <v>101</v>
      </c>
      <c r="AO299">
        <v>62</v>
      </c>
      <c r="AP299" s="1">
        <v>0.61</v>
      </c>
      <c r="AQ299">
        <v>106</v>
      </c>
      <c r="AR299">
        <v>75</v>
      </c>
      <c r="AS299" s="1">
        <v>0.71</v>
      </c>
      <c r="AT299">
        <v>0</v>
      </c>
      <c r="AU299">
        <v>0</v>
      </c>
      <c r="AV299">
        <v>0</v>
      </c>
      <c r="AW299">
        <v>11</v>
      </c>
      <c r="AX299">
        <v>2</v>
      </c>
      <c r="AY299">
        <v>0</v>
      </c>
      <c r="AZ299">
        <v>0</v>
      </c>
      <c r="BA299" s="1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f t="shared" si="4"/>
        <v>4.2</v>
      </c>
    </row>
    <row r="300" spans="1:59" x14ac:dyDescent="0.3">
      <c r="A300" t="s">
        <v>152</v>
      </c>
      <c r="B300" s="4">
        <v>27</v>
      </c>
      <c r="C300" t="s">
        <v>131</v>
      </c>
      <c r="D300" t="s">
        <v>59</v>
      </c>
      <c r="E300" t="s">
        <v>773</v>
      </c>
      <c r="F300">
        <v>36</v>
      </c>
      <c r="G300">
        <v>2978</v>
      </c>
      <c r="H300">
        <v>1</v>
      </c>
      <c r="I300">
        <v>3</v>
      </c>
      <c r="J300">
        <v>14</v>
      </c>
      <c r="K300">
        <v>3</v>
      </c>
      <c r="L300" s="1">
        <v>0</v>
      </c>
      <c r="M300">
        <v>0</v>
      </c>
      <c r="N300">
        <v>0</v>
      </c>
      <c r="O300">
        <v>3</v>
      </c>
      <c r="P300">
        <v>1965</v>
      </c>
      <c r="Q300">
        <v>1934</v>
      </c>
      <c r="R300">
        <v>1768</v>
      </c>
      <c r="S300" s="1">
        <v>0.91</v>
      </c>
      <c r="T300">
        <v>5</v>
      </c>
      <c r="U300">
        <v>0</v>
      </c>
      <c r="V300" s="1">
        <v>0</v>
      </c>
      <c r="W300">
        <v>304</v>
      </c>
      <c r="X300">
        <v>217</v>
      </c>
      <c r="Y300" s="1">
        <v>0.71</v>
      </c>
      <c r="Z300">
        <v>2</v>
      </c>
      <c r="AA300">
        <v>391</v>
      </c>
      <c r="AB300">
        <v>201</v>
      </c>
      <c r="AC300">
        <v>0</v>
      </c>
      <c r="AD300">
        <v>0</v>
      </c>
      <c r="AE300">
        <v>0</v>
      </c>
      <c r="AF300">
        <v>1</v>
      </c>
      <c r="AG300">
        <v>104</v>
      </c>
      <c r="AH300">
        <v>18</v>
      </c>
      <c r="AI300">
        <v>5</v>
      </c>
      <c r="AJ300">
        <v>66</v>
      </c>
      <c r="AK300">
        <v>13</v>
      </c>
      <c r="AL300">
        <v>18</v>
      </c>
      <c r="AM300">
        <v>81</v>
      </c>
      <c r="AN300">
        <v>46</v>
      </c>
      <c r="AO300">
        <v>27</v>
      </c>
      <c r="AP300" s="1">
        <v>0.59</v>
      </c>
      <c r="AQ300">
        <v>83</v>
      </c>
      <c r="AR300">
        <v>52</v>
      </c>
      <c r="AS300" s="1">
        <v>0.63</v>
      </c>
      <c r="AT300">
        <v>0</v>
      </c>
      <c r="AU300">
        <v>0</v>
      </c>
      <c r="AV300">
        <v>0</v>
      </c>
      <c r="AW300">
        <v>49</v>
      </c>
      <c r="AX300">
        <v>8</v>
      </c>
      <c r="AY300">
        <v>1</v>
      </c>
      <c r="AZ300">
        <v>0</v>
      </c>
      <c r="BA300" s="1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f t="shared" si="4"/>
        <v>4.2</v>
      </c>
    </row>
    <row r="301" spans="1:59" x14ac:dyDescent="0.3">
      <c r="A301" t="s">
        <v>294</v>
      </c>
      <c r="B301" s="4">
        <v>24</v>
      </c>
      <c r="C301" t="s">
        <v>270</v>
      </c>
      <c r="D301" t="s">
        <v>96</v>
      </c>
      <c r="E301" t="s">
        <v>774</v>
      </c>
      <c r="F301">
        <v>35</v>
      </c>
      <c r="G301">
        <v>3118</v>
      </c>
      <c r="H301">
        <v>1</v>
      </c>
      <c r="I301">
        <v>1</v>
      </c>
      <c r="J301">
        <v>30</v>
      </c>
      <c r="K301">
        <v>3</v>
      </c>
      <c r="L301" s="1">
        <v>0</v>
      </c>
      <c r="M301">
        <v>3</v>
      </c>
      <c r="N301">
        <v>1</v>
      </c>
      <c r="O301">
        <v>1</v>
      </c>
      <c r="P301">
        <v>1991</v>
      </c>
      <c r="Q301">
        <v>1948</v>
      </c>
      <c r="R301">
        <v>1696</v>
      </c>
      <c r="S301" s="1">
        <v>0.87</v>
      </c>
      <c r="T301">
        <v>4</v>
      </c>
      <c r="U301">
        <v>0</v>
      </c>
      <c r="V301" s="1">
        <v>0</v>
      </c>
      <c r="W301">
        <v>235</v>
      </c>
      <c r="X301">
        <v>163</v>
      </c>
      <c r="Y301" s="1">
        <v>0.69</v>
      </c>
      <c r="Z301">
        <v>0</v>
      </c>
      <c r="AA301">
        <v>378</v>
      </c>
      <c r="AB301">
        <v>212</v>
      </c>
      <c r="AC301">
        <v>0</v>
      </c>
      <c r="AD301">
        <v>0</v>
      </c>
      <c r="AE301">
        <v>0</v>
      </c>
      <c r="AF301">
        <v>3</v>
      </c>
      <c r="AG301">
        <v>146</v>
      </c>
      <c r="AH301">
        <v>6</v>
      </c>
      <c r="AI301">
        <v>11</v>
      </c>
      <c r="AJ301">
        <v>203</v>
      </c>
      <c r="AK301">
        <v>38</v>
      </c>
      <c r="AL301">
        <v>40</v>
      </c>
      <c r="AM301">
        <v>68</v>
      </c>
      <c r="AN301">
        <v>100</v>
      </c>
      <c r="AO301">
        <v>68</v>
      </c>
      <c r="AP301" s="1">
        <v>0.68</v>
      </c>
      <c r="AQ301">
        <v>169</v>
      </c>
      <c r="AR301">
        <v>113</v>
      </c>
      <c r="AS301" s="1">
        <v>0.67</v>
      </c>
      <c r="AT301">
        <v>0</v>
      </c>
      <c r="AU301">
        <v>0</v>
      </c>
      <c r="AV301">
        <v>0</v>
      </c>
      <c r="AW301">
        <v>34</v>
      </c>
      <c r="AX301">
        <v>5</v>
      </c>
      <c r="AY301">
        <v>0</v>
      </c>
      <c r="AZ301">
        <v>0</v>
      </c>
      <c r="BA301" s="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f t="shared" si="4"/>
        <v>4.2</v>
      </c>
    </row>
    <row r="302" spans="1:59" x14ac:dyDescent="0.3">
      <c r="A302" t="s">
        <v>84</v>
      </c>
      <c r="B302" s="4">
        <v>17</v>
      </c>
      <c r="C302" t="s">
        <v>58</v>
      </c>
      <c r="D302" t="s">
        <v>59</v>
      </c>
      <c r="E302" t="s">
        <v>774</v>
      </c>
      <c r="F302">
        <v>23</v>
      </c>
      <c r="G302">
        <v>1370</v>
      </c>
      <c r="H302">
        <v>1</v>
      </c>
      <c r="I302">
        <v>0</v>
      </c>
      <c r="J302">
        <v>3</v>
      </c>
      <c r="K302">
        <v>6</v>
      </c>
      <c r="L302" s="1">
        <v>0.12</v>
      </c>
      <c r="M302">
        <v>0</v>
      </c>
      <c r="N302">
        <v>0</v>
      </c>
      <c r="O302">
        <v>0</v>
      </c>
      <c r="P302">
        <v>964</v>
      </c>
      <c r="Q302">
        <v>1961</v>
      </c>
      <c r="R302">
        <v>1693</v>
      </c>
      <c r="S302" s="1">
        <v>0.86</v>
      </c>
      <c r="T302">
        <v>8</v>
      </c>
      <c r="U302">
        <v>2</v>
      </c>
      <c r="V302" s="1">
        <v>0.25</v>
      </c>
      <c r="W302">
        <v>288</v>
      </c>
      <c r="X302">
        <v>170</v>
      </c>
      <c r="Y302" s="1">
        <v>0.59</v>
      </c>
      <c r="Z302">
        <v>3</v>
      </c>
      <c r="AA302">
        <v>459</v>
      </c>
      <c r="AB302">
        <v>267</v>
      </c>
      <c r="AC302">
        <v>0</v>
      </c>
      <c r="AD302">
        <v>0</v>
      </c>
      <c r="AE302">
        <v>1</v>
      </c>
      <c r="AF302">
        <v>2</v>
      </c>
      <c r="AG302">
        <v>162</v>
      </c>
      <c r="AH302">
        <v>9</v>
      </c>
      <c r="AI302">
        <v>3</v>
      </c>
      <c r="AJ302">
        <v>24</v>
      </c>
      <c r="AK302">
        <v>34</v>
      </c>
      <c r="AL302">
        <v>57</v>
      </c>
      <c r="AM302">
        <v>22</v>
      </c>
      <c r="AN302">
        <v>129</v>
      </c>
      <c r="AO302">
        <v>75</v>
      </c>
      <c r="AP302" s="1">
        <v>0.57999999999999996</v>
      </c>
      <c r="AQ302">
        <v>189</v>
      </c>
      <c r="AR302">
        <v>119</v>
      </c>
      <c r="AS302" s="1">
        <v>0.63</v>
      </c>
      <c r="AT302">
        <v>0</v>
      </c>
      <c r="AU302">
        <v>0</v>
      </c>
      <c r="AV302">
        <v>0</v>
      </c>
      <c r="AW302">
        <v>11</v>
      </c>
      <c r="AX302">
        <v>3</v>
      </c>
      <c r="AY302">
        <v>2</v>
      </c>
      <c r="AZ302">
        <v>0</v>
      </c>
      <c r="BA302" s="1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f t="shared" si="4"/>
        <v>4.2</v>
      </c>
    </row>
    <row r="303" spans="1:59" x14ac:dyDescent="0.3">
      <c r="A303" t="s">
        <v>586</v>
      </c>
      <c r="B303" s="4">
        <v>20</v>
      </c>
      <c r="C303" t="s">
        <v>566</v>
      </c>
      <c r="D303" t="s">
        <v>96</v>
      </c>
      <c r="E303" t="s">
        <v>773</v>
      </c>
      <c r="F303">
        <v>26</v>
      </c>
      <c r="G303">
        <v>1664</v>
      </c>
      <c r="H303">
        <v>1</v>
      </c>
      <c r="I303">
        <v>1</v>
      </c>
      <c r="J303">
        <v>10</v>
      </c>
      <c r="K303">
        <v>4</v>
      </c>
      <c r="L303" s="1">
        <v>0.12</v>
      </c>
      <c r="M303">
        <v>2</v>
      </c>
      <c r="N303">
        <v>0</v>
      </c>
      <c r="O303">
        <v>0</v>
      </c>
      <c r="P303">
        <v>931</v>
      </c>
      <c r="Q303">
        <v>2595</v>
      </c>
      <c r="R303">
        <v>2328</v>
      </c>
      <c r="S303" s="1">
        <v>0.9</v>
      </c>
      <c r="T303">
        <v>13</v>
      </c>
      <c r="U303">
        <v>3</v>
      </c>
      <c r="V303" s="1">
        <v>0.23</v>
      </c>
      <c r="W303">
        <v>306</v>
      </c>
      <c r="X303">
        <v>211</v>
      </c>
      <c r="Y303" s="1">
        <v>0.69</v>
      </c>
      <c r="Z303">
        <v>3</v>
      </c>
      <c r="AA303">
        <v>486</v>
      </c>
      <c r="AB303">
        <v>266</v>
      </c>
      <c r="AC303">
        <v>0</v>
      </c>
      <c r="AD303">
        <v>0</v>
      </c>
      <c r="AE303">
        <v>0</v>
      </c>
      <c r="AF303">
        <v>5</v>
      </c>
      <c r="AG303">
        <v>121</v>
      </c>
      <c r="AH303">
        <v>13</v>
      </c>
      <c r="AI303">
        <v>0</v>
      </c>
      <c r="AJ303">
        <v>23</v>
      </c>
      <c r="AK303">
        <v>33</v>
      </c>
      <c r="AL303">
        <v>24</v>
      </c>
      <c r="AM303">
        <v>50</v>
      </c>
      <c r="AN303">
        <v>137</v>
      </c>
      <c r="AO303">
        <v>73</v>
      </c>
      <c r="AP303" s="1">
        <v>0.53</v>
      </c>
      <c r="AQ303">
        <v>139</v>
      </c>
      <c r="AR303">
        <v>83</v>
      </c>
      <c r="AS303" s="1">
        <v>0.6</v>
      </c>
      <c r="AT303">
        <v>0</v>
      </c>
      <c r="AU303">
        <v>0</v>
      </c>
      <c r="AV303">
        <v>0</v>
      </c>
      <c r="AW303">
        <v>0</v>
      </c>
      <c r="AX303">
        <v>7</v>
      </c>
      <c r="AY303">
        <v>0</v>
      </c>
      <c r="AZ303">
        <v>0</v>
      </c>
      <c r="BA303" s="1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f t="shared" si="4"/>
        <v>4.2</v>
      </c>
    </row>
    <row r="304" spans="1:59" x14ac:dyDescent="0.3">
      <c r="A304" t="s">
        <v>190</v>
      </c>
      <c r="B304" s="4">
        <v>31</v>
      </c>
      <c r="C304" t="s">
        <v>170</v>
      </c>
      <c r="D304" t="s">
        <v>74</v>
      </c>
      <c r="E304" t="s">
        <v>772</v>
      </c>
      <c r="F304">
        <v>37</v>
      </c>
      <c r="G304">
        <v>3276</v>
      </c>
      <c r="H304">
        <v>0</v>
      </c>
      <c r="I304">
        <v>2</v>
      </c>
      <c r="J304">
        <v>0</v>
      </c>
      <c r="K304">
        <v>0</v>
      </c>
      <c r="L304" s="1">
        <v>0</v>
      </c>
      <c r="M304">
        <v>0</v>
      </c>
      <c r="N304">
        <v>0</v>
      </c>
      <c r="O304">
        <v>0</v>
      </c>
      <c r="P304">
        <v>1986</v>
      </c>
      <c r="Q304">
        <v>0</v>
      </c>
      <c r="R304">
        <v>0</v>
      </c>
      <c r="S304" s="1">
        <v>0</v>
      </c>
      <c r="T304">
        <v>0</v>
      </c>
      <c r="U304">
        <v>0</v>
      </c>
      <c r="V304" s="1">
        <v>0</v>
      </c>
      <c r="W304">
        <v>0</v>
      </c>
      <c r="X304">
        <v>0</v>
      </c>
      <c r="Y304" s="1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7</v>
      </c>
      <c r="AJ304">
        <v>46</v>
      </c>
      <c r="AK304">
        <v>0</v>
      </c>
      <c r="AL304">
        <v>0</v>
      </c>
      <c r="AM304">
        <v>4</v>
      </c>
      <c r="AN304">
        <v>0</v>
      </c>
      <c r="AO304">
        <v>0</v>
      </c>
      <c r="AP304" s="1">
        <v>0</v>
      </c>
      <c r="AQ304">
        <v>0</v>
      </c>
      <c r="AR304">
        <v>0</v>
      </c>
      <c r="AS304" s="1">
        <v>0</v>
      </c>
      <c r="AT304">
        <v>55</v>
      </c>
      <c r="AU304">
        <v>53</v>
      </c>
      <c r="AV304">
        <v>0</v>
      </c>
      <c r="AW304">
        <v>0</v>
      </c>
      <c r="AX304">
        <v>1</v>
      </c>
      <c r="AY304">
        <v>0</v>
      </c>
      <c r="AZ304">
        <v>153</v>
      </c>
      <c r="BA304" s="1">
        <v>0.74</v>
      </c>
      <c r="BB304">
        <v>0</v>
      </c>
      <c r="BC304">
        <v>0</v>
      </c>
      <c r="BD304">
        <v>20</v>
      </c>
      <c r="BE304">
        <v>46</v>
      </c>
      <c r="BF304">
        <v>0.5</v>
      </c>
      <c r="BG304">
        <f t="shared" si="4"/>
        <v>4.7</v>
      </c>
    </row>
    <row r="305" spans="1:59" x14ac:dyDescent="0.3">
      <c r="A305" t="s">
        <v>565</v>
      </c>
      <c r="B305" s="4">
        <v>26</v>
      </c>
      <c r="C305" t="s">
        <v>566</v>
      </c>
      <c r="D305" t="s">
        <v>59</v>
      </c>
      <c r="E305" t="s">
        <v>772</v>
      </c>
      <c r="F305">
        <v>30</v>
      </c>
      <c r="G305">
        <v>2700</v>
      </c>
      <c r="H305">
        <v>0</v>
      </c>
      <c r="I305">
        <v>0</v>
      </c>
      <c r="J305">
        <v>0</v>
      </c>
      <c r="K305">
        <v>0</v>
      </c>
      <c r="L305" s="1">
        <v>0</v>
      </c>
      <c r="M305">
        <v>0</v>
      </c>
      <c r="N305">
        <v>0</v>
      </c>
      <c r="O305">
        <v>0</v>
      </c>
      <c r="P305">
        <v>1421</v>
      </c>
      <c r="Q305">
        <v>0</v>
      </c>
      <c r="R305">
        <v>0</v>
      </c>
      <c r="S305" s="1">
        <v>0</v>
      </c>
      <c r="T305">
        <v>0</v>
      </c>
      <c r="U305">
        <v>0</v>
      </c>
      <c r="V305" s="1">
        <v>0</v>
      </c>
      <c r="W305">
        <v>0</v>
      </c>
      <c r="X305">
        <v>0</v>
      </c>
      <c r="Y305" s="1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</v>
      </c>
      <c r="AJ305">
        <v>28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0</v>
      </c>
      <c r="AQ305">
        <v>0</v>
      </c>
      <c r="AR305">
        <v>0</v>
      </c>
      <c r="AS305" s="1">
        <v>0</v>
      </c>
      <c r="AT305">
        <v>66</v>
      </c>
      <c r="AU305">
        <v>66</v>
      </c>
      <c r="AV305">
        <v>0</v>
      </c>
      <c r="AW305">
        <v>1</v>
      </c>
      <c r="AX305">
        <v>2</v>
      </c>
      <c r="AY305">
        <v>0</v>
      </c>
      <c r="AZ305">
        <v>125</v>
      </c>
      <c r="BA305" s="1">
        <v>0.66</v>
      </c>
      <c r="BB305">
        <v>2</v>
      </c>
      <c r="BC305">
        <v>0</v>
      </c>
      <c r="BD305">
        <v>0</v>
      </c>
      <c r="BE305">
        <v>25</v>
      </c>
      <c r="BF305">
        <v>0.1</v>
      </c>
      <c r="BG305">
        <f t="shared" si="4"/>
        <v>4.3</v>
      </c>
    </row>
    <row r="306" spans="1:59" x14ac:dyDescent="0.3">
      <c r="A306" t="s">
        <v>319</v>
      </c>
      <c r="B306" s="4">
        <v>30</v>
      </c>
      <c r="C306" t="s">
        <v>300</v>
      </c>
      <c r="D306" t="s">
        <v>59</v>
      </c>
      <c r="E306" t="s">
        <v>772</v>
      </c>
      <c r="F306">
        <v>38</v>
      </c>
      <c r="G306">
        <v>3420</v>
      </c>
      <c r="H306">
        <v>0</v>
      </c>
      <c r="I306">
        <v>1</v>
      </c>
      <c r="J306">
        <v>0</v>
      </c>
      <c r="K306">
        <v>0</v>
      </c>
      <c r="L306" s="1">
        <v>0</v>
      </c>
      <c r="M306">
        <v>0</v>
      </c>
      <c r="N306">
        <v>1</v>
      </c>
      <c r="O306">
        <v>0</v>
      </c>
      <c r="P306">
        <v>1822</v>
      </c>
      <c r="Q306">
        <v>0</v>
      </c>
      <c r="R306">
        <v>0</v>
      </c>
      <c r="S306" s="1">
        <v>0</v>
      </c>
      <c r="T306">
        <v>0</v>
      </c>
      <c r="U306">
        <v>0</v>
      </c>
      <c r="V306" s="1">
        <v>0</v>
      </c>
      <c r="W306">
        <v>0</v>
      </c>
      <c r="X306">
        <v>0</v>
      </c>
      <c r="Y306" s="1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12</v>
      </c>
      <c r="AJ306">
        <v>52</v>
      </c>
      <c r="AK306">
        <v>0</v>
      </c>
      <c r="AL306">
        <v>0</v>
      </c>
      <c r="AM306">
        <v>1</v>
      </c>
      <c r="AN306">
        <v>0</v>
      </c>
      <c r="AO306">
        <v>0</v>
      </c>
      <c r="AP306" s="1">
        <v>0</v>
      </c>
      <c r="AQ306">
        <v>0</v>
      </c>
      <c r="AR306">
        <v>0</v>
      </c>
      <c r="AS306" s="1">
        <v>0</v>
      </c>
      <c r="AT306">
        <v>44</v>
      </c>
      <c r="AU306">
        <v>50</v>
      </c>
      <c r="AV306">
        <v>0</v>
      </c>
      <c r="AW306">
        <v>0</v>
      </c>
      <c r="AX306">
        <v>7</v>
      </c>
      <c r="AY306">
        <v>0</v>
      </c>
      <c r="AZ306">
        <v>122</v>
      </c>
      <c r="BA306" s="1">
        <v>0.74</v>
      </c>
      <c r="BB306">
        <v>2</v>
      </c>
      <c r="BC306">
        <v>0</v>
      </c>
      <c r="BD306">
        <v>22</v>
      </c>
      <c r="BE306">
        <v>31</v>
      </c>
      <c r="BF306">
        <v>6</v>
      </c>
      <c r="BG306">
        <f t="shared" si="4"/>
        <v>10.199999999999999</v>
      </c>
    </row>
    <row r="307" spans="1:59" x14ac:dyDescent="0.3">
      <c r="A307" t="s">
        <v>552</v>
      </c>
      <c r="B307" s="4">
        <v>32</v>
      </c>
      <c r="C307" t="s">
        <v>785</v>
      </c>
      <c r="D307" t="s">
        <v>80</v>
      </c>
      <c r="E307" t="s">
        <v>772</v>
      </c>
      <c r="F307">
        <v>38</v>
      </c>
      <c r="G307">
        <v>3420</v>
      </c>
      <c r="H307">
        <v>0</v>
      </c>
      <c r="I307">
        <v>0</v>
      </c>
      <c r="J307">
        <v>0</v>
      </c>
      <c r="K307">
        <v>0</v>
      </c>
      <c r="L307" s="1">
        <v>0</v>
      </c>
      <c r="M307">
        <v>0</v>
      </c>
      <c r="N307">
        <v>0</v>
      </c>
      <c r="O307">
        <v>0</v>
      </c>
      <c r="P307">
        <v>1209</v>
      </c>
      <c r="Q307">
        <v>0</v>
      </c>
      <c r="R307">
        <v>0</v>
      </c>
      <c r="S307" s="1">
        <v>0</v>
      </c>
      <c r="T307">
        <v>0</v>
      </c>
      <c r="U307">
        <v>0</v>
      </c>
      <c r="V307" s="1">
        <v>0</v>
      </c>
      <c r="W307">
        <v>0</v>
      </c>
      <c r="X307">
        <v>0</v>
      </c>
      <c r="Y307" s="1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13</v>
      </c>
      <c r="AJ307">
        <v>54</v>
      </c>
      <c r="AK307">
        <v>0</v>
      </c>
      <c r="AL307">
        <v>0</v>
      </c>
      <c r="AM307">
        <v>1</v>
      </c>
      <c r="AN307">
        <v>0</v>
      </c>
      <c r="AO307">
        <v>0</v>
      </c>
      <c r="AP307" s="1">
        <v>0</v>
      </c>
      <c r="AQ307">
        <v>0</v>
      </c>
      <c r="AR307">
        <v>0</v>
      </c>
      <c r="AS307" s="1">
        <v>0</v>
      </c>
      <c r="AT307">
        <v>46</v>
      </c>
      <c r="AU307">
        <v>50</v>
      </c>
      <c r="AV307">
        <v>0</v>
      </c>
      <c r="AW307">
        <v>1</v>
      </c>
      <c r="AX307">
        <v>4</v>
      </c>
      <c r="AY307">
        <v>0</v>
      </c>
      <c r="AZ307">
        <v>120</v>
      </c>
      <c r="BA307" s="1">
        <v>0.72</v>
      </c>
      <c r="BB307">
        <v>0</v>
      </c>
      <c r="BC307">
        <v>0</v>
      </c>
      <c r="BD307">
        <v>28</v>
      </c>
      <c r="BE307">
        <v>19</v>
      </c>
      <c r="BF307">
        <v>4.3</v>
      </c>
      <c r="BG307">
        <f t="shared" si="4"/>
        <v>8.5</v>
      </c>
    </row>
    <row r="308" spans="1:59" x14ac:dyDescent="0.3">
      <c r="A308" t="s">
        <v>333</v>
      </c>
      <c r="B308" s="4">
        <v>32</v>
      </c>
      <c r="C308" t="s">
        <v>329</v>
      </c>
      <c r="D308" t="s">
        <v>76</v>
      </c>
      <c r="E308" t="s">
        <v>772</v>
      </c>
      <c r="F308">
        <v>38</v>
      </c>
      <c r="G308">
        <v>3420</v>
      </c>
      <c r="H308">
        <v>0</v>
      </c>
      <c r="I308">
        <v>1</v>
      </c>
      <c r="J308">
        <v>0</v>
      </c>
      <c r="K308">
        <v>0</v>
      </c>
      <c r="L308" s="1">
        <v>0</v>
      </c>
      <c r="M308">
        <v>0</v>
      </c>
      <c r="N308">
        <v>0</v>
      </c>
      <c r="O308">
        <v>0</v>
      </c>
      <c r="P308">
        <v>1586</v>
      </c>
      <c r="Q308">
        <v>0</v>
      </c>
      <c r="R308">
        <v>0</v>
      </c>
      <c r="S308" s="1">
        <v>0</v>
      </c>
      <c r="T308">
        <v>0</v>
      </c>
      <c r="U308">
        <v>0</v>
      </c>
      <c r="V308" s="1">
        <v>0</v>
      </c>
      <c r="W308">
        <v>0</v>
      </c>
      <c r="X308">
        <v>0</v>
      </c>
      <c r="Y308" s="1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  <c r="AJ308">
        <v>32</v>
      </c>
      <c r="AK308">
        <v>0</v>
      </c>
      <c r="AL308">
        <v>0</v>
      </c>
      <c r="AM308">
        <v>2</v>
      </c>
      <c r="AN308">
        <v>0</v>
      </c>
      <c r="AO308">
        <v>0</v>
      </c>
      <c r="AP308" s="1">
        <v>0</v>
      </c>
      <c r="AQ308">
        <v>0</v>
      </c>
      <c r="AR308">
        <v>0</v>
      </c>
      <c r="AS308" s="1">
        <v>0</v>
      </c>
      <c r="AT308">
        <v>54</v>
      </c>
      <c r="AU308">
        <v>49</v>
      </c>
      <c r="AV308">
        <v>0</v>
      </c>
      <c r="AW308">
        <v>0</v>
      </c>
      <c r="AX308">
        <v>5</v>
      </c>
      <c r="AY308">
        <v>0</v>
      </c>
      <c r="AZ308">
        <v>110</v>
      </c>
      <c r="BA308" s="1">
        <v>0.67</v>
      </c>
      <c r="BB308">
        <v>1</v>
      </c>
      <c r="BC308">
        <v>0</v>
      </c>
      <c r="BD308">
        <v>21</v>
      </c>
      <c r="BE308">
        <v>23</v>
      </c>
      <c r="BF308">
        <v>-2.7</v>
      </c>
      <c r="BG308">
        <f t="shared" si="4"/>
        <v>1.5</v>
      </c>
    </row>
    <row r="309" spans="1:59" x14ac:dyDescent="0.3">
      <c r="A309" t="s">
        <v>281</v>
      </c>
      <c r="B309" s="4">
        <v>27</v>
      </c>
      <c r="C309" t="s">
        <v>270</v>
      </c>
      <c r="D309" t="s">
        <v>59</v>
      </c>
      <c r="E309" t="s">
        <v>772</v>
      </c>
      <c r="F309">
        <v>38</v>
      </c>
      <c r="G309">
        <v>3420</v>
      </c>
      <c r="H309">
        <v>0</v>
      </c>
      <c r="I309">
        <v>0</v>
      </c>
      <c r="J309">
        <v>1</v>
      </c>
      <c r="K309">
        <v>0</v>
      </c>
      <c r="L309" s="1">
        <v>0</v>
      </c>
      <c r="M309">
        <v>0</v>
      </c>
      <c r="N309">
        <v>0</v>
      </c>
      <c r="O309">
        <v>0</v>
      </c>
      <c r="P309">
        <v>1407</v>
      </c>
      <c r="Q309">
        <v>0</v>
      </c>
      <c r="R309">
        <v>0</v>
      </c>
      <c r="S309" s="1">
        <v>0</v>
      </c>
      <c r="T309">
        <v>0</v>
      </c>
      <c r="U309">
        <v>0</v>
      </c>
      <c r="V309" s="1">
        <v>0</v>
      </c>
      <c r="W309">
        <v>0</v>
      </c>
      <c r="X309">
        <v>0</v>
      </c>
      <c r="Y309" s="1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11</v>
      </c>
      <c r="AJ309">
        <v>40</v>
      </c>
      <c r="AK309">
        <v>0</v>
      </c>
      <c r="AL309">
        <v>0</v>
      </c>
      <c r="AM309">
        <v>2</v>
      </c>
      <c r="AN309">
        <v>0</v>
      </c>
      <c r="AO309">
        <v>0</v>
      </c>
      <c r="AP309" s="1">
        <v>0</v>
      </c>
      <c r="AQ309">
        <v>0</v>
      </c>
      <c r="AR309">
        <v>0</v>
      </c>
      <c r="AS309" s="1">
        <v>0</v>
      </c>
      <c r="AT309">
        <v>51</v>
      </c>
      <c r="AU309">
        <v>53</v>
      </c>
      <c r="AV309">
        <v>0</v>
      </c>
      <c r="AW309">
        <v>0</v>
      </c>
      <c r="AX309">
        <v>3</v>
      </c>
      <c r="AY309">
        <v>0</v>
      </c>
      <c r="AZ309">
        <v>104</v>
      </c>
      <c r="BA309" s="1">
        <v>0.67</v>
      </c>
      <c r="BB309">
        <v>1</v>
      </c>
      <c r="BC309">
        <v>0</v>
      </c>
      <c r="BD309">
        <v>18</v>
      </c>
      <c r="BE309">
        <v>30</v>
      </c>
      <c r="BF309">
        <v>5.0999999999999996</v>
      </c>
      <c r="BG309">
        <f t="shared" si="4"/>
        <v>9.3000000000000007</v>
      </c>
    </row>
    <row r="310" spans="1:59" x14ac:dyDescent="0.3">
      <c r="A310" t="s">
        <v>410</v>
      </c>
      <c r="B310" s="4">
        <v>24</v>
      </c>
      <c r="C310" t="s">
        <v>391</v>
      </c>
      <c r="D310" t="s">
        <v>163</v>
      </c>
      <c r="E310" t="s">
        <v>772</v>
      </c>
      <c r="F310">
        <v>27</v>
      </c>
      <c r="G310">
        <v>2385</v>
      </c>
      <c r="H310">
        <v>0</v>
      </c>
      <c r="I310">
        <v>0</v>
      </c>
      <c r="J310">
        <v>0</v>
      </c>
      <c r="K310">
        <v>0</v>
      </c>
      <c r="L310" s="1">
        <v>0</v>
      </c>
      <c r="M310">
        <v>0</v>
      </c>
      <c r="N310">
        <v>0</v>
      </c>
      <c r="O310">
        <v>0</v>
      </c>
      <c r="P310">
        <v>1252</v>
      </c>
      <c r="Q310">
        <v>0</v>
      </c>
      <c r="R310">
        <v>0</v>
      </c>
      <c r="S310" s="1">
        <v>0</v>
      </c>
      <c r="T310">
        <v>0</v>
      </c>
      <c r="U310">
        <v>0</v>
      </c>
      <c r="V310" s="1">
        <v>0</v>
      </c>
      <c r="W310">
        <v>0</v>
      </c>
      <c r="X310">
        <v>0</v>
      </c>
      <c r="Y310" s="1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33</v>
      </c>
      <c r="AK310">
        <v>0</v>
      </c>
      <c r="AL310">
        <v>0</v>
      </c>
      <c r="AM310">
        <v>1</v>
      </c>
      <c r="AN310">
        <v>0</v>
      </c>
      <c r="AO310">
        <v>0</v>
      </c>
      <c r="AP310" s="1">
        <v>0</v>
      </c>
      <c r="AQ310">
        <v>0</v>
      </c>
      <c r="AR310">
        <v>0</v>
      </c>
      <c r="AS310" s="1">
        <v>0</v>
      </c>
      <c r="AT310">
        <v>58</v>
      </c>
      <c r="AU310">
        <v>57</v>
      </c>
      <c r="AV310">
        <v>0</v>
      </c>
      <c r="AW310">
        <v>0</v>
      </c>
      <c r="AX310">
        <v>1</v>
      </c>
      <c r="AY310">
        <v>0</v>
      </c>
      <c r="AZ310">
        <v>103</v>
      </c>
      <c r="BA310" s="1">
        <v>0.64</v>
      </c>
      <c r="BB310">
        <v>1</v>
      </c>
      <c r="BC310">
        <v>0</v>
      </c>
      <c r="BD310">
        <v>20</v>
      </c>
      <c r="BE310">
        <v>26</v>
      </c>
      <c r="BF310">
        <v>2.5</v>
      </c>
      <c r="BG310">
        <f t="shared" si="4"/>
        <v>6.7</v>
      </c>
    </row>
    <row r="311" spans="1:59" x14ac:dyDescent="0.3">
      <c r="A311" t="s">
        <v>106</v>
      </c>
      <c r="B311" s="4">
        <v>31</v>
      </c>
      <c r="C311" t="s">
        <v>98</v>
      </c>
      <c r="D311" t="s">
        <v>105</v>
      </c>
      <c r="E311" t="s">
        <v>772</v>
      </c>
      <c r="F311">
        <v>37</v>
      </c>
      <c r="G311">
        <v>3195</v>
      </c>
      <c r="H311">
        <v>0</v>
      </c>
      <c r="I311">
        <v>0</v>
      </c>
      <c r="J311">
        <v>0</v>
      </c>
      <c r="K311">
        <v>0</v>
      </c>
      <c r="L311" s="1">
        <v>0</v>
      </c>
      <c r="M311">
        <v>0</v>
      </c>
      <c r="N311">
        <v>0</v>
      </c>
      <c r="O311">
        <v>0</v>
      </c>
      <c r="P311">
        <v>1583</v>
      </c>
      <c r="Q311">
        <v>0</v>
      </c>
      <c r="R311">
        <v>0</v>
      </c>
      <c r="S311" s="1">
        <v>0</v>
      </c>
      <c r="T311">
        <v>0</v>
      </c>
      <c r="U311">
        <v>0</v>
      </c>
      <c r="V311" s="1">
        <v>0</v>
      </c>
      <c r="W311">
        <v>0</v>
      </c>
      <c r="X311">
        <v>0</v>
      </c>
      <c r="Y311" s="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8</v>
      </c>
      <c r="AJ311">
        <v>20</v>
      </c>
      <c r="AK311">
        <v>0</v>
      </c>
      <c r="AL311">
        <v>0</v>
      </c>
      <c r="AM311">
        <v>3</v>
      </c>
      <c r="AN311">
        <v>0</v>
      </c>
      <c r="AO311">
        <v>0</v>
      </c>
      <c r="AP311" s="1">
        <v>0</v>
      </c>
      <c r="AQ311">
        <v>0</v>
      </c>
      <c r="AR311">
        <v>0</v>
      </c>
      <c r="AS311" s="1">
        <v>0</v>
      </c>
      <c r="AT311">
        <v>45</v>
      </c>
      <c r="AU311">
        <v>46</v>
      </c>
      <c r="AV311">
        <v>0</v>
      </c>
      <c r="AW311">
        <v>2</v>
      </c>
      <c r="AX311">
        <v>5</v>
      </c>
      <c r="AY311">
        <v>1</v>
      </c>
      <c r="AZ311">
        <v>100</v>
      </c>
      <c r="BA311" s="1">
        <v>0.69</v>
      </c>
      <c r="BB311">
        <v>1</v>
      </c>
      <c r="BC311">
        <v>0</v>
      </c>
      <c r="BD311">
        <v>3</v>
      </c>
      <c r="BE311">
        <v>56</v>
      </c>
      <c r="BF311">
        <v>1.2</v>
      </c>
      <c r="BG311">
        <f t="shared" si="4"/>
        <v>5.4</v>
      </c>
    </row>
    <row r="312" spans="1:59" x14ac:dyDescent="0.3">
      <c r="A312" t="s">
        <v>262</v>
      </c>
      <c r="B312" s="4">
        <v>26</v>
      </c>
      <c r="C312" t="s">
        <v>240</v>
      </c>
      <c r="D312" t="s">
        <v>62</v>
      </c>
      <c r="E312" t="s">
        <v>772</v>
      </c>
      <c r="F312">
        <v>32</v>
      </c>
      <c r="G312">
        <v>2880</v>
      </c>
      <c r="H312">
        <v>0</v>
      </c>
      <c r="I312">
        <v>0</v>
      </c>
      <c r="J312">
        <v>0</v>
      </c>
      <c r="K312">
        <v>0</v>
      </c>
      <c r="L312" s="1">
        <v>0</v>
      </c>
      <c r="M312">
        <v>0</v>
      </c>
      <c r="N312">
        <v>0</v>
      </c>
      <c r="O312">
        <v>0</v>
      </c>
      <c r="P312">
        <v>1443</v>
      </c>
      <c r="Q312">
        <v>0</v>
      </c>
      <c r="R312">
        <v>0</v>
      </c>
      <c r="S312" s="1">
        <v>0</v>
      </c>
      <c r="T312">
        <v>0</v>
      </c>
      <c r="U312">
        <v>0</v>
      </c>
      <c r="V312" s="1">
        <v>0</v>
      </c>
      <c r="W312">
        <v>0</v>
      </c>
      <c r="X312">
        <v>0</v>
      </c>
      <c r="Y312" s="1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10</v>
      </c>
      <c r="AJ312">
        <v>36</v>
      </c>
      <c r="AK312">
        <v>0</v>
      </c>
      <c r="AL312">
        <v>0</v>
      </c>
      <c r="AM312">
        <v>0</v>
      </c>
      <c r="AN312">
        <v>0</v>
      </c>
      <c r="AO312">
        <v>0</v>
      </c>
      <c r="AP312" s="1">
        <v>0</v>
      </c>
      <c r="AQ312">
        <v>0</v>
      </c>
      <c r="AR312">
        <v>0</v>
      </c>
      <c r="AS312" s="1">
        <v>0</v>
      </c>
      <c r="AT312">
        <v>34</v>
      </c>
      <c r="AU312">
        <v>36</v>
      </c>
      <c r="AV312">
        <v>0</v>
      </c>
      <c r="AW312">
        <v>2</v>
      </c>
      <c r="AX312">
        <v>5</v>
      </c>
      <c r="AY312">
        <v>0</v>
      </c>
      <c r="AZ312">
        <v>95</v>
      </c>
      <c r="BA312" s="1">
        <v>0.74</v>
      </c>
      <c r="BB312">
        <v>1</v>
      </c>
      <c r="BC312">
        <v>0</v>
      </c>
      <c r="BD312">
        <v>0</v>
      </c>
      <c r="BE312">
        <v>47</v>
      </c>
      <c r="BF312">
        <v>2.1</v>
      </c>
      <c r="BG312">
        <f t="shared" si="4"/>
        <v>6.3000000000000007</v>
      </c>
    </row>
    <row r="313" spans="1:59" x14ac:dyDescent="0.3">
      <c r="A313" t="s">
        <v>208</v>
      </c>
      <c r="B313" s="4">
        <v>21</v>
      </c>
      <c r="C313" t="s">
        <v>205</v>
      </c>
      <c r="D313" t="s">
        <v>74</v>
      </c>
      <c r="E313" t="s">
        <v>772</v>
      </c>
      <c r="F313">
        <v>36</v>
      </c>
      <c r="G313">
        <v>3240</v>
      </c>
      <c r="H313">
        <v>0</v>
      </c>
      <c r="I313">
        <v>1</v>
      </c>
      <c r="J313">
        <v>0</v>
      </c>
      <c r="K313">
        <v>0</v>
      </c>
      <c r="L313" s="1">
        <v>0</v>
      </c>
      <c r="M313">
        <v>0</v>
      </c>
      <c r="N313">
        <v>0</v>
      </c>
      <c r="O313">
        <v>0</v>
      </c>
      <c r="P313">
        <v>1489</v>
      </c>
      <c r="Q313">
        <v>0</v>
      </c>
      <c r="R313">
        <v>0</v>
      </c>
      <c r="S313" s="1">
        <v>0</v>
      </c>
      <c r="T313">
        <v>0</v>
      </c>
      <c r="U313">
        <v>0</v>
      </c>
      <c r="V313" s="1">
        <v>0</v>
      </c>
      <c r="W313">
        <v>0</v>
      </c>
      <c r="X313">
        <v>0</v>
      </c>
      <c r="Y313" s="1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7</v>
      </c>
      <c r="AJ313">
        <v>46</v>
      </c>
      <c r="AK313">
        <v>0</v>
      </c>
      <c r="AL313">
        <v>0</v>
      </c>
      <c r="AM313">
        <v>0</v>
      </c>
      <c r="AN313">
        <v>0</v>
      </c>
      <c r="AO313">
        <v>0</v>
      </c>
      <c r="AP313" s="1">
        <v>0</v>
      </c>
      <c r="AQ313">
        <v>0</v>
      </c>
      <c r="AR313">
        <v>0</v>
      </c>
      <c r="AS313" s="1">
        <v>0</v>
      </c>
      <c r="AT313">
        <v>58</v>
      </c>
      <c r="AU313">
        <v>52</v>
      </c>
      <c r="AV313">
        <v>0</v>
      </c>
      <c r="AW313">
        <v>0</v>
      </c>
      <c r="AX313">
        <v>6</v>
      </c>
      <c r="AY313">
        <v>0</v>
      </c>
      <c r="AZ313">
        <v>91</v>
      </c>
      <c r="BA313" s="1">
        <v>0.61</v>
      </c>
      <c r="BB313">
        <v>0</v>
      </c>
      <c r="BC313">
        <v>0</v>
      </c>
      <c r="BD313">
        <v>0</v>
      </c>
      <c r="BE313">
        <v>27</v>
      </c>
      <c r="BF313">
        <v>-4.2</v>
      </c>
      <c r="BG313">
        <f t="shared" si="4"/>
        <v>0</v>
      </c>
    </row>
    <row r="314" spans="1:59" x14ac:dyDescent="0.3">
      <c r="A314" t="s">
        <v>490</v>
      </c>
      <c r="B314" s="4">
        <v>28</v>
      </c>
      <c r="C314" t="s">
        <v>787</v>
      </c>
      <c r="D314" t="s">
        <v>172</v>
      </c>
      <c r="E314" t="s">
        <v>772</v>
      </c>
      <c r="F314">
        <v>34</v>
      </c>
      <c r="G314">
        <v>3060</v>
      </c>
      <c r="H314">
        <v>0</v>
      </c>
      <c r="I314">
        <v>0</v>
      </c>
      <c r="J314">
        <v>0</v>
      </c>
      <c r="K314">
        <v>0</v>
      </c>
      <c r="L314" s="1">
        <v>0</v>
      </c>
      <c r="M314">
        <v>0</v>
      </c>
      <c r="N314">
        <v>0</v>
      </c>
      <c r="O314">
        <v>0</v>
      </c>
      <c r="P314">
        <v>1455</v>
      </c>
      <c r="Q314">
        <v>0</v>
      </c>
      <c r="R314">
        <v>0</v>
      </c>
      <c r="S314" s="1">
        <v>0</v>
      </c>
      <c r="T314">
        <v>0</v>
      </c>
      <c r="U314">
        <v>0</v>
      </c>
      <c r="V314" s="1">
        <v>0</v>
      </c>
      <c r="W314">
        <v>0</v>
      </c>
      <c r="X314">
        <v>0</v>
      </c>
      <c r="Y314" s="1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9</v>
      </c>
      <c r="AJ314">
        <v>24</v>
      </c>
      <c r="AK314">
        <v>0</v>
      </c>
      <c r="AL314">
        <v>0</v>
      </c>
      <c r="AM314">
        <v>2</v>
      </c>
      <c r="AN314">
        <v>0</v>
      </c>
      <c r="AO314">
        <v>0</v>
      </c>
      <c r="AP314" s="1">
        <v>0</v>
      </c>
      <c r="AQ314">
        <v>0</v>
      </c>
      <c r="AR314">
        <v>0</v>
      </c>
      <c r="AS314" s="1">
        <v>0</v>
      </c>
      <c r="AT314">
        <v>44</v>
      </c>
      <c r="AU314">
        <v>45</v>
      </c>
      <c r="AV314">
        <v>0</v>
      </c>
      <c r="AW314">
        <v>0</v>
      </c>
      <c r="AX314">
        <v>0</v>
      </c>
      <c r="AY314">
        <v>0</v>
      </c>
      <c r="AZ314">
        <v>90</v>
      </c>
      <c r="BA314" s="1">
        <v>0.67</v>
      </c>
      <c r="BB314">
        <v>1</v>
      </c>
      <c r="BC314">
        <v>0</v>
      </c>
      <c r="BD314">
        <v>0</v>
      </c>
      <c r="BE314">
        <v>22</v>
      </c>
      <c r="BF314">
        <v>1.5</v>
      </c>
      <c r="BG314">
        <f t="shared" si="4"/>
        <v>5.7</v>
      </c>
    </row>
    <row r="315" spans="1:59" x14ac:dyDescent="0.3">
      <c r="A315" t="s">
        <v>535</v>
      </c>
      <c r="B315" s="4">
        <v>32</v>
      </c>
      <c r="C315" t="s">
        <v>786</v>
      </c>
      <c r="D315" t="s">
        <v>59</v>
      </c>
      <c r="E315" t="s">
        <v>772</v>
      </c>
      <c r="F315">
        <v>28</v>
      </c>
      <c r="G315">
        <v>2520</v>
      </c>
      <c r="H315">
        <v>0</v>
      </c>
      <c r="I315">
        <v>0</v>
      </c>
      <c r="J315">
        <v>0</v>
      </c>
      <c r="K315">
        <v>0</v>
      </c>
      <c r="L315" s="1">
        <v>0</v>
      </c>
      <c r="M315">
        <v>0</v>
      </c>
      <c r="N315">
        <v>0</v>
      </c>
      <c r="O315">
        <v>0</v>
      </c>
      <c r="P315">
        <v>975</v>
      </c>
      <c r="Q315">
        <v>0</v>
      </c>
      <c r="R315">
        <v>0</v>
      </c>
      <c r="S315" s="1">
        <v>0</v>
      </c>
      <c r="T315">
        <v>0</v>
      </c>
      <c r="U315">
        <v>0</v>
      </c>
      <c r="V315" s="1">
        <v>0</v>
      </c>
      <c r="W315">
        <v>0</v>
      </c>
      <c r="X315">
        <v>0</v>
      </c>
      <c r="Y315" s="1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8</v>
      </c>
      <c r="AJ315">
        <v>53</v>
      </c>
      <c r="AK315">
        <v>0</v>
      </c>
      <c r="AL315">
        <v>0</v>
      </c>
      <c r="AM315">
        <v>0</v>
      </c>
      <c r="AN315">
        <v>0</v>
      </c>
      <c r="AO315">
        <v>0</v>
      </c>
      <c r="AP315" s="1">
        <v>0</v>
      </c>
      <c r="AQ315">
        <v>0</v>
      </c>
      <c r="AR315">
        <v>0</v>
      </c>
      <c r="AS315" s="1">
        <v>0</v>
      </c>
      <c r="AT315">
        <v>35</v>
      </c>
      <c r="AU315">
        <v>35</v>
      </c>
      <c r="AV315">
        <v>0</v>
      </c>
      <c r="AW315">
        <v>2</v>
      </c>
      <c r="AX315">
        <v>2</v>
      </c>
      <c r="AY315">
        <v>0</v>
      </c>
      <c r="AZ315">
        <v>88</v>
      </c>
      <c r="BA315" s="1">
        <v>0.72</v>
      </c>
      <c r="BB315">
        <v>1</v>
      </c>
      <c r="BC315">
        <v>0</v>
      </c>
      <c r="BD315">
        <v>21</v>
      </c>
      <c r="BE315">
        <v>39</v>
      </c>
      <c r="BF315">
        <v>2.2000000000000002</v>
      </c>
      <c r="BG315">
        <f t="shared" si="4"/>
        <v>6.4</v>
      </c>
    </row>
    <row r="316" spans="1:59" x14ac:dyDescent="0.3">
      <c r="A316" t="s">
        <v>61</v>
      </c>
      <c r="B316" s="4">
        <v>28</v>
      </c>
      <c r="C316" t="s">
        <v>58</v>
      </c>
      <c r="D316" t="s">
        <v>62</v>
      </c>
      <c r="E316" t="s">
        <v>772</v>
      </c>
      <c r="F316">
        <v>38</v>
      </c>
      <c r="G316">
        <v>3420</v>
      </c>
      <c r="H316">
        <v>0</v>
      </c>
      <c r="I316">
        <v>0</v>
      </c>
      <c r="J316">
        <v>0</v>
      </c>
      <c r="K316">
        <v>0</v>
      </c>
      <c r="L316" s="1">
        <v>0</v>
      </c>
      <c r="M316">
        <v>0</v>
      </c>
      <c r="N316">
        <v>0</v>
      </c>
      <c r="O316">
        <v>0</v>
      </c>
      <c r="P316">
        <v>1599</v>
      </c>
      <c r="Q316">
        <v>0</v>
      </c>
      <c r="R316">
        <v>0</v>
      </c>
      <c r="S316" s="1">
        <v>0</v>
      </c>
      <c r="T316">
        <v>0</v>
      </c>
      <c r="U316">
        <v>0</v>
      </c>
      <c r="V316" s="1">
        <v>0</v>
      </c>
      <c r="W316">
        <v>0</v>
      </c>
      <c r="X316">
        <v>0</v>
      </c>
      <c r="Y316" s="1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13</v>
      </c>
      <c r="AJ316">
        <v>29</v>
      </c>
      <c r="AK316">
        <v>0</v>
      </c>
      <c r="AL316">
        <v>0</v>
      </c>
      <c r="AM316">
        <v>0</v>
      </c>
      <c r="AN316">
        <v>0</v>
      </c>
      <c r="AO316">
        <v>0</v>
      </c>
      <c r="AP316" s="1">
        <v>0</v>
      </c>
      <c r="AQ316">
        <v>0</v>
      </c>
      <c r="AR316">
        <v>0</v>
      </c>
      <c r="AS316" s="1">
        <v>0</v>
      </c>
      <c r="AT316">
        <v>34</v>
      </c>
      <c r="AU316">
        <v>36</v>
      </c>
      <c r="AV316">
        <v>0</v>
      </c>
      <c r="AW316">
        <v>1</v>
      </c>
      <c r="AX316">
        <v>3</v>
      </c>
      <c r="AY316">
        <v>0</v>
      </c>
      <c r="AZ316">
        <v>86</v>
      </c>
      <c r="BA316" s="1">
        <v>0.72</v>
      </c>
      <c r="BB316">
        <v>0</v>
      </c>
      <c r="BC316">
        <v>0</v>
      </c>
      <c r="BD316">
        <v>8</v>
      </c>
      <c r="BE316">
        <v>53</v>
      </c>
      <c r="BF316">
        <v>2.1</v>
      </c>
      <c r="BG316">
        <f t="shared" si="4"/>
        <v>6.3000000000000007</v>
      </c>
    </row>
    <row r="317" spans="1:59" x14ac:dyDescent="0.3">
      <c r="A317" t="s">
        <v>636</v>
      </c>
      <c r="B317" s="4">
        <v>31</v>
      </c>
      <c r="C317" t="s">
        <v>783</v>
      </c>
      <c r="D317" t="s">
        <v>96</v>
      </c>
      <c r="E317" t="s">
        <v>772</v>
      </c>
      <c r="F317">
        <v>26</v>
      </c>
      <c r="G317">
        <v>2259</v>
      </c>
      <c r="H317">
        <v>0</v>
      </c>
      <c r="I317">
        <v>0</v>
      </c>
      <c r="J317">
        <v>0</v>
      </c>
      <c r="K317">
        <v>0</v>
      </c>
      <c r="L317" s="1">
        <v>0</v>
      </c>
      <c r="M317">
        <v>0</v>
      </c>
      <c r="N317">
        <v>0</v>
      </c>
      <c r="O317">
        <v>0</v>
      </c>
      <c r="P317">
        <v>1116</v>
      </c>
      <c r="Q317">
        <v>0</v>
      </c>
      <c r="R317">
        <v>0</v>
      </c>
      <c r="S317" s="1">
        <v>0</v>
      </c>
      <c r="T317">
        <v>0</v>
      </c>
      <c r="U317">
        <v>0</v>
      </c>
      <c r="V317" s="1">
        <v>0</v>
      </c>
      <c r="W317">
        <v>0</v>
      </c>
      <c r="X317">
        <v>0</v>
      </c>
      <c r="Y317" s="1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4</v>
      </c>
      <c r="AJ317">
        <v>25</v>
      </c>
      <c r="AK317">
        <v>0</v>
      </c>
      <c r="AL317">
        <v>0</v>
      </c>
      <c r="AM317">
        <v>2</v>
      </c>
      <c r="AN317">
        <v>0</v>
      </c>
      <c r="AO317">
        <v>0</v>
      </c>
      <c r="AP317" s="1">
        <v>0</v>
      </c>
      <c r="AQ317">
        <v>0</v>
      </c>
      <c r="AR317">
        <v>0</v>
      </c>
      <c r="AS317" s="1">
        <v>0</v>
      </c>
      <c r="AT317">
        <v>41</v>
      </c>
      <c r="AU317">
        <v>36</v>
      </c>
      <c r="AV317">
        <v>1</v>
      </c>
      <c r="AW317">
        <v>0</v>
      </c>
      <c r="AX317">
        <v>0</v>
      </c>
      <c r="AY317">
        <v>0</v>
      </c>
      <c r="AZ317">
        <v>82</v>
      </c>
      <c r="BA317" s="1">
        <v>0.67</v>
      </c>
      <c r="BB317">
        <v>0</v>
      </c>
      <c r="BC317">
        <v>0</v>
      </c>
      <c r="BD317">
        <v>0</v>
      </c>
      <c r="BE317">
        <v>15</v>
      </c>
      <c r="BF317">
        <v>-2.2000000000000002</v>
      </c>
      <c r="BG317">
        <f t="shared" si="4"/>
        <v>2</v>
      </c>
    </row>
    <row r="318" spans="1:59" x14ac:dyDescent="0.3">
      <c r="A318" t="s">
        <v>676</v>
      </c>
      <c r="B318" s="4">
        <v>31</v>
      </c>
      <c r="C318" t="s">
        <v>782</v>
      </c>
      <c r="D318" t="s">
        <v>176</v>
      </c>
      <c r="E318" t="s">
        <v>772</v>
      </c>
      <c r="F318">
        <v>29</v>
      </c>
      <c r="G318">
        <v>2609</v>
      </c>
      <c r="H318">
        <v>0</v>
      </c>
      <c r="I318">
        <v>0</v>
      </c>
      <c r="J318">
        <v>0</v>
      </c>
      <c r="K318">
        <v>0</v>
      </c>
      <c r="L318" s="1">
        <v>0</v>
      </c>
      <c r="M318">
        <v>0</v>
      </c>
      <c r="N318">
        <v>0</v>
      </c>
      <c r="O318">
        <v>0</v>
      </c>
      <c r="P318">
        <v>1085</v>
      </c>
      <c r="Q318">
        <v>0</v>
      </c>
      <c r="R318">
        <v>0</v>
      </c>
      <c r="S318" s="1">
        <v>0</v>
      </c>
      <c r="T318">
        <v>0</v>
      </c>
      <c r="U318">
        <v>0</v>
      </c>
      <c r="V318" s="1">
        <v>0</v>
      </c>
      <c r="W318">
        <v>0</v>
      </c>
      <c r="X318">
        <v>0</v>
      </c>
      <c r="Y318" s="1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7</v>
      </c>
      <c r="AJ318">
        <v>25</v>
      </c>
      <c r="AK318">
        <v>0</v>
      </c>
      <c r="AL318">
        <v>0</v>
      </c>
      <c r="AM318">
        <v>2</v>
      </c>
      <c r="AN318">
        <v>0</v>
      </c>
      <c r="AO318">
        <v>0</v>
      </c>
      <c r="AP318" s="1">
        <v>0</v>
      </c>
      <c r="AQ318">
        <v>0</v>
      </c>
      <c r="AR318">
        <v>0</v>
      </c>
      <c r="AS318" s="1">
        <v>0</v>
      </c>
      <c r="AT318">
        <v>48</v>
      </c>
      <c r="AU318">
        <v>44</v>
      </c>
      <c r="AV318">
        <v>0</v>
      </c>
      <c r="AW318">
        <v>4</v>
      </c>
      <c r="AX318">
        <v>2</v>
      </c>
      <c r="AY318">
        <v>0</v>
      </c>
      <c r="AZ318">
        <v>71</v>
      </c>
      <c r="BA318" s="1">
        <v>0.6</v>
      </c>
      <c r="BB318">
        <v>2</v>
      </c>
      <c r="BC318">
        <v>0</v>
      </c>
      <c r="BD318">
        <v>0</v>
      </c>
      <c r="BE318">
        <v>32</v>
      </c>
      <c r="BF318">
        <v>-2.2000000000000002</v>
      </c>
      <c r="BG318">
        <f t="shared" si="4"/>
        <v>2</v>
      </c>
    </row>
    <row r="319" spans="1:59" x14ac:dyDescent="0.3">
      <c r="A319" t="s">
        <v>359</v>
      </c>
      <c r="B319" s="4">
        <v>25</v>
      </c>
      <c r="C319" t="s">
        <v>356</v>
      </c>
      <c r="D319" t="s">
        <v>360</v>
      </c>
      <c r="E319" t="s">
        <v>772</v>
      </c>
      <c r="F319">
        <v>18</v>
      </c>
      <c r="G319">
        <v>1620</v>
      </c>
      <c r="H319">
        <v>0</v>
      </c>
      <c r="I319">
        <v>0</v>
      </c>
      <c r="J319">
        <v>0</v>
      </c>
      <c r="K319">
        <v>0</v>
      </c>
      <c r="L319" s="1">
        <v>0</v>
      </c>
      <c r="M319">
        <v>0</v>
      </c>
      <c r="N319">
        <v>0</v>
      </c>
      <c r="O319">
        <v>0</v>
      </c>
      <c r="P319">
        <v>773</v>
      </c>
      <c r="Q319">
        <v>0</v>
      </c>
      <c r="R319">
        <v>0</v>
      </c>
      <c r="S319" s="1">
        <v>0</v>
      </c>
      <c r="T319">
        <v>0</v>
      </c>
      <c r="U319">
        <v>0</v>
      </c>
      <c r="V319" s="1">
        <v>0</v>
      </c>
      <c r="W319">
        <v>0</v>
      </c>
      <c r="X319">
        <v>0</v>
      </c>
      <c r="Y319" s="1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20</v>
      </c>
      <c r="AK319">
        <v>0</v>
      </c>
      <c r="AL319">
        <v>0</v>
      </c>
      <c r="AM319">
        <v>0</v>
      </c>
      <c r="AN319">
        <v>0</v>
      </c>
      <c r="AO319">
        <v>0</v>
      </c>
      <c r="AP319" s="1">
        <v>0</v>
      </c>
      <c r="AQ319">
        <v>0</v>
      </c>
      <c r="AR319">
        <v>0</v>
      </c>
      <c r="AS319" s="1">
        <v>0</v>
      </c>
      <c r="AT319">
        <v>33</v>
      </c>
      <c r="AU319">
        <v>32</v>
      </c>
      <c r="AV319">
        <v>0</v>
      </c>
      <c r="AW319">
        <v>0</v>
      </c>
      <c r="AX319">
        <v>1</v>
      </c>
      <c r="AY319">
        <v>0</v>
      </c>
      <c r="AZ319">
        <v>69</v>
      </c>
      <c r="BA319" s="1">
        <v>0.68</v>
      </c>
      <c r="BB319">
        <v>0</v>
      </c>
      <c r="BC319">
        <v>0</v>
      </c>
      <c r="BD319">
        <v>0</v>
      </c>
      <c r="BE319">
        <v>39</v>
      </c>
      <c r="BF319">
        <v>-0.1</v>
      </c>
      <c r="BG319">
        <f t="shared" si="4"/>
        <v>4.1000000000000005</v>
      </c>
    </row>
    <row r="320" spans="1:59" x14ac:dyDescent="0.3">
      <c r="A320" t="s">
        <v>614</v>
      </c>
      <c r="B320" s="4">
        <v>27</v>
      </c>
      <c r="C320" t="s">
        <v>784</v>
      </c>
      <c r="D320" t="s">
        <v>72</v>
      </c>
      <c r="E320" t="s">
        <v>772</v>
      </c>
      <c r="F320">
        <v>24</v>
      </c>
      <c r="G320">
        <v>2160</v>
      </c>
      <c r="H320">
        <v>0</v>
      </c>
      <c r="I320">
        <v>0</v>
      </c>
      <c r="J320">
        <v>0</v>
      </c>
      <c r="K320">
        <v>0</v>
      </c>
      <c r="L320" s="1">
        <v>0</v>
      </c>
      <c r="M320">
        <v>0</v>
      </c>
      <c r="N320">
        <v>0</v>
      </c>
      <c r="O320">
        <v>0</v>
      </c>
      <c r="P320">
        <v>1016</v>
      </c>
      <c r="Q320">
        <v>0</v>
      </c>
      <c r="R320">
        <v>0</v>
      </c>
      <c r="S320" s="1">
        <v>0</v>
      </c>
      <c r="T320">
        <v>0</v>
      </c>
      <c r="U320">
        <v>0</v>
      </c>
      <c r="V320" s="1">
        <v>0</v>
      </c>
      <c r="W320">
        <v>0</v>
      </c>
      <c r="X320">
        <v>0</v>
      </c>
      <c r="Y320" s="1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</v>
      </c>
      <c r="AJ320">
        <v>33</v>
      </c>
      <c r="AK320">
        <v>0</v>
      </c>
      <c r="AL320">
        <v>0</v>
      </c>
      <c r="AM320">
        <v>0</v>
      </c>
      <c r="AN320">
        <v>0</v>
      </c>
      <c r="AO320">
        <v>0</v>
      </c>
      <c r="AP320" s="1">
        <v>0</v>
      </c>
      <c r="AQ320">
        <v>0</v>
      </c>
      <c r="AR320">
        <v>0</v>
      </c>
      <c r="AS320" s="1">
        <v>0</v>
      </c>
      <c r="AT320">
        <v>37</v>
      </c>
      <c r="AU320">
        <v>38</v>
      </c>
      <c r="AV320">
        <v>0</v>
      </c>
      <c r="AW320">
        <v>0</v>
      </c>
      <c r="AX320">
        <v>1</v>
      </c>
      <c r="AY320">
        <v>0</v>
      </c>
      <c r="AZ320">
        <v>68</v>
      </c>
      <c r="BA320" s="1">
        <v>0.65</v>
      </c>
      <c r="BB320">
        <v>0</v>
      </c>
      <c r="BC320">
        <v>0</v>
      </c>
      <c r="BD320">
        <v>19</v>
      </c>
      <c r="BE320">
        <v>30</v>
      </c>
      <c r="BF320">
        <v>2.6</v>
      </c>
      <c r="BG320">
        <f t="shared" si="4"/>
        <v>6.8000000000000007</v>
      </c>
    </row>
    <row r="321" spans="1:59" x14ac:dyDescent="0.3">
      <c r="A321" t="s">
        <v>458</v>
      </c>
      <c r="B321" s="4">
        <v>30</v>
      </c>
      <c r="C321" t="s">
        <v>453</v>
      </c>
      <c r="D321" t="s">
        <v>66</v>
      </c>
      <c r="E321" t="s">
        <v>772</v>
      </c>
      <c r="F321">
        <v>26</v>
      </c>
      <c r="G321">
        <v>2321</v>
      </c>
      <c r="H321">
        <v>0</v>
      </c>
      <c r="I321">
        <v>4</v>
      </c>
      <c r="J321">
        <v>0</v>
      </c>
      <c r="K321">
        <v>0</v>
      </c>
      <c r="L321" s="1">
        <v>0</v>
      </c>
      <c r="M321">
        <v>0</v>
      </c>
      <c r="N321">
        <v>0</v>
      </c>
      <c r="O321">
        <v>0</v>
      </c>
      <c r="P321">
        <v>1017</v>
      </c>
      <c r="Q321">
        <v>0</v>
      </c>
      <c r="R321">
        <v>0</v>
      </c>
      <c r="S321" s="1">
        <v>0</v>
      </c>
      <c r="T321">
        <v>0</v>
      </c>
      <c r="U321">
        <v>0</v>
      </c>
      <c r="V321" s="1">
        <v>0</v>
      </c>
      <c r="W321">
        <v>0</v>
      </c>
      <c r="X321">
        <v>0</v>
      </c>
      <c r="Y321" s="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10</v>
      </c>
      <c r="AJ321">
        <v>16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0</v>
      </c>
      <c r="AQ321">
        <v>0</v>
      </c>
      <c r="AR321">
        <v>0</v>
      </c>
      <c r="AS321" s="1">
        <v>0</v>
      </c>
      <c r="AT321">
        <v>26</v>
      </c>
      <c r="AU321">
        <v>30</v>
      </c>
      <c r="AV321">
        <v>0</v>
      </c>
      <c r="AW321">
        <v>1</v>
      </c>
      <c r="AX321">
        <v>4</v>
      </c>
      <c r="AY321">
        <v>0</v>
      </c>
      <c r="AZ321">
        <v>54</v>
      </c>
      <c r="BA321" s="1">
        <v>0.68</v>
      </c>
      <c r="BB321">
        <v>0</v>
      </c>
      <c r="BC321">
        <v>0</v>
      </c>
      <c r="BD321">
        <v>5</v>
      </c>
      <c r="BE321">
        <v>13</v>
      </c>
      <c r="BF321">
        <v>5.4</v>
      </c>
      <c r="BG321">
        <f t="shared" si="4"/>
        <v>9.6000000000000014</v>
      </c>
    </row>
    <row r="322" spans="1:59" x14ac:dyDescent="0.3">
      <c r="A322" t="s">
        <v>355</v>
      </c>
      <c r="B322" s="4">
        <v>27</v>
      </c>
      <c r="C322" t="s">
        <v>356</v>
      </c>
      <c r="D322" t="s">
        <v>59</v>
      </c>
      <c r="E322" t="s">
        <v>773</v>
      </c>
      <c r="F322">
        <v>13</v>
      </c>
      <c r="G322">
        <v>1170</v>
      </c>
      <c r="H322">
        <v>0</v>
      </c>
      <c r="I322">
        <v>0</v>
      </c>
      <c r="J322">
        <v>0</v>
      </c>
      <c r="K322">
        <v>0</v>
      </c>
      <c r="L322" s="1">
        <v>0</v>
      </c>
      <c r="M322">
        <v>0</v>
      </c>
      <c r="N322">
        <v>0</v>
      </c>
      <c r="O322">
        <v>0</v>
      </c>
      <c r="P322">
        <v>524</v>
      </c>
      <c r="Q322">
        <v>0</v>
      </c>
      <c r="R322">
        <v>0</v>
      </c>
      <c r="S322" s="1">
        <v>0</v>
      </c>
      <c r="T322">
        <v>0</v>
      </c>
      <c r="U322">
        <v>0</v>
      </c>
      <c r="V322" s="1">
        <v>0</v>
      </c>
      <c r="W322">
        <v>0</v>
      </c>
      <c r="X322">
        <v>0</v>
      </c>
      <c r="Y322" s="1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21</v>
      </c>
      <c r="AK322">
        <v>0</v>
      </c>
      <c r="AL322">
        <v>0</v>
      </c>
      <c r="AM322">
        <v>0</v>
      </c>
      <c r="AN322">
        <v>0</v>
      </c>
      <c r="AO322">
        <v>0</v>
      </c>
      <c r="AP322" s="1">
        <v>0</v>
      </c>
      <c r="AQ322">
        <v>0</v>
      </c>
      <c r="AR322">
        <v>0</v>
      </c>
      <c r="AS322" s="1">
        <v>0</v>
      </c>
      <c r="AT322">
        <v>30</v>
      </c>
      <c r="AU322">
        <v>26</v>
      </c>
      <c r="AV322">
        <v>0</v>
      </c>
      <c r="AW322">
        <v>1</v>
      </c>
      <c r="AX322">
        <v>2</v>
      </c>
      <c r="AY322">
        <v>0</v>
      </c>
      <c r="AZ322">
        <v>45</v>
      </c>
      <c r="BA322" s="1">
        <v>0.6</v>
      </c>
      <c r="BB322">
        <v>0</v>
      </c>
      <c r="BC322">
        <v>0</v>
      </c>
      <c r="BD322">
        <v>0</v>
      </c>
      <c r="BE322">
        <v>20</v>
      </c>
      <c r="BF322">
        <v>-2.2000000000000002</v>
      </c>
      <c r="BG322">
        <f t="shared" ref="BG322:BG385" si="5">BF322+4.2</f>
        <v>2</v>
      </c>
    </row>
    <row r="323" spans="1:59" x14ac:dyDescent="0.3">
      <c r="A323" t="s">
        <v>484</v>
      </c>
      <c r="B323" s="4">
        <v>31</v>
      </c>
      <c r="C323" t="s">
        <v>453</v>
      </c>
      <c r="D323" t="s">
        <v>76</v>
      </c>
      <c r="E323" t="s">
        <v>772</v>
      </c>
      <c r="F323">
        <v>13</v>
      </c>
      <c r="G323">
        <v>1099</v>
      </c>
      <c r="H323">
        <v>0</v>
      </c>
      <c r="I323">
        <v>0</v>
      </c>
      <c r="J323">
        <v>0</v>
      </c>
      <c r="K323">
        <v>0</v>
      </c>
      <c r="L323" s="1">
        <v>0</v>
      </c>
      <c r="M323">
        <v>0</v>
      </c>
      <c r="N323">
        <v>0</v>
      </c>
      <c r="O323">
        <v>0</v>
      </c>
      <c r="P323">
        <v>516</v>
      </c>
      <c r="Q323">
        <v>0</v>
      </c>
      <c r="R323">
        <v>0</v>
      </c>
      <c r="S323" s="1">
        <v>0</v>
      </c>
      <c r="T323">
        <v>0</v>
      </c>
      <c r="U323">
        <v>0</v>
      </c>
      <c r="V323" s="1">
        <v>0</v>
      </c>
      <c r="W323">
        <v>0</v>
      </c>
      <c r="X323">
        <v>0</v>
      </c>
      <c r="Y323" s="1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14</v>
      </c>
      <c r="AK323">
        <v>0</v>
      </c>
      <c r="AL323">
        <v>0</v>
      </c>
      <c r="AM323">
        <v>0</v>
      </c>
      <c r="AN323">
        <v>0</v>
      </c>
      <c r="AO323">
        <v>0</v>
      </c>
      <c r="AP323" s="1">
        <v>0</v>
      </c>
      <c r="AQ323">
        <v>0</v>
      </c>
      <c r="AR323">
        <v>0</v>
      </c>
      <c r="AS323" s="1">
        <v>0</v>
      </c>
      <c r="AT323">
        <v>18</v>
      </c>
      <c r="AU323">
        <v>17</v>
      </c>
      <c r="AV323">
        <v>0</v>
      </c>
      <c r="AW323">
        <v>1</v>
      </c>
      <c r="AX323">
        <v>1</v>
      </c>
      <c r="AY323">
        <v>0</v>
      </c>
      <c r="AZ323">
        <v>33</v>
      </c>
      <c r="BA323" s="1">
        <v>0.65</v>
      </c>
      <c r="BB323">
        <v>0</v>
      </c>
      <c r="BC323">
        <v>0</v>
      </c>
      <c r="BD323">
        <v>3</v>
      </c>
      <c r="BE323">
        <v>6</v>
      </c>
      <c r="BF323">
        <v>1.2</v>
      </c>
      <c r="BG323">
        <f t="shared" si="5"/>
        <v>5.4</v>
      </c>
    </row>
    <row r="324" spans="1:59" x14ac:dyDescent="0.3">
      <c r="A324" t="s">
        <v>531</v>
      </c>
      <c r="B324" s="4">
        <v>35</v>
      </c>
      <c r="C324" t="s">
        <v>786</v>
      </c>
      <c r="D324" t="s">
        <v>532</v>
      </c>
      <c r="E324" t="s">
        <v>772</v>
      </c>
      <c r="F324">
        <v>10</v>
      </c>
      <c r="G324">
        <v>900</v>
      </c>
      <c r="H324">
        <v>0</v>
      </c>
      <c r="I324">
        <v>0</v>
      </c>
      <c r="J324">
        <v>0</v>
      </c>
      <c r="K324">
        <v>0</v>
      </c>
      <c r="L324" s="1">
        <v>0</v>
      </c>
      <c r="M324">
        <v>0</v>
      </c>
      <c r="N324">
        <v>0</v>
      </c>
      <c r="O324">
        <v>0</v>
      </c>
      <c r="P324">
        <v>380</v>
      </c>
      <c r="Q324">
        <v>0</v>
      </c>
      <c r="R324">
        <v>0</v>
      </c>
      <c r="S324" s="1">
        <v>0</v>
      </c>
      <c r="T324">
        <v>0</v>
      </c>
      <c r="U324">
        <v>0</v>
      </c>
      <c r="V324" s="1">
        <v>0</v>
      </c>
      <c r="W324">
        <v>0</v>
      </c>
      <c r="X324">
        <v>0</v>
      </c>
      <c r="Y324" s="1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</v>
      </c>
      <c r="AJ324">
        <v>5</v>
      </c>
      <c r="AK324">
        <v>0</v>
      </c>
      <c r="AL324">
        <v>0</v>
      </c>
      <c r="AM324">
        <v>0</v>
      </c>
      <c r="AN324">
        <v>0</v>
      </c>
      <c r="AO324">
        <v>0</v>
      </c>
      <c r="AP324" s="1">
        <v>0</v>
      </c>
      <c r="AQ324">
        <v>0</v>
      </c>
      <c r="AR324">
        <v>0</v>
      </c>
      <c r="AS324" s="1">
        <v>0</v>
      </c>
      <c r="AT324">
        <v>12</v>
      </c>
      <c r="AU324">
        <v>13</v>
      </c>
      <c r="AV324">
        <v>0</v>
      </c>
      <c r="AW324">
        <v>0</v>
      </c>
      <c r="AX324">
        <v>0</v>
      </c>
      <c r="AY324">
        <v>0</v>
      </c>
      <c r="AZ324">
        <v>29</v>
      </c>
      <c r="BA324" s="1">
        <v>0.71</v>
      </c>
      <c r="BB324">
        <v>0</v>
      </c>
      <c r="BC324">
        <v>0</v>
      </c>
      <c r="BD324">
        <v>2</v>
      </c>
      <c r="BE324">
        <v>10</v>
      </c>
      <c r="BF324">
        <v>2.9</v>
      </c>
      <c r="BG324">
        <f t="shared" si="5"/>
        <v>7.1</v>
      </c>
    </row>
    <row r="325" spans="1:59" x14ac:dyDescent="0.3">
      <c r="A325" t="s">
        <v>613</v>
      </c>
      <c r="B325" s="4">
        <v>36</v>
      </c>
      <c r="C325" t="s">
        <v>784</v>
      </c>
      <c r="D325" t="s">
        <v>59</v>
      </c>
      <c r="E325" t="s">
        <v>772</v>
      </c>
      <c r="F325">
        <v>7</v>
      </c>
      <c r="G325">
        <v>630</v>
      </c>
      <c r="H325">
        <v>0</v>
      </c>
      <c r="I325">
        <v>0</v>
      </c>
      <c r="J325">
        <v>0</v>
      </c>
      <c r="K325">
        <v>0</v>
      </c>
      <c r="L325" s="1">
        <v>0</v>
      </c>
      <c r="M325">
        <v>0</v>
      </c>
      <c r="N325">
        <v>0</v>
      </c>
      <c r="O325">
        <v>0</v>
      </c>
      <c r="P325">
        <v>241</v>
      </c>
      <c r="Q325">
        <v>0</v>
      </c>
      <c r="R325">
        <v>0</v>
      </c>
      <c r="S325" s="1">
        <v>0</v>
      </c>
      <c r="T325">
        <v>0</v>
      </c>
      <c r="U325">
        <v>0</v>
      </c>
      <c r="V325" s="1">
        <v>0</v>
      </c>
      <c r="W325">
        <v>0</v>
      </c>
      <c r="X325">
        <v>0</v>
      </c>
      <c r="Y325" s="1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7</v>
      </c>
      <c r="AK325">
        <v>0</v>
      </c>
      <c r="AL325">
        <v>0</v>
      </c>
      <c r="AM325">
        <v>0</v>
      </c>
      <c r="AN325">
        <v>0</v>
      </c>
      <c r="AO325">
        <v>0</v>
      </c>
      <c r="AP325" s="1">
        <v>0</v>
      </c>
      <c r="AQ325">
        <v>0</v>
      </c>
      <c r="AR325">
        <v>0</v>
      </c>
      <c r="AS325" s="1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29</v>
      </c>
      <c r="BA325" s="1">
        <v>0</v>
      </c>
      <c r="BB325">
        <v>0</v>
      </c>
      <c r="BC325">
        <v>0</v>
      </c>
      <c r="BD325">
        <v>0</v>
      </c>
      <c r="BE325">
        <v>4</v>
      </c>
      <c r="BF325">
        <v>0</v>
      </c>
      <c r="BG325">
        <f t="shared" si="5"/>
        <v>4.2</v>
      </c>
    </row>
    <row r="326" spans="1:59" x14ac:dyDescent="0.3">
      <c r="A326" t="s">
        <v>403</v>
      </c>
      <c r="B326" s="4">
        <v>23</v>
      </c>
      <c r="C326" t="s">
        <v>391</v>
      </c>
      <c r="D326" t="s">
        <v>70</v>
      </c>
      <c r="E326" t="s">
        <v>772</v>
      </c>
      <c r="F326">
        <v>10</v>
      </c>
      <c r="G326">
        <v>900</v>
      </c>
      <c r="H326">
        <v>0</v>
      </c>
      <c r="I326">
        <v>0</v>
      </c>
      <c r="J326">
        <v>0</v>
      </c>
      <c r="K326">
        <v>0</v>
      </c>
      <c r="L326" s="1">
        <v>0</v>
      </c>
      <c r="M326">
        <v>0</v>
      </c>
      <c r="N326">
        <v>0</v>
      </c>
      <c r="O326">
        <v>0</v>
      </c>
      <c r="P326">
        <v>444</v>
      </c>
      <c r="Q326">
        <v>0</v>
      </c>
      <c r="R326">
        <v>0</v>
      </c>
      <c r="S326" s="1">
        <v>0</v>
      </c>
      <c r="T326">
        <v>0</v>
      </c>
      <c r="U326">
        <v>0</v>
      </c>
      <c r="V326" s="1">
        <v>0</v>
      </c>
      <c r="W326">
        <v>0</v>
      </c>
      <c r="X326">
        <v>0</v>
      </c>
      <c r="Y326" s="1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16</v>
      </c>
      <c r="AK326">
        <v>0</v>
      </c>
      <c r="AL326">
        <v>0</v>
      </c>
      <c r="AM326">
        <v>2</v>
      </c>
      <c r="AN326">
        <v>0</v>
      </c>
      <c r="AO326">
        <v>0</v>
      </c>
      <c r="AP326" s="1">
        <v>0</v>
      </c>
      <c r="AQ326">
        <v>0</v>
      </c>
      <c r="AR326">
        <v>0</v>
      </c>
      <c r="AS326" s="1">
        <v>0</v>
      </c>
      <c r="AT326">
        <v>16</v>
      </c>
      <c r="AU326">
        <v>15</v>
      </c>
      <c r="AV326">
        <v>0</v>
      </c>
      <c r="AW326">
        <v>0</v>
      </c>
      <c r="AX326">
        <v>1</v>
      </c>
      <c r="AY326">
        <v>0</v>
      </c>
      <c r="AZ326">
        <v>28</v>
      </c>
      <c r="BA326" s="1">
        <v>0.64</v>
      </c>
      <c r="BB326">
        <v>0</v>
      </c>
      <c r="BC326">
        <v>0</v>
      </c>
      <c r="BD326">
        <v>0</v>
      </c>
      <c r="BE326">
        <v>10</v>
      </c>
      <c r="BF326">
        <v>0.5</v>
      </c>
      <c r="BG326">
        <f t="shared" si="5"/>
        <v>4.7</v>
      </c>
    </row>
    <row r="327" spans="1:59" x14ac:dyDescent="0.3">
      <c r="A327" t="s">
        <v>428</v>
      </c>
      <c r="B327" s="4">
        <v>25</v>
      </c>
      <c r="C327" t="s">
        <v>425</v>
      </c>
      <c r="D327" t="s">
        <v>158</v>
      </c>
      <c r="E327" t="s">
        <v>772</v>
      </c>
      <c r="F327">
        <v>10</v>
      </c>
      <c r="G327">
        <v>900</v>
      </c>
      <c r="H327">
        <v>0</v>
      </c>
      <c r="I327">
        <v>0</v>
      </c>
      <c r="J327">
        <v>0</v>
      </c>
      <c r="K327">
        <v>0</v>
      </c>
      <c r="L327" s="1">
        <v>0</v>
      </c>
      <c r="M327">
        <v>0</v>
      </c>
      <c r="N327">
        <v>0</v>
      </c>
      <c r="O327">
        <v>0</v>
      </c>
      <c r="P327">
        <v>425</v>
      </c>
      <c r="Q327">
        <v>0</v>
      </c>
      <c r="R327">
        <v>0</v>
      </c>
      <c r="S327" s="1">
        <v>0</v>
      </c>
      <c r="T327">
        <v>0</v>
      </c>
      <c r="U327">
        <v>0</v>
      </c>
      <c r="V327" s="1">
        <v>0</v>
      </c>
      <c r="W327">
        <v>0</v>
      </c>
      <c r="X327">
        <v>0</v>
      </c>
      <c r="Y327" s="1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4</v>
      </c>
      <c r="AJ327">
        <v>3</v>
      </c>
      <c r="AK327">
        <v>0</v>
      </c>
      <c r="AL327">
        <v>0</v>
      </c>
      <c r="AM327">
        <v>0</v>
      </c>
      <c r="AN327">
        <v>0</v>
      </c>
      <c r="AO327">
        <v>0</v>
      </c>
      <c r="AP327" s="1">
        <v>0</v>
      </c>
      <c r="AQ327">
        <v>0</v>
      </c>
      <c r="AR327">
        <v>0</v>
      </c>
      <c r="AS327" s="1">
        <v>0</v>
      </c>
      <c r="AT327">
        <v>12</v>
      </c>
      <c r="AU327">
        <v>12</v>
      </c>
      <c r="AV327">
        <v>0</v>
      </c>
      <c r="AW327">
        <v>0</v>
      </c>
      <c r="AX327">
        <v>0</v>
      </c>
      <c r="AY327">
        <v>0</v>
      </c>
      <c r="AZ327">
        <v>27</v>
      </c>
      <c r="BA327" s="1">
        <v>0.69</v>
      </c>
      <c r="BB327">
        <v>1</v>
      </c>
      <c r="BC327">
        <v>0</v>
      </c>
      <c r="BD327">
        <v>2</v>
      </c>
      <c r="BE327">
        <v>6</v>
      </c>
      <c r="BF327">
        <v>1.9</v>
      </c>
      <c r="BG327">
        <f t="shared" si="5"/>
        <v>6.1</v>
      </c>
    </row>
    <row r="328" spans="1:59" x14ac:dyDescent="0.3">
      <c r="A328" t="s">
        <v>569</v>
      </c>
      <c r="B328" s="4">
        <v>34</v>
      </c>
      <c r="C328" t="s">
        <v>566</v>
      </c>
      <c r="D328" t="s">
        <v>59</v>
      </c>
      <c r="E328" t="s">
        <v>772</v>
      </c>
      <c r="F328">
        <v>5</v>
      </c>
      <c r="G328">
        <v>450</v>
      </c>
      <c r="H328">
        <v>0</v>
      </c>
      <c r="I328">
        <v>0</v>
      </c>
      <c r="J328">
        <v>0</v>
      </c>
      <c r="K328">
        <v>0</v>
      </c>
      <c r="L328" s="1">
        <v>0</v>
      </c>
      <c r="M328">
        <v>0</v>
      </c>
      <c r="N328">
        <v>0</v>
      </c>
      <c r="O328">
        <v>0</v>
      </c>
      <c r="P328">
        <v>192</v>
      </c>
      <c r="Q328">
        <v>0</v>
      </c>
      <c r="R328">
        <v>0</v>
      </c>
      <c r="S328" s="1">
        <v>0</v>
      </c>
      <c r="T328">
        <v>0</v>
      </c>
      <c r="U328">
        <v>0</v>
      </c>
      <c r="V328" s="1">
        <v>0</v>
      </c>
      <c r="W328">
        <v>0</v>
      </c>
      <c r="X328">
        <v>0</v>
      </c>
      <c r="Y328" s="1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0</v>
      </c>
      <c r="AM328">
        <v>0</v>
      </c>
      <c r="AN328">
        <v>0</v>
      </c>
      <c r="AO328">
        <v>0</v>
      </c>
      <c r="AP328" s="1">
        <v>0</v>
      </c>
      <c r="AQ328">
        <v>0</v>
      </c>
      <c r="AR328">
        <v>0</v>
      </c>
      <c r="AS328" s="1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24</v>
      </c>
      <c r="BA328" s="1">
        <v>0</v>
      </c>
      <c r="BB328">
        <v>0</v>
      </c>
      <c r="BC328">
        <v>0</v>
      </c>
      <c r="BD328">
        <v>2</v>
      </c>
      <c r="BE328">
        <v>8</v>
      </c>
      <c r="BF328">
        <v>0</v>
      </c>
      <c r="BG328">
        <f t="shared" si="5"/>
        <v>4.2</v>
      </c>
    </row>
    <row r="329" spans="1:59" x14ac:dyDescent="0.3">
      <c r="A329" t="s">
        <v>691</v>
      </c>
      <c r="B329" s="4">
        <v>31</v>
      </c>
      <c r="C329" t="s">
        <v>782</v>
      </c>
      <c r="D329" t="s">
        <v>59</v>
      </c>
      <c r="E329" t="s">
        <v>772</v>
      </c>
      <c r="F329">
        <v>7</v>
      </c>
      <c r="G329">
        <v>630</v>
      </c>
      <c r="H329">
        <v>0</v>
      </c>
      <c r="I329">
        <v>0</v>
      </c>
      <c r="J329">
        <v>0</v>
      </c>
      <c r="K329">
        <v>0</v>
      </c>
      <c r="L329" s="1">
        <v>0</v>
      </c>
      <c r="M329">
        <v>0</v>
      </c>
      <c r="N329">
        <v>0</v>
      </c>
      <c r="O329">
        <v>0</v>
      </c>
      <c r="P329">
        <v>318</v>
      </c>
      <c r="Q329">
        <v>0</v>
      </c>
      <c r="R329">
        <v>0</v>
      </c>
      <c r="S329" s="1">
        <v>0</v>
      </c>
      <c r="T329">
        <v>0</v>
      </c>
      <c r="U329">
        <v>0</v>
      </c>
      <c r="V329" s="1">
        <v>0</v>
      </c>
      <c r="W329">
        <v>0</v>
      </c>
      <c r="X329">
        <v>0</v>
      </c>
      <c r="Y329" s="1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9</v>
      </c>
      <c r="AK329">
        <v>0</v>
      </c>
      <c r="AL329">
        <v>0</v>
      </c>
      <c r="AM329">
        <v>0</v>
      </c>
      <c r="AN329">
        <v>0</v>
      </c>
      <c r="AO329">
        <v>0</v>
      </c>
      <c r="AP329" s="1">
        <v>0</v>
      </c>
      <c r="AQ329">
        <v>0</v>
      </c>
      <c r="AR329">
        <v>0</v>
      </c>
      <c r="AS329" s="1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23</v>
      </c>
      <c r="BA329" s="1">
        <v>0</v>
      </c>
      <c r="BB329">
        <v>0</v>
      </c>
      <c r="BC329">
        <v>0</v>
      </c>
      <c r="BD329">
        <v>2</v>
      </c>
      <c r="BE329">
        <v>8</v>
      </c>
      <c r="BF329">
        <v>0</v>
      </c>
      <c r="BG329">
        <f t="shared" si="5"/>
        <v>4.2</v>
      </c>
    </row>
    <row r="330" spans="1:59" x14ac:dyDescent="0.3">
      <c r="A330" t="s">
        <v>157</v>
      </c>
      <c r="B330" s="4">
        <v>25</v>
      </c>
      <c r="C330" t="s">
        <v>131</v>
      </c>
      <c r="D330" t="s">
        <v>158</v>
      </c>
      <c r="E330" t="s">
        <v>772</v>
      </c>
      <c r="F330">
        <v>5</v>
      </c>
      <c r="G330">
        <v>450</v>
      </c>
      <c r="H330">
        <v>0</v>
      </c>
      <c r="I330">
        <v>0</v>
      </c>
      <c r="J330">
        <v>0</v>
      </c>
      <c r="K330">
        <v>0</v>
      </c>
      <c r="L330" s="1">
        <v>0</v>
      </c>
      <c r="M330">
        <v>0</v>
      </c>
      <c r="N330">
        <v>0</v>
      </c>
      <c r="O330">
        <v>0</v>
      </c>
      <c r="P330">
        <v>175</v>
      </c>
      <c r="Q330">
        <v>0</v>
      </c>
      <c r="R330">
        <v>0</v>
      </c>
      <c r="S330" s="1">
        <v>0</v>
      </c>
      <c r="T330">
        <v>0</v>
      </c>
      <c r="U330">
        <v>0</v>
      </c>
      <c r="V330" s="1">
        <v>0</v>
      </c>
      <c r="W330">
        <v>0</v>
      </c>
      <c r="X330">
        <v>0</v>
      </c>
      <c r="Y330" s="1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9</v>
      </c>
      <c r="AK330">
        <v>0</v>
      </c>
      <c r="AL330">
        <v>0</v>
      </c>
      <c r="AM330">
        <v>0</v>
      </c>
      <c r="AN330">
        <v>0</v>
      </c>
      <c r="AO330">
        <v>0</v>
      </c>
      <c r="AP330" s="1">
        <v>0</v>
      </c>
      <c r="AQ330">
        <v>0</v>
      </c>
      <c r="AR330">
        <v>0</v>
      </c>
      <c r="AS330" s="1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20</v>
      </c>
      <c r="BA330" s="1">
        <v>0</v>
      </c>
      <c r="BB330">
        <v>0</v>
      </c>
      <c r="BC330">
        <v>0</v>
      </c>
      <c r="BD330">
        <v>4</v>
      </c>
      <c r="BE330">
        <v>1</v>
      </c>
      <c r="BF330">
        <v>0</v>
      </c>
      <c r="BG330">
        <f t="shared" si="5"/>
        <v>4.2</v>
      </c>
    </row>
    <row r="331" spans="1:59" x14ac:dyDescent="0.3">
      <c r="A331" t="s">
        <v>244</v>
      </c>
      <c r="B331" s="4">
        <v>22</v>
      </c>
      <c r="C331" t="s">
        <v>240</v>
      </c>
      <c r="D331" t="s">
        <v>163</v>
      </c>
      <c r="E331" t="s">
        <v>772</v>
      </c>
      <c r="F331">
        <v>6</v>
      </c>
      <c r="G331">
        <v>540</v>
      </c>
      <c r="H331">
        <v>0</v>
      </c>
      <c r="I331">
        <v>0</v>
      </c>
      <c r="J331">
        <v>0</v>
      </c>
      <c r="K331">
        <v>0</v>
      </c>
      <c r="L331" s="1">
        <v>0</v>
      </c>
      <c r="M331">
        <v>0</v>
      </c>
      <c r="N331">
        <v>0</v>
      </c>
      <c r="O331">
        <v>0</v>
      </c>
      <c r="P331">
        <v>212</v>
      </c>
      <c r="Q331">
        <v>0</v>
      </c>
      <c r="R331">
        <v>0</v>
      </c>
      <c r="S331" s="1">
        <v>0</v>
      </c>
      <c r="T331">
        <v>0</v>
      </c>
      <c r="U331">
        <v>0</v>
      </c>
      <c r="V331" s="1">
        <v>0</v>
      </c>
      <c r="W331">
        <v>0</v>
      </c>
      <c r="X331">
        <v>0</v>
      </c>
      <c r="Y331" s="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1">
        <v>0</v>
      </c>
      <c r="AQ331">
        <v>0</v>
      </c>
      <c r="AR331">
        <v>0</v>
      </c>
      <c r="AS331" s="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20</v>
      </c>
      <c r="BA331" s="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f t="shared" si="5"/>
        <v>4.2</v>
      </c>
    </row>
    <row r="332" spans="1:59" x14ac:dyDescent="0.3">
      <c r="A332" t="s">
        <v>366</v>
      </c>
      <c r="B332" s="4">
        <v>28</v>
      </c>
      <c r="C332" t="s">
        <v>356</v>
      </c>
      <c r="D332" t="s">
        <v>59</v>
      </c>
      <c r="E332" t="s">
        <v>772</v>
      </c>
      <c r="F332">
        <v>7</v>
      </c>
      <c r="G332">
        <v>630</v>
      </c>
      <c r="H332">
        <v>0</v>
      </c>
      <c r="I332">
        <v>0</v>
      </c>
      <c r="J332">
        <v>0</v>
      </c>
      <c r="K332">
        <v>0</v>
      </c>
      <c r="L332" s="1">
        <v>0</v>
      </c>
      <c r="M332">
        <v>0</v>
      </c>
      <c r="N332">
        <v>0</v>
      </c>
      <c r="O332">
        <v>0</v>
      </c>
      <c r="P332">
        <v>296</v>
      </c>
      <c r="Q332">
        <v>0</v>
      </c>
      <c r="R332">
        <v>0</v>
      </c>
      <c r="S332" s="1">
        <v>0</v>
      </c>
      <c r="T332">
        <v>0</v>
      </c>
      <c r="U332">
        <v>0</v>
      </c>
      <c r="V332" s="1">
        <v>0</v>
      </c>
      <c r="W332">
        <v>0</v>
      </c>
      <c r="X332">
        <v>0</v>
      </c>
      <c r="Y332" s="1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4</v>
      </c>
      <c r="AK332">
        <v>0</v>
      </c>
      <c r="AL332">
        <v>0</v>
      </c>
      <c r="AM332">
        <v>0</v>
      </c>
      <c r="AN332">
        <v>0</v>
      </c>
      <c r="AO332">
        <v>0</v>
      </c>
      <c r="AP332" s="1">
        <v>0</v>
      </c>
      <c r="AQ332">
        <v>0</v>
      </c>
      <c r="AR332">
        <v>0</v>
      </c>
      <c r="AS332" s="1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20</v>
      </c>
      <c r="BA332" s="1">
        <v>0</v>
      </c>
      <c r="BB332">
        <v>0</v>
      </c>
      <c r="BC332">
        <v>0</v>
      </c>
      <c r="BD332">
        <v>2</v>
      </c>
      <c r="BE332">
        <v>12</v>
      </c>
      <c r="BF332">
        <v>0</v>
      </c>
      <c r="BG332">
        <f t="shared" si="5"/>
        <v>4.2</v>
      </c>
    </row>
    <row r="333" spans="1:59" x14ac:dyDescent="0.3">
      <c r="A333" t="s">
        <v>583</v>
      </c>
      <c r="B333" s="4">
        <v>29</v>
      </c>
      <c r="C333" t="s">
        <v>566</v>
      </c>
      <c r="D333" t="s">
        <v>59</v>
      </c>
      <c r="E333" t="s">
        <v>772</v>
      </c>
      <c r="F333">
        <v>3</v>
      </c>
      <c r="G333">
        <v>270</v>
      </c>
      <c r="H333">
        <v>0</v>
      </c>
      <c r="I333">
        <v>0</v>
      </c>
      <c r="J333">
        <v>0</v>
      </c>
      <c r="K333">
        <v>0</v>
      </c>
      <c r="L333" s="1">
        <v>0</v>
      </c>
      <c r="M333">
        <v>0</v>
      </c>
      <c r="N333">
        <v>0</v>
      </c>
      <c r="O333">
        <v>0</v>
      </c>
      <c r="P333">
        <v>175</v>
      </c>
      <c r="Q333">
        <v>0</v>
      </c>
      <c r="R333">
        <v>0</v>
      </c>
      <c r="S333" s="1">
        <v>0</v>
      </c>
      <c r="T333">
        <v>0</v>
      </c>
      <c r="U333">
        <v>0</v>
      </c>
      <c r="V333" s="1">
        <v>0</v>
      </c>
      <c r="W333">
        <v>0</v>
      </c>
      <c r="X333">
        <v>0</v>
      </c>
      <c r="Y333" s="1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5</v>
      </c>
      <c r="AK333">
        <v>0</v>
      </c>
      <c r="AL333">
        <v>0</v>
      </c>
      <c r="AM333">
        <v>0</v>
      </c>
      <c r="AN333">
        <v>0</v>
      </c>
      <c r="AO333">
        <v>0</v>
      </c>
      <c r="AP333" s="1">
        <v>0</v>
      </c>
      <c r="AQ333">
        <v>0</v>
      </c>
      <c r="AR333">
        <v>0</v>
      </c>
      <c r="AS333" s="1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13</v>
      </c>
      <c r="BA333" s="1">
        <v>0</v>
      </c>
      <c r="BB333">
        <v>0</v>
      </c>
      <c r="BC333">
        <v>0</v>
      </c>
      <c r="BD333">
        <v>2</v>
      </c>
      <c r="BE333">
        <v>2</v>
      </c>
      <c r="BF333">
        <v>0</v>
      </c>
      <c r="BG333">
        <f t="shared" si="5"/>
        <v>4.2</v>
      </c>
    </row>
    <row r="334" spans="1:59" x14ac:dyDescent="0.3">
      <c r="A334" t="s">
        <v>86</v>
      </c>
      <c r="B334" s="4">
        <v>35</v>
      </c>
      <c r="C334" t="s">
        <v>58</v>
      </c>
      <c r="D334" t="s">
        <v>66</v>
      </c>
      <c r="E334" t="s">
        <v>772</v>
      </c>
      <c r="F334">
        <v>2</v>
      </c>
      <c r="G334">
        <v>180</v>
      </c>
      <c r="H334">
        <v>0</v>
      </c>
      <c r="I334">
        <v>0</v>
      </c>
      <c r="J334">
        <v>0</v>
      </c>
      <c r="K334">
        <v>0</v>
      </c>
      <c r="L334" s="1">
        <v>0</v>
      </c>
      <c r="M334">
        <v>0</v>
      </c>
      <c r="N334">
        <v>0</v>
      </c>
      <c r="O334">
        <v>0</v>
      </c>
      <c r="P334">
        <v>80</v>
      </c>
      <c r="Q334">
        <v>0</v>
      </c>
      <c r="R334">
        <v>0</v>
      </c>
      <c r="S334" s="1">
        <v>0</v>
      </c>
      <c r="T334">
        <v>0</v>
      </c>
      <c r="U334">
        <v>0</v>
      </c>
      <c r="V334" s="1">
        <v>0</v>
      </c>
      <c r="W334">
        <v>0</v>
      </c>
      <c r="X334">
        <v>0</v>
      </c>
      <c r="Y334" s="1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</v>
      </c>
      <c r="AK334">
        <v>0</v>
      </c>
      <c r="AL334">
        <v>0</v>
      </c>
      <c r="AM334">
        <v>0</v>
      </c>
      <c r="AN334">
        <v>0</v>
      </c>
      <c r="AO334">
        <v>0</v>
      </c>
      <c r="AP334" s="1">
        <v>0</v>
      </c>
      <c r="AQ334">
        <v>0</v>
      </c>
      <c r="AR334">
        <v>0</v>
      </c>
      <c r="AS334" s="1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11</v>
      </c>
      <c r="BA334" s="1">
        <v>0</v>
      </c>
      <c r="BB334">
        <v>0</v>
      </c>
      <c r="BC334">
        <v>0</v>
      </c>
      <c r="BD334">
        <v>2</v>
      </c>
      <c r="BE334">
        <v>2</v>
      </c>
      <c r="BF334">
        <v>0</v>
      </c>
      <c r="BG334">
        <f t="shared" si="5"/>
        <v>4.2</v>
      </c>
    </row>
    <row r="335" spans="1:59" x14ac:dyDescent="0.3">
      <c r="A335" t="s">
        <v>125</v>
      </c>
      <c r="B335" s="4">
        <v>34</v>
      </c>
      <c r="C335" t="s">
        <v>98</v>
      </c>
      <c r="D335" t="s">
        <v>126</v>
      </c>
      <c r="E335" t="s">
        <v>772</v>
      </c>
      <c r="F335">
        <v>4</v>
      </c>
      <c r="G335">
        <v>225</v>
      </c>
      <c r="H335">
        <v>0</v>
      </c>
      <c r="I335">
        <v>0</v>
      </c>
      <c r="J335">
        <v>0</v>
      </c>
      <c r="K335">
        <v>0</v>
      </c>
      <c r="L335" s="1">
        <v>0</v>
      </c>
      <c r="M335">
        <v>0</v>
      </c>
      <c r="N335">
        <v>0</v>
      </c>
      <c r="O335">
        <v>0</v>
      </c>
      <c r="P335">
        <v>116</v>
      </c>
      <c r="Q335">
        <v>0</v>
      </c>
      <c r="R335">
        <v>0</v>
      </c>
      <c r="S335" s="1">
        <v>0</v>
      </c>
      <c r="T335">
        <v>0</v>
      </c>
      <c r="U335">
        <v>0</v>
      </c>
      <c r="V335" s="1">
        <v>0</v>
      </c>
      <c r="W335">
        <v>0</v>
      </c>
      <c r="X335">
        <v>0</v>
      </c>
      <c r="Y335" s="1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3</v>
      </c>
      <c r="AK335">
        <v>0</v>
      </c>
      <c r="AL335">
        <v>0</v>
      </c>
      <c r="AM335">
        <v>1</v>
      </c>
      <c r="AN335">
        <v>0</v>
      </c>
      <c r="AO335">
        <v>0</v>
      </c>
      <c r="AP335" s="1">
        <v>0</v>
      </c>
      <c r="AQ335">
        <v>0</v>
      </c>
      <c r="AR335">
        <v>0</v>
      </c>
      <c r="AS335" s="1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8</v>
      </c>
      <c r="BA335" s="1">
        <v>0</v>
      </c>
      <c r="BB335">
        <v>0</v>
      </c>
      <c r="BC335">
        <v>0</v>
      </c>
      <c r="BD335">
        <v>1</v>
      </c>
      <c r="BE335">
        <v>3</v>
      </c>
      <c r="BF335">
        <v>0</v>
      </c>
      <c r="BG335">
        <f t="shared" si="5"/>
        <v>4.2</v>
      </c>
    </row>
    <row r="336" spans="1:59" x14ac:dyDescent="0.3">
      <c r="A336" t="s">
        <v>397</v>
      </c>
      <c r="B336" s="4">
        <v>31</v>
      </c>
      <c r="C336" t="s">
        <v>391</v>
      </c>
      <c r="D336" t="s">
        <v>140</v>
      </c>
      <c r="E336" t="s">
        <v>772</v>
      </c>
      <c r="F336">
        <v>2</v>
      </c>
      <c r="G336">
        <v>135</v>
      </c>
      <c r="H336">
        <v>0</v>
      </c>
      <c r="I336">
        <v>0</v>
      </c>
      <c r="J336">
        <v>0</v>
      </c>
      <c r="K336">
        <v>0</v>
      </c>
      <c r="L336" s="1">
        <v>0</v>
      </c>
      <c r="M336">
        <v>0</v>
      </c>
      <c r="N336">
        <v>0</v>
      </c>
      <c r="O336">
        <v>0</v>
      </c>
      <c r="P336">
        <v>59</v>
      </c>
      <c r="Q336">
        <v>0</v>
      </c>
      <c r="R336">
        <v>0</v>
      </c>
      <c r="S336" s="1">
        <v>0</v>
      </c>
      <c r="T336">
        <v>0</v>
      </c>
      <c r="U336">
        <v>0</v>
      </c>
      <c r="V336" s="1">
        <v>0</v>
      </c>
      <c r="W336">
        <v>0</v>
      </c>
      <c r="X336">
        <v>0</v>
      </c>
      <c r="Y336" s="1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 s="1">
        <v>0</v>
      </c>
      <c r="AQ336">
        <v>0</v>
      </c>
      <c r="AR336">
        <v>0</v>
      </c>
      <c r="AS336" s="1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4</v>
      </c>
      <c r="BA336" s="1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f t="shared" si="5"/>
        <v>4.2</v>
      </c>
    </row>
    <row r="337" spans="1:59" x14ac:dyDescent="0.3">
      <c r="A337" t="s">
        <v>222</v>
      </c>
      <c r="B337" s="4">
        <v>33</v>
      </c>
      <c r="C337" t="s">
        <v>205</v>
      </c>
      <c r="D337" t="s">
        <v>59</v>
      </c>
      <c r="E337" t="s">
        <v>772</v>
      </c>
      <c r="F337">
        <v>2</v>
      </c>
      <c r="G337">
        <v>180</v>
      </c>
      <c r="H337">
        <v>0</v>
      </c>
      <c r="I337">
        <v>0</v>
      </c>
      <c r="J337">
        <v>0</v>
      </c>
      <c r="K337">
        <v>0</v>
      </c>
      <c r="L337" s="1">
        <v>0</v>
      </c>
      <c r="M337">
        <v>0</v>
      </c>
      <c r="N337">
        <v>0</v>
      </c>
      <c r="O337">
        <v>0</v>
      </c>
      <c r="P337">
        <v>121</v>
      </c>
      <c r="Q337">
        <v>0</v>
      </c>
      <c r="R337">
        <v>0</v>
      </c>
      <c r="S337" s="1">
        <v>0</v>
      </c>
      <c r="T337">
        <v>0</v>
      </c>
      <c r="U337">
        <v>0</v>
      </c>
      <c r="V337" s="1">
        <v>0</v>
      </c>
      <c r="W337">
        <v>0</v>
      </c>
      <c r="X337">
        <v>0</v>
      </c>
      <c r="Y337" s="1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3</v>
      </c>
      <c r="AK337">
        <v>0</v>
      </c>
      <c r="AL337">
        <v>0</v>
      </c>
      <c r="AM337">
        <v>0</v>
      </c>
      <c r="AN337">
        <v>0</v>
      </c>
      <c r="AO337">
        <v>0</v>
      </c>
      <c r="AP337" s="1">
        <v>0</v>
      </c>
      <c r="AQ337">
        <v>0</v>
      </c>
      <c r="AR337">
        <v>0</v>
      </c>
      <c r="AS337" s="1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</v>
      </c>
      <c r="BA337" s="1">
        <v>0</v>
      </c>
      <c r="BB337">
        <v>0</v>
      </c>
      <c r="BC337">
        <v>0</v>
      </c>
      <c r="BD337">
        <v>2</v>
      </c>
      <c r="BE337">
        <v>2</v>
      </c>
      <c r="BF337">
        <v>0</v>
      </c>
      <c r="BG337">
        <f t="shared" si="5"/>
        <v>4.2</v>
      </c>
    </row>
    <row r="338" spans="1:59" x14ac:dyDescent="0.3">
      <c r="A338" t="s">
        <v>605</v>
      </c>
      <c r="B338" s="4">
        <v>25</v>
      </c>
      <c r="C338" t="s">
        <v>784</v>
      </c>
      <c r="D338" t="s">
        <v>59</v>
      </c>
      <c r="E338" t="s">
        <v>772</v>
      </c>
      <c r="F338">
        <v>1</v>
      </c>
      <c r="G338">
        <v>90</v>
      </c>
      <c r="H338">
        <v>0</v>
      </c>
      <c r="I338">
        <v>0</v>
      </c>
      <c r="J338">
        <v>0</v>
      </c>
      <c r="K338">
        <v>0</v>
      </c>
      <c r="L338" s="1">
        <v>0</v>
      </c>
      <c r="M338">
        <v>0</v>
      </c>
      <c r="N338">
        <v>0</v>
      </c>
      <c r="O338">
        <v>0</v>
      </c>
      <c r="P338">
        <v>43</v>
      </c>
      <c r="Q338">
        <v>0</v>
      </c>
      <c r="R338">
        <v>0</v>
      </c>
      <c r="S338" s="1">
        <v>0</v>
      </c>
      <c r="T338">
        <v>0</v>
      </c>
      <c r="U338">
        <v>0</v>
      </c>
      <c r="V338" s="1">
        <v>0</v>
      </c>
      <c r="W338">
        <v>0</v>
      </c>
      <c r="X338">
        <v>0</v>
      </c>
      <c r="Y338" s="1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 s="1">
        <v>0</v>
      </c>
      <c r="AQ338">
        <v>0</v>
      </c>
      <c r="AR338">
        <v>0</v>
      </c>
      <c r="AS338" s="1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</v>
      </c>
      <c r="BA338" s="1">
        <v>0</v>
      </c>
      <c r="BB338">
        <v>0</v>
      </c>
      <c r="BC338">
        <v>0</v>
      </c>
      <c r="BD338">
        <v>0</v>
      </c>
      <c r="BE338">
        <v>5</v>
      </c>
      <c r="BF338">
        <v>0</v>
      </c>
      <c r="BG338">
        <f t="shared" si="5"/>
        <v>4.2</v>
      </c>
    </row>
    <row r="339" spans="1:59" x14ac:dyDescent="0.3">
      <c r="A339" t="s">
        <v>71</v>
      </c>
      <c r="B339" s="4">
        <v>32</v>
      </c>
      <c r="C339" t="s">
        <v>58</v>
      </c>
      <c r="D339" t="s">
        <v>72</v>
      </c>
      <c r="E339" t="s">
        <v>773</v>
      </c>
      <c r="F339">
        <v>15</v>
      </c>
      <c r="G339">
        <v>702</v>
      </c>
      <c r="H339">
        <v>0</v>
      </c>
      <c r="I339">
        <v>0</v>
      </c>
      <c r="J339">
        <v>2</v>
      </c>
      <c r="K339">
        <v>0</v>
      </c>
      <c r="L339" s="1">
        <v>0</v>
      </c>
      <c r="M339">
        <v>0</v>
      </c>
      <c r="N339">
        <v>0</v>
      </c>
      <c r="O339">
        <v>0</v>
      </c>
      <c r="P339">
        <v>550</v>
      </c>
      <c r="Q339">
        <v>0</v>
      </c>
      <c r="R339">
        <v>0</v>
      </c>
      <c r="S339" s="1">
        <v>0</v>
      </c>
      <c r="T339">
        <v>0</v>
      </c>
      <c r="U339">
        <v>0</v>
      </c>
      <c r="V339" s="1">
        <v>0</v>
      </c>
      <c r="W339">
        <v>0</v>
      </c>
      <c r="X339">
        <v>0</v>
      </c>
      <c r="Y339" s="1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9</v>
      </c>
      <c r="AI339">
        <v>1</v>
      </c>
      <c r="AJ339">
        <v>2</v>
      </c>
      <c r="AK339">
        <v>0</v>
      </c>
      <c r="AL339">
        <v>0</v>
      </c>
      <c r="AM339">
        <v>12</v>
      </c>
      <c r="AN339">
        <v>0</v>
      </c>
      <c r="AO339">
        <v>0</v>
      </c>
      <c r="AP339" s="1">
        <v>0</v>
      </c>
      <c r="AQ339">
        <v>0</v>
      </c>
      <c r="AR339">
        <v>0</v>
      </c>
      <c r="AS339" s="1">
        <v>0</v>
      </c>
      <c r="AT339">
        <v>0</v>
      </c>
      <c r="AU339">
        <v>0</v>
      </c>
      <c r="AV339">
        <v>0</v>
      </c>
      <c r="AW339">
        <v>15</v>
      </c>
      <c r="AX339">
        <v>5</v>
      </c>
      <c r="AY339">
        <v>0</v>
      </c>
      <c r="AZ339">
        <v>0</v>
      </c>
      <c r="BA339" s="1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f t="shared" si="5"/>
        <v>4.2</v>
      </c>
    </row>
    <row r="340" spans="1:59" x14ac:dyDescent="0.3">
      <c r="A340" t="s">
        <v>87</v>
      </c>
      <c r="B340" s="4">
        <v>27</v>
      </c>
      <c r="C340" t="s">
        <v>58</v>
      </c>
      <c r="D340" t="s">
        <v>88</v>
      </c>
      <c r="E340" t="s">
        <v>774</v>
      </c>
      <c r="F340">
        <v>15</v>
      </c>
      <c r="G340">
        <v>522</v>
      </c>
      <c r="H340">
        <v>0</v>
      </c>
      <c r="I340">
        <v>1</v>
      </c>
      <c r="J340">
        <v>10</v>
      </c>
      <c r="K340">
        <v>0</v>
      </c>
      <c r="L340" s="1">
        <v>0</v>
      </c>
      <c r="M340">
        <v>0</v>
      </c>
      <c r="N340">
        <v>0</v>
      </c>
      <c r="O340">
        <v>1</v>
      </c>
      <c r="P340">
        <v>511</v>
      </c>
      <c r="Q340">
        <v>0</v>
      </c>
      <c r="R340">
        <v>0</v>
      </c>
      <c r="S340" s="1">
        <v>0</v>
      </c>
      <c r="T340">
        <v>0</v>
      </c>
      <c r="U340">
        <v>0</v>
      </c>
      <c r="V340" s="1">
        <v>0</v>
      </c>
      <c r="W340">
        <v>0</v>
      </c>
      <c r="X340">
        <v>0</v>
      </c>
      <c r="Y340" s="1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</v>
      </c>
      <c r="AJ340">
        <v>9</v>
      </c>
      <c r="AK340">
        <v>0</v>
      </c>
      <c r="AL340">
        <v>0</v>
      </c>
      <c r="AM340">
        <v>6</v>
      </c>
      <c r="AN340">
        <v>0</v>
      </c>
      <c r="AO340">
        <v>0</v>
      </c>
      <c r="AP340" s="1">
        <v>0</v>
      </c>
      <c r="AQ340">
        <v>0</v>
      </c>
      <c r="AR340">
        <v>0</v>
      </c>
      <c r="AS340" s="1">
        <v>0</v>
      </c>
      <c r="AT340">
        <v>0</v>
      </c>
      <c r="AU340">
        <v>0</v>
      </c>
      <c r="AV340">
        <v>0</v>
      </c>
      <c r="AW340">
        <v>8</v>
      </c>
      <c r="AX340">
        <v>1</v>
      </c>
      <c r="AY340">
        <v>0</v>
      </c>
      <c r="AZ340">
        <v>0</v>
      </c>
      <c r="BA340" s="1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f t="shared" si="5"/>
        <v>4.2</v>
      </c>
    </row>
    <row r="341" spans="1:59" x14ac:dyDescent="0.3">
      <c r="A341" t="s">
        <v>89</v>
      </c>
      <c r="B341" s="4">
        <v>29</v>
      </c>
      <c r="C341" t="s">
        <v>58</v>
      </c>
      <c r="D341" t="s">
        <v>59</v>
      </c>
      <c r="E341" t="s">
        <v>773</v>
      </c>
      <c r="F341">
        <v>17</v>
      </c>
      <c r="G341">
        <v>496</v>
      </c>
      <c r="H341">
        <v>0</v>
      </c>
      <c r="I341">
        <v>2</v>
      </c>
      <c r="J341">
        <v>11</v>
      </c>
      <c r="K341">
        <v>0</v>
      </c>
      <c r="L341" s="1">
        <v>0</v>
      </c>
      <c r="M341">
        <v>1</v>
      </c>
      <c r="N341">
        <v>0</v>
      </c>
      <c r="O341">
        <v>4</v>
      </c>
      <c r="P341">
        <v>300</v>
      </c>
      <c r="Q341">
        <v>0</v>
      </c>
      <c r="R341">
        <v>0</v>
      </c>
      <c r="S341" s="1">
        <v>0</v>
      </c>
      <c r="T341">
        <v>0</v>
      </c>
      <c r="U341">
        <v>0</v>
      </c>
      <c r="V341" s="1">
        <v>0</v>
      </c>
      <c r="W341">
        <v>0</v>
      </c>
      <c r="X341">
        <v>0</v>
      </c>
      <c r="Y341" s="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14</v>
      </c>
      <c r="AI341">
        <v>0</v>
      </c>
      <c r="AJ341">
        <v>3</v>
      </c>
      <c r="AK341">
        <v>0</v>
      </c>
      <c r="AL341">
        <v>0</v>
      </c>
      <c r="AM341">
        <v>9</v>
      </c>
      <c r="AN341">
        <v>0</v>
      </c>
      <c r="AO341">
        <v>0</v>
      </c>
      <c r="AP341" s="1">
        <v>0</v>
      </c>
      <c r="AQ341">
        <v>0</v>
      </c>
      <c r="AR341">
        <v>0</v>
      </c>
      <c r="AS341" s="1">
        <v>0</v>
      </c>
      <c r="AT341">
        <v>0</v>
      </c>
      <c r="AU341">
        <v>0</v>
      </c>
      <c r="AV341">
        <v>0</v>
      </c>
      <c r="AW341">
        <v>12</v>
      </c>
      <c r="AX341">
        <v>1</v>
      </c>
      <c r="AY341">
        <v>0</v>
      </c>
      <c r="AZ341">
        <v>0</v>
      </c>
      <c r="BA341" s="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f t="shared" si="5"/>
        <v>4.2</v>
      </c>
    </row>
    <row r="342" spans="1:59" x14ac:dyDescent="0.3">
      <c r="A342" t="s">
        <v>91</v>
      </c>
      <c r="B342" s="4">
        <v>25</v>
      </c>
      <c r="C342" t="s">
        <v>58</v>
      </c>
      <c r="D342" t="s">
        <v>92</v>
      </c>
      <c r="E342" t="s">
        <v>774</v>
      </c>
      <c r="F342">
        <v>1</v>
      </c>
      <c r="G342">
        <v>6</v>
      </c>
      <c r="H342">
        <v>0</v>
      </c>
      <c r="I342">
        <v>0</v>
      </c>
      <c r="J342">
        <v>1</v>
      </c>
      <c r="K342">
        <v>0</v>
      </c>
      <c r="L342" s="1">
        <v>0</v>
      </c>
      <c r="M342">
        <v>0</v>
      </c>
      <c r="N342">
        <v>1</v>
      </c>
      <c r="O342">
        <v>0</v>
      </c>
      <c r="P342">
        <v>8</v>
      </c>
      <c r="Q342">
        <v>0</v>
      </c>
      <c r="R342">
        <v>0</v>
      </c>
      <c r="S342" s="1">
        <v>0</v>
      </c>
      <c r="T342">
        <v>0</v>
      </c>
      <c r="U342">
        <v>0</v>
      </c>
      <c r="V342" s="1">
        <v>0</v>
      </c>
      <c r="W342">
        <v>0</v>
      </c>
      <c r="X342">
        <v>0</v>
      </c>
      <c r="Y342" s="1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 s="1">
        <v>0</v>
      </c>
      <c r="AQ342">
        <v>0</v>
      </c>
      <c r="AR342">
        <v>0</v>
      </c>
      <c r="AS342" s="1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1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f t="shared" si="5"/>
        <v>4.2</v>
      </c>
    </row>
    <row r="343" spans="1:59" x14ac:dyDescent="0.3">
      <c r="A343" t="s">
        <v>99</v>
      </c>
      <c r="B343" s="4">
        <v>21</v>
      </c>
      <c r="C343" t="s">
        <v>98</v>
      </c>
      <c r="D343" t="s">
        <v>62</v>
      </c>
      <c r="E343" t="s">
        <v>774</v>
      </c>
      <c r="F343">
        <v>7</v>
      </c>
      <c r="G343">
        <v>317</v>
      </c>
      <c r="H343">
        <v>0</v>
      </c>
      <c r="I343">
        <v>0</v>
      </c>
      <c r="J343">
        <v>2</v>
      </c>
      <c r="K343">
        <v>0</v>
      </c>
      <c r="L343" s="1">
        <v>0</v>
      </c>
      <c r="M343">
        <v>0</v>
      </c>
      <c r="N343">
        <v>0</v>
      </c>
      <c r="O343">
        <v>0</v>
      </c>
      <c r="P343">
        <v>268</v>
      </c>
      <c r="Q343">
        <v>0</v>
      </c>
      <c r="R343">
        <v>0</v>
      </c>
      <c r="S343" s="1">
        <v>0</v>
      </c>
      <c r="T343">
        <v>0</v>
      </c>
      <c r="U343">
        <v>0</v>
      </c>
      <c r="V343" s="1">
        <v>0</v>
      </c>
      <c r="W343">
        <v>0</v>
      </c>
      <c r="X343">
        <v>0</v>
      </c>
      <c r="Y343" s="1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6</v>
      </c>
      <c r="AI343">
        <v>0</v>
      </c>
      <c r="AJ343">
        <v>8</v>
      </c>
      <c r="AK343">
        <v>0</v>
      </c>
      <c r="AL343">
        <v>0</v>
      </c>
      <c r="AM343">
        <v>9</v>
      </c>
      <c r="AN343">
        <v>0</v>
      </c>
      <c r="AO343">
        <v>0</v>
      </c>
      <c r="AP343" s="1">
        <v>0</v>
      </c>
      <c r="AQ343">
        <v>0</v>
      </c>
      <c r="AR343">
        <v>0</v>
      </c>
      <c r="AS343" s="1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 s="1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f t="shared" si="5"/>
        <v>4.2</v>
      </c>
    </row>
    <row r="344" spans="1:59" x14ac:dyDescent="0.3">
      <c r="A344" t="s">
        <v>100</v>
      </c>
      <c r="B344" s="4">
        <v>26</v>
      </c>
      <c r="C344" t="s">
        <v>98</v>
      </c>
      <c r="D344" t="s">
        <v>96</v>
      </c>
      <c r="E344" t="s">
        <v>774</v>
      </c>
      <c r="F344">
        <v>13</v>
      </c>
      <c r="G344">
        <v>853</v>
      </c>
      <c r="H344">
        <v>0</v>
      </c>
      <c r="I344">
        <v>0</v>
      </c>
      <c r="J344">
        <v>4</v>
      </c>
      <c r="K344">
        <v>0</v>
      </c>
      <c r="L344" s="1">
        <v>0</v>
      </c>
      <c r="M344">
        <v>0</v>
      </c>
      <c r="N344">
        <v>0</v>
      </c>
      <c r="O344">
        <v>2</v>
      </c>
      <c r="P344">
        <v>678</v>
      </c>
      <c r="Q344">
        <v>0</v>
      </c>
      <c r="R344">
        <v>0</v>
      </c>
      <c r="S344" s="1">
        <v>0</v>
      </c>
      <c r="T344">
        <v>0</v>
      </c>
      <c r="U344">
        <v>0</v>
      </c>
      <c r="V344" s="1">
        <v>0</v>
      </c>
      <c r="W344">
        <v>0</v>
      </c>
      <c r="X344">
        <v>0</v>
      </c>
      <c r="Y344" s="1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</v>
      </c>
      <c r="AI344">
        <v>2</v>
      </c>
      <c r="AJ344">
        <v>28</v>
      </c>
      <c r="AK344">
        <v>0</v>
      </c>
      <c r="AL344">
        <v>0</v>
      </c>
      <c r="AM344">
        <v>15</v>
      </c>
      <c r="AN344">
        <v>0</v>
      </c>
      <c r="AO344">
        <v>0</v>
      </c>
      <c r="AP344" s="1">
        <v>0</v>
      </c>
      <c r="AQ344">
        <v>0</v>
      </c>
      <c r="AR344">
        <v>0</v>
      </c>
      <c r="AS344" s="1">
        <v>0</v>
      </c>
      <c r="AT344">
        <v>0</v>
      </c>
      <c r="AU344">
        <v>0</v>
      </c>
      <c r="AV344">
        <v>0</v>
      </c>
      <c r="AW344">
        <v>5</v>
      </c>
      <c r="AX344">
        <v>3</v>
      </c>
      <c r="AY344">
        <v>0</v>
      </c>
      <c r="AZ344">
        <v>0</v>
      </c>
      <c r="BA344" s="1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f t="shared" si="5"/>
        <v>4.2</v>
      </c>
    </row>
    <row r="345" spans="1:59" x14ac:dyDescent="0.3">
      <c r="A345" t="s">
        <v>102</v>
      </c>
      <c r="B345" s="4">
        <v>31</v>
      </c>
      <c r="C345" t="s">
        <v>98</v>
      </c>
      <c r="D345" t="s">
        <v>66</v>
      </c>
      <c r="E345" t="s">
        <v>774</v>
      </c>
      <c r="F345">
        <v>10</v>
      </c>
      <c r="G345">
        <v>828</v>
      </c>
      <c r="H345">
        <v>0</v>
      </c>
      <c r="I345">
        <v>0</v>
      </c>
      <c r="J345">
        <v>4</v>
      </c>
      <c r="K345">
        <v>0</v>
      </c>
      <c r="L345" s="1">
        <v>0</v>
      </c>
      <c r="M345">
        <v>2</v>
      </c>
      <c r="N345">
        <v>0</v>
      </c>
      <c r="O345">
        <v>1</v>
      </c>
      <c r="P345">
        <v>680</v>
      </c>
      <c r="Q345">
        <v>0</v>
      </c>
      <c r="R345">
        <v>0</v>
      </c>
      <c r="S345" s="1">
        <v>0</v>
      </c>
      <c r="T345">
        <v>0</v>
      </c>
      <c r="U345">
        <v>0</v>
      </c>
      <c r="V345" s="1">
        <v>0</v>
      </c>
      <c r="W345">
        <v>0</v>
      </c>
      <c r="X345">
        <v>0</v>
      </c>
      <c r="Y345" s="1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35</v>
      </c>
      <c r="AK345">
        <v>0</v>
      </c>
      <c r="AL345">
        <v>0</v>
      </c>
      <c r="AM345">
        <v>8</v>
      </c>
      <c r="AN345">
        <v>0</v>
      </c>
      <c r="AO345">
        <v>0</v>
      </c>
      <c r="AP345" s="1">
        <v>0</v>
      </c>
      <c r="AQ345">
        <v>0</v>
      </c>
      <c r="AR345">
        <v>0</v>
      </c>
      <c r="AS345" s="1">
        <v>0</v>
      </c>
      <c r="AT345">
        <v>0</v>
      </c>
      <c r="AU345">
        <v>0</v>
      </c>
      <c r="AV345">
        <v>0</v>
      </c>
      <c r="AW345">
        <v>11</v>
      </c>
      <c r="AX345">
        <v>1</v>
      </c>
      <c r="AY345">
        <v>0</v>
      </c>
      <c r="AZ345">
        <v>0</v>
      </c>
      <c r="BA345" s="1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f t="shared" si="5"/>
        <v>4.2</v>
      </c>
    </row>
    <row r="346" spans="1:59" x14ac:dyDescent="0.3">
      <c r="A346" t="s">
        <v>115</v>
      </c>
      <c r="B346" s="4">
        <v>20</v>
      </c>
      <c r="C346" t="s">
        <v>98</v>
      </c>
      <c r="D346" t="s">
        <v>74</v>
      </c>
      <c r="E346" t="s">
        <v>774</v>
      </c>
      <c r="F346">
        <v>8</v>
      </c>
      <c r="G346">
        <v>475</v>
      </c>
      <c r="H346">
        <v>0</v>
      </c>
      <c r="I346">
        <v>0</v>
      </c>
      <c r="J346">
        <v>1</v>
      </c>
      <c r="K346">
        <v>0</v>
      </c>
      <c r="L346" s="1">
        <v>0</v>
      </c>
      <c r="M346">
        <v>0</v>
      </c>
      <c r="N346">
        <v>0</v>
      </c>
      <c r="O346">
        <v>0</v>
      </c>
      <c r="P346">
        <v>348</v>
      </c>
      <c r="Q346">
        <v>0</v>
      </c>
      <c r="R346">
        <v>0</v>
      </c>
      <c r="S346" s="1">
        <v>0</v>
      </c>
      <c r="T346">
        <v>0</v>
      </c>
      <c r="U346">
        <v>0</v>
      </c>
      <c r="V346" s="1">
        <v>0</v>
      </c>
      <c r="W346">
        <v>0</v>
      </c>
      <c r="X346">
        <v>0</v>
      </c>
      <c r="Y346" s="1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8</v>
      </c>
      <c r="AI346">
        <v>0</v>
      </c>
      <c r="AJ346">
        <v>12</v>
      </c>
      <c r="AK346">
        <v>0</v>
      </c>
      <c r="AL346">
        <v>0</v>
      </c>
      <c r="AM346">
        <v>14</v>
      </c>
      <c r="AN346">
        <v>0</v>
      </c>
      <c r="AO346">
        <v>0</v>
      </c>
      <c r="AP346" s="1">
        <v>0</v>
      </c>
      <c r="AQ346">
        <v>0</v>
      </c>
      <c r="AR346">
        <v>0</v>
      </c>
      <c r="AS346" s="1">
        <v>0</v>
      </c>
      <c r="AT346">
        <v>0</v>
      </c>
      <c r="AU346">
        <v>0</v>
      </c>
      <c r="AV346">
        <v>0</v>
      </c>
      <c r="AW346">
        <v>8</v>
      </c>
      <c r="AX346">
        <v>2</v>
      </c>
      <c r="AY346">
        <v>0</v>
      </c>
      <c r="AZ346">
        <v>0</v>
      </c>
      <c r="BA346" s="1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f t="shared" si="5"/>
        <v>4.2</v>
      </c>
    </row>
    <row r="347" spans="1:59" x14ac:dyDescent="0.3">
      <c r="A347" t="s">
        <v>132</v>
      </c>
      <c r="B347" s="4">
        <v>20</v>
      </c>
      <c r="C347" t="s">
        <v>131</v>
      </c>
      <c r="D347" t="s">
        <v>59</v>
      </c>
      <c r="E347" t="s">
        <v>773</v>
      </c>
      <c r="F347">
        <v>20</v>
      </c>
      <c r="G347">
        <v>751</v>
      </c>
      <c r="H347">
        <v>0</v>
      </c>
      <c r="I347">
        <v>0</v>
      </c>
      <c r="J347">
        <v>15</v>
      </c>
      <c r="K347">
        <v>0</v>
      </c>
      <c r="L347" s="1">
        <v>0</v>
      </c>
      <c r="M347">
        <v>0</v>
      </c>
      <c r="N347">
        <v>0</v>
      </c>
      <c r="O347">
        <v>0</v>
      </c>
      <c r="P347">
        <v>523</v>
      </c>
      <c r="Q347">
        <v>0</v>
      </c>
      <c r="R347">
        <v>0</v>
      </c>
      <c r="S347" s="1">
        <v>0</v>
      </c>
      <c r="T347">
        <v>0</v>
      </c>
      <c r="U347">
        <v>0</v>
      </c>
      <c r="V347" s="1">
        <v>0</v>
      </c>
      <c r="W347">
        <v>0</v>
      </c>
      <c r="X347">
        <v>0</v>
      </c>
      <c r="Y347" s="1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8</v>
      </c>
      <c r="AI347">
        <v>0</v>
      </c>
      <c r="AJ347">
        <v>11</v>
      </c>
      <c r="AK347">
        <v>0</v>
      </c>
      <c r="AL347">
        <v>0</v>
      </c>
      <c r="AM347">
        <v>27</v>
      </c>
      <c r="AN347">
        <v>0</v>
      </c>
      <c r="AO347">
        <v>0</v>
      </c>
      <c r="AP347" s="1">
        <v>0</v>
      </c>
      <c r="AQ347">
        <v>0</v>
      </c>
      <c r="AR347">
        <v>0</v>
      </c>
      <c r="AS347" s="1">
        <v>0</v>
      </c>
      <c r="AT347">
        <v>0</v>
      </c>
      <c r="AU347">
        <v>0</v>
      </c>
      <c r="AV347">
        <v>0</v>
      </c>
      <c r="AW347">
        <v>17</v>
      </c>
      <c r="AX347">
        <v>3</v>
      </c>
      <c r="AY347">
        <v>0</v>
      </c>
      <c r="AZ347">
        <v>0</v>
      </c>
      <c r="BA347" s="1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f t="shared" si="5"/>
        <v>4.2</v>
      </c>
    </row>
    <row r="348" spans="1:59" x14ac:dyDescent="0.3">
      <c r="A348" t="s">
        <v>134</v>
      </c>
      <c r="B348" s="4">
        <v>19</v>
      </c>
      <c r="C348" t="s">
        <v>131</v>
      </c>
      <c r="D348" t="s">
        <v>59</v>
      </c>
      <c r="E348" t="s">
        <v>773</v>
      </c>
      <c r="F348">
        <v>4</v>
      </c>
      <c r="G348">
        <v>22</v>
      </c>
      <c r="H348">
        <v>0</v>
      </c>
      <c r="I348">
        <v>0</v>
      </c>
      <c r="J348">
        <v>0</v>
      </c>
      <c r="K348">
        <v>0</v>
      </c>
      <c r="L348" s="1">
        <v>0</v>
      </c>
      <c r="M348">
        <v>0</v>
      </c>
      <c r="N348">
        <v>0</v>
      </c>
      <c r="O348">
        <v>0</v>
      </c>
      <c r="P348">
        <v>10</v>
      </c>
      <c r="Q348">
        <v>0</v>
      </c>
      <c r="R348">
        <v>0</v>
      </c>
      <c r="S348" s="1">
        <v>0</v>
      </c>
      <c r="T348">
        <v>0</v>
      </c>
      <c r="U348">
        <v>0</v>
      </c>
      <c r="V348" s="1">
        <v>0</v>
      </c>
      <c r="W348">
        <v>0</v>
      </c>
      <c r="X348">
        <v>0</v>
      </c>
      <c r="Y348" s="1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s="1">
        <v>0</v>
      </c>
      <c r="AQ348">
        <v>0</v>
      </c>
      <c r="AR348">
        <v>0</v>
      </c>
      <c r="AS348" s="1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s="1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f t="shared" si="5"/>
        <v>4.2</v>
      </c>
    </row>
    <row r="349" spans="1:59" x14ac:dyDescent="0.3">
      <c r="A349" t="s">
        <v>146</v>
      </c>
      <c r="B349" s="4">
        <v>22</v>
      </c>
      <c r="C349" t="s">
        <v>131</v>
      </c>
      <c r="D349" t="s">
        <v>59</v>
      </c>
      <c r="E349" t="s">
        <v>774</v>
      </c>
      <c r="F349">
        <v>10</v>
      </c>
      <c r="G349">
        <v>448</v>
      </c>
      <c r="H349">
        <v>0</v>
      </c>
      <c r="I349">
        <v>1</v>
      </c>
      <c r="J349">
        <v>6</v>
      </c>
      <c r="K349">
        <v>0</v>
      </c>
      <c r="L349" s="1">
        <v>0</v>
      </c>
      <c r="M349">
        <v>0</v>
      </c>
      <c r="N349">
        <v>0</v>
      </c>
      <c r="O349">
        <v>0</v>
      </c>
      <c r="P349">
        <v>330</v>
      </c>
      <c r="Q349">
        <v>0</v>
      </c>
      <c r="R349">
        <v>0</v>
      </c>
      <c r="S349" s="1">
        <v>0</v>
      </c>
      <c r="T349">
        <v>0</v>
      </c>
      <c r="U349">
        <v>0</v>
      </c>
      <c r="V349" s="1">
        <v>0</v>
      </c>
      <c r="W349">
        <v>0</v>
      </c>
      <c r="X349">
        <v>0</v>
      </c>
      <c r="Y349" s="1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31</v>
      </c>
      <c r="AK349">
        <v>0</v>
      </c>
      <c r="AL349">
        <v>0</v>
      </c>
      <c r="AM349">
        <v>15</v>
      </c>
      <c r="AN349">
        <v>0</v>
      </c>
      <c r="AO349">
        <v>0</v>
      </c>
      <c r="AP349" s="1">
        <v>0</v>
      </c>
      <c r="AQ349">
        <v>0</v>
      </c>
      <c r="AR349">
        <v>0</v>
      </c>
      <c r="AS349" s="1">
        <v>0</v>
      </c>
      <c r="AT349">
        <v>0</v>
      </c>
      <c r="AU349">
        <v>0</v>
      </c>
      <c r="AV349">
        <v>0</v>
      </c>
      <c r="AW349">
        <v>7</v>
      </c>
      <c r="AX349">
        <v>1</v>
      </c>
      <c r="AY349">
        <v>0</v>
      </c>
      <c r="AZ349">
        <v>0</v>
      </c>
      <c r="BA349" s="1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f t="shared" si="5"/>
        <v>4.2</v>
      </c>
    </row>
    <row r="350" spans="1:59" x14ac:dyDescent="0.3">
      <c r="A350" t="s">
        <v>149</v>
      </c>
      <c r="B350" s="4">
        <v>19</v>
      </c>
      <c r="C350" t="s">
        <v>131</v>
      </c>
      <c r="D350" t="s">
        <v>105</v>
      </c>
      <c r="E350" t="s">
        <v>774</v>
      </c>
      <c r="F350">
        <v>3</v>
      </c>
      <c r="G350">
        <v>9</v>
      </c>
      <c r="H350">
        <v>0</v>
      </c>
      <c r="I350">
        <v>0</v>
      </c>
      <c r="J350">
        <v>0</v>
      </c>
      <c r="K350">
        <v>0</v>
      </c>
      <c r="L350" s="1">
        <v>0</v>
      </c>
      <c r="M350">
        <v>0</v>
      </c>
      <c r="N350">
        <v>0</v>
      </c>
      <c r="O350">
        <v>0</v>
      </c>
      <c r="P350">
        <v>18</v>
      </c>
      <c r="Q350">
        <v>0</v>
      </c>
      <c r="R350">
        <v>0</v>
      </c>
      <c r="S350" s="1">
        <v>0</v>
      </c>
      <c r="T350">
        <v>0</v>
      </c>
      <c r="U350">
        <v>0</v>
      </c>
      <c r="V350" s="1">
        <v>0</v>
      </c>
      <c r="W350">
        <v>0</v>
      </c>
      <c r="X350">
        <v>0</v>
      </c>
      <c r="Y350" s="1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 s="1">
        <v>0</v>
      </c>
      <c r="AQ350">
        <v>0</v>
      </c>
      <c r="AR350">
        <v>0</v>
      </c>
      <c r="AS350" s="1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s="1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f t="shared" si="5"/>
        <v>4.2</v>
      </c>
    </row>
    <row r="351" spans="1:59" x14ac:dyDescent="0.3">
      <c r="A351" t="s">
        <v>153</v>
      </c>
      <c r="B351" s="4">
        <v>25</v>
      </c>
      <c r="C351" t="s">
        <v>131</v>
      </c>
      <c r="D351" t="s">
        <v>59</v>
      </c>
      <c r="E351" t="s">
        <v>774</v>
      </c>
      <c r="F351">
        <v>10</v>
      </c>
      <c r="G351">
        <v>301</v>
      </c>
      <c r="H351">
        <v>0</v>
      </c>
      <c r="I351">
        <v>1</v>
      </c>
      <c r="J351">
        <v>3</v>
      </c>
      <c r="K351">
        <v>0</v>
      </c>
      <c r="L351" s="1">
        <v>0</v>
      </c>
      <c r="M351">
        <v>0</v>
      </c>
      <c r="N351">
        <v>0</v>
      </c>
      <c r="O351">
        <v>0</v>
      </c>
      <c r="P351">
        <v>229</v>
      </c>
      <c r="Q351">
        <v>0</v>
      </c>
      <c r="R351">
        <v>0</v>
      </c>
      <c r="S351" s="1">
        <v>0</v>
      </c>
      <c r="T351">
        <v>0</v>
      </c>
      <c r="U351">
        <v>0</v>
      </c>
      <c r="V351" s="1">
        <v>0</v>
      </c>
      <c r="W351">
        <v>0</v>
      </c>
      <c r="X351">
        <v>0</v>
      </c>
      <c r="Y351" s="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15</v>
      </c>
      <c r="AK351">
        <v>0</v>
      </c>
      <c r="AL351">
        <v>0</v>
      </c>
      <c r="AM351">
        <v>5</v>
      </c>
      <c r="AN351">
        <v>0</v>
      </c>
      <c r="AO351">
        <v>0</v>
      </c>
      <c r="AP351" s="1">
        <v>0</v>
      </c>
      <c r="AQ351">
        <v>0</v>
      </c>
      <c r="AR351">
        <v>0</v>
      </c>
      <c r="AS351" s="1">
        <v>0</v>
      </c>
      <c r="AT351">
        <v>0</v>
      </c>
      <c r="AU351">
        <v>0</v>
      </c>
      <c r="AV351">
        <v>0</v>
      </c>
      <c r="AW351">
        <v>5</v>
      </c>
      <c r="AX351">
        <v>2</v>
      </c>
      <c r="AY351">
        <v>0</v>
      </c>
      <c r="AZ351">
        <v>0</v>
      </c>
      <c r="BA351" s="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f t="shared" si="5"/>
        <v>4.2</v>
      </c>
    </row>
    <row r="352" spans="1:59" x14ac:dyDescent="0.3">
      <c r="A352" t="s">
        <v>159</v>
      </c>
      <c r="B352" s="4">
        <v>24</v>
      </c>
      <c r="C352" t="s">
        <v>131</v>
      </c>
      <c r="D352" t="s">
        <v>59</v>
      </c>
      <c r="E352" t="s">
        <v>774</v>
      </c>
      <c r="F352">
        <v>3</v>
      </c>
      <c r="G352">
        <v>85</v>
      </c>
      <c r="H352">
        <v>0</v>
      </c>
      <c r="I352">
        <v>0</v>
      </c>
      <c r="J352">
        <v>0</v>
      </c>
      <c r="K352">
        <v>0</v>
      </c>
      <c r="L352" s="1">
        <v>0</v>
      </c>
      <c r="M352">
        <v>0</v>
      </c>
      <c r="N352">
        <v>0</v>
      </c>
      <c r="O352">
        <v>0</v>
      </c>
      <c r="P352">
        <v>75</v>
      </c>
      <c r="Q352">
        <v>0</v>
      </c>
      <c r="R352">
        <v>0</v>
      </c>
      <c r="S352" s="1">
        <v>0</v>
      </c>
      <c r="T352">
        <v>0</v>
      </c>
      <c r="U352">
        <v>0</v>
      </c>
      <c r="V352" s="1">
        <v>0</v>
      </c>
      <c r="W352">
        <v>0</v>
      </c>
      <c r="X352">
        <v>0</v>
      </c>
      <c r="Y352" s="1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</v>
      </c>
      <c r="AN352">
        <v>0</v>
      </c>
      <c r="AO352">
        <v>0</v>
      </c>
      <c r="AP352" s="1">
        <v>0</v>
      </c>
      <c r="AQ352">
        <v>0</v>
      </c>
      <c r="AR352">
        <v>0</v>
      </c>
      <c r="AS352" s="1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s="1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f t="shared" si="5"/>
        <v>4.2</v>
      </c>
    </row>
    <row r="353" spans="1:59" x14ac:dyDescent="0.3">
      <c r="A353" t="s">
        <v>162</v>
      </c>
      <c r="B353" s="4">
        <v>28</v>
      </c>
      <c r="C353" t="s">
        <v>131</v>
      </c>
      <c r="D353" t="s">
        <v>163</v>
      </c>
      <c r="E353" t="s">
        <v>773</v>
      </c>
      <c r="F353">
        <v>10</v>
      </c>
      <c r="G353">
        <v>176</v>
      </c>
      <c r="H353">
        <v>0</v>
      </c>
      <c r="I353">
        <v>0</v>
      </c>
      <c r="J353">
        <v>5</v>
      </c>
      <c r="K353">
        <v>0</v>
      </c>
      <c r="L353" s="1">
        <v>0</v>
      </c>
      <c r="M353">
        <v>0</v>
      </c>
      <c r="N353">
        <v>0</v>
      </c>
      <c r="O353">
        <v>0</v>
      </c>
      <c r="P353">
        <v>155</v>
      </c>
      <c r="Q353">
        <v>0</v>
      </c>
      <c r="R353">
        <v>0</v>
      </c>
      <c r="S353" s="1">
        <v>0</v>
      </c>
      <c r="T353">
        <v>0</v>
      </c>
      <c r="U353">
        <v>0</v>
      </c>
      <c r="V353" s="1">
        <v>0</v>
      </c>
      <c r="W353">
        <v>0</v>
      </c>
      <c r="X353">
        <v>0</v>
      </c>
      <c r="Y353" s="1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</v>
      </c>
      <c r="AI353">
        <v>0</v>
      </c>
      <c r="AJ353">
        <v>2</v>
      </c>
      <c r="AK353">
        <v>0</v>
      </c>
      <c r="AL353">
        <v>0</v>
      </c>
      <c r="AM353">
        <v>14</v>
      </c>
      <c r="AN353">
        <v>0</v>
      </c>
      <c r="AO353">
        <v>0</v>
      </c>
      <c r="AP353" s="1">
        <v>0</v>
      </c>
      <c r="AQ353">
        <v>0</v>
      </c>
      <c r="AR353">
        <v>0</v>
      </c>
      <c r="AS353" s="1">
        <v>0</v>
      </c>
      <c r="AT353">
        <v>0</v>
      </c>
      <c r="AU353">
        <v>0</v>
      </c>
      <c r="AV353">
        <v>0</v>
      </c>
      <c r="AW353">
        <v>3</v>
      </c>
      <c r="AX353">
        <v>1</v>
      </c>
      <c r="AY353">
        <v>0</v>
      </c>
      <c r="AZ353">
        <v>0</v>
      </c>
      <c r="BA353" s="1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f t="shared" si="5"/>
        <v>4.2</v>
      </c>
    </row>
    <row r="354" spans="1:59" x14ac:dyDescent="0.3">
      <c r="A354" t="s">
        <v>169</v>
      </c>
      <c r="B354" s="4">
        <v>34</v>
      </c>
      <c r="C354" t="s">
        <v>170</v>
      </c>
      <c r="D354" t="s">
        <v>59</v>
      </c>
      <c r="E354" t="s">
        <v>774</v>
      </c>
      <c r="F354">
        <v>7</v>
      </c>
      <c r="G354">
        <v>181</v>
      </c>
      <c r="H354">
        <v>0</v>
      </c>
      <c r="I354">
        <v>0</v>
      </c>
      <c r="J354">
        <v>0</v>
      </c>
      <c r="K354">
        <v>0</v>
      </c>
      <c r="L354" s="1">
        <v>0</v>
      </c>
      <c r="M354">
        <v>0</v>
      </c>
      <c r="N354">
        <v>0</v>
      </c>
      <c r="O354">
        <v>0</v>
      </c>
      <c r="P354">
        <v>139</v>
      </c>
      <c r="Q354">
        <v>0</v>
      </c>
      <c r="R354">
        <v>0</v>
      </c>
      <c r="S354" s="1">
        <v>0</v>
      </c>
      <c r="T354">
        <v>0</v>
      </c>
      <c r="U354">
        <v>0</v>
      </c>
      <c r="V354" s="1">
        <v>0</v>
      </c>
      <c r="W354">
        <v>0</v>
      </c>
      <c r="X354">
        <v>0</v>
      </c>
      <c r="Y354" s="1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7</v>
      </c>
      <c r="AK354">
        <v>0</v>
      </c>
      <c r="AL354">
        <v>0</v>
      </c>
      <c r="AM354">
        <v>2</v>
      </c>
      <c r="AN354">
        <v>0</v>
      </c>
      <c r="AO354">
        <v>0</v>
      </c>
      <c r="AP354" s="1">
        <v>0</v>
      </c>
      <c r="AQ354">
        <v>0</v>
      </c>
      <c r="AR354">
        <v>0</v>
      </c>
      <c r="AS354" s="1">
        <v>0</v>
      </c>
      <c r="AT354">
        <v>0</v>
      </c>
      <c r="AU354">
        <v>0</v>
      </c>
      <c r="AV354">
        <v>0</v>
      </c>
      <c r="AW354">
        <v>5</v>
      </c>
      <c r="AX354">
        <v>2</v>
      </c>
      <c r="AY354">
        <v>0</v>
      </c>
      <c r="AZ354">
        <v>0</v>
      </c>
      <c r="BA354" s="1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f t="shared" si="5"/>
        <v>4.2</v>
      </c>
    </row>
    <row r="355" spans="1:59" x14ac:dyDescent="0.3">
      <c r="A355" t="s">
        <v>177</v>
      </c>
      <c r="B355" s="4">
        <v>26</v>
      </c>
      <c r="C355" t="s">
        <v>170</v>
      </c>
      <c r="D355" t="s">
        <v>178</v>
      </c>
      <c r="E355" t="s">
        <v>773</v>
      </c>
      <c r="F355">
        <v>2</v>
      </c>
      <c r="G355">
        <v>23</v>
      </c>
      <c r="H355">
        <v>0</v>
      </c>
      <c r="I355">
        <v>0</v>
      </c>
      <c r="J355">
        <v>0</v>
      </c>
      <c r="K355">
        <v>0</v>
      </c>
      <c r="L355" s="1">
        <v>0</v>
      </c>
      <c r="M355">
        <v>0</v>
      </c>
      <c r="N355">
        <v>0</v>
      </c>
      <c r="O355">
        <v>0</v>
      </c>
      <c r="P355">
        <v>11</v>
      </c>
      <c r="Q355">
        <v>0</v>
      </c>
      <c r="R355">
        <v>0</v>
      </c>
      <c r="S355" s="1">
        <v>0</v>
      </c>
      <c r="T355">
        <v>0</v>
      </c>
      <c r="U355">
        <v>0</v>
      </c>
      <c r="V355" s="1">
        <v>0</v>
      </c>
      <c r="W355">
        <v>0</v>
      </c>
      <c r="X355">
        <v>0</v>
      </c>
      <c r="Y355" s="1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s="1">
        <v>0</v>
      </c>
      <c r="AQ355">
        <v>0</v>
      </c>
      <c r="AR355">
        <v>0</v>
      </c>
      <c r="AS355" s="1">
        <v>0</v>
      </c>
      <c r="AT355">
        <v>0</v>
      </c>
      <c r="AU355">
        <v>0</v>
      </c>
      <c r="AV355">
        <v>0</v>
      </c>
      <c r="AW355">
        <v>2</v>
      </c>
      <c r="AX355">
        <v>0</v>
      </c>
      <c r="AY355">
        <v>0</v>
      </c>
      <c r="AZ355">
        <v>0</v>
      </c>
      <c r="BA355" s="1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f t="shared" si="5"/>
        <v>4.2</v>
      </c>
    </row>
    <row r="356" spans="1:59" x14ac:dyDescent="0.3">
      <c r="A356" t="s">
        <v>183</v>
      </c>
      <c r="B356" s="4">
        <v>18</v>
      </c>
      <c r="C356" t="s">
        <v>170</v>
      </c>
      <c r="D356" t="s">
        <v>59</v>
      </c>
      <c r="E356" t="s">
        <v>774</v>
      </c>
      <c r="F356">
        <v>1</v>
      </c>
      <c r="G356">
        <v>4</v>
      </c>
      <c r="H356">
        <v>0</v>
      </c>
      <c r="I356">
        <v>0</v>
      </c>
      <c r="J356">
        <v>0</v>
      </c>
      <c r="K356">
        <v>0</v>
      </c>
      <c r="L356" s="1">
        <v>0</v>
      </c>
      <c r="M356">
        <v>0</v>
      </c>
      <c r="N356">
        <v>0</v>
      </c>
      <c r="O356">
        <v>0</v>
      </c>
      <c r="P356">
        <v>3</v>
      </c>
      <c r="Q356">
        <v>0</v>
      </c>
      <c r="R356">
        <v>0</v>
      </c>
      <c r="S356" s="1">
        <v>0</v>
      </c>
      <c r="T356">
        <v>0</v>
      </c>
      <c r="U356">
        <v>0</v>
      </c>
      <c r="V356" s="1">
        <v>0</v>
      </c>
      <c r="W356">
        <v>0</v>
      </c>
      <c r="X356">
        <v>0</v>
      </c>
      <c r="Y356" s="1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s="1">
        <v>0</v>
      </c>
      <c r="AQ356">
        <v>0</v>
      </c>
      <c r="AR356">
        <v>0</v>
      </c>
      <c r="AS356" s="1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1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f t="shared" si="5"/>
        <v>4.2</v>
      </c>
    </row>
    <row r="357" spans="1:59" x14ac:dyDescent="0.3">
      <c r="A357" t="s">
        <v>191</v>
      </c>
      <c r="B357" s="4">
        <v>28</v>
      </c>
      <c r="C357" t="s">
        <v>170</v>
      </c>
      <c r="D357" t="s">
        <v>163</v>
      </c>
      <c r="E357" t="s">
        <v>773</v>
      </c>
      <c r="F357">
        <v>24</v>
      </c>
      <c r="G357">
        <v>852</v>
      </c>
      <c r="H357">
        <v>0</v>
      </c>
      <c r="I357">
        <v>2</v>
      </c>
      <c r="J357">
        <v>6</v>
      </c>
      <c r="K357">
        <v>0</v>
      </c>
      <c r="L357" s="1">
        <v>0</v>
      </c>
      <c r="M357">
        <v>0</v>
      </c>
      <c r="N357">
        <v>0</v>
      </c>
      <c r="O357">
        <v>0</v>
      </c>
      <c r="P357">
        <v>601</v>
      </c>
      <c r="Q357">
        <v>0</v>
      </c>
      <c r="R357">
        <v>0</v>
      </c>
      <c r="S357" s="1">
        <v>0</v>
      </c>
      <c r="T357">
        <v>0</v>
      </c>
      <c r="U357">
        <v>0</v>
      </c>
      <c r="V357" s="1">
        <v>0</v>
      </c>
      <c r="W357">
        <v>0</v>
      </c>
      <c r="X357">
        <v>0</v>
      </c>
      <c r="Y357" s="1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7</v>
      </c>
      <c r="AI357">
        <v>1</v>
      </c>
      <c r="AJ357">
        <v>13</v>
      </c>
      <c r="AK357">
        <v>0</v>
      </c>
      <c r="AL357">
        <v>0</v>
      </c>
      <c r="AM357">
        <v>14</v>
      </c>
      <c r="AN357">
        <v>0</v>
      </c>
      <c r="AO357">
        <v>0</v>
      </c>
      <c r="AP357" s="1">
        <v>0</v>
      </c>
      <c r="AQ357">
        <v>0</v>
      </c>
      <c r="AR357">
        <v>0</v>
      </c>
      <c r="AS357" s="1">
        <v>0</v>
      </c>
      <c r="AT357">
        <v>0</v>
      </c>
      <c r="AU357">
        <v>0</v>
      </c>
      <c r="AV357">
        <v>0</v>
      </c>
      <c r="AW357">
        <v>7</v>
      </c>
      <c r="AX357">
        <v>2</v>
      </c>
      <c r="AY357">
        <v>0</v>
      </c>
      <c r="AZ357">
        <v>0</v>
      </c>
      <c r="BA357" s="1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f t="shared" si="5"/>
        <v>4.2</v>
      </c>
    </row>
    <row r="358" spans="1:59" x14ac:dyDescent="0.3">
      <c r="A358" t="s">
        <v>192</v>
      </c>
      <c r="B358" s="4">
        <v>20</v>
      </c>
      <c r="C358" t="s">
        <v>170</v>
      </c>
      <c r="D358" t="s">
        <v>72</v>
      </c>
      <c r="E358" t="s">
        <v>774</v>
      </c>
      <c r="F358">
        <v>12</v>
      </c>
      <c r="G358">
        <v>528</v>
      </c>
      <c r="H358">
        <v>0</v>
      </c>
      <c r="I358">
        <v>1</v>
      </c>
      <c r="J358">
        <v>2</v>
      </c>
      <c r="K358">
        <v>0</v>
      </c>
      <c r="L358" s="1">
        <v>0</v>
      </c>
      <c r="M358">
        <v>0</v>
      </c>
      <c r="N358">
        <v>0</v>
      </c>
      <c r="O358">
        <v>0</v>
      </c>
      <c r="P358">
        <v>337</v>
      </c>
      <c r="Q358">
        <v>0</v>
      </c>
      <c r="R358">
        <v>0</v>
      </c>
      <c r="S358" s="1">
        <v>0</v>
      </c>
      <c r="T358">
        <v>0</v>
      </c>
      <c r="U358">
        <v>0</v>
      </c>
      <c r="V358" s="1">
        <v>0</v>
      </c>
      <c r="W358">
        <v>0</v>
      </c>
      <c r="X358">
        <v>0</v>
      </c>
      <c r="Y358" s="1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</v>
      </c>
      <c r="AJ358">
        <v>17</v>
      </c>
      <c r="AK358">
        <v>0</v>
      </c>
      <c r="AL358">
        <v>0</v>
      </c>
      <c r="AM358">
        <v>17</v>
      </c>
      <c r="AN358">
        <v>0</v>
      </c>
      <c r="AO358">
        <v>0</v>
      </c>
      <c r="AP358" s="1">
        <v>0</v>
      </c>
      <c r="AQ358">
        <v>0</v>
      </c>
      <c r="AR358">
        <v>0</v>
      </c>
      <c r="AS358" s="1">
        <v>0</v>
      </c>
      <c r="AT358">
        <v>0</v>
      </c>
      <c r="AU358">
        <v>0</v>
      </c>
      <c r="AV358">
        <v>0</v>
      </c>
      <c r="AW358">
        <v>8</v>
      </c>
      <c r="AX358">
        <v>2</v>
      </c>
      <c r="AY358">
        <v>0</v>
      </c>
      <c r="AZ358">
        <v>0</v>
      </c>
      <c r="BA358" s="1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f t="shared" si="5"/>
        <v>4.2</v>
      </c>
    </row>
    <row r="359" spans="1:59" x14ac:dyDescent="0.3">
      <c r="A359" t="s">
        <v>196</v>
      </c>
      <c r="B359" s="4">
        <v>27</v>
      </c>
      <c r="C359" t="s">
        <v>170</v>
      </c>
      <c r="D359" t="s">
        <v>59</v>
      </c>
      <c r="E359" t="s">
        <v>774</v>
      </c>
      <c r="F359">
        <v>5</v>
      </c>
      <c r="G359">
        <v>94</v>
      </c>
      <c r="H359">
        <v>0</v>
      </c>
      <c r="I359">
        <v>0</v>
      </c>
      <c r="J359">
        <v>0</v>
      </c>
      <c r="K359">
        <v>0</v>
      </c>
      <c r="L359" s="1">
        <v>0</v>
      </c>
      <c r="M359">
        <v>0</v>
      </c>
      <c r="N359">
        <v>0</v>
      </c>
      <c r="O359">
        <v>0</v>
      </c>
      <c r="P359">
        <v>68</v>
      </c>
      <c r="Q359">
        <v>0</v>
      </c>
      <c r="R359">
        <v>0</v>
      </c>
      <c r="S359" s="1">
        <v>0</v>
      </c>
      <c r="T359">
        <v>0</v>
      </c>
      <c r="U359">
        <v>0</v>
      </c>
      <c r="V359" s="1">
        <v>0</v>
      </c>
      <c r="W359">
        <v>0</v>
      </c>
      <c r="X359">
        <v>0</v>
      </c>
      <c r="Y359" s="1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0</v>
      </c>
      <c r="AL359">
        <v>0</v>
      </c>
      <c r="AM359">
        <v>2</v>
      </c>
      <c r="AN359">
        <v>0</v>
      </c>
      <c r="AO359">
        <v>0</v>
      </c>
      <c r="AP359" s="1">
        <v>0</v>
      </c>
      <c r="AQ359">
        <v>0</v>
      </c>
      <c r="AR359">
        <v>0</v>
      </c>
      <c r="AS359" s="1">
        <v>0</v>
      </c>
      <c r="AT359">
        <v>0</v>
      </c>
      <c r="AU359">
        <v>0</v>
      </c>
      <c r="AV359">
        <v>0</v>
      </c>
      <c r="AW359">
        <v>2</v>
      </c>
      <c r="AX359">
        <v>0</v>
      </c>
      <c r="AY359">
        <v>0</v>
      </c>
      <c r="AZ359">
        <v>0</v>
      </c>
      <c r="BA359" s="1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f t="shared" si="5"/>
        <v>4.2</v>
      </c>
    </row>
    <row r="360" spans="1:59" x14ac:dyDescent="0.3">
      <c r="A360" t="s">
        <v>197</v>
      </c>
      <c r="B360" s="4">
        <v>21</v>
      </c>
      <c r="C360" t="s">
        <v>170</v>
      </c>
      <c r="D360" t="s">
        <v>59</v>
      </c>
      <c r="E360" t="s">
        <v>773</v>
      </c>
      <c r="F360">
        <v>1</v>
      </c>
      <c r="G360">
        <v>3</v>
      </c>
      <c r="H360">
        <v>0</v>
      </c>
      <c r="I360">
        <v>0</v>
      </c>
      <c r="J360">
        <v>0</v>
      </c>
      <c r="K360">
        <v>0</v>
      </c>
      <c r="L360" s="1">
        <v>0</v>
      </c>
      <c r="M360">
        <v>0</v>
      </c>
      <c r="N360">
        <v>0</v>
      </c>
      <c r="O360">
        <v>0</v>
      </c>
      <c r="P360">
        <v>8</v>
      </c>
      <c r="Q360">
        <v>0</v>
      </c>
      <c r="R360">
        <v>0</v>
      </c>
      <c r="S360" s="1">
        <v>0</v>
      </c>
      <c r="T360">
        <v>0</v>
      </c>
      <c r="U360">
        <v>0</v>
      </c>
      <c r="V360" s="1">
        <v>0</v>
      </c>
      <c r="W360">
        <v>0</v>
      </c>
      <c r="X360">
        <v>0</v>
      </c>
      <c r="Y360" s="1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 s="1">
        <v>0</v>
      </c>
      <c r="AQ360">
        <v>0</v>
      </c>
      <c r="AR360">
        <v>0</v>
      </c>
      <c r="AS360" s="1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1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f t="shared" si="5"/>
        <v>4.2</v>
      </c>
    </row>
    <row r="361" spans="1:59" x14ac:dyDescent="0.3">
      <c r="A361" t="s">
        <v>204</v>
      </c>
      <c r="B361" s="4">
        <v>25</v>
      </c>
      <c r="C361" t="s">
        <v>205</v>
      </c>
      <c r="D361" t="s">
        <v>70</v>
      </c>
      <c r="E361" t="s">
        <v>773</v>
      </c>
      <c r="F361">
        <v>4</v>
      </c>
      <c r="G361">
        <v>9</v>
      </c>
      <c r="H361">
        <v>0</v>
      </c>
      <c r="I361">
        <v>0</v>
      </c>
      <c r="J361">
        <v>0</v>
      </c>
      <c r="K361">
        <v>0</v>
      </c>
      <c r="L361" s="1">
        <v>0</v>
      </c>
      <c r="M361">
        <v>0</v>
      </c>
      <c r="N361">
        <v>0</v>
      </c>
      <c r="O361">
        <v>0</v>
      </c>
      <c r="P361">
        <v>27</v>
      </c>
      <c r="Q361">
        <v>0</v>
      </c>
      <c r="R361">
        <v>0</v>
      </c>
      <c r="S361" s="1">
        <v>0</v>
      </c>
      <c r="T361">
        <v>0</v>
      </c>
      <c r="U361">
        <v>0</v>
      </c>
      <c r="V361" s="1">
        <v>0</v>
      </c>
      <c r="W361">
        <v>0</v>
      </c>
      <c r="X361">
        <v>0</v>
      </c>
      <c r="Y361" s="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0</v>
      </c>
      <c r="AL361">
        <v>0</v>
      </c>
      <c r="AM361">
        <v>1</v>
      </c>
      <c r="AN361">
        <v>0</v>
      </c>
      <c r="AO361">
        <v>0</v>
      </c>
      <c r="AP361" s="1">
        <v>0</v>
      </c>
      <c r="AQ361">
        <v>0</v>
      </c>
      <c r="AR361">
        <v>0</v>
      </c>
      <c r="AS361" s="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f t="shared" si="5"/>
        <v>4.2</v>
      </c>
    </row>
    <row r="362" spans="1:59" x14ac:dyDescent="0.3">
      <c r="A362" t="s">
        <v>206</v>
      </c>
      <c r="B362" s="4">
        <v>38</v>
      </c>
      <c r="C362" t="s">
        <v>205</v>
      </c>
      <c r="D362" t="s">
        <v>59</v>
      </c>
      <c r="E362" t="s">
        <v>773</v>
      </c>
      <c r="F362">
        <v>4</v>
      </c>
      <c r="G362">
        <v>173</v>
      </c>
      <c r="H362">
        <v>0</v>
      </c>
      <c r="I362">
        <v>0</v>
      </c>
      <c r="J362">
        <v>2</v>
      </c>
      <c r="K362">
        <v>0</v>
      </c>
      <c r="L362" s="1">
        <v>0</v>
      </c>
      <c r="M362">
        <v>0</v>
      </c>
      <c r="N362">
        <v>0</v>
      </c>
      <c r="O362">
        <v>0</v>
      </c>
      <c r="P362">
        <v>95</v>
      </c>
      <c r="Q362">
        <v>0</v>
      </c>
      <c r="R362">
        <v>0</v>
      </c>
      <c r="S362" s="1">
        <v>0</v>
      </c>
      <c r="T362">
        <v>0</v>
      </c>
      <c r="U362">
        <v>0</v>
      </c>
      <c r="V362" s="1">
        <v>0</v>
      </c>
      <c r="W362">
        <v>0</v>
      </c>
      <c r="X362">
        <v>0</v>
      </c>
      <c r="Y362" s="1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0</v>
      </c>
      <c r="AL362">
        <v>0</v>
      </c>
      <c r="AM362">
        <v>5</v>
      </c>
      <c r="AN362">
        <v>0</v>
      </c>
      <c r="AO362">
        <v>0</v>
      </c>
      <c r="AP362" s="1">
        <v>0</v>
      </c>
      <c r="AQ362">
        <v>0</v>
      </c>
      <c r="AR362">
        <v>0</v>
      </c>
      <c r="AS362" s="1">
        <v>0</v>
      </c>
      <c r="AT362">
        <v>0</v>
      </c>
      <c r="AU362">
        <v>0</v>
      </c>
      <c r="AV362">
        <v>0</v>
      </c>
      <c r="AW362">
        <v>3</v>
      </c>
      <c r="AX362">
        <v>1</v>
      </c>
      <c r="AY362">
        <v>0</v>
      </c>
      <c r="AZ362">
        <v>0</v>
      </c>
      <c r="BA362" s="1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f t="shared" si="5"/>
        <v>4.2</v>
      </c>
    </row>
    <row r="363" spans="1:59" x14ac:dyDescent="0.3">
      <c r="A363" t="s">
        <v>207</v>
      </c>
      <c r="B363" s="4">
        <v>29</v>
      </c>
      <c r="C363" t="s">
        <v>205</v>
      </c>
      <c r="D363" t="s">
        <v>59</v>
      </c>
      <c r="E363" t="s">
        <v>774</v>
      </c>
      <c r="F363">
        <v>14</v>
      </c>
      <c r="G363">
        <v>888</v>
      </c>
      <c r="H363">
        <v>0</v>
      </c>
      <c r="I363">
        <v>0</v>
      </c>
      <c r="J363">
        <v>5</v>
      </c>
      <c r="K363">
        <v>0</v>
      </c>
      <c r="L363" s="1">
        <v>0</v>
      </c>
      <c r="M363">
        <v>1</v>
      </c>
      <c r="N363">
        <v>0</v>
      </c>
      <c r="O363">
        <v>1</v>
      </c>
      <c r="P363">
        <v>840</v>
      </c>
      <c r="Q363">
        <v>0</v>
      </c>
      <c r="R363">
        <v>0</v>
      </c>
      <c r="S363" s="1">
        <v>0</v>
      </c>
      <c r="T363">
        <v>0</v>
      </c>
      <c r="U363">
        <v>0</v>
      </c>
      <c r="V363" s="1">
        <v>0</v>
      </c>
      <c r="W363">
        <v>0</v>
      </c>
      <c r="X363">
        <v>0</v>
      </c>
      <c r="Y363" s="1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3</v>
      </c>
      <c r="AJ363">
        <v>40</v>
      </c>
      <c r="AK363">
        <v>0</v>
      </c>
      <c r="AL363">
        <v>0</v>
      </c>
      <c r="AM363">
        <v>10</v>
      </c>
      <c r="AN363">
        <v>0</v>
      </c>
      <c r="AO363">
        <v>0</v>
      </c>
      <c r="AP363" s="1">
        <v>0</v>
      </c>
      <c r="AQ363">
        <v>0</v>
      </c>
      <c r="AR363">
        <v>0</v>
      </c>
      <c r="AS363" s="1">
        <v>0</v>
      </c>
      <c r="AT363">
        <v>0</v>
      </c>
      <c r="AU363">
        <v>0</v>
      </c>
      <c r="AV363">
        <v>0</v>
      </c>
      <c r="AW363">
        <v>7</v>
      </c>
      <c r="AX363">
        <v>1</v>
      </c>
      <c r="AY363">
        <v>0</v>
      </c>
      <c r="AZ363">
        <v>0</v>
      </c>
      <c r="BA363" s="1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f t="shared" si="5"/>
        <v>4.2</v>
      </c>
    </row>
    <row r="364" spans="1:59" x14ac:dyDescent="0.3">
      <c r="A364" t="s">
        <v>209</v>
      </c>
      <c r="B364" s="4">
        <v>23</v>
      </c>
      <c r="C364" t="s">
        <v>205</v>
      </c>
      <c r="D364" t="s">
        <v>78</v>
      </c>
      <c r="E364" t="s">
        <v>773</v>
      </c>
      <c r="F364">
        <v>2</v>
      </c>
      <c r="G364">
        <v>97</v>
      </c>
      <c r="H364">
        <v>0</v>
      </c>
      <c r="I364">
        <v>0</v>
      </c>
      <c r="J364">
        <v>1</v>
      </c>
      <c r="K364">
        <v>0</v>
      </c>
      <c r="L364" s="1">
        <v>0</v>
      </c>
      <c r="M364">
        <v>0</v>
      </c>
      <c r="N364">
        <v>0</v>
      </c>
      <c r="O364">
        <v>0</v>
      </c>
      <c r="P364">
        <v>79</v>
      </c>
      <c r="Q364">
        <v>0</v>
      </c>
      <c r="R364">
        <v>0</v>
      </c>
      <c r="S364" s="1">
        <v>0</v>
      </c>
      <c r="T364">
        <v>0</v>
      </c>
      <c r="U364">
        <v>0</v>
      </c>
      <c r="V364" s="1">
        <v>0</v>
      </c>
      <c r="W364">
        <v>0</v>
      </c>
      <c r="X364">
        <v>0</v>
      </c>
      <c r="Y364" s="1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3</v>
      </c>
      <c r="AN364">
        <v>0</v>
      </c>
      <c r="AO364">
        <v>0</v>
      </c>
      <c r="AP364" s="1">
        <v>0</v>
      </c>
      <c r="AQ364">
        <v>0</v>
      </c>
      <c r="AR364">
        <v>0</v>
      </c>
      <c r="AS364" s="1">
        <v>0</v>
      </c>
      <c r="AT364">
        <v>0</v>
      </c>
      <c r="AU364">
        <v>0</v>
      </c>
      <c r="AV364">
        <v>0</v>
      </c>
      <c r="AW364">
        <v>2</v>
      </c>
      <c r="AX364">
        <v>0</v>
      </c>
      <c r="AY364">
        <v>0</v>
      </c>
      <c r="AZ364">
        <v>0</v>
      </c>
      <c r="BA364" s="1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f t="shared" si="5"/>
        <v>4.2</v>
      </c>
    </row>
    <row r="365" spans="1:59" x14ac:dyDescent="0.3">
      <c r="A365" t="s">
        <v>215</v>
      </c>
      <c r="B365" s="4">
        <v>22</v>
      </c>
      <c r="C365" t="s">
        <v>205</v>
      </c>
      <c r="D365" t="s">
        <v>158</v>
      </c>
      <c r="E365" t="s">
        <v>774</v>
      </c>
      <c r="F365">
        <v>2</v>
      </c>
      <c r="G365">
        <v>19</v>
      </c>
      <c r="H365">
        <v>0</v>
      </c>
      <c r="I365">
        <v>0</v>
      </c>
      <c r="J365">
        <v>0</v>
      </c>
      <c r="K365">
        <v>0</v>
      </c>
      <c r="L365" s="1">
        <v>0</v>
      </c>
      <c r="M365">
        <v>0</v>
      </c>
      <c r="N365">
        <v>0</v>
      </c>
      <c r="O365">
        <v>0</v>
      </c>
      <c r="P365">
        <v>32</v>
      </c>
      <c r="Q365">
        <v>0</v>
      </c>
      <c r="R365">
        <v>0</v>
      </c>
      <c r="S365" s="1">
        <v>0</v>
      </c>
      <c r="T365">
        <v>0</v>
      </c>
      <c r="U365">
        <v>0</v>
      </c>
      <c r="V365" s="1">
        <v>0</v>
      </c>
      <c r="W365">
        <v>0</v>
      </c>
      <c r="X365">
        <v>0</v>
      </c>
      <c r="Y365" s="1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</v>
      </c>
      <c r="AK365">
        <v>0</v>
      </c>
      <c r="AL365">
        <v>0</v>
      </c>
      <c r="AM365">
        <v>0</v>
      </c>
      <c r="AN365">
        <v>0</v>
      </c>
      <c r="AO365">
        <v>0</v>
      </c>
      <c r="AP365" s="1">
        <v>0</v>
      </c>
      <c r="AQ365">
        <v>0</v>
      </c>
      <c r="AR365">
        <v>0</v>
      </c>
      <c r="AS365" s="1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s="1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f t="shared" si="5"/>
        <v>4.2</v>
      </c>
    </row>
    <row r="366" spans="1:59" x14ac:dyDescent="0.3">
      <c r="A366" t="s">
        <v>218</v>
      </c>
      <c r="B366" s="4">
        <v>15</v>
      </c>
      <c r="C366" t="s">
        <v>205</v>
      </c>
      <c r="D366" t="s">
        <v>59</v>
      </c>
      <c r="E366" t="s">
        <v>773</v>
      </c>
      <c r="F366">
        <v>1</v>
      </c>
      <c r="G366">
        <v>6</v>
      </c>
      <c r="H366">
        <v>0</v>
      </c>
      <c r="I366">
        <v>0</v>
      </c>
      <c r="J366">
        <v>0</v>
      </c>
      <c r="K366">
        <v>0</v>
      </c>
      <c r="L366" s="1">
        <v>0</v>
      </c>
      <c r="M366">
        <v>0</v>
      </c>
      <c r="N366">
        <v>0</v>
      </c>
      <c r="O366">
        <v>0</v>
      </c>
      <c r="P366">
        <v>12</v>
      </c>
      <c r="Q366">
        <v>0</v>
      </c>
      <c r="R366">
        <v>0</v>
      </c>
      <c r="S366" s="1">
        <v>0</v>
      </c>
      <c r="T366">
        <v>0</v>
      </c>
      <c r="U366">
        <v>0</v>
      </c>
      <c r="V366" s="1">
        <v>0</v>
      </c>
      <c r="W366">
        <v>0</v>
      </c>
      <c r="X366">
        <v>0</v>
      </c>
      <c r="Y366" s="1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 s="1">
        <v>0</v>
      </c>
      <c r="AQ366">
        <v>0</v>
      </c>
      <c r="AR366">
        <v>0</v>
      </c>
      <c r="AS366" s="1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s="1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f t="shared" si="5"/>
        <v>4.2</v>
      </c>
    </row>
    <row r="367" spans="1:59" x14ac:dyDescent="0.3">
      <c r="A367" t="s">
        <v>223</v>
      </c>
      <c r="B367" s="4">
        <v>22</v>
      </c>
      <c r="C367" t="s">
        <v>205</v>
      </c>
      <c r="D367" t="s">
        <v>224</v>
      </c>
      <c r="E367" t="s">
        <v>773</v>
      </c>
      <c r="F367">
        <v>1</v>
      </c>
      <c r="G367">
        <v>8</v>
      </c>
      <c r="H367">
        <v>0</v>
      </c>
      <c r="I367">
        <v>0</v>
      </c>
      <c r="J367">
        <v>0</v>
      </c>
      <c r="K367">
        <v>0</v>
      </c>
      <c r="L367" s="1">
        <v>0</v>
      </c>
      <c r="M367">
        <v>0</v>
      </c>
      <c r="N367">
        <v>0</v>
      </c>
      <c r="O367">
        <v>0</v>
      </c>
      <c r="P367">
        <v>8</v>
      </c>
      <c r="Q367">
        <v>0</v>
      </c>
      <c r="R367">
        <v>0</v>
      </c>
      <c r="S367" s="1">
        <v>0</v>
      </c>
      <c r="T367">
        <v>0</v>
      </c>
      <c r="U367">
        <v>0</v>
      </c>
      <c r="V367" s="1">
        <v>0</v>
      </c>
      <c r="W367">
        <v>0</v>
      </c>
      <c r="X367">
        <v>0</v>
      </c>
      <c r="Y367" s="1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s="1">
        <v>0</v>
      </c>
      <c r="AQ367">
        <v>0</v>
      </c>
      <c r="AR367">
        <v>0</v>
      </c>
      <c r="AS367" s="1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1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f t="shared" si="5"/>
        <v>4.2</v>
      </c>
    </row>
    <row r="368" spans="1:59" x14ac:dyDescent="0.3">
      <c r="A368" t="s">
        <v>234</v>
      </c>
      <c r="B368" s="4">
        <v>30</v>
      </c>
      <c r="C368" t="s">
        <v>205</v>
      </c>
      <c r="D368" t="s">
        <v>59</v>
      </c>
      <c r="E368" t="s">
        <v>773</v>
      </c>
      <c r="F368">
        <v>8</v>
      </c>
      <c r="G368">
        <v>162</v>
      </c>
      <c r="H368">
        <v>0</v>
      </c>
      <c r="I368">
        <v>0</v>
      </c>
      <c r="J368">
        <v>2</v>
      </c>
      <c r="K368">
        <v>0</v>
      </c>
      <c r="L368" s="1">
        <v>0</v>
      </c>
      <c r="M368">
        <v>0</v>
      </c>
      <c r="N368">
        <v>0</v>
      </c>
      <c r="O368">
        <v>3</v>
      </c>
      <c r="P368">
        <v>126</v>
      </c>
      <c r="Q368">
        <v>0</v>
      </c>
      <c r="R368">
        <v>0</v>
      </c>
      <c r="S368" s="1">
        <v>0</v>
      </c>
      <c r="T368">
        <v>0</v>
      </c>
      <c r="U368">
        <v>0</v>
      </c>
      <c r="V368" s="1">
        <v>0</v>
      </c>
      <c r="W368">
        <v>0</v>
      </c>
      <c r="X368">
        <v>0</v>
      </c>
      <c r="Y368" s="1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6</v>
      </c>
      <c r="AN368">
        <v>0</v>
      </c>
      <c r="AO368">
        <v>0</v>
      </c>
      <c r="AP368" s="1">
        <v>0</v>
      </c>
      <c r="AQ368">
        <v>0</v>
      </c>
      <c r="AR368">
        <v>0</v>
      </c>
      <c r="AS368" s="1">
        <v>0</v>
      </c>
      <c r="AT368">
        <v>0</v>
      </c>
      <c r="AU368">
        <v>0</v>
      </c>
      <c r="AV368">
        <v>0</v>
      </c>
      <c r="AW368">
        <v>2</v>
      </c>
      <c r="AX368">
        <v>2</v>
      </c>
      <c r="AY368">
        <v>0</v>
      </c>
      <c r="AZ368">
        <v>0</v>
      </c>
      <c r="BA368" s="1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f t="shared" si="5"/>
        <v>4.2</v>
      </c>
    </row>
    <row r="369" spans="1:59" x14ac:dyDescent="0.3">
      <c r="A369" t="s">
        <v>239</v>
      </c>
      <c r="B369" s="4">
        <v>23</v>
      </c>
      <c r="C369" t="s">
        <v>240</v>
      </c>
      <c r="D369" t="s">
        <v>96</v>
      </c>
      <c r="E369" t="s">
        <v>774</v>
      </c>
      <c r="F369">
        <v>5</v>
      </c>
      <c r="G369">
        <v>333</v>
      </c>
      <c r="H369">
        <v>0</v>
      </c>
      <c r="I369">
        <v>0</v>
      </c>
      <c r="J369">
        <v>0</v>
      </c>
      <c r="K369">
        <v>0</v>
      </c>
      <c r="L369" s="1">
        <v>0</v>
      </c>
      <c r="M369">
        <v>0</v>
      </c>
      <c r="N369">
        <v>0</v>
      </c>
      <c r="O369">
        <v>0</v>
      </c>
      <c r="P369">
        <v>342</v>
      </c>
      <c r="Q369">
        <v>0</v>
      </c>
      <c r="R369">
        <v>0</v>
      </c>
      <c r="S369" s="1">
        <v>0</v>
      </c>
      <c r="T369">
        <v>0</v>
      </c>
      <c r="U369">
        <v>0</v>
      </c>
      <c r="V369" s="1">
        <v>0</v>
      </c>
      <c r="W369">
        <v>0</v>
      </c>
      <c r="X369">
        <v>0</v>
      </c>
      <c r="Y369" s="1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</v>
      </c>
      <c r="AK369">
        <v>0</v>
      </c>
      <c r="AL369">
        <v>0</v>
      </c>
      <c r="AM369">
        <v>9</v>
      </c>
      <c r="AN369">
        <v>0</v>
      </c>
      <c r="AO369">
        <v>0</v>
      </c>
      <c r="AP369" s="1">
        <v>0</v>
      </c>
      <c r="AQ369">
        <v>0</v>
      </c>
      <c r="AR369">
        <v>0</v>
      </c>
      <c r="AS369" s="1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1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f t="shared" si="5"/>
        <v>4.2</v>
      </c>
    </row>
    <row r="370" spans="1:59" x14ac:dyDescent="0.3">
      <c r="A370" t="s">
        <v>248</v>
      </c>
      <c r="B370" s="4">
        <v>25</v>
      </c>
      <c r="C370" t="s">
        <v>240</v>
      </c>
      <c r="D370" t="s">
        <v>59</v>
      </c>
      <c r="E370" t="s">
        <v>773</v>
      </c>
      <c r="F370">
        <v>13</v>
      </c>
      <c r="G370">
        <v>259</v>
      </c>
      <c r="H370">
        <v>0</v>
      </c>
      <c r="I370">
        <v>1</v>
      </c>
      <c r="J370">
        <v>1</v>
      </c>
      <c r="K370">
        <v>0</v>
      </c>
      <c r="L370" s="1">
        <v>0</v>
      </c>
      <c r="M370">
        <v>0</v>
      </c>
      <c r="N370">
        <v>0</v>
      </c>
      <c r="O370">
        <v>0</v>
      </c>
      <c r="P370">
        <v>193</v>
      </c>
      <c r="Q370">
        <v>0</v>
      </c>
      <c r="R370">
        <v>0</v>
      </c>
      <c r="S370" s="1">
        <v>0</v>
      </c>
      <c r="T370">
        <v>0</v>
      </c>
      <c r="U370">
        <v>0</v>
      </c>
      <c r="V370" s="1">
        <v>0</v>
      </c>
      <c r="W370">
        <v>0</v>
      </c>
      <c r="X370">
        <v>0</v>
      </c>
      <c r="Y370" s="1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7</v>
      </c>
      <c r="AK370">
        <v>0</v>
      </c>
      <c r="AL370">
        <v>0</v>
      </c>
      <c r="AM370">
        <v>8</v>
      </c>
      <c r="AN370">
        <v>0</v>
      </c>
      <c r="AO370">
        <v>0</v>
      </c>
      <c r="AP370" s="1">
        <v>0</v>
      </c>
      <c r="AQ370">
        <v>0</v>
      </c>
      <c r="AR370">
        <v>0</v>
      </c>
      <c r="AS370" s="1">
        <v>0</v>
      </c>
      <c r="AT370">
        <v>0</v>
      </c>
      <c r="AU370">
        <v>0</v>
      </c>
      <c r="AV370">
        <v>0</v>
      </c>
      <c r="AW370">
        <v>4</v>
      </c>
      <c r="AX370">
        <v>0</v>
      </c>
      <c r="AY370">
        <v>0</v>
      </c>
      <c r="AZ370">
        <v>0</v>
      </c>
      <c r="BA370" s="1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f t="shared" si="5"/>
        <v>4.2</v>
      </c>
    </row>
    <row r="371" spans="1:59" x14ac:dyDescent="0.3">
      <c r="A371" t="s">
        <v>252</v>
      </c>
      <c r="B371" s="4">
        <v>18</v>
      </c>
      <c r="C371" t="s">
        <v>240</v>
      </c>
      <c r="D371" t="s">
        <v>62</v>
      </c>
      <c r="E371" t="s">
        <v>774</v>
      </c>
      <c r="F371">
        <v>3</v>
      </c>
      <c r="G371">
        <v>71</v>
      </c>
      <c r="H371">
        <v>0</v>
      </c>
      <c r="I371">
        <v>0</v>
      </c>
      <c r="J371">
        <v>0</v>
      </c>
      <c r="K371">
        <v>0</v>
      </c>
      <c r="L371" s="1">
        <v>0</v>
      </c>
      <c r="M371">
        <v>0</v>
      </c>
      <c r="N371">
        <v>0</v>
      </c>
      <c r="O371">
        <v>0</v>
      </c>
      <c r="P371">
        <v>23</v>
      </c>
      <c r="Q371">
        <v>0</v>
      </c>
      <c r="R371">
        <v>0</v>
      </c>
      <c r="S371" s="1">
        <v>0</v>
      </c>
      <c r="T371">
        <v>0</v>
      </c>
      <c r="U371">
        <v>0</v>
      </c>
      <c r="V371" s="1">
        <v>0</v>
      </c>
      <c r="W371">
        <v>0</v>
      </c>
      <c r="X371">
        <v>0</v>
      </c>
      <c r="Y371" s="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 s="1">
        <v>0</v>
      </c>
      <c r="AQ371">
        <v>0</v>
      </c>
      <c r="AR371">
        <v>0</v>
      </c>
      <c r="AS371" s="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s="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f t="shared" si="5"/>
        <v>4.2</v>
      </c>
    </row>
    <row r="372" spans="1:59" x14ac:dyDescent="0.3">
      <c r="A372" t="s">
        <v>253</v>
      </c>
      <c r="B372" s="4">
        <v>18</v>
      </c>
      <c r="C372" t="s">
        <v>240</v>
      </c>
      <c r="D372" t="s">
        <v>96</v>
      </c>
      <c r="E372" t="s">
        <v>773</v>
      </c>
      <c r="F372">
        <v>1</v>
      </c>
      <c r="G372">
        <v>7</v>
      </c>
      <c r="H372">
        <v>0</v>
      </c>
      <c r="I372">
        <v>0</v>
      </c>
      <c r="J372">
        <v>0</v>
      </c>
      <c r="K372">
        <v>0</v>
      </c>
      <c r="L372" s="1">
        <v>0</v>
      </c>
      <c r="M372">
        <v>0</v>
      </c>
      <c r="N372">
        <v>0</v>
      </c>
      <c r="O372">
        <v>0</v>
      </c>
      <c r="P372">
        <v>10</v>
      </c>
      <c r="Q372">
        <v>0</v>
      </c>
      <c r="R372">
        <v>0</v>
      </c>
      <c r="S372" s="1">
        <v>0</v>
      </c>
      <c r="T372">
        <v>0</v>
      </c>
      <c r="U372">
        <v>0</v>
      </c>
      <c r="V372" s="1">
        <v>0</v>
      </c>
      <c r="W372">
        <v>0</v>
      </c>
      <c r="X372">
        <v>0</v>
      </c>
      <c r="Y372" s="1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s="1">
        <v>0</v>
      </c>
      <c r="AQ372">
        <v>0</v>
      </c>
      <c r="AR372">
        <v>0</v>
      </c>
      <c r="AS372" s="1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s="1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f t="shared" si="5"/>
        <v>4.2</v>
      </c>
    </row>
    <row r="373" spans="1:59" x14ac:dyDescent="0.3">
      <c r="A373" t="s">
        <v>255</v>
      </c>
      <c r="B373" s="4">
        <v>23</v>
      </c>
      <c r="C373" t="s">
        <v>240</v>
      </c>
      <c r="D373" t="s">
        <v>88</v>
      </c>
      <c r="E373" t="s">
        <v>773</v>
      </c>
      <c r="F373">
        <v>7</v>
      </c>
      <c r="G373">
        <v>145</v>
      </c>
      <c r="H373">
        <v>0</v>
      </c>
      <c r="I373">
        <v>0</v>
      </c>
      <c r="J373">
        <v>1</v>
      </c>
      <c r="K373">
        <v>0</v>
      </c>
      <c r="L373" s="1">
        <v>0</v>
      </c>
      <c r="M373">
        <v>0</v>
      </c>
      <c r="N373">
        <v>0</v>
      </c>
      <c r="O373">
        <v>1</v>
      </c>
      <c r="P373">
        <v>73</v>
      </c>
      <c r="Q373">
        <v>0</v>
      </c>
      <c r="R373">
        <v>0</v>
      </c>
      <c r="S373" s="1">
        <v>0</v>
      </c>
      <c r="T373">
        <v>0</v>
      </c>
      <c r="U373">
        <v>0</v>
      </c>
      <c r="V373" s="1">
        <v>0</v>
      </c>
      <c r="W373">
        <v>0</v>
      </c>
      <c r="X373">
        <v>0</v>
      </c>
      <c r="Y373" s="1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7</v>
      </c>
      <c r="AI373">
        <v>0</v>
      </c>
      <c r="AJ373">
        <v>1</v>
      </c>
      <c r="AK373">
        <v>0</v>
      </c>
      <c r="AL373">
        <v>0</v>
      </c>
      <c r="AM373">
        <v>2</v>
      </c>
      <c r="AN373">
        <v>0</v>
      </c>
      <c r="AO373">
        <v>0</v>
      </c>
      <c r="AP373" s="1">
        <v>0</v>
      </c>
      <c r="AQ373">
        <v>0</v>
      </c>
      <c r="AR373">
        <v>0</v>
      </c>
      <c r="AS373" s="1">
        <v>0</v>
      </c>
      <c r="AT373">
        <v>0</v>
      </c>
      <c r="AU373">
        <v>0</v>
      </c>
      <c r="AV373">
        <v>0</v>
      </c>
      <c r="AW373">
        <v>2</v>
      </c>
      <c r="AX373">
        <v>0</v>
      </c>
      <c r="AY373">
        <v>0</v>
      </c>
      <c r="AZ373">
        <v>0</v>
      </c>
      <c r="BA373" s="1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f t="shared" si="5"/>
        <v>4.2</v>
      </c>
    </row>
    <row r="374" spans="1:59" x14ac:dyDescent="0.3">
      <c r="A374" t="s">
        <v>261</v>
      </c>
      <c r="B374" s="4">
        <v>21</v>
      </c>
      <c r="C374" t="s">
        <v>240</v>
      </c>
      <c r="D374" t="s">
        <v>176</v>
      </c>
      <c r="E374" t="s">
        <v>773</v>
      </c>
      <c r="F374">
        <v>7</v>
      </c>
      <c r="G374">
        <v>177</v>
      </c>
      <c r="H374">
        <v>0</v>
      </c>
      <c r="I374">
        <v>0</v>
      </c>
      <c r="J374">
        <v>3</v>
      </c>
      <c r="K374">
        <v>0</v>
      </c>
      <c r="L374" s="1">
        <v>0</v>
      </c>
      <c r="M374">
        <v>1</v>
      </c>
      <c r="N374">
        <v>0</v>
      </c>
      <c r="O374">
        <v>1</v>
      </c>
      <c r="P374">
        <v>172</v>
      </c>
      <c r="Q374">
        <v>0</v>
      </c>
      <c r="R374">
        <v>0</v>
      </c>
      <c r="S374" s="1">
        <v>0</v>
      </c>
      <c r="T374">
        <v>0</v>
      </c>
      <c r="U374">
        <v>0</v>
      </c>
      <c r="V374" s="1">
        <v>0</v>
      </c>
      <c r="W374">
        <v>0</v>
      </c>
      <c r="X374">
        <v>0</v>
      </c>
      <c r="Y374" s="1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2</v>
      </c>
      <c r="AK374">
        <v>0</v>
      </c>
      <c r="AL374">
        <v>0</v>
      </c>
      <c r="AM374">
        <v>9</v>
      </c>
      <c r="AN374">
        <v>0</v>
      </c>
      <c r="AO374">
        <v>0</v>
      </c>
      <c r="AP374" s="1">
        <v>0</v>
      </c>
      <c r="AQ374">
        <v>0</v>
      </c>
      <c r="AR374">
        <v>0</v>
      </c>
      <c r="AS374" s="1">
        <v>0</v>
      </c>
      <c r="AT374">
        <v>0</v>
      </c>
      <c r="AU374">
        <v>0</v>
      </c>
      <c r="AV374">
        <v>0</v>
      </c>
      <c r="AW374">
        <v>6</v>
      </c>
      <c r="AX374">
        <v>2</v>
      </c>
      <c r="AY374">
        <v>0</v>
      </c>
      <c r="AZ374">
        <v>0</v>
      </c>
      <c r="BA374" s="1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f t="shared" si="5"/>
        <v>4.2</v>
      </c>
    </row>
    <row r="375" spans="1:59" x14ac:dyDescent="0.3">
      <c r="A375" t="s">
        <v>263</v>
      </c>
      <c r="B375" s="4">
        <v>20</v>
      </c>
      <c r="C375" t="s">
        <v>240</v>
      </c>
      <c r="D375" t="s">
        <v>80</v>
      </c>
      <c r="E375" t="s">
        <v>773</v>
      </c>
      <c r="F375">
        <v>16</v>
      </c>
      <c r="G375">
        <v>801</v>
      </c>
      <c r="H375">
        <v>0</v>
      </c>
      <c r="I375">
        <v>1</v>
      </c>
      <c r="J375">
        <v>2</v>
      </c>
      <c r="K375">
        <v>0</v>
      </c>
      <c r="L375" s="1">
        <v>0</v>
      </c>
      <c r="M375">
        <v>0</v>
      </c>
      <c r="N375">
        <v>0</v>
      </c>
      <c r="O375">
        <v>0</v>
      </c>
      <c r="P375">
        <v>526</v>
      </c>
      <c r="Q375">
        <v>0</v>
      </c>
      <c r="R375">
        <v>0</v>
      </c>
      <c r="S375" s="1">
        <v>0</v>
      </c>
      <c r="T375">
        <v>0</v>
      </c>
      <c r="U375">
        <v>0</v>
      </c>
      <c r="V375" s="1">
        <v>0</v>
      </c>
      <c r="W375">
        <v>0</v>
      </c>
      <c r="X375">
        <v>0</v>
      </c>
      <c r="Y375" s="1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7</v>
      </c>
      <c r="AI375">
        <v>0</v>
      </c>
      <c r="AJ375">
        <v>10</v>
      </c>
      <c r="AK375">
        <v>0</v>
      </c>
      <c r="AL375">
        <v>0</v>
      </c>
      <c r="AM375">
        <v>22</v>
      </c>
      <c r="AN375">
        <v>0</v>
      </c>
      <c r="AO375">
        <v>0</v>
      </c>
      <c r="AP375" s="1">
        <v>0</v>
      </c>
      <c r="AQ375">
        <v>0</v>
      </c>
      <c r="AR375">
        <v>0</v>
      </c>
      <c r="AS375" s="1">
        <v>0</v>
      </c>
      <c r="AT375">
        <v>0</v>
      </c>
      <c r="AU375">
        <v>0</v>
      </c>
      <c r="AV375">
        <v>0</v>
      </c>
      <c r="AW375">
        <v>16</v>
      </c>
      <c r="AX375">
        <v>4</v>
      </c>
      <c r="AY375">
        <v>0</v>
      </c>
      <c r="AZ375">
        <v>0</v>
      </c>
      <c r="BA375" s="1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f t="shared" si="5"/>
        <v>4.2</v>
      </c>
    </row>
    <row r="376" spans="1:59" x14ac:dyDescent="0.3">
      <c r="A376" t="s">
        <v>273</v>
      </c>
      <c r="B376" s="4">
        <v>18</v>
      </c>
      <c r="C376" t="s">
        <v>270</v>
      </c>
      <c r="D376" t="s">
        <v>59</v>
      </c>
      <c r="E376" t="s">
        <v>774</v>
      </c>
      <c r="F376">
        <v>2</v>
      </c>
      <c r="G376">
        <v>11</v>
      </c>
      <c r="H376">
        <v>0</v>
      </c>
      <c r="I376">
        <v>0</v>
      </c>
      <c r="J376">
        <v>0</v>
      </c>
      <c r="K376">
        <v>0</v>
      </c>
      <c r="L376" s="1">
        <v>0</v>
      </c>
      <c r="M376">
        <v>0</v>
      </c>
      <c r="N376">
        <v>0</v>
      </c>
      <c r="O376">
        <v>0</v>
      </c>
      <c r="P376">
        <v>13</v>
      </c>
      <c r="Q376">
        <v>0</v>
      </c>
      <c r="R376">
        <v>0</v>
      </c>
      <c r="S376" s="1">
        <v>0</v>
      </c>
      <c r="T376">
        <v>0</v>
      </c>
      <c r="U376">
        <v>0</v>
      </c>
      <c r="V376" s="1">
        <v>0</v>
      </c>
      <c r="W376">
        <v>0</v>
      </c>
      <c r="X376">
        <v>0</v>
      </c>
      <c r="Y376" s="1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2</v>
      </c>
      <c r="AN376">
        <v>0</v>
      </c>
      <c r="AO376">
        <v>0</v>
      </c>
      <c r="AP376" s="1">
        <v>0</v>
      </c>
      <c r="AQ376">
        <v>0</v>
      </c>
      <c r="AR376">
        <v>0</v>
      </c>
      <c r="AS376" s="1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s="1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f t="shared" si="5"/>
        <v>4.2</v>
      </c>
    </row>
    <row r="377" spans="1:59" x14ac:dyDescent="0.3">
      <c r="A377" t="s">
        <v>274</v>
      </c>
      <c r="B377" s="4">
        <v>21</v>
      </c>
      <c r="C377" t="s">
        <v>270</v>
      </c>
      <c r="D377" t="s">
        <v>275</v>
      </c>
      <c r="E377" t="s">
        <v>774</v>
      </c>
      <c r="F377">
        <v>1</v>
      </c>
      <c r="G377">
        <v>90</v>
      </c>
      <c r="H377">
        <v>0</v>
      </c>
      <c r="I377">
        <v>0</v>
      </c>
      <c r="J377">
        <v>0</v>
      </c>
      <c r="K377">
        <v>0</v>
      </c>
      <c r="L377" s="1">
        <v>0</v>
      </c>
      <c r="M377">
        <v>0</v>
      </c>
      <c r="N377">
        <v>0</v>
      </c>
      <c r="O377">
        <v>0</v>
      </c>
      <c r="P377">
        <v>91</v>
      </c>
      <c r="Q377">
        <v>0</v>
      </c>
      <c r="R377">
        <v>0</v>
      </c>
      <c r="S377" s="1">
        <v>0</v>
      </c>
      <c r="T377">
        <v>0</v>
      </c>
      <c r="U377">
        <v>0</v>
      </c>
      <c r="V377" s="1">
        <v>0</v>
      </c>
      <c r="W377">
        <v>0</v>
      </c>
      <c r="X377">
        <v>0</v>
      </c>
      <c r="Y377" s="1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5</v>
      </c>
      <c r="AN377">
        <v>0</v>
      </c>
      <c r="AO377">
        <v>0</v>
      </c>
      <c r="AP377" s="1">
        <v>0</v>
      </c>
      <c r="AQ377">
        <v>0</v>
      </c>
      <c r="AR377">
        <v>0</v>
      </c>
      <c r="AS377" s="1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 s="1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f t="shared" si="5"/>
        <v>4.2</v>
      </c>
    </row>
    <row r="378" spans="1:59" x14ac:dyDescent="0.3">
      <c r="A378" t="s">
        <v>276</v>
      </c>
      <c r="B378" s="4">
        <v>24</v>
      </c>
      <c r="C378" t="s">
        <v>270</v>
      </c>
      <c r="D378" t="s">
        <v>277</v>
      </c>
      <c r="E378" t="s">
        <v>773</v>
      </c>
      <c r="F378">
        <v>13</v>
      </c>
      <c r="G378">
        <v>445</v>
      </c>
      <c r="H378">
        <v>0</v>
      </c>
      <c r="I378">
        <v>0</v>
      </c>
      <c r="J378">
        <v>7</v>
      </c>
      <c r="K378">
        <v>0</v>
      </c>
      <c r="L378" s="1">
        <v>0</v>
      </c>
      <c r="M378">
        <v>0</v>
      </c>
      <c r="N378">
        <v>0</v>
      </c>
      <c r="O378">
        <v>0</v>
      </c>
      <c r="P378">
        <v>286</v>
      </c>
      <c r="Q378">
        <v>0</v>
      </c>
      <c r="R378">
        <v>0</v>
      </c>
      <c r="S378" s="1">
        <v>0</v>
      </c>
      <c r="T378">
        <v>0</v>
      </c>
      <c r="U378">
        <v>0</v>
      </c>
      <c r="V378" s="1">
        <v>0</v>
      </c>
      <c r="W378">
        <v>0</v>
      </c>
      <c r="X378">
        <v>0</v>
      </c>
      <c r="Y378" s="1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</v>
      </c>
      <c r="AI378">
        <v>0</v>
      </c>
      <c r="AJ378">
        <v>10</v>
      </c>
      <c r="AK378">
        <v>0</v>
      </c>
      <c r="AL378">
        <v>0</v>
      </c>
      <c r="AM378">
        <v>16</v>
      </c>
      <c r="AN378">
        <v>0</v>
      </c>
      <c r="AO378">
        <v>0</v>
      </c>
      <c r="AP378" s="1">
        <v>0</v>
      </c>
      <c r="AQ378">
        <v>0</v>
      </c>
      <c r="AR378">
        <v>0</v>
      </c>
      <c r="AS378" s="1">
        <v>0</v>
      </c>
      <c r="AT378">
        <v>0</v>
      </c>
      <c r="AU378">
        <v>0</v>
      </c>
      <c r="AV378">
        <v>0</v>
      </c>
      <c r="AW378">
        <v>7</v>
      </c>
      <c r="AX378">
        <v>1</v>
      </c>
      <c r="AY378">
        <v>0</v>
      </c>
      <c r="AZ378">
        <v>0</v>
      </c>
      <c r="BA378" s="1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f t="shared" si="5"/>
        <v>4.2</v>
      </c>
    </row>
    <row r="379" spans="1:59" x14ac:dyDescent="0.3">
      <c r="A379" t="s">
        <v>287</v>
      </c>
      <c r="B379" s="4">
        <v>31</v>
      </c>
      <c r="C379" t="s">
        <v>270</v>
      </c>
      <c r="D379" t="s">
        <v>94</v>
      </c>
      <c r="E379" t="s">
        <v>773</v>
      </c>
      <c r="F379">
        <v>12</v>
      </c>
      <c r="G379">
        <v>95</v>
      </c>
      <c r="H379">
        <v>0</v>
      </c>
      <c r="I379">
        <v>0</v>
      </c>
      <c r="J379">
        <v>4</v>
      </c>
      <c r="K379">
        <v>0</v>
      </c>
      <c r="L379" s="1">
        <v>0</v>
      </c>
      <c r="M379">
        <v>0</v>
      </c>
      <c r="N379">
        <v>1</v>
      </c>
      <c r="O379">
        <v>0</v>
      </c>
      <c r="P379">
        <v>80</v>
      </c>
      <c r="Q379">
        <v>0</v>
      </c>
      <c r="R379">
        <v>0</v>
      </c>
      <c r="S379" s="1">
        <v>0</v>
      </c>
      <c r="T379">
        <v>0</v>
      </c>
      <c r="U379">
        <v>0</v>
      </c>
      <c r="V379" s="1">
        <v>0</v>
      </c>
      <c r="W379">
        <v>0</v>
      </c>
      <c r="X379">
        <v>0</v>
      </c>
      <c r="Y379" s="1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2</v>
      </c>
      <c r="AN379">
        <v>0</v>
      </c>
      <c r="AO379">
        <v>0</v>
      </c>
      <c r="AP379" s="1">
        <v>0</v>
      </c>
      <c r="AQ379">
        <v>0</v>
      </c>
      <c r="AR379">
        <v>0</v>
      </c>
      <c r="AS379" s="1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 s="1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f t="shared" si="5"/>
        <v>4.2</v>
      </c>
    </row>
    <row r="380" spans="1:59" x14ac:dyDescent="0.3">
      <c r="A380" t="s">
        <v>288</v>
      </c>
      <c r="B380" s="4">
        <v>34</v>
      </c>
      <c r="C380" t="s">
        <v>270</v>
      </c>
      <c r="D380" t="s">
        <v>59</v>
      </c>
      <c r="E380" t="s">
        <v>774</v>
      </c>
      <c r="F380">
        <v>2</v>
      </c>
      <c r="G380">
        <v>72</v>
      </c>
      <c r="H380">
        <v>0</v>
      </c>
      <c r="I380">
        <v>0</v>
      </c>
      <c r="J380">
        <v>0</v>
      </c>
      <c r="K380">
        <v>0</v>
      </c>
      <c r="L380" s="1">
        <v>0</v>
      </c>
      <c r="M380">
        <v>0</v>
      </c>
      <c r="N380">
        <v>0</v>
      </c>
      <c r="O380">
        <v>0</v>
      </c>
      <c r="P380">
        <v>32</v>
      </c>
      <c r="Q380">
        <v>0</v>
      </c>
      <c r="R380">
        <v>0</v>
      </c>
      <c r="S380" s="1">
        <v>0</v>
      </c>
      <c r="T380">
        <v>0</v>
      </c>
      <c r="U380">
        <v>0</v>
      </c>
      <c r="V380" s="1">
        <v>0</v>
      </c>
      <c r="W380">
        <v>0</v>
      </c>
      <c r="X380">
        <v>0</v>
      </c>
      <c r="Y380" s="1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</v>
      </c>
      <c r="AK380">
        <v>0</v>
      </c>
      <c r="AL380">
        <v>0</v>
      </c>
      <c r="AM380">
        <v>2</v>
      </c>
      <c r="AN380">
        <v>0</v>
      </c>
      <c r="AO380">
        <v>0</v>
      </c>
      <c r="AP380" s="1">
        <v>0</v>
      </c>
      <c r="AQ380">
        <v>0</v>
      </c>
      <c r="AR380">
        <v>0</v>
      </c>
      <c r="AS380" s="1">
        <v>0</v>
      </c>
      <c r="AT380">
        <v>0</v>
      </c>
      <c r="AU380">
        <v>0</v>
      </c>
      <c r="AV380">
        <v>0</v>
      </c>
      <c r="AW380">
        <v>4</v>
      </c>
      <c r="AX380">
        <v>1</v>
      </c>
      <c r="AY380">
        <v>0</v>
      </c>
      <c r="AZ380">
        <v>0</v>
      </c>
      <c r="BA380" s="1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f t="shared" si="5"/>
        <v>4.2</v>
      </c>
    </row>
    <row r="381" spans="1:59" x14ac:dyDescent="0.3">
      <c r="A381" t="s">
        <v>295</v>
      </c>
      <c r="B381" s="4">
        <v>33</v>
      </c>
      <c r="C381" t="s">
        <v>270</v>
      </c>
      <c r="D381" t="s">
        <v>59</v>
      </c>
      <c r="E381" t="s">
        <v>774</v>
      </c>
      <c r="F381">
        <v>13</v>
      </c>
      <c r="G381">
        <v>481</v>
      </c>
      <c r="H381">
        <v>0</v>
      </c>
      <c r="I381">
        <v>0</v>
      </c>
      <c r="J381">
        <v>2</v>
      </c>
      <c r="K381">
        <v>0</v>
      </c>
      <c r="L381" s="1">
        <v>0</v>
      </c>
      <c r="M381">
        <v>0</v>
      </c>
      <c r="N381">
        <v>0</v>
      </c>
      <c r="O381">
        <v>0</v>
      </c>
      <c r="P381">
        <v>276</v>
      </c>
      <c r="Q381">
        <v>0</v>
      </c>
      <c r="R381">
        <v>0</v>
      </c>
      <c r="S381" s="1">
        <v>0</v>
      </c>
      <c r="T381">
        <v>0</v>
      </c>
      <c r="U381">
        <v>0</v>
      </c>
      <c r="V381" s="1">
        <v>0</v>
      </c>
      <c r="W381">
        <v>0</v>
      </c>
      <c r="X381">
        <v>0</v>
      </c>
      <c r="Y381" s="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0</v>
      </c>
      <c r="AJ381">
        <v>13</v>
      </c>
      <c r="AK381">
        <v>0</v>
      </c>
      <c r="AL381">
        <v>0</v>
      </c>
      <c r="AM381">
        <v>12</v>
      </c>
      <c r="AN381">
        <v>0</v>
      </c>
      <c r="AO381">
        <v>0</v>
      </c>
      <c r="AP381" s="1">
        <v>0</v>
      </c>
      <c r="AQ381">
        <v>0</v>
      </c>
      <c r="AR381">
        <v>0</v>
      </c>
      <c r="AS381" s="1">
        <v>0</v>
      </c>
      <c r="AT381">
        <v>0</v>
      </c>
      <c r="AU381">
        <v>0</v>
      </c>
      <c r="AV381">
        <v>0</v>
      </c>
      <c r="AW381">
        <v>2</v>
      </c>
      <c r="AX381">
        <v>1</v>
      </c>
      <c r="AY381">
        <v>0</v>
      </c>
      <c r="AZ381">
        <v>0</v>
      </c>
      <c r="BA381" s="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f t="shared" si="5"/>
        <v>4.2</v>
      </c>
    </row>
    <row r="382" spans="1:59" x14ac:dyDescent="0.3">
      <c r="A382" t="s">
        <v>310</v>
      </c>
      <c r="B382" s="4">
        <v>17</v>
      </c>
      <c r="C382" t="s">
        <v>300</v>
      </c>
      <c r="D382" t="s">
        <v>59</v>
      </c>
      <c r="E382" t="s">
        <v>773</v>
      </c>
      <c r="F382">
        <v>3</v>
      </c>
      <c r="G382">
        <v>47</v>
      </c>
      <c r="H382">
        <v>0</v>
      </c>
      <c r="I382">
        <v>0</v>
      </c>
      <c r="J382">
        <v>1</v>
      </c>
      <c r="K382">
        <v>0</v>
      </c>
      <c r="L382" s="1">
        <v>0</v>
      </c>
      <c r="M382">
        <v>1</v>
      </c>
      <c r="N382">
        <v>0</v>
      </c>
      <c r="O382">
        <v>0</v>
      </c>
      <c r="P382">
        <v>26</v>
      </c>
      <c r="Q382">
        <v>0</v>
      </c>
      <c r="R382">
        <v>0</v>
      </c>
      <c r="S382" s="1">
        <v>0</v>
      </c>
      <c r="T382">
        <v>0</v>
      </c>
      <c r="U382">
        <v>0</v>
      </c>
      <c r="V382" s="1">
        <v>0</v>
      </c>
      <c r="W382">
        <v>0</v>
      </c>
      <c r="X382">
        <v>0</v>
      </c>
      <c r="Y382" s="1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 s="1">
        <v>0</v>
      </c>
      <c r="AQ382">
        <v>0</v>
      </c>
      <c r="AR382">
        <v>0</v>
      </c>
      <c r="AS382" s="1">
        <v>0</v>
      </c>
      <c r="AT382">
        <v>0</v>
      </c>
      <c r="AU382">
        <v>0</v>
      </c>
      <c r="AV382">
        <v>0</v>
      </c>
      <c r="AW382">
        <v>2</v>
      </c>
      <c r="AX382">
        <v>1</v>
      </c>
      <c r="AY382">
        <v>0</v>
      </c>
      <c r="AZ382">
        <v>0</v>
      </c>
      <c r="BA382" s="1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f t="shared" si="5"/>
        <v>4.2</v>
      </c>
    </row>
    <row r="383" spans="1:59" x14ac:dyDescent="0.3">
      <c r="A383" t="s">
        <v>321</v>
      </c>
      <c r="B383" s="4">
        <v>22</v>
      </c>
      <c r="C383" t="s">
        <v>300</v>
      </c>
      <c r="D383" t="s">
        <v>78</v>
      </c>
      <c r="E383" t="s">
        <v>774</v>
      </c>
      <c r="F383">
        <v>10</v>
      </c>
      <c r="G383">
        <v>345</v>
      </c>
      <c r="H383">
        <v>0</v>
      </c>
      <c r="I383">
        <v>1</v>
      </c>
      <c r="J383">
        <v>1</v>
      </c>
      <c r="K383">
        <v>0</v>
      </c>
      <c r="L383" s="1">
        <v>0</v>
      </c>
      <c r="M383">
        <v>0</v>
      </c>
      <c r="N383">
        <v>0</v>
      </c>
      <c r="O383">
        <v>0</v>
      </c>
      <c r="P383">
        <v>226</v>
      </c>
      <c r="Q383">
        <v>0</v>
      </c>
      <c r="R383">
        <v>0</v>
      </c>
      <c r="S383" s="1">
        <v>0</v>
      </c>
      <c r="T383">
        <v>0</v>
      </c>
      <c r="U383">
        <v>0</v>
      </c>
      <c r="V383" s="1">
        <v>0</v>
      </c>
      <c r="W383">
        <v>0</v>
      </c>
      <c r="X383">
        <v>0</v>
      </c>
      <c r="Y383" s="1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</v>
      </c>
      <c r="AK383">
        <v>0</v>
      </c>
      <c r="AL383">
        <v>0</v>
      </c>
      <c r="AM383">
        <v>11</v>
      </c>
      <c r="AN383">
        <v>0</v>
      </c>
      <c r="AO383">
        <v>0</v>
      </c>
      <c r="AP383" s="1">
        <v>0</v>
      </c>
      <c r="AQ383">
        <v>0</v>
      </c>
      <c r="AR383">
        <v>0</v>
      </c>
      <c r="AS383" s="1">
        <v>0</v>
      </c>
      <c r="AT383">
        <v>0</v>
      </c>
      <c r="AU383">
        <v>0</v>
      </c>
      <c r="AV383">
        <v>0</v>
      </c>
      <c r="AW383">
        <v>6</v>
      </c>
      <c r="AX383">
        <v>1</v>
      </c>
      <c r="AY383">
        <v>0</v>
      </c>
      <c r="AZ383">
        <v>0</v>
      </c>
      <c r="BA383" s="1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f t="shared" si="5"/>
        <v>4.2</v>
      </c>
    </row>
    <row r="384" spans="1:59" x14ac:dyDescent="0.3">
      <c r="A384" t="s">
        <v>323</v>
      </c>
      <c r="B384" s="4">
        <v>19</v>
      </c>
      <c r="C384" t="s">
        <v>300</v>
      </c>
      <c r="D384" t="s">
        <v>59</v>
      </c>
      <c r="E384" t="s">
        <v>774</v>
      </c>
      <c r="F384">
        <v>1</v>
      </c>
      <c r="G384">
        <v>90</v>
      </c>
      <c r="H384">
        <v>0</v>
      </c>
      <c r="I384">
        <v>0</v>
      </c>
      <c r="J384">
        <v>0</v>
      </c>
      <c r="K384">
        <v>0</v>
      </c>
      <c r="L384" s="1">
        <v>0</v>
      </c>
      <c r="M384">
        <v>0</v>
      </c>
      <c r="N384">
        <v>0</v>
      </c>
      <c r="O384">
        <v>0</v>
      </c>
      <c r="P384">
        <v>38</v>
      </c>
      <c r="Q384">
        <v>0</v>
      </c>
      <c r="R384">
        <v>0</v>
      </c>
      <c r="S384" s="1">
        <v>0</v>
      </c>
      <c r="T384">
        <v>0</v>
      </c>
      <c r="U384">
        <v>0</v>
      </c>
      <c r="V384" s="1">
        <v>0</v>
      </c>
      <c r="W384">
        <v>0</v>
      </c>
      <c r="X384">
        <v>0</v>
      </c>
      <c r="Y384" s="1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</v>
      </c>
      <c r="AK384">
        <v>0</v>
      </c>
      <c r="AL384">
        <v>0</v>
      </c>
      <c r="AM384">
        <v>5</v>
      </c>
      <c r="AN384">
        <v>0</v>
      </c>
      <c r="AO384">
        <v>0</v>
      </c>
      <c r="AP384" s="1">
        <v>0</v>
      </c>
      <c r="AQ384">
        <v>0</v>
      </c>
      <c r="AR384">
        <v>0</v>
      </c>
      <c r="AS384" s="1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s="1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f t="shared" si="5"/>
        <v>4.2</v>
      </c>
    </row>
    <row r="385" spans="1:59" x14ac:dyDescent="0.3">
      <c r="A385" t="s">
        <v>324</v>
      </c>
      <c r="B385" s="4">
        <v>35</v>
      </c>
      <c r="C385" t="s">
        <v>300</v>
      </c>
      <c r="D385" t="s">
        <v>158</v>
      </c>
      <c r="E385" t="s">
        <v>774</v>
      </c>
      <c r="F385">
        <v>5</v>
      </c>
      <c r="G385">
        <v>215</v>
      </c>
      <c r="H385">
        <v>0</v>
      </c>
      <c r="I385">
        <v>0</v>
      </c>
      <c r="J385">
        <v>1</v>
      </c>
      <c r="K385">
        <v>0</v>
      </c>
      <c r="L385" s="1">
        <v>0</v>
      </c>
      <c r="M385">
        <v>1</v>
      </c>
      <c r="N385">
        <v>0</v>
      </c>
      <c r="O385">
        <v>0</v>
      </c>
      <c r="P385">
        <v>127</v>
      </c>
      <c r="Q385">
        <v>0</v>
      </c>
      <c r="R385">
        <v>0</v>
      </c>
      <c r="S385" s="1">
        <v>0</v>
      </c>
      <c r="T385">
        <v>0</v>
      </c>
      <c r="U385">
        <v>0</v>
      </c>
      <c r="V385" s="1">
        <v>0</v>
      </c>
      <c r="W385">
        <v>0</v>
      </c>
      <c r="X385">
        <v>0</v>
      </c>
      <c r="Y385" s="1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7</v>
      </c>
      <c r="AK385">
        <v>0</v>
      </c>
      <c r="AL385">
        <v>0</v>
      </c>
      <c r="AM385">
        <v>3</v>
      </c>
      <c r="AN385">
        <v>0</v>
      </c>
      <c r="AO385">
        <v>0</v>
      </c>
      <c r="AP385" s="1">
        <v>0</v>
      </c>
      <c r="AQ385">
        <v>0</v>
      </c>
      <c r="AR385">
        <v>0</v>
      </c>
      <c r="AS385" s="1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 s="1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f t="shared" si="5"/>
        <v>4.2</v>
      </c>
    </row>
    <row r="386" spans="1:59" x14ac:dyDescent="0.3">
      <c r="A386" t="s">
        <v>325</v>
      </c>
      <c r="B386" s="4">
        <v>21</v>
      </c>
      <c r="C386" t="s">
        <v>300</v>
      </c>
      <c r="D386" t="s">
        <v>59</v>
      </c>
      <c r="E386" t="s">
        <v>773</v>
      </c>
      <c r="F386">
        <v>18</v>
      </c>
      <c r="G386">
        <v>564</v>
      </c>
      <c r="H386">
        <v>0</v>
      </c>
      <c r="I386">
        <v>1</v>
      </c>
      <c r="J386">
        <v>5</v>
      </c>
      <c r="K386">
        <v>0</v>
      </c>
      <c r="L386" s="1">
        <v>0</v>
      </c>
      <c r="M386">
        <v>0</v>
      </c>
      <c r="N386">
        <v>0</v>
      </c>
      <c r="O386">
        <v>0</v>
      </c>
      <c r="P386">
        <v>311</v>
      </c>
      <c r="Q386">
        <v>0</v>
      </c>
      <c r="R386">
        <v>0</v>
      </c>
      <c r="S386" s="1">
        <v>0</v>
      </c>
      <c r="T386">
        <v>0</v>
      </c>
      <c r="U386">
        <v>0</v>
      </c>
      <c r="V386" s="1">
        <v>0</v>
      </c>
      <c r="W386">
        <v>0</v>
      </c>
      <c r="X386">
        <v>0</v>
      </c>
      <c r="Y386" s="1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18</v>
      </c>
      <c r="AI386">
        <v>0</v>
      </c>
      <c r="AJ386">
        <v>11</v>
      </c>
      <c r="AK386">
        <v>0</v>
      </c>
      <c r="AL386">
        <v>0</v>
      </c>
      <c r="AM386">
        <v>29</v>
      </c>
      <c r="AN386">
        <v>0</v>
      </c>
      <c r="AO386">
        <v>0</v>
      </c>
      <c r="AP386" s="1">
        <v>0</v>
      </c>
      <c r="AQ386">
        <v>0</v>
      </c>
      <c r="AR386">
        <v>0</v>
      </c>
      <c r="AS386" s="1">
        <v>0</v>
      </c>
      <c r="AT386">
        <v>0</v>
      </c>
      <c r="AU386">
        <v>0</v>
      </c>
      <c r="AV386">
        <v>0</v>
      </c>
      <c r="AW386">
        <v>15</v>
      </c>
      <c r="AX386">
        <v>4</v>
      </c>
      <c r="AY386">
        <v>0</v>
      </c>
      <c r="AZ386">
        <v>0</v>
      </c>
      <c r="BA386" s="1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f t="shared" ref="BG386:BG449" si="6">BF386+4.2</f>
        <v>4.2</v>
      </c>
    </row>
    <row r="387" spans="1:59" x14ac:dyDescent="0.3">
      <c r="A387" t="s">
        <v>335</v>
      </c>
      <c r="B387" s="4">
        <v>29</v>
      </c>
      <c r="C387" t="s">
        <v>329</v>
      </c>
      <c r="D387" t="s">
        <v>66</v>
      </c>
      <c r="E387" t="s">
        <v>773</v>
      </c>
      <c r="F387">
        <v>3</v>
      </c>
      <c r="G387">
        <v>13</v>
      </c>
      <c r="H387">
        <v>0</v>
      </c>
      <c r="I387">
        <v>0</v>
      </c>
      <c r="J387">
        <v>1</v>
      </c>
      <c r="K387">
        <v>0</v>
      </c>
      <c r="L387" s="1">
        <v>0</v>
      </c>
      <c r="M387">
        <v>0</v>
      </c>
      <c r="N387">
        <v>0</v>
      </c>
      <c r="O387">
        <v>0</v>
      </c>
      <c r="P387">
        <v>10</v>
      </c>
      <c r="Q387">
        <v>0</v>
      </c>
      <c r="R387">
        <v>0</v>
      </c>
      <c r="S387" s="1">
        <v>0</v>
      </c>
      <c r="T387">
        <v>0</v>
      </c>
      <c r="U387">
        <v>0</v>
      </c>
      <c r="V387" s="1">
        <v>0</v>
      </c>
      <c r="W387">
        <v>0</v>
      </c>
      <c r="X387">
        <v>0</v>
      </c>
      <c r="Y387" s="1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s="1">
        <v>0</v>
      </c>
      <c r="AQ387">
        <v>0</v>
      </c>
      <c r="AR387">
        <v>0</v>
      </c>
      <c r="AS387" s="1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s="1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f t="shared" si="6"/>
        <v>4.2</v>
      </c>
    </row>
    <row r="388" spans="1:59" x14ac:dyDescent="0.3">
      <c r="A388" t="s">
        <v>337</v>
      </c>
      <c r="B388" s="4">
        <v>29</v>
      </c>
      <c r="C388" t="s">
        <v>329</v>
      </c>
      <c r="D388" t="s">
        <v>59</v>
      </c>
      <c r="E388" t="s">
        <v>773</v>
      </c>
      <c r="F388">
        <v>12</v>
      </c>
      <c r="G388">
        <v>92</v>
      </c>
      <c r="H388">
        <v>0</v>
      </c>
      <c r="I388">
        <v>0</v>
      </c>
      <c r="J388">
        <v>3</v>
      </c>
      <c r="K388">
        <v>0</v>
      </c>
      <c r="L388" s="1">
        <v>0</v>
      </c>
      <c r="M388">
        <v>0</v>
      </c>
      <c r="N388">
        <v>0</v>
      </c>
      <c r="O388">
        <v>0</v>
      </c>
      <c r="P388">
        <v>81</v>
      </c>
      <c r="Q388">
        <v>0</v>
      </c>
      <c r="R388">
        <v>0</v>
      </c>
      <c r="S388" s="1">
        <v>0</v>
      </c>
      <c r="T388">
        <v>0</v>
      </c>
      <c r="U388">
        <v>0</v>
      </c>
      <c r="V388" s="1">
        <v>0</v>
      </c>
      <c r="W388">
        <v>0</v>
      </c>
      <c r="X388">
        <v>0</v>
      </c>
      <c r="Y388" s="1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</v>
      </c>
      <c r="AK388">
        <v>0</v>
      </c>
      <c r="AL388">
        <v>0</v>
      </c>
      <c r="AM388">
        <v>6</v>
      </c>
      <c r="AN388">
        <v>0</v>
      </c>
      <c r="AO388">
        <v>0</v>
      </c>
      <c r="AP388" s="1">
        <v>0</v>
      </c>
      <c r="AQ388">
        <v>0</v>
      </c>
      <c r="AR388">
        <v>0</v>
      </c>
      <c r="AS388" s="1">
        <v>0</v>
      </c>
      <c r="AT388">
        <v>0</v>
      </c>
      <c r="AU388">
        <v>0</v>
      </c>
      <c r="AV388">
        <v>0</v>
      </c>
      <c r="AW388">
        <v>6</v>
      </c>
      <c r="AX388">
        <v>2</v>
      </c>
      <c r="AY388">
        <v>0</v>
      </c>
      <c r="AZ388">
        <v>0</v>
      </c>
      <c r="BA388" s="1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f t="shared" si="6"/>
        <v>4.2</v>
      </c>
    </row>
    <row r="389" spans="1:59" x14ac:dyDescent="0.3">
      <c r="A389" t="s">
        <v>342</v>
      </c>
      <c r="B389" s="4">
        <v>24</v>
      </c>
      <c r="C389" t="s">
        <v>329</v>
      </c>
      <c r="D389" t="s">
        <v>62</v>
      </c>
      <c r="E389" t="s">
        <v>774</v>
      </c>
      <c r="F389">
        <v>8</v>
      </c>
      <c r="G389">
        <v>350</v>
      </c>
      <c r="H389">
        <v>0</v>
      </c>
      <c r="I389">
        <v>0</v>
      </c>
      <c r="J389">
        <v>1</v>
      </c>
      <c r="K389">
        <v>0</v>
      </c>
      <c r="L389" s="1">
        <v>0</v>
      </c>
      <c r="M389">
        <v>0</v>
      </c>
      <c r="N389">
        <v>0</v>
      </c>
      <c r="O389">
        <v>0</v>
      </c>
      <c r="P389">
        <v>218</v>
      </c>
      <c r="Q389">
        <v>0</v>
      </c>
      <c r="R389">
        <v>0</v>
      </c>
      <c r="S389" s="1">
        <v>0</v>
      </c>
      <c r="T389">
        <v>0</v>
      </c>
      <c r="U389">
        <v>0</v>
      </c>
      <c r="V389" s="1">
        <v>0</v>
      </c>
      <c r="W389">
        <v>0</v>
      </c>
      <c r="X389">
        <v>0</v>
      </c>
      <c r="Y389" s="1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</v>
      </c>
      <c r="AK389">
        <v>0</v>
      </c>
      <c r="AL389">
        <v>0</v>
      </c>
      <c r="AM389">
        <v>6</v>
      </c>
      <c r="AN389">
        <v>0</v>
      </c>
      <c r="AO389">
        <v>0</v>
      </c>
      <c r="AP389" s="1">
        <v>0</v>
      </c>
      <c r="AQ389">
        <v>0</v>
      </c>
      <c r="AR389">
        <v>0</v>
      </c>
      <c r="AS389" s="1">
        <v>0</v>
      </c>
      <c r="AT389">
        <v>0</v>
      </c>
      <c r="AU389">
        <v>0</v>
      </c>
      <c r="AV389">
        <v>0</v>
      </c>
      <c r="AW389">
        <v>2</v>
      </c>
      <c r="AX389">
        <v>0</v>
      </c>
      <c r="AY389">
        <v>0</v>
      </c>
      <c r="AZ389">
        <v>0</v>
      </c>
      <c r="BA389" s="1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f t="shared" si="6"/>
        <v>4.2</v>
      </c>
    </row>
    <row r="390" spans="1:59" x14ac:dyDescent="0.3">
      <c r="A390" t="s">
        <v>347</v>
      </c>
      <c r="B390" s="4">
        <v>24</v>
      </c>
      <c r="C390" t="s">
        <v>329</v>
      </c>
      <c r="D390" t="s">
        <v>59</v>
      </c>
      <c r="E390" t="s">
        <v>773</v>
      </c>
      <c r="F390">
        <v>12</v>
      </c>
      <c r="G390">
        <v>488</v>
      </c>
      <c r="H390">
        <v>0</v>
      </c>
      <c r="I390">
        <v>0</v>
      </c>
      <c r="J390">
        <v>12</v>
      </c>
      <c r="K390">
        <v>0</v>
      </c>
      <c r="L390" s="1">
        <v>0</v>
      </c>
      <c r="M390">
        <v>1</v>
      </c>
      <c r="N390">
        <v>0</v>
      </c>
      <c r="O390">
        <v>1</v>
      </c>
      <c r="P390">
        <v>376</v>
      </c>
      <c r="Q390">
        <v>0</v>
      </c>
      <c r="R390">
        <v>0</v>
      </c>
      <c r="S390" s="1">
        <v>0</v>
      </c>
      <c r="T390">
        <v>0</v>
      </c>
      <c r="U390">
        <v>0</v>
      </c>
      <c r="V390" s="1">
        <v>0</v>
      </c>
      <c r="W390">
        <v>0</v>
      </c>
      <c r="X390">
        <v>0</v>
      </c>
      <c r="Y390" s="1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</v>
      </c>
      <c r="AI390">
        <v>0</v>
      </c>
      <c r="AJ390">
        <v>2</v>
      </c>
      <c r="AK390">
        <v>0</v>
      </c>
      <c r="AL390">
        <v>0</v>
      </c>
      <c r="AM390">
        <v>9</v>
      </c>
      <c r="AN390">
        <v>0</v>
      </c>
      <c r="AO390">
        <v>0</v>
      </c>
      <c r="AP390" s="1">
        <v>0</v>
      </c>
      <c r="AQ390">
        <v>0</v>
      </c>
      <c r="AR390">
        <v>0</v>
      </c>
      <c r="AS390" s="1">
        <v>0</v>
      </c>
      <c r="AT390">
        <v>0</v>
      </c>
      <c r="AU390">
        <v>0</v>
      </c>
      <c r="AV390">
        <v>0</v>
      </c>
      <c r="AW390">
        <v>7</v>
      </c>
      <c r="AX390">
        <v>1</v>
      </c>
      <c r="AY390">
        <v>0</v>
      </c>
      <c r="AZ390">
        <v>0</v>
      </c>
      <c r="BA390" s="1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f t="shared" si="6"/>
        <v>4.2</v>
      </c>
    </row>
    <row r="391" spans="1:59" x14ac:dyDescent="0.3">
      <c r="A391" t="s">
        <v>362</v>
      </c>
      <c r="B391" s="4">
        <v>26</v>
      </c>
      <c r="C391" t="s">
        <v>356</v>
      </c>
      <c r="D391" t="s">
        <v>59</v>
      </c>
      <c r="E391" t="s">
        <v>774</v>
      </c>
      <c r="F391">
        <v>3</v>
      </c>
      <c r="G391">
        <v>159</v>
      </c>
      <c r="H391">
        <v>0</v>
      </c>
      <c r="I391">
        <v>0</v>
      </c>
      <c r="J391">
        <v>0</v>
      </c>
      <c r="K391">
        <v>0</v>
      </c>
      <c r="L391" s="1">
        <v>0</v>
      </c>
      <c r="M391">
        <v>0</v>
      </c>
      <c r="N391">
        <v>0</v>
      </c>
      <c r="O391">
        <v>0</v>
      </c>
      <c r="P391">
        <v>69</v>
      </c>
      <c r="Q391">
        <v>0</v>
      </c>
      <c r="R391">
        <v>0</v>
      </c>
      <c r="S391" s="1">
        <v>0</v>
      </c>
      <c r="T391">
        <v>0</v>
      </c>
      <c r="U391">
        <v>0</v>
      </c>
      <c r="V391" s="1">
        <v>0</v>
      </c>
      <c r="W391">
        <v>0</v>
      </c>
      <c r="X391">
        <v>0</v>
      </c>
      <c r="Y391" s="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3</v>
      </c>
      <c r="AK391">
        <v>0</v>
      </c>
      <c r="AL391">
        <v>0</v>
      </c>
      <c r="AM391">
        <v>1</v>
      </c>
      <c r="AN391">
        <v>0</v>
      </c>
      <c r="AO391">
        <v>0</v>
      </c>
      <c r="AP391" s="1">
        <v>0</v>
      </c>
      <c r="AQ391">
        <v>0</v>
      </c>
      <c r="AR391">
        <v>0</v>
      </c>
      <c r="AS391" s="1">
        <v>0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 s="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f t="shared" si="6"/>
        <v>4.2</v>
      </c>
    </row>
    <row r="392" spans="1:59" x14ac:dyDescent="0.3">
      <c r="A392" t="s">
        <v>368</v>
      </c>
      <c r="B392" s="4">
        <v>31</v>
      </c>
      <c r="C392" t="s">
        <v>356</v>
      </c>
      <c r="D392" t="s">
        <v>59</v>
      </c>
      <c r="E392" t="s">
        <v>774</v>
      </c>
      <c r="F392">
        <v>6</v>
      </c>
      <c r="G392">
        <v>335</v>
      </c>
      <c r="H392">
        <v>0</v>
      </c>
      <c r="I392">
        <v>1</v>
      </c>
      <c r="J392">
        <v>1</v>
      </c>
      <c r="K392">
        <v>0</v>
      </c>
      <c r="L392" s="1">
        <v>0</v>
      </c>
      <c r="M392">
        <v>0</v>
      </c>
      <c r="N392">
        <v>0</v>
      </c>
      <c r="O392">
        <v>0</v>
      </c>
      <c r="P392">
        <v>180</v>
      </c>
      <c r="Q392">
        <v>0</v>
      </c>
      <c r="R392">
        <v>0</v>
      </c>
      <c r="S392" s="1">
        <v>0</v>
      </c>
      <c r="T392">
        <v>0</v>
      </c>
      <c r="U392">
        <v>0</v>
      </c>
      <c r="V392" s="1">
        <v>0</v>
      </c>
      <c r="W392">
        <v>0</v>
      </c>
      <c r="X392">
        <v>0</v>
      </c>
      <c r="Y392" s="1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14</v>
      </c>
      <c r="AK392">
        <v>0</v>
      </c>
      <c r="AL392">
        <v>0</v>
      </c>
      <c r="AM392">
        <v>11</v>
      </c>
      <c r="AN392">
        <v>0</v>
      </c>
      <c r="AO392">
        <v>0</v>
      </c>
      <c r="AP392" s="1">
        <v>0</v>
      </c>
      <c r="AQ392">
        <v>0</v>
      </c>
      <c r="AR392">
        <v>0</v>
      </c>
      <c r="AS392" s="1">
        <v>0</v>
      </c>
      <c r="AT392">
        <v>0</v>
      </c>
      <c r="AU392">
        <v>0</v>
      </c>
      <c r="AV392">
        <v>0</v>
      </c>
      <c r="AW392">
        <v>2</v>
      </c>
      <c r="AX392">
        <v>1</v>
      </c>
      <c r="AY392">
        <v>0</v>
      </c>
      <c r="AZ392">
        <v>0</v>
      </c>
      <c r="BA392" s="1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f t="shared" si="6"/>
        <v>4.2</v>
      </c>
    </row>
    <row r="393" spans="1:59" x14ac:dyDescent="0.3">
      <c r="A393" t="s">
        <v>370</v>
      </c>
      <c r="B393" s="4">
        <v>26</v>
      </c>
      <c r="C393" t="s">
        <v>356</v>
      </c>
      <c r="D393" t="s">
        <v>59</v>
      </c>
      <c r="E393" t="s">
        <v>774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 s="1">
        <v>0</v>
      </c>
      <c r="M393">
        <v>0</v>
      </c>
      <c r="N393">
        <v>0</v>
      </c>
      <c r="O393">
        <v>0</v>
      </c>
      <c r="P393">
        <v>3</v>
      </c>
      <c r="Q393">
        <v>0</v>
      </c>
      <c r="R393">
        <v>0</v>
      </c>
      <c r="S393" s="1">
        <v>0</v>
      </c>
      <c r="T393">
        <v>0</v>
      </c>
      <c r="U393">
        <v>0</v>
      </c>
      <c r="V393" s="1">
        <v>0</v>
      </c>
      <c r="W393">
        <v>0</v>
      </c>
      <c r="X393">
        <v>0</v>
      </c>
      <c r="Y393" s="1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s="1">
        <v>0</v>
      </c>
      <c r="AQ393">
        <v>0</v>
      </c>
      <c r="AR393">
        <v>0</v>
      </c>
      <c r="AS393" s="1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s="1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f t="shared" si="6"/>
        <v>4.2</v>
      </c>
    </row>
    <row r="394" spans="1:59" x14ac:dyDescent="0.3">
      <c r="A394" t="s">
        <v>372</v>
      </c>
      <c r="B394" s="4">
        <v>23</v>
      </c>
      <c r="C394" t="s">
        <v>356</v>
      </c>
      <c r="D394" t="s">
        <v>59</v>
      </c>
      <c r="E394" t="s">
        <v>774</v>
      </c>
      <c r="F394">
        <v>7</v>
      </c>
      <c r="G394">
        <v>378</v>
      </c>
      <c r="H394">
        <v>0</v>
      </c>
      <c r="I394">
        <v>0</v>
      </c>
      <c r="J394">
        <v>1</v>
      </c>
      <c r="K394">
        <v>0</v>
      </c>
      <c r="L394" s="1">
        <v>0</v>
      </c>
      <c r="M394">
        <v>0</v>
      </c>
      <c r="N394">
        <v>0</v>
      </c>
      <c r="O394">
        <v>0</v>
      </c>
      <c r="P394">
        <v>278</v>
      </c>
      <c r="Q394">
        <v>0</v>
      </c>
      <c r="R394">
        <v>0</v>
      </c>
      <c r="S394" s="1">
        <v>0</v>
      </c>
      <c r="T394">
        <v>0</v>
      </c>
      <c r="U394">
        <v>0</v>
      </c>
      <c r="V394" s="1">
        <v>0</v>
      </c>
      <c r="W394">
        <v>0</v>
      </c>
      <c r="X394">
        <v>0</v>
      </c>
      <c r="Y394" s="1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</v>
      </c>
      <c r="AI394">
        <v>0</v>
      </c>
      <c r="AJ394">
        <v>12</v>
      </c>
      <c r="AK394">
        <v>0</v>
      </c>
      <c r="AL394">
        <v>0</v>
      </c>
      <c r="AM394">
        <v>5</v>
      </c>
      <c r="AN394">
        <v>0</v>
      </c>
      <c r="AO394">
        <v>0</v>
      </c>
      <c r="AP394" s="1">
        <v>0</v>
      </c>
      <c r="AQ394">
        <v>0</v>
      </c>
      <c r="AR394">
        <v>0</v>
      </c>
      <c r="AS394" s="1">
        <v>0</v>
      </c>
      <c r="AT394">
        <v>0</v>
      </c>
      <c r="AU394">
        <v>0</v>
      </c>
      <c r="AV394">
        <v>0</v>
      </c>
      <c r="AW394">
        <v>5</v>
      </c>
      <c r="AX394">
        <v>1</v>
      </c>
      <c r="AY394">
        <v>1</v>
      </c>
      <c r="AZ394">
        <v>0</v>
      </c>
      <c r="BA394" s="1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f t="shared" si="6"/>
        <v>4.2</v>
      </c>
    </row>
    <row r="395" spans="1:59" x14ac:dyDescent="0.3">
      <c r="A395" t="s">
        <v>383</v>
      </c>
      <c r="B395" s="4">
        <v>28</v>
      </c>
      <c r="C395" t="s">
        <v>356</v>
      </c>
      <c r="D395" t="s">
        <v>158</v>
      </c>
      <c r="E395" t="s">
        <v>773</v>
      </c>
      <c r="F395">
        <v>2</v>
      </c>
      <c r="G395">
        <v>43</v>
      </c>
      <c r="H395">
        <v>0</v>
      </c>
      <c r="I395">
        <v>0</v>
      </c>
      <c r="J395">
        <v>0</v>
      </c>
      <c r="K395">
        <v>0</v>
      </c>
      <c r="L395" s="1">
        <v>0</v>
      </c>
      <c r="M395">
        <v>0</v>
      </c>
      <c r="N395">
        <v>0</v>
      </c>
      <c r="O395">
        <v>0</v>
      </c>
      <c r="P395">
        <v>22</v>
      </c>
      <c r="Q395">
        <v>0</v>
      </c>
      <c r="R395">
        <v>0</v>
      </c>
      <c r="S395" s="1">
        <v>0</v>
      </c>
      <c r="T395">
        <v>0</v>
      </c>
      <c r="U395">
        <v>0</v>
      </c>
      <c r="V395" s="1">
        <v>0</v>
      </c>
      <c r="W395">
        <v>0</v>
      </c>
      <c r="X395">
        <v>0</v>
      </c>
      <c r="Y395" s="1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0</v>
      </c>
      <c r="AP395" s="1">
        <v>0</v>
      </c>
      <c r="AQ395">
        <v>0</v>
      </c>
      <c r="AR395">
        <v>0</v>
      </c>
      <c r="AS395" s="1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 s="1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f t="shared" si="6"/>
        <v>4.2</v>
      </c>
    </row>
    <row r="396" spans="1:59" x14ac:dyDescent="0.3">
      <c r="A396" t="s">
        <v>384</v>
      </c>
      <c r="B396" s="4">
        <v>31</v>
      </c>
      <c r="C396" t="s">
        <v>356</v>
      </c>
      <c r="D396" t="s">
        <v>365</v>
      </c>
      <c r="E396" t="s">
        <v>773</v>
      </c>
      <c r="F396">
        <v>11</v>
      </c>
      <c r="G396">
        <v>197</v>
      </c>
      <c r="H396">
        <v>0</v>
      </c>
      <c r="I396">
        <v>0</v>
      </c>
      <c r="J396">
        <v>0</v>
      </c>
      <c r="K396">
        <v>0</v>
      </c>
      <c r="L396" s="1">
        <v>0</v>
      </c>
      <c r="M396">
        <v>0</v>
      </c>
      <c r="N396">
        <v>0</v>
      </c>
      <c r="O396">
        <v>0</v>
      </c>
      <c r="P396">
        <v>93</v>
      </c>
      <c r="Q396">
        <v>0</v>
      </c>
      <c r="R396">
        <v>0</v>
      </c>
      <c r="S396" s="1">
        <v>0</v>
      </c>
      <c r="T396">
        <v>0</v>
      </c>
      <c r="U396">
        <v>0</v>
      </c>
      <c r="V396" s="1">
        <v>0</v>
      </c>
      <c r="W396">
        <v>0</v>
      </c>
      <c r="X396">
        <v>0</v>
      </c>
      <c r="Y396" s="1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</v>
      </c>
      <c r="AI396">
        <v>0</v>
      </c>
      <c r="AJ396">
        <v>2</v>
      </c>
      <c r="AK396">
        <v>0</v>
      </c>
      <c r="AL396">
        <v>0</v>
      </c>
      <c r="AM396">
        <v>9</v>
      </c>
      <c r="AN396">
        <v>0</v>
      </c>
      <c r="AO396">
        <v>0</v>
      </c>
      <c r="AP396" s="1">
        <v>0</v>
      </c>
      <c r="AQ396">
        <v>0</v>
      </c>
      <c r="AR396">
        <v>0</v>
      </c>
      <c r="AS396" s="1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 s="1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f t="shared" si="6"/>
        <v>4.2</v>
      </c>
    </row>
    <row r="397" spans="1:59" x14ac:dyDescent="0.3">
      <c r="A397" t="s">
        <v>399</v>
      </c>
      <c r="B397" s="4">
        <v>26</v>
      </c>
      <c r="C397" t="s">
        <v>391</v>
      </c>
      <c r="D397" t="s">
        <v>400</v>
      </c>
      <c r="E397" t="s">
        <v>773</v>
      </c>
      <c r="F397">
        <v>4</v>
      </c>
      <c r="G397">
        <v>130</v>
      </c>
      <c r="H397">
        <v>0</v>
      </c>
      <c r="I397">
        <v>0</v>
      </c>
      <c r="J397">
        <v>0</v>
      </c>
      <c r="K397">
        <v>0</v>
      </c>
      <c r="L397" s="1">
        <v>0</v>
      </c>
      <c r="M397">
        <v>0</v>
      </c>
      <c r="N397">
        <v>0</v>
      </c>
      <c r="O397">
        <v>0</v>
      </c>
      <c r="P397">
        <v>103</v>
      </c>
      <c r="Q397">
        <v>0</v>
      </c>
      <c r="R397">
        <v>0</v>
      </c>
      <c r="S397" s="1">
        <v>0</v>
      </c>
      <c r="T397">
        <v>0</v>
      </c>
      <c r="U397">
        <v>0</v>
      </c>
      <c r="V397" s="1">
        <v>0</v>
      </c>
      <c r="W397">
        <v>0</v>
      </c>
      <c r="X397">
        <v>0</v>
      </c>
      <c r="Y397" s="1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</v>
      </c>
      <c r="AK397">
        <v>0</v>
      </c>
      <c r="AL397">
        <v>0</v>
      </c>
      <c r="AM397">
        <v>1</v>
      </c>
      <c r="AN397">
        <v>0</v>
      </c>
      <c r="AO397">
        <v>0</v>
      </c>
      <c r="AP397" s="1">
        <v>0</v>
      </c>
      <c r="AQ397">
        <v>0</v>
      </c>
      <c r="AR397">
        <v>0</v>
      </c>
      <c r="AS397" s="1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 s="1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f t="shared" si="6"/>
        <v>4.2</v>
      </c>
    </row>
    <row r="398" spans="1:59" x14ac:dyDescent="0.3">
      <c r="A398" t="s">
        <v>411</v>
      </c>
      <c r="B398" s="4">
        <v>18</v>
      </c>
      <c r="C398" t="s">
        <v>391</v>
      </c>
      <c r="D398" t="s">
        <v>59</v>
      </c>
      <c r="E398" t="s">
        <v>773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 s="1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1">
        <v>0</v>
      </c>
      <c r="T398">
        <v>0</v>
      </c>
      <c r="U398">
        <v>0</v>
      </c>
      <c r="V398" s="1">
        <v>0</v>
      </c>
      <c r="W398">
        <v>0</v>
      </c>
      <c r="X398">
        <v>0</v>
      </c>
      <c r="Y398" s="1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s="1">
        <v>0</v>
      </c>
      <c r="AQ398">
        <v>0</v>
      </c>
      <c r="AR398">
        <v>0</v>
      </c>
      <c r="AS398" s="1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s="1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f t="shared" si="6"/>
        <v>4.2</v>
      </c>
    </row>
    <row r="399" spans="1:59" x14ac:dyDescent="0.3">
      <c r="A399" t="s">
        <v>413</v>
      </c>
      <c r="B399" s="4">
        <v>18</v>
      </c>
      <c r="C399" t="s">
        <v>391</v>
      </c>
      <c r="D399" t="s">
        <v>59</v>
      </c>
      <c r="E399" t="s">
        <v>774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 s="1">
        <v>0</v>
      </c>
      <c r="M399">
        <v>0</v>
      </c>
      <c r="N399">
        <v>0</v>
      </c>
      <c r="O399">
        <v>0</v>
      </c>
      <c r="P399">
        <v>9</v>
      </c>
      <c r="Q399">
        <v>0</v>
      </c>
      <c r="R399">
        <v>0</v>
      </c>
      <c r="S399" s="1">
        <v>0</v>
      </c>
      <c r="T399">
        <v>0</v>
      </c>
      <c r="U399">
        <v>0</v>
      </c>
      <c r="V399" s="1">
        <v>0</v>
      </c>
      <c r="W399">
        <v>0</v>
      </c>
      <c r="X399">
        <v>0</v>
      </c>
      <c r="Y399" s="1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 s="1">
        <v>0</v>
      </c>
      <c r="AQ399">
        <v>0</v>
      </c>
      <c r="AR399">
        <v>0</v>
      </c>
      <c r="AS399" s="1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s="1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f t="shared" si="6"/>
        <v>4.2</v>
      </c>
    </row>
    <row r="400" spans="1:59" x14ac:dyDescent="0.3">
      <c r="A400" t="s">
        <v>417</v>
      </c>
      <c r="B400" s="4">
        <v>30</v>
      </c>
      <c r="C400" t="s">
        <v>391</v>
      </c>
      <c r="D400" t="s">
        <v>176</v>
      </c>
      <c r="E400" t="s">
        <v>774</v>
      </c>
      <c r="F400">
        <v>10</v>
      </c>
      <c r="G400">
        <v>385</v>
      </c>
      <c r="H400">
        <v>0</v>
      </c>
      <c r="I400">
        <v>0</v>
      </c>
      <c r="J400">
        <v>2</v>
      </c>
      <c r="K400">
        <v>0</v>
      </c>
      <c r="L400" s="1">
        <v>0</v>
      </c>
      <c r="M400">
        <v>0</v>
      </c>
      <c r="N400">
        <v>0</v>
      </c>
      <c r="O400">
        <v>0</v>
      </c>
      <c r="P400">
        <v>317</v>
      </c>
      <c r="Q400">
        <v>0</v>
      </c>
      <c r="R400">
        <v>0</v>
      </c>
      <c r="S400" s="1">
        <v>0</v>
      </c>
      <c r="T400">
        <v>0</v>
      </c>
      <c r="U400">
        <v>0</v>
      </c>
      <c r="V400" s="1">
        <v>0</v>
      </c>
      <c r="W400">
        <v>0</v>
      </c>
      <c r="X400">
        <v>0</v>
      </c>
      <c r="Y400" s="1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11</v>
      </c>
      <c r="AK400">
        <v>0</v>
      </c>
      <c r="AL400">
        <v>0</v>
      </c>
      <c r="AM400">
        <v>13</v>
      </c>
      <c r="AN400">
        <v>0</v>
      </c>
      <c r="AO400">
        <v>0</v>
      </c>
      <c r="AP400" s="1">
        <v>0</v>
      </c>
      <c r="AQ400">
        <v>0</v>
      </c>
      <c r="AR400">
        <v>0</v>
      </c>
      <c r="AS400" s="1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 s="1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f t="shared" si="6"/>
        <v>4.2</v>
      </c>
    </row>
    <row r="401" spans="1:59" x14ac:dyDescent="0.3">
      <c r="A401" t="s">
        <v>423</v>
      </c>
      <c r="B401" s="4">
        <v>25</v>
      </c>
      <c r="C401" t="s">
        <v>391</v>
      </c>
      <c r="D401" t="s">
        <v>96</v>
      </c>
      <c r="E401" t="s">
        <v>774</v>
      </c>
      <c r="F401">
        <v>4</v>
      </c>
      <c r="G401">
        <v>107</v>
      </c>
      <c r="H401">
        <v>0</v>
      </c>
      <c r="I401">
        <v>0</v>
      </c>
      <c r="J401">
        <v>2</v>
      </c>
      <c r="K401">
        <v>0</v>
      </c>
      <c r="L401" s="1">
        <v>0</v>
      </c>
      <c r="M401">
        <v>0</v>
      </c>
      <c r="N401">
        <v>0</v>
      </c>
      <c r="O401">
        <v>0</v>
      </c>
      <c r="P401">
        <v>81</v>
      </c>
      <c r="Q401">
        <v>0</v>
      </c>
      <c r="R401">
        <v>0</v>
      </c>
      <c r="S401" s="1">
        <v>0</v>
      </c>
      <c r="T401">
        <v>0</v>
      </c>
      <c r="U401">
        <v>0</v>
      </c>
      <c r="V401" s="1">
        <v>0</v>
      </c>
      <c r="W401">
        <v>0</v>
      </c>
      <c r="X401">
        <v>0</v>
      </c>
      <c r="Y401" s="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6</v>
      </c>
      <c r="AN401">
        <v>0</v>
      </c>
      <c r="AO401">
        <v>0</v>
      </c>
      <c r="AP401" s="1">
        <v>0</v>
      </c>
      <c r="AQ401">
        <v>0</v>
      </c>
      <c r="AR401">
        <v>0</v>
      </c>
      <c r="AS401" s="1">
        <v>0</v>
      </c>
      <c r="AT401">
        <v>0</v>
      </c>
      <c r="AU401">
        <v>0</v>
      </c>
      <c r="AV401">
        <v>0</v>
      </c>
      <c r="AW401">
        <v>2</v>
      </c>
      <c r="AX401">
        <v>1</v>
      </c>
      <c r="AY401">
        <v>0</v>
      </c>
      <c r="AZ401">
        <v>0</v>
      </c>
      <c r="BA401" s="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f t="shared" si="6"/>
        <v>4.2</v>
      </c>
    </row>
    <row r="402" spans="1:59" x14ac:dyDescent="0.3">
      <c r="A402" t="s">
        <v>430</v>
      </c>
      <c r="B402" s="4">
        <v>21</v>
      </c>
      <c r="C402" t="s">
        <v>425</v>
      </c>
      <c r="D402" t="s">
        <v>291</v>
      </c>
      <c r="E402" t="s">
        <v>774</v>
      </c>
      <c r="F402">
        <v>19</v>
      </c>
      <c r="G402">
        <v>748</v>
      </c>
      <c r="H402">
        <v>0</v>
      </c>
      <c r="I402">
        <v>2</v>
      </c>
      <c r="J402">
        <v>10</v>
      </c>
      <c r="K402">
        <v>0</v>
      </c>
      <c r="L402" s="1">
        <v>0</v>
      </c>
      <c r="M402">
        <v>1</v>
      </c>
      <c r="N402">
        <v>0</v>
      </c>
      <c r="O402">
        <v>1</v>
      </c>
      <c r="P402">
        <v>696</v>
      </c>
      <c r="Q402">
        <v>0</v>
      </c>
      <c r="R402">
        <v>0</v>
      </c>
      <c r="S402" s="1">
        <v>0</v>
      </c>
      <c r="T402">
        <v>0</v>
      </c>
      <c r="U402">
        <v>0</v>
      </c>
      <c r="V402" s="1">
        <v>0</v>
      </c>
      <c r="W402">
        <v>0</v>
      </c>
      <c r="X402">
        <v>0</v>
      </c>
      <c r="Y402" s="1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5</v>
      </c>
      <c r="AI402">
        <v>0</v>
      </c>
      <c r="AJ402">
        <v>25</v>
      </c>
      <c r="AK402">
        <v>0</v>
      </c>
      <c r="AL402">
        <v>0</v>
      </c>
      <c r="AM402">
        <v>14</v>
      </c>
      <c r="AN402">
        <v>0</v>
      </c>
      <c r="AO402">
        <v>0</v>
      </c>
      <c r="AP402" s="1">
        <v>0</v>
      </c>
      <c r="AQ402">
        <v>0</v>
      </c>
      <c r="AR402">
        <v>0</v>
      </c>
      <c r="AS402" s="1">
        <v>0</v>
      </c>
      <c r="AT402">
        <v>0</v>
      </c>
      <c r="AU402">
        <v>0</v>
      </c>
      <c r="AV402">
        <v>0</v>
      </c>
      <c r="AW402">
        <v>12</v>
      </c>
      <c r="AX402">
        <v>4</v>
      </c>
      <c r="AY402">
        <v>0</v>
      </c>
      <c r="AZ402">
        <v>0</v>
      </c>
      <c r="BA402" s="1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f t="shared" si="6"/>
        <v>4.2</v>
      </c>
    </row>
    <row r="403" spans="1:59" x14ac:dyDescent="0.3">
      <c r="A403" t="s">
        <v>439</v>
      </c>
      <c r="B403" s="4">
        <v>21</v>
      </c>
      <c r="C403" t="s">
        <v>425</v>
      </c>
      <c r="D403" t="s">
        <v>59</v>
      </c>
      <c r="E403" t="s">
        <v>774</v>
      </c>
      <c r="F403">
        <v>13</v>
      </c>
      <c r="G403">
        <v>488</v>
      </c>
      <c r="H403">
        <v>0</v>
      </c>
      <c r="I403">
        <v>0</v>
      </c>
      <c r="J403">
        <v>1</v>
      </c>
      <c r="K403">
        <v>0</v>
      </c>
      <c r="L403" s="1">
        <v>0</v>
      </c>
      <c r="M403">
        <v>0</v>
      </c>
      <c r="N403">
        <v>0</v>
      </c>
      <c r="O403">
        <v>0</v>
      </c>
      <c r="P403">
        <v>470</v>
      </c>
      <c r="Q403">
        <v>0</v>
      </c>
      <c r="R403">
        <v>0</v>
      </c>
      <c r="S403" s="1">
        <v>0</v>
      </c>
      <c r="T403">
        <v>0</v>
      </c>
      <c r="U403">
        <v>0</v>
      </c>
      <c r="V403" s="1">
        <v>0</v>
      </c>
      <c r="W403">
        <v>0</v>
      </c>
      <c r="X403">
        <v>0</v>
      </c>
      <c r="Y403" s="1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27</v>
      </c>
      <c r="AK403">
        <v>0</v>
      </c>
      <c r="AL403">
        <v>0</v>
      </c>
      <c r="AM403">
        <v>12</v>
      </c>
      <c r="AN403">
        <v>0</v>
      </c>
      <c r="AO403">
        <v>0</v>
      </c>
      <c r="AP403" s="1">
        <v>0</v>
      </c>
      <c r="AQ403">
        <v>0</v>
      </c>
      <c r="AR403">
        <v>0</v>
      </c>
      <c r="AS403" s="1">
        <v>0</v>
      </c>
      <c r="AT403">
        <v>0</v>
      </c>
      <c r="AU403">
        <v>0</v>
      </c>
      <c r="AV403">
        <v>1</v>
      </c>
      <c r="AW403">
        <v>9</v>
      </c>
      <c r="AX403">
        <v>2</v>
      </c>
      <c r="AY403">
        <v>0</v>
      </c>
      <c r="AZ403">
        <v>0</v>
      </c>
      <c r="BA403" s="1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f t="shared" si="6"/>
        <v>4.2</v>
      </c>
    </row>
    <row r="404" spans="1:59" x14ac:dyDescent="0.3">
      <c r="A404" t="s">
        <v>440</v>
      </c>
      <c r="B404" s="4">
        <v>18</v>
      </c>
      <c r="C404" t="s">
        <v>425</v>
      </c>
      <c r="D404" t="s">
        <v>59</v>
      </c>
      <c r="E404" t="s">
        <v>773</v>
      </c>
      <c r="F404">
        <v>1</v>
      </c>
      <c r="G404">
        <v>10</v>
      </c>
      <c r="H404">
        <v>0</v>
      </c>
      <c r="I404">
        <v>0</v>
      </c>
      <c r="J404">
        <v>0</v>
      </c>
      <c r="K404">
        <v>0</v>
      </c>
      <c r="L404" s="1">
        <v>0</v>
      </c>
      <c r="M404">
        <v>0</v>
      </c>
      <c r="N404">
        <v>0</v>
      </c>
      <c r="O404">
        <v>0</v>
      </c>
      <c r="P404">
        <v>3</v>
      </c>
      <c r="Q404">
        <v>0</v>
      </c>
      <c r="R404">
        <v>0</v>
      </c>
      <c r="S404" s="1">
        <v>0</v>
      </c>
      <c r="T404">
        <v>0</v>
      </c>
      <c r="U404">
        <v>0</v>
      </c>
      <c r="V404" s="1">
        <v>0</v>
      </c>
      <c r="W404">
        <v>0</v>
      </c>
      <c r="X404">
        <v>0</v>
      </c>
      <c r="Y404" s="1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s="1">
        <v>0</v>
      </c>
      <c r="AQ404">
        <v>0</v>
      </c>
      <c r="AR404">
        <v>0</v>
      </c>
      <c r="AS404" s="1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s="1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f t="shared" si="6"/>
        <v>4.2</v>
      </c>
    </row>
    <row r="405" spans="1:59" x14ac:dyDescent="0.3">
      <c r="A405" t="s">
        <v>441</v>
      </c>
      <c r="B405" s="4">
        <v>27</v>
      </c>
      <c r="C405" t="s">
        <v>425</v>
      </c>
      <c r="D405" t="s">
        <v>59</v>
      </c>
      <c r="E405" t="s">
        <v>774</v>
      </c>
      <c r="F405">
        <v>9</v>
      </c>
      <c r="G405">
        <v>519</v>
      </c>
      <c r="H405">
        <v>0</v>
      </c>
      <c r="I405">
        <v>0</v>
      </c>
      <c r="J405">
        <v>3</v>
      </c>
      <c r="K405">
        <v>0</v>
      </c>
      <c r="L405" s="1">
        <v>0</v>
      </c>
      <c r="M405">
        <v>1</v>
      </c>
      <c r="N405">
        <v>0</v>
      </c>
      <c r="O405">
        <v>0</v>
      </c>
      <c r="P405">
        <v>491</v>
      </c>
      <c r="Q405">
        <v>0</v>
      </c>
      <c r="R405">
        <v>0</v>
      </c>
      <c r="S405" s="1">
        <v>0</v>
      </c>
      <c r="T405">
        <v>0</v>
      </c>
      <c r="U405">
        <v>0</v>
      </c>
      <c r="V405" s="1">
        <v>0</v>
      </c>
      <c r="W405">
        <v>0</v>
      </c>
      <c r="X405">
        <v>0</v>
      </c>
      <c r="Y405" s="1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</v>
      </c>
      <c r="AI405">
        <v>1</v>
      </c>
      <c r="AJ405">
        <v>19</v>
      </c>
      <c r="AK405">
        <v>0</v>
      </c>
      <c r="AL405">
        <v>0</v>
      </c>
      <c r="AM405">
        <v>13</v>
      </c>
      <c r="AN405">
        <v>0</v>
      </c>
      <c r="AO405">
        <v>0</v>
      </c>
      <c r="AP405" s="1">
        <v>0</v>
      </c>
      <c r="AQ405">
        <v>0</v>
      </c>
      <c r="AR405">
        <v>0</v>
      </c>
      <c r="AS405" s="1">
        <v>0</v>
      </c>
      <c r="AT405">
        <v>0</v>
      </c>
      <c r="AU405">
        <v>0</v>
      </c>
      <c r="AV405">
        <v>0</v>
      </c>
      <c r="AW405">
        <v>2</v>
      </c>
      <c r="AX405">
        <v>1</v>
      </c>
      <c r="AY405">
        <v>0</v>
      </c>
      <c r="AZ405">
        <v>0</v>
      </c>
      <c r="BA405" s="1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f t="shared" si="6"/>
        <v>4.2</v>
      </c>
    </row>
    <row r="406" spans="1:59" x14ac:dyDescent="0.3">
      <c r="A406" t="s">
        <v>442</v>
      </c>
      <c r="B406" s="4">
        <v>28</v>
      </c>
      <c r="C406" t="s">
        <v>425</v>
      </c>
      <c r="D406" t="s">
        <v>443</v>
      </c>
      <c r="E406" t="s">
        <v>774</v>
      </c>
      <c r="F406">
        <v>18</v>
      </c>
      <c r="G406">
        <v>833</v>
      </c>
      <c r="H406">
        <v>0</v>
      </c>
      <c r="I406">
        <v>1</v>
      </c>
      <c r="J406">
        <v>4</v>
      </c>
      <c r="K406">
        <v>0</v>
      </c>
      <c r="L406" s="1">
        <v>0</v>
      </c>
      <c r="M406">
        <v>1</v>
      </c>
      <c r="N406">
        <v>0</v>
      </c>
      <c r="O406">
        <v>1</v>
      </c>
      <c r="P406">
        <v>765</v>
      </c>
      <c r="Q406">
        <v>0</v>
      </c>
      <c r="R406">
        <v>0</v>
      </c>
      <c r="S406" s="1">
        <v>0</v>
      </c>
      <c r="T406">
        <v>0</v>
      </c>
      <c r="U406">
        <v>0</v>
      </c>
      <c r="V406" s="1">
        <v>0</v>
      </c>
      <c r="W406">
        <v>0</v>
      </c>
      <c r="X406">
        <v>0</v>
      </c>
      <c r="Y406" s="1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</v>
      </c>
      <c r="AI406">
        <v>2</v>
      </c>
      <c r="AJ406">
        <v>17</v>
      </c>
      <c r="AK406">
        <v>0</v>
      </c>
      <c r="AL406">
        <v>0</v>
      </c>
      <c r="AM406">
        <v>31</v>
      </c>
      <c r="AN406">
        <v>0</v>
      </c>
      <c r="AO406">
        <v>0</v>
      </c>
      <c r="AP406" s="1">
        <v>0</v>
      </c>
      <c r="AQ406">
        <v>0</v>
      </c>
      <c r="AR406">
        <v>0</v>
      </c>
      <c r="AS406" s="1">
        <v>0</v>
      </c>
      <c r="AT406">
        <v>0</v>
      </c>
      <c r="AU406">
        <v>0</v>
      </c>
      <c r="AV406">
        <v>0</v>
      </c>
      <c r="AW406">
        <v>9</v>
      </c>
      <c r="AX406">
        <v>2</v>
      </c>
      <c r="AY406">
        <v>0</v>
      </c>
      <c r="AZ406">
        <v>0</v>
      </c>
      <c r="BA406" s="1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f t="shared" si="6"/>
        <v>4.2</v>
      </c>
    </row>
    <row r="407" spans="1:59" x14ac:dyDescent="0.3">
      <c r="A407" t="s">
        <v>451</v>
      </c>
      <c r="B407" s="4">
        <v>31</v>
      </c>
      <c r="C407" t="s">
        <v>425</v>
      </c>
      <c r="D407" t="s">
        <v>92</v>
      </c>
      <c r="E407" t="s">
        <v>773</v>
      </c>
      <c r="F407">
        <v>20</v>
      </c>
      <c r="G407">
        <v>261</v>
      </c>
      <c r="H407">
        <v>0</v>
      </c>
      <c r="I407">
        <v>0</v>
      </c>
      <c r="J407">
        <v>0</v>
      </c>
      <c r="K407">
        <v>0</v>
      </c>
      <c r="L407" s="1">
        <v>0</v>
      </c>
      <c r="M407">
        <v>0</v>
      </c>
      <c r="N407">
        <v>0</v>
      </c>
      <c r="O407">
        <v>0</v>
      </c>
      <c r="P407">
        <v>253</v>
      </c>
      <c r="Q407">
        <v>0</v>
      </c>
      <c r="R407">
        <v>0</v>
      </c>
      <c r="S407" s="1">
        <v>0</v>
      </c>
      <c r="T407">
        <v>0</v>
      </c>
      <c r="U407">
        <v>0</v>
      </c>
      <c r="V407" s="1">
        <v>0</v>
      </c>
      <c r="W407">
        <v>0</v>
      </c>
      <c r="X407">
        <v>0</v>
      </c>
      <c r="Y407" s="1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</v>
      </c>
      <c r="AI407">
        <v>0</v>
      </c>
      <c r="AJ407">
        <v>8</v>
      </c>
      <c r="AK407">
        <v>0</v>
      </c>
      <c r="AL407">
        <v>0</v>
      </c>
      <c r="AM407">
        <v>12</v>
      </c>
      <c r="AN407">
        <v>0</v>
      </c>
      <c r="AO407">
        <v>0</v>
      </c>
      <c r="AP407" s="1">
        <v>0</v>
      </c>
      <c r="AQ407">
        <v>0</v>
      </c>
      <c r="AR407">
        <v>0</v>
      </c>
      <c r="AS407" s="1">
        <v>0</v>
      </c>
      <c r="AT407">
        <v>0</v>
      </c>
      <c r="AU407">
        <v>0</v>
      </c>
      <c r="AV407">
        <v>0</v>
      </c>
      <c r="AW407">
        <v>15</v>
      </c>
      <c r="AX407">
        <v>0</v>
      </c>
      <c r="AY407">
        <v>0</v>
      </c>
      <c r="AZ407">
        <v>0</v>
      </c>
      <c r="BA407" s="1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f t="shared" si="6"/>
        <v>4.2</v>
      </c>
    </row>
    <row r="408" spans="1:59" x14ac:dyDescent="0.3">
      <c r="A408" t="s">
        <v>452</v>
      </c>
      <c r="B408" s="4">
        <v>20</v>
      </c>
      <c r="C408" t="s">
        <v>453</v>
      </c>
      <c r="D408" t="s">
        <v>454</v>
      </c>
      <c r="E408" t="s">
        <v>774</v>
      </c>
      <c r="F408">
        <v>6</v>
      </c>
      <c r="G408">
        <v>504</v>
      </c>
      <c r="H408">
        <v>0</v>
      </c>
      <c r="I408">
        <v>0</v>
      </c>
      <c r="J408">
        <v>1</v>
      </c>
      <c r="K408">
        <v>0</v>
      </c>
      <c r="L408" s="1">
        <v>0</v>
      </c>
      <c r="M408">
        <v>0</v>
      </c>
      <c r="N408">
        <v>0</v>
      </c>
      <c r="O408">
        <v>0</v>
      </c>
      <c r="P408">
        <v>450</v>
      </c>
      <c r="Q408">
        <v>0</v>
      </c>
      <c r="R408">
        <v>0</v>
      </c>
      <c r="S408" s="1">
        <v>0</v>
      </c>
      <c r="T408">
        <v>0</v>
      </c>
      <c r="U408">
        <v>0</v>
      </c>
      <c r="V408" s="1">
        <v>0</v>
      </c>
      <c r="W408">
        <v>0</v>
      </c>
      <c r="X408">
        <v>0</v>
      </c>
      <c r="Y408" s="1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2</v>
      </c>
      <c r="AJ408">
        <v>28</v>
      </c>
      <c r="AK408">
        <v>0</v>
      </c>
      <c r="AL408">
        <v>0</v>
      </c>
      <c r="AM408">
        <v>5</v>
      </c>
      <c r="AN408">
        <v>0</v>
      </c>
      <c r="AO408">
        <v>0</v>
      </c>
      <c r="AP408" s="1">
        <v>0</v>
      </c>
      <c r="AQ408">
        <v>0</v>
      </c>
      <c r="AR408">
        <v>0</v>
      </c>
      <c r="AS408" s="1">
        <v>0</v>
      </c>
      <c r="AT408">
        <v>0</v>
      </c>
      <c r="AU408">
        <v>0</v>
      </c>
      <c r="AV408">
        <v>1</v>
      </c>
      <c r="AW408">
        <v>3</v>
      </c>
      <c r="AX408">
        <v>1</v>
      </c>
      <c r="AY408">
        <v>0</v>
      </c>
      <c r="AZ408">
        <v>0</v>
      </c>
      <c r="BA408" s="1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f t="shared" si="6"/>
        <v>4.2</v>
      </c>
    </row>
    <row r="409" spans="1:59" x14ac:dyDescent="0.3">
      <c r="A409" t="s">
        <v>462</v>
      </c>
      <c r="B409" s="4">
        <v>18</v>
      </c>
      <c r="C409" t="s">
        <v>453</v>
      </c>
      <c r="D409" t="s">
        <v>59</v>
      </c>
      <c r="E409" t="s">
        <v>774</v>
      </c>
      <c r="F409">
        <v>2</v>
      </c>
      <c r="G409">
        <v>95</v>
      </c>
      <c r="H409">
        <v>0</v>
      </c>
      <c r="I409">
        <v>0</v>
      </c>
      <c r="J409">
        <v>0</v>
      </c>
      <c r="K409">
        <v>0</v>
      </c>
      <c r="L409" s="1">
        <v>0</v>
      </c>
      <c r="M409">
        <v>0</v>
      </c>
      <c r="N409">
        <v>0</v>
      </c>
      <c r="O409">
        <v>0</v>
      </c>
      <c r="P409">
        <v>125</v>
      </c>
      <c r="Q409">
        <v>0</v>
      </c>
      <c r="R409">
        <v>0</v>
      </c>
      <c r="S409" s="1">
        <v>0</v>
      </c>
      <c r="T409">
        <v>0</v>
      </c>
      <c r="U409">
        <v>0</v>
      </c>
      <c r="V409" s="1">
        <v>0</v>
      </c>
      <c r="W409">
        <v>0</v>
      </c>
      <c r="X409">
        <v>0</v>
      </c>
      <c r="Y409" s="1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1</v>
      </c>
      <c r="AN409">
        <v>0</v>
      </c>
      <c r="AO409">
        <v>0</v>
      </c>
      <c r="AP409" s="1">
        <v>0</v>
      </c>
      <c r="AQ409">
        <v>0</v>
      </c>
      <c r="AR409">
        <v>0</v>
      </c>
      <c r="AS409" s="1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 s="1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f t="shared" si="6"/>
        <v>4.2</v>
      </c>
    </row>
    <row r="410" spans="1:59" x14ac:dyDescent="0.3">
      <c r="A410" t="s">
        <v>474</v>
      </c>
      <c r="B410" s="4">
        <v>29</v>
      </c>
      <c r="C410" t="s">
        <v>453</v>
      </c>
      <c r="D410" t="s">
        <v>74</v>
      </c>
      <c r="E410" t="s">
        <v>774</v>
      </c>
      <c r="F410">
        <v>10</v>
      </c>
      <c r="G410">
        <v>682</v>
      </c>
      <c r="H410">
        <v>0</v>
      </c>
      <c r="I410">
        <v>0</v>
      </c>
      <c r="J410">
        <v>3</v>
      </c>
      <c r="K410">
        <v>0</v>
      </c>
      <c r="L410" s="1">
        <v>0</v>
      </c>
      <c r="M410">
        <v>0</v>
      </c>
      <c r="N410">
        <v>0</v>
      </c>
      <c r="O410">
        <v>0</v>
      </c>
      <c r="P410">
        <v>602</v>
      </c>
      <c r="Q410">
        <v>0</v>
      </c>
      <c r="R410">
        <v>0</v>
      </c>
      <c r="S410" s="1">
        <v>0</v>
      </c>
      <c r="T410">
        <v>0</v>
      </c>
      <c r="U410">
        <v>0</v>
      </c>
      <c r="V410" s="1">
        <v>0</v>
      </c>
      <c r="W410">
        <v>0</v>
      </c>
      <c r="X410">
        <v>0</v>
      </c>
      <c r="Y410" s="1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</v>
      </c>
      <c r="AI410">
        <v>0</v>
      </c>
      <c r="AJ410">
        <v>22</v>
      </c>
      <c r="AK410">
        <v>0</v>
      </c>
      <c r="AL410">
        <v>0</v>
      </c>
      <c r="AM410">
        <v>9</v>
      </c>
      <c r="AN410">
        <v>0</v>
      </c>
      <c r="AO410">
        <v>0</v>
      </c>
      <c r="AP410" s="1">
        <v>0</v>
      </c>
      <c r="AQ410">
        <v>0</v>
      </c>
      <c r="AR410">
        <v>0</v>
      </c>
      <c r="AS410" s="1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>
        <v>0</v>
      </c>
      <c r="AZ410">
        <v>0</v>
      </c>
      <c r="BA410" s="1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f t="shared" si="6"/>
        <v>4.2</v>
      </c>
    </row>
    <row r="411" spans="1:59" x14ac:dyDescent="0.3">
      <c r="A411" t="s">
        <v>478</v>
      </c>
      <c r="B411" s="4">
        <v>21</v>
      </c>
      <c r="C411" t="s">
        <v>453</v>
      </c>
      <c r="D411" t="s">
        <v>82</v>
      </c>
      <c r="E411" t="s">
        <v>773</v>
      </c>
      <c r="F411">
        <v>3</v>
      </c>
      <c r="G411">
        <v>14</v>
      </c>
      <c r="H411">
        <v>0</v>
      </c>
      <c r="I411">
        <v>0</v>
      </c>
      <c r="J411">
        <v>0</v>
      </c>
      <c r="K411">
        <v>0</v>
      </c>
      <c r="L411" s="1">
        <v>0</v>
      </c>
      <c r="M411">
        <v>0</v>
      </c>
      <c r="N411">
        <v>0</v>
      </c>
      <c r="O411">
        <v>0</v>
      </c>
      <c r="P411">
        <v>18</v>
      </c>
      <c r="Q411">
        <v>0</v>
      </c>
      <c r="R411">
        <v>0</v>
      </c>
      <c r="S411" s="1">
        <v>0</v>
      </c>
      <c r="T411">
        <v>0</v>
      </c>
      <c r="U411">
        <v>0</v>
      </c>
      <c r="V411" s="1">
        <v>0</v>
      </c>
      <c r="W411">
        <v>0</v>
      </c>
      <c r="X411">
        <v>0</v>
      </c>
      <c r="Y411" s="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s="1">
        <v>0</v>
      </c>
      <c r="AQ411">
        <v>0</v>
      </c>
      <c r="AR411">
        <v>0</v>
      </c>
      <c r="AS411" s="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s="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f t="shared" si="6"/>
        <v>4.2</v>
      </c>
    </row>
    <row r="412" spans="1:59" x14ac:dyDescent="0.3">
      <c r="A412" t="s">
        <v>481</v>
      </c>
      <c r="B412" s="4">
        <v>28</v>
      </c>
      <c r="C412" t="s">
        <v>453</v>
      </c>
      <c r="D412" t="s">
        <v>62</v>
      </c>
      <c r="E412" t="s">
        <v>773</v>
      </c>
      <c r="F412">
        <v>3</v>
      </c>
      <c r="G412">
        <v>73</v>
      </c>
      <c r="H412">
        <v>0</v>
      </c>
      <c r="I412">
        <v>0</v>
      </c>
      <c r="J412">
        <v>0</v>
      </c>
      <c r="K412">
        <v>0</v>
      </c>
      <c r="L412" s="1">
        <v>0</v>
      </c>
      <c r="M412">
        <v>0</v>
      </c>
      <c r="N412">
        <v>0</v>
      </c>
      <c r="O412">
        <v>0</v>
      </c>
      <c r="P412">
        <v>77</v>
      </c>
      <c r="Q412">
        <v>0</v>
      </c>
      <c r="R412">
        <v>0</v>
      </c>
      <c r="S412" s="1">
        <v>0</v>
      </c>
      <c r="T412">
        <v>0</v>
      </c>
      <c r="U412">
        <v>0</v>
      </c>
      <c r="V412" s="1">
        <v>0</v>
      </c>
      <c r="W412">
        <v>0</v>
      </c>
      <c r="X412">
        <v>0</v>
      </c>
      <c r="Y412" s="1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2</v>
      </c>
      <c r="AN412">
        <v>0</v>
      </c>
      <c r="AO412">
        <v>0</v>
      </c>
      <c r="AP412" s="1">
        <v>0</v>
      </c>
      <c r="AQ412">
        <v>0</v>
      </c>
      <c r="AR412">
        <v>0</v>
      </c>
      <c r="AS412" s="1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 s="1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f t="shared" si="6"/>
        <v>4.2</v>
      </c>
    </row>
    <row r="413" spans="1:59" x14ac:dyDescent="0.3">
      <c r="A413" t="s">
        <v>485</v>
      </c>
      <c r="B413" s="4">
        <v>18</v>
      </c>
      <c r="C413" t="s">
        <v>453</v>
      </c>
      <c r="D413" t="s">
        <v>66</v>
      </c>
      <c r="E413" t="s">
        <v>774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 s="1">
        <v>0</v>
      </c>
      <c r="M413">
        <v>0</v>
      </c>
      <c r="N413">
        <v>0</v>
      </c>
      <c r="O413">
        <v>0</v>
      </c>
      <c r="P413">
        <v>4</v>
      </c>
      <c r="Q413">
        <v>0</v>
      </c>
      <c r="R413">
        <v>0</v>
      </c>
      <c r="S413" s="1">
        <v>0</v>
      </c>
      <c r="T413">
        <v>0</v>
      </c>
      <c r="U413">
        <v>0</v>
      </c>
      <c r="V413" s="1">
        <v>0</v>
      </c>
      <c r="W413">
        <v>0</v>
      </c>
      <c r="X413">
        <v>0</v>
      </c>
      <c r="Y413" s="1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 s="1">
        <v>0</v>
      </c>
      <c r="AQ413">
        <v>0</v>
      </c>
      <c r="AR413">
        <v>0</v>
      </c>
      <c r="AS413" s="1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s="1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f t="shared" si="6"/>
        <v>4.2</v>
      </c>
    </row>
    <row r="414" spans="1:59" x14ac:dyDescent="0.3">
      <c r="A414" t="s">
        <v>491</v>
      </c>
      <c r="B414" s="4">
        <v>24</v>
      </c>
      <c r="C414" t="s">
        <v>787</v>
      </c>
      <c r="D414" t="s">
        <v>66</v>
      </c>
      <c r="E414" t="s">
        <v>774</v>
      </c>
      <c r="F414">
        <v>8</v>
      </c>
      <c r="G414">
        <v>135</v>
      </c>
      <c r="H414">
        <v>0</v>
      </c>
      <c r="I414">
        <v>0</v>
      </c>
      <c r="J414">
        <v>6</v>
      </c>
      <c r="K414">
        <v>0</v>
      </c>
      <c r="L414" s="1">
        <v>0</v>
      </c>
      <c r="M414">
        <v>1</v>
      </c>
      <c r="N414">
        <v>0</v>
      </c>
      <c r="O414">
        <v>0</v>
      </c>
      <c r="P414">
        <v>109</v>
      </c>
      <c r="Q414">
        <v>0</v>
      </c>
      <c r="R414">
        <v>0</v>
      </c>
      <c r="S414" s="1">
        <v>0</v>
      </c>
      <c r="T414">
        <v>0</v>
      </c>
      <c r="U414">
        <v>0</v>
      </c>
      <c r="V414" s="1">
        <v>0</v>
      </c>
      <c r="W414">
        <v>0</v>
      </c>
      <c r="X414">
        <v>0</v>
      </c>
      <c r="Y414" s="1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6</v>
      </c>
      <c r="AN414">
        <v>0</v>
      </c>
      <c r="AO414">
        <v>0</v>
      </c>
      <c r="AP414" s="1">
        <v>0</v>
      </c>
      <c r="AQ414">
        <v>0</v>
      </c>
      <c r="AR414">
        <v>0</v>
      </c>
      <c r="AS414" s="1">
        <v>0</v>
      </c>
      <c r="AT414">
        <v>0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0</v>
      </c>
      <c r="BA414" s="1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f t="shared" si="6"/>
        <v>4.2</v>
      </c>
    </row>
    <row r="415" spans="1:59" x14ac:dyDescent="0.3">
      <c r="A415" t="s">
        <v>492</v>
      </c>
      <c r="B415" s="4">
        <v>17</v>
      </c>
      <c r="C415" t="s">
        <v>787</v>
      </c>
      <c r="D415" t="s">
        <v>59</v>
      </c>
      <c r="E415" t="s">
        <v>774</v>
      </c>
      <c r="F415">
        <v>4</v>
      </c>
      <c r="G415">
        <v>171</v>
      </c>
      <c r="H415">
        <v>0</v>
      </c>
      <c r="I415">
        <v>0</v>
      </c>
      <c r="J415">
        <v>2</v>
      </c>
      <c r="K415">
        <v>0</v>
      </c>
      <c r="L415" s="1">
        <v>0</v>
      </c>
      <c r="M415">
        <v>0</v>
      </c>
      <c r="N415">
        <v>0</v>
      </c>
      <c r="O415">
        <v>0</v>
      </c>
      <c r="P415">
        <v>144</v>
      </c>
      <c r="Q415">
        <v>0</v>
      </c>
      <c r="R415">
        <v>0</v>
      </c>
      <c r="S415" s="1">
        <v>0</v>
      </c>
      <c r="T415">
        <v>0</v>
      </c>
      <c r="U415">
        <v>0</v>
      </c>
      <c r="V415" s="1">
        <v>0</v>
      </c>
      <c r="W415">
        <v>0</v>
      </c>
      <c r="X415">
        <v>0</v>
      </c>
      <c r="Y415" s="1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8</v>
      </c>
      <c r="AK415">
        <v>0</v>
      </c>
      <c r="AL415">
        <v>0</v>
      </c>
      <c r="AM415">
        <v>4</v>
      </c>
      <c r="AN415">
        <v>0</v>
      </c>
      <c r="AO415">
        <v>0</v>
      </c>
      <c r="AP415" s="1">
        <v>0</v>
      </c>
      <c r="AQ415">
        <v>0</v>
      </c>
      <c r="AR415">
        <v>0</v>
      </c>
      <c r="AS415" s="1">
        <v>0</v>
      </c>
      <c r="AT415">
        <v>0</v>
      </c>
      <c r="AU415">
        <v>0</v>
      </c>
      <c r="AV415">
        <v>0</v>
      </c>
      <c r="AW415">
        <v>4</v>
      </c>
      <c r="AX415">
        <v>1</v>
      </c>
      <c r="AY415">
        <v>0</v>
      </c>
      <c r="AZ415">
        <v>0</v>
      </c>
      <c r="BA415" s="1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f t="shared" si="6"/>
        <v>4.2</v>
      </c>
    </row>
    <row r="416" spans="1:59" x14ac:dyDescent="0.3">
      <c r="A416" t="s">
        <v>498</v>
      </c>
      <c r="B416" s="4">
        <v>17</v>
      </c>
      <c r="C416" t="s">
        <v>787</v>
      </c>
      <c r="D416" t="s">
        <v>59</v>
      </c>
      <c r="E416" t="s">
        <v>774</v>
      </c>
      <c r="F416">
        <v>5</v>
      </c>
      <c r="G416">
        <v>346</v>
      </c>
      <c r="H416">
        <v>0</v>
      </c>
      <c r="I416">
        <v>0</v>
      </c>
      <c r="J416">
        <v>3</v>
      </c>
      <c r="K416">
        <v>0</v>
      </c>
      <c r="L416" s="1">
        <v>0</v>
      </c>
      <c r="M416">
        <v>0</v>
      </c>
      <c r="N416">
        <v>0</v>
      </c>
      <c r="O416">
        <v>1</v>
      </c>
      <c r="P416">
        <v>263</v>
      </c>
      <c r="Q416">
        <v>0</v>
      </c>
      <c r="R416">
        <v>0</v>
      </c>
      <c r="S416" s="1">
        <v>0</v>
      </c>
      <c r="T416">
        <v>0</v>
      </c>
      <c r="U416">
        <v>0</v>
      </c>
      <c r="V416" s="1">
        <v>0</v>
      </c>
      <c r="W416">
        <v>0</v>
      </c>
      <c r="X416">
        <v>0</v>
      </c>
      <c r="Y416" s="1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</v>
      </c>
      <c r="AI416">
        <v>0</v>
      </c>
      <c r="AJ416">
        <v>9</v>
      </c>
      <c r="AK416">
        <v>0</v>
      </c>
      <c r="AL416">
        <v>0</v>
      </c>
      <c r="AM416">
        <v>6</v>
      </c>
      <c r="AN416">
        <v>0</v>
      </c>
      <c r="AO416">
        <v>0</v>
      </c>
      <c r="AP416" s="1">
        <v>0</v>
      </c>
      <c r="AQ416">
        <v>0</v>
      </c>
      <c r="AR416">
        <v>0</v>
      </c>
      <c r="AS416" s="1">
        <v>0</v>
      </c>
      <c r="AT416">
        <v>0</v>
      </c>
      <c r="AU416">
        <v>0</v>
      </c>
      <c r="AV416">
        <v>0</v>
      </c>
      <c r="AW416">
        <v>2</v>
      </c>
      <c r="AX416">
        <v>0</v>
      </c>
      <c r="AY416">
        <v>0</v>
      </c>
      <c r="AZ416">
        <v>0</v>
      </c>
      <c r="BA416" s="1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f t="shared" si="6"/>
        <v>4.2</v>
      </c>
    </row>
    <row r="417" spans="1:59" x14ac:dyDescent="0.3">
      <c r="A417" t="s">
        <v>500</v>
      </c>
      <c r="B417" s="4">
        <v>36</v>
      </c>
      <c r="C417" t="s">
        <v>787</v>
      </c>
      <c r="D417" t="s">
        <v>291</v>
      </c>
      <c r="E417" t="s">
        <v>774</v>
      </c>
      <c r="F417">
        <v>7</v>
      </c>
      <c r="G417">
        <v>314</v>
      </c>
      <c r="H417">
        <v>0</v>
      </c>
      <c r="I417">
        <v>0</v>
      </c>
      <c r="J417">
        <v>2</v>
      </c>
      <c r="K417">
        <v>0</v>
      </c>
      <c r="L417" s="1">
        <v>0</v>
      </c>
      <c r="M417">
        <v>0</v>
      </c>
      <c r="N417">
        <v>0</v>
      </c>
      <c r="O417">
        <v>0</v>
      </c>
      <c r="P417">
        <v>260</v>
      </c>
      <c r="Q417">
        <v>0</v>
      </c>
      <c r="R417">
        <v>0</v>
      </c>
      <c r="S417" s="1">
        <v>0</v>
      </c>
      <c r="T417">
        <v>0</v>
      </c>
      <c r="U417">
        <v>0</v>
      </c>
      <c r="V417" s="1">
        <v>0</v>
      </c>
      <c r="W417">
        <v>0</v>
      </c>
      <c r="X417">
        <v>0</v>
      </c>
      <c r="Y417" s="1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15</v>
      </c>
      <c r="AK417">
        <v>0</v>
      </c>
      <c r="AL417">
        <v>0</v>
      </c>
      <c r="AM417">
        <v>8</v>
      </c>
      <c r="AN417">
        <v>0</v>
      </c>
      <c r="AO417">
        <v>0</v>
      </c>
      <c r="AP417" s="1">
        <v>0</v>
      </c>
      <c r="AQ417">
        <v>0</v>
      </c>
      <c r="AR417">
        <v>0</v>
      </c>
      <c r="AS417" s="1">
        <v>0</v>
      </c>
      <c r="AT417">
        <v>0</v>
      </c>
      <c r="AU417">
        <v>0</v>
      </c>
      <c r="AV417">
        <v>0</v>
      </c>
      <c r="AW417">
        <v>5</v>
      </c>
      <c r="AX417">
        <v>1</v>
      </c>
      <c r="AY417">
        <v>0</v>
      </c>
      <c r="AZ417">
        <v>0</v>
      </c>
      <c r="BA417" s="1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f t="shared" si="6"/>
        <v>4.2</v>
      </c>
    </row>
    <row r="418" spans="1:59" x14ac:dyDescent="0.3">
      <c r="A418" t="s">
        <v>505</v>
      </c>
      <c r="B418" s="4">
        <v>29</v>
      </c>
      <c r="C418" t="s">
        <v>787</v>
      </c>
      <c r="D418" t="s">
        <v>59</v>
      </c>
      <c r="E418" t="s">
        <v>774</v>
      </c>
      <c r="F418">
        <v>7</v>
      </c>
      <c r="G418">
        <v>348</v>
      </c>
      <c r="H418">
        <v>0</v>
      </c>
      <c r="I418">
        <v>0</v>
      </c>
      <c r="J418">
        <v>1</v>
      </c>
      <c r="K418">
        <v>0</v>
      </c>
      <c r="L418" s="1">
        <v>0</v>
      </c>
      <c r="M418">
        <v>0</v>
      </c>
      <c r="N418">
        <v>0</v>
      </c>
      <c r="O418">
        <v>0</v>
      </c>
      <c r="P418">
        <v>321</v>
      </c>
      <c r="Q418">
        <v>0</v>
      </c>
      <c r="R418">
        <v>0</v>
      </c>
      <c r="S418" s="1">
        <v>0</v>
      </c>
      <c r="T418">
        <v>0</v>
      </c>
      <c r="U418">
        <v>0</v>
      </c>
      <c r="V418" s="1">
        <v>0</v>
      </c>
      <c r="W418">
        <v>0</v>
      </c>
      <c r="X418">
        <v>0</v>
      </c>
      <c r="Y418" s="1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7</v>
      </c>
      <c r="AK418">
        <v>0</v>
      </c>
      <c r="AL418">
        <v>0</v>
      </c>
      <c r="AM418">
        <v>4</v>
      </c>
      <c r="AN418">
        <v>0</v>
      </c>
      <c r="AO418">
        <v>0</v>
      </c>
      <c r="AP418" s="1">
        <v>0</v>
      </c>
      <c r="AQ418">
        <v>0</v>
      </c>
      <c r="AR418">
        <v>0</v>
      </c>
      <c r="AS418" s="1">
        <v>0</v>
      </c>
      <c r="AT418">
        <v>0</v>
      </c>
      <c r="AU418">
        <v>0</v>
      </c>
      <c r="AV418">
        <v>1</v>
      </c>
      <c r="AW418">
        <v>3</v>
      </c>
      <c r="AX418">
        <v>1</v>
      </c>
      <c r="AY418">
        <v>0</v>
      </c>
      <c r="AZ418">
        <v>0</v>
      </c>
      <c r="BA418" s="1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f t="shared" si="6"/>
        <v>4.2</v>
      </c>
    </row>
    <row r="419" spans="1:59" x14ac:dyDescent="0.3">
      <c r="A419" t="s">
        <v>510</v>
      </c>
      <c r="B419" s="4">
        <v>19</v>
      </c>
      <c r="C419" t="s">
        <v>787</v>
      </c>
      <c r="D419" t="s">
        <v>163</v>
      </c>
      <c r="E419" t="s">
        <v>774</v>
      </c>
      <c r="F419">
        <v>12</v>
      </c>
      <c r="G419">
        <v>842</v>
      </c>
      <c r="H419">
        <v>0</v>
      </c>
      <c r="I419">
        <v>0</v>
      </c>
      <c r="J419">
        <v>10</v>
      </c>
      <c r="K419">
        <v>0</v>
      </c>
      <c r="L419" s="1">
        <v>0</v>
      </c>
      <c r="M419">
        <v>0</v>
      </c>
      <c r="N419">
        <v>0</v>
      </c>
      <c r="O419">
        <v>3</v>
      </c>
      <c r="P419">
        <v>648</v>
      </c>
      <c r="Q419">
        <v>0</v>
      </c>
      <c r="R419">
        <v>0</v>
      </c>
      <c r="S419" s="1">
        <v>0</v>
      </c>
      <c r="T419">
        <v>0</v>
      </c>
      <c r="U419">
        <v>0</v>
      </c>
      <c r="V419" s="1">
        <v>0</v>
      </c>
      <c r="W419">
        <v>0</v>
      </c>
      <c r="X419">
        <v>0</v>
      </c>
      <c r="Y419" s="1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</v>
      </c>
      <c r="AI419">
        <v>2</v>
      </c>
      <c r="AJ419">
        <v>19</v>
      </c>
      <c r="AK419">
        <v>0</v>
      </c>
      <c r="AL419">
        <v>0</v>
      </c>
      <c r="AM419">
        <v>31</v>
      </c>
      <c r="AN419">
        <v>0</v>
      </c>
      <c r="AO419">
        <v>0</v>
      </c>
      <c r="AP419" s="1">
        <v>0</v>
      </c>
      <c r="AQ419">
        <v>0</v>
      </c>
      <c r="AR419">
        <v>0</v>
      </c>
      <c r="AS419" s="1">
        <v>0</v>
      </c>
      <c r="AT419">
        <v>0</v>
      </c>
      <c r="AU419">
        <v>0</v>
      </c>
      <c r="AV419">
        <v>0</v>
      </c>
      <c r="AW419">
        <v>17</v>
      </c>
      <c r="AX419">
        <v>3</v>
      </c>
      <c r="AY419">
        <v>1</v>
      </c>
      <c r="AZ419">
        <v>0</v>
      </c>
      <c r="BA419" s="1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f t="shared" si="6"/>
        <v>4.2</v>
      </c>
    </row>
    <row r="420" spans="1:59" x14ac:dyDescent="0.3">
      <c r="A420" t="s">
        <v>512</v>
      </c>
      <c r="B420" s="4">
        <v>27</v>
      </c>
      <c r="C420" t="s">
        <v>787</v>
      </c>
      <c r="D420" t="s">
        <v>78</v>
      </c>
      <c r="E420" t="s">
        <v>773</v>
      </c>
      <c r="F420">
        <v>2</v>
      </c>
      <c r="G420">
        <v>17</v>
      </c>
      <c r="H420">
        <v>0</v>
      </c>
      <c r="I420">
        <v>0</v>
      </c>
      <c r="J420">
        <v>1</v>
      </c>
      <c r="K420">
        <v>0</v>
      </c>
      <c r="L420" s="1">
        <v>0</v>
      </c>
      <c r="M420">
        <v>0</v>
      </c>
      <c r="N420">
        <v>0</v>
      </c>
      <c r="O420">
        <v>0</v>
      </c>
      <c r="P420">
        <v>15</v>
      </c>
      <c r="Q420">
        <v>0</v>
      </c>
      <c r="R420">
        <v>0</v>
      </c>
      <c r="S420" s="1">
        <v>0</v>
      </c>
      <c r="T420">
        <v>0</v>
      </c>
      <c r="U420">
        <v>0</v>
      </c>
      <c r="V420" s="1">
        <v>0</v>
      </c>
      <c r="W420">
        <v>0</v>
      </c>
      <c r="X420">
        <v>0</v>
      </c>
      <c r="Y420" s="1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 s="1">
        <v>0</v>
      </c>
      <c r="AQ420">
        <v>0</v>
      </c>
      <c r="AR420">
        <v>0</v>
      </c>
      <c r="AS420" s="1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s="1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f t="shared" si="6"/>
        <v>4.2</v>
      </c>
    </row>
    <row r="421" spans="1:59" x14ac:dyDescent="0.3">
      <c r="A421" t="s">
        <v>513</v>
      </c>
      <c r="B421" s="4">
        <v>20</v>
      </c>
      <c r="C421" t="s">
        <v>787</v>
      </c>
      <c r="D421" t="s">
        <v>59</v>
      </c>
      <c r="E421" t="s">
        <v>773</v>
      </c>
      <c r="F421">
        <v>6</v>
      </c>
      <c r="G421">
        <v>175</v>
      </c>
      <c r="H421">
        <v>0</v>
      </c>
      <c r="I421">
        <v>0</v>
      </c>
      <c r="J421">
        <v>1</v>
      </c>
      <c r="K421">
        <v>0</v>
      </c>
      <c r="L421" s="1">
        <v>0</v>
      </c>
      <c r="M421">
        <v>0</v>
      </c>
      <c r="N421">
        <v>0</v>
      </c>
      <c r="O421">
        <v>0</v>
      </c>
      <c r="P421">
        <v>136</v>
      </c>
      <c r="Q421">
        <v>0</v>
      </c>
      <c r="R421">
        <v>0</v>
      </c>
      <c r="S421" s="1">
        <v>0</v>
      </c>
      <c r="T421">
        <v>0</v>
      </c>
      <c r="U421">
        <v>0</v>
      </c>
      <c r="V421" s="1">
        <v>0</v>
      </c>
      <c r="W421">
        <v>0</v>
      </c>
      <c r="X421">
        <v>0</v>
      </c>
      <c r="Y421" s="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3</v>
      </c>
      <c r="AK421">
        <v>0</v>
      </c>
      <c r="AL421">
        <v>0</v>
      </c>
      <c r="AM421">
        <v>12</v>
      </c>
      <c r="AN421">
        <v>0</v>
      </c>
      <c r="AO421">
        <v>0</v>
      </c>
      <c r="AP421" s="1">
        <v>0</v>
      </c>
      <c r="AQ421">
        <v>0</v>
      </c>
      <c r="AR421">
        <v>0</v>
      </c>
      <c r="AS421" s="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 s="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f t="shared" si="6"/>
        <v>4.2</v>
      </c>
    </row>
    <row r="422" spans="1:59" x14ac:dyDescent="0.3">
      <c r="A422" t="s">
        <v>514</v>
      </c>
      <c r="B422" s="4">
        <v>19</v>
      </c>
      <c r="C422" t="s">
        <v>787</v>
      </c>
      <c r="D422" t="s">
        <v>59</v>
      </c>
      <c r="E422" t="s">
        <v>774</v>
      </c>
      <c r="F422">
        <v>2</v>
      </c>
      <c r="G422">
        <v>166</v>
      </c>
      <c r="H422">
        <v>0</v>
      </c>
      <c r="I422">
        <v>0</v>
      </c>
      <c r="J422">
        <v>0</v>
      </c>
      <c r="K422">
        <v>0</v>
      </c>
      <c r="L422" s="1">
        <v>0</v>
      </c>
      <c r="M422">
        <v>0</v>
      </c>
      <c r="N422">
        <v>0</v>
      </c>
      <c r="O422">
        <v>0</v>
      </c>
      <c r="P422">
        <v>149</v>
      </c>
      <c r="Q422">
        <v>0</v>
      </c>
      <c r="R422">
        <v>0</v>
      </c>
      <c r="S422" s="1">
        <v>0</v>
      </c>
      <c r="T422">
        <v>0</v>
      </c>
      <c r="U422">
        <v>0</v>
      </c>
      <c r="V422" s="1">
        <v>0</v>
      </c>
      <c r="W422">
        <v>0</v>
      </c>
      <c r="X422">
        <v>0</v>
      </c>
      <c r="Y422" s="1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</v>
      </c>
      <c r="AK422">
        <v>0</v>
      </c>
      <c r="AL422">
        <v>0</v>
      </c>
      <c r="AM422">
        <v>5</v>
      </c>
      <c r="AN422">
        <v>0</v>
      </c>
      <c r="AO422">
        <v>0</v>
      </c>
      <c r="AP422" s="1">
        <v>0</v>
      </c>
      <c r="AQ422">
        <v>0</v>
      </c>
      <c r="AR422">
        <v>0</v>
      </c>
      <c r="AS422" s="1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s="1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f t="shared" si="6"/>
        <v>4.2</v>
      </c>
    </row>
    <row r="423" spans="1:59" x14ac:dyDescent="0.3">
      <c r="A423" t="s">
        <v>515</v>
      </c>
      <c r="B423" s="4">
        <v>24</v>
      </c>
      <c r="C423" t="s">
        <v>787</v>
      </c>
      <c r="D423" t="s">
        <v>74</v>
      </c>
      <c r="E423" t="s">
        <v>774</v>
      </c>
      <c r="F423">
        <v>3</v>
      </c>
      <c r="G423">
        <v>99</v>
      </c>
      <c r="H423">
        <v>0</v>
      </c>
      <c r="I423">
        <v>0</v>
      </c>
      <c r="J423">
        <v>0</v>
      </c>
      <c r="K423">
        <v>0</v>
      </c>
      <c r="L423" s="1">
        <v>0</v>
      </c>
      <c r="M423">
        <v>0</v>
      </c>
      <c r="N423">
        <v>0</v>
      </c>
      <c r="O423">
        <v>0</v>
      </c>
      <c r="P423">
        <v>67</v>
      </c>
      <c r="Q423">
        <v>0</v>
      </c>
      <c r="R423">
        <v>0</v>
      </c>
      <c r="S423" s="1">
        <v>0</v>
      </c>
      <c r="T423">
        <v>0</v>
      </c>
      <c r="U423">
        <v>0</v>
      </c>
      <c r="V423" s="1">
        <v>0</v>
      </c>
      <c r="W423">
        <v>0</v>
      </c>
      <c r="X423">
        <v>0</v>
      </c>
      <c r="Y423" s="1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2</v>
      </c>
      <c r="AN423">
        <v>0</v>
      </c>
      <c r="AO423">
        <v>0</v>
      </c>
      <c r="AP423" s="1">
        <v>0</v>
      </c>
      <c r="AQ423">
        <v>0</v>
      </c>
      <c r="AR423">
        <v>0</v>
      </c>
      <c r="AS423" s="1">
        <v>0</v>
      </c>
      <c r="AT423">
        <v>0</v>
      </c>
      <c r="AU423">
        <v>0</v>
      </c>
      <c r="AV423">
        <v>0</v>
      </c>
      <c r="AW423">
        <v>3</v>
      </c>
      <c r="AX423">
        <v>1</v>
      </c>
      <c r="AY423">
        <v>0</v>
      </c>
      <c r="AZ423">
        <v>0</v>
      </c>
      <c r="BA423" s="1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f t="shared" si="6"/>
        <v>4.2</v>
      </c>
    </row>
    <row r="424" spans="1:59" x14ac:dyDescent="0.3">
      <c r="A424" t="s">
        <v>516</v>
      </c>
      <c r="B424" s="4">
        <v>30</v>
      </c>
      <c r="C424" t="s">
        <v>787</v>
      </c>
      <c r="D424" t="s">
        <v>126</v>
      </c>
      <c r="E424" t="s">
        <v>774</v>
      </c>
      <c r="F424">
        <v>16</v>
      </c>
      <c r="G424">
        <v>697</v>
      </c>
      <c r="H424">
        <v>0</v>
      </c>
      <c r="I424">
        <v>0</v>
      </c>
      <c r="J424">
        <v>0</v>
      </c>
      <c r="K424">
        <v>0</v>
      </c>
      <c r="L424" s="1">
        <v>0</v>
      </c>
      <c r="M424">
        <v>0</v>
      </c>
      <c r="N424">
        <v>0</v>
      </c>
      <c r="O424">
        <v>0</v>
      </c>
      <c r="P424">
        <v>454</v>
      </c>
      <c r="Q424">
        <v>0</v>
      </c>
      <c r="R424">
        <v>0</v>
      </c>
      <c r="S424" s="1">
        <v>0</v>
      </c>
      <c r="T424">
        <v>0</v>
      </c>
      <c r="U424">
        <v>0</v>
      </c>
      <c r="V424" s="1">
        <v>0</v>
      </c>
      <c r="W424">
        <v>0</v>
      </c>
      <c r="X424">
        <v>0</v>
      </c>
      <c r="Y424" s="1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36</v>
      </c>
      <c r="AK424">
        <v>0</v>
      </c>
      <c r="AL424">
        <v>0</v>
      </c>
      <c r="AM424">
        <v>7</v>
      </c>
      <c r="AN424">
        <v>0</v>
      </c>
      <c r="AO424">
        <v>0</v>
      </c>
      <c r="AP424" s="1">
        <v>0</v>
      </c>
      <c r="AQ424">
        <v>0</v>
      </c>
      <c r="AR424">
        <v>0</v>
      </c>
      <c r="AS424" s="1">
        <v>0</v>
      </c>
      <c r="AT424">
        <v>0</v>
      </c>
      <c r="AU424">
        <v>0</v>
      </c>
      <c r="AV424">
        <v>0</v>
      </c>
      <c r="AW424">
        <v>8</v>
      </c>
      <c r="AX424">
        <v>1</v>
      </c>
      <c r="AY424">
        <v>0</v>
      </c>
      <c r="AZ424">
        <v>0</v>
      </c>
      <c r="BA424" s="1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f t="shared" si="6"/>
        <v>4.2</v>
      </c>
    </row>
    <row r="425" spans="1:59" x14ac:dyDescent="0.3">
      <c r="A425" t="s">
        <v>522</v>
      </c>
      <c r="B425" s="4">
        <v>29</v>
      </c>
      <c r="C425" t="s">
        <v>786</v>
      </c>
      <c r="D425" t="s">
        <v>126</v>
      </c>
      <c r="E425" t="s">
        <v>774</v>
      </c>
      <c r="F425">
        <v>12</v>
      </c>
      <c r="G425">
        <v>334</v>
      </c>
      <c r="H425">
        <v>0</v>
      </c>
      <c r="I425">
        <v>0</v>
      </c>
      <c r="J425">
        <v>1</v>
      </c>
      <c r="K425">
        <v>0</v>
      </c>
      <c r="L425" s="1">
        <v>0</v>
      </c>
      <c r="M425">
        <v>0</v>
      </c>
      <c r="N425">
        <v>0</v>
      </c>
      <c r="O425">
        <v>0</v>
      </c>
      <c r="P425">
        <v>205</v>
      </c>
      <c r="Q425">
        <v>0</v>
      </c>
      <c r="R425">
        <v>0</v>
      </c>
      <c r="S425" s="1">
        <v>0</v>
      </c>
      <c r="T425">
        <v>0</v>
      </c>
      <c r="U425">
        <v>0</v>
      </c>
      <c r="V425" s="1">
        <v>0</v>
      </c>
      <c r="W425">
        <v>0</v>
      </c>
      <c r="X425">
        <v>0</v>
      </c>
      <c r="Y425" s="1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</v>
      </c>
      <c r="AK425">
        <v>0</v>
      </c>
      <c r="AL425">
        <v>0</v>
      </c>
      <c r="AM425">
        <v>4</v>
      </c>
      <c r="AN425">
        <v>0</v>
      </c>
      <c r="AO425">
        <v>0</v>
      </c>
      <c r="AP425" s="1">
        <v>0</v>
      </c>
      <c r="AQ425">
        <v>0</v>
      </c>
      <c r="AR425">
        <v>0</v>
      </c>
      <c r="AS425" s="1">
        <v>0</v>
      </c>
      <c r="AT425">
        <v>0</v>
      </c>
      <c r="AU425">
        <v>0</v>
      </c>
      <c r="AV425">
        <v>0</v>
      </c>
      <c r="AW425">
        <v>5</v>
      </c>
      <c r="AX425">
        <v>2</v>
      </c>
      <c r="AY425">
        <v>0</v>
      </c>
      <c r="AZ425">
        <v>0</v>
      </c>
      <c r="BA425" s="1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f t="shared" si="6"/>
        <v>4.2</v>
      </c>
    </row>
    <row r="426" spans="1:59" x14ac:dyDescent="0.3">
      <c r="A426" t="s">
        <v>533</v>
      </c>
      <c r="B426" s="4">
        <v>28</v>
      </c>
      <c r="C426" t="s">
        <v>786</v>
      </c>
      <c r="D426" t="s">
        <v>59</v>
      </c>
      <c r="E426" t="s">
        <v>774</v>
      </c>
      <c r="F426">
        <v>2</v>
      </c>
      <c r="G426">
        <v>20</v>
      </c>
      <c r="H426">
        <v>0</v>
      </c>
      <c r="I426">
        <v>0</v>
      </c>
      <c r="J426">
        <v>0</v>
      </c>
      <c r="K426">
        <v>0</v>
      </c>
      <c r="L426" s="1">
        <v>0</v>
      </c>
      <c r="M426">
        <v>0</v>
      </c>
      <c r="N426">
        <v>0</v>
      </c>
      <c r="O426">
        <v>0</v>
      </c>
      <c r="P426">
        <v>18</v>
      </c>
      <c r="Q426">
        <v>0</v>
      </c>
      <c r="R426">
        <v>0</v>
      </c>
      <c r="S426" s="1">
        <v>0</v>
      </c>
      <c r="T426">
        <v>0</v>
      </c>
      <c r="U426">
        <v>0</v>
      </c>
      <c r="V426" s="1">
        <v>0</v>
      </c>
      <c r="W426">
        <v>0</v>
      </c>
      <c r="X426">
        <v>0</v>
      </c>
      <c r="Y426" s="1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s="1">
        <v>0</v>
      </c>
      <c r="AQ426">
        <v>0</v>
      </c>
      <c r="AR426">
        <v>0</v>
      </c>
      <c r="AS426" s="1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s="1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f t="shared" si="6"/>
        <v>4.2</v>
      </c>
    </row>
    <row r="427" spans="1:59" x14ac:dyDescent="0.3">
      <c r="A427" t="s">
        <v>534</v>
      </c>
      <c r="B427" s="4">
        <v>30</v>
      </c>
      <c r="C427" t="s">
        <v>786</v>
      </c>
      <c r="D427" t="s">
        <v>214</v>
      </c>
      <c r="E427" t="s">
        <v>773</v>
      </c>
      <c r="F427">
        <v>9</v>
      </c>
      <c r="G427">
        <v>151</v>
      </c>
      <c r="H427">
        <v>0</v>
      </c>
      <c r="I427">
        <v>0</v>
      </c>
      <c r="J427">
        <v>6</v>
      </c>
      <c r="K427">
        <v>0</v>
      </c>
      <c r="L427" s="1">
        <v>0</v>
      </c>
      <c r="M427">
        <v>0</v>
      </c>
      <c r="N427">
        <v>0</v>
      </c>
      <c r="O427">
        <v>2</v>
      </c>
      <c r="P427">
        <v>88</v>
      </c>
      <c r="Q427">
        <v>0</v>
      </c>
      <c r="R427">
        <v>0</v>
      </c>
      <c r="S427" s="1">
        <v>0</v>
      </c>
      <c r="T427">
        <v>0</v>
      </c>
      <c r="U427">
        <v>0</v>
      </c>
      <c r="V427" s="1">
        <v>0</v>
      </c>
      <c r="W427">
        <v>0</v>
      </c>
      <c r="X427">
        <v>0</v>
      </c>
      <c r="Y427" s="1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0</v>
      </c>
      <c r="AM427">
        <v>3</v>
      </c>
      <c r="AN427">
        <v>0</v>
      </c>
      <c r="AO427">
        <v>0</v>
      </c>
      <c r="AP427" s="1">
        <v>0</v>
      </c>
      <c r="AQ427">
        <v>0</v>
      </c>
      <c r="AR427">
        <v>0</v>
      </c>
      <c r="AS427" s="1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 s="1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f t="shared" si="6"/>
        <v>4.2</v>
      </c>
    </row>
    <row r="428" spans="1:59" x14ac:dyDescent="0.3">
      <c r="A428" t="s">
        <v>537</v>
      </c>
      <c r="B428" s="4">
        <v>26</v>
      </c>
      <c r="C428" t="s">
        <v>786</v>
      </c>
      <c r="D428" t="s">
        <v>59</v>
      </c>
      <c r="E428" t="s">
        <v>773</v>
      </c>
      <c r="F428">
        <v>25</v>
      </c>
      <c r="G428">
        <v>786</v>
      </c>
      <c r="H428">
        <v>0</v>
      </c>
      <c r="I428">
        <v>0</v>
      </c>
      <c r="J428">
        <v>6</v>
      </c>
      <c r="K428">
        <v>0</v>
      </c>
      <c r="L428" s="1">
        <v>0</v>
      </c>
      <c r="M428">
        <v>0</v>
      </c>
      <c r="N428">
        <v>1</v>
      </c>
      <c r="O428">
        <v>0</v>
      </c>
      <c r="P428">
        <v>455</v>
      </c>
      <c r="Q428">
        <v>0</v>
      </c>
      <c r="R428">
        <v>0</v>
      </c>
      <c r="S428" s="1">
        <v>0</v>
      </c>
      <c r="T428">
        <v>0</v>
      </c>
      <c r="U428">
        <v>0</v>
      </c>
      <c r="V428" s="1">
        <v>0</v>
      </c>
      <c r="W428">
        <v>0</v>
      </c>
      <c r="X428">
        <v>0</v>
      </c>
      <c r="Y428" s="1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</v>
      </c>
      <c r="AI428">
        <v>2</v>
      </c>
      <c r="AJ428">
        <v>8</v>
      </c>
      <c r="AK428">
        <v>0</v>
      </c>
      <c r="AL428">
        <v>0</v>
      </c>
      <c r="AM428">
        <v>27</v>
      </c>
      <c r="AN428">
        <v>0</v>
      </c>
      <c r="AO428">
        <v>0</v>
      </c>
      <c r="AP428" s="1">
        <v>0</v>
      </c>
      <c r="AQ428">
        <v>0</v>
      </c>
      <c r="AR428">
        <v>0</v>
      </c>
      <c r="AS428" s="1">
        <v>0</v>
      </c>
      <c r="AT428">
        <v>0</v>
      </c>
      <c r="AU428">
        <v>0</v>
      </c>
      <c r="AV428">
        <v>0</v>
      </c>
      <c r="AW428">
        <v>9</v>
      </c>
      <c r="AX428">
        <v>2</v>
      </c>
      <c r="AY428">
        <v>0</v>
      </c>
      <c r="AZ428">
        <v>0</v>
      </c>
      <c r="BA428" s="1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f t="shared" si="6"/>
        <v>4.2</v>
      </c>
    </row>
    <row r="429" spans="1:59" x14ac:dyDescent="0.3">
      <c r="A429" t="s">
        <v>538</v>
      </c>
      <c r="B429" s="4">
        <v>24</v>
      </c>
      <c r="C429" t="s">
        <v>786</v>
      </c>
      <c r="D429" t="s">
        <v>74</v>
      </c>
      <c r="E429" t="s">
        <v>774</v>
      </c>
      <c r="F429">
        <v>8</v>
      </c>
      <c r="G429">
        <v>414</v>
      </c>
      <c r="H429">
        <v>0</v>
      </c>
      <c r="I429">
        <v>0</v>
      </c>
      <c r="J429">
        <v>5</v>
      </c>
      <c r="K429">
        <v>0</v>
      </c>
      <c r="L429" s="1">
        <v>0</v>
      </c>
      <c r="M429">
        <v>1</v>
      </c>
      <c r="N429">
        <v>0</v>
      </c>
      <c r="O429">
        <v>0</v>
      </c>
      <c r="P429">
        <v>315</v>
      </c>
      <c r="Q429">
        <v>0</v>
      </c>
      <c r="R429">
        <v>0</v>
      </c>
      <c r="S429" s="1">
        <v>0</v>
      </c>
      <c r="T429">
        <v>0</v>
      </c>
      <c r="U429">
        <v>0</v>
      </c>
      <c r="V429" s="1">
        <v>0</v>
      </c>
      <c r="W429">
        <v>0</v>
      </c>
      <c r="X429">
        <v>0</v>
      </c>
      <c r="Y429" s="1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25</v>
      </c>
      <c r="AK429">
        <v>0</v>
      </c>
      <c r="AL429">
        <v>0</v>
      </c>
      <c r="AM429">
        <v>12</v>
      </c>
      <c r="AN429">
        <v>0</v>
      </c>
      <c r="AO429">
        <v>0</v>
      </c>
      <c r="AP429" s="1">
        <v>0</v>
      </c>
      <c r="AQ429">
        <v>0</v>
      </c>
      <c r="AR429">
        <v>0</v>
      </c>
      <c r="AS429" s="1">
        <v>0</v>
      </c>
      <c r="AT429">
        <v>0</v>
      </c>
      <c r="AU429">
        <v>0</v>
      </c>
      <c r="AV429">
        <v>0</v>
      </c>
      <c r="AW429">
        <v>5</v>
      </c>
      <c r="AX429">
        <v>1</v>
      </c>
      <c r="AY429">
        <v>0</v>
      </c>
      <c r="AZ429">
        <v>0</v>
      </c>
      <c r="BA429" s="1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f t="shared" si="6"/>
        <v>4.2</v>
      </c>
    </row>
    <row r="430" spans="1:59" x14ac:dyDescent="0.3">
      <c r="A430" t="s">
        <v>546</v>
      </c>
      <c r="B430" s="4">
        <v>23</v>
      </c>
      <c r="C430" t="s">
        <v>785</v>
      </c>
      <c r="D430" t="s">
        <v>66</v>
      </c>
      <c r="E430" t="s">
        <v>773</v>
      </c>
      <c r="F430">
        <v>8</v>
      </c>
      <c r="G430">
        <v>275</v>
      </c>
      <c r="H430">
        <v>0</v>
      </c>
      <c r="I430">
        <v>0</v>
      </c>
      <c r="J430">
        <v>0</v>
      </c>
      <c r="K430">
        <v>0</v>
      </c>
      <c r="L430" s="1">
        <v>0</v>
      </c>
      <c r="M430">
        <v>0</v>
      </c>
      <c r="N430">
        <v>0</v>
      </c>
      <c r="O430">
        <v>0</v>
      </c>
      <c r="P430">
        <v>156</v>
      </c>
      <c r="Q430">
        <v>0</v>
      </c>
      <c r="R430">
        <v>0</v>
      </c>
      <c r="S430" s="1">
        <v>0</v>
      </c>
      <c r="T430">
        <v>0</v>
      </c>
      <c r="U430">
        <v>0</v>
      </c>
      <c r="V430" s="1">
        <v>0</v>
      </c>
      <c r="W430">
        <v>0</v>
      </c>
      <c r="X430">
        <v>0</v>
      </c>
      <c r="Y430" s="1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0</v>
      </c>
      <c r="AL430">
        <v>0</v>
      </c>
      <c r="AM430">
        <v>8</v>
      </c>
      <c r="AN430">
        <v>0</v>
      </c>
      <c r="AO430">
        <v>0</v>
      </c>
      <c r="AP430" s="1">
        <v>0</v>
      </c>
      <c r="AQ430">
        <v>0</v>
      </c>
      <c r="AR430">
        <v>0</v>
      </c>
      <c r="AS430" s="1">
        <v>0</v>
      </c>
      <c r="AT430">
        <v>0</v>
      </c>
      <c r="AU430">
        <v>0</v>
      </c>
      <c r="AV430">
        <v>0</v>
      </c>
      <c r="AW430">
        <v>2</v>
      </c>
      <c r="AX430">
        <v>0</v>
      </c>
      <c r="AY430">
        <v>0</v>
      </c>
      <c r="AZ430">
        <v>0</v>
      </c>
      <c r="BA430" s="1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f t="shared" si="6"/>
        <v>4.2</v>
      </c>
    </row>
    <row r="431" spans="1:59" x14ac:dyDescent="0.3">
      <c r="A431" t="s">
        <v>548</v>
      </c>
      <c r="B431" s="4">
        <v>18</v>
      </c>
      <c r="C431" t="s">
        <v>785</v>
      </c>
      <c r="D431" t="s">
        <v>76</v>
      </c>
      <c r="E431" t="s">
        <v>773</v>
      </c>
      <c r="F431">
        <v>2</v>
      </c>
      <c r="G431">
        <v>28</v>
      </c>
      <c r="H431">
        <v>0</v>
      </c>
      <c r="I431">
        <v>0</v>
      </c>
      <c r="J431">
        <v>0</v>
      </c>
      <c r="K431">
        <v>0</v>
      </c>
      <c r="L431" s="1">
        <v>0</v>
      </c>
      <c r="M431">
        <v>0</v>
      </c>
      <c r="N431">
        <v>0</v>
      </c>
      <c r="O431">
        <v>0</v>
      </c>
      <c r="P431">
        <v>13</v>
      </c>
      <c r="Q431">
        <v>0</v>
      </c>
      <c r="R431">
        <v>0</v>
      </c>
      <c r="S431" s="1">
        <v>0</v>
      </c>
      <c r="T431">
        <v>0</v>
      </c>
      <c r="U431">
        <v>0</v>
      </c>
      <c r="V431" s="1">
        <v>0</v>
      </c>
      <c r="W431">
        <v>0</v>
      </c>
      <c r="X431">
        <v>0</v>
      </c>
      <c r="Y431" s="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</v>
      </c>
      <c r="AN431">
        <v>0</v>
      </c>
      <c r="AO431">
        <v>0</v>
      </c>
      <c r="AP431" s="1">
        <v>0</v>
      </c>
      <c r="AQ431">
        <v>0</v>
      </c>
      <c r="AR431">
        <v>0</v>
      </c>
      <c r="AS431" s="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s="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f t="shared" si="6"/>
        <v>4.2</v>
      </c>
    </row>
    <row r="432" spans="1:59" x14ac:dyDescent="0.3">
      <c r="A432" t="s">
        <v>549</v>
      </c>
      <c r="B432" s="4">
        <v>28</v>
      </c>
      <c r="C432" t="s">
        <v>785</v>
      </c>
      <c r="D432" t="s">
        <v>59</v>
      </c>
      <c r="E432" t="s">
        <v>774</v>
      </c>
      <c r="F432">
        <v>4</v>
      </c>
      <c r="G432">
        <v>135</v>
      </c>
      <c r="H432">
        <v>0</v>
      </c>
      <c r="I432">
        <v>0</v>
      </c>
      <c r="J432">
        <v>1</v>
      </c>
      <c r="K432">
        <v>0</v>
      </c>
      <c r="L432" s="1">
        <v>0</v>
      </c>
      <c r="M432">
        <v>0</v>
      </c>
      <c r="N432">
        <v>0</v>
      </c>
      <c r="O432">
        <v>0</v>
      </c>
      <c r="P432">
        <v>90</v>
      </c>
      <c r="Q432">
        <v>0</v>
      </c>
      <c r="R432">
        <v>0</v>
      </c>
      <c r="S432" s="1">
        <v>0</v>
      </c>
      <c r="T432">
        <v>0</v>
      </c>
      <c r="U432">
        <v>0</v>
      </c>
      <c r="V432" s="1">
        <v>0</v>
      </c>
      <c r="W432">
        <v>0</v>
      </c>
      <c r="X432">
        <v>0</v>
      </c>
      <c r="Y432" s="1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10</v>
      </c>
      <c r="AK432">
        <v>0</v>
      </c>
      <c r="AL432">
        <v>0</v>
      </c>
      <c r="AM432">
        <v>5</v>
      </c>
      <c r="AN432">
        <v>0</v>
      </c>
      <c r="AO432">
        <v>0</v>
      </c>
      <c r="AP432" s="1">
        <v>0</v>
      </c>
      <c r="AQ432">
        <v>0</v>
      </c>
      <c r="AR432">
        <v>0</v>
      </c>
      <c r="AS432" s="1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 s="1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f t="shared" si="6"/>
        <v>4.2</v>
      </c>
    </row>
    <row r="433" spans="1:59" x14ac:dyDescent="0.3">
      <c r="A433" t="s">
        <v>550</v>
      </c>
      <c r="B433" s="4">
        <v>26</v>
      </c>
      <c r="C433" t="s">
        <v>785</v>
      </c>
      <c r="D433" t="s">
        <v>233</v>
      </c>
      <c r="E433" t="s">
        <v>773</v>
      </c>
      <c r="F433">
        <v>13</v>
      </c>
      <c r="G433">
        <v>590</v>
      </c>
      <c r="H433">
        <v>0</v>
      </c>
      <c r="I433">
        <v>1</v>
      </c>
      <c r="J433">
        <v>1</v>
      </c>
      <c r="K433">
        <v>0</v>
      </c>
      <c r="L433" s="1">
        <v>0</v>
      </c>
      <c r="M433">
        <v>0</v>
      </c>
      <c r="N433">
        <v>0</v>
      </c>
      <c r="O433">
        <v>0</v>
      </c>
      <c r="P433">
        <v>421</v>
      </c>
      <c r="Q433">
        <v>0</v>
      </c>
      <c r="R433">
        <v>0</v>
      </c>
      <c r="S433" s="1">
        <v>0</v>
      </c>
      <c r="T433">
        <v>0</v>
      </c>
      <c r="U433">
        <v>0</v>
      </c>
      <c r="V433" s="1">
        <v>0</v>
      </c>
      <c r="W433">
        <v>0</v>
      </c>
      <c r="X433">
        <v>0</v>
      </c>
      <c r="Y433" s="1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13</v>
      </c>
      <c r="AK433">
        <v>0</v>
      </c>
      <c r="AL433">
        <v>0</v>
      </c>
      <c r="AM433">
        <v>0</v>
      </c>
      <c r="AN433">
        <v>0</v>
      </c>
      <c r="AO433">
        <v>0</v>
      </c>
      <c r="AP433" s="1">
        <v>0</v>
      </c>
      <c r="AQ433">
        <v>0</v>
      </c>
      <c r="AR433">
        <v>0</v>
      </c>
      <c r="AS433" s="1">
        <v>0</v>
      </c>
      <c r="AT433">
        <v>0</v>
      </c>
      <c r="AU433">
        <v>0</v>
      </c>
      <c r="AV433">
        <v>0</v>
      </c>
      <c r="AW433">
        <v>15</v>
      </c>
      <c r="AX433">
        <v>3</v>
      </c>
      <c r="AY433">
        <v>0</v>
      </c>
      <c r="AZ433">
        <v>0</v>
      </c>
      <c r="BA433" s="1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f t="shared" si="6"/>
        <v>4.2</v>
      </c>
    </row>
    <row r="434" spans="1:59" x14ac:dyDescent="0.3">
      <c r="A434" t="s">
        <v>553</v>
      </c>
      <c r="B434" s="4">
        <v>23</v>
      </c>
      <c r="C434" t="s">
        <v>785</v>
      </c>
      <c r="D434" t="s">
        <v>66</v>
      </c>
      <c r="E434" t="s">
        <v>774</v>
      </c>
      <c r="F434">
        <v>26</v>
      </c>
      <c r="G434">
        <v>893</v>
      </c>
      <c r="H434">
        <v>0</v>
      </c>
      <c r="I434">
        <v>0</v>
      </c>
      <c r="J434">
        <v>2</v>
      </c>
      <c r="K434">
        <v>0</v>
      </c>
      <c r="L434" s="1">
        <v>0</v>
      </c>
      <c r="M434">
        <v>0</v>
      </c>
      <c r="N434">
        <v>0</v>
      </c>
      <c r="O434">
        <v>0</v>
      </c>
      <c r="P434">
        <v>467</v>
      </c>
      <c r="Q434">
        <v>0</v>
      </c>
      <c r="R434">
        <v>0</v>
      </c>
      <c r="S434" s="1">
        <v>0</v>
      </c>
      <c r="T434">
        <v>0</v>
      </c>
      <c r="U434">
        <v>0</v>
      </c>
      <c r="V434" s="1">
        <v>0</v>
      </c>
      <c r="W434">
        <v>0</v>
      </c>
      <c r="X434">
        <v>0</v>
      </c>
      <c r="Y434" s="1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</v>
      </c>
      <c r="AI434">
        <v>3</v>
      </c>
      <c r="AJ434">
        <v>75</v>
      </c>
      <c r="AK434">
        <v>0</v>
      </c>
      <c r="AL434">
        <v>0</v>
      </c>
      <c r="AM434">
        <v>22</v>
      </c>
      <c r="AN434">
        <v>0</v>
      </c>
      <c r="AO434">
        <v>0</v>
      </c>
      <c r="AP434" s="1">
        <v>0</v>
      </c>
      <c r="AQ434">
        <v>0</v>
      </c>
      <c r="AR434">
        <v>0</v>
      </c>
      <c r="AS434" s="1">
        <v>0</v>
      </c>
      <c r="AT434">
        <v>0</v>
      </c>
      <c r="AU434">
        <v>0</v>
      </c>
      <c r="AV434">
        <v>0</v>
      </c>
      <c r="AW434">
        <v>11</v>
      </c>
      <c r="AX434">
        <v>5</v>
      </c>
      <c r="AY434">
        <v>0</v>
      </c>
      <c r="AZ434">
        <v>0</v>
      </c>
      <c r="BA434" s="1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f t="shared" si="6"/>
        <v>4.2</v>
      </c>
    </row>
    <row r="435" spans="1:59" x14ac:dyDescent="0.3">
      <c r="A435" t="s">
        <v>567</v>
      </c>
      <c r="B435" s="4">
        <v>36</v>
      </c>
      <c r="C435" t="s">
        <v>566</v>
      </c>
      <c r="D435" t="s">
        <v>59</v>
      </c>
      <c r="E435" t="s">
        <v>773</v>
      </c>
      <c r="F435">
        <v>14</v>
      </c>
      <c r="G435">
        <v>356</v>
      </c>
      <c r="H435">
        <v>0</v>
      </c>
      <c r="I435">
        <v>2</v>
      </c>
      <c r="J435">
        <v>3</v>
      </c>
      <c r="K435">
        <v>0</v>
      </c>
      <c r="L435" s="1">
        <v>0</v>
      </c>
      <c r="M435">
        <v>0</v>
      </c>
      <c r="N435">
        <v>0</v>
      </c>
      <c r="O435">
        <v>0</v>
      </c>
      <c r="P435">
        <v>333</v>
      </c>
      <c r="Q435">
        <v>0</v>
      </c>
      <c r="R435">
        <v>0</v>
      </c>
      <c r="S435" s="1">
        <v>0</v>
      </c>
      <c r="T435">
        <v>0</v>
      </c>
      <c r="U435">
        <v>0</v>
      </c>
      <c r="V435" s="1">
        <v>0</v>
      </c>
      <c r="W435">
        <v>0</v>
      </c>
      <c r="X435">
        <v>0</v>
      </c>
      <c r="Y435" s="1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6</v>
      </c>
      <c r="AI435">
        <v>0</v>
      </c>
      <c r="AJ435">
        <v>5</v>
      </c>
      <c r="AK435">
        <v>0</v>
      </c>
      <c r="AL435">
        <v>0</v>
      </c>
      <c r="AM435">
        <v>8</v>
      </c>
      <c r="AN435">
        <v>0</v>
      </c>
      <c r="AO435">
        <v>0</v>
      </c>
      <c r="AP435" s="1">
        <v>0</v>
      </c>
      <c r="AQ435">
        <v>0</v>
      </c>
      <c r="AR435">
        <v>0</v>
      </c>
      <c r="AS435" s="1">
        <v>0</v>
      </c>
      <c r="AT435">
        <v>0</v>
      </c>
      <c r="AU435">
        <v>0</v>
      </c>
      <c r="AV435">
        <v>0</v>
      </c>
      <c r="AW435">
        <v>8</v>
      </c>
      <c r="AX435">
        <v>4</v>
      </c>
      <c r="AY435">
        <v>0</v>
      </c>
      <c r="AZ435">
        <v>0</v>
      </c>
      <c r="BA435" s="1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f t="shared" si="6"/>
        <v>4.2</v>
      </c>
    </row>
    <row r="436" spans="1:59" x14ac:dyDescent="0.3">
      <c r="A436" t="s">
        <v>574</v>
      </c>
      <c r="B436" s="4">
        <v>30</v>
      </c>
      <c r="C436" t="s">
        <v>566</v>
      </c>
      <c r="D436" t="s">
        <v>59</v>
      </c>
      <c r="E436" t="s">
        <v>774</v>
      </c>
      <c r="F436">
        <v>8</v>
      </c>
      <c r="G436">
        <v>353</v>
      </c>
      <c r="H436">
        <v>0</v>
      </c>
      <c r="I436">
        <v>0</v>
      </c>
      <c r="J436">
        <v>0</v>
      </c>
      <c r="K436">
        <v>0</v>
      </c>
      <c r="L436" s="1">
        <v>0</v>
      </c>
      <c r="M436">
        <v>0</v>
      </c>
      <c r="N436">
        <v>0</v>
      </c>
      <c r="O436">
        <v>0</v>
      </c>
      <c r="P436">
        <v>285</v>
      </c>
      <c r="Q436">
        <v>0</v>
      </c>
      <c r="R436">
        <v>0</v>
      </c>
      <c r="S436" s="1">
        <v>0</v>
      </c>
      <c r="T436">
        <v>0</v>
      </c>
      <c r="U436">
        <v>0</v>
      </c>
      <c r="V436" s="1">
        <v>0</v>
      </c>
      <c r="W436">
        <v>0</v>
      </c>
      <c r="X436">
        <v>0</v>
      </c>
      <c r="Y436" s="1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7</v>
      </c>
      <c r="AN436">
        <v>0</v>
      </c>
      <c r="AO436">
        <v>0</v>
      </c>
      <c r="AP436" s="1">
        <v>0</v>
      </c>
      <c r="AQ436">
        <v>0</v>
      </c>
      <c r="AR436">
        <v>0</v>
      </c>
      <c r="AS436" s="1">
        <v>0</v>
      </c>
      <c r="AT436">
        <v>0</v>
      </c>
      <c r="AU436">
        <v>0</v>
      </c>
      <c r="AV436">
        <v>0</v>
      </c>
      <c r="AW436">
        <v>2</v>
      </c>
      <c r="AX436">
        <v>1</v>
      </c>
      <c r="AY436">
        <v>0</v>
      </c>
      <c r="AZ436">
        <v>0</v>
      </c>
      <c r="BA436" s="1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f t="shared" si="6"/>
        <v>4.2</v>
      </c>
    </row>
    <row r="437" spans="1:59" x14ac:dyDescent="0.3">
      <c r="A437" t="s">
        <v>580</v>
      </c>
      <c r="B437" s="4">
        <v>17</v>
      </c>
      <c r="C437" t="s">
        <v>566</v>
      </c>
      <c r="D437" t="s">
        <v>59</v>
      </c>
      <c r="E437" t="s">
        <v>773</v>
      </c>
      <c r="F437">
        <v>4</v>
      </c>
      <c r="G437">
        <v>135</v>
      </c>
      <c r="H437">
        <v>0</v>
      </c>
      <c r="I437">
        <v>0</v>
      </c>
      <c r="J437">
        <v>1</v>
      </c>
      <c r="K437">
        <v>0</v>
      </c>
      <c r="L437" s="1">
        <v>0</v>
      </c>
      <c r="M437">
        <v>0</v>
      </c>
      <c r="N437">
        <v>0</v>
      </c>
      <c r="O437">
        <v>0</v>
      </c>
      <c r="P437">
        <v>67</v>
      </c>
      <c r="Q437">
        <v>0</v>
      </c>
      <c r="R437">
        <v>0</v>
      </c>
      <c r="S437" s="1">
        <v>0</v>
      </c>
      <c r="T437">
        <v>0</v>
      </c>
      <c r="U437">
        <v>0</v>
      </c>
      <c r="V437" s="1">
        <v>0</v>
      </c>
      <c r="W437">
        <v>0</v>
      </c>
      <c r="X437">
        <v>0</v>
      </c>
      <c r="Y437" s="1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6</v>
      </c>
      <c r="AI437">
        <v>0</v>
      </c>
      <c r="AJ437">
        <v>1</v>
      </c>
      <c r="AK437">
        <v>0</v>
      </c>
      <c r="AL437">
        <v>0</v>
      </c>
      <c r="AM437">
        <v>4</v>
      </c>
      <c r="AN437">
        <v>0</v>
      </c>
      <c r="AO437">
        <v>0</v>
      </c>
      <c r="AP437" s="1">
        <v>0</v>
      </c>
      <c r="AQ437">
        <v>0</v>
      </c>
      <c r="AR437">
        <v>0</v>
      </c>
      <c r="AS437" s="1">
        <v>0</v>
      </c>
      <c r="AT437">
        <v>0</v>
      </c>
      <c r="AU437">
        <v>0</v>
      </c>
      <c r="AV437">
        <v>0</v>
      </c>
      <c r="AW437">
        <v>3</v>
      </c>
      <c r="AX437">
        <v>0</v>
      </c>
      <c r="AY437">
        <v>0</v>
      </c>
      <c r="AZ437">
        <v>0</v>
      </c>
      <c r="BA437" s="1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f t="shared" si="6"/>
        <v>4.2</v>
      </c>
    </row>
    <row r="438" spans="1:59" x14ac:dyDescent="0.3">
      <c r="A438" t="s">
        <v>587</v>
      </c>
      <c r="B438" s="4">
        <v>27</v>
      </c>
      <c r="C438" t="s">
        <v>566</v>
      </c>
      <c r="D438" t="s">
        <v>117</v>
      </c>
      <c r="E438" t="s">
        <v>774</v>
      </c>
      <c r="F438">
        <v>1</v>
      </c>
      <c r="G438">
        <v>5</v>
      </c>
      <c r="H438">
        <v>0</v>
      </c>
      <c r="I438">
        <v>0</v>
      </c>
      <c r="J438">
        <v>0</v>
      </c>
      <c r="K438">
        <v>0</v>
      </c>
      <c r="L438" s="1">
        <v>0</v>
      </c>
      <c r="M438">
        <v>0</v>
      </c>
      <c r="N438">
        <v>0</v>
      </c>
      <c r="O438">
        <v>0</v>
      </c>
      <c r="P438">
        <v>3</v>
      </c>
      <c r="Q438">
        <v>0</v>
      </c>
      <c r="R438">
        <v>0</v>
      </c>
      <c r="S438" s="1">
        <v>0</v>
      </c>
      <c r="T438">
        <v>0</v>
      </c>
      <c r="U438">
        <v>0</v>
      </c>
      <c r="V438" s="1">
        <v>0</v>
      </c>
      <c r="W438">
        <v>0</v>
      </c>
      <c r="X438">
        <v>0</v>
      </c>
      <c r="Y438" s="1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 s="1">
        <v>0</v>
      </c>
      <c r="AQ438">
        <v>0</v>
      </c>
      <c r="AR438">
        <v>0</v>
      </c>
      <c r="AS438" s="1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s="1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f t="shared" si="6"/>
        <v>4.2</v>
      </c>
    </row>
    <row r="439" spans="1:59" x14ac:dyDescent="0.3">
      <c r="A439" t="s">
        <v>590</v>
      </c>
      <c r="B439" s="4">
        <v>21</v>
      </c>
      <c r="C439" t="s">
        <v>566</v>
      </c>
      <c r="D439" t="s">
        <v>59</v>
      </c>
      <c r="E439" t="s">
        <v>774</v>
      </c>
      <c r="F439">
        <v>1</v>
      </c>
      <c r="G439">
        <v>12</v>
      </c>
      <c r="H439">
        <v>0</v>
      </c>
      <c r="I439">
        <v>0</v>
      </c>
      <c r="J439">
        <v>0</v>
      </c>
      <c r="K439">
        <v>0</v>
      </c>
      <c r="L439" s="1">
        <v>0</v>
      </c>
      <c r="M439">
        <v>0</v>
      </c>
      <c r="N439">
        <v>0</v>
      </c>
      <c r="O439">
        <v>0</v>
      </c>
      <c r="P439">
        <v>6</v>
      </c>
      <c r="Q439">
        <v>0</v>
      </c>
      <c r="R439">
        <v>0</v>
      </c>
      <c r="S439" s="1">
        <v>0</v>
      </c>
      <c r="T439">
        <v>0</v>
      </c>
      <c r="U439">
        <v>0</v>
      </c>
      <c r="V439" s="1">
        <v>0</v>
      </c>
      <c r="W439">
        <v>0</v>
      </c>
      <c r="X439">
        <v>0</v>
      </c>
      <c r="Y439" s="1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s="1">
        <v>0</v>
      </c>
      <c r="AQ439">
        <v>0</v>
      </c>
      <c r="AR439">
        <v>0</v>
      </c>
      <c r="AS439" s="1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1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f t="shared" si="6"/>
        <v>4.2</v>
      </c>
    </row>
    <row r="440" spans="1:59" x14ac:dyDescent="0.3">
      <c r="A440" t="s">
        <v>592</v>
      </c>
      <c r="B440" s="4">
        <v>30</v>
      </c>
      <c r="C440" t="s">
        <v>566</v>
      </c>
      <c r="D440" t="s">
        <v>78</v>
      </c>
      <c r="E440" t="s">
        <v>773</v>
      </c>
      <c r="F440">
        <v>8</v>
      </c>
      <c r="G440">
        <v>306</v>
      </c>
      <c r="H440">
        <v>0</v>
      </c>
      <c r="I440">
        <v>0</v>
      </c>
      <c r="J440">
        <v>1</v>
      </c>
      <c r="K440">
        <v>0</v>
      </c>
      <c r="L440" s="1">
        <v>0</v>
      </c>
      <c r="M440">
        <v>0</v>
      </c>
      <c r="N440">
        <v>0</v>
      </c>
      <c r="O440">
        <v>1</v>
      </c>
      <c r="P440">
        <v>138</v>
      </c>
      <c r="Q440">
        <v>0</v>
      </c>
      <c r="R440">
        <v>0</v>
      </c>
      <c r="S440" s="1">
        <v>0</v>
      </c>
      <c r="T440">
        <v>0</v>
      </c>
      <c r="U440">
        <v>0</v>
      </c>
      <c r="V440" s="1">
        <v>0</v>
      </c>
      <c r="W440">
        <v>0</v>
      </c>
      <c r="X440">
        <v>0</v>
      </c>
      <c r="Y440" s="1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</v>
      </c>
      <c r="AI440">
        <v>0</v>
      </c>
      <c r="AJ440">
        <v>8</v>
      </c>
      <c r="AK440">
        <v>0</v>
      </c>
      <c r="AL440">
        <v>0</v>
      </c>
      <c r="AM440">
        <v>6</v>
      </c>
      <c r="AN440">
        <v>0</v>
      </c>
      <c r="AO440">
        <v>0</v>
      </c>
      <c r="AP440" s="1">
        <v>0</v>
      </c>
      <c r="AQ440">
        <v>0</v>
      </c>
      <c r="AR440">
        <v>0</v>
      </c>
      <c r="AS440" s="1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0</v>
      </c>
      <c r="BA440" s="1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f t="shared" si="6"/>
        <v>4.2</v>
      </c>
    </row>
    <row r="441" spans="1:59" x14ac:dyDescent="0.3">
      <c r="A441" t="s">
        <v>595</v>
      </c>
      <c r="B441" s="4">
        <v>21</v>
      </c>
      <c r="C441" t="s">
        <v>566</v>
      </c>
      <c r="D441" t="s">
        <v>59</v>
      </c>
      <c r="E441" t="s">
        <v>773</v>
      </c>
      <c r="F441">
        <v>2</v>
      </c>
      <c r="G441">
        <v>64</v>
      </c>
      <c r="H441">
        <v>0</v>
      </c>
      <c r="I441">
        <v>0</v>
      </c>
      <c r="J441">
        <v>0</v>
      </c>
      <c r="K441">
        <v>0</v>
      </c>
      <c r="L441" s="1">
        <v>0</v>
      </c>
      <c r="M441">
        <v>0</v>
      </c>
      <c r="N441">
        <v>0</v>
      </c>
      <c r="O441">
        <v>0</v>
      </c>
      <c r="P441">
        <v>46</v>
      </c>
      <c r="Q441">
        <v>0</v>
      </c>
      <c r="R441">
        <v>0</v>
      </c>
      <c r="S441" s="1">
        <v>0</v>
      </c>
      <c r="T441">
        <v>0</v>
      </c>
      <c r="U441">
        <v>0</v>
      </c>
      <c r="V441" s="1">
        <v>0</v>
      </c>
      <c r="W441">
        <v>0</v>
      </c>
      <c r="X441">
        <v>0</v>
      </c>
      <c r="Y441" s="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</v>
      </c>
      <c r="AN441">
        <v>0</v>
      </c>
      <c r="AO441">
        <v>0</v>
      </c>
      <c r="AP441" s="1">
        <v>0</v>
      </c>
      <c r="AQ441">
        <v>0</v>
      </c>
      <c r="AR441">
        <v>0</v>
      </c>
      <c r="AS441" s="1">
        <v>0</v>
      </c>
      <c r="AT441">
        <v>0</v>
      </c>
      <c r="AU441">
        <v>0</v>
      </c>
      <c r="AV441">
        <v>0</v>
      </c>
      <c r="AW441">
        <v>2</v>
      </c>
      <c r="AX441">
        <v>1</v>
      </c>
      <c r="AY441">
        <v>0</v>
      </c>
      <c r="AZ441">
        <v>0</v>
      </c>
      <c r="BA441" s="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f t="shared" si="6"/>
        <v>4.2</v>
      </c>
    </row>
    <row r="442" spans="1:59" x14ac:dyDescent="0.3">
      <c r="A442" t="s">
        <v>598</v>
      </c>
      <c r="B442" s="4">
        <v>23</v>
      </c>
      <c r="C442" t="s">
        <v>566</v>
      </c>
      <c r="D442" t="s">
        <v>66</v>
      </c>
      <c r="E442" t="s">
        <v>774</v>
      </c>
      <c r="F442">
        <v>10</v>
      </c>
      <c r="G442">
        <v>480</v>
      </c>
      <c r="H442">
        <v>0</v>
      </c>
      <c r="I442">
        <v>0</v>
      </c>
      <c r="J442">
        <v>3</v>
      </c>
      <c r="K442">
        <v>0</v>
      </c>
      <c r="L442" s="1">
        <v>0</v>
      </c>
      <c r="M442">
        <v>0</v>
      </c>
      <c r="N442">
        <v>0</v>
      </c>
      <c r="O442">
        <v>1</v>
      </c>
      <c r="P442">
        <v>293</v>
      </c>
      <c r="Q442">
        <v>0</v>
      </c>
      <c r="R442">
        <v>0</v>
      </c>
      <c r="S442" s="1">
        <v>0</v>
      </c>
      <c r="T442">
        <v>0</v>
      </c>
      <c r="U442">
        <v>0</v>
      </c>
      <c r="V442" s="1">
        <v>0</v>
      </c>
      <c r="W442">
        <v>0</v>
      </c>
      <c r="X442">
        <v>0</v>
      </c>
      <c r="Y442" s="1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0</v>
      </c>
      <c r="AJ442">
        <v>33</v>
      </c>
      <c r="AK442">
        <v>0</v>
      </c>
      <c r="AL442">
        <v>0</v>
      </c>
      <c r="AM442">
        <v>21</v>
      </c>
      <c r="AN442">
        <v>0</v>
      </c>
      <c r="AO442">
        <v>0</v>
      </c>
      <c r="AP442" s="1">
        <v>0</v>
      </c>
      <c r="AQ442">
        <v>0</v>
      </c>
      <c r="AR442">
        <v>0</v>
      </c>
      <c r="AS442" s="1">
        <v>0</v>
      </c>
      <c r="AT442">
        <v>0</v>
      </c>
      <c r="AU442">
        <v>0</v>
      </c>
      <c r="AV442">
        <v>0</v>
      </c>
      <c r="AW442">
        <v>6</v>
      </c>
      <c r="AX442">
        <v>1</v>
      </c>
      <c r="AY442">
        <v>0</v>
      </c>
      <c r="AZ442">
        <v>0</v>
      </c>
      <c r="BA442" s="1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f t="shared" si="6"/>
        <v>4.2</v>
      </c>
    </row>
    <row r="443" spans="1:59" x14ac:dyDescent="0.3">
      <c r="A443" t="s">
        <v>601</v>
      </c>
      <c r="B443" s="4">
        <v>19</v>
      </c>
      <c r="C443" t="s">
        <v>784</v>
      </c>
      <c r="D443" t="s">
        <v>59</v>
      </c>
      <c r="E443" t="s">
        <v>774</v>
      </c>
      <c r="F443">
        <v>1</v>
      </c>
      <c r="G443">
        <v>13</v>
      </c>
      <c r="H443">
        <v>0</v>
      </c>
      <c r="I443">
        <v>0</v>
      </c>
      <c r="J443">
        <v>0</v>
      </c>
      <c r="K443">
        <v>0</v>
      </c>
      <c r="L443" s="1">
        <v>0</v>
      </c>
      <c r="M443">
        <v>0</v>
      </c>
      <c r="N443">
        <v>0</v>
      </c>
      <c r="O443">
        <v>0</v>
      </c>
      <c r="P443">
        <v>16</v>
      </c>
      <c r="Q443">
        <v>0</v>
      </c>
      <c r="R443">
        <v>0</v>
      </c>
      <c r="S443" s="1">
        <v>0</v>
      </c>
      <c r="T443">
        <v>0</v>
      </c>
      <c r="U443">
        <v>0</v>
      </c>
      <c r="V443" s="1">
        <v>0</v>
      </c>
      <c r="W443">
        <v>0</v>
      </c>
      <c r="X443">
        <v>0</v>
      </c>
      <c r="Y443" s="1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s="1">
        <v>0</v>
      </c>
      <c r="AQ443">
        <v>0</v>
      </c>
      <c r="AR443">
        <v>0</v>
      </c>
      <c r="AS443" s="1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s="1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f t="shared" si="6"/>
        <v>4.2</v>
      </c>
    </row>
    <row r="444" spans="1:59" x14ac:dyDescent="0.3">
      <c r="A444" t="s">
        <v>616</v>
      </c>
      <c r="B444" s="4">
        <v>25</v>
      </c>
      <c r="C444" t="s">
        <v>784</v>
      </c>
      <c r="D444" t="s">
        <v>617</v>
      </c>
      <c r="E444" t="s">
        <v>774</v>
      </c>
      <c r="F444">
        <v>10</v>
      </c>
      <c r="G444">
        <v>843</v>
      </c>
      <c r="H444">
        <v>0</v>
      </c>
      <c r="I444">
        <v>0</v>
      </c>
      <c r="J444">
        <v>7</v>
      </c>
      <c r="K444">
        <v>0</v>
      </c>
      <c r="L444" s="1">
        <v>0</v>
      </c>
      <c r="M444">
        <v>0</v>
      </c>
      <c r="N444">
        <v>0</v>
      </c>
      <c r="O444">
        <v>0</v>
      </c>
      <c r="P444">
        <v>699</v>
      </c>
      <c r="Q444">
        <v>0</v>
      </c>
      <c r="R444">
        <v>0</v>
      </c>
      <c r="S444" s="1">
        <v>0</v>
      </c>
      <c r="T444">
        <v>0</v>
      </c>
      <c r="U444">
        <v>0</v>
      </c>
      <c r="V444" s="1">
        <v>0</v>
      </c>
      <c r="W444">
        <v>0</v>
      </c>
      <c r="X444">
        <v>0</v>
      </c>
      <c r="Y444" s="1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</v>
      </c>
      <c r="AI444">
        <v>0</v>
      </c>
      <c r="AJ444">
        <v>70</v>
      </c>
      <c r="AK444">
        <v>0</v>
      </c>
      <c r="AL444">
        <v>0</v>
      </c>
      <c r="AM444">
        <v>7</v>
      </c>
      <c r="AN444">
        <v>0</v>
      </c>
      <c r="AO444">
        <v>0</v>
      </c>
      <c r="AP444" s="1">
        <v>0</v>
      </c>
      <c r="AQ444">
        <v>0</v>
      </c>
      <c r="AR444">
        <v>0</v>
      </c>
      <c r="AS444" s="1">
        <v>0</v>
      </c>
      <c r="AT444">
        <v>0</v>
      </c>
      <c r="AU444">
        <v>0</v>
      </c>
      <c r="AV444">
        <v>0</v>
      </c>
      <c r="AW444">
        <v>9</v>
      </c>
      <c r="AX444">
        <v>0</v>
      </c>
      <c r="AY444">
        <v>0</v>
      </c>
      <c r="AZ444">
        <v>0</v>
      </c>
      <c r="BA444" s="1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f t="shared" si="6"/>
        <v>4.2</v>
      </c>
    </row>
    <row r="445" spans="1:59" x14ac:dyDescent="0.3">
      <c r="A445" t="s">
        <v>628</v>
      </c>
      <c r="B445" s="4">
        <v>27</v>
      </c>
      <c r="C445" t="s">
        <v>784</v>
      </c>
      <c r="D445" t="s">
        <v>62</v>
      </c>
      <c r="E445" t="s">
        <v>774</v>
      </c>
      <c r="F445">
        <v>4</v>
      </c>
      <c r="G445">
        <v>195</v>
      </c>
      <c r="H445">
        <v>0</v>
      </c>
      <c r="I445">
        <v>0</v>
      </c>
      <c r="J445">
        <v>2</v>
      </c>
      <c r="K445">
        <v>0</v>
      </c>
      <c r="L445" s="1">
        <v>0</v>
      </c>
      <c r="M445">
        <v>0</v>
      </c>
      <c r="N445">
        <v>0</v>
      </c>
      <c r="O445">
        <v>0</v>
      </c>
      <c r="P445">
        <v>177</v>
      </c>
      <c r="Q445">
        <v>0</v>
      </c>
      <c r="R445">
        <v>0</v>
      </c>
      <c r="S445" s="1">
        <v>0</v>
      </c>
      <c r="T445">
        <v>0</v>
      </c>
      <c r="U445">
        <v>0</v>
      </c>
      <c r="V445" s="1">
        <v>0</v>
      </c>
      <c r="W445">
        <v>0</v>
      </c>
      <c r="X445">
        <v>0</v>
      </c>
      <c r="Y445" s="1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6</v>
      </c>
      <c r="AK445">
        <v>0</v>
      </c>
      <c r="AL445">
        <v>0</v>
      </c>
      <c r="AM445">
        <v>4</v>
      </c>
      <c r="AN445">
        <v>0</v>
      </c>
      <c r="AO445">
        <v>0</v>
      </c>
      <c r="AP445" s="1">
        <v>0</v>
      </c>
      <c r="AQ445">
        <v>0</v>
      </c>
      <c r="AR445">
        <v>0</v>
      </c>
      <c r="AS445" s="1">
        <v>0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  <c r="AZ445">
        <v>0</v>
      </c>
      <c r="BA445" s="1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f t="shared" si="6"/>
        <v>4.2</v>
      </c>
    </row>
    <row r="446" spans="1:59" x14ac:dyDescent="0.3">
      <c r="A446" t="s">
        <v>630</v>
      </c>
      <c r="B446" s="4">
        <v>28</v>
      </c>
      <c r="C446" t="s">
        <v>784</v>
      </c>
      <c r="D446" t="s">
        <v>76</v>
      </c>
      <c r="E446" t="s">
        <v>773</v>
      </c>
      <c r="F446">
        <v>18</v>
      </c>
      <c r="G446">
        <v>508</v>
      </c>
      <c r="H446">
        <v>0</v>
      </c>
      <c r="I446">
        <v>3</v>
      </c>
      <c r="J446">
        <v>8</v>
      </c>
      <c r="K446">
        <v>0</v>
      </c>
      <c r="L446" s="1">
        <v>0</v>
      </c>
      <c r="M446">
        <v>2</v>
      </c>
      <c r="N446">
        <v>0</v>
      </c>
      <c r="O446">
        <v>5</v>
      </c>
      <c r="P446">
        <v>326</v>
      </c>
      <c r="Q446">
        <v>0</v>
      </c>
      <c r="R446">
        <v>0</v>
      </c>
      <c r="S446" s="1">
        <v>0</v>
      </c>
      <c r="T446">
        <v>0</v>
      </c>
      <c r="U446">
        <v>0</v>
      </c>
      <c r="V446" s="1">
        <v>0</v>
      </c>
      <c r="W446">
        <v>0</v>
      </c>
      <c r="X446">
        <v>0</v>
      </c>
      <c r="Y446" s="1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</v>
      </c>
      <c r="AI446">
        <v>0</v>
      </c>
      <c r="AJ446">
        <v>6</v>
      </c>
      <c r="AK446">
        <v>0</v>
      </c>
      <c r="AL446">
        <v>0</v>
      </c>
      <c r="AM446">
        <v>6</v>
      </c>
      <c r="AN446">
        <v>0</v>
      </c>
      <c r="AO446">
        <v>0</v>
      </c>
      <c r="AP446" s="1">
        <v>0</v>
      </c>
      <c r="AQ446">
        <v>0</v>
      </c>
      <c r="AR446">
        <v>0</v>
      </c>
      <c r="AS446" s="1">
        <v>0</v>
      </c>
      <c r="AT446">
        <v>0</v>
      </c>
      <c r="AU446">
        <v>0</v>
      </c>
      <c r="AV446">
        <v>0</v>
      </c>
      <c r="AW446">
        <v>3</v>
      </c>
      <c r="AX446">
        <v>0</v>
      </c>
      <c r="AY446">
        <v>0</v>
      </c>
      <c r="AZ446">
        <v>0</v>
      </c>
      <c r="BA446" s="1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f t="shared" si="6"/>
        <v>4.2</v>
      </c>
    </row>
    <row r="447" spans="1:59" x14ac:dyDescent="0.3">
      <c r="A447" t="s">
        <v>634</v>
      </c>
      <c r="B447" s="4">
        <v>34</v>
      </c>
      <c r="C447" t="s">
        <v>783</v>
      </c>
      <c r="D447" t="s">
        <v>59</v>
      </c>
      <c r="E447" t="s">
        <v>774</v>
      </c>
      <c r="F447">
        <v>18</v>
      </c>
      <c r="G447">
        <v>823</v>
      </c>
      <c r="H447">
        <v>0</v>
      </c>
      <c r="I447">
        <v>0</v>
      </c>
      <c r="J447">
        <v>5</v>
      </c>
      <c r="K447">
        <v>0</v>
      </c>
      <c r="L447" s="1">
        <v>0</v>
      </c>
      <c r="M447">
        <v>0</v>
      </c>
      <c r="N447">
        <v>0</v>
      </c>
      <c r="O447">
        <v>0</v>
      </c>
      <c r="P447">
        <v>698</v>
      </c>
      <c r="Q447">
        <v>0</v>
      </c>
      <c r="R447">
        <v>0</v>
      </c>
      <c r="S447" s="1">
        <v>0</v>
      </c>
      <c r="T447">
        <v>0</v>
      </c>
      <c r="U447">
        <v>0</v>
      </c>
      <c r="V447" s="1">
        <v>0</v>
      </c>
      <c r="W447">
        <v>0</v>
      </c>
      <c r="X447">
        <v>0</v>
      </c>
      <c r="Y447" s="1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</v>
      </c>
      <c r="AJ447">
        <v>36</v>
      </c>
      <c r="AK447">
        <v>0</v>
      </c>
      <c r="AL447">
        <v>0</v>
      </c>
      <c r="AM447">
        <v>11</v>
      </c>
      <c r="AN447">
        <v>0</v>
      </c>
      <c r="AO447">
        <v>0</v>
      </c>
      <c r="AP447" s="1">
        <v>0</v>
      </c>
      <c r="AQ447">
        <v>0</v>
      </c>
      <c r="AR447">
        <v>0</v>
      </c>
      <c r="AS447" s="1">
        <v>0</v>
      </c>
      <c r="AT447">
        <v>0</v>
      </c>
      <c r="AU447">
        <v>0</v>
      </c>
      <c r="AV447">
        <v>0</v>
      </c>
      <c r="AW447">
        <v>4</v>
      </c>
      <c r="AX447">
        <v>3</v>
      </c>
      <c r="AY447">
        <v>0</v>
      </c>
      <c r="AZ447">
        <v>0</v>
      </c>
      <c r="BA447" s="1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f t="shared" si="6"/>
        <v>4.2</v>
      </c>
    </row>
    <row r="448" spans="1:59" x14ac:dyDescent="0.3">
      <c r="A448" t="s">
        <v>637</v>
      </c>
      <c r="B448" s="4">
        <v>24</v>
      </c>
      <c r="C448" t="s">
        <v>783</v>
      </c>
      <c r="D448" t="s">
        <v>78</v>
      </c>
      <c r="E448" t="s">
        <v>773</v>
      </c>
      <c r="F448">
        <v>10</v>
      </c>
      <c r="G448">
        <v>162</v>
      </c>
      <c r="H448">
        <v>0</v>
      </c>
      <c r="I448">
        <v>0</v>
      </c>
      <c r="J448">
        <v>4</v>
      </c>
      <c r="K448">
        <v>0</v>
      </c>
      <c r="L448" s="1">
        <v>0</v>
      </c>
      <c r="M448">
        <v>0</v>
      </c>
      <c r="N448">
        <v>0</v>
      </c>
      <c r="O448">
        <v>0</v>
      </c>
      <c r="P448">
        <v>158</v>
      </c>
      <c r="Q448">
        <v>0</v>
      </c>
      <c r="R448">
        <v>0</v>
      </c>
      <c r="S448" s="1">
        <v>0</v>
      </c>
      <c r="T448">
        <v>0</v>
      </c>
      <c r="U448">
        <v>0</v>
      </c>
      <c r="V448" s="1">
        <v>0</v>
      </c>
      <c r="W448">
        <v>0</v>
      </c>
      <c r="X448">
        <v>0</v>
      </c>
      <c r="Y448" s="1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</v>
      </c>
      <c r="AI448">
        <v>0</v>
      </c>
      <c r="AJ448">
        <v>5</v>
      </c>
      <c r="AK448">
        <v>0</v>
      </c>
      <c r="AL448">
        <v>0</v>
      </c>
      <c r="AM448">
        <v>7</v>
      </c>
      <c r="AN448">
        <v>0</v>
      </c>
      <c r="AO448">
        <v>0</v>
      </c>
      <c r="AP448" s="1">
        <v>0</v>
      </c>
      <c r="AQ448">
        <v>0</v>
      </c>
      <c r="AR448">
        <v>0</v>
      </c>
      <c r="AS448" s="1">
        <v>0</v>
      </c>
      <c r="AT448">
        <v>0</v>
      </c>
      <c r="AU448">
        <v>0</v>
      </c>
      <c r="AV448">
        <v>0</v>
      </c>
      <c r="AW448">
        <v>0</v>
      </c>
      <c r="AX448">
        <v>2</v>
      </c>
      <c r="AY448">
        <v>0</v>
      </c>
      <c r="AZ448">
        <v>0</v>
      </c>
      <c r="BA448" s="1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f t="shared" si="6"/>
        <v>4.2</v>
      </c>
    </row>
    <row r="449" spans="1:59" x14ac:dyDescent="0.3">
      <c r="A449" t="s">
        <v>648</v>
      </c>
      <c r="B449" s="4">
        <v>19</v>
      </c>
      <c r="C449" t="s">
        <v>783</v>
      </c>
      <c r="D449" t="s">
        <v>59</v>
      </c>
      <c r="E449" t="s">
        <v>774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 s="1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 s="1">
        <v>0</v>
      </c>
      <c r="T449">
        <v>0</v>
      </c>
      <c r="U449">
        <v>0</v>
      </c>
      <c r="V449" s="1">
        <v>0</v>
      </c>
      <c r="W449">
        <v>0</v>
      </c>
      <c r="X449">
        <v>0</v>
      </c>
      <c r="Y449" s="1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 s="1">
        <v>0</v>
      </c>
      <c r="AQ449">
        <v>0</v>
      </c>
      <c r="AR449">
        <v>0</v>
      </c>
      <c r="AS449" s="1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s="1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f t="shared" si="6"/>
        <v>4.2</v>
      </c>
    </row>
    <row r="450" spans="1:59" x14ac:dyDescent="0.3">
      <c r="A450" t="s">
        <v>650</v>
      </c>
      <c r="B450" s="4">
        <v>18</v>
      </c>
      <c r="C450" t="s">
        <v>783</v>
      </c>
      <c r="D450" t="s">
        <v>59</v>
      </c>
      <c r="E450" t="s">
        <v>773</v>
      </c>
      <c r="F450">
        <v>2</v>
      </c>
      <c r="G450">
        <v>47</v>
      </c>
      <c r="H450">
        <v>0</v>
      </c>
      <c r="I450">
        <v>0</v>
      </c>
      <c r="J450">
        <v>1</v>
      </c>
      <c r="K450">
        <v>0</v>
      </c>
      <c r="L450" s="1">
        <v>0</v>
      </c>
      <c r="M450">
        <v>0</v>
      </c>
      <c r="N450">
        <v>0</v>
      </c>
      <c r="O450">
        <v>0</v>
      </c>
      <c r="P450">
        <v>43</v>
      </c>
      <c r="Q450">
        <v>0</v>
      </c>
      <c r="R450">
        <v>0</v>
      </c>
      <c r="S450" s="1">
        <v>0</v>
      </c>
      <c r="T450">
        <v>0</v>
      </c>
      <c r="U450">
        <v>0</v>
      </c>
      <c r="V450" s="1">
        <v>0</v>
      </c>
      <c r="W450">
        <v>0</v>
      </c>
      <c r="X450">
        <v>0</v>
      </c>
      <c r="Y450" s="1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 s="1">
        <v>0</v>
      </c>
      <c r="AQ450">
        <v>0</v>
      </c>
      <c r="AR450">
        <v>0</v>
      </c>
      <c r="AS450" s="1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s="1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f t="shared" ref="BG450:BG513" si="7">BF450+4.2</f>
        <v>4.2</v>
      </c>
    </row>
    <row r="451" spans="1:59" x14ac:dyDescent="0.3">
      <c r="A451" t="s">
        <v>652</v>
      </c>
      <c r="B451" s="4">
        <v>18</v>
      </c>
      <c r="C451" t="s">
        <v>783</v>
      </c>
      <c r="D451" t="s">
        <v>66</v>
      </c>
      <c r="E451" t="s">
        <v>773</v>
      </c>
      <c r="F451">
        <v>12</v>
      </c>
      <c r="G451">
        <v>139</v>
      </c>
      <c r="H451">
        <v>0</v>
      </c>
      <c r="I451">
        <v>0</v>
      </c>
      <c r="J451">
        <v>4</v>
      </c>
      <c r="K451">
        <v>0</v>
      </c>
      <c r="L451" s="1">
        <v>0</v>
      </c>
      <c r="M451">
        <v>0</v>
      </c>
      <c r="N451">
        <v>1</v>
      </c>
      <c r="O451">
        <v>0</v>
      </c>
      <c r="P451">
        <v>111</v>
      </c>
      <c r="Q451">
        <v>0</v>
      </c>
      <c r="R451">
        <v>0</v>
      </c>
      <c r="S451" s="1">
        <v>0</v>
      </c>
      <c r="T451">
        <v>0</v>
      </c>
      <c r="U451">
        <v>0</v>
      </c>
      <c r="V451" s="1">
        <v>0</v>
      </c>
      <c r="W451">
        <v>0</v>
      </c>
      <c r="X451">
        <v>0</v>
      </c>
      <c r="Y451" s="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0</v>
      </c>
      <c r="AP451" s="1">
        <v>0</v>
      </c>
      <c r="AQ451">
        <v>0</v>
      </c>
      <c r="AR451">
        <v>0</v>
      </c>
      <c r="AS451" s="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s="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f t="shared" si="7"/>
        <v>4.2</v>
      </c>
    </row>
    <row r="452" spans="1:59" x14ac:dyDescent="0.3">
      <c r="A452" t="s">
        <v>655</v>
      </c>
      <c r="B452" s="4">
        <v>27</v>
      </c>
      <c r="C452" t="s">
        <v>783</v>
      </c>
      <c r="D452" t="s">
        <v>233</v>
      </c>
      <c r="E452" t="s">
        <v>773</v>
      </c>
      <c r="F452">
        <v>2</v>
      </c>
      <c r="G452">
        <v>71</v>
      </c>
      <c r="H452">
        <v>0</v>
      </c>
      <c r="I452">
        <v>0</v>
      </c>
      <c r="J452">
        <v>1</v>
      </c>
      <c r="K452">
        <v>0</v>
      </c>
      <c r="L452" s="1">
        <v>0</v>
      </c>
      <c r="M452">
        <v>0</v>
      </c>
      <c r="N452">
        <v>0</v>
      </c>
      <c r="O452">
        <v>1</v>
      </c>
      <c r="P452">
        <v>36</v>
      </c>
      <c r="Q452">
        <v>0</v>
      </c>
      <c r="R452">
        <v>0</v>
      </c>
      <c r="S452" s="1">
        <v>0</v>
      </c>
      <c r="T452">
        <v>0</v>
      </c>
      <c r="U452">
        <v>0</v>
      </c>
      <c r="V452" s="1">
        <v>0</v>
      </c>
      <c r="W452">
        <v>0</v>
      </c>
      <c r="X452">
        <v>0</v>
      </c>
      <c r="Y452" s="1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</v>
      </c>
      <c r="AK452">
        <v>0</v>
      </c>
      <c r="AL452">
        <v>0</v>
      </c>
      <c r="AM452">
        <v>5</v>
      </c>
      <c r="AN452">
        <v>0</v>
      </c>
      <c r="AO452">
        <v>0</v>
      </c>
      <c r="AP452" s="1">
        <v>0</v>
      </c>
      <c r="AQ452">
        <v>0</v>
      </c>
      <c r="AR452">
        <v>0</v>
      </c>
      <c r="AS452" s="1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 s="1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f t="shared" si="7"/>
        <v>4.2</v>
      </c>
    </row>
    <row r="453" spans="1:59" x14ac:dyDescent="0.3">
      <c r="A453" t="s">
        <v>662</v>
      </c>
      <c r="B453" s="4">
        <v>20</v>
      </c>
      <c r="C453" t="s">
        <v>782</v>
      </c>
      <c r="D453" t="s">
        <v>59</v>
      </c>
      <c r="E453" t="s">
        <v>774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 s="1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 s="1">
        <v>0</v>
      </c>
      <c r="T453">
        <v>0</v>
      </c>
      <c r="U453">
        <v>0</v>
      </c>
      <c r="V453" s="1">
        <v>0</v>
      </c>
      <c r="W453">
        <v>0</v>
      </c>
      <c r="X453">
        <v>0</v>
      </c>
      <c r="Y453" s="1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s="1">
        <v>0</v>
      </c>
      <c r="AQ453">
        <v>0</v>
      </c>
      <c r="AR453">
        <v>0</v>
      </c>
      <c r="AS453" s="1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s="1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f t="shared" si="7"/>
        <v>4.2</v>
      </c>
    </row>
    <row r="454" spans="1:59" x14ac:dyDescent="0.3">
      <c r="A454" t="s">
        <v>664</v>
      </c>
      <c r="B454" s="4">
        <v>22</v>
      </c>
      <c r="C454" t="s">
        <v>782</v>
      </c>
      <c r="D454" t="s">
        <v>277</v>
      </c>
      <c r="E454" t="s">
        <v>773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 s="1">
        <v>0</v>
      </c>
      <c r="M454">
        <v>0</v>
      </c>
      <c r="N454">
        <v>0</v>
      </c>
      <c r="O454">
        <v>0</v>
      </c>
      <c r="P454">
        <v>2</v>
      </c>
      <c r="Q454">
        <v>0</v>
      </c>
      <c r="R454">
        <v>0</v>
      </c>
      <c r="S454" s="1">
        <v>0</v>
      </c>
      <c r="T454">
        <v>0</v>
      </c>
      <c r="U454">
        <v>0</v>
      </c>
      <c r="V454" s="1">
        <v>0</v>
      </c>
      <c r="W454">
        <v>0</v>
      </c>
      <c r="X454">
        <v>0</v>
      </c>
      <c r="Y454" s="1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</v>
      </c>
      <c r="AN454">
        <v>0</v>
      </c>
      <c r="AO454">
        <v>0</v>
      </c>
      <c r="AP454" s="1">
        <v>0</v>
      </c>
      <c r="AQ454">
        <v>0</v>
      </c>
      <c r="AR454">
        <v>0</v>
      </c>
      <c r="AS454" s="1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s="1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f t="shared" si="7"/>
        <v>4.2</v>
      </c>
    </row>
    <row r="455" spans="1:59" x14ac:dyDescent="0.3">
      <c r="A455" t="s">
        <v>665</v>
      </c>
      <c r="B455" s="4">
        <v>20</v>
      </c>
      <c r="C455" t="s">
        <v>782</v>
      </c>
      <c r="D455" t="s">
        <v>176</v>
      </c>
      <c r="E455" t="s">
        <v>773</v>
      </c>
      <c r="F455">
        <v>10</v>
      </c>
      <c r="G455">
        <v>232</v>
      </c>
      <c r="H455">
        <v>0</v>
      </c>
      <c r="I455">
        <v>0</v>
      </c>
      <c r="J455">
        <v>2</v>
      </c>
      <c r="K455">
        <v>0</v>
      </c>
      <c r="L455" s="1">
        <v>0</v>
      </c>
      <c r="M455">
        <v>0</v>
      </c>
      <c r="N455">
        <v>0</v>
      </c>
      <c r="O455">
        <v>0</v>
      </c>
      <c r="P455">
        <v>133</v>
      </c>
      <c r="Q455">
        <v>0</v>
      </c>
      <c r="R455">
        <v>0</v>
      </c>
      <c r="S455" s="1">
        <v>0</v>
      </c>
      <c r="T455">
        <v>0</v>
      </c>
      <c r="U455">
        <v>0</v>
      </c>
      <c r="V455" s="1">
        <v>0</v>
      </c>
      <c r="W455">
        <v>0</v>
      </c>
      <c r="X455">
        <v>0</v>
      </c>
      <c r="Y455" s="1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0</v>
      </c>
      <c r="AJ455">
        <v>2</v>
      </c>
      <c r="AK455">
        <v>0</v>
      </c>
      <c r="AL455">
        <v>0</v>
      </c>
      <c r="AM455">
        <v>8</v>
      </c>
      <c r="AN455">
        <v>0</v>
      </c>
      <c r="AO455">
        <v>0</v>
      </c>
      <c r="AP455" s="1">
        <v>0</v>
      </c>
      <c r="AQ455">
        <v>0</v>
      </c>
      <c r="AR455">
        <v>0</v>
      </c>
      <c r="AS455" s="1">
        <v>0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  <c r="AZ455">
        <v>0</v>
      </c>
      <c r="BA455" s="1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f t="shared" si="7"/>
        <v>4.2</v>
      </c>
    </row>
    <row r="456" spans="1:59" x14ac:dyDescent="0.3">
      <c r="A456" t="s">
        <v>666</v>
      </c>
      <c r="B456" s="4">
        <v>24</v>
      </c>
      <c r="C456" t="s">
        <v>782</v>
      </c>
      <c r="D456" t="s">
        <v>176</v>
      </c>
      <c r="E456" t="s">
        <v>773</v>
      </c>
      <c r="F456">
        <v>1</v>
      </c>
      <c r="G456">
        <v>6</v>
      </c>
      <c r="H456">
        <v>0</v>
      </c>
      <c r="I456">
        <v>0</v>
      </c>
      <c r="J456">
        <v>0</v>
      </c>
      <c r="K456">
        <v>0</v>
      </c>
      <c r="L456" s="1">
        <v>0</v>
      </c>
      <c r="M456">
        <v>0</v>
      </c>
      <c r="N456">
        <v>0</v>
      </c>
      <c r="O456">
        <v>0</v>
      </c>
      <c r="P456">
        <v>3</v>
      </c>
      <c r="Q456">
        <v>0</v>
      </c>
      <c r="R456">
        <v>0</v>
      </c>
      <c r="S456" s="1">
        <v>0</v>
      </c>
      <c r="T456">
        <v>0</v>
      </c>
      <c r="U456">
        <v>0</v>
      </c>
      <c r="V456" s="1">
        <v>0</v>
      </c>
      <c r="W456">
        <v>0</v>
      </c>
      <c r="X456">
        <v>0</v>
      </c>
      <c r="Y456" s="1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 s="1">
        <v>0</v>
      </c>
      <c r="AQ456">
        <v>0</v>
      </c>
      <c r="AR456">
        <v>0</v>
      </c>
      <c r="AS456" s="1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 s="1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f t="shared" si="7"/>
        <v>4.2</v>
      </c>
    </row>
    <row r="457" spans="1:59" x14ac:dyDescent="0.3">
      <c r="A457" t="s">
        <v>669</v>
      </c>
      <c r="B457" s="4">
        <v>28</v>
      </c>
      <c r="C457" t="s">
        <v>782</v>
      </c>
      <c r="D457" t="s">
        <v>176</v>
      </c>
      <c r="E457" t="s">
        <v>773</v>
      </c>
      <c r="F457">
        <v>2</v>
      </c>
      <c r="G457">
        <v>46</v>
      </c>
      <c r="H457">
        <v>0</v>
      </c>
      <c r="I457">
        <v>0</v>
      </c>
      <c r="J457">
        <v>1</v>
      </c>
      <c r="K457">
        <v>0</v>
      </c>
      <c r="L457" s="1">
        <v>0</v>
      </c>
      <c r="M457">
        <v>0</v>
      </c>
      <c r="N457">
        <v>0</v>
      </c>
      <c r="O457">
        <v>0</v>
      </c>
      <c r="P457">
        <v>24</v>
      </c>
      <c r="Q457">
        <v>0</v>
      </c>
      <c r="R457">
        <v>0</v>
      </c>
      <c r="S457" s="1">
        <v>0</v>
      </c>
      <c r="T457">
        <v>0</v>
      </c>
      <c r="U457">
        <v>0</v>
      </c>
      <c r="V457" s="1">
        <v>0</v>
      </c>
      <c r="W457">
        <v>0</v>
      </c>
      <c r="X457">
        <v>0</v>
      </c>
      <c r="Y457" s="1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s="1">
        <v>0</v>
      </c>
      <c r="AQ457">
        <v>0</v>
      </c>
      <c r="AR457">
        <v>0</v>
      </c>
      <c r="AS457" s="1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s="1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f t="shared" si="7"/>
        <v>4.2</v>
      </c>
    </row>
    <row r="458" spans="1:59" x14ac:dyDescent="0.3">
      <c r="A458" t="s">
        <v>684</v>
      </c>
      <c r="B458" s="4">
        <v>21</v>
      </c>
      <c r="C458" t="s">
        <v>782</v>
      </c>
      <c r="D458" t="s">
        <v>136</v>
      </c>
      <c r="E458" t="s">
        <v>774</v>
      </c>
      <c r="F458">
        <v>5</v>
      </c>
      <c r="G458">
        <v>65</v>
      </c>
      <c r="H458">
        <v>0</v>
      </c>
      <c r="I458">
        <v>0</v>
      </c>
      <c r="J458">
        <v>0</v>
      </c>
      <c r="K458">
        <v>0</v>
      </c>
      <c r="L458" s="1">
        <v>0</v>
      </c>
      <c r="M458">
        <v>0</v>
      </c>
      <c r="N458">
        <v>0</v>
      </c>
      <c r="O458">
        <v>0</v>
      </c>
      <c r="P458">
        <v>60</v>
      </c>
      <c r="Q458">
        <v>0</v>
      </c>
      <c r="R458">
        <v>0</v>
      </c>
      <c r="S458" s="1">
        <v>0</v>
      </c>
      <c r="T458">
        <v>0</v>
      </c>
      <c r="U458">
        <v>0</v>
      </c>
      <c r="V458" s="1">
        <v>0</v>
      </c>
      <c r="W458">
        <v>0</v>
      </c>
      <c r="X458">
        <v>0</v>
      </c>
      <c r="Y458" s="1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</v>
      </c>
      <c r="AI458">
        <v>0</v>
      </c>
      <c r="AJ458">
        <v>4</v>
      </c>
      <c r="AK458">
        <v>0</v>
      </c>
      <c r="AL458">
        <v>0</v>
      </c>
      <c r="AM458">
        <v>0</v>
      </c>
      <c r="AN458">
        <v>0</v>
      </c>
      <c r="AO458">
        <v>0</v>
      </c>
      <c r="AP458" s="1">
        <v>0</v>
      </c>
      <c r="AQ458">
        <v>0</v>
      </c>
      <c r="AR458">
        <v>0</v>
      </c>
      <c r="AS458" s="1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s="1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f t="shared" si="7"/>
        <v>4.2</v>
      </c>
    </row>
    <row r="459" spans="1:59" x14ac:dyDescent="0.3">
      <c r="A459" t="s">
        <v>687</v>
      </c>
      <c r="B459" s="4">
        <v>18</v>
      </c>
      <c r="C459" t="s">
        <v>782</v>
      </c>
      <c r="D459" t="s">
        <v>66</v>
      </c>
      <c r="E459" t="s">
        <v>774</v>
      </c>
      <c r="F459">
        <v>3</v>
      </c>
      <c r="G459">
        <v>70</v>
      </c>
      <c r="H459">
        <v>0</v>
      </c>
      <c r="I459">
        <v>0</v>
      </c>
      <c r="J459">
        <v>1</v>
      </c>
      <c r="K459">
        <v>0</v>
      </c>
      <c r="L459" s="1">
        <v>0</v>
      </c>
      <c r="M459">
        <v>0</v>
      </c>
      <c r="N459">
        <v>0</v>
      </c>
      <c r="O459">
        <v>1</v>
      </c>
      <c r="P459">
        <v>52</v>
      </c>
      <c r="Q459">
        <v>0</v>
      </c>
      <c r="R459">
        <v>0</v>
      </c>
      <c r="S459" s="1">
        <v>0</v>
      </c>
      <c r="T459">
        <v>0</v>
      </c>
      <c r="U459">
        <v>0</v>
      </c>
      <c r="V459" s="1">
        <v>0</v>
      </c>
      <c r="W459">
        <v>0</v>
      </c>
      <c r="X459">
        <v>0</v>
      </c>
      <c r="Y459" s="1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4</v>
      </c>
      <c r="AK459">
        <v>0</v>
      </c>
      <c r="AL459">
        <v>0</v>
      </c>
      <c r="AM459">
        <v>1</v>
      </c>
      <c r="AN459">
        <v>0</v>
      </c>
      <c r="AO459">
        <v>0</v>
      </c>
      <c r="AP459" s="1">
        <v>0</v>
      </c>
      <c r="AQ459">
        <v>0</v>
      </c>
      <c r="AR459">
        <v>0</v>
      </c>
      <c r="AS459" s="1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 s="1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f t="shared" si="7"/>
        <v>4.2</v>
      </c>
    </row>
    <row r="460" spans="1:59" x14ac:dyDescent="0.3">
      <c r="A460" t="s">
        <v>693</v>
      </c>
      <c r="B460" s="4">
        <v>29</v>
      </c>
      <c r="C460" t="s">
        <v>782</v>
      </c>
      <c r="D460" t="s">
        <v>140</v>
      </c>
      <c r="E460" t="s">
        <v>772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 s="1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 s="1">
        <v>0</v>
      </c>
      <c r="T460">
        <v>0</v>
      </c>
      <c r="U460">
        <v>0</v>
      </c>
      <c r="V460" s="1">
        <v>0</v>
      </c>
      <c r="W460">
        <v>0</v>
      </c>
      <c r="X460">
        <v>0</v>
      </c>
      <c r="Y460" s="1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s="1">
        <v>0</v>
      </c>
      <c r="AQ460">
        <v>0</v>
      </c>
      <c r="AR460">
        <v>0</v>
      </c>
      <c r="AS460" s="1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s="1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f t="shared" si="7"/>
        <v>4.2</v>
      </c>
    </row>
    <row r="461" spans="1:59" x14ac:dyDescent="0.3">
      <c r="A461" t="s">
        <v>694</v>
      </c>
      <c r="B461" s="4">
        <v>22</v>
      </c>
      <c r="C461" t="s">
        <v>782</v>
      </c>
      <c r="D461" t="s">
        <v>59</v>
      </c>
      <c r="E461" t="s">
        <v>773</v>
      </c>
      <c r="F461">
        <v>24</v>
      </c>
      <c r="G461">
        <v>475</v>
      </c>
      <c r="H461">
        <v>0</v>
      </c>
      <c r="I461">
        <v>1</v>
      </c>
      <c r="J461">
        <v>9</v>
      </c>
      <c r="K461">
        <v>0</v>
      </c>
      <c r="L461" s="1">
        <v>0</v>
      </c>
      <c r="M461">
        <v>1</v>
      </c>
      <c r="N461">
        <v>0</v>
      </c>
      <c r="O461">
        <v>0</v>
      </c>
      <c r="P461">
        <v>478</v>
      </c>
      <c r="Q461">
        <v>0</v>
      </c>
      <c r="R461">
        <v>0</v>
      </c>
      <c r="S461" s="1">
        <v>0</v>
      </c>
      <c r="T461">
        <v>0</v>
      </c>
      <c r="U461">
        <v>0</v>
      </c>
      <c r="V461" s="1">
        <v>0</v>
      </c>
      <c r="W461">
        <v>0</v>
      </c>
      <c r="X461">
        <v>0</v>
      </c>
      <c r="Y461" s="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</v>
      </c>
      <c r="AI461">
        <v>0</v>
      </c>
      <c r="AJ461">
        <v>11</v>
      </c>
      <c r="AK461">
        <v>0</v>
      </c>
      <c r="AL461">
        <v>0</v>
      </c>
      <c r="AM461">
        <v>11</v>
      </c>
      <c r="AN461">
        <v>0</v>
      </c>
      <c r="AO461">
        <v>0</v>
      </c>
      <c r="AP461" s="1">
        <v>0</v>
      </c>
      <c r="AQ461">
        <v>0</v>
      </c>
      <c r="AR461">
        <v>0</v>
      </c>
      <c r="AS461" s="1">
        <v>0</v>
      </c>
      <c r="AT461">
        <v>0</v>
      </c>
      <c r="AU461">
        <v>0</v>
      </c>
      <c r="AV461">
        <v>0</v>
      </c>
      <c r="AW461">
        <v>5</v>
      </c>
      <c r="AX461">
        <v>1</v>
      </c>
      <c r="AY461">
        <v>0</v>
      </c>
      <c r="AZ461">
        <v>0</v>
      </c>
      <c r="BA461" s="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f t="shared" si="7"/>
        <v>4.2</v>
      </c>
    </row>
    <row r="462" spans="1:59" x14ac:dyDescent="0.3">
      <c r="A462" t="s">
        <v>696</v>
      </c>
      <c r="B462" s="4">
        <v>23</v>
      </c>
      <c r="C462" t="s">
        <v>782</v>
      </c>
      <c r="D462" t="s">
        <v>111</v>
      </c>
      <c r="E462" t="s">
        <v>774</v>
      </c>
      <c r="F462">
        <v>5</v>
      </c>
      <c r="G462">
        <v>442</v>
      </c>
      <c r="H462">
        <v>0</v>
      </c>
      <c r="I462">
        <v>0</v>
      </c>
      <c r="J462">
        <v>2</v>
      </c>
      <c r="K462">
        <v>0</v>
      </c>
      <c r="L462" s="1">
        <v>0</v>
      </c>
      <c r="M462">
        <v>1</v>
      </c>
      <c r="N462">
        <v>1</v>
      </c>
      <c r="O462">
        <v>1</v>
      </c>
      <c r="P462">
        <v>306</v>
      </c>
      <c r="Q462">
        <v>0</v>
      </c>
      <c r="R462">
        <v>0</v>
      </c>
      <c r="S462" s="1">
        <v>0</v>
      </c>
      <c r="T462">
        <v>0</v>
      </c>
      <c r="U462">
        <v>0</v>
      </c>
      <c r="V462" s="1">
        <v>0</v>
      </c>
      <c r="W462">
        <v>0</v>
      </c>
      <c r="X462">
        <v>0</v>
      </c>
      <c r="Y462" s="1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</v>
      </c>
      <c r="AK462">
        <v>0</v>
      </c>
      <c r="AL462">
        <v>0</v>
      </c>
      <c r="AM462">
        <v>11</v>
      </c>
      <c r="AN462">
        <v>0</v>
      </c>
      <c r="AO462">
        <v>0</v>
      </c>
      <c r="AP462" s="1">
        <v>0</v>
      </c>
      <c r="AQ462">
        <v>0</v>
      </c>
      <c r="AR462">
        <v>0</v>
      </c>
      <c r="AS462" s="1">
        <v>0</v>
      </c>
      <c r="AT462">
        <v>0</v>
      </c>
      <c r="AU462">
        <v>0</v>
      </c>
      <c r="AV462">
        <v>0</v>
      </c>
      <c r="AW462">
        <v>6</v>
      </c>
      <c r="AX462">
        <v>2</v>
      </c>
      <c r="AY462">
        <v>0</v>
      </c>
      <c r="AZ462">
        <v>0</v>
      </c>
      <c r="BA462" s="1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f t="shared" si="7"/>
        <v>4.2</v>
      </c>
    </row>
    <row r="463" spans="1:59" x14ac:dyDescent="0.3">
      <c r="A463" t="s">
        <v>661</v>
      </c>
      <c r="B463" s="4">
        <v>31</v>
      </c>
      <c r="C463" t="s">
        <v>783</v>
      </c>
      <c r="D463" t="s">
        <v>450</v>
      </c>
      <c r="E463" t="s">
        <v>774</v>
      </c>
      <c r="F463">
        <v>22</v>
      </c>
      <c r="G463">
        <v>1061</v>
      </c>
      <c r="H463">
        <v>0</v>
      </c>
      <c r="I463">
        <v>0</v>
      </c>
      <c r="J463">
        <v>7</v>
      </c>
      <c r="K463">
        <v>1</v>
      </c>
      <c r="L463" s="1">
        <v>0</v>
      </c>
      <c r="M463">
        <v>0</v>
      </c>
      <c r="N463">
        <v>0</v>
      </c>
      <c r="O463">
        <v>0</v>
      </c>
      <c r="P463">
        <v>769</v>
      </c>
      <c r="Q463">
        <v>199</v>
      </c>
      <c r="R463">
        <v>139</v>
      </c>
      <c r="S463" s="1">
        <v>0.7</v>
      </c>
      <c r="T463">
        <v>46</v>
      </c>
      <c r="U463">
        <v>7</v>
      </c>
      <c r="V463" s="1">
        <v>0.15</v>
      </c>
      <c r="W463">
        <v>73</v>
      </c>
      <c r="X463">
        <v>46</v>
      </c>
      <c r="Y463" s="1">
        <v>0.63</v>
      </c>
      <c r="Z463">
        <v>0</v>
      </c>
      <c r="AA463">
        <v>88</v>
      </c>
      <c r="AB463">
        <v>63</v>
      </c>
      <c r="AC463">
        <v>0</v>
      </c>
      <c r="AD463">
        <v>0</v>
      </c>
      <c r="AE463">
        <v>5</v>
      </c>
      <c r="AF463">
        <v>6</v>
      </c>
      <c r="AG463">
        <v>50</v>
      </c>
      <c r="AH463">
        <v>8</v>
      </c>
      <c r="AI463">
        <v>0</v>
      </c>
      <c r="AJ463">
        <v>36</v>
      </c>
      <c r="AK463">
        <v>10</v>
      </c>
      <c r="AL463">
        <v>1</v>
      </c>
      <c r="AM463">
        <v>22</v>
      </c>
      <c r="AN463">
        <v>69</v>
      </c>
      <c r="AO463">
        <v>33</v>
      </c>
      <c r="AP463" s="1">
        <v>0.48</v>
      </c>
      <c r="AQ463">
        <v>29</v>
      </c>
      <c r="AR463">
        <v>8</v>
      </c>
      <c r="AS463" s="1">
        <v>0.28000000000000003</v>
      </c>
      <c r="AT463">
        <v>0</v>
      </c>
      <c r="AU463">
        <v>0</v>
      </c>
      <c r="AV463">
        <v>1</v>
      </c>
      <c r="AW463">
        <v>22</v>
      </c>
      <c r="AX463">
        <v>5</v>
      </c>
      <c r="AY463">
        <v>0</v>
      </c>
      <c r="AZ463">
        <v>0</v>
      </c>
      <c r="BA463" s="1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f t="shared" si="7"/>
        <v>4.2</v>
      </c>
    </row>
    <row r="464" spans="1:59" x14ac:dyDescent="0.3">
      <c r="A464" t="s">
        <v>369</v>
      </c>
      <c r="B464" s="4">
        <v>25</v>
      </c>
      <c r="C464" t="s">
        <v>356</v>
      </c>
      <c r="D464" t="s">
        <v>158</v>
      </c>
      <c r="E464" t="s">
        <v>774</v>
      </c>
      <c r="F464">
        <v>35</v>
      </c>
      <c r="G464">
        <v>3123</v>
      </c>
      <c r="H464">
        <v>0</v>
      </c>
      <c r="I464">
        <v>2</v>
      </c>
      <c r="J464">
        <v>22</v>
      </c>
      <c r="K464">
        <v>13</v>
      </c>
      <c r="L464" s="1">
        <v>0.15</v>
      </c>
      <c r="M464">
        <v>2</v>
      </c>
      <c r="N464">
        <v>0</v>
      </c>
      <c r="O464">
        <v>3</v>
      </c>
      <c r="P464">
        <v>2063</v>
      </c>
      <c r="Q464">
        <v>224</v>
      </c>
      <c r="R464">
        <v>160</v>
      </c>
      <c r="S464" s="1">
        <v>0.71</v>
      </c>
      <c r="T464">
        <v>3</v>
      </c>
      <c r="U464">
        <v>1</v>
      </c>
      <c r="V464" s="1">
        <v>0.33</v>
      </c>
      <c r="W464">
        <v>119</v>
      </c>
      <c r="X464">
        <v>73</v>
      </c>
      <c r="Y464" s="1">
        <v>0.61</v>
      </c>
      <c r="Z464">
        <v>1</v>
      </c>
      <c r="AA464">
        <v>64</v>
      </c>
      <c r="AB464">
        <v>41</v>
      </c>
      <c r="AC464">
        <v>1</v>
      </c>
      <c r="AD464">
        <v>0</v>
      </c>
      <c r="AE464">
        <v>9</v>
      </c>
      <c r="AF464">
        <v>1</v>
      </c>
      <c r="AG464">
        <v>41</v>
      </c>
      <c r="AH464">
        <v>4</v>
      </c>
      <c r="AI464">
        <v>2</v>
      </c>
      <c r="AJ464">
        <v>218</v>
      </c>
      <c r="AK464">
        <v>4</v>
      </c>
      <c r="AL464">
        <v>0</v>
      </c>
      <c r="AM464">
        <v>49</v>
      </c>
      <c r="AN464">
        <v>113</v>
      </c>
      <c r="AO464">
        <v>43</v>
      </c>
      <c r="AP464" s="1">
        <v>0.38</v>
      </c>
      <c r="AQ464">
        <v>54</v>
      </c>
      <c r="AR464">
        <v>20</v>
      </c>
      <c r="AS464" s="1">
        <v>0.37</v>
      </c>
      <c r="AT464">
        <v>0</v>
      </c>
      <c r="AU464">
        <v>0</v>
      </c>
      <c r="AV464">
        <v>0</v>
      </c>
      <c r="AW464">
        <v>21</v>
      </c>
      <c r="AX464">
        <v>6</v>
      </c>
      <c r="AY464">
        <v>0</v>
      </c>
      <c r="AZ464">
        <v>0</v>
      </c>
      <c r="BA464" s="1">
        <v>0</v>
      </c>
      <c r="BB464">
        <v>0</v>
      </c>
      <c r="BC464">
        <v>3</v>
      </c>
      <c r="BD464">
        <v>0</v>
      </c>
      <c r="BE464">
        <v>0</v>
      </c>
      <c r="BF464">
        <v>0</v>
      </c>
      <c r="BG464">
        <f t="shared" si="7"/>
        <v>4.2</v>
      </c>
    </row>
    <row r="465" spans="1:59" x14ac:dyDescent="0.3">
      <c r="A465" t="s">
        <v>124</v>
      </c>
      <c r="B465" s="4">
        <v>27</v>
      </c>
      <c r="C465" t="s">
        <v>98</v>
      </c>
      <c r="D465" t="s">
        <v>62</v>
      </c>
      <c r="E465" t="s">
        <v>774</v>
      </c>
      <c r="F465">
        <v>24</v>
      </c>
      <c r="G465">
        <v>2020</v>
      </c>
      <c r="H465">
        <v>0</v>
      </c>
      <c r="I465">
        <v>0</v>
      </c>
      <c r="J465">
        <v>8</v>
      </c>
      <c r="K465">
        <v>15</v>
      </c>
      <c r="L465" s="1">
        <v>0.12</v>
      </c>
      <c r="M465">
        <v>0</v>
      </c>
      <c r="N465">
        <v>1</v>
      </c>
      <c r="O465">
        <v>0</v>
      </c>
      <c r="P465">
        <v>1561</v>
      </c>
      <c r="Q465">
        <v>261</v>
      </c>
      <c r="R465">
        <v>160</v>
      </c>
      <c r="S465" s="1">
        <v>0.61</v>
      </c>
      <c r="T465">
        <v>0</v>
      </c>
      <c r="U465">
        <v>0</v>
      </c>
      <c r="V465" s="1">
        <v>0</v>
      </c>
      <c r="W465">
        <v>97</v>
      </c>
      <c r="X465">
        <v>47</v>
      </c>
      <c r="Y465" s="1">
        <v>0.49</v>
      </c>
      <c r="Z465">
        <v>0</v>
      </c>
      <c r="AA465">
        <v>62</v>
      </c>
      <c r="AB465">
        <v>19</v>
      </c>
      <c r="AC465">
        <v>0</v>
      </c>
      <c r="AD465">
        <v>0</v>
      </c>
      <c r="AE465">
        <v>1</v>
      </c>
      <c r="AF465">
        <v>2</v>
      </c>
      <c r="AG465">
        <v>19</v>
      </c>
      <c r="AH465">
        <v>5</v>
      </c>
      <c r="AI465">
        <v>5</v>
      </c>
      <c r="AJ465">
        <v>74</v>
      </c>
      <c r="AK465">
        <v>1</v>
      </c>
      <c r="AL465">
        <v>2</v>
      </c>
      <c r="AM465">
        <v>21</v>
      </c>
      <c r="AN465">
        <v>111</v>
      </c>
      <c r="AO465">
        <v>31</v>
      </c>
      <c r="AP465" s="1">
        <v>0.28000000000000003</v>
      </c>
      <c r="AQ465">
        <v>154</v>
      </c>
      <c r="AR465">
        <v>93</v>
      </c>
      <c r="AS465" s="1">
        <v>0.6</v>
      </c>
      <c r="AT465">
        <v>0</v>
      </c>
      <c r="AU465">
        <v>0</v>
      </c>
      <c r="AV465">
        <v>0</v>
      </c>
      <c r="AW465">
        <v>8</v>
      </c>
      <c r="AX465">
        <v>2</v>
      </c>
      <c r="AY465">
        <v>0</v>
      </c>
      <c r="AZ465">
        <v>0</v>
      </c>
      <c r="BA465" s="1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f t="shared" si="7"/>
        <v>4.2</v>
      </c>
    </row>
    <row r="466" spans="1:59" x14ac:dyDescent="0.3">
      <c r="A466" t="s">
        <v>497</v>
      </c>
      <c r="B466" s="4">
        <v>25</v>
      </c>
      <c r="C466" t="s">
        <v>787</v>
      </c>
      <c r="D466" t="s">
        <v>176</v>
      </c>
      <c r="E466" t="s">
        <v>774</v>
      </c>
      <c r="F466">
        <v>33</v>
      </c>
      <c r="G466">
        <v>2813</v>
      </c>
      <c r="H466">
        <v>0</v>
      </c>
      <c r="I466">
        <v>3</v>
      </c>
      <c r="J466">
        <v>25</v>
      </c>
      <c r="K466">
        <v>13</v>
      </c>
      <c r="L466" s="1">
        <v>0.12</v>
      </c>
      <c r="M466">
        <v>2</v>
      </c>
      <c r="N466">
        <v>2</v>
      </c>
      <c r="O466">
        <v>4</v>
      </c>
      <c r="P466">
        <v>2063</v>
      </c>
      <c r="Q466">
        <v>299</v>
      </c>
      <c r="R466">
        <v>213</v>
      </c>
      <c r="S466" s="1">
        <v>0.71</v>
      </c>
      <c r="T466">
        <v>8</v>
      </c>
      <c r="U466">
        <v>2</v>
      </c>
      <c r="V466" s="1">
        <v>0.25</v>
      </c>
      <c r="W466">
        <v>165</v>
      </c>
      <c r="X466">
        <v>108</v>
      </c>
      <c r="Y466" s="1">
        <v>0.66</v>
      </c>
      <c r="Z466">
        <v>1</v>
      </c>
      <c r="AA466">
        <v>103</v>
      </c>
      <c r="AB466">
        <v>71</v>
      </c>
      <c r="AC466">
        <v>2</v>
      </c>
      <c r="AD466">
        <v>3</v>
      </c>
      <c r="AE466">
        <v>9</v>
      </c>
      <c r="AF466">
        <v>6</v>
      </c>
      <c r="AG466">
        <v>41</v>
      </c>
      <c r="AH466">
        <v>21</v>
      </c>
      <c r="AI466">
        <v>8</v>
      </c>
      <c r="AJ466">
        <v>64</v>
      </c>
      <c r="AK466">
        <v>8</v>
      </c>
      <c r="AL466">
        <v>0</v>
      </c>
      <c r="AM466">
        <v>68</v>
      </c>
      <c r="AN466">
        <v>116</v>
      </c>
      <c r="AO466">
        <v>39</v>
      </c>
      <c r="AP466" s="1">
        <v>0.34</v>
      </c>
      <c r="AQ466">
        <v>54</v>
      </c>
      <c r="AR466">
        <v>22</v>
      </c>
      <c r="AS466" s="1">
        <v>0.41</v>
      </c>
      <c r="AT466">
        <v>0</v>
      </c>
      <c r="AU466">
        <v>0</v>
      </c>
      <c r="AV466">
        <v>0</v>
      </c>
      <c r="AW466">
        <v>40</v>
      </c>
      <c r="AX466">
        <v>5</v>
      </c>
      <c r="AY466">
        <v>0</v>
      </c>
      <c r="AZ466">
        <v>0</v>
      </c>
      <c r="BA466" s="1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f t="shared" si="7"/>
        <v>4.2</v>
      </c>
    </row>
    <row r="467" spans="1:59" x14ac:dyDescent="0.3">
      <c r="A467" t="s">
        <v>604</v>
      </c>
      <c r="B467" s="4">
        <v>31</v>
      </c>
      <c r="C467" t="s">
        <v>784</v>
      </c>
      <c r="D467" t="s">
        <v>140</v>
      </c>
      <c r="E467" t="s">
        <v>774</v>
      </c>
      <c r="F467">
        <v>17</v>
      </c>
      <c r="G467">
        <v>1330</v>
      </c>
      <c r="H467">
        <v>0</v>
      </c>
      <c r="I467">
        <v>0</v>
      </c>
      <c r="J467">
        <v>5</v>
      </c>
      <c r="K467">
        <v>3</v>
      </c>
      <c r="L467" s="1">
        <v>0.14000000000000001</v>
      </c>
      <c r="M467">
        <v>0</v>
      </c>
      <c r="N467">
        <v>0</v>
      </c>
      <c r="O467">
        <v>0</v>
      </c>
      <c r="P467">
        <v>1194</v>
      </c>
      <c r="Q467">
        <v>320</v>
      </c>
      <c r="R467">
        <v>249</v>
      </c>
      <c r="S467" s="1">
        <v>0.78</v>
      </c>
      <c r="T467">
        <v>22</v>
      </c>
      <c r="U467">
        <v>2</v>
      </c>
      <c r="V467" s="1">
        <v>0.09</v>
      </c>
      <c r="W467">
        <v>93</v>
      </c>
      <c r="X467">
        <v>65</v>
      </c>
      <c r="Y467" s="1">
        <v>0.7</v>
      </c>
      <c r="Z467">
        <v>2</v>
      </c>
      <c r="AA467">
        <v>90</v>
      </c>
      <c r="AB467">
        <v>50</v>
      </c>
      <c r="AC467">
        <v>0</v>
      </c>
      <c r="AD467">
        <v>0</v>
      </c>
      <c r="AE467">
        <v>1</v>
      </c>
      <c r="AF467">
        <v>1</v>
      </c>
      <c r="AG467">
        <v>57</v>
      </c>
      <c r="AH467">
        <v>0</v>
      </c>
      <c r="AI467">
        <v>3</v>
      </c>
      <c r="AJ467">
        <v>79</v>
      </c>
      <c r="AK467">
        <v>13</v>
      </c>
      <c r="AL467">
        <v>5</v>
      </c>
      <c r="AM467">
        <v>17</v>
      </c>
      <c r="AN467">
        <v>130</v>
      </c>
      <c r="AO467">
        <v>52</v>
      </c>
      <c r="AP467" s="1">
        <v>0.4</v>
      </c>
      <c r="AQ467">
        <v>37</v>
      </c>
      <c r="AR467">
        <v>19</v>
      </c>
      <c r="AS467" s="1">
        <v>0.51</v>
      </c>
      <c r="AT467">
        <v>0</v>
      </c>
      <c r="AU467">
        <v>0</v>
      </c>
      <c r="AV467">
        <v>0</v>
      </c>
      <c r="AW467">
        <v>17</v>
      </c>
      <c r="AX467">
        <v>5</v>
      </c>
      <c r="AY467">
        <v>0</v>
      </c>
      <c r="AZ467">
        <v>0</v>
      </c>
      <c r="BA467" s="1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f t="shared" si="7"/>
        <v>4.2</v>
      </c>
    </row>
    <row r="468" spans="1:59" x14ac:dyDescent="0.3">
      <c r="A468" t="s">
        <v>379</v>
      </c>
      <c r="B468" s="4">
        <v>28</v>
      </c>
      <c r="C468" t="s">
        <v>356</v>
      </c>
      <c r="D468" t="s">
        <v>59</v>
      </c>
      <c r="E468" t="s">
        <v>773</v>
      </c>
      <c r="F468">
        <v>19</v>
      </c>
      <c r="G468">
        <v>1239</v>
      </c>
      <c r="H468">
        <v>0</v>
      </c>
      <c r="I468">
        <v>0</v>
      </c>
      <c r="J468">
        <v>11</v>
      </c>
      <c r="K468">
        <v>8</v>
      </c>
      <c r="L468" s="1">
        <v>0.03</v>
      </c>
      <c r="M468">
        <v>0</v>
      </c>
      <c r="N468">
        <v>0</v>
      </c>
      <c r="O468">
        <v>0</v>
      </c>
      <c r="P468">
        <v>787</v>
      </c>
      <c r="Q468">
        <v>328</v>
      </c>
      <c r="R468">
        <v>275</v>
      </c>
      <c r="S468" s="1">
        <v>0.84</v>
      </c>
      <c r="T468">
        <v>26</v>
      </c>
      <c r="U468">
        <v>8</v>
      </c>
      <c r="V468" s="1">
        <v>0.31</v>
      </c>
      <c r="W468">
        <v>147</v>
      </c>
      <c r="X468">
        <v>112</v>
      </c>
      <c r="Y468" s="1">
        <v>0.76</v>
      </c>
      <c r="Z468">
        <v>0</v>
      </c>
      <c r="AA468">
        <v>218</v>
      </c>
      <c r="AB468">
        <v>139</v>
      </c>
      <c r="AC468">
        <v>0</v>
      </c>
      <c r="AD468">
        <v>1</v>
      </c>
      <c r="AE468">
        <v>13</v>
      </c>
      <c r="AF468">
        <v>5</v>
      </c>
      <c r="AG468">
        <v>63</v>
      </c>
      <c r="AH468">
        <v>10</v>
      </c>
      <c r="AI468">
        <v>1</v>
      </c>
      <c r="AJ468">
        <v>35</v>
      </c>
      <c r="AK468">
        <v>6</v>
      </c>
      <c r="AL468">
        <v>4</v>
      </c>
      <c r="AM468">
        <v>35</v>
      </c>
      <c r="AN468">
        <v>179</v>
      </c>
      <c r="AO468">
        <v>72</v>
      </c>
      <c r="AP468" s="1">
        <v>0.4</v>
      </c>
      <c r="AQ468">
        <v>40</v>
      </c>
      <c r="AR468">
        <v>13</v>
      </c>
      <c r="AS468" s="1">
        <v>0.33</v>
      </c>
      <c r="AT468">
        <v>0</v>
      </c>
      <c r="AU468">
        <v>0</v>
      </c>
      <c r="AV468">
        <v>0</v>
      </c>
      <c r="AW468">
        <v>28</v>
      </c>
      <c r="AX468">
        <v>4</v>
      </c>
      <c r="AY468">
        <v>1</v>
      </c>
      <c r="AZ468">
        <v>0</v>
      </c>
      <c r="BA468" s="1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f t="shared" si="7"/>
        <v>4.2</v>
      </c>
    </row>
    <row r="469" spans="1:59" x14ac:dyDescent="0.3">
      <c r="A469" t="s">
        <v>198</v>
      </c>
      <c r="B469" s="4">
        <v>22</v>
      </c>
      <c r="C469" t="s">
        <v>170</v>
      </c>
      <c r="D469" t="s">
        <v>74</v>
      </c>
      <c r="E469" t="s">
        <v>774</v>
      </c>
      <c r="F469">
        <v>31</v>
      </c>
      <c r="G469">
        <v>2588</v>
      </c>
      <c r="H469">
        <v>0</v>
      </c>
      <c r="I469">
        <v>0</v>
      </c>
      <c r="J469">
        <v>20</v>
      </c>
      <c r="K469">
        <v>8</v>
      </c>
      <c r="L469" s="1">
        <v>0.06</v>
      </c>
      <c r="M469">
        <v>3</v>
      </c>
      <c r="N469">
        <v>0</v>
      </c>
      <c r="O469">
        <v>1</v>
      </c>
      <c r="P469">
        <v>1628</v>
      </c>
      <c r="Q469">
        <v>332</v>
      </c>
      <c r="R469">
        <v>272</v>
      </c>
      <c r="S469" s="1">
        <v>0.82</v>
      </c>
      <c r="T469">
        <v>41</v>
      </c>
      <c r="U469">
        <v>10</v>
      </c>
      <c r="V469" s="1">
        <v>0.24</v>
      </c>
      <c r="W469">
        <v>163</v>
      </c>
      <c r="X469">
        <v>124</v>
      </c>
      <c r="Y469" s="1">
        <v>0.76</v>
      </c>
      <c r="Z469">
        <v>2</v>
      </c>
      <c r="AA469">
        <v>182</v>
      </c>
      <c r="AB469">
        <v>89</v>
      </c>
      <c r="AC469">
        <v>1</v>
      </c>
      <c r="AD469">
        <v>0</v>
      </c>
      <c r="AE469">
        <v>11</v>
      </c>
      <c r="AF469">
        <v>7</v>
      </c>
      <c r="AG469">
        <v>47</v>
      </c>
      <c r="AH469">
        <v>7</v>
      </c>
      <c r="AI469">
        <v>5</v>
      </c>
      <c r="AJ469">
        <v>131</v>
      </c>
      <c r="AK469">
        <v>8</v>
      </c>
      <c r="AL469">
        <v>0</v>
      </c>
      <c r="AM469">
        <v>39</v>
      </c>
      <c r="AN469">
        <v>115</v>
      </c>
      <c r="AO469">
        <v>48</v>
      </c>
      <c r="AP469" s="1">
        <v>0.42</v>
      </c>
      <c r="AQ469">
        <v>11</v>
      </c>
      <c r="AR469">
        <v>7</v>
      </c>
      <c r="AS469" s="1">
        <v>0.64</v>
      </c>
      <c r="AT469">
        <v>0</v>
      </c>
      <c r="AU469">
        <v>0</v>
      </c>
      <c r="AV469">
        <v>0</v>
      </c>
      <c r="AW469">
        <v>23</v>
      </c>
      <c r="AX469">
        <v>3</v>
      </c>
      <c r="AY469">
        <v>0</v>
      </c>
      <c r="AZ469">
        <v>0</v>
      </c>
      <c r="BA469" s="1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f t="shared" si="7"/>
        <v>4.2</v>
      </c>
    </row>
    <row r="470" spans="1:59" x14ac:dyDescent="0.3">
      <c r="A470" t="s">
        <v>341</v>
      </c>
      <c r="B470" s="4">
        <v>28</v>
      </c>
      <c r="C470" t="s">
        <v>329</v>
      </c>
      <c r="D470" t="s">
        <v>163</v>
      </c>
      <c r="E470" t="s">
        <v>774</v>
      </c>
      <c r="F470">
        <v>30</v>
      </c>
      <c r="G470">
        <v>2663</v>
      </c>
      <c r="H470">
        <v>0</v>
      </c>
      <c r="I470">
        <v>0</v>
      </c>
      <c r="J470">
        <v>20</v>
      </c>
      <c r="K470">
        <v>3</v>
      </c>
      <c r="L470" s="1">
        <v>0</v>
      </c>
      <c r="M470">
        <v>0</v>
      </c>
      <c r="N470">
        <v>0</v>
      </c>
      <c r="O470">
        <v>0</v>
      </c>
      <c r="P470">
        <v>2466</v>
      </c>
      <c r="Q470">
        <v>338</v>
      </c>
      <c r="R470">
        <v>294</v>
      </c>
      <c r="S470" s="1">
        <v>0.87</v>
      </c>
      <c r="T470">
        <v>18</v>
      </c>
      <c r="U470">
        <v>1</v>
      </c>
      <c r="V470" s="1">
        <v>0.06</v>
      </c>
      <c r="W470">
        <v>152</v>
      </c>
      <c r="X470">
        <v>128</v>
      </c>
      <c r="Y470" s="1">
        <v>0.84</v>
      </c>
      <c r="Z470">
        <v>0</v>
      </c>
      <c r="AA470">
        <v>150</v>
      </c>
      <c r="AB470">
        <v>87</v>
      </c>
      <c r="AC470">
        <v>0</v>
      </c>
      <c r="AD470">
        <v>2</v>
      </c>
      <c r="AE470">
        <v>7</v>
      </c>
      <c r="AF470">
        <v>7</v>
      </c>
      <c r="AG470">
        <v>40</v>
      </c>
      <c r="AH470">
        <v>4</v>
      </c>
      <c r="AI470">
        <v>4</v>
      </c>
      <c r="AJ470">
        <v>193</v>
      </c>
      <c r="AK470">
        <v>6</v>
      </c>
      <c r="AL470">
        <v>6</v>
      </c>
      <c r="AM470">
        <v>0</v>
      </c>
      <c r="AN470">
        <v>127</v>
      </c>
      <c r="AO470">
        <v>55</v>
      </c>
      <c r="AP470" s="1">
        <v>0.43</v>
      </c>
      <c r="AQ470">
        <v>20</v>
      </c>
      <c r="AR470">
        <v>5</v>
      </c>
      <c r="AS470" s="1">
        <v>0.25</v>
      </c>
      <c r="AT470">
        <v>0</v>
      </c>
      <c r="AU470">
        <v>0</v>
      </c>
      <c r="AV470">
        <v>1</v>
      </c>
      <c r="AW470">
        <v>20</v>
      </c>
      <c r="AX470">
        <v>7</v>
      </c>
      <c r="AY470">
        <v>1</v>
      </c>
      <c r="AZ470">
        <v>0</v>
      </c>
      <c r="BA470" s="1">
        <v>0</v>
      </c>
      <c r="BB470">
        <v>0</v>
      </c>
      <c r="BC470">
        <v>2</v>
      </c>
      <c r="BD470">
        <v>0</v>
      </c>
      <c r="BE470">
        <v>0</v>
      </c>
      <c r="BF470">
        <v>0</v>
      </c>
      <c r="BG470">
        <f t="shared" si="7"/>
        <v>4.2</v>
      </c>
    </row>
    <row r="471" spans="1:59" x14ac:dyDescent="0.3">
      <c r="A471" t="s">
        <v>529</v>
      </c>
      <c r="B471" s="4">
        <v>19</v>
      </c>
      <c r="C471" t="s">
        <v>786</v>
      </c>
      <c r="D471" t="s">
        <v>59</v>
      </c>
      <c r="E471" t="s">
        <v>774</v>
      </c>
      <c r="F471">
        <v>27</v>
      </c>
      <c r="G471">
        <v>2192</v>
      </c>
      <c r="H471">
        <v>0</v>
      </c>
      <c r="I471">
        <v>4</v>
      </c>
      <c r="J471">
        <v>11</v>
      </c>
      <c r="K471">
        <v>32</v>
      </c>
      <c r="L471" s="1">
        <v>0.18</v>
      </c>
      <c r="M471">
        <v>0</v>
      </c>
      <c r="N471">
        <v>0</v>
      </c>
      <c r="O471">
        <v>0</v>
      </c>
      <c r="P471">
        <v>1907</v>
      </c>
      <c r="Q471">
        <v>348</v>
      </c>
      <c r="R471">
        <v>216</v>
      </c>
      <c r="S471" s="1">
        <v>0.62</v>
      </c>
      <c r="T471">
        <v>5</v>
      </c>
      <c r="U471">
        <v>1</v>
      </c>
      <c r="V471" s="1">
        <v>0.2</v>
      </c>
      <c r="W471">
        <v>171</v>
      </c>
      <c r="X471">
        <v>93</v>
      </c>
      <c r="Y471" s="1">
        <v>0.54</v>
      </c>
      <c r="Z471">
        <v>8</v>
      </c>
      <c r="AA471">
        <v>215</v>
      </c>
      <c r="AB471">
        <v>134</v>
      </c>
      <c r="AC471">
        <v>2</v>
      </c>
      <c r="AD471">
        <v>0</v>
      </c>
      <c r="AE471">
        <v>26</v>
      </c>
      <c r="AF471">
        <v>6</v>
      </c>
      <c r="AG471">
        <v>68</v>
      </c>
      <c r="AH471">
        <v>20</v>
      </c>
      <c r="AI471">
        <v>7</v>
      </c>
      <c r="AJ471">
        <v>51</v>
      </c>
      <c r="AK471">
        <v>2</v>
      </c>
      <c r="AL471">
        <v>0</v>
      </c>
      <c r="AM471">
        <v>58</v>
      </c>
      <c r="AN471">
        <v>279</v>
      </c>
      <c r="AO471">
        <v>99</v>
      </c>
      <c r="AP471" s="1">
        <v>0.36</v>
      </c>
      <c r="AQ471">
        <v>134</v>
      </c>
      <c r="AR471">
        <v>58</v>
      </c>
      <c r="AS471" s="1">
        <v>0.43</v>
      </c>
      <c r="AT471">
        <v>0</v>
      </c>
      <c r="AU471">
        <v>0</v>
      </c>
      <c r="AV471">
        <v>0</v>
      </c>
      <c r="AW471">
        <v>9</v>
      </c>
      <c r="AX471">
        <v>3</v>
      </c>
      <c r="AY471">
        <v>0</v>
      </c>
      <c r="AZ471">
        <v>0</v>
      </c>
      <c r="BA471" s="1">
        <v>0</v>
      </c>
      <c r="BB471">
        <v>0</v>
      </c>
      <c r="BC471">
        <v>3</v>
      </c>
      <c r="BD471">
        <v>0</v>
      </c>
      <c r="BE471">
        <v>0</v>
      </c>
      <c r="BF471">
        <v>0</v>
      </c>
      <c r="BG471">
        <f t="shared" si="7"/>
        <v>4.2</v>
      </c>
    </row>
    <row r="472" spans="1:59" x14ac:dyDescent="0.3">
      <c r="A472" t="s">
        <v>503</v>
      </c>
      <c r="B472" s="4">
        <v>18</v>
      </c>
      <c r="C472" t="s">
        <v>787</v>
      </c>
      <c r="D472" t="s">
        <v>96</v>
      </c>
      <c r="E472" t="s">
        <v>774</v>
      </c>
      <c r="F472">
        <v>21</v>
      </c>
      <c r="G472">
        <v>1162</v>
      </c>
      <c r="H472">
        <v>0</v>
      </c>
      <c r="I472">
        <v>0</v>
      </c>
      <c r="J472">
        <v>5</v>
      </c>
      <c r="K472">
        <v>6</v>
      </c>
      <c r="L472" s="1">
        <v>0.04</v>
      </c>
      <c r="M472">
        <v>2</v>
      </c>
      <c r="N472">
        <v>0</v>
      </c>
      <c r="O472">
        <v>1</v>
      </c>
      <c r="P472">
        <v>905</v>
      </c>
      <c r="Q472">
        <v>352</v>
      </c>
      <c r="R472">
        <v>273</v>
      </c>
      <c r="S472" s="1">
        <v>0.78</v>
      </c>
      <c r="T472">
        <v>25</v>
      </c>
      <c r="U472">
        <v>2</v>
      </c>
      <c r="V472" s="1">
        <v>0.08</v>
      </c>
      <c r="W472">
        <v>192</v>
      </c>
      <c r="X472">
        <v>138</v>
      </c>
      <c r="Y472" s="1">
        <v>0.72</v>
      </c>
      <c r="Z472">
        <v>5</v>
      </c>
      <c r="AA472">
        <v>185</v>
      </c>
      <c r="AB472">
        <v>109</v>
      </c>
      <c r="AC472">
        <v>0</v>
      </c>
      <c r="AD472">
        <v>0</v>
      </c>
      <c r="AE472">
        <v>17</v>
      </c>
      <c r="AF472">
        <v>6</v>
      </c>
      <c r="AG472">
        <v>59</v>
      </c>
      <c r="AH472">
        <v>4</v>
      </c>
      <c r="AI472">
        <v>1</v>
      </c>
      <c r="AJ472">
        <v>43</v>
      </c>
      <c r="AK472">
        <v>3</v>
      </c>
      <c r="AL472">
        <v>0</v>
      </c>
      <c r="AM472">
        <v>0</v>
      </c>
      <c r="AN472">
        <v>116</v>
      </c>
      <c r="AO472">
        <v>47</v>
      </c>
      <c r="AP472" s="1">
        <v>0.41</v>
      </c>
      <c r="AQ472">
        <v>15</v>
      </c>
      <c r="AR472">
        <v>6</v>
      </c>
      <c r="AS472" s="1">
        <v>0.4</v>
      </c>
      <c r="AT472">
        <v>0</v>
      </c>
      <c r="AU472">
        <v>0</v>
      </c>
      <c r="AV472">
        <v>0</v>
      </c>
      <c r="AW472">
        <v>9</v>
      </c>
      <c r="AX472">
        <v>5</v>
      </c>
      <c r="AY472">
        <v>0</v>
      </c>
      <c r="AZ472">
        <v>0</v>
      </c>
      <c r="BA472" s="1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f t="shared" si="7"/>
        <v>4.2</v>
      </c>
    </row>
    <row r="473" spans="1:59" x14ac:dyDescent="0.3">
      <c r="A473" t="s">
        <v>339</v>
      </c>
      <c r="B473" s="4">
        <v>27</v>
      </c>
      <c r="C473" t="s">
        <v>329</v>
      </c>
      <c r="D473" t="s">
        <v>96</v>
      </c>
      <c r="E473" t="s">
        <v>774</v>
      </c>
      <c r="F473">
        <v>21</v>
      </c>
      <c r="G473">
        <v>1335</v>
      </c>
      <c r="H473">
        <v>0</v>
      </c>
      <c r="I473">
        <v>0</v>
      </c>
      <c r="J473">
        <v>5</v>
      </c>
      <c r="K473">
        <v>2</v>
      </c>
      <c r="L473" s="1">
        <v>0</v>
      </c>
      <c r="M473">
        <v>1</v>
      </c>
      <c r="N473">
        <v>0</v>
      </c>
      <c r="O473">
        <v>0</v>
      </c>
      <c r="P473">
        <v>911</v>
      </c>
      <c r="Q473">
        <v>370</v>
      </c>
      <c r="R473">
        <v>292</v>
      </c>
      <c r="S473" s="1">
        <v>0.79</v>
      </c>
      <c r="T473">
        <v>8</v>
      </c>
      <c r="U473">
        <v>1</v>
      </c>
      <c r="V473" s="1">
        <v>0.13</v>
      </c>
      <c r="W473">
        <v>160</v>
      </c>
      <c r="X473">
        <v>122</v>
      </c>
      <c r="Y473" s="1">
        <v>0.76</v>
      </c>
      <c r="Z473">
        <v>1</v>
      </c>
      <c r="AA473">
        <v>173</v>
      </c>
      <c r="AB473">
        <v>84</v>
      </c>
      <c r="AC473">
        <v>0</v>
      </c>
      <c r="AD473">
        <v>1</v>
      </c>
      <c r="AE473">
        <v>6</v>
      </c>
      <c r="AF473">
        <v>16</v>
      </c>
      <c r="AG473">
        <v>75</v>
      </c>
      <c r="AH473">
        <v>2</v>
      </c>
      <c r="AI473">
        <v>1</v>
      </c>
      <c r="AJ473">
        <v>70</v>
      </c>
      <c r="AK473">
        <v>7</v>
      </c>
      <c r="AL473">
        <v>0</v>
      </c>
      <c r="AM473">
        <v>26</v>
      </c>
      <c r="AN473">
        <v>150</v>
      </c>
      <c r="AO473">
        <v>80</v>
      </c>
      <c r="AP473" s="1">
        <v>0.53</v>
      </c>
      <c r="AQ473">
        <v>25</v>
      </c>
      <c r="AR473">
        <v>7</v>
      </c>
      <c r="AS473" s="1">
        <v>0.28000000000000003</v>
      </c>
      <c r="AT473">
        <v>0</v>
      </c>
      <c r="AU473">
        <v>0</v>
      </c>
      <c r="AV473">
        <v>1</v>
      </c>
      <c r="AW473">
        <v>10</v>
      </c>
      <c r="AX473">
        <v>2</v>
      </c>
      <c r="AY473">
        <v>0</v>
      </c>
      <c r="AZ473">
        <v>0</v>
      </c>
      <c r="BA473" s="1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f t="shared" si="7"/>
        <v>4.2</v>
      </c>
    </row>
    <row r="474" spans="1:59" x14ac:dyDescent="0.3">
      <c r="A474" t="s">
        <v>645</v>
      </c>
      <c r="B474" s="4">
        <v>29</v>
      </c>
      <c r="C474" t="s">
        <v>783</v>
      </c>
      <c r="D474" t="s">
        <v>59</v>
      </c>
      <c r="E474" t="s">
        <v>773</v>
      </c>
      <c r="F474">
        <v>24</v>
      </c>
      <c r="G474">
        <v>1440</v>
      </c>
      <c r="H474">
        <v>0</v>
      </c>
      <c r="I474">
        <v>1</v>
      </c>
      <c r="J474">
        <v>15</v>
      </c>
      <c r="K474">
        <v>26</v>
      </c>
      <c r="L474" s="1">
        <v>0.16</v>
      </c>
      <c r="M474">
        <v>2</v>
      </c>
      <c r="N474">
        <v>0</v>
      </c>
      <c r="O474">
        <v>0</v>
      </c>
      <c r="P474">
        <v>1088</v>
      </c>
      <c r="Q474">
        <v>371</v>
      </c>
      <c r="R474">
        <v>257</v>
      </c>
      <c r="S474" s="1">
        <v>0.69</v>
      </c>
      <c r="T474">
        <v>11</v>
      </c>
      <c r="U474">
        <v>1</v>
      </c>
      <c r="V474" s="1">
        <v>0.09</v>
      </c>
      <c r="W474">
        <v>137</v>
      </c>
      <c r="X474">
        <v>80</v>
      </c>
      <c r="Y474" s="1">
        <v>0.57999999999999996</v>
      </c>
      <c r="Z474">
        <v>1</v>
      </c>
      <c r="AA474">
        <v>105</v>
      </c>
      <c r="AB474">
        <v>57</v>
      </c>
      <c r="AC474">
        <v>1</v>
      </c>
      <c r="AD474">
        <v>0</v>
      </c>
      <c r="AE474">
        <v>14</v>
      </c>
      <c r="AF474">
        <v>6</v>
      </c>
      <c r="AG474">
        <v>39</v>
      </c>
      <c r="AH474">
        <v>9</v>
      </c>
      <c r="AI474">
        <v>4</v>
      </c>
      <c r="AJ474">
        <v>19</v>
      </c>
      <c r="AK474">
        <v>5</v>
      </c>
      <c r="AL474">
        <v>4</v>
      </c>
      <c r="AM474">
        <v>24</v>
      </c>
      <c r="AN474">
        <v>108</v>
      </c>
      <c r="AO474">
        <v>52</v>
      </c>
      <c r="AP474" s="1">
        <v>0.48</v>
      </c>
      <c r="AQ474">
        <v>107</v>
      </c>
      <c r="AR474">
        <v>51</v>
      </c>
      <c r="AS474" s="1">
        <v>0.48</v>
      </c>
      <c r="AT474">
        <v>0</v>
      </c>
      <c r="AU474">
        <v>0</v>
      </c>
      <c r="AV474">
        <v>0</v>
      </c>
      <c r="AW474">
        <v>17</v>
      </c>
      <c r="AX474">
        <v>2</v>
      </c>
      <c r="AY474">
        <v>1</v>
      </c>
      <c r="AZ474">
        <v>0</v>
      </c>
      <c r="BA474" s="1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f t="shared" si="7"/>
        <v>4.2</v>
      </c>
    </row>
    <row r="475" spans="1:59" x14ac:dyDescent="0.3">
      <c r="A475" t="s">
        <v>526</v>
      </c>
      <c r="B475" s="4">
        <v>24</v>
      </c>
      <c r="C475" t="s">
        <v>786</v>
      </c>
      <c r="D475" t="s">
        <v>59</v>
      </c>
      <c r="E475" t="s">
        <v>773</v>
      </c>
      <c r="F475">
        <v>32</v>
      </c>
      <c r="G475">
        <v>1074</v>
      </c>
      <c r="H475">
        <v>0</v>
      </c>
      <c r="I475">
        <v>2</v>
      </c>
      <c r="J475">
        <v>18</v>
      </c>
      <c r="K475">
        <v>11</v>
      </c>
      <c r="L475" s="1">
        <v>0.11</v>
      </c>
      <c r="M475">
        <v>5</v>
      </c>
      <c r="N475">
        <v>0</v>
      </c>
      <c r="O475">
        <v>3</v>
      </c>
      <c r="P475">
        <v>582</v>
      </c>
      <c r="Q475">
        <v>405</v>
      </c>
      <c r="R475">
        <v>292</v>
      </c>
      <c r="S475" s="1">
        <v>0.72</v>
      </c>
      <c r="T475">
        <v>4</v>
      </c>
      <c r="U475">
        <v>0</v>
      </c>
      <c r="V475" s="1">
        <v>0</v>
      </c>
      <c r="W475">
        <v>153</v>
      </c>
      <c r="X475">
        <v>101</v>
      </c>
      <c r="Y475" s="1">
        <v>0.66</v>
      </c>
      <c r="Z475">
        <v>6</v>
      </c>
      <c r="AA475">
        <v>91</v>
      </c>
      <c r="AB475">
        <v>52</v>
      </c>
      <c r="AC475">
        <v>0</v>
      </c>
      <c r="AD475">
        <v>0</v>
      </c>
      <c r="AE475">
        <v>3</v>
      </c>
      <c r="AF475">
        <v>3</v>
      </c>
      <c r="AG475">
        <v>57</v>
      </c>
      <c r="AH475">
        <v>23</v>
      </c>
      <c r="AI475">
        <v>0</v>
      </c>
      <c r="AJ475">
        <v>5</v>
      </c>
      <c r="AK475">
        <v>6</v>
      </c>
      <c r="AL475">
        <v>4</v>
      </c>
      <c r="AM475">
        <v>30</v>
      </c>
      <c r="AN475">
        <v>104</v>
      </c>
      <c r="AO475">
        <v>36</v>
      </c>
      <c r="AP475" s="1">
        <v>0.35</v>
      </c>
      <c r="AQ475">
        <v>77</v>
      </c>
      <c r="AR475">
        <v>23</v>
      </c>
      <c r="AS475" s="1">
        <v>0.3</v>
      </c>
      <c r="AT475">
        <v>0</v>
      </c>
      <c r="AU475">
        <v>0</v>
      </c>
      <c r="AV475">
        <v>0</v>
      </c>
      <c r="AW475">
        <v>23</v>
      </c>
      <c r="AX475">
        <v>4</v>
      </c>
      <c r="AY475">
        <v>0</v>
      </c>
      <c r="AZ475">
        <v>0</v>
      </c>
      <c r="BA475" s="1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f t="shared" si="7"/>
        <v>4.2</v>
      </c>
    </row>
    <row r="476" spans="1:59" x14ac:dyDescent="0.3">
      <c r="A476" t="s">
        <v>414</v>
      </c>
      <c r="B476" s="4">
        <v>23</v>
      </c>
      <c r="C476" t="s">
        <v>391</v>
      </c>
      <c r="D476" t="s">
        <v>59</v>
      </c>
      <c r="E476" t="s">
        <v>773</v>
      </c>
      <c r="F476">
        <v>24</v>
      </c>
      <c r="G476">
        <v>1120</v>
      </c>
      <c r="H476">
        <v>0</v>
      </c>
      <c r="I476">
        <v>0</v>
      </c>
      <c r="J476">
        <v>5</v>
      </c>
      <c r="K476">
        <v>40</v>
      </c>
      <c r="L476" s="1">
        <v>0.19</v>
      </c>
      <c r="M476">
        <v>0</v>
      </c>
      <c r="N476">
        <v>0</v>
      </c>
      <c r="O476">
        <v>0</v>
      </c>
      <c r="P476">
        <v>643</v>
      </c>
      <c r="Q476">
        <v>414</v>
      </c>
      <c r="R476">
        <v>307</v>
      </c>
      <c r="S476" s="1">
        <v>0.74</v>
      </c>
      <c r="T476">
        <v>7</v>
      </c>
      <c r="U476">
        <v>0</v>
      </c>
      <c r="V476" s="1">
        <v>0</v>
      </c>
      <c r="W476">
        <v>211</v>
      </c>
      <c r="X476">
        <v>144</v>
      </c>
      <c r="Y476" s="1">
        <v>0.68</v>
      </c>
      <c r="Z476">
        <v>1</v>
      </c>
      <c r="AA476">
        <v>162</v>
      </c>
      <c r="AB476">
        <v>105</v>
      </c>
      <c r="AC476">
        <v>2</v>
      </c>
      <c r="AD476">
        <v>0</v>
      </c>
      <c r="AE476">
        <v>18</v>
      </c>
      <c r="AF476">
        <v>5</v>
      </c>
      <c r="AG476">
        <v>43</v>
      </c>
      <c r="AH476">
        <v>7</v>
      </c>
      <c r="AI476">
        <v>1</v>
      </c>
      <c r="AJ476">
        <v>10</v>
      </c>
      <c r="AK476">
        <v>8</v>
      </c>
      <c r="AL476">
        <v>3</v>
      </c>
      <c r="AM476">
        <v>21</v>
      </c>
      <c r="AN476">
        <v>164</v>
      </c>
      <c r="AO476">
        <v>53</v>
      </c>
      <c r="AP476" s="1">
        <v>0.32</v>
      </c>
      <c r="AQ476">
        <v>126</v>
      </c>
      <c r="AR476">
        <v>52</v>
      </c>
      <c r="AS476" s="1">
        <v>0.41</v>
      </c>
      <c r="AT476">
        <v>0</v>
      </c>
      <c r="AU476">
        <v>0</v>
      </c>
      <c r="AV476">
        <v>0</v>
      </c>
      <c r="AW476">
        <v>21</v>
      </c>
      <c r="AX476">
        <v>8</v>
      </c>
      <c r="AY476">
        <v>0</v>
      </c>
      <c r="AZ476">
        <v>0</v>
      </c>
      <c r="BA476" s="1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f t="shared" si="7"/>
        <v>4.2</v>
      </c>
    </row>
    <row r="477" spans="1:59" x14ac:dyDescent="0.3">
      <c r="A477" t="s">
        <v>647</v>
      </c>
      <c r="B477" s="4">
        <v>24</v>
      </c>
      <c r="C477" t="s">
        <v>783</v>
      </c>
      <c r="D477" t="s">
        <v>96</v>
      </c>
      <c r="E477" t="s">
        <v>774</v>
      </c>
      <c r="F477">
        <v>27</v>
      </c>
      <c r="G477">
        <v>1831</v>
      </c>
      <c r="H477">
        <v>0</v>
      </c>
      <c r="I477">
        <v>0</v>
      </c>
      <c r="J477">
        <v>5</v>
      </c>
      <c r="K477">
        <v>33</v>
      </c>
      <c r="L477" s="1">
        <v>0.2</v>
      </c>
      <c r="M477">
        <v>0</v>
      </c>
      <c r="N477">
        <v>0</v>
      </c>
      <c r="O477">
        <v>0</v>
      </c>
      <c r="P477">
        <v>1347</v>
      </c>
      <c r="Q477">
        <v>420</v>
      </c>
      <c r="R477">
        <v>286</v>
      </c>
      <c r="S477" s="1">
        <v>0.68</v>
      </c>
      <c r="T477">
        <v>26</v>
      </c>
      <c r="U477">
        <v>5</v>
      </c>
      <c r="V477" s="1">
        <v>0.19</v>
      </c>
      <c r="W477">
        <v>199</v>
      </c>
      <c r="X477">
        <v>121</v>
      </c>
      <c r="Y477" s="1">
        <v>0.61</v>
      </c>
      <c r="Z477">
        <v>7</v>
      </c>
      <c r="AA477">
        <v>152</v>
      </c>
      <c r="AB477">
        <v>93</v>
      </c>
      <c r="AC477">
        <v>3</v>
      </c>
      <c r="AD477">
        <v>1</v>
      </c>
      <c r="AE477">
        <v>16</v>
      </c>
      <c r="AF477">
        <v>9</v>
      </c>
      <c r="AG477">
        <v>68</v>
      </c>
      <c r="AH477">
        <v>11</v>
      </c>
      <c r="AI477">
        <v>1</v>
      </c>
      <c r="AJ477">
        <v>82</v>
      </c>
      <c r="AK477">
        <v>2</v>
      </c>
      <c r="AL477">
        <v>4</v>
      </c>
      <c r="AM477">
        <v>47</v>
      </c>
      <c r="AN477">
        <v>172</v>
      </c>
      <c r="AO477">
        <v>65</v>
      </c>
      <c r="AP477" s="1">
        <v>0.38</v>
      </c>
      <c r="AQ477">
        <v>171</v>
      </c>
      <c r="AR477">
        <v>64</v>
      </c>
      <c r="AS477" s="1">
        <v>0.37</v>
      </c>
      <c r="AT477">
        <v>0</v>
      </c>
      <c r="AU477">
        <v>0</v>
      </c>
      <c r="AV477">
        <v>0</v>
      </c>
      <c r="AW477">
        <v>16</v>
      </c>
      <c r="AX477">
        <v>3</v>
      </c>
      <c r="AY477">
        <v>0</v>
      </c>
      <c r="AZ477">
        <v>0</v>
      </c>
      <c r="BA477" s="1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f t="shared" si="7"/>
        <v>4.2</v>
      </c>
    </row>
    <row r="478" spans="1:59" x14ac:dyDescent="0.3">
      <c r="A478" t="s">
        <v>382</v>
      </c>
      <c r="B478" s="4">
        <v>25</v>
      </c>
      <c r="C478" t="s">
        <v>356</v>
      </c>
      <c r="D478" t="s">
        <v>59</v>
      </c>
      <c r="E478" t="s">
        <v>774</v>
      </c>
      <c r="F478">
        <v>15</v>
      </c>
      <c r="G478">
        <v>1186</v>
      </c>
      <c r="H478">
        <v>0</v>
      </c>
      <c r="I478">
        <v>0</v>
      </c>
      <c r="J478">
        <v>1</v>
      </c>
      <c r="K478">
        <v>2</v>
      </c>
      <c r="L478" s="1">
        <v>0</v>
      </c>
      <c r="M478">
        <v>0</v>
      </c>
      <c r="N478">
        <v>0</v>
      </c>
      <c r="O478">
        <v>1</v>
      </c>
      <c r="P478">
        <v>702</v>
      </c>
      <c r="Q478">
        <v>442</v>
      </c>
      <c r="R478">
        <v>363</v>
      </c>
      <c r="S478" s="1">
        <v>0.82</v>
      </c>
      <c r="T478">
        <v>31</v>
      </c>
      <c r="U478">
        <v>4</v>
      </c>
      <c r="V478" s="1">
        <v>0.13</v>
      </c>
      <c r="W478">
        <v>130</v>
      </c>
      <c r="X478">
        <v>104</v>
      </c>
      <c r="Y478" s="1">
        <v>0.8</v>
      </c>
      <c r="Z478">
        <v>0</v>
      </c>
      <c r="AA478">
        <v>108</v>
      </c>
      <c r="AB478">
        <v>61</v>
      </c>
      <c r="AC478">
        <v>0</v>
      </c>
      <c r="AD478">
        <v>1</v>
      </c>
      <c r="AE478">
        <v>0</v>
      </c>
      <c r="AF478">
        <v>5</v>
      </c>
      <c r="AG478">
        <v>39</v>
      </c>
      <c r="AH478">
        <v>0</v>
      </c>
      <c r="AI478">
        <v>1</v>
      </c>
      <c r="AJ478">
        <v>76</v>
      </c>
      <c r="AK478">
        <v>4</v>
      </c>
      <c r="AL478">
        <v>5</v>
      </c>
      <c r="AM478">
        <v>9</v>
      </c>
      <c r="AN478">
        <v>72</v>
      </c>
      <c r="AO478">
        <v>35</v>
      </c>
      <c r="AP478" s="1">
        <v>0.49</v>
      </c>
      <c r="AQ478">
        <v>24</v>
      </c>
      <c r="AR478">
        <v>10</v>
      </c>
      <c r="AS478" s="1">
        <v>0.42</v>
      </c>
      <c r="AT478">
        <v>0</v>
      </c>
      <c r="AU478">
        <v>0</v>
      </c>
      <c r="AV478">
        <v>0</v>
      </c>
      <c r="AW478">
        <v>5</v>
      </c>
      <c r="AX478">
        <v>2</v>
      </c>
      <c r="AY478">
        <v>0</v>
      </c>
      <c r="AZ478">
        <v>0</v>
      </c>
      <c r="BA478" s="1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f t="shared" si="7"/>
        <v>4.2</v>
      </c>
    </row>
    <row r="479" spans="1:59" x14ac:dyDescent="0.3">
      <c r="A479" t="s">
        <v>155</v>
      </c>
      <c r="B479" s="4">
        <v>27</v>
      </c>
      <c r="C479" t="s">
        <v>131</v>
      </c>
      <c r="D479" t="s">
        <v>105</v>
      </c>
      <c r="E479" t="s">
        <v>774</v>
      </c>
      <c r="F479">
        <v>17</v>
      </c>
      <c r="G479">
        <v>1108</v>
      </c>
      <c r="H479">
        <v>0</v>
      </c>
      <c r="I479">
        <v>0</v>
      </c>
      <c r="J479">
        <v>3</v>
      </c>
      <c r="K479">
        <v>16</v>
      </c>
      <c r="L479" s="1">
        <v>0.17</v>
      </c>
      <c r="M479">
        <v>2</v>
      </c>
      <c r="N479">
        <v>0</v>
      </c>
      <c r="O479">
        <v>0</v>
      </c>
      <c r="P479">
        <v>918</v>
      </c>
      <c r="Q479">
        <v>446</v>
      </c>
      <c r="R479">
        <v>350</v>
      </c>
      <c r="S479" s="1">
        <v>0.79</v>
      </c>
      <c r="T479">
        <v>34</v>
      </c>
      <c r="U479">
        <v>10</v>
      </c>
      <c r="V479" s="1">
        <v>0.28999999999999998</v>
      </c>
      <c r="W479">
        <v>223</v>
      </c>
      <c r="X479">
        <v>161</v>
      </c>
      <c r="Y479" s="1">
        <v>0.72</v>
      </c>
      <c r="Z479">
        <v>9</v>
      </c>
      <c r="AA479">
        <v>159</v>
      </c>
      <c r="AB479">
        <v>104</v>
      </c>
      <c r="AC479">
        <v>1</v>
      </c>
      <c r="AD479">
        <v>0</v>
      </c>
      <c r="AE479">
        <v>17</v>
      </c>
      <c r="AF479">
        <v>7</v>
      </c>
      <c r="AG479">
        <v>38</v>
      </c>
      <c r="AH479">
        <v>6</v>
      </c>
      <c r="AI479">
        <v>1</v>
      </c>
      <c r="AJ479">
        <v>58</v>
      </c>
      <c r="AK479">
        <v>5</v>
      </c>
      <c r="AL479">
        <v>0</v>
      </c>
      <c r="AM479">
        <v>39</v>
      </c>
      <c r="AN479">
        <v>108</v>
      </c>
      <c r="AO479">
        <v>45</v>
      </c>
      <c r="AP479" s="1">
        <v>0.42</v>
      </c>
      <c r="AQ479">
        <v>21</v>
      </c>
      <c r="AR479">
        <v>6</v>
      </c>
      <c r="AS479" s="1">
        <v>0.28999999999999998</v>
      </c>
      <c r="AT479">
        <v>0</v>
      </c>
      <c r="AU479">
        <v>0</v>
      </c>
      <c r="AV479">
        <v>0</v>
      </c>
      <c r="AW479">
        <v>22</v>
      </c>
      <c r="AX479">
        <v>5</v>
      </c>
      <c r="AY479">
        <v>0</v>
      </c>
      <c r="AZ479">
        <v>0</v>
      </c>
      <c r="BA479" s="1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f t="shared" si="7"/>
        <v>4.2</v>
      </c>
    </row>
    <row r="480" spans="1:59" x14ac:dyDescent="0.3">
      <c r="A480" t="s">
        <v>130</v>
      </c>
      <c r="B480" s="4">
        <v>33</v>
      </c>
      <c r="C480" t="s">
        <v>131</v>
      </c>
      <c r="D480" t="s">
        <v>59</v>
      </c>
      <c r="E480" t="s">
        <v>774</v>
      </c>
      <c r="F480">
        <v>25</v>
      </c>
      <c r="G480">
        <v>1596</v>
      </c>
      <c r="H480">
        <v>0</v>
      </c>
      <c r="I480">
        <v>0</v>
      </c>
      <c r="J480">
        <v>3</v>
      </c>
      <c r="K480">
        <v>0</v>
      </c>
      <c r="L480" s="1">
        <v>0</v>
      </c>
      <c r="M480">
        <v>1</v>
      </c>
      <c r="N480">
        <v>0</v>
      </c>
      <c r="O480">
        <v>0</v>
      </c>
      <c r="P480">
        <v>855</v>
      </c>
      <c r="Q480">
        <v>526</v>
      </c>
      <c r="R480">
        <v>414</v>
      </c>
      <c r="S480" s="1">
        <v>0.79</v>
      </c>
      <c r="T480">
        <v>33</v>
      </c>
      <c r="U480">
        <v>7</v>
      </c>
      <c r="V480" s="1">
        <v>0.21</v>
      </c>
      <c r="W480">
        <v>169</v>
      </c>
      <c r="X480">
        <v>110</v>
      </c>
      <c r="Y480" s="1">
        <v>0.65</v>
      </c>
      <c r="Z480">
        <v>1</v>
      </c>
      <c r="AA480">
        <v>96</v>
      </c>
      <c r="AB480">
        <v>52</v>
      </c>
      <c r="AC480">
        <v>0</v>
      </c>
      <c r="AD480">
        <v>0</v>
      </c>
      <c r="AE480">
        <v>1</v>
      </c>
      <c r="AF480">
        <v>2</v>
      </c>
      <c r="AG480">
        <v>50</v>
      </c>
      <c r="AH480">
        <v>7</v>
      </c>
      <c r="AI480">
        <v>3</v>
      </c>
      <c r="AJ480">
        <v>38</v>
      </c>
      <c r="AK480">
        <v>15</v>
      </c>
      <c r="AL480">
        <v>5</v>
      </c>
      <c r="AM480">
        <v>24</v>
      </c>
      <c r="AN480">
        <v>88</v>
      </c>
      <c r="AO480">
        <v>42</v>
      </c>
      <c r="AP480" s="1">
        <v>0.48</v>
      </c>
      <c r="AQ480">
        <v>29</v>
      </c>
      <c r="AR480">
        <v>14</v>
      </c>
      <c r="AS480" s="1">
        <v>0.48</v>
      </c>
      <c r="AT480">
        <v>0</v>
      </c>
      <c r="AU480">
        <v>0</v>
      </c>
      <c r="AV480">
        <v>0</v>
      </c>
      <c r="AW480">
        <v>19</v>
      </c>
      <c r="AX480">
        <v>7</v>
      </c>
      <c r="AY480">
        <v>0</v>
      </c>
      <c r="AZ480">
        <v>0</v>
      </c>
      <c r="BA480" s="1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f t="shared" si="7"/>
        <v>4.2</v>
      </c>
    </row>
    <row r="481" spans="1:59" x14ac:dyDescent="0.3">
      <c r="A481" t="s">
        <v>401</v>
      </c>
      <c r="B481" s="4">
        <v>28</v>
      </c>
      <c r="C481" t="s">
        <v>391</v>
      </c>
      <c r="D481" t="s">
        <v>59</v>
      </c>
      <c r="E481" t="s">
        <v>773</v>
      </c>
      <c r="F481">
        <v>22</v>
      </c>
      <c r="G481">
        <v>1540</v>
      </c>
      <c r="H481">
        <v>0</v>
      </c>
      <c r="I481">
        <v>2</v>
      </c>
      <c r="J481">
        <v>10</v>
      </c>
      <c r="K481">
        <v>21</v>
      </c>
      <c r="L481" s="1">
        <v>0.14000000000000001</v>
      </c>
      <c r="M481">
        <v>0</v>
      </c>
      <c r="N481">
        <v>0</v>
      </c>
      <c r="O481">
        <v>0</v>
      </c>
      <c r="P481">
        <v>1194</v>
      </c>
      <c r="Q481">
        <v>548</v>
      </c>
      <c r="R481">
        <v>450</v>
      </c>
      <c r="S481" s="1">
        <v>0.82</v>
      </c>
      <c r="T481">
        <v>47</v>
      </c>
      <c r="U481">
        <v>14</v>
      </c>
      <c r="V481" s="1">
        <v>0.3</v>
      </c>
      <c r="W481">
        <v>290</v>
      </c>
      <c r="X481">
        <v>227</v>
      </c>
      <c r="Y481" s="1">
        <v>0.78</v>
      </c>
      <c r="Z481">
        <v>5</v>
      </c>
      <c r="AA481">
        <v>278</v>
      </c>
      <c r="AB481">
        <v>157</v>
      </c>
      <c r="AC481">
        <v>5</v>
      </c>
      <c r="AD481">
        <v>0</v>
      </c>
      <c r="AE481">
        <v>29</v>
      </c>
      <c r="AF481">
        <v>10</v>
      </c>
      <c r="AG481">
        <v>55</v>
      </c>
      <c r="AH481">
        <v>8</v>
      </c>
      <c r="AI481">
        <v>0</v>
      </c>
      <c r="AJ481">
        <v>18</v>
      </c>
      <c r="AK481">
        <v>6</v>
      </c>
      <c r="AL481">
        <v>2</v>
      </c>
      <c r="AM481">
        <v>24</v>
      </c>
      <c r="AN481">
        <v>140</v>
      </c>
      <c r="AO481">
        <v>61</v>
      </c>
      <c r="AP481" s="1">
        <v>0.44</v>
      </c>
      <c r="AQ481">
        <v>22</v>
      </c>
      <c r="AR481">
        <v>7</v>
      </c>
      <c r="AS481" s="1">
        <v>0.32</v>
      </c>
      <c r="AT481">
        <v>0</v>
      </c>
      <c r="AU481">
        <v>0</v>
      </c>
      <c r="AV481">
        <v>0</v>
      </c>
      <c r="AW481">
        <v>9</v>
      </c>
      <c r="AX481">
        <v>4</v>
      </c>
      <c r="AY481">
        <v>0</v>
      </c>
      <c r="AZ481">
        <v>0</v>
      </c>
      <c r="BA481" s="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f t="shared" si="7"/>
        <v>4.2</v>
      </c>
    </row>
    <row r="482" spans="1:59" x14ac:dyDescent="0.3">
      <c r="A482" t="s">
        <v>85</v>
      </c>
      <c r="B482" s="4">
        <v>21</v>
      </c>
      <c r="C482" t="s">
        <v>58</v>
      </c>
      <c r="D482" t="s">
        <v>59</v>
      </c>
      <c r="E482" t="s">
        <v>775</v>
      </c>
      <c r="F482">
        <v>1</v>
      </c>
      <c r="G482">
        <v>6</v>
      </c>
      <c r="H482">
        <v>0</v>
      </c>
      <c r="I482">
        <v>0</v>
      </c>
      <c r="J482">
        <v>1</v>
      </c>
      <c r="K482">
        <v>0</v>
      </c>
      <c r="L482" s="1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 s="1">
        <v>0</v>
      </c>
      <c r="T482">
        <v>0</v>
      </c>
      <c r="U482">
        <v>0</v>
      </c>
      <c r="V482" s="1">
        <v>0</v>
      </c>
      <c r="W482">
        <v>0</v>
      </c>
      <c r="X482">
        <v>0</v>
      </c>
      <c r="Y482" s="1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 s="1">
        <v>0</v>
      </c>
      <c r="AQ482">
        <v>0</v>
      </c>
      <c r="AR482">
        <v>0</v>
      </c>
      <c r="AS482" s="1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s="1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f t="shared" si="7"/>
        <v>4.2</v>
      </c>
    </row>
    <row r="483" spans="1:59" x14ac:dyDescent="0.3">
      <c r="A483" t="s">
        <v>620</v>
      </c>
      <c r="B483" s="4">
        <v>23</v>
      </c>
      <c r="C483" t="s">
        <v>784</v>
      </c>
      <c r="D483" t="s">
        <v>74</v>
      </c>
      <c r="E483" t="s">
        <v>774</v>
      </c>
      <c r="F483">
        <v>13</v>
      </c>
      <c r="G483">
        <v>1018</v>
      </c>
      <c r="H483">
        <v>0</v>
      </c>
      <c r="I483">
        <v>2</v>
      </c>
      <c r="J483">
        <v>6</v>
      </c>
      <c r="K483">
        <v>15</v>
      </c>
      <c r="L483" s="1">
        <v>0.18</v>
      </c>
      <c r="M483">
        <v>1</v>
      </c>
      <c r="N483">
        <v>0</v>
      </c>
      <c r="O483">
        <v>0</v>
      </c>
      <c r="P483">
        <v>916</v>
      </c>
      <c r="Q483">
        <v>558</v>
      </c>
      <c r="R483">
        <v>446</v>
      </c>
      <c r="S483" s="1">
        <v>0.8</v>
      </c>
      <c r="T483">
        <v>13</v>
      </c>
      <c r="U483">
        <v>4</v>
      </c>
      <c r="V483" s="1">
        <v>0.31</v>
      </c>
      <c r="W483">
        <v>241</v>
      </c>
      <c r="X483">
        <v>181</v>
      </c>
      <c r="Y483" s="1">
        <v>0.75</v>
      </c>
      <c r="Z483">
        <v>5</v>
      </c>
      <c r="AA483">
        <v>101</v>
      </c>
      <c r="AB483">
        <v>55</v>
      </c>
      <c r="AC483">
        <v>1</v>
      </c>
      <c r="AD483">
        <v>0</v>
      </c>
      <c r="AE483">
        <v>2</v>
      </c>
      <c r="AF483">
        <v>1</v>
      </c>
      <c r="AG483">
        <v>86</v>
      </c>
      <c r="AH483">
        <v>5</v>
      </c>
      <c r="AI483">
        <v>1</v>
      </c>
      <c r="AJ483">
        <v>38</v>
      </c>
      <c r="AK483">
        <v>15</v>
      </c>
      <c r="AL483">
        <v>5</v>
      </c>
      <c r="AM483">
        <v>10</v>
      </c>
      <c r="AN483">
        <v>169</v>
      </c>
      <c r="AO483">
        <v>77</v>
      </c>
      <c r="AP483" s="1">
        <v>0.46</v>
      </c>
      <c r="AQ483">
        <v>117</v>
      </c>
      <c r="AR483">
        <v>60</v>
      </c>
      <c r="AS483" s="1">
        <v>0.51</v>
      </c>
      <c r="AT483">
        <v>0</v>
      </c>
      <c r="AU483">
        <v>0</v>
      </c>
      <c r="AV483">
        <v>0</v>
      </c>
      <c r="AW483">
        <v>10</v>
      </c>
      <c r="AX483">
        <v>4</v>
      </c>
      <c r="AY483">
        <v>0</v>
      </c>
      <c r="AZ483">
        <v>0</v>
      </c>
      <c r="BA483" s="1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f t="shared" si="7"/>
        <v>4.2</v>
      </c>
    </row>
    <row r="484" spans="1:59" x14ac:dyDescent="0.3">
      <c r="A484" t="s">
        <v>649</v>
      </c>
      <c r="B484" s="4">
        <v>26</v>
      </c>
      <c r="C484" t="s">
        <v>783</v>
      </c>
      <c r="D484" t="s">
        <v>443</v>
      </c>
      <c r="E484" t="s">
        <v>774</v>
      </c>
      <c r="F484">
        <v>33</v>
      </c>
      <c r="G484">
        <v>2037</v>
      </c>
      <c r="H484">
        <v>0</v>
      </c>
      <c r="I484">
        <v>0</v>
      </c>
      <c r="J484">
        <v>18</v>
      </c>
      <c r="K484">
        <v>3</v>
      </c>
      <c r="L484" s="1">
        <v>0</v>
      </c>
      <c r="M484">
        <v>3</v>
      </c>
      <c r="N484">
        <v>0</v>
      </c>
      <c r="O484">
        <v>3</v>
      </c>
      <c r="P484">
        <v>1575</v>
      </c>
      <c r="Q484">
        <v>558</v>
      </c>
      <c r="R484">
        <v>434</v>
      </c>
      <c r="S484" s="1">
        <v>0.78</v>
      </c>
      <c r="T484">
        <v>14</v>
      </c>
      <c r="U484">
        <v>4</v>
      </c>
      <c r="V484" s="1">
        <v>0.28999999999999998</v>
      </c>
      <c r="W484">
        <v>179</v>
      </c>
      <c r="X484">
        <v>110</v>
      </c>
      <c r="Y484" s="1">
        <v>0.62</v>
      </c>
      <c r="Z484">
        <v>0</v>
      </c>
      <c r="AA484">
        <v>134</v>
      </c>
      <c r="AB484">
        <v>82</v>
      </c>
      <c r="AC484">
        <v>0</v>
      </c>
      <c r="AD484">
        <v>0</v>
      </c>
      <c r="AE484">
        <v>0</v>
      </c>
      <c r="AF484">
        <v>0</v>
      </c>
      <c r="AG484">
        <v>42</v>
      </c>
      <c r="AH484">
        <v>0</v>
      </c>
      <c r="AI484">
        <v>2</v>
      </c>
      <c r="AJ484">
        <v>123</v>
      </c>
      <c r="AK484">
        <v>12</v>
      </c>
      <c r="AL484">
        <v>4</v>
      </c>
      <c r="AM484">
        <v>35</v>
      </c>
      <c r="AN484">
        <v>83</v>
      </c>
      <c r="AO484">
        <v>38</v>
      </c>
      <c r="AP484" s="1">
        <v>0.46</v>
      </c>
      <c r="AQ484">
        <v>51</v>
      </c>
      <c r="AR484">
        <v>28</v>
      </c>
      <c r="AS484" s="1">
        <v>0.55000000000000004</v>
      </c>
      <c r="AT484">
        <v>0</v>
      </c>
      <c r="AU484">
        <v>0</v>
      </c>
      <c r="AV484">
        <v>0</v>
      </c>
      <c r="AW484">
        <v>17</v>
      </c>
      <c r="AX484">
        <v>4</v>
      </c>
      <c r="AY484">
        <v>1</v>
      </c>
      <c r="AZ484">
        <v>0</v>
      </c>
      <c r="BA484" s="1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f t="shared" si="7"/>
        <v>4.2</v>
      </c>
    </row>
    <row r="485" spans="1:59" x14ac:dyDescent="0.3">
      <c r="A485" t="s">
        <v>409</v>
      </c>
      <c r="B485" s="4">
        <v>23</v>
      </c>
      <c r="C485" t="s">
        <v>391</v>
      </c>
      <c r="D485" t="s">
        <v>59</v>
      </c>
      <c r="E485" t="s">
        <v>774</v>
      </c>
      <c r="F485">
        <v>14</v>
      </c>
      <c r="G485">
        <v>1112</v>
      </c>
      <c r="H485">
        <v>0</v>
      </c>
      <c r="I485">
        <v>0</v>
      </c>
      <c r="J485">
        <v>5</v>
      </c>
      <c r="K485">
        <v>0</v>
      </c>
      <c r="L485" s="1">
        <v>0</v>
      </c>
      <c r="M485">
        <v>0</v>
      </c>
      <c r="N485">
        <v>0</v>
      </c>
      <c r="O485">
        <v>0</v>
      </c>
      <c r="P485">
        <v>799</v>
      </c>
      <c r="Q485">
        <v>559</v>
      </c>
      <c r="R485">
        <v>495</v>
      </c>
      <c r="S485" s="1">
        <v>0.89</v>
      </c>
      <c r="T485">
        <v>0</v>
      </c>
      <c r="U485">
        <v>0</v>
      </c>
      <c r="V485" s="1">
        <v>0</v>
      </c>
      <c r="W485">
        <v>64</v>
      </c>
      <c r="X485">
        <v>36</v>
      </c>
      <c r="Y485" s="1">
        <v>0.56000000000000005</v>
      </c>
      <c r="Z485">
        <v>0</v>
      </c>
      <c r="AA485">
        <v>150</v>
      </c>
      <c r="AB485">
        <v>81</v>
      </c>
      <c r="AC485">
        <v>0</v>
      </c>
      <c r="AD485">
        <v>0</v>
      </c>
      <c r="AE485">
        <v>0</v>
      </c>
      <c r="AF485">
        <v>0</v>
      </c>
      <c r="AG485">
        <v>38</v>
      </c>
      <c r="AH485">
        <v>4</v>
      </c>
      <c r="AI485">
        <v>2</v>
      </c>
      <c r="AJ485">
        <v>45</v>
      </c>
      <c r="AK485">
        <v>19</v>
      </c>
      <c r="AL485">
        <v>13</v>
      </c>
      <c r="AM485">
        <v>31</v>
      </c>
      <c r="AN485">
        <v>19</v>
      </c>
      <c r="AO485">
        <v>11</v>
      </c>
      <c r="AP485" s="1">
        <v>0.57999999999999996</v>
      </c>
      <c r="AQ485">
        <v>30</v>
      </c>
      <c r="AR485">
        <v>15</v>
      </c>
      <c r="AS485" s="1">
        <v>0.5</v>
      </c>
      <c r="AT485">
        <v>0</v>
      </c>
      <c r="AU485">
        <v>0</v>
      </c>
      <c r="AV485">
        <v>0</v>
      </c>
      <c r="AW485">
        <v>16</v>
      </c>
      <c r="AX485">
        <v>3</v>
      </c>
      <c r="AY485">
        <v>0</v>
      </c>
      <c r="AZ485">
        <v>0</v>
      </c>
      <c r="BA485" s="1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f t="shared" si="7"/>
        <v>4.2</v>
      </c>
    </row>
    <row r="486" spans="1:59" x14ac:dyDescent="0.3">
      <c r="A486" t="s">
        <v>200</v>
      </c>
      <c r="B486" s="4">
        <v>20</v>
      </c>
      <c r="C486" t="s">
        <v>170</v>
      </c>
      <c r="D486" t="s">
        <v>88</v>
      </c>
      <c r="E486" t="s">
        <v>773</v>
      </c>
      <c r="F486">
        <v>31</v>
      </c>
      <c r="G486">
        <v>1442</v>
      </c>
      <c r="H486">
        <v>0</v>
      </c>
      <c r="I486">
        <v>0</v>
      </c>
      <c r="J486">
        <v>9</v>
      </c>
      <c r="K486">
        <v>43</v>
      </c>
      <c r="L486" s="1">
        <v>0.21</v>
      </c>
      <c r="M486">
        <v>0</v>
      </c>
      <c r="N486">
        <v>0</v>
      </c>
      <c r="O486">
        <v>2</v>
      </c>
      <c r="P486">
        <v>1016</v>
      </c>
      <c r="Q486">
        <v>563</v>
      </c>
      <c r="R486">
        <v>447</v>
      </c>
      <c r="S486" s="1">
        <v>0.79</v>
      </c>
      <c r="T486">
        <v>20</v>
      </c>
      <c r="U486">
        <v>1</v>
      </c>
      <c r="V486" s="1">
        <v>0.05</v>
      </c>
      <c r="W486">
        <v>272</v>
      </c>
      <c r="X486">
        <v>199</v>
      </c>
      <c r="Y486" s="1">
        <v>0.73</v>
      </c>
      <c r="Z486">
        <v>5</v>
      </c>
      <c r="AA486">
        <v>244</v>
      </c>
      <c r="AB486">
        <v>119</v>
      </c>
      <c r="AC486">
        <v>3</v>
      </c>
      <c r="AD486">
        <v>1</v>
      </c>
      <c r="AE486">
        <v>24</v>
      </c>
      <c r="AF486">
        <v>8</v>
      </c>
      <c r="AG486">
        <v>81</v>
      </c>
      <c r="AH486">
        <v>21</v>
      </c>
      <c r="AI486">
        <v>2</v>
      </c>
      <c r="AJ486">
        <v>31</v>
      </c>
      <c r="AK486">
        <v>8</v>
      </c>
      <c r="AL486">
        <v>8</v>
      </c>
      <c r="AM486">
        <v>49</v>
      </c>
      <c r="AN486">
        <v>197</v>
      </c>
      <c r="AO486">
        <v>88</v>
      </c>
      <c r="AP486" s="1">
        <v>0.45</v>
      </c>
      <c r="AQ486">
        <v>66</v>
      </c>
      <c r="AR486">
        <v>30</v>
      </c>
      <c r="AS486" s="1">
        <v>0.46</v>
      </c>
      <c r="AT486">
        <v>0</v>
      </c>
      <c r="AU486">
        <v>0</v>
      </c>
      <c r="AV486">
        <v>0</v>
      </c>
      <c r="AW486">
        <v>19</v>
      </c>
      <c r="AX486">
        <v>6</v>
      </c>
      <c r="AY486">
        <v>0</v>
      </c>
      <c r="AZ486">
        <v>0</v>
      </c>
      <c r="BA486" s="1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f t="shared" si="7"/>
        <v>4.2</v>
      </c>
    </row>
    <row r="487" spans="1:59" x14ac:dyDescent="0.3">
      <c r="A487" t="s">
        <v>394</v>
      </c>
      <c r="B487" s="4">
        <v>25</v>
      </c>
      <c r="C487" t="s">
        <v>391</v>
      </c>
      <c r="D487" t="s">
        <v>96</v>
      </c>
      <c r="E487" t="s">
        <v>773</v>
      </c>
      <c r="F487">
        <v>31</v>
      </c>
      <c r="G487">
        <v>2170</v>
      </c>
      <c r="H487">
        <v>0</v>
      </c>
      <c r="I487">
        <v>0</v>
      </c>
      <c r="J487">
        <v>7</v>
      </c>
      <c r="K487">
        <v>20</v>
      </c>
      <c r="L487" s="1">
        <v>0.2</v>
      </c>
      <c r="M487">
        <v>0</v>
      </c>
      <c r="N487">
        <v>1</v>
      </c>
      <c r="O487">
        <v>0</v>
      </c>
      <c r="P487">
        <v>1523</v>
      </c>
      <c r="Q487">
        <v>571</v>
      </c>
      <c r="R487">
        <v>433</v>
      </c>
      <c r="S487" s="1">
        <v>0.76</v>
      </c>
      <c r="T487">
        <v>53</v>
      </c>
      <c r="U487">
        <v>6</v>
      </c>
      <c r="V487" s="1">
        <v>0.11</v>
      </c>
      <c r="W487">
        <v>287</v>
      </c>
      <c r="X487">
        <v>207</v>
      </c>
      <c r="Y487" s="1">
        <v>0.72</v>
      </c>
      <c r="Z487">
        <v>0</v>
      </c>
      <c r="AA487">
        <v>196</v>
      </c>
      <c r="AB487">
        <v>120</v>
      </c>
      <c r="AC487">
        <v>1</v>
      </c>
      <c r="AD487">
        <v>1</v>
      </c>
      <c r="AE487">
        <v>9</v>
      </c>
      <c r="AF487">
        <v>8</v>
      </c>
      <c r="AG487">
        <v>63</v>
      </c>
      <c r="AH487">
        <v>22</v>
      </c>
      <c r="AI487">
        <v>1</v>
      </c>
      <c r="AJ487">
        <v>33</v>
      </c>
      <c r="AK487">
        <v>4</v>
      </c>
      <c r="AL487">
        <v>3</v>
      </c>
      <c r="AM487">
        <v>37</v>
      </c>
      <c r="AN487">
        <v>165</v>
      </c>
      <c r="AO487">
        <v>84</v>
      </c>
      <c r="AP487" s="1">
        <v>0.51</v>
      </c>
      <c r="AQ487">
        <v>27</v>
      </c>
      <c r="AR487">
        <v>7</v>
      </c>
      <c r="AS487" s="1">
        <v>0.26</v>
      </c>
      <c r="AT487">
        <v>0</v>
      </c>
      <c r="AU487">
        <v>0</v>
      </c>
      <c r="AV487">
        <v>0</v>
      </c>
      <c r="AW487">
        <v>24</v>
      </c>
      <c r="AX487">
        <v>8</v>
      </c>
      <c r="AY487">
        <v>0</v>
      </c>
      <c r="AZ487">
        <v>0</v>
      </c>
      <c r="BA487" s="1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f t="shared" si="7"/>
        <v>4.2</v>
      </c>
    </row>
    <row r="488" spans="1:59" x14ac:dyDescent="0.3">
      <c r="A488" t="s">
        <v>166</v>
      </c>
      <c r="B488" s="4">
        <v>25</v>
      </c>
      <c r="C488" t="s">
        <v>131</v>
      </c>
      <c r="D488" t="s">
        <v>167</v>
      </c>
      <c r="E488" t="s">
        <v>773</v>
      </c>
      <c r="F488">
        <v>28</v>
      </c>
      <c r="G488">
        <v>1965</v>
      </c>
      <c r="H488">
        <v>0</v>
      </c>
      <c r="I488">
        <v>3</v>
      </c>
      <c r="J488">
        <v>9</v>
      </c>
      <c r="K488">
        <v>9</v>
      </c>
      <c r="L488" s="1">
        <v>7.0000000000000007E-2</v>
      </c>
      <c r="M488">
        <v>2</v>
      </c>
      <c r="N488">
        <v>0</v>
      </c>
      <c r="O488">
        <v>0</v>
      </c>
      <c r="P488">
        <v>1393</v>
      </c>
      <c r="Q488">
        <v>586</v>
      </c>
      <c r="R488">
        <v>494</v>
      </c>
      <c r="S488" s="1">
        <v>0.84</v>
      </c>
      <c r="T488">
        <v>19</v>
      </c>
      <c r="U488">
        <v>3</v>
      </c>
      <c r="V488" s="1">
        <v>0.16</v>
      </c>
      <c r="W488">
        <v>227</v>
      </c>
      <c r="X488">
        <v>173</v>
      </c>
      <c r="Y488" s="1">
        <v>0.76</v>
      </c>
      <c r="Z488">
        <v>8</v>
      </c>
      <c r="AA488">
        <v>313</v>
      </c>
      <c r="AB488">
        <v>177</v>
      </c>
      <c r="AC488">
        <v>1</v>
      </c>
      <c r="AD488">
        <v>0</v>
      </c>
      <c r="AE488">
        <v>16</v>
      </c>
      <c r="AF488">
        <v>11</v>
      </c>
      <c r="AG488">
        <v>80</v>
      </c>
      <c r="AH488">
        <v>12</v>
      </c>
      <c r="AI488">
        <v>4</v>
      </c>
      <c r="AJ488">
        <v>37</v>
      </c>
      <c r="AK488">
        <v>8</v>
      </c>
      <c r="AL488">
        <v>5</v>
      </c>
      <c r="AM488">
        <v>83</v>
      </c>
      <c r="AN488">
        <v>267</v>
      </c>
      <c r="AO488">
        <v>129</v>
      </c>
      <c r="AP488" s="1">
        <v>0.48</v>
      </c>
      <c r="AQ488">
        <v>35</v>
      </c>
      <c r="AR488">
        <v>10</v>
      </c>
      <c r="AS488" s="1">
        <v>0.28999999999999998</v>
      </c>
      <c r="AT488">
        <v>0</v>
      </c>
      <c r="AU488">
        <v>0</v>
      </c>
      <c r="AV488">
        <v>0</v>
      </c>
      <c r="AW488">
        <v>45</v>
      </c>
      <c r="AX488">
        <v>7</v>
      </c>
      <c r="AY488">
        <v>0</v>
      </c>
      <c r="AZ488">
        <v>0</v>
      </c>
      <c r="BA488" s="1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f t="shared" si="7"/>
        <v>4.2</v>
      </c>
    </row>
    <row r="489" spans="1:59" x14ac:dyDescent="0.3">
      <c r="A489" t="s">
        <v>164</v>
      </c>
      <c r="B489" s="4">
        <v>18</v>
      </c>
      <c r="C489" t="s">
        <v>131</v>
      </c>
      <c r="D489" t="s">
        <v>59</v>
      </c>
      <c r="E489" t="s">
        <v>775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 s="1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1">
        <v>0</v>
      </c>
      <c r="T489">
        <v>0</v>
      </c>
      <c r="U489">
        <v>0</v>
      </c>
      <c r="V489" s="1">
        <v>0</v>
      </c>
      <c r="W489">
        <v>0</v>
      </c>
      <c r="X489">
        <v>0</v>
      </c>
      <c r="Y489" s="1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s="1">
        <v>0</v>
      </c>
      <c r="AQ489">
        <v>0</v>
      </c>
      <c r="AR489">
        <v>0</v>
      </c>
      <c r="AS489" s="1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s="1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f t="shared" si="7"/>
        <v>4.2</v>
      </c>
    </row>
    <row r="490" spans="1:59" x14ac:dyDescent="0.3">
      <c r="A490" t="s">
        <v>168</v>
      </c>
      <c r="B490" s="4">
        <v>19</v>
      </c>
      <c r="C490" t="s">
        <v>131</v>
      </c>
      <c r="D490" t="s">
        <v>59</v>
      </c>
      <c r="E490" t="s">
        <v>775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 s="1">
        <v>0</v>
      </c>
      <c r="M490">
        <v>0</v>
      </c>
      <c r="N490">
        <v>0</v>
      </c>
      <c r="O490">
        <v>0</v>
      </c>
      <c r="P490">
        <v>3</v>
      </c>
      <c r="Q490">
        <v>0</v>
      </c>
      <c r="R490">
        <v>0</v>
      </c>
      <c r="S490" s="1">
        <v>0</v>
      </c>
      <c r="T490">
        <v>0</v>
      </c>
      <c r="U490">
        <v>0</v>
      </c>
      <c r="V490" s="1">
        <v>0</v>
      </c>
      <c r="W490">
        <v>0</v>
      </c>
      <c r="X490">
        <v>0</v>
      </c>
      <c r="Y490" s="1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 s="1">
        <v>0</v>
      </c>
      <c r="AQ490">
        <v>0</v>
      </c>
      <c r="AR490">
        <v>0</v>
      </c>
      <c r="AS490" s="1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s="1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f t="shared" si="7"/>
        <v>4.2</v>
      </c>
    </row>
    <row r="491" spans="1:59" x14ac:dyDescent="0.3">
      <c r="A491" t="s">
        <v>179</v>
      </c>
      <c r="B491" s="4">
        <v>18</v>
      </c>
      <c r="C491" t="s">
        <v>170</v>
      </c>
      <c r="D491" t="s">
        <v>66</v>
      </c>
      <c r="E491" t="s">
        <v>775</v>
      </c>
      <c r="F491">
        <v>3</v>
      </c>
      <c r="G491">
        <v>11</v>
      </c>
      <c r="H491">
        <v>0</v>
      </c>
      <c r="I491">
        <v>0</v>
      </c>
      <c r="J491">
        <v>0</v>
      </c>
      <c r="K491">
        <v>0</v>
      </c>
      <c r="L491" s="1">
        <v>0</v>
      </c>
      <c r="M491">
        <v>0</v>
      </c>
      <c r="N491">
        <v>0</v>
      </c>
      <c r="O491">
        <v>0</v>
      </c>
      <c r="P491">
        <v>7</v>
      </c>
      <c r="Q491">
        <v>0</v>
      </c>
      <c r="R491">
        <v>0</v>
      </c>
      <c r="S491" s="1">
        <v>0</v>
      </c>
      <c r="T491">
        <v>0</v>
      </c>
      <c r="U491">
        <v>0</v>
      </c>
      <c r="V491" s="1">
        <v>0</v>
      </c>
      <c r="W491">
        <v>0</v>
      </c>
      <c r="X491">
        <v>0</v>
      </c>
      <c r="Y491" s="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0</v>
      </c>
      <c r="AM491">
        <v>3</v>
      </c>
      <c r="AN491">
        <v>0</v>
      </c>
      <c r="AO491">
        <v>0</v>
      </c>
      <c r="AP491" s="1">
        <v>0</v>
      </c>
      <c r="AQ491">
        <v>0</v>
      </c>
      <c r="AR491">
        <v>0</v>
      </c>
      <c r="AS491" s="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s="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f t="shared" si="7"/>
        <v>4.2</v>
      </c>
    </row>
    <row r="492" spans="1:59" x14ac:dyDescent="0.3">
      <c r="A492" t="s">
        <v>541</v>
      </c>
      <c r="B492" s="4">
        <v>31</v>
      </c>
      <c r="C492" t="s">
        <v>785</v>
      </c>
      <c r="D492" t="s">
        <v>62</v>
      </c>
      <c r="E492" t="s">
        <v>774</v>
      </c>
      <c r="F492">
        <v>15</v>
      </c>
      <c r="G492">
        <v>959</v>
      </c>
      <c r="H492">
        <v>0</v>
      </c>
      <c r="I492">
        <v>1</v>
      </c>
      <c r="J492">
        <v>6</v>
      </c>
      <c r="K492">
        <v>46</v>
      </c>
      <c r="L492" s="1">
        <v>0.23</v>
      </c>
      <c r="M492">
        <v>0</v>
      </c>
      <c r="N492">
        <v>0</v>
      </c>
      <c r="O492">
        <v>0</v>
      </c>
      <c r="P492">
        <v>587</v>
      </c>
      <c r="Q492">
        <v>658</v>
      </c>
      <c r="R492">
        <v>507</v>
      </c>
      <c r="S492" s="1">
        <v>0.77</v>
      </c>
      <c r="T492">
        <v>16</v>
      </c>
      <c r="U492">
        <v>3</v>
      </c>
      <c r="V492" s="1">
        <v>0.19</v>
      </c>
      <c r="W492">
        <v>362</v>
      </c>
      <c r="X492">
        <v>256</v>
      </c>
      <c r="Y492" s="1">
        <v>0.71</v>
      </c>
      <c r="Z492">
        <v>6</v>
      </c>
      <c r="AA492">
        <v>268</v>
      </c>
      <c r="AB492">
        <v>145</v>
      </c>
      <c r="AC492">
        <v>2</v>
      </c>
      <c r="AD492">
        <v>2</v>
      </c>
      <c r="AE492">
        <v>24</v>
      </c>
      <c r="AF492">
        <v>16</v>
      </c>
      <c r="AG492">
        <v>55</v>
      </c>
      <c r="AH492">
        <v>6</v>
      </c>
      <c r="AI492">
        <v>1</v>
      </c>
      <c r="AJ492">
        <v>38</v>
      </c>
      <c r="AK492">
        <v>3</v>
      </c>
      <c r="AL492">
        <v>2</v>
      </c>
      <c r="AM492">
        <v>25</v>
      </c>
      <c r="AN492">
        <v>202</v>
      </c>
      <c r="AO492">
        <v>67</v>
      </c>
      <c r="AP492" s="1">
        <v>0.33</v>
      </c>
      <c r="AQ492">
        <v>83</v>
      </c>
      <c r="AR492">
        <v>27</v>
      </c>
      <c r="AS492" s="1">
        <v>0.33</v>
      </c>
      <c r="AT492">
        <v>0</v>
      </c>
      <c r="AU492">
        <v>0</v>
      </c>
      <c r="AV492">
        <v>0</v>
      </c>
      <c r="AW492">
        <v>12</v>
      </c>
      <c r="AX492">
        <v>2</v>
      </c>
      <c r="AY492">
        <v>0</v>
      </c>
      <c r="AZ492">
        <v>0</v>
      </c>
      <c r="BA492" s="1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f t="shared" si="7"/>
        <v>4.2</v>
      </c>
    </row>
    <row r="493" spans="1:59" x14ac:dyDescent="0.3">
      <c r="A493" t="s">
        <v>297</v>
      </c>
      <c r="B493" s="4">
        <v>24</v>
      </c>
      <c r="C493" t="s">
        <v>270</v>
      </c>
      <c r="D493" t="s">
        <v>59</v>
      </c>
      <c r="E493" t="s">
        <v>774</v>
      </c>
      <c r="F493">
        <v>37</v>
      </c>
      <c r="G493">
        <v>3102</v>
      </c>
      <c r="H493">
        <v>0</v>
      </c>
      <c r="I493">
        <v>5</v>
      </c>
      <c r="J493">
        <v>12</v>
      </c>
      <c r="K493">
        <v>1</v>
      </c>
      <c r="L493" s="1">
        <v>0</v>
      </c>
      <c r="M493">
        <v>2</v>
      </c>
      <c r="N493">
        <v>0</v>
      </c>
      <c r="O493">
        <v>2</v>
      </c>
      <c r="P493">
        <v>1838</v>
      </c>
      <c r="Q493">
        <v>675</v>
      </c>
      <c r="R493">
        <v>596</v>
      </c>
      <c r="S493" s="1">
        <v>0.88</v>
      </c>
      <c r="T493">
        <v>1</v>
      </c>
      <c r="U493">
        <v>0</v>
      </c>
      <c r="V493" s="1">
        <v>0</v>
      </c>
      <c r="W493">
        <v>87</v>
      </c>
      <c r="X493">
        <v>67</v>
      </c>
      <c r="Y493" s="1">
        <v>0.77</v>
      </c>
      <c r="Z493">
        <v>0</v>
      </c>
      <c r="AA493">
        <v>185</v>
      </c>
      <c r="AB493">
        <v>93</v>
      </c>
      <c r="AC493">
        <v>0</v>
      </c>
      <c r="AD493">
        <v>0</v>
      </c>
      <c r="AE493">
        <v>0</v>
      </c>
      <c r="AF493">
        <v>0</v>
      </c>
      <c r="AG493">
        <v>38</v>
      </c>
      <c r="AH493">
        <v>30</v>
      </c>
      <c r="AI493">
        <v>7</v>
      </c>
      <c r="AJ493">
        <v>95</v>
      </c>
      <c r="AK493">
        <v>7</v>
      </c>
      <c r="AL493">
        <v>11</v>
      </c>
      <c r="AM493">
        <v>91</v>
      </c>
      <c r="AN493">
        <v>23</v>
      </c>
      <c r="AO493">
        <v>19</v>
      </c>
      <c r="AP493" s="1">
        <v>0.83</v>
      </c>
      <c r="AQ493">
        <v>51</v>
      </c>
      <c r="AR493">
        <v>28</v>
      </c>
      <c r="AS493" s="1">
        <v>0.55000000000000004</v>
      </c>
      <c r="AT493">
        <v>0</v>
      </c>
      <c r="AU493">
        <v>0</v>
      </c>
      <c r="AV493">
        <v>0</v>
      </c>
      <c r="AW493">
        <v>23</v>
      </c>
      <c r="AX493">
        <v>2</v>
      </c>
      <c r="AY493">
        <v>0</v>
      </c>
      <c r="AZ493">
        <v>0</v>
      </c>
      <c r="BA493" s="1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f t="shared" si="7"/>
        <v>4.2</v>
      </c>
    </row>
    <row r="494" spans="1:59" x14ac:dyDescent="0.3">
      <c r="A494" t="s">
        <v>269</v>
      </c>
      <c r="B494" s="4">
        <v>20</v>
      </c>
      <c r="C494" t="s">
        <v>270</v>
      </c>
      <c r="D494" t="s">
        <v>59</v>
      </c>
      <c r="E494" t="s">
        <v>773</v>
      </c>
      <c r="F494">
        <v>20</v>
      </c>
      <c r="G494">
        <v>1326</v>
      </c>
      <c r="H494">
        <v>0</v>
      </c>
      <c r="I494">
        <v>2</v>
      </c>
      <c r="J494">
        <v>13</v>
      </c>
      <c r="K494">
        <v>5</v>
      </c>
      <c r="L494" s="1">
        <v>0</v>
      </c>
      <c r="M494">
        <v>0</v>
      </c>
      <c r="N494">
        <v>0</v>
      </c>
      <c r="O494">
        <v>0</v>
      </c>
      <c r="P494">
        <v>913</v>
      </c>
      <c r="Q494">
        <v>679</v>
      </c>
      <c r="R494">
        <v>534</v>
      </c>
      <c r="S494" s="1">
        <v>0.79</v>
      </c>
      <c r="T494">
        <v>18</v>
      </c>
      <c r="U494">
        <v>5</v>
      </c>
      <c r="V494" s="1">
        <v>0.28000000000000003</v>
      </c>
      <c r="W494">
        <v>245</v>
      </c>
      <c r="X494">
        <v>168</v>
      </c>
      <c r="Y494" s="1">
        <v>0.69</v>
      </c>
      <c r="Z494">
        <v>5</v>
      </c>
      <c r="AA494">
        <v>145</v>
      </c>
      <c r="AB494">
        <v>75</v>
      </c>
      <c r="AC494">
        <v>0</v>
      </c>
      <c r="AD494">
        <v>0</v>
      </c>
      <c r="AE494">
        <v>1</v>
      </c>
      <c r="AF494">
        <v>4</v>
      </c>
      <c r="AG494">
        <v>102</v>
      </c>
      <c r="AH494">
        <v>13</v>
      </c>
      <c r="AI494">
        <v>0</v>
      </c>
      <c r="AJ494">
        <v>27</v>
      </c>
      <c r="AK494">
        <v>20</v>
      </c>
      <c r="AL494">
        <v>2</v>
      </c>
      <c r="AM494">
        <v>34</v>
      </c>
      <c r="AN494">
        <v>116</v>
      </c>
      <c r="AO494">
        <v>57</v>
      </c>
      <c r="AP494" s="1">
        <v>0.49</v>
      </c>
      <c r="AQ494">
        <v>23</v>
      </c>
      <c r="AR494">
        <v>7</v>
      </c>
      <c r="AS494" s="1">
        <v>0.3</v>
      </c>
      <c r="AT494">
        <v>0</v>
      </c>
      <c r="AU494">
        <v>0</v>
      </c>
      <c r="AV494">
        <v>0</v>
      </c>
      <c r="AW494">
        <v>12</v>
      </c>
      <c r="AX494">
        <v>2</v>
      </c>
      <c r="AY494">
        <v>0</v>
      </c>
      <c r="AZ494">
        <v>0</v>
      </c>
      <c r="BA494" s="1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f t="shared" si="7"/>
        <v>4.2</v>
      </c>
    </row>
    <row r="495" spans="1:59" x14ac:dyDescent="0.3">
      <c r="A495" t="s">
        <v>145</v>
      </c>
      <c r="B495" s="4">
        <v>21</v>
      </c>
      <c r="C495" t="s">
        <v>131</v>
      </c>
      <c r="D495" t="s">
        <v>88</v>
      </c>
      <c r="E495" t="s">
        <v>774</v>
      </c>
      <c r="F495">
        <v>36</v>
      </c>
      <c r="G495">
        <v>3113</v>
      </c>
      <c r="H495">
        <v>0</v>
      </c>
      <c r="I495">
        <v>1</v>
      </c>
      <c r="J495">
        <v>12</v>
      </c>
      <c r="K495">
        <v>29</v>
      </c>
      <c r="L495" s="1">
        <v>0.14000000000000001</v>
      </c>
      <c r="M495">
        <v>1</v>
      </c>
      <c r="N495">
        <v>2</v>
      </c>
      <c r="O495">
        <v>0</v>
      </c>
      <c r="P495">
        <v>2092</v>
      </c>
      <c r="Q495">
        <v>680</v>
      </c>
      <c r="R495">
        <v>476</v>
      </c>
      <c r="S495" s="1">
        <v>0.7</v>
      </c>
      <c r="T495">
        <v>55</v>
      </c>
      <c r="U495">
        <v>13</v>
      </c>
      <c r="V495" s="1">
        <v>0.24</v>
      </c>
      <c r="W495">
        <v>318</v>
      </c>
      <c r="X495">
        <v>215</v>
      </c>
      <c r="Y495" s="1">
        <v>0.68</v>
      </c>
      <c r="Z495">
        <v>13</v>
      </c>
      <c r="AA495">
        <v>243</v>
      </c>
      <c r="AB495">
        <v>146</v>
      </c>
      <c r="AC495">
        <v>4</v>
      </c>
      <c r="AD495">
        <v>1</v>
      </c>
      <c r="AE495">
        <v>15</v>
      </c>
      <c r="AF495">
        <v>9</v>
      </c>
      <c r="AG495">
        <v>113</v>
      </c>
      <c r="AH495">
        <v>3</v>
      </c>
      <c r="AI495">
        <v>8</v>
      </c>
      <c r="AJ495">
        <v>179</v>
      </c>
      <c r="AK495">
        <v>9</v>
      </c>
      <c r="AL495">
        <v>6</v>
      </c>
      <c r="AM495">
        <v>52</v>
      </c>
      <c r="AN495">
        <v>203</v>
      </c>
      <c r="AO495">
        <v>95</v>
      </c>
      <c r="AP495" s="1">
        <v>0.47</v>
      </c>
      <c r="AQ495">
        <v>89</v>
      </c>
      <c r="AR495">
        <v>37</v>
      </c>
      <c r="AS495" s="1">
        <v>0.42</v>
      </c>
      <c r="AT495">
        <v>0</v>
      </c>
      <c r="AU495">
        <v>0</v>
      </c>
      <c r="AV495">
        <v>0</v>
      </c>
      <c r="AW495">
        <v>20</v>
      </c>
      <c r="AX495">
        <v>4</v>
      </c>
      <c r="AY495">
        <v>1</v>
      </c>
      <c r="AZ495">
        <v>0</v>
      </c>
      <c r="BA495" s="1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f t="shared" si="7"/>
        <v>4.2</v>
      </c>
    </row>
    <row r="496" spans="1:59" x14ac:dyDescent="0.3">
      <c r="A496" t="s">
        <v>264</v>
      </c>
      <c r="B496" s="4">
        <v>16</v>
      </c>
      <c r="C496" t="s">
        <v>240</v>
      </c>
      <c r="D496" t="s">
        <v>59</v>
      </c>
      <c r="E496" t="s">
        <v>775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0</v>
      </c>
      <c r="L496" s="1">
        <v>0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 s="1">
        <v>0</v>
      </c>
      <c r="T496">
        <v>0</v>
      </c>
      <c r="U496">
        <v>0</v>
      </c>
      <c r="V496" s="1">
        <v>0</v>
      </c>
      <c r="W496">
        <v>0</v>
      </c>
      <c r="X496">
        <v>0</v>
      </c>
      <c r="Y496" s="1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 s="1">
        <v>0</v>
      </c>
      <c r="AQ496">
        <v>0</v>
      </c>
      <c r="AR496">
        <v>0</v>
      </c>
      <c r="AS496" s="1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s="1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f t="shared" si="7"/>
        <v>4.2</v>
      </c>
    </row>
    <row r="497" spans="1:59" x14ac:dyDescent="0.3">
      <c r="A497" t="s">
        <v>578</v>
      </c>
      <c r="B497" s="4">
        <v>26</v>
      </c>
      <c r="C497" t="s">
        <v>566</v>
      </c>
      <c r="D497" t="s">
        <v>59</v>
      </c>
      <c r="E497" t="s">
        <v>774</v>
      </c>
      <c r="F497">
        <v>17</v>
      </c>
      <c r="G497">
        <v>1073</v>
      </c>
      <c r="H497">
        <v>0</v>
      </c>
      <c r="I497">
        <v>1</v>
      </c>
      <c r="J497">
        <v>4</v>
      </c>
      <c r="K497">
        <v>4</v>
      </c>
      <c r="L497" s="1">
        <v>0</v>
      </c>
      <c r="M497">
        <v>0</v>
      </c>
      <c r="N497">
        <v>0</v>
      </c>
      <c r="O497">
        <v>0</v>
      </c>
      <c r="P497">
        <v>715</v>
      </c>
      <c r="Q497">
        <v>698</v>
      </c>
      <c r="R497">
        <v>573</v>
      </c>
      <c r="S497" s="1">
        <v>0.82</v>
      </c>
      <c r="T497">
        <v>28</v>
      </c>
      <c r="U497">
        <v>5</v>
      </c>
      <c r="V497" s="1">
        <v>0.18</v>
      </c>
      <c r="W497">
        <v>202</v>
      </c>
      <c r="X497">
        <v>150</v>
      </c>
      <c r="Y497" s="1">
        <v>0.74</v>
      </c>
      <c r="Z497">
        <v>2</v>
      </c>
      <c r="AA497">
        <v>144</v>
      </c>
      <c r="AB497">
        <v>48</v>
      </c>
      <c r="AC497">
        <v>0</v>
      </c>
      <c r="AD497">
        <v>0</v>
      </c>
      <c r="AE497">
        <v>0</v>
      </c>
      <c r="AF497">
        <v>0</v>
      </c>
      <c r="AG497">
        <v>73</v>
      </c>
      <c r="AH497">
        <v>5</v>
      </c>
      <c r="AI497">
        <v>1</v>
      </c>
      <c r="AJ497">
        <v>27</v>
      </c>
      <c r="AK497">
        <v>23</v>
      </c>
      <c r="AL497">
        <v>4</v>
      </c>
      <c r="AM497">
        <v>19</v>
      </c>
      <c r="AN497">
        <v>126</v>
      </c>
      <c r="AO497">
        <v>69</v>
      </c>
      <c r="AP497" s="1">
        <v>0.55000000000000004</v>
      </c>
      <c r="AQ497">
        <v>24</v>
      </c>
      <c r="AR497">
        <v>11</v>
      </c>
      <c r="AS497" s="1">
        <v>0.46</v>
      </c>
      <c r="AT497">
        <v>0</v>
      </c>
      <c r="AU497">
        <v>0</v>
      </c>
      <c r="AV497">
        <v>0</v>
      </c>
      <c r="AW497">
        <v>4</v>
      </c>
      <c r="AX497">
        <v>0</v>
      </c>
      <c r="AY497">
        <v>0</v>
      </c>
      <c r="AZ497">
        <v>0</v>
      </c>
      <c r="BA497" s="1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f t="shared" si="7"/>
        <v>4.2</v>
      </c>
    </row>
    <row r="498" spans="1:59" x14ac:dyDescent="0.3">
      <c r="A498" t="s">
        <v>317</v>
      </c>
      <c r="B498" s="4">
        <v>22</v>
      </c>
      <c r="C498" t="s">
        <v>300</v>
      </c>
      <c r="D498" t="s">
        <v>59</v>
      </c>
      <c r="E498" t="s">
        <v>774</v>
      </c>
      <c r="F498">
        <v>30</v>
      </c>
      <c r="G498">
        <v>2510</v>
      </c>
      <c r="H498">
        <v>0</v>
      </c>
      <c r="I498">
        <v>1</v>
      </c>
      <c r="J498">
        <v>10</v>
      </c>
      <c r="K498">
        <v>37</v>
      </c>
      <c r="L498" s="1">
        <v>0.15</v>
      </c>
      <c r="M498">
        <v>2</v>
      </c>
      <c r="N498">
        <v>0</v>
      </c>
      <c r="O498">
        <v>1</v>
      </c>
      <c r="P498">
        <v>1558</v>
      </c>
      <c r="Q498">
        <v>700</v>
      </c>
      <c r="R498">
        <v>554</v>
      </c>
      <c r="S498" s="1">
        <v>0.79</v>
      </c>
      <c r="T498">
        <v>60</v>
      </c>
      <c r="U498">
        <v>10</v>
      </c>
      <c r="V498" s="1">
        <v>0.17</v>
      </c>
      <c r="W498">
        <v>334</v>
      </c>
      <c r="X498">
        <v>234</v>
      </c>
      <c r="Y498" s="1">
        <v>0.7</v>
      </c>
      <c r="Z498">
        <v>7</v>
      </c>
      <c r="AA498">
        <v>370</v>
      </c>
      <c r="AB498">
        <v>214</v>
      </c>
      <c r="AC498">
        <v>5</v>
      </c>
      <c r="AD498">
        <v>4</v>
      </c>
      <c r="AE498">
        <v>40</v>
      </c>
      <c r="AF498">
        <v>20</v>
      </c>
      <c r="AG498">
        <v>129</v>
      </c>
      <c r="AH498">
        <v>4</v>
      </c>
      <c r="AI498">
        <v>8</v>
      </c>
      <c r="AJ498">
        <v>188</v>
      </c>
      <c r="AK498">
        <v>16</v>
      </c>
      <c r="AL498">
        <v>4</v>
      </c>
      <c r="AM498">
        <v>36</v>
      </c>
      <c r="AN498">
        <v>329</v>
      </c>
      <c r="AO498">
        <v>136</v>
      </c>
      <c r="AP498" s="1">
        <v>0.41</v>
      </c>
      <c r="AQ498">
        <v>60</v>
      </c>
      <c r="AR498">
        <v>12</v>
      </c>
      <c r="AS498" s="1">
        <v>0.2</v>
      </c>
      <c r="AT498">
        <v>0</v>
      </c>
      <c r="AU498">
        <v>0</v>
      </c>
      <c r="AV498">
        <v>0</v>
      </c>
      <c r="AW498">
        <v>12</v>
      </c>
      <c r="AX498">
        <v>4</v>
      </c>
      <c r="AY498">
        <v>0</v>
      </c>
      <c r="AZ498">
        <v>0</v>
      </c>
      <c r="BA498" s="1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f t="shared" si="7"/>
        <v>4.2</v>
      </c>
    </row>
    <row r="499" spans="1:59" x14ac:dyDescent="0.3">
      <c r="A499" t="s">
        <v>378</v>
      </c>
      <c r="B499" s="4">
        <v>20</v>
      </c>
      <c r="C499" t="s">
        <v>356</v>
      </c>
      <c r="D499" t="s">
        <v>214</v>
      </c>
      <c r="E499" t="s">
        <v>773</v>
      </c>
      <c r="F499">
        <v>25</v>
      </c>
      <c r="G499">
        <v>1164</v>
      </c>
      <c r="H499">
        <v>0</v>
      </c>
      <c r="I499">
        <v>0</v>
      </c>
      <c r="J499">
        <v>52</v>
      </c>
      <c r="K499">
        <v>9</v>
      </c>
      <c r="L499" s="1">
        <v>0.1</v>
      </c>
      <c r="M499">
        <v>1</v>
      </c>
      <c r="N499">
        <v>1</v>
      </c>
      <c r="O499">
        <v>0</v>
      </c>
      <c r="P499">
        <v>707</v>
      </c>
      <c r="Q499">
        <v>700</v>
      </c>
      <c r="R499">
        <v>591</v>
      </c>
      <c r="S499" s="1">
        <v>0.84</v>
      </c>
      <c r="T499">
        <v>59</v>
      </c>
      <c r="U499">
        <v>11</v>
      </c>
      <c r="V499" s="1">
        <v>0.19</v>
      </c>
      <c r="W499">
        <v>474</v>
      </c>
      <c r="X499">
        <v>382</v>
      </c>
      <c r="Y499" s="1">
        <v>0.81</v>
      </c>
      <c r="Z499">
        <v>8</v>
      </c>
      <c r="AA499">
        <v>546</v>
      </c>
      <c r="AB499">
        <v>366</v>
      </c>
      <c r="AC499">
        <v>3</v>
      </c>
      <c r="AD499">
        <v>4</v>
      </c>
      <c r="AE499">
        <v>17</v>
      </c>
      <c r="AF499">
        <v>16</v>
      </c>
      <c r="AG499">
        <v>63</v>
      </c>
      <c r="AH499">
        <v>39</v>
      </c>
      <c r="AI499">
        <v>0</v>
      </c>
      <c r="AJ499">
        <v>7</v>
      </c>
      <c r="AK499">
        <v>4</v>
      </c>
      <c r="AL499">
        <v>1</v>
      </c>
      <c r="AM499">
        <v>12</v>
      </c>
      <c r="AN499">
        <v>304</v>
      </c>
      <c r="AO499">
        <v>171</v>
      </c>
      <c r="AP499" s="1">
        <v>0.56000000000000005</v>
      </c>
      <c r="AQ499">
        <v>13</v>
      </c>
      <c r="AR499">
        <v>0</v>
      </c>
      <c r="AS499" s="1">
        <v>0</v>
      </c>
      <c r="AT499">
        <v>0</v>
      </c>
      <c r="AU499">
        <v>0</v>
      </c>
      <c r="AV499">
        <v>0</v>
      </c>
      <c r="AW499">
        <v>12</v>
      </c>
      <c r="AX499">
        <v>3</v>
      </c>
      <c r="AY499">
        <v>0</v>
      </c>
      <c r="AZ499">
        <v>0</v>
      </c>
      <c r="BA499" s="1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f t="shared" si="7"/>
        <v>4.2</v>
      </c>
    </row>
    <row r="500" spans="1:59" x14ac:dyDescent="0.3">
      <c r="A500" t="s">
        <v>188</v>
      </c>
      <c r="B500" s="4">
        <v>26</v>
      </c>
      <c r="C500" t="s">
        <v>170</v>
      </c>
      <c r="D500" t="s">
        <v>82</v>
      </c>
      <c r="E500" t="s">
        <v>774</v>
      </c>
      <c r="F500">
        <v>24</v>
      </c>
      <c r="G500">
        <v>1441</v>
      </c>
      <c r="H500">
        <v>0</v>
      </c>
      <c r="I500">
        <v>0</v>
      </c>
      <c r="J500">
        <v>9</v>
      </c>
      <c r="K500">
        <v>2</v>
      </c>
      <c r="L500" s="1">
        <v>0</v>
      </c>
      <c r="M500">
        <v>2</v>
      </c>
      <c r="N500">
        <v>0</v>
      </c>
      <c r="O500">
        <v>2</v>
      </c>
      <c r="P500">
        <v>830</v>
      </c>
      <c r="Q500">
        <v>731</v>
      </c>
      <c r="R500">
        <v>648</v>
      </c>
      <c r="S500" s="1">
        <v>0.89</v>
      </c>
      <c r="T500">
        <v>14</v>
      </c>
      <c r="U500">
        <v>4</v>
      </c>
      <c r="V500" s="1">
        <v>0.28999999999999998</v>
      </c>
      <c r="W500">
        <v>244</v>
      </c>
      <c r="X500">
        <v>205</v>
      </c>
      <c r="Y500" s="1">
        <v>0.84</v>
      </c>
      <c r="Z500">
        <v>2</v>
      </c>
      <c r="AA500">
        <v>142</v>
      </c>
      <c r="AB500">
        <v>63</v>
      </c>
      <c r="AC500">
        <v>0</v>
      </c>
      <c r="AD500">
        <v>0</v>
      </c>
      <c r="AE500">
        <v>2</v>
      </c>
      <c r="AF500">
        <v>1</v>
      </c>
      <c r="AG500">
        <v>46</v>
      </c>
      <c r="AH500">
        <v>12</v>
      </c>
      <c r="AI500">
        <v>1</v>
      </c>
      <c r="AJ500">
        <v>47</v>
      </c>
      <c r="AK500">
        <v>3</v>
      </c>
      <c r="AL500">
        <v>4</v>
      </c>
      <c r="AM500">
        <v>26</v>
      </c>
      <c r="AN500">
        <v>47</v>
      </c>
      <c r="AO500">
        <v>25</v>
      </c>
      <c r="AP500" s="1">
        <v>0.53</v>
      </c>
      <c r="AQ500">
        <v>16</v>
      </c>
      <c r="AR500">
        <v>9</v>
      </c>
      <c r="AS500" s="1">
        <v>0.56000000000000005</v>
      </c>
      <c r="AT500">
        <v>0</v>
      </c>
      <c r="AU500">
        <v>0</v>
      </c>
      <c r="AV500">
        <v>0</v>
      </c>
      <c r="AW500">
        <v>13</v>
      </c>
      <c r="AX500">
        <v>5</v>
      </c>
      <c r="AY500">
        <v>0</v>
      </c>
      <c r="AZ500">
        <v>0</v>
      </c>
      <c r="BA500" s="1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f t="shared" si="7"/>
        <v>4.2</v>
      </c>
    </row>
    <row r="501" spans="1:59" x14ac:dyDescent="0.3">
      <c r="A501" t="s">
        <v>271</v>
      </c>
      <c r="B501" s="4">
        <v>18</v>
      </c>
      <c r="C501" t="s">
        <v>270</v>
      </c>
      <c r="D501" t="s">
        <v>59</v>
      </c>
      <c r="E501" t="s">
        <v>775</v>
      </c>
      <c r="F501">
        <v>2</v>
      </c>
      <c r="G501">
        <v>4</v>
      </c>
      <c r="H501">
        <v>0</v>
      </c>
      <c r="I501">
        <v>0</v>
      </c>
      <c r="J501">
        <v>1</v>
      </c>
      <c r="K501">
        <v>0</v>
      </c>
      <c r="L501" s="1">
        <v>0</v>
      </c>
      <c r="M501">
        <v>0</v>
      </c>
      <c r="N501">
        <v>0</v>
      </c>
      <c r="O501">
        <v>0</v>
      </c>
      <c r="P501">
        <v>9</v>
      </c>
      <c r="Q501">
        <v>0</v>
      </c>
      <c r="R501">
        <v>0</v>
      </c>
      <c r="S501" s="1">
        <v>0</v>
      </c>
      <c r="T501">
        <v>0</v>
      </c>
      <c r="U501">
        <v>0</v>
      </c>
      <c r="V501" s="1">
        <v>0</v>
      </c>
      <c r="W501">
        <v>0</v>
      </c>
      <c r="X501">
        <v>0</v>
      </c>
      <c r="Y501" s="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2</v>
      </c>
      <c r="AN501">
        <v>0</v>
      </c>
      <c r="AO501">
        <v>0</v>
      </c>
      <c r="AP501" s="1">
        <v>0</v>
      </c>
      <c r="AQ501">
        <v>0</v>
      </c>
      <c r="AR501">
        <v>0</v>
      </c>
      <c r="AS501" s="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s="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f t="shared" si="7"/>
        <v>4.2</v>
      </c>
    </row>
    <row r="502" spans="1:59" x14ac:dyDescent="0.3">
      <c r="A502" t="s">
        <v>286</v>
      </c>
      <c r="B502" s="4">
        <v>29</v>
      </c>
      <c r="C502" t="s">
        <v>270</v>
      </c>
      <c r="D502" t="s">
        <v>111</v>
      </c>
      <c r="E502" t="s">
        <v>773</v>
      </c>
      <c r="F502">
        <v>33</v>
      </c>
      <c r="G502">
        <v>2277</v>
      </c>
      <c r="H502">
        <v>0</v>
      </c>
      <c r="I502">
        <v>1</v>
      </c>
      <c r="J502">
        <v>26</v>
      </c>
      <c r="K502">
        <v>1</v>
      </c>
      <c r="L502" s="1">
        <v>0.08</v>
      </c>
      <c r="M502">
        <v>0</v>
      </c>
      <c r="N502">
        <v>0</v>
      </c>
      <c r="O502">
        <v>0</v>
      </c>
      <c r="P502">
        <v>1475</v>
      </c>
      <c r="Q502">
        <v>732</v>
      </c>
      <c r="R502">
        <v>629</v>
      </c>
      <c r="S502" s="1">
        <v>0.86</v>
      </c>
      <c r="T502">
        <v>10</v>
      </c>
      <c r="U502">
        <v>2</v>
      </c>
      <c r="V502" s="1">
        <v>0.2</v>
      </c>
      <c r="W502">
        <v>163</v>
      </c>
      <c r="X502">
        <v>123</v>
      </c>
      <c r="Y502" s="1">
        <v>0.76</v>
      </c>
      <c r="Z502">
        <v>1</v>
      </c>
      <c r="AA502">
        <v>188</v>
      </c>
      <c r="AB502">
        <v>96</v>
      </c>
      <c r="AC502">
        <v>0</v>
      </c>
      <c r="AD502">
        <v>1</v>
      </c>
      <c r="AE502">
        <v>4</v>
      </c>
      <c r="AF502">
        <v>8</v>
      </c>
      <c r="AG502">
        <v>107</v>
      </c>
      <c r="AH502">
        <v>18</v>
      </c>
      <c r="AI502">
        <v>3</v>
      </c>
      <c r="AJ502">
        <v>78</v>
      </c>
      <c r="AK502">
        <v>28</v>
      </c>
      <c r="AL502">
        <v>10</v>
      </c>
      <c r="AM502">
        <v>35</v>
      </c>
      <c r="AN502">
        <v>181</v>
      </c>
      <c r="AO502">
        <v>94</v>
      </c>
      <c r="AP502" s="1">
        <v>0.52</v>
      </c>
      <c r="AQ502">
        <v>35</v>
      </c>
      <c r="AR502">
        <v>13</v>
      </c>
      <c r="AS502" s="1">
        <v>0.37</v>
      </c>
      <c r="AT502">
        <v>0</v>
      </c>
      <c r="AU502">
        <v>0</v>
      </c>
      <c r="AV502">
        <v>0</v>
      </c>
      <c r="AW502">
        <v>35</v>
      </c>
      <c r="AX502">
        <v>9</v>
      </c>
      <c r="AY502">
        <v>0</v>
      </c>
      <c r="AZ502">
        <v>0</v>
      </c>
      <c r="BA502" s="1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f t="shared" si="7"/>
        <v>4.2</v>
      </c>
    </row>
    <row r="503" spans="1:59" x14ac:dyDescent="0.3">
      <c r="A503" t="s">
        <v>603</v>
      </c>
      <c r="B503" s="4">
        <v>18</v>
      </c>
      <c r="C503" t="s">
        <v>784</v>
      </c>
      <c r="D503" t="s">
        <v>59</v>
      </c>
      <c r="E503" t="s">
        <v>773</v>
      </c>
      <c r="F503">
        <v>28</v>
      </c>
      <c r="G503">
        <v>1743</v>
      </c>
      <c r="H503">
        <v>0</v>
      </c>
      <c r="I503">
        <v>0</v>
      </c>
      <c r="J503">
        <v>1</v>
      </c>
      <c r="K503">
        <v>3</v>
      </c>
      <c r="L503" s="1">
        <v>0.17</v>
      </c>
      <c r="M503">
        <v>0</v>
      </c>
      <c r="N503">
        <v>0</v>
      </c>
      <c r="O503">
        <v>0</v>
      </c>
      <c r="P503">
        <v>1329</v>
      </c>
      <c r="Q503">
        <v>737</v>
      </c>
      <c r="R503">
        <v>542</v>
      </c>
      <c r="S503" s="1">
        <v>0.74</v>
      </c>
      <c r="T503">
        <v>56</v>
      </c>
      <c r="U503">
        <v>15</v>
      </c>
      <c r="V503" s="1">
        <v>0.27</v>
      </c>
      <c r="W503">
        <v>276</v>
      </c>
      <c r="X503">
        <v>167</v>
      </c>
      <c r="Y503" s="1">
        <v>0.61</v>
      </c>
      <c r="Z503">
        <v>3</v>
      </c>
      <c r="AA503">
        <v>144</v>
      </c>
      <c r="AB503">
        <v>94</v>
      </c>
      <c r="AC503">
        <v>0</v>
      </c>
      <c r="AD503">
        <v>1</v>
      </c>
      <c r="AE503">
        <v>1</v>
      </c>
      <c r="AF503">
        <v>5</v>
      </c>
      <c r="AG503">
        <v>75</v>
      </c>
      <c r="AH503">
        <v>11</v>
      </c>
      <c r="AI503">
        <v>2</v>
      </c>
      <c r="AJ503">
        <v>47</v>
      </c>
      <c r="AK503">
        <v>25</v>
      </c>
      <c r="AL503">
        <v>4</v>
      </c>
      <c r="AM503">
        <v>16</v>
      </c>
      <c r="AN503">
        <v>147</v>
      </c>
      <c r="AO503">
        <v>86</v>
      </c>
      <c r="AP503" s="1">
        <v>0.59</v>
      </c>
      <c r="AQ503">
        <v>22</v>
      </c>
      <c r="AR503">
        <v>11</v>
      </c>
      <c r="AS503" s="1">
        <v>0.5</v>
      </c>
      <c r="AT503">
        <v>0</v>
      </c>
      <c r="AU503">
        <v>0</v>
      </c>
      <c r="AV503">
        <v>1</v>
      </c>
      <c r="AW503">
        <v>17</v>
      </c>
      <c r="AX503">
        <v>1</v>
      </c>
      <c r="AY503">
        <v>0</v>
      </c>
      <c r="AZ503">
        <v>0</v>
      </c>
      <c r="BA503" s="1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f t="shared" si="7"/>
        <v>4.2</v>
      </c>
    </row>
    <row r="504" spans="1:59" x14ac:dyDescent="0.3">
      <c r="A504" t="s">
        <v>446</v>
      </c>
      <c r="B504" s="4">
        <v>22</v>
      </c>
      <c r="C504" t="s">
        <v>425</v>
      </c>
      <c r="D504" t="s">
        <v>74</v>
      </c>
      <c r="E504" t="s">
        <v>773</v>
      </c>
      <c r="F504">
        <v>37</v>
      </c>
      <c r="G504">
        <v>3168</v>
      </c>
      <c r="H504">
        <v>0</v>
      </c>
      <c r="I504">
        <v>4</v>
      </c>
      <c r="J504">
        <v>20</v>
      </c>
      <c r="K504">
        <v>9</v>
      </c>
      <c r="L504" s="1">
        <v>0.06</v>
      </c>
      <c r="M504">
        <v>1</v>
      </c>
      <c r="N504">
        <v>0</v>
      </c>
      <c r="O504">
        <v>0</v>
      </c>
      <c r="P504">
        <v>2462</v>
      </c>
      <c r="Q504">
        <v>747</v>
      </c>
      <c r="R504">
        <v>618</v>
      </c>
      <c r="S504" s="1">
        <v>0.83</v>
      </c>
      <c r="T504">
        <v>8</v>
      </c>
      <c r="U504">
        <v>0</v>
      </c>
      <c r="V504" s="1">
        <v>0</v>
      </c>
      <c r="W504">
        <v>231</v>
      </c>
      <c r="X504">
        <v>175</v>
      </c>
      <c r="Y504" s="1">
        <v>0.76</v>
      </c>
      <c r="Z504">
        <v>0</v>
      </c>
      <c r="AA504">
        <v>130</v>
      </c>
      <c r="AB504">
        <v>62</v>
      </c>
      <c r="AC504">
        <v>0</v>
      </c>
      <c r="AD504">
        <v>0</v>
      </c>
      <c r="AE504">
        <v>3</v>
      </c>
      <c r="AF504">
        <v>1</v>
      </c>
      <c r="AG504">
        <v>104</v>
      </c>
      <c r="AH504">
        <v>26</v>
      </c>
      <c r="AI504">
        <v>11</v>
      </c>
      <c r="AJ504">
        <v>57</v>
      </c>
      <c r="AK504">
        <v>26</v>
      </c>
      <c r="AL504">
        <v>10</v>
      </c>
      <c r="AM504">
        <v>69</v>
      </c>
      <c r="AN504">
        <v>191</v>
      </c>
      <c r="AO504">
        <v>97</v>
      </c>
      <c r="AP504" s="1">
        <v>0.51</v>
      </c>
      <c r="AQ504">
        <v>78</v>
      </c>
      <c r="AR504">
        <v>48</v>
      </c>
      <c r="AS504" s="1">
        <v>0.62</v>
      </c>
      <c r="AT504">
        <v>0</v>
      </c>
      <c r="AU504">
        <v>0</v>
      </c>
      <c r="AV504">
        <v>0</v>
      </c>
      <c r="AW504">
        <v>47</v>
      </c>
      <c r="AX504">
        <v>6</v>
      </c>
      <c r="AY504">
        <v>1</v>
      </c>
      <c r="AZ504">
        <v>0</v>
      </c>
      <c r="BA504" s="1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f t="shared" si="7"/>
        <v>4.2</v>
      </c>
    </row>
    <row r="505" spans="1:59" x14ac:dyDescent="0.3">
      <c r="A505" t="s">
        <v>302</v>
      </c>
      <c r="B505" s="4">
        <v>22</v>
      </c>
      <c r="C505" t="s">
        <v>300</v>
      </c>
      <c r="D505" t="s">
        <v>303</v>
      </c>
      <c r="E505" t="s">
        <v>775</v>
      </c>
      <c r="F505">
        <v>10</v>
      </c>
      <c r="G505">
        <v>331</v>
      </c>
      <c r="H505">
        <v>0</v>
      </c>
      <c r="I505">
        <v>0</v>
      </c>
      <c r="J505">
        <v>4</v>
      </c>
      <c r="K505">
        <v>0</v>
      </c>
      <c r="L505" s="1">
        <v>0</v>
      </c>
      <c r="M505">
        <v>0</v>
      </c>
      <c r="N505">
        <v>0</v>
      </c>
      <c r="O505">
        <v>3</v>
      </c>
      <c r="P505">
        <v>152</v>
      </c>
      <c r="Q505">
        <v>0</v>
      </c>
      <c r="R505">
        <v>0</v>
      </c>
      <c r="S505" s="1">
        <v>0</v>
      </c>
      <c r="T505">
        <v>0</v>
      </c>
      <c r="U505">
        <v>0</v>
      </c>
      <c r="V505" s="1">
        <v>0</v>
      </c>
      <c r="W505">
        <v>0</v>
      </c>
      <c r="X505">
        <v>0</v>
      </c>
      <c r="Y505" s="1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13</v>
      </c>
      <c r="AI505">
        <v>0</v>
      </c>
      <c r="AJ505">
        <v>4</v>
      </c>
      <c r="AK505">
        <v>0</v>
      </c>
      <c r="AL505">
        <v>0</v>
      </c>
      <c r="AM505">
        <v>3</v>
      </c>
      <c r="AN505">
        <v>0</v>
      </c>
      <c r="AO505">
        <v>0</v>
      </c>
      <c r="AP505" s="1">
        <v>0</v>
      </c>
      <c r="AQ505">
        <v>0</v>
      </c>
      <c r="AR505">
        <v>0</v>
      </c>
      <c r="AS505" s="1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 s="1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f t="shared" si="7"/>
        <v>4.2</v>
      </c>
    </row>
    <row r="506" spans="1:59" x14ac:dyDescent="0.3">
      <c r="A506" t="s">
        <v>289</v>
      </c>
      <c r="B506" s="4">
        <v>32</v>
      </c>
      <c r="C506" t="s">
        <v>270</v>
      </c>
      <c r="D506" t="s">
        <v>94</v>
      </c>
      <c r="E506" t="s">
        <v>773</v>
      </c>
      <c r="F506">
        <v>31</v>
      </c>
      <c r="G506">
        <v>1664</v>
      </c>
      <c r="H506">
        <v>0</v>
      </c>
      <c r="I506">
        <v>0</v>
      </c>
      <c r="J506">
        <v>33</v>
      </c>
      <c r="K506">
        <v>1</v>
      </c>
      <c r="L506" s="1">
        <v>0</v>
      </c>
      <c r="M506">
        <v>4</v>
      </c>
      <c r="N506">
        <v>0</v>
      </c>
      <c r="O506">
        <v>7</v>
      </c>
      <c r="P506">
        <v>937</v>
      </c>
      <c r="Q506">
        <v>774</v>
      </c>
      <c r="R506">
        <v>638</v>
      </c>
      <c r="S506" s="1">
        <v>0.82</v>
      </c>
      <c r="T506">
        <v>24</v>
      </c>
      <c r="U506">
        <v>8</v>
      </c>
      <c r="V506" s="1">
        <v>0.33</v>
      </c>
      <c r="W506">
        <v>221</v>
      </c>
      <c r="X506">
        <v>164</v>
      </c>
      <c r="Y506" s="1">
        <v>0.74</v>
      </c>
      <c r="Z506">
        <v>2</v>
      </c>
      <c r="AA506">
        <v>203</v>
      </c>
      <c r="AB506">
        <v>102</v>
      </c>
      <c r="AC506">
        <v>0</v>
      </c>
      <c r="AD506">
        <v>0</v>
      </c>
      <c r="AE506">
        <v>1</v>
      </c>
      <c r="AF506">
        <v>3</v>
      </c>
      <c r="AG506">
        <v>68</v>
      </c>
      <c r="AH506">
        <v>41</v>
      </c>
      <c r="AI506">
        <v>0</v>
      </c>
      <c r="AJ506">
        <v>18</v>
      </c>
      <c r="AK506">
        <v>19</v>
      </c>
      <c r="AL506">
        <v>7</v>
      </c>
      <c r="AM506">
        <v>0</v>
      </c>
      <c r="AN506">
        <v>144</v>
      </c>
      <c r="AO506">
        <v>90</v>
      </c>
      <c r="AP506" s="1">
        <v>0.63</v>
      </c>
      <c r="AQ506">
        <v>41</v>
      </c>
      <c r="AR506">
        <v>22</v>
      </c>
      <c r="AS506" s="1">
        <v>0.54</v>
      </c>
      <c r="AT506">
        <v>0</v>
      </c>
      <c r="AU506">
        <v>0</v>
      </c>
      <c r="AV506">
        <v>0</v>
      </c>
      <c r="AW506">
        <v>31</v>
      </c>
      <c r="AX506">
        <v>6</v>
      </c>
      <c r="AY506">
        <v>0</v>
      </c>
      <c r="AZ506">
        <v>0</v>
      </c>
      <c r="BA506" s="1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f t="shared" si="7"/>
        <v>4.2</v>
      </c>
    </row>
    <row r="507" spans="1:59" x14ac:dyDescent="0.3">
      <c r="A507" t="s">
        <v>486</v>
      </c>
      <c r="B507" s="4">
        <v>29</v>
      </c>
      <c r="C507" t="s">
        <v>453</v>
      </c>
      <c r="D507" t="s">
        <v>140</v>
      </c>
      <c r="E507" t="s">
        <v>773</v>
      </c>
      <c r="F507">
        <v>18</v>
      </c>
      <c r="G507">
        <v>933</v>
      </c>
      <c r="H507">
        <v>0</v>
      </c>
      <c r="I507">
        <v>1</v>
      </c>
      <c r="J507">
        <v>7</v>
      </c>
      <c r="K507">
        <v>0</v>
      </c>
      <c r="L507" s="1">
        <v>0</v>
      </c>
      <c r="M507">
        <v>0</v>
      </c>
      <c r="N507">
        <v>0</v>
      </c>
      <c r="O507">
        <v>0</v>
      </c>
      <c r="P507">
        <v>394</v>
      </c>
      <c r="Q507">
        <v>781</v>
      </c>
      <c r="R507">
        <v>709</v>
      </c>
      <c r="S507" s="1">
        <v>0.91</v>
      </c>
      <c r="T507">
        <v>1</v>
      </c>
      <c r="U507">
        <v>0</v>
      </c>
      <c r="V507" s="1">
        <v>0</v>
      </c>
      <c r="W507">
        <v>98</v>
      </c>
      <c r="X507">
        <v>82</v>
      </c>
      <c r="Y507" s="1">
        <v>0.84</v>
      </c>
      <c r="Z507">
        <v>0</v>
      </c>
      <c r="AA507">
        <v>205</v>
      </c>
      <c r="AB507">
        <v>99</v>
      </c>
      <c r="AC507">
        <v>0</v>
      </c>
      <c r="AD507">
        <v>0</v>
      </c>
      <c r="AE507">
        <v>0</v>
      </c>
      <c r="AF507">
        <v>3</v>
      </c>
      <c r="AG507">
        <v>54</v>
      </c>
      <c r="AH507">
        <v>13</v>
      </c>
      <c r="AI507">
        <v>0</v>
      </c>
      <c r="AJ507">
        <v>12</v>
      </c>
      <c r="AK507">
        <v>14</v>
      </c>
      <c r="AL507">
        <v>9</v>
      </c>
      <c r="AM507">
        <v>13</v>
      </c>
      <c r="AN507">
        <v>76</v>
      </c>
      <c r="AO507">
        <v>37</v>
      </c>
      <c r="AP507" s="1">
        <v>0.49</v>
      </c>
      <c r="AQ507">
        <v>40</v>
      </c>
      <c r="AR507">
        <v>27</v>
      </c>
      <c r="AS507" s="1">
        <v>0.68</v>
      </c>
      <c r="AT507">
        <v>0</v>
      </c>
      <c r="AU507">
        <v>0</v>
      </c>
      <c r="AV507">
        <v>0</v>
      </c>
      <c r="AW507">
        <v>4</v>
      </c>
      <c r="AX507">
        <v>1</v>
      </c>
      <c r="AY507">
        <v>0</v>
      </c>
      <c r="AZ507">
        <v>0</v>
      </c>
      <c r="BA507" s="1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f t="shared" si="7"/>
        <v>4.2</v>
      </c>
    </row>
    <row r="508" spans="1:59" x14ac:dyDescent="0.3">
      <c r="A508" t="s">
        <v>327</v>
      </c>
      <c r="B508" s="4">
        <v>20</v>
      </c>
      <c r="C508" t="s">
        <v>300</v>
      </c>
      <c r="D508" t="s">
        <v>176</v>
      </c>
      <c r="E508" t="s">
        <v>775</v>
      </c>
      <c r="F508">
        <v>4</v>
      </c>
      <c r="G508">
        <v>42</v>
      </c>
      <c r="H508">
        <v>0</v>
      </c>
      <c r="I508">
        <v>0</v>
      </c>
      <c r="J508">
        <v>3</v>
      </c>
      <c r="K508">
        <v>0</v>
      </c>
      <c r="L508" s="1">
        <v>0</v>
      </c>
      <c r="M508">
        <v>0</v>
      </c>
      <c r="N508">
        <v>0</v>
      </c>
      <c r="O508">
        <v>2</v>
      </c>
      <c r="P508">
        <v>18</v>
      </c>
      <c r="Q508">
        <v>0</v>
      </c>
      <c r="R508">
        <v>0</v>
      </c>
      <c r="S508" s="1">
        <v>0</v>
      </c>
      <c r="T508">
        <v>0</v>
      </c>
      <c r="U508">
        <v>0</v>
      </c>
      <c r="V508" s="1">
        <v>0</v>
      </c>
      <c r="W508">
        <v>0</v>
      </c>
      <c r="X508">
        <v>0</v>
      </c>
      <c r="Y508" s="1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s="1">
        <v>0</v>
      </c>
      <c r="AQ508">
        <v>0</v>
      </c>
      <c r="AR508">
        <v>0</v>
      </c>
      <c r="AS508" s="1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 s="1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f t="shared" si="7"/>
        <v>4.2</v>
      </c>
    </row>
    <row r="509" spans="1:59" x14ac:dyDescent="0.3">
      <c r="A509" t="s">
        <v>340</v>
      </c>
      <c r="B509" s="4">
        <v>21</v>
      </c>
      <c r="C509" t="s">
        <v>329</v>
      </c>
      <c r="D509" t="s">
        <v>59</v>
      </c>
      <c r="E509" t="s">
        <v>775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 s="1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0</v>
      </c>
      <c r="T509">
        <v>0</v>
      </c>
      <c r="U509">
        <v>0</v>
      </c>
      <c r="V509" s="1">
        <v>0</v>
      </c>
      <c r="W509">
        <v>0</v>
      </c>
      <c r="X509">
        <v>0</v>
      </c>
      <c r="Y509" s="1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s="1">
        <v>0</v>
      </c>
      <c r="AQ509">
        <v>0</v>
      </c>
      <c r="AR509">
        <v>0</v>
      </c>
      <c r="AS509" s="1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 s="1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f t="shared" si="7"/>
        <v>4.2</v>
      </c>
    </row>
    <row r="510" spans="1:59" x14ac:dyDescent="0.3">
      <c r="A510" t="s">
        <v>528</v>
      </c>
      <c r="B510" s="4">
        <v>33</v>
      </c>
      <c r="C510" t="s">
        <v>786</v>
      </c>
      <c r="D510" t="s">
        <v>59</v>
      </c>
      <c r="E510" t="s">
        <v>774</v>
      </c>
      <c r="F510">
        <v>25</v>
      </c>
      <c r="G510">
        <v>1308</v>
      </c>
      <c r="H510">
        <v>0</v>
      </c>
      <c r="I510">
        <v>3</v>
      </c>
      <c r="J510">
        <v>4</v>
      </c>
      <c r="K510">
        <v>2</v>
      </c>
      <c r="L510" s="1">
        <v>0</v>
      </c>
      <c r="M510">
        <v>0</v>
      </c>
      <c r="N510">
        <v>0</v>
      </c>
      <c r="O510">
        <v>2</v>
      </c>
      <c r="P510">
        <v>1427</v>
      </c>
      <c r="Q510">
        <v>818</v>
      </c>
      <c r="R510">
        <v>715</v>
      </c>
      <c r="S510" s="1">
        <v>0.87</v>
      </c>
      <c r="T510">
        <v>7</v>
      </c>
      <c r="U510">
        <v>2</v>
      </c>
      <c r="V510" s="1">
        <v>0.28999999999999998</v>
      </c>
      <c r="W510">
        <v>229</v>
      </c>
      <c r="X510">
        <v>189</v>
      </c>
      <c r="Y510" s="1">
        <v>0.83</v>
      </c>
      <c r="Z510">
        <v>2</v>
      </c>
      <c r="AA510">
        <v>232</v>
      </c>
      <c r="AB510">
        <v>110</v>
      </c>
      <c r="AC510">
        <v>0</v>
      </c>
      <c r="AD510">
        <v>0</v>
      </c>
      <c r="AE510">
        <v>4</v>
      </c>
      <c r="AF510">
        <v>7</v>
      </c>
      <c r="AG510">
        <v>88</v>
      </c>
      <c r="AH510">
        <v>8</v>
      </c>
      <c r="AI510">
        <v>2</v>
      </c>
      <c r="AJ510">
        <v>42</v>
      </c>
      <c r="AK510">
        <v>19</v>
      </c>
      <c r="AL510">
        <v>2</v>
      </c>
      <c r="AM510">
        <v>38</v>
      </c>
      <c r="AN510">
        <v>192</v>
      </c>
      <c r="AO510">
        <v>90</v>
      </c>
      <c r="AP510" s="1">
        <v>0.47</v>
      </c>
      <c r="AQ510">
        <v>50</v>
      </c>
      <c r="AR510">
        <v>19</v>
      </c>
      <c r="AS510" s="1">
        <v>0.38</v>
      </c>
      <c r="AT510">
        <v>0</v>
      </c>
      <c r="AU510">
        <v>0</v>
      </c>
      <c r="AV510">
        <v>0</v>
      </c>
      <c r="AW510">
        <v>16</v>
      </c>
      <c r="AX510">
        <v>1</v>
      </c>
      <c r="AY510">
        <v>0</v>
      </c>
      <c r="AZ510">
        <v>0</v>
      </c>
      <c r="BA510" s="1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f t="shared" si="7"/>
        <v>4.2</v>
      </c>
    </row>
    <row r="511" spans="1:59" x14ac:dyDescent="0.3">
      <c r="A511" t="s">
        <v>585</v>
      </c>
      <c r="B511" s="4">
        <v>27</v>
      </c>
      <c r="C511" t="s">
        <v>566</v>
      </c>
      <c r="D511" t="s">
        <v>59</v>
      </c>
      <c r="E511" t="s">
        <v>774</v>
      </c>
      <c r="F511">
        <v>33</v>
      </c>
      <c r="G511">
        <v>2922</v>
      </c>
      <c r="H511">
        <v>0</v>
      </c>
      <c r="I511">
        <v>2</v>
      </c>
      <c r="J511">
        <v>20</v>
      </c>
      <c r="K511">
        <v>22</v>
      </c>
      <c r="L511" s="1">
        <v>0.11</v>
      </c>
      <c r="M511">
        <v>0</v>
      </c>
      <c r="N511">
        <v>0</v>
      </c>
      <c r="O511">
        <v>2</v>
      </c>
      <c r="P511">
        <v>2149</v>
      </c>
      <c r="Q511">
        <v>853</v>
      </c>
      <c r="R511">
        <v>687</v>
      </c>
      <c r="S511" s="1">
        <v>0.81</v>
      </c>
      <c r="T511">
        <v>75</v>
      </c>
      <c r="U511">
        <v>15</v>
      </c>
      <c r="V511" s="1">
        <v>0.2</v>
      </c>
      <c r="W511">
        <v>457</v>
      </c>
      <c r="X511">
        <v>333</v>
      </c>
      <c r="Y511" s="1">
        <v>0.73</v>
      </c>
      <c r="Z511">
        <v>7</v>
      </c>
      <c r="AA511">
        <v>360</v>
      </c>
      <c r="AB511">
        <v>172</v>
      </c>
      <c r="AC511">
        <v>2</v>
      </c>
      <c r="AD511">
        <v>4</v>
      </c>
      <c r="AE511">
        <v>13</v>
      </c>
      <c r="AF511">
        <v>13</v>
      </c>
      <c r="AG511">
        <v>104</v>
      </c>
      <c r="AH511">
        <v>39</v>
      </c>
      <c r="AI511">
        <v>2</v>
      </c>
      <c r="AJ511">
        <v>75</v>
      </c>
      <c r="AK511">
        <v>9</v>
      </c>
      <c r="AL511">
        <v>0</v>
      </c>
      <c r="AM511">
        <v>44</v>
      </c>
      <c r="AN511">
        <v>251</v>
      </c>
      <c r="AO511">
        <v>115</v>
      </c>
      <c r="AP511" s="1">
        <v>0.46</v>
      </c>
      <c r="AQ511">
        <v>30</v>
      </c>
      <c r="AR511">
        <v>6</v>
      </c>
      <c r="AS511" s="1">
        <v>0.2</v>
      </c>
      <c r="AT511">
        <v>0</v>
      </c>
      <c r="AU511">
        <v>0</v>
      </c>
      <c r="AV511">
        <v>0</v>
      </c>
      <c r="AW511">
        <v>28</v>
      </c>
      <c r="AX511">
        <v>5</v>
      </c>
      <c r="AY511">
        <v>0</v>
      </c>
      <c r="AZ511">
        <v>0</v>
      </c>
      <c r="BA511" s="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f t="shared" si="7"/>
        <v>4.2</v>
      </c>
    </row>
    <row r="512" spans="1:59" x14ac:dyDescent="0.3">
      <c r="A512" t="s">
        <v>420</v>
      </c>
      <c r="B512" s="4">
        <v>27</v>
      </c>
      <c r="C512" t="s">
        <v>391</v>
      </c>
      <c r="D512" t="s">
        <v>178</v>
      </c>
      <c r="E512" t="s">
        <v>773</v>
      </c>
      <c r="F512">
        <v>28</v>
      </c>
      <c r="G512">
        <v>2336</v>
      </c>
      <c r="H512">
        <v>0</v>
      </c>
      <c r="I512">
        <v>5</v>
      </c>
      <c r="J512">
        <v>22</v>
      </c>
      <c r="K512">
        <v>1</v>
      </c>
      <c r="L512" s="1">
        <v>0</v>
      </c>
      <c r="M512">
        <v>3</v>
      </c>
      <c r="N512">
        <v>1</v>
      </c>
      <c r="O512">
        <v>3</v>
      </c>
      <c r="P512">
        <v>1489</v>
      </c>
      <c r="Q512">
        <v>890</v>
      </c>
      <c r="R512">
        <v>721</v>
      </c>
      <c r="S512" s="1">
        <v>0.81</v>
      </c>
      <c r="T512">
        <v>23</v>
      </c>
      <c r="U512">
        <v>3</v>
      </c>
      <c r="V512" s="1">
        <v>0.13</v>
      </c>
      <c r="W512">
        <v>284</v>
      </c>
      <c r="X512">
        <v>197</v>
      </c>
      <c r="Y512" s="1">
        <v>0.69</v>
      </c>
      <c r="Z512">
        <v>1</v>
      </c>
      <c r="AA512">
        <v>191</v>
      </c>
      <c r="AB512">
        <v>95</v>
      </c>
      <c r="AC512">
        <v>0</v>
      </c>
      <c r="AD512">
        <v>0</v>
      </c>
      <c r="AE512">
        <v>3</v>
      </c>
      <c r="AF512">
        <v>2</v>
      </c>
      <c r="AG512">
        <v>121</v>
      </c>
      <c r="AH512">
        <v>33</v>
      </c>
      <c r="AI512">
        <v>2</v>
      </c>
      <c r="AJ512">
        <v>74</v>
      </c>
      <c r="AK512">
        <v>22</v>
      </c>
      <c r="AL512">
        <v>14</v>
      </c>
      <c r="AM512">
        <v>85</v>
      </c>
      <c r="AN512">
        <v>237</v>
      </c>
      <c r="AO512">
        <v>102</v>
      </c>
      <c r="AP512" s="1">
        <v>0.43</v>
      </c>
      <c r="AQ512">
        <v>37</v>
      </c>
      <c r="AR512">
        <v>19</v>
      </c>
      <c r="AS512" s="1">
        <v>0.51</v>
      </c>
      <c r="AT512">
        <v>0</v>
      </c>
      <c r="AU512">
        <v>0</v>
      </c>
      <c r="AV512">
        <v>1</v>
      </c>
      <c r="AW512">
        <v>39</v>
      </c>
      <c r="AX512">
        <v>8</v>
      </c>
      <c r="AY512">
        <v>0</v>
      </c>
      <c r="AZ512">
        <v>0</v>
      </c>
      <c r="BA512" s="1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f t="shared" si="7"/>
        <v>4.2</v>
      </c>
    </row>
    <row r="513" spans="1:59" x14ac:dyDescent="0.3">
      <c r="A513" t="s">
        <v>470</v>
      </c>
      <c r="B513" s="4">
        <v>29</v>
      </c>
      <c r="C513" t="s">
        <v>453</v>
      </c>
      <c r="D513" t="s">
        <v>471</v>
      </c>
      <c r="E513" t="s">
        <v>774</v>
      </c>
      <c r="F513">
        <v>26</v>
      </c>
      <c r="G513">
        <v>2014</v>
      </c>
      <c r="H513">
        <v>0</v>
      </c>
      <c r="I513">
        <v>0</v>
      </c>
      <c r="J513">
        <v>15</v>
      </c>
      <c r="K513">
        <v>4</v>
      </c>
      <c r="L513" s="1">
        <v>0.05</v>
      </c>
      <c r="M513">
        <v>2</v>
      </c>
      <c r="N513">
        <v>0</v>
      </c>
      <c r="O513">
        <v>0</v>
      </c>
      <c r="P513">
        <v>1900</v>
      </c>
      <c r="Q513">
        <v>897</v>
      </c>
      <c r="R513">
        <v>795</v>
      </c>
      <c r="S513" s="1">
        <v>0.89</v>
      </c>
      <c r="T513">
        <v>7</v>
      </c>
      <c r="U513">
        <v>3</v>
      </c>
      <c r="V513" s="1">
        <v>0.43</v>
      </c>
      <c r="W513">
        <v>213</v>
      </c>
      <c r="X513">
        <v>171</v>
      </c>
      <c r="Y513" s="1">
        <v>0.8</v>
      </c>
      <c r="Z513">
        <v>2</v>
      </c>
      <c r="AA513">
        <v>211</v>
      </c>
      <c r="AB513">
        <v>96</v>
      </c>
      <c r="AC513">
        <v>0</v>
      </c>
      <c r="AD513">
        <v>0</v>
      </c>
      <c r="AE513">
        <v>4</v>
      </c>
      <c r="AF513">
        <v>3</v>
      </c>
      <c r="AG513">
        <v>122</v>
      </c>
      <c r="AH513">
        <v>5</v>
      </c>
      <c r="AI513">
        <v>5</v>
      </c>
      <c r="AJ513">
        <v>62</v>
      </c>
      <c r="AK513">
        <v>27</v>
      </c>
      <c r="AL513">
        <v>4</v>
      </c>
      <c r="AM513">
        <v>19</v>
      </c>
      <c r="AN513">
        <v>241</v>
      </c>
      <c r="AO513">
        <v>128</v>
      </c>
      <c r="AP513" s="1">
        <v>0.53</v>
      </c>
      <c r="AQ513">
        <v>36</v>
      </c>
      <c r="AR513">
        <v>18</v>
      </c>
      <c r="AS513" s="1">
        <v>0.5</v>
      </c>
      <c r="AT513">
        <v>0</v>
      </c>
      <c r="AU513">
        <v>0</v>
      </c>
      <c r="AV513">
        <v>0</v>
      </c>
      <c r="AW513">
        <v>17</v>
      </c>
      <c r="AX513">
        <v>3</v>
      </c>
      <c r="AY513">
        <v>0</v>
      </c>
      <c r="AZ513">
        <v>0</v>
      </c>
      <c r="BA513" s="1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f t="shared" si="7"/>
        <v>4.2</v>
      </c>
    </row>
    <row r="514" spans="1:59" x14ac:dyDescent="0.3">
      <c r="A514" t="s">
        <v>685</v>
      </c>
      <c r="B514" s="4">
        <v>30</v>
      </c>
      <c r="C514" t="s">
        <v>782</v>
      </c>
      <c r="D514" t="s">
        <v>176</v>
      </c>
      <c r="E514" t="s">
        <v>774</v>
      </c>
      <c r="F514">
        <v>34</v>
      </c>
      <c r="G514">
        <v>2891</v>
      </c>
      <c r="H514">
        <v>0</v>
      </c>
      <c r="I514">
        <v>4</v>
      </c>
      <c r="J514">
        <v>18</v>
      </c>
      <c r="K514">
        <v>9</v>
      </c>
      <c r="L514" s="1">
        <v>0</v>
      </c>
      <c r="M514">
        <v>1</v>
      </c>
      <c r="N514">
        <v>1</v>
      </c>
      <c r="O514">
        <v>4</v>
      </c>
      <c r="P514">
        <v>1817</v>
      </c>
      <c r="Q514">
        <v>927</v>
      </c>
      <c r="R514">
        <v>813</v>
      </c>
      <c r="S514" s="1">
        <v>0.88</v>
      </c>
      <c r="T514">
        <v>6</v>
      </c>
      <c r="U514">
        <v>2</v>
      </c>
      <c r="V514" s="1">
        <v>0.33</v>
      </c>
      <c r="W514">
        <v>293</v>
      </c>
      <c r="X514">
        <v>240</v>
      </c>
      <c r="Y514" s="1">
        <v>0.82</v>
      </c>
      <c r="Z514">
        <v>7</v>
      </c>
      <c r="AA514">
        <v>133</v>
      </c>
      <c r="AB514">
        <v>62</v>
      </c>
      <c r="AC514">
        <v>0</v>
      </c>
      <c r="AD514">
        <v>0</v>
      </c>
      <c r="AE514">
        <v>1</v>
      </c>
      <c r="AF514">
        <v>1</v>
      </c>
      <c r="AG514">
        <v>114</v>
      </c>
      <c r="AH514">
        <v>21</v>
      </c>
      <c r="AI514">
        <v>4</v>
      </c>
      <c r="AJ514">
        <v>84</v>
      </c>
      <c r="AK514">
        <v>29</v>
      </c>
      <c r="AL514">
        <v>12</v>
      </c>
      <c r="AM514">
        <v>62</v>
      </c>
      <c r="AN514">
        <v>196</v>
      </c>
      <c r="AO514">
        <v>107</v>
      </c>
      <c r="AP514" s="1">
        <v>0.55000000000000004</v>
      </c>
      <c r="AQ514">
        <v>50</v>
      </c>
      <c r="AR514">
        <v>27</v>
      </c>
      <c r="AS514" s="1">
        <v>0.54</v>
      </c>
      <c r="AT514">
        <v>0</v>
      </c>
      <c r="AU514">
        <v>0</v>
      </c>
      <c r="AV514">
        <v>0</v>
      </c>
      <c r="AW514">
        <v>48</v>
      </c>
      <c r="AX514">
        <v>8</v>
      </c>
      <c r="AY514">
        <v>0</v>
      </c>
      <c r="AZ514">
        <v>0</v>
      </c>
      <c r="BA514" s="1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f t="shared" ref="BG514:BG563" si="8">BF514+4.2</f>
        <v>4.2</v>
      </c>
    </row>
    <row r="515" spans="1:59" x14ac:dyDescent="0.3">
      <c r="A515" t="s">
        <v>345</v>
      </c>
      <c r="B515" s="4">
        <v>21</v>
      </c>
      <c r="C515" t="s">
        <v>329</v>
      </c>
      <c r="D515" t="s">
        <v>59</v>
      </c>
      <c r="E515" t="s">
        <v>775</v>
      </c>
      <c r="F515">
        <v>2</v>
      </c>
      <c r="G515">
        <v>21</v>
      </c>
      <c r="H515">
        <v>0</v>
      </c>
      <c r="I515">
        <v>0</v>
      </c>
      <c r="J515">
        <v>0</v>
      </c>
      <c r="K515">
        <v>0</v>
      </c>
      <c r="L515" s="1">
        <v>0</v>
      </c>
      <c r="M515">
        <v>0</v>
      </c>
      <c r="N515">
        <v>0</v>
      </c>
      <c r="O515">
        <v>0</v>
      </c>
      <c r="P515">
        <v>26</v>
      </c>
      <c r="Q515">
        <v>0</v>
      </c>
      <c r="R515">
        <v>0</v>
      </c>
      <c r="S515" s="1">
        <v>0</v>
      </c>
      <c r="T515">
        <v>0</v>
      </c>
      <c r="U515">
        <v>0</v>
      </c>
      <c r="V515" s="1">
        <v>0</v>
      </c>
      <c r="W515">
        <v>0</v>
      </c>
      <c r="X515">
        <v>0</v>
      </c>
      <c r="Y515" s="1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s="1">
        <v>0</v>
      </c>
      <c r="AQ515">
        <v>0</v>
      </c>
      <c r="AR515">
        <v>0</v>
      </c>
      <c r="AS515" s="1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 s="1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f t="shared" si="8"/>
        <v>4.2</v>
      </c>
    </row>
    <row r="516" spans="1:59" x14ac:dyDescent="0.3">
      <c r="A516" t="s">
        <v>354</v>
      </c>
      <c r="B516" s="4">
        <v>35</v>
      </c>
      <c r="C516" t="s">
        <v>329</v>
      </c>
      <c r="D516" t="s">
        <v>66</v>
      </c>
      <c r="E516" t="s">
        <v>775</v>
      </c>
      <c r="F516">
        <v>10</v>
      </c>
      <c r="G516">
        <v>253</v>
      </c>
      <c r="H516">
        <v>0</v>
      </c>
      <c r="I516">
        <v>0</v>
      </c>
      <c r="J516">
        <v>7</v>
      </c>
      <c r="K516">
        <v>0</v>
      </c>
      <c r="L516" s="1">
        <v>0</v>
      </c>
      <c r="M516">
        <v>0</v>
      </c>
      <c r="N516">
        <v>1</v>
      </c>
      <c r="O516">
        <v>0</v>
      </c>
      <c r="P516">
        <v>233</v>
      </c>
      <c r="Q516">
        <v>0</v>
      </c>
      <c r="R516">
        <v>0</v>
      </c>
      <c r="S516" s="1">
        <v>0</v>
      </c>
      <c r="T516">
        <v>0</v>
      </c>
      <c r="U516">
        <v>0</v>
      </c>
      <c r="V516" s="1">
        <v>0</v>
      </c>
      <c r="W516">
        <v>0</v>
      </c>
      <c r="X516">
        <v>0</v>
      </c>
      <c r="Y516" s="1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4</v>
      </c>
      <c r="AN516">
        <v>0</v>
      </c>
      <c r="AO516">
        <v>0</v>
      </c>
      <c r="AP516" s="1">
        <v>0</v>
      </c>
      <c r="AQ516">
        <v>0</v>
      </c>
      <c r="AR516">
        <v>0</v>
      </c>
      <c r="AS516" s="1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 s="1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f t="shared" si="8"/>
        <v>4.2</v>
      </c>
    </row>
    <row r="517" spans="1:59" x14ac:dyDescent="0.3">
      <c r="A517" t="s">
        <v>618</v>
      </c>
      <c r="B517" s="4">
        <v>18</v>
      </c>
      <c r="C517" t="s">
        <v>784</v>
      </c>
      <c r="D517" t="s">
        <v>126</v>
      </c>
      <c r="E517" t="s">
        <v>773</v>
      </c>
      <c r="F517">
        <v>27</v>
      </c>
      <c r="G517">
        <v>1206</v>
      </c>
      <c r="H517">
        <v>0</v>
      </c>
      <c r="I517">
        <v>1</v>
      </c>
      <c r="J517">
        <v>12</v>
      </c>
      <c r="K517">
        <v>3</v>
      </c>
      <c r="L517" s="1">
        <v>0</v>
      </c>
      <c r="M517">
        <v>0</v>
      </c>
      <c r="N517">
        <v>1</v>
      </c>
      <c r="O517">
        <v>0</v>
      </c>
      <c r="P517">
        <v>959</v>
      </c>
      <c r="Q517">
        <v>980</v>
      </c>
      <c r="R517">
        <v>811</v>
      </c>
      <c r="S517" s="1">
        <v>0.83</v>
      </c>
      <c r="T517">
        <v>82</v>
      </c>
      <c r="U517">
        <v>23</v>
      </c>
      <c r="V517" s="1">
        <v>0.28000000000000003</v>
      </c>
      <c r="W517">
        <v>286</v>
      </c>
      <c r="X517">
        <v>219</v>
      </c>
      <c r="Y517" s="1">
        <v>0.77</v>
      </c>
      <c r="Z517">
        <v>2</v>
      </c>
      <c r="AA517">
        <v>189</v>
      </c>
      <c r="AB517">
        <v>107</v>
      </c>
      <c r="AC517">
        <v>0</v>
      </c>
      <c r="AD517">
        <v>2</v>
      </c>
      <c r="AE517">
        <v>2</v>
      </c>
      <c r="AF517">
        <v>7</v>
      </c>
      <c r="AG517">
        <v>104</v>
      </c>
      <c r="AH517">
        <v>19</v>
      </c>
      <c r="AI517">
        <v>1</v>
      </c>
      <c r="AJ517">
        <v>21</v>
      </c>
      <c r="AK517">
        <v>25</v>
      </c>
      <c r="AL517">
        <v>4</v>
      </c>
      <c r="AM517">
        <v>39</v>
      </c>
      <c r="AN517">
        <v>155</v>
      </c>
      <c r="AO517">
        <v>88</v>
      </c>
      <c r="AP517" s="1">
        <v>0.56999999999999995</v>
      </c>
      <c r="AQ517">
        <v>67</v>
      </c>
      <c r="AR517">
        <v>39</v>
      </c>
      <c r="AS517" s="1">
        <v>0.57999999999999996</v>
      </c>
      <c r="AT517">
        <v>0</v>
      </c>
      <c r="AU517">
        <v>0</v>
      </c>
      <c r="AV517">
        <v>0</v>
      </c>
      <c r="AW517">
        <v>20</v>
      </c>
      <c r="AX517">
        <v>3</v>
      </c>
      <c r="AY517">
        <v>0</v>
      </c>
      <c r="AZ517">
        <v>0</v>
      </c>
      <c r="BA517" s="1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f t="shared" si="8"/>
        <v>4.2</v>
      </c>
    </row>
    <row r="518" spans="1:59" x14ac:dyDescent="0.3">
      <c r="A518" t="s">
        <v>402</v>
      </c>
      <c r="B518" s="4">
        <v>16</v>
      </c>
      <c r="C518" t="s">
        <v>391</v>
      </c>
      <c r="D518" t="s">
        <v>59</v>
      </c>
      <c r="E518" t="s">
        <v>775</v>
      </c>
      <c r="F518">
        <v>4</v>
      </c>
      <c r="G518">
        <v>21</v>
      </c>
      <c r="H518">
        <v>0</v>
      </c>
      <c r="I518">
        <v>0</v>
      </c>
      <c r="J518">
        <v>0</v>
      </c>
      <c r="K518">
        <v>0</v>
      </c>
      <c r="L518" s="1">
        <v>0</v>
      </c>
      <c r="M518">
        <v>0</v>
      </c>
      <c r="N518">
        <v>0</v>
      </c>
      <c r="O518">
        <v>0</v>
      </c>
      <c r="P518">
        <v>6</v>
      </c>
      <c r="Q518">
        <v>0</v>
      </c>
      <c r="R518">
        <v>0</v>
      </c>
      <c r="S518" s="1">
        <v>0</v>
      </c>
      <c r="T518">
        <v>0</v>
      </c>
      <c r="U518">
        <v>0</v>
      </c>
      <c r="V518" s="1">
        <v>0</v>
      </c>
      <c r="W518">
        <v>0</v>
      </c>
      <c r="X518">
        <v>0</v>
      </c>
      <c r="Y518" s="1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 s="1">
        <v>0</v>
      </c>
      <c r="AQ518">
        <v>0</v>
      </c>
      <c r="AR518">
        <v>0</v>
      </c>
      <c r="AS518" s="1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 s="1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f t="shared" si="8"/>
        <v>4.2</v>
      </c>
    </row>
    <row r="519" spans="1:59" x14ac:dyDescent="0.3">
      <c r="A519" t="s">
        <v>268</v>
      </c>
      <c r="B519" s="4">
        <v>23</v>
      </c>
      <c r="C519" t="s">
        <v>240</v>
      </c>
      <c r="D519" t="s">
        <v>96</v>
      </c>
      <c r="E519" t="s">
        <v>774</v>
      </c>
      <c r="F519">
        <v>14</v>
      </c>
      <c r="G519">
        <v>1176</v>
      </c>
      <c r="H519">
        <v>0</v>
      </c>
      <c r="I519">
        <v>0</v>
      </c>
      <c r="J519">
        <v>3</v>
      </c>
      <c r="K519">
        <v>8</v>
      </c>
      <c r="L519" s="1">
        <v>0</v>
      </c>
      <c r="M519">
        <v>0</v>
      </c>
      <c r="N519">
        <v>0</v>
      </c>
      <c r="O519">
        <v>0</v>
      </c>
      <c r="P519">
        <v>966</v>
      </c>
      <c r="Q519">
        <v>1003</v>
      </c>
      <c r="R519">
        <v>826</v>
      </c>
      <c r="S519" s="1">
        <v>0.82</v>
      </c>
      <c r="T519">
        <v>30</v>
      </c>
      <c r="U519">
        <v>5</v>
      </c>
      <c r="V519" s="1">
        <v>0.17</v>
      </c>
      <c r="W519">
        <v>225</v>
      </c>
      <c r="X519">
        <v>151</v>
      </c>
      <c r="Y519" s="1">
        <v>0.67</v>
      </c>
      <c r="Z519">
        <v>4</v>
      </c>
      <c r="AA519">
        <v>201</v>
      </c>
      <c r="AB519">
        <v>95</v>
      </c>
      <c r="AC519">
        <v>0</v>
      </c>
      <c r="AD519">
        <v>1</v>
      </c>
      <c r="AE519">
        <v>1</v>
      </c>
      <c r="AF519">
        <v>5</v>
      </c>
      <c r="AG519">
        <v>127</v>
      </c>
      <c r="AH519">
        <v>5</v>
      </c>
      <c r="AI519">
        <v>1</v>
      </c>
      <c r="AJ519">
        <v>52</v>
      </c>
      <c r="AK519">
        <v>31</v>
      </c>
      <c r="AL519">
        <v>17</v>
      </c>
      <c r="AM519">
        <v>13</v>
      </c>
      <c r="AN519">
        <v>235</v>
      </c>
      <c r="AO519">
        <v>116</v>
      </c>
      <c r="AP519" s="1">
        <v>0.49</v>
      </c>
      <c r="AQ519">
        <v>121</v>
      </c>
      <c r="AR519">
        <v>61</v>
      </c>
      <c r="AS519" s="1">
        <v>0.5</v>
      </c>
      <c r="AT519">
        <v>0</v>
      </c>
      <c r="AU519">
        <v>0</v>
      </c>
      <c r="AV519">
        <v>0</v>
      </c>
      <c r="AW519">
        <v>24</v>
      </c>
      <c r="AX519">
        <v>7</v>
      </c>
      <c r="AY519">
        <v>0</v>
      </c>
      <c r="AZ519">
        <v>0</v>
      </c>
      <c r="BA519" s="1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f t="shared" si="8"/>
        <v>4.2</v>
      </c>
    </row>
    <row r="520" spans="1:59" x14ac:dyDescent="0.3">
      <c r="A520" t="s">
        <v>361</v>
      </c>
      <c r="B520" s="4">
        <v>26</v>
      </c>
      <c r="C520" t="s">
        <v>356</v>
      </c>
      <c r="D520" t="s">
        <v>202</v>
      </c>
      <c r="E520" t="s">
        <v>774</v>
      </c>
      <c r="F520">
        <v>22</v>
      </c>
      <c r="G520">
        <v>1717</v>
      </c>
      <c r="H520">
        <v>0</v>
      </c>
      <c r="I520">
        <v>1</v>
      </c>
      <c r="J520">
        <v>4</v>
      </c>
      <c r="K520">
        <v>1</v>
      </c>
      <c r="L520" s="1">
        <v>0</v>
      </c>
      <c r="M520">
        <v>1</v>
      </c>
      <c r="N520">
        <v>0</v>
      </c>
      <c r="O520">
        <v>0</v>
      </c>
      <c r="P520">
        <v>1011</v>
      </c>
      <c r="Q520">
        <v>1011</v>
      </c>
      <c r="R520">
        <v>890</v>
      </c>
      <c r="S520" s="1">
        <v>0.88</v>
      </c>
      <c r="T520">
        <v>4</v>
      </c>
      <c r="U520">
        <v>1</v>
      </c>
      <c r="V520" s="1">
        <v>0.25</v>
      </c>
      <c r="W520">
        <v>105</v>
      </c>
      <c r="X520">
        <v>59</v>
      </c>
      <c r="Y520" s="1">
        <v>0.56000000000000005</v>
      </c>
      <c r="Z520">
        <v>1</v>
      </c>
      <c r="AA520">
        <v>207</v>
      </c>
      <c r="AB520">
        <v>103</v>
      </c>
      <c r="AC520">
        <v>0</v>
      </c>
      <c r="AD520">
        <v>0</v>
      </c>
      <c r="AE520">
        <v>0</v>
      </c>
      <c r="AF520">
        <v>0</v>
      </c>
      <c r="AG520">
        <v>41</v>
      </c>
      <c r="AH520">
        <v>1</v>
      </c>
      <c r="AI520">
        <v>1</v>
      </c>
      <c r="AJ520">
        <v>54</v>
      </c>
      <c r="AK520">
        <v>12</v>
      </c>
      <c r="AL520">
        <v>18</v>
      </c>
      <c r="AM520">
        <v>31</v>
      </c>
      <c r="AN520">
        <v>48</v>
      </c>
      <c r="AO520">
        <v>24</v>
      </c>
      <c r="AP520" s="1">
        <v>0.5</v>
      </c>
      <c r="AQ520">
        <v>98</v>
      </c>
      <c r="AR520">
        <v>53</v>
      </c>
      <c r="AS520" s="1">
        <v>0.54</v>
      </c>
      <c r="AT520">
        <v>0</v>
      </c>
      <c r="AU520">
        <v>0</v>
      </c>
      <c r="AV520">
        <v>1</v>
      </c>
      <c r="AW520">
        <v>17</v>
      </c>
      <c r="AX520">
        <v>3</v>
      </c>
      <c r="AY520">
        <v>1</v>
      </c>
      <c r="AZ520">
        <v>0</v>
      </c>
      <c r="BA520" s="1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f t="shared" si="8"/>
        <v>4.2</v>
      </c>
    </row>
    <row r="521" spans="1:59" x14ac:dyDescent="0.3">
      <c r="A521" t="s">
        <v>407</v>
      </c>
      <c r="B521" s="4">
        <v>15</v>
      </c>
      <c r="C521" t="s">
        <v>391</v>
      </c>
      <c r="D521" t="s">
        <v>59</v>
      </c>
      <c r="E521" t="s">
        <v>775</v>
      </c>
      <c r="F521">
        <v>7</v>
      </c>
      <c r="G521">
        <v>105</v>
      </c>
      <c r="H521">
        <v>0</v>
      </c>
      <c r="I521">
        <v>0</v>
      </c>
      <c r="J521">
        <v>3</v>
      </c>
      <c r="K521">
        <v>0</v>
      </c>
      <c r="L521" s="1">
        <v>0</v>
      </c>
      <c r="M521">
        <v>0</v>
      </c>
      <c r="N521">
        <v>0</v>
      </c>
      <c r="O521">
        <v>0</v>
      </c>
      <c r="P521">
        <v>57</v>
      </c>
      <c r="Q521">
        <v>0</v>
      </c>
      <c r="R521">
        <v>0</v>
      </c>
      <c r="S521" s="1">
        <v>0</v>
      </c>
      <c r="T521">
        <v>0</v>
      </c>
      <c r="U521">
        <v>0</v>
      </c>
      <c r="V521" s="1">
        <v>0</v>
      </c>
      <c r="W521">
        <v>0</v>
      </c>
      <c r="X521">
        <v>0</v>
      </c>
      <c r="Y521" s="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2</v>
      </c>
      <c r="AN521">
        <v>0</v>
      </c>
      <c r="AO521">
        <v>0</v>
      </c>
      <c r="AP521" s="1">
        <v>0</v>
      </c>
      <c r="AQ521">
        <v>0</v>
      </c>
      <c r="AR521">
        <v>0</v>
      </c>
      <c r="AS521" s="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s="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f t="shared" si="8"/>
        <v>4.2</v>
      </c>
    </row>
    <row r="522" spans="1:59" x14ac:dyDescent="0.3">
      <c r="A522" t="s">
        <v>558</v>
      </c>
      <c r="B522" s="4">
        <v>26</v>
      </c>
      <c r="C522" t="s">
        <v>785</v>
      </c>
      <c r="D522" t="s">
        <v>105</v>
      </c>
      <c r="E522" t="s">
        <v>773</v>
      </c>
      <c r="F522">
        <v>34</v>
      </c>
      <c r="G522">
        <v>1970</v>
      </c>
      <c r="H522">
        <v>0</v>
      </c>
      <c r="I522">
        <v>1</v>
      </c>
      <c r="J522">
        <v>21</v>
      </c>
      <c r="K522">
        <v>8</v>
      </c>
      <c r="L522" s="1">
        <v>0.17</v>
      </c>
      <c r="M522">
        <v>3</v>
      </c>
      <c r="N522">
        <v>0</v>
      </c>
      <c r="O522">
        <v>1</v>
      </c>
      <c r="P522">
        <v>1276</v>
      </c>
      <c r="Q522">
        <v>1026</v>
      </c>
      <c r="R522">
        <v>850</v>
      </c>
      <c r="S522" s="1">
        <v>0.83</v>
      </c>
      <c r="T522">
        <v>0</v>
      </c>
      <c r="U522">
        <v>0</v>
      </c>
      <c r="V522" s="1">
        <v>0</v>
      </c>
      <c r="W522">
        <v>150</v>
      </c>
      <c r="X522">
        <v>79</v>
      </c>
      <c r="Y522" s="1">
        <v>0.53</v>
      </c>
      <c r="Z522">
        <v>0</v>
      </c>
      <c r="AA522">
        <v>159</v>
      </c>
      <c r="AB522">
        <v>71</v>
      </c>
      <c r="AC522">
        <v>0</v>
      </c>
      <c r="AD522">
        <v>1</v>
      </c>
      <c r="AE522">
        <v>0</v>
      </c>
      <c r="AF522">
        <v>1</v>
      </c>
      <c r="AG522">
        <v>85</v>
      </c>
      <c r="AH522">
        <v>12</v>
      </c>
      <c r="AI522">
        <v>3</v>
      </c>
      <c r="AJ522">
        <v>52</v>
      </c>
      <c r="AK522">
        <v>27</v>
      </c>
      <c r="AL522">
        <v>22</v>
      </c>
      <c r="AM522">
        <v>86</v>
      </c>
      <c r="AN522">
        <v>84</v>
      </c>
      <c r="AO522">
        <v>57</v>
      </c>
      <c r="AP522" s="1">
        <v>0.68</v>
      </c>
      <c r="AQ522">
        <v>141</v>
      </c>
      <c r="AR522">
        <v>101</v>
      </c>
      <c r="AS522" s="1">
        <v>0.72</v>
      </c>
      <c r="AT522">
        <v>0</v>
      </c>
      <c r="AU522">
        <v>0</v>
      </c>
      <c r="AV522">
        <v>0</v>
      </c>
      <c r="AW522">
        <v>33</v>
      </c>
      <c r="AX522">
        <v>9</v>
      </c>
      <c r="AY522">
        <v>0</v>
      </c>
      <c r="AZ522">
        <v>0</v>
      </c>
      <c r="BA522" s="1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f t="shared" si="8"/>
        <v>4.2</v>
      </c>
    </row>
    <row r="523" spans="1:59" x14ac:dyDescent="0.3">
      <c r="A523" t="s">
        <v>128</v>
      </c>
      <c r="B523" s="4">
        <v>31</v>
      </c>
      <c r="C523" t="s">
        <v>98</v>
      </c>
      <c r="D523" t="s">
        <v>59</v>
      </c>
      <c r="E523" t="s">
        <v>774</v>
      </c>
      <c r="F523">
        <v>14</v>
      </c>
      <c r="G523">
        <v>1121</v>
      </c>
      <c r="H523">
        <v>0</v>
      </c>
      <c r="I523">
        <v>0</v>
      </c>
      <c r="J523">
        <v>9</v>
      </c>
      <c r="K523">
        <v>0</v>
      </c>
      <c r="L523" s="1">
        <v>0</v>
      </c>
      <c r="M523">
        <v>1</v>
      </c>
      <c r="N523">
        <v>0</v>
      </c>
      <c r="O523">
        <v>0</v>
      </c>
      <c r="P523">
        <v>809</v>
      </c>
      <c r="Q523">
        <v>1027</v>
      </c>
      <c r="R523">
        <v>840</v>
      </c>
      <c r="S523" s="1">
        <v>0.82</v>
      </c>
      <c r="T523">
        <v>68</v>
      </c>
      <c r="U523">
        <v>22</v>
      </c>
      <c r="V523" s="1">
        <v>0.32</v>
      </c>
      <c r="W523">
        <v>241</v>
      </c>
      <c r="X523">
        <v>171</v>
      </c>
      <c r="Y523" s="1">
        <v>0.71</v>
      </c>
      <c r="Z523">
        <v>1</v>
      </c>
      <c r="AA523">
        <v>266</v>
      </c>
      <c r="AB523">
        <v>134</v>
      </c>
      <c r="AC523">
        <v>0</v>
      </c>
      <c r="AD523">
        <v>0</v>
      </c>
      <c r="AE523">
        <v>2</v>
      </c>
      <c r="AF523">
        <v>6</v>
      </c>
      <c r="AG523">
        <v>99</v>
      </c>
      <c r="AH523">
        <v>0</v>
      </c>
      <c r="AI523">
        <v>3</v>
      </c>
      <c r="AJ523">
        <v>59</v>
      </c>
      <c r="AK523">
        <v>42</v>
      </c>
      <c r="AL523">
        <v>15</v>
      </c>
      <c r="AM523">
        <v>7</v>
      </c>
      <c r="AN523">
        <v>195</v>
      </c>
      <c r="AO523">
        <v>112</v>
      </c>
      <c r="AP523" s="1">
        <v>0.56999999999999995</v>
      </c>
      <c r="AQ523">
        <v>65</v>
      </c>
      <c r="AR523">
        <v>23</v>
      </c>
      <c r="AS523" s="1">
        <v>0.35</v>
      </c>
      <c r="AT523">
        <v>0</v>
      </c>
      <c r="AU523">
        <v>0</v>
      </c>
      <c r="AV523">
        <v>0</v>
      </c>
      <c r="AW523">
        <v>4</v>
      </c>
      <c r="AX523">
        <v>1</v>
      </c>
      <c r="AY523">
        <v>0</v>
      </c>
      <c r="AZ523">
        <v>0</v>
      </c>
      <c r="BA523" s="1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f t="shared" si="8"/>
        <v>4.2</v>
      </c>
    </row>
    <row r="524" spans="1:59" x14ac:dyDescent="0.3">
      <c r="A524" t="s">
        <v>509</v>
      </c>
      <c r="B524" s="4">
        <v>26</v>
      </c>
      <c r="C524" t="s">
        <v>787</v>
      </c>
      <c r="D524" t="s">
        <v>275</v>
      </c>
      <c r="E524" t="s">
        <v>774</v>
      </c>
      <c r="F524">
        <v>37</v>
      </c>
      <c r="G524">
        <v>2848</v>
      </c>
      <c r="H524">
        <v>0</v>
      </c>
      <c r="I524">
        <v>1</v>
      </c>
      <c r="J524">
        <v>13</v>
      </c>
      <c r="K524">
        <v>2</v>
      </c>
      <c r="L524" s="1">
        <v>0.18</v>
      </c>
      <c r="M524">
        <v>1</v>
      </c>
      <c r="N524">
        <v>0</v>
      </c>
      <c r="O524">
        <v>4</v>
      </c>
      <c r="P524">
        <v>2236</v>
      </c>
      <c r="Q524">
        <v>1027</v>
      </c>
      <c r="R524">
        <v>822</v>
      </c>
      <c r="S524" s="1">
        <v>0.8</v>
      </c>
      <c r="T524">
        <v>59</v>
      </c>
      <c r="U524">
        <v>13</v>
      </c>
      <c r="V524" s="1">
        <v>0.22</v>
      </c>
      <c r="W524">
        <v>317</v>
      </c>
      <c r="X524">
        <v>244</v>
      </c>
      <c r="Y524" s="1">
        <v>0.77</v>
      </c>
      <c r="Z524">
        <v>0</v>
      </c>
      <c r="AA524">
        <v>331</v>
      </c>
      <c r="AB524">
        <v>199</v>
      </c>
      <c r="AC524">
        <v>1</v>
      </c>
      <c r="AD524">
        <v>0</v>
      </c>
      <c r="AE524">
        <v>3</v>
      </c>
      <c r="AF524">
        <v>8</v>
      </c>
      <c r="AG524">
        <v>190</v>
      </c>
      <c r="AH524">
        <v>17</v>
      </c>
      <c r="AI524">
        <v>4</v>
      </c>
      <c r="AJ524">
        <v>83</v>
      </c>
      <c r="AK524">
        <v>33</v>
      </c>
      <c r="AL524">
        <v>9</v>
      </c>
      <c r="AM524">
        <v>115</v>
      </c>
      <c r="AN524">
        <v>222</v>
      </c>
      <c r="AO524">
        <v>123</v>
      </c>
      <c r="AP524" s="1">
        <v>0.55000000000000004</v>
      </c>
      <c r="AQ524">
        <v>32</v>
      </c>
      <c r="AR524">
        <v>13</v>
      </c>
      <c r="AS524" s="1">
        <v>0.41</v>
      </c>
      <c r="AT524">
        <v>0</v>
      </c>
      <c r="AU524">
        <v>0</v>
      </c>
      <c r="AV524">
        <v>0</v>
      </c>
      <c r="AW524">
        <v>38</v>
      </c>
      <c r="AX524">
        <v>3</v>
      </c>
      <c r="AY524">
        <v>0</v>
      </c>
      <c r="AZ524">
        <v>0</v>
      </c>
      <c r="BA524" s="1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f t="shared" si="8"/>
        <v>4.2</v>
      </c>
    </row>
    <row r="525" spans="1:59" x14ac:dyDescent="0.3">
      <c r="A525" t="s">
        <v>344</v>
      </c>
      <c r="B525" s="4">
        <v>28</v>
      </c>
      <c r="C525" t="s">
        <v>329</v>
      </c>
      <c r="D525" t="s">
        <v>74</v>
      </c>
      <c r="E525" t="s">
        <v>774</v>
      </c>
      <c r="F525">
        <v>22</v>
      </c>
      <c r="G525">
        <v>1779</v>
      </c>
      <c r="H525">
        <v>0</v>
      </c>
      <c r="I525">
        <v>2</v>
      </c>
      <c r="J525">
        <v>24</v>
      </c>
      <c r="K525">
        <v>18</v>
      </c>
      <c r="L525" s="1">
        <v>7.0000000000000007E-2</v>
      </c>
      <c r="M525">
        <v>1</v>
      </c>
      <c r="N525">
        <v>0</v>
      </c>
      <c r="O525">
        <v>1</v>
      </c>
      <c r="P525">
        <v>1260</v>
      </c>
      <c r="Q525">
        <v>1028</v>
      </c>
      <c r="R525">
        <v>853</v>
      </c>
      <c r="S525" s="1">
        <v>0.83</v>
      </c>
      <c r="T525">
        <v>79</v>
      </c>
      <c r="U525">
        <v>14</v>
      </c>
      <c r="V525" s="1">
        <v>0.18</v>
      </c>
      <c r="W525">
        <v>610</v>
      </c>
      <c r="X525">
        <v>473</v>
      </c>
      <c r="Y525" s="1">
        <v>0.78</v>
      </c>
      <c r="Z525">
        <v>15</v>
      </c>
      <c r="AA525">
        <v>267</v>
      </c>
      <c r="AB525">
        <v>133</v>
      </c>
      <c r="AC525">
        <v>0</v>
      </c>
      <c r="AD525">
        <v>2</v>
      </c>
      <c r="AE525">
        <v>13</v>
      </c>
      <c r="AF525">
        <v>13</v>
      </c>
      <c r="AG525">
        <v>64</v>
      </c>
      <c r="AH525">
        <v>10</v>
      </c>
      <c r="AI525">
        <v>2</v>
      </c>
      <c r="AJ525">
        <v>62</v>
      </c>
      <c r="AK525">
        <v>7</v>
      </c>
      <c r="AL525">
        <v>0</v>
      </c>
      <c r="AM525">
        <v>56</v>
      </c>
      <c r="AN525">
        <v>127</v>
      </c>
      <c r="AO525">
        <v>48</v>
      </c>
      <c r="AP525" s="1">
        <v>0.38</v>
      </c>
      <c r="AQ525">
        <v>21</v>
      </c>
      <c r="AR525">
        <v>5</v>
      </c>
      <c r="AS525" s="1">
        <v>0.24</v>
      </c>
      <c r="AT525">
        <v>0</v>
      </c>
      <c r="AU525">
        <v>0</v>
      </c>
      <c r="AV525">
        <v>0</v>
      </c>
      <c r="AW525">
        <v>35</v>
      </c>
      <c r="AX525">
        <v>5</v>
      </c>
      <c r="AY525">
        <v>0</v>
      </c>
      <c r="AZ525">
        <v>0</v>
      </c>
      <c r="BA525" s="1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f t="shared" si="8"/>
        <v>4.2</v>
      </c>
    </row>
    <row r="526" spans="1:59" x14ac:dyDescent="0.3">
      <c r="A526" t="s">
        <v>318</v>
      </c>
      <c r="B526" s="4">
        <v>24</v>
      </c>
      <c r="C526" t="s">
        <v>300</v>
      </c>
      <c r="D526" t="s">
        <v>163</v>
      </c>
      <c r="E526" t="s">
        <v>773</v>
      </c>
      <c r="F526">
        <v>25</v>
      </c>
      <c r="G526">
        <v>1240</v>
      </c>
      <c r="H526">
        <v>0</v>
      </c>
      <c r="I526">
        <v>1</v>
      </c>
      <c r="J526">
        <v>28</v>
      </c>
      <c r="K526">
        <v>7</v>
      </c>
      <c r="L526" s="1">
        <v>0.18</v>
      </c>
      <c r="M526">
        <v>4</v>
      </c>
      <c r="N526">
        <v>0</v>
      </c>
      <c r="O526">
        <v>1</v>
      </c>
      <c r="P526">
        <v>679</v>
      </c>
      <c r="Q526">
        <v>1031</v>
      </c>
      <c r="R526">
        <v>923</v>
      </c>
      <c r="S526" s="1">
        <v>0.9</v>
      </c>
      <c r="T526">
        <v>10</v>
      </c>
      <c r="U526">
        <v>2</v>
      </c>
      <c r="V526" s="1">
        <v>0.2</v>
      </c>
      <c r="W526">
        <v>261</v>
      </c>
      <c r="X526">
        <v>209</v>
      </c>
      <c r="Y526" s="1">
        <v>0.8</v>
      </c>
      <c r="Z526">
        <v>2</v>
      </c>
      <c r="AA526">
        <v>283</v>
      </c>
      <c r="AB526">
        <v>141</v>
      </c>
      <c r="AC526">
        <v>0</v>
      </c>
      <c r="AD526">
        <v>0</v>
      </c>
      <c r="AE526">
        <v>2</v>
      </c>
      <c r="AF526">
        <v>4</v>
      </c>
      <c r="AG526">
        <v>112</v>
      </c>
      <c r="AH526">
        <v>24</v>
      </c>
      <c r="AI526">
        <v>1</v>
      </c>
      <c r="AJ526">
        <v>14</v>
      </c>
      <c r="AK526">
        <v>20</v>
      </c>
      <c r="AL526">
        <v>11</v>
      </c>
      <c r="AM526">
        <v>45</v>
      </c>
      <c r="AN526">
        <v>174</v>
      </c>
      <c r="AO526">
        <v>95</v>
      </c>
      <c r="AP526" s="1">
        <v>0.55000000000000004</v>
      </c>
      <c r="AQ526">
        <v>50</v>
      </c>
      <c r="AR526">
        <v>26</v>
      </c>
      <c r="AS526" s="1">
        <v>0.52</v>
      </c>
      <c r="AT526">
        <v>0</v>
      </c>
      <c r="AU526">
        <v>0</v>
      </c>
      <c r="AV526">
        <v>0</v>
      </c>
      <c r="AW526">
        <v>15</v>
      </c>
      <c r="AX526">
        <v>2</v>
      </c>
      <c r="AY526">
        <v>0</v>
      </c>
      <c r="AZ526">
        <v>0</v>
      </c>
      <c r="BA526" s="1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f t="shared" si="8"/>
        <v>4.2</v>
      </c>
    </row>
    <row r="527" spans="1:59" x14ac:dyDescent="0.3">
      <c r="A527" t="s">
        <v>412</v>
      </c>
      <c r="B527" s="4">
        <v>26</v>
      </c>
      <c r="C527" t="s">
        <v>391</v>
      </c>
      <c r="D527" t="s">
        <v>96</v>
      </c>
      <c r="E527" t="s">
        <v>775</v>
      </c>
      <c r="F527">
        <v>6</v>
      </c>
      <c r="G527">
        <v>142</v>
      </c>
      <c r="H527">
        <v>0</v>
      </c>
      <c r="I527">
        <v>0</v>
      </c>
      <c r="J527">
        <v>5</v>
      </c>
      <c r="K527">
        <v>0</v>
      </c>
      <c r="L527" s="1">
        <v>0</v>
      </c>
      <c r="M527">
        <v>0</v>
      </c>
      <c r="N527">
        <v>0</v>
      </c>
      <c r="O527">
        <v>2</v>
      </c>
      <c r="P527">
        <v>69</v>
      </c>
      <c r="Q527">
        <v>0</v>
      </c>
      <c r="R527">
        <v>0</v>
      </c>
      <c r="S527" s="1">
        <v>0</v>
      </c>
      <c r="T527">
        <v>0</v>
      </c>
      <c r="U527">
        <v>0</v>
      </c>
      <c r="V527" s="1">
        <v>0</v>
      </c>
      <c r="W527">
        <v>0</v>
      </c>
      <c r="X527">
        <v>0</v>
      </c>
      <c r="Y527" s="1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</v>
      </c>
      <c r="AI527">
        <v>0</v>
      </c>
      <c r="AJ527">
        <v>2</v>
      </c>
      <c r="AK527">
        <v>0</v>
      </c>
      <c r="AL527">
        <v>0</v>
      </c>
      <c r="AM527">
        <v>2</v>
      </c>
      <c r="AN527">
        <v>0</v>
      </c>
      <c r="AO527">
        <v>0</v>
      </c>
      <c r="AP527" s="1">
        <v>0</v>
      </c>
      <c r="AQ527">
        <v>0</v>
      </c>
      <c r="AR527">
        <v>0</v>
      </c>
      <c r="AS527" s="1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s="1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f t="shared" si="8"/>
        <v>4.2</v>
      </c>
    </row>
    <row r="528" spans="1:59" x14ac:dyDescent="0.3">
      <c r="A528" t="s">
        <v>421</v>
      </c>
      <c r="B528" s="4">
        <v>19</v>
      </c>
      <c r="C528" t="s">
        <v>391</v>
      </c>
      <c r="D528" t="s">
        <v>59</v>
      </c>
      <c r="E528" t="s">
        <v>775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 s="1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 s="1">
        <v>0</v>
      </c>
      <c r="T528">
        <v>0</v>
      </c>
      <c r="U528">
        <v>0</v>
      </c>
      <c r="V528" s="1">
        <v>0</v>
      </c>
      <c r="W528">
        <v>0</v>
      </c>
      <c r="X528">
        <v>0</v>
      </c>
      <c r="Y528" s="1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1">
        <v>0</v>
      </c>
      <c r="AQ528">
        <v>0</v>
      </c>
      <c r="AR528">
        <v>0</v>
      </c>
      <c r="AS528" s="1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s="1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f t="shared" si="8"/>
        <v>4.2</v>
      </c>
    </row>
    <row r="529" spans="1:59" x14ac:dyDescent="0.3">
      <c r="A529" t="s">
        <v>266</v>
      </c>
      <c r="B529" s="4">
        <v>25</v>
      </c>
      <c r="C529" t="s">
        <v>240</v>
      </c>
      <c r="D529" t="s">
        <v>59</v>
      </c>
      <c r="E529" t="s">
        <v>774</v>
      </c>
      <c r="F529">
        <v>25</v>
      </c>
      <c r="G529">
        <v>1974</v>
      </c>
      <c r="H529">
        <v>0</v>
      </c>
      <c r="I529">
        <v>1</v>
      </c>
      <c r="J529">
        <v>18</v>
      </c>
      <c r="K529">
        <v>2</v>
      </c>
      <c r="L529" s="1">
        <v>0</v>
      </c>
      <c r="M529">
        <v>2</v>
      </c>
      <c r="N529">
        <v>0</v>
      </c>
      <c r="O529">
        <v>1</v>
      </c>
      <c r="P529">
        <v>1419</v>
      </c>
      <c r="Q529">
        <v>1056</v>
      </c>
      <c r="R529">
        <v>897</v>
      </c>
      <c r="S529" s="1">
        <v>0.85</v>
      </c>
      <c r="T529">
        <v>3</v>
      </c>
      <c r="U529">
        <v>1</v>
      </c>
      <c r="V529" s="1">
        <v>0.33</v>
      </c>
      <c r="W529">
        <v>237</v>
      </c>
      <c r="X529">
        <v>173</v>
      </c>
      <c r="Y529" s="1">
        <v>0.73</v>
      </c>
      <c r="Z529">
        <v>2</v>
      </c>
      <c r="AA529">
        <v>228</v>
      </c>
      <c r="AB529">
        <v>93</v>
      </c>
      <c r="AC529">
        <v>0</v>
      </c>
      <c r="AD529">
        <v>0</v>
      </c>
      <c r="AE529">
        <v>2</v>
      </c>
      <c r="AF529">
        <v>3</v>
      </c>
      <c r="AG529">
        <v>114</v>
      </c>
      <c r="AH529">
        <v>9</v>
      </c>
      <c r="AI529">
        <v>5</v>
      </c>
      <c r="AJ529">
        <v>104</v>
      </c>
      <c r="AK529">
        <v>32</v>
      </c>
      <c r="AL529">
        <v>10</v>
      </c>
      <c r="AM529">
        <v>31</v>
      </c>
      <c r="AN529">
        <v>205</v>
      </c>
      <c r="AO529">
        <v>108</v>
      </c>
      <c r="AP529" s="1">
        <v>0.53</v>
      </c>
      <c r="AQ529">
        <v>49</v>
      </c>
      <c r="AR529">
        <v>31</v>
      </c>
      <c r="AS529" s="1">
        <v>0.63</v>
      </c>
      <c r="AT529">
        <v>0</v>
      </c>
      <c r="AU529">
        <v>0</v>
      </c>
      <c r="AV529">
        <v>0</v>
      </c>
      <c r="AW529">
        <v>19</v>
      </c>
      <c r="AX529">
        <v>3</v>
      </c>
      <c r="AY529">
        <v>0</v>
      </c>
      <c r="AZ529">
        <v>0</v>
      </c>
      <c r="BA529" s="1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f t="shared" si="8"/>
        <v>4.2</v>
      </c>
    </row>
    <row r="530" spans="1:59" x14ac:dyDescent="0.3">
      <c r="A530" t="s">
        <v>332</v>
      </c>
      <c r="B530" s="4">
        <v>26</v>
      </c>
      <c r="C530" t="s">
        <v>329</v>
      </c>
      <c r="D530" t="s">
        <v>167</v>
      </c>
      <c r="E530" t="s">
        <v>774</v>
      </c>
      <c r="F530">
        <v>36</v>
      </c>
      <c r="G530">
        <v>3167</v>
      </c>
      <c r="H530">
        <v>0</v>
      </c>
      <c r="I530">
        <v>10</v>
      </c>
      <c r="J530">
        <v>16</v>
      </c>
      <c r="K530">
        <v>1</v>
      </c>
      <c r="L530" s="1">
        <v>0</v>
      </c>
      <c r="M530">
        <v>1</v>
      </c>
      <c r="N530">
        <v>0</v>
      </c>
      <c r="O530">
        <v>7</v>
      </c>
      <c r="P530">
        <v>2647</v>
      </c>
      <c r="Q530">
        <v>1079</v>
      </c>
      <c r="R530">
        <v>964</v>
      </c>
      <c r="S530" s="1">
        <v>0.89</v>
      </c>
      <c r="T530">
        <v>13</v>
      </c>
      <c r="U530">
        <v>0</v>
      </c>
      <c r="V530" s="1">
        <v>0</v>
      </c>
      <c r="W530">
        <v>121</v>
      </c>
      <c r="X530">
        <v>82</v>
      </c>
      <c r="Y530" s="1">
        <v>0.68</v>
      </c>
      <c r="Z530">
        <v>1</v>
      </c>
      <c r="AA530">
        <v>289</v>
      </c>
      <c r="AB530">
        <v>111</v>
      </c>
      <c r="AC530">
        <v>0</v>
      </c>
      <c r="AD530">
        <v>0</v>
      </c>
      <c r="AE530">
        <v>0</v>
      </c>
      <c r="AF530">
        <v>0</v>
      </c>
      <c r="AG530">
        <v>69</v>
      </c>
      <c r="AH530">
        <v>20</v>
      </c>
      <c r="AI530">
        <v>5</v>
      </c>
      <c r="AJ530">
        <v>123</v>
      </c>
      <c r="AK530">
        <v>19</v>
      </c>
      <c r="AL530">
        <v>10</v>
      </c>
      <c r="AM530">
        <v>95</v>
      </c>
      <c r="AN530">
        <v>77</v>
      </c>
      <c r="AO530">
        <v>34</v>
      </c>
      <c r="AP530" s="1">
        <v>0.44</v>
      </c>
      <c r="AQ530">
        <v>22</v>
      </c>
      <c r="AR530">
        <v>11</v>
      </c>
      <c r="AS530" s="1">
        <v>0.5</v>
      </c>
      <c r="AT530">
        <v>0</v>
      </c>
      <c r="AU530">
        <v>0</v>
      </c>
      <c r="AV530">
        <v>0</v>
      </c>
      <c r="AW530">
        <v>0</v>
      </c>
      <c r="AX530">
        <v>8</v>
      </c>
      <c r="AY530">
        <v>0</v>
      </c>
      <c r="AZ530">
        <v>0</v>
      </c>
      <c r="BA530" s="1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f t="shared" si="8"/>
        <v>4.2</v>
      </c>
    </row>
    <row r="531" spans="1:59" x14ac:dyDescent="0.3">
      <c r="A531" t="s">
        <v>644</v>
      </c>
      <c r="B531" s="4">
        <v>30</v>
      </c>
      <c r="C531" t="s">
        <v>783</v>
      </c>
      <c r="D531" t="s">
        <v>105</v>
      </c>
      <c r="E531" t="s">
        <v>773</v>
      </c>
      <c r="F531">
        <v>23</v>
      </c>
      <c r="G531">
        <v>1155</v>
      </c>
      <c r="H531">
        <v>0</v>
      </c>
      <c r="I531">
        <v>1</v>
      </c>
      <c r="J531">
        <v>8</v>
      </c>
      <c r="K531">
        <v>7</v>
      </c>
      <c r="L531" s="1">
        <v>7.0000000000000007E-2</v>
      </c>
      <c r="M531">
        <v>0</v>
      </c>
      <c r="N531">
        <v>0</v>
      </c>
      <c r="O531">
        <v>2</v>
      </c>
      <c r="P531">
        <v>735</v>
      </c>
      <c r="Q531">
        <v>1118</v>
      </c>
      <c r="R531">
        <v>963</v>
      </c>
      <c r="S531" s="1">
        <v>0.86</v>
      </c>
      <c r="T531">
        <v>3</v>
      </c>
      <c r="U531">
        <v>0</v>
      </c>
      <c r="V531" s="1">
        <v>0</v>
      </c>
      <c r="W531">
        <v>130</v>
      </c>
      <c r="X531">
        <v>73</v>
      </c>
      <c r="Y531" s="1">
        <v>0.56000000000000005</v>
      </c>
      <c r="Z531">
        <v>0</v>
      </c>
      <c r="AA531">
        <v>345</v>
      </c>
      <c r="AB531">
        <v>132</v>
      </c>
      <c r="AC531">
        <v>0</v>
      </c>
      <c r="AD531">
        <v>0</v>
      </c>
      <c r="AE531">
        <v>0</v>
      </c>
      <c r="AF531">
        <v>3</v>
      </c>
      <c r="AG531">
        <v>68</v>
      </c>
      <c r="AH531">
        <v>7</v>
      </c>
      <c r="AI531">
        <v>1</v>
      </c>
      <c r="AJ531">
        <v>0</v>
      </c>
      <c r="AK531">
        <v>40</v>
      </c>
      <c r="AL531">
        <v>12</v>
      </c>
      <c r="AM531">
        <v>36</v>
      </c>
      <c r="AN531">
        <v>70</v>
      </c>
      <c r="AO531">
        <v>43</v>
      </c>
      <c r="AP531" s="1">
        <v>0.61</v>
      </c>
      <c r="AQ531">
        <v>90</v>
      </c>
      <c r="AR531">
        <v>64</v>
      </c>
      <c r="AS531" s="1">
        <v>0.71</v>
      </c>
      <c r="AT531">
        <v>0</v>
      </c>
      <c r="AU531">
        <v>0</v>
      </c>
      <c r="AV531">
        <v>0</v>
      </c>
      <c r="AW531">
        <v>18</v>
      </c>
      <c r="AX531">
        <v>6</v>
      </c>
      <c r="AY531">
        <v>0</v>
      </c>
      <c r="AZ531">
        <v>0</v>
      </c>
      <c r="BA531" s="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f t="shared" si="8"/>
        <v>4.2</v>
      </c>
    </row>
    <row r="532" spans="1:59" x14ac:dyDescent="0.3">
      <c r="A532" t="s">
        <v>406</v>
      </c>
      <c r="B532" s="4">
        <v>31</v>
      </c>
      <c r="C532" t="s">
        <v>391</v>
      </c>
      <c r="D532" t="s">
        <v>163</v>
      </c>
      <c r="E532" t="s">
        <v>774</v>
      </c>
      <c r="F532">
        <v>18</v>
      </c>
      <c r="G532">
        <v>1395</v>
      </c>
      <c r="H532">
        <v>0</v>
      </c>
      <c r="I532">
        <v>0</v>
      </c>
      <c r="J532">
        <v>3</v>
      </c>
      <c r="K532">
        <v>3</v>
      </c>
      <c r="L532" s="1">
        <v>0</v>
      </c>
      <c r="M532">
        <v>0</v>
      </c>
      <c r="N532">
        <v>0</v>
      </c>
      <c r="O532">
        <v>0</v>
      </c>
      <c r="P532">
        <v>1114</v>
      </c>
      <c r="Q532">
        <v>1184</v>
      </c>
      <c r="R532">
        <v>981</v>
      </c>
      <c r="S532" s="1">
        <v>0.83</v>
      </c>
      <c r="T532">
        <v>5</v>
      </c>
      <c r="U532">
        <v>0</v>
      </c>
      <c r="V532" s="1">
        <v>0</v>
      </c>
      <c r="W532">
        <v>217</v>
      </c>
      <c r="X532">
        <v>120</v>
      </c>
      <c r="Y532" s="1">
        <v>0.55000000000000004</v>
      </c>
      <c r="Z532">
        <v>1</v>
      </c>
      <c r="AA532">
        <v>261</v>
      </c>
      <c r="AB532">
        <v>167</v>
      </c>
      <c r="AC532">
        <v>0</v>
      </c>
      <c r="AD532">
        <v>0</v>
      </c>
      <c r="AE532">
        <v>0</v>
      </c>
      <c r="AF532">
        <v>0</v>
      </c>
      <c r="AG532">
        <v>93</v>
      </c>
      <c r="AH532">
        <v>0</v>
      </c>
      <c r="AI532">
        <v>0</v>
      </c>
      <c r="AJ532">
        <v>74</v>
      </c>
      <c r="AK532">
        <v>27</v>
      </c>
      <c r="AL532">
        <v>23</v>
      </c>
      <c r="AM532">
        <v>22</v>
      </c>
      <c r="AN532">
        <v>81</v>
      </c>
      <c r="AO532">
        <v>56</v>
      </c>
      <c r="AP532" s="1">
        <v>0.69</v>
      </c>
      <c r="AQ532">
        <v>105</v>
      </c>
      <c r="AR532">
        <v>62</v>
      </c>
      <c r="AS532" s="1">
        <v>0.59</v>
      </c>
      <c r="AT532">
        <v>0</v>
      </c>
      <c r="AU532">
        <v>0</v>
      </c>
      <c r="AV532">
        <v>1</v>
      </c>
      <c r="AW532">
        <v>12</v>
      </c>
      <c r="AX532">
        <v>5</v>
      </c>
      <c r="AY532">
        <v>0</v>
      </c>
      <c r="AZ532">
        <v>0</v>
      </c>
      <c r="BA532" s="1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f t="shared" si="8"/>
        <v>4.2</v>
      </c>
    </row>
    <row r="533" spans="1:59" x14ac:dyDescent="0.3">
      <c r="A533" t="s">
        <v>436</v>
      </c>
      <c r="B533" s="4">
        <v>26</v>
      </c>
      <c r="C533" t="s">
        <v>425</v>
      </c>
      <c r="D533" t="s">
        <v>72</v>
      </c>
      <c r="E533" t="s">
        <v>775</v>
      </c>
      <c r="F533">
        <v>6</v>
      </c>
      <c r="G533">
        <v>104</v>
      </c>
      <c r="H533">
        <v>0</v>
      </c>
      <c r="I533">
        <v>0</v>
      </c>
      <c r="J533">
        <v>5</v>
      </c>
      <c r="K533">
        <v>0</v>
      </c>
      <c r="L533" s="1">
        <v>0</v>
      </c>
      <c r="M533">
        <v>1</v>
      </c>
      <c r="N533">
        <v>1</v>
      </c>
      <c r="O533">
        <v>0</v>
      </c>
      <c r="P533">
        <v>52</v>
      </c>
      <c r="Q533">
        <v>0</v>
      </c>
      <c r="R533">
        <v>0</v>
      </c>
      <c r="S533" s="1">
        <v>0</v>
      </c>
      <c r="T533">
        <v>0</v>
      </c>
      <c r="U533">
        <v>0</v>
      </c>
      <c r="V533" s="1">
        <v>0</v>
      </c>
      <c r="W533">
        <v>0</v>
      </c>
      <c r="X533">
        <v>0</v>
      </c>
      <c r="Y533" s="1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 s="1">
        <v>0</v>
      </c>
      <c r="AQ533">
        <v>0</v>
      </c>
      <c r="AR533">
        <v>0</v>
      </c>
      <c r="AS533" s="1">
        <v>0</v>
      </c>
      <c r="AT533">
        <v>0</v>
      </c>
      <c r="AU533">
        <v>0</v>
      </c>
      <c r="AV533">
        <v>0</v>
      </c>
      <c r="AW533">
        <v>3</v>
      </c>
      <c r="AX533">
        <v>0</v>
      </c>
      <c r="AY533">
        <v>0</v>
      </c>
      <c r="AZ533">
        <v>0</v>
      </c>
      <c r="BA533" s="1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f t="shared" si="8"/>
        <v>4.2</v>
      </c>
    </row>
    <row r="534" spans="1:59" x14ac:dyDescent="0.3">
      <c r="A534" t="s">
        <v>692</v>
      </c>
      <c r="B534" s="4">
        <v>25</v>
      </c>
      <c r="C534" t="s">
        <v>782</v>
      </c>
      <c r="D534" t="s">
        <v>433</v>
      </c>
      <c r="E534" t="s">
        <v>774</v>
      </c>
      <c r="F534">
        <v>29</v>
      </c>
      <c r="G534">
        <v>1682</v>
      </c>
      <c r="H534">
        <v>0</v>
      </c>
      <c r="I534">
        <v>0</v>
      </c>
      <c r="J534">
        <v>6</v>
      </c>
      <c r="K534">
        <v>3</v>
      </c>
      <c r="L534" s="1">
        <v>0</v>
      </c>
      <c r="M534">
        <v>0</v>
      </c>
      <c r="N534">
        <v>1</v>
      </c>
      <c r="O534">
        <v>0</v>
      </c>
      <c r="P534">
        <v>1046</v>
      </c>
      <c r="Q534">
        <v>1195</v>
      </c>
      <c r="R534">
        <v>1077</v>
      </c>
      <c r="S534" s="1">
        <v>0.9</v>
      </c>
      <c r="T534">
        <v>18</v>
      </c>
      <c r="U534">
        <v>7</v>
      </c>
      <c r="V534" s="1">
        <v>0.39</v>
      </c>
      <c r="W534">
        <v>325</v>
      </c>
      <c r="X534">
        <v>278</v>
      </c>
      <c r="Y534" s="1">
        <v>0.86</v>
      </c>
      <c r="Z534">
        <v>1</v>
      </c>
      <c r="AA534">
        <v>292</v>
      </c>
      <c r="AB534">
        <v>144</v>
      </c>
      <c r="AC534">
        <v>0</v>
      </c>
      <c r="AD534">
        <v>0</v>
      </c>
      <c r="AE534">
        <v>4</v>
      </c>
      <c r="AF534">
        <v>4</v>
      </c>
      <c r="AG534">
        <v>109</v>
      </c>
      <c r="AH534">
        <v>2</v>
      </c>
      <c r="AI534">
        <v>4</v>
      </c>
      <c r="AJ534">
        <v>70</v>
      </c>
      <c r="AK534">
        <v>28</v>
      </c>
      <c r="AL534">
        <v>7</v>
      </c>
      <c r="AM534">
        <v>41</v>
      </c>
      <c r="AN534">
        <v>212</v>
      </c>
      <c r="AO534">
        <v>102</v>
      </c>
      <c r="AP534" s="1">
        <v>0.48</v>
      </c>
      <c r="AQ534">
        <v>44</v>
      </c>
      <c r="AR534">
        <v>19</v>
      </c>
      <c r="AS534" s="1">
        <v>0.43</v>
      </c>
      <c r="AT534">
        <v>0</v>
      </c>
      <c r="AU534">
        <v>0</v>
      </c>
      <c r="AV534">
        <v>0</v>
      </c>
      <c r="AW534">
        <v>26</v>
      </c>
      <c r="AX534">
        <v>2</v>
      </c>
      <c r="AY534">
        <v>0</v>
      </c>
      <c r="AZ534">
        <v>0</v>
      </c>
      <c r="BA534" s="1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f t="shared" si="8"/>
        <v>4.2</v>
      </c>
    </row>
    <row r="535" spans="1:59" x14ac:dyDescent="0.3">
      <c r="A535" t="s">
        <v>456</v>
      </c>
      <c r="B535" s="4">
        <v>18</v>
      </c>
      <c r="C535" t="s">
        <v>453</v>
      </c>
      <c r="D535" t="s">
        <v>105</v>
      </c>
      <c r="E535" t="s">
        <v>775</v>
      </c>
      <c r="F535">
        <v>1</v>
      </c>
      <c r="G535">
        <v>5</v>
      </c>
      <c r="H535">
        <v>0</v>
      </c>
      <c r="I535">
        <v>0</v>
      </c>
      <c r="J535">
        <v>0</v>
      </c>
      <c r="K535">
        <v>0</v>
      </c>
      <c r="L535" s="1">
        <v>0</v>
      </c>
      <c r="M535">
        <v>0</v>
      </c>
      <c r="N535">
        <v>0</v>
      </c>
      <c r="O535">
        <v>0</v>
      </c>
      <c r="P535">
        <v>5</v>
      </c>
      <c r="Q535">
        <v>0</v>
      </c>
      <c r="R535">
        <v>0</v>
      </c>
      <c r="S535" s="1">
        <v>0</v>
      </c>
      <c r="T535">
        <v>0</v>
      </c>
      <c r="U535">
        <v>0</v>
      </c>
      <c r="V535" s="1">
        <v>0</v>
      </c>
      <c r="W535">
        <v>0</v>
      </c>
      <c r="X535">
        <v>0</v>
      </c>
      <c r="Y535" s="1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 s="1">
        <v>0</v>
      </c>
      <c r="AQ535">
        <v>0</v>
      </c>
      <c r="AR535">
        <v>0</v>
      </c>
      <c r="AS535" s="1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 s="1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f t="shared" si="8"/>
        <v>4.2</v>
      </c>
    </row>
    <row r="536" spans="1:59" x14ac:dyDescent="0.3">
      <c r="A536" t="s">
        <v>667</v>
      </c>
      <c r="B536" s="4">
        <v>34</v>
      </c>
      <c r="C536" t="s">
        <v>782</v>
      </c>
      <c r="D536" t="s">
        <v>59</v>
      </c>
      <c r="E536" t="s">
        <v>774</v>
      </c>
      <c r="F536">
        <v>15</v>
      </c>
      <c r="G536">
        <v>969</v>
      </c>
      <c r="H536">
        <v>0</v>
      </c>
      <c r="I536">
        <v>0</v>
      </c>
      <c r="J536">
        <v>5</v>
      </c>
      <c r="K536">
        <v>8</v>
      </c>
      <c r="L536" s="1">
        <v>0.06</v>
      </c>
      <c r="M536">
        <v>0</v>
      </c>
      <c r="N536">
        <v>0</v>
      </c>
      <c r="O536">
        <v>2</v>
      </c>
      <c r="P536">
        <v>679</v>
      </c>
      <c r="Q536">
        <v>1211</v>
      </c>
      <c r="R536">
        <v>1086</v>
      </c>
      <c r="S536" s="1">
        <v>0.9</v>
      </c>
      <c r="T536">
        <v>3</v>
      </c>
      <c r="U536">
        <v>1</v>
      </c>
      <c r="V536" s="1">
        <v>0.33</v>
      </c>
      <c r="W536">
        <v>184</v>
      </c>
      <c r="X536">
        <v>145</v>
      </c>
      <c r="Y536" s="1">
        <v>0.79</v>
      </c>
      <c r="Z536">
        <v>4</v>
      </c>
      <c r="AA536">
        <v>340</v>
      </c>
      <c r="AB536">
        <v>205</v>
      </c>
      <c r="AC536">
        <v>0</v>
      </c>
      <c r="AD536">
        <v>0</v>
      </c>
      <c r="AE536">
        <v>0</v>
      </c>
      <c r="AF536">
        <v>0</v>
      </c>
      <c r="AG536">
        <v>90</v>
      </c>
      <c r="AH536">
        <v>0</v>
      </c>
      <c r="AI536">
        <v>1</v>
      </c>
      <c r="AJ536">
        <v>51</v>
      </c>
      <c r="AK536">
        <v>21</v>
      </c>
      <c r="AL536">
        <v>3</v>
      </c>
      <c r="AM536">
        <v>15</v>
      </c>
      <c r="AN536">
        <v>77</v>
      </c>
      <c r="AO536">
        <v>47</v>
      </c>
      <c r="AP536" s="1">
        <v>0.61</v>
      </c>
      <c r="AQ536">
        <v>69</v>
      </c>
      <c r="AR536">
        <v>42</v>
      </c>
      <c r="AS536" s="1">
        <v>0.61</v>
      </c>
      <c r="AT536">
        <v>0</v>
      </c>
      <c r="AU536">
        <v>0</v>
      </c>
      <c r="AV536">
        <v>2</v>
      </c>
      <c r="AW536">
        <v>0</v>
      </c>
      <c r="AX536">
        <v>2</v>
      </c>
      <c r="AY536">
        <v>0</v>
      </c>
      <c r="AZ536">
        <v>0</v>
      </c>
      <c r="BA536" s="1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f t="shared" si="8"/>
        <v>4.2</v>
      </c>
    </row>
    <row r="537" spans="1:59" x14ac:dyDescent="0.3">
      <c r="A537" t="s">
        <v>189</v>
      </c>
      <c r="B537" s="4">
        <v>25</v>
      </c>
      <c r="C537" t="s">
        <v>170</v>
      </c>
      <c r="D537" t="s">
        <v>163</v>
      </c>
      <c r="E537" t="s">
        <v>774</v>
      </c>
      <c r="F537">
        <v>19</v>
      </c>
      <c r="G537">
        <v>1096</v>
      </c>
      <c r="H537">
        <v>0</v>
      </c>
      <c r="I537">
        <v>2</v>
      </c>
      <c r="J537">
        <v>5</v>
      </c>
      <c r="K537">
        <v>5</v>
      </c>
      <c r="L537" s="1">
        <v>0</v>
      </c>
      <c r="M537">
        <v>0</v>
      </c>
      <c r="N537">
        <v>0</v>
      </c>
      <c r="O537">
        <v>0</v>
      </c>
      <c r="P537">
        <v>670</v>
      </c>
      <c r="Q537">
        <v>1214</v>
      </c>
      <c r="R537">
        <v>1081</v>
      </c>
      <c r="S537" s="1">
        <v>0.89</v>
      </c>
      <c r="T537">
        <v>53</v>
      </c>
      <c r="U537">
        <v>10</v>
      </c>
      <c r="V537" s="1">
        <v>0.19</v>
      </c>
      <c r="W537">
        <v>380</v>
      </c>
      <c r="X537">
        <v>314</v>
      </c>
      <c r="Y537" s="1">
        <v>0.83</v>
      </c>
      <c r="Z537">
        <v>2</v>
      </c>
      <c r="AA537">
        <v>293</v>
      </c>
      <c r="AB537">
        <v>137</v>
      </c>
      <c r="AC537">
        <v>0</v>
      </c>
      <c r="AD537">
        <v>1</v>
      </c>
      <c r="AE537">
        <v>4</v>
      </c>
      <c r="AF537">
        <v>8</v>
      </c>
      <c r="AG537">
        <v>119</v>
      </c>
      <c r="AH537">
        <v>6</v>
      </c>
      <c r="AI537">
        <v>2</v>
      </c>
      <c r="AJ537">
        <v>31</v>
      </c>
      <c r="AK537">
        <v>24</v>
      </c>
      <c r="AL537">
        <v>8</v>
      </c>
      <c r="AM537">
        <v>18</v>
      </c>
      <c r="AN537">
        <v>140</v>
      </c>
      <c r="AO537">
        <v>69</v>
      </c>
      <c r="AP537" s="1">
        <v>0.49</v>
      </c>
      <c r="AQ537">
        <v>24</v>
      </c>
      <c r="AR537">
        <v>9</v>
      </c>
      <c r="AS537" s="1">
        <v>0.38</v>
      </c>
      <c r="AT537">
        <v>0</v>
      </c>
      <c r="AU537">
        <v>0</v>
      </c>
      <c r="AV537">
        <v>0</v>
      </c>
      <c r="AW537">
        <v>6</v>
      </c>
      <c r="AX537">
        <v>2</v>
      </c>
      <c r="AY537">
        <v>0</v>
      </c>
      <c r="AZ537">
        <v>0</v>
      </c>
      <c r="BA537" s="1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f t="shared" si="8"/>
        <v>4.2</v>
      </c>
    </row>
    <row r="538" spans="1:59" x14ac:dyDescent="0.3">
      <c r="A538" t="s">
        <v>315</v>
      </c>
      <c r="B538" s="4">
        <v>23</v>
      </c>
      <c r="C538" t="s">
        <v>300</v>
      </c>
      <c r="D538" t="s">
        <v>59</v>
      </c>
      <c r="E538" t="s">
        <v>773</v>
      </c>
      <c r="F538">
        <v>21</v>
      </c>
      <c r="G538">
        <v>1594</v>
      </c>
      <c r="H538">
        <v>0</v>
      </c>
      <c r="I538">
        <v>1</v>
      </c>
      <c r="J538">
        <v>12</v>
      </c>
      <c r="K538">
        <v>7</v>
      </c>
      <c r="L538" s="1">
        <v>0.08</v>
      </c>
      <c r="M538">
        <v>0</v>
      </c>
      <c r="N538">
        <v>1</v>
      </c>
      <c r="O538">
        <v>0</v>
      </c>
      <c r="P538">
        <v>1024</v>
      </c>
      <c r="Q538">
        <v>1233</v>
      </c>
      <c r="R538">
        <v>963</v>
      </c>
      <c r="S538" s="1">
        <v>0.78</v>
      </c>
      <c r="T538">
        <v>56</v>
      </c>
      <c r="U538">
        <v>11</v>
      </c>
      <c r="V538" s="1">
        <v>0.2</v>
      </c>
      <c r="W538">
        <v>292</v>
      </c>
      <c r="X538">
        <v>187</v>
      </c>
      <c r="Y538" s="1">
        <v>0.64</v>
      </c>
      <c r="Z538">
        <v>1</v>
      </c>
      <c r="AA538">
        <v>212</v>
      </c>
      <c r="AB538">
        <v>113</v>
      </c>
      <c r="AC538">
        <v>0</v>
      </c>
      <c r="AD538">
        <v>1</v>
      </c>
      <c r="AE538">
        <v>5</v>
      </c>
      <c r="AF538">
        <v>2</v>
      </c>
      <c r="AG538">
        <v>88</v>
      </c>
      <c r="AH538">
        <v>9</v>
      </c>
      <c r="AI538">
        <v>4</v>
      </c>
      <c r="AJ538">
        <v>34</v>
      </c>
      <c r="AK538">
        <v>46</v>
      </c>
      <c r="AL538">
        <v>17</v>
      </c>
      <c r="AM538">
        <v>47</v>
      </c>
      <c r="AN538">
        <v>189</v>
      </c>
      <c r="AO538">
        <v>111</v>
      </c>
      <c r="AP538" s="1">
        <v>0.59</v>
      </c>
      <c r="AQ538">
        <v>125</v>
      </c>
      <c r="AR538">
        <v>69</v>
      </c>
      <c r="AS538" s="1">
        <v>0.55000000000000004</v>
      </c>
      <c r="AT538">
        <v>0</v>
      </c>
      <c r="AU538">
        <v>0</v>
      </c>
      <c r="AV538">
        <v>0</v>
      </c>
      <c r="AW538">
        <v>20</v>
      </c>
      <c r="AX538">
        <v>5</v>
      </c>
      <c r="AY538">
        <v>0</v>
      </c>
      <c r="AZ538">
        <v>0</v>
      </c>
      <c r="BA538" s="1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f t="shared" si="8"/>
        <v>4.2</v>
      </c>
    </row>
    <row r="539" spans="1:59" x14ac:dyDescent="0.3">
      <c r="A539" t="s">
        <v>457</v>
      </c>
      <c r="B539" s="4">
        <v>19</v>
      </c>
      <c r="C539" t="s">
        <v>453</v>
      </c>
      <c r="D539" t="s">
        <v>59</v>
      </c>
      <c r="E539" t="s">
        <v>775</v>
      </c>
      <c r="F539">
        <v>1</v>
      </c>
      <c r="G539">
        <v>27</v>
      </c>
      <c r="H539">
        <v>0</v>
      </c>
      <c r="I539">
        <v>0</v>
      </c>
      <c r="J539">
        <v>1</v>
      </c>
      <c r="K539">
        <v>0</v>
      </c>
      <c r="L539" s="1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 s="1">
        <v>0</v>
      </c>
      <c r="T539">
        <v>0</v>
      </c>
      <c r="U539">
        <v>0</v>
      </c>
      <c r="V539" s="1">
        <v>0</v>
      </c>
      <c r="W539">
        <v>0</v>
      </c>
      <c r="X539">
        <v>0</v>
      </c>
      <c r="Y539" s="1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1">
        <v>0</v>
      </c>
      <c r="AQ539">
        <v>0</v>
      </c>
      <c r="AR539">
        <v>0</v>
      </c>
      <c r="AS539" s="1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 s="1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f t="shared" si="8"/>
        <v>4.2</v>
      </c>
    </row>
    <row r="540" spans="1:59" x14ac:dyDescent="0.3">
      <c r="A540" t="s">
        <v>502</v>
      </c>
      <c r="B540" s="4">
        <v>19</v>
      </c>
      <c r="C540" t="s">
        <v>787</v>
      </c>
      <c r="D540" t="s">
        <v>59</v>
      </c>
      <c r="E540" t="s">
        <v>773</v>
      </c>
      <c r="F540">
        <v>25</v>
      </c>
      <c r="G540">
        <v>1656</v>
      </c>
      <c r="H540">
        <v>0</v>
      </c>
      <c r="I540">
        <v>0</v>
      </c>
      <c r="J540">
        <v>15</v>
      </c>
      <c r="K540">
        <v>5</v>
      </c>
      <c r="L540" s="1">
        <v>0</v>
      </c>
      <c r="M540">
        <v>0</v>
      </c>
      <c r="N540">
        <v>1</v>
      </c>
      <c r="O540">
        <v>3</v>
      </c>
      <c r="P540">
        <v>1150</v>
      </c>
      <c r="Q540">
        <v>1244</v>
      </c>
      <c r="R540">
        <v>1081</v>
      </c>
      <c r="S540" s="1">
        <v>0.87</v>
      </c>
      <c r="T540">
        <v>2</v>
      </c>
      <c r="U540">
        <v>1</v>
      </c>
      <c r="V540" s="1">
        <v>0.5</v>
      </c>
      <c r="W540">
        <v>151</v>
      </c>
      <c r="X540">
        <v>84</v>
      </c>
      <c r="Y540" s="1">
        <v>0.56000000000000005</v>
      </c>
      <c r="Z540">
        <v>1</v>
      </c>
      <c r="AA540">
        <v>296</v>
      </c>
      <c r="AB540">
        <v>143</v>
      </c>
      <c r="AC540">
        <v>0</v>
      </c>
      <c r="AD540">
        <v>0</v>
      </c>
      <c r="AE540">
        <v>2</v>
      </c>
      <c r="AF540">
        <v>3</v>
      </c>
      <c r="AG540">
        <v>77</v>
      </c>
      <c r="AH540">
        <v>36</v>
      </c>
      <c r="AI540">
        <v>2</v>
      </c>
      <c r="AJ540">
        <v>12</v>
      </c>
      <c r="AK540">
        <v>40</v>
      </c>
      <c r="AL540">
        <v>18</v>
      </c>
      <c r="AM540">
        <v>46</v>
      </c>
      <c r="AN540">
        <v>89</v>
      </c>
      <c r="AO540">
        <v>58</v>
      </c>
      <c r="AP540" s="1">
        <v>0.65</v>
      </c>
      <c r="AQ540">
        <v>85</v>
      </c>
      <c r="AR540">
        <v>59</v>
      </c>
      <c r="AS540" s="1">
        <v>0.69</v>
      </c>
      <c r="AT540">
        <v>0</v>
      </c>
      <c r="AU540">
        <v>0</v>
      </c>
      <c r="AV540">
        <v>0</v>
      </c>
      <c r="AW540">
        <v>27</v>
      </c>
      <c r="AX540">
        <v>5</v>
      </c>
      <c r="AY540">
        <v>0</v>
      </c>
      <c r="AZ540">
        <v>0</v>
      </c>
      <c r="BA540" s="1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f t="shared" si="8"/>
        <v>4.2</v>
      </c>
    </row>
    <row r="541" spans="1:59" x14ac:dyDescent="0.3">
      <c r="A541" t="s">
        <v>641</v>
      </c>
      <c r="B541" s="4">
        <v>26</v>
      </c>
      <c r="C541" t="s">
        <v>783</v>
      </c>
      <c r="D541" t="s">
        <v>148</v>
      </c>
      <c r="E541" t="s">
        <v>773</v>
      </c>
      <c r="F541">
        <v>28</v>
      </c>
      <c r="G541">
        <v>1781</v>
      </c>
      <c r="H541">
        <v>0</v>
      </c>
      <c r="I541">
        <v>1</v>
      </c>
      <c r="J541">
        <v>12</v>
      </c>
      <c r="K541">
        <v>7</v>
      </c>
      <c r="L541" s="1">
        <v>0.05</v>
      </c>
      <c r="M541">
        <v>0</v>
      </c>
      <c r="N541">
        <v>0</v>
      </c>
      <c r="O541">
        <v>4</v>
      </c>
      <c r="P541">
        <v>1287</v>
      </c>
      <c r="Q541">
        <v>1289</v>
      </c>
      <c r="R541">
        <v>1061</v>
      </c>
      <c r="S541" s="1">
        <v>0.82</v>
      </c>
      <c r="T541">
        <v>35</v>
      </c>
      <c r="U541">
        <v>2</v>
      </c>
      <c r="V541" s="1">
        <v>0.06</v>
      </c>
      <c r="W541">
        <v>450</v>
      </c>
      <c r="X541">
        <v>344</v>
      </c>
      <c r="Y541" s="1">
        <v>0.76</v>
      </c>
      <c r="Z541">
        <v>7</v>
      </c>
      <c r="AA541">
        <v>387</v>
      </c>
      <c r="AB541">
        <v>189</v>
      </c>
      <c r="AC541">
        <v>1</v>
      </c>
      <c r="AD541">
        <v>2</v>
      </c>
      <c r="AE541">
        <v>10</v>
      </c>
      <c r="AF541">
        <v>9</v>
      </c>
      <c r="AG541">
        <v>207</v>
      </c>
      <c r="AH541">
        <v>15</v>
      </c>
      <c r="AI541">
        <v>0</v>
      </c>
      <c r="AJ541">
        <v>41</v>
      </c>
      <c r="AK541">
        <v>31</v>
      </c>
      <c r="AL541">
        <v>9</v>
      </c>
      <c r="AM541">
        <v>50</v>
      </c>
      <c r="AN541">
        <v>375</v>
      </c>
      <c r="AO541">
        <v>185</v>
      </c>
      <c r="AP541" s="1">
        <v>0.49</v>
      </c>
      <c r="AQ541">
        <v>87</v>
      </c>
      <c r="AR541">
        <v>57</v>
      </c>
      <c r="AS541" s="1">
        <v>0.66</v>
      </c>
      <c r="AT541">
        <v>0</v>
      </c>
      <c r="AU541">
        <v>0</v>
      </c>
      <c r="AV541">
        <v>0</v>
      </c>
      <c r="AW541">
        <v>42</v>
      </c>
      <c r="AX541">
        <v>7</v>
      </c>
      <c r="AY541">
        <v>1</v>
      </c>
      <c r="AZ541">
        <v>0</v>
      </c>
      <c r="BA541" s="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f t="shared" si="8"/>
        <v>4.2</v>
      </c>
    </row>
    <row r="542" spans="1:59" x14ac:dyDescent="0.3">
      <c r="A542" t="s">
        <v>364</v>
      </c>
      <c r="B542" s="4">
        <v>28</v>
      </c>
      <c r="C542" t="s">
        <v>356</v>
      </c>
      <c r="D542" t="s">
        <v>365</v>
      </c>
      <c r="E542" t="s">
        <v>774</v>
      </c>
      <c r="F542">
        <v>18</v>
      </c>
      <c r="G542">
        <v>1540</v>
      </c>
      <c r="H542">
        <v>0</v>
      </c>
      <c r="I542">
        <v>2</v>
      </c>
      <c r="J542">
        <v>10</v>
      </c>
      <c r="K542">
        <v>11</v>
      </c>
      <c r="L542" s="1">
        <v>7.0000000000000007E-2</v>
      </c>
      <c r="M542">
        <v>2</v>
      </c>
      <c r="N542">
        <v>1</v>
      </c>
      <c r="O542">
        <v>1</v>
      </c>
      <c r="P542">
        <v>994</v>
      </c>
      <c r="Q542">
        <v>1300</v>
      </c>
      <c r="R542">
        <v>1143</v>
      </c>
      <c r="S542" s="1">
        <v>0.88</v>
      </c>
      <c r="T542">
        <v>9</v>
      </c>
      <c r="U542">
        <v>3</v>
      </c>
      <c r="V542" s="1">
        <v>0.33</v>
      </c>
      <c r="W542">
        <v>322</v>
      </c>
      <c r="X542">
        <v>248</v>
      </c>
      <c r="Y542" s="1">
        <v>0.77</v>
      </c>
      <c r="Z542">
        <v>7</v>
      </c>
      <c r="AA542">
        <v>415</v>
      </c>
      <c r="AB542">
        <v>200</v>
      </c>
      <c r="AC542">
        <v>1</v>
      </c>
      <c r="AD542">
        <v>0</v>
      </c>
      <c r="AE542">
        <v>11</v>
      </c>
      <c r="AF542">
        <v>6</v>
      </c>
      <c r="AG542">
        <v>197</v>
      </c>
      <c r="AH542">
        <v>0</v>
      </c>
      <c r="AI542">
        <v>0</v>
      </c>
      <c r="AJ542">
        <v>125</v>
      </c>
      <c r="AK542">
        <v>46</v>
      </c>
      <c r="AL542">
        <v>11</v>
      </c>
      <c r="AM542">
        <v>17</v>
      </c>
      <c r="AN542">
        <v>293</v>
      </c>
      <c r="AO542">
        <v>160</v>
      </c>
      <c r="AP542" s="1">
        <v>0.55000000000000004</v>
      </c>
      <c r="AQ542">
        <v>66</v>
      </c>
      <c r="AR542">
        <v>39</v>
      </c>
      <c r="AS542" s="1">
        <v>0.59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s="1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f t="shared" si="8"/>
        <v>4.2</v>
      </c>
    </row>
    <row r="543" spans="1:59" x14ac:dyDescent="0.3">
      <c r="A543" t="s">
        <v>228</v>
      </c>
      <c r="B543" s="4">
        <v>32</v>
      </c>
      <c r="C543" t="s">
        <v>205</v>
      </c>
      <c r="D543" t="s">
        <v>59</v>
      </c>
      <c r="E543" t="s">
        <v>774</v>
      </c>
      <c r="F543">
        <v>25</v>
      </c>
      <c r="G543">
        <v>2083</v>
      </c>
      <c r="H543">
        <v>0</v>
      </c>
      <c r="I543">
        <v>0</v>
      </c>
      <c r="J543">
        <v>12</v>
      </c>
      <c r="K543">
        <v>1</v>
      </c>
      <c r="L543" s="1">
        <v>0</v>
      </c>
      <c r="M543">
        <v>3</v>
      </c>
      <c r="N543">
        <v>0</v>
      </c>
      <c r="O543">
        <v>2</v>
      </c>
      <c r="P543">
        <v>2151</v>
      </c>
      <c r="Q543">
        <v>1313</v>
      </c>
      <c r="R543">
        <v>1121</v>
      </c>
      <c r="S543" s="1">
        <v>0.85</v>
      </c>
      <c r="T543">
        <v>43</v>
      </c>
      <c r="U543">
        <v>9</v>
      </c>
      <c r="V543" s="1">
        <v>0.21</v>
      </c>
      <c r="W543">
        <v>363</v>
      </c>
      <c r="X543">
        <v>285</v>
      </c>
      <c r="Y543" s="1">
        <v>0.79</v>
      </c>
      <c r="Z543">
        <v>4</v>
      </c>
      <c r="AA543">
        <v>281</v>
      </c>
      <c r="AB543">
        <v>169</v>
      </c>
      <c r="AC543">
        <v>0</v>
      </c>
      <c r="AD543">
        <v>1</v>
      </c>
      <c r="AE543">
        <v>6</v>
      </c>
      <c r="AF543">
        <v>7</v>
      </c>
      <c r="AG543">
        <v>119</v>
      </c>
      <c r="AH543">
        <v>3</v>
      </c>
      <c r="AI543">
        <v>3</v>
      </c>
      <c r="AJ543">
        <v>78</v>
      </c>
      <c r="AK543">
        <v>18</v>
      </c>
      <c r="AL543">
        <v>15</v>
      </c>
      <c r="AM543">
        <v>17</v>
      </c>
      <c r="AN543">
        <v>160</v>
      </c>
      <c r="AO543">
        <v>90</v>
      </c>
      <c r="AP543" s="1">
        <v>0.56000000000000005</v>
      </c>
      <c r="AQ543">
        <v>61</v>
      </c>
      <c r="AR543">
        <v>30</v>
      </c>
      <c r="AS543" s="1">
        <v>0.49</v>
      </c>
      <c r="AT543">
        <v>0</v>
      </c>
      <c r="AU543">
        <v>0</v>
      </c>
      <c r="AV543">
        <v>1</v>
      </c>
      <c r="AW543">
        <v>7</v>
      </c>
      <c r="AX543">
        <v>5</v>
      </c>
      <c r="AY543">
        <v>0</v>
      </c>
      <c r="AZ543">
        <v>0</v>
      </c>
      <c r="BA543" s="1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f t="shared" si="8"/>
        <v>4.2</v>
      </c>
    </row>
    <row r="544" spans="1:59" x14ac:dyDescent="0.3">
      <c r="A544" t="s">
        <v>520</v>
      </c>
      <c r="B544" s="4">
        <v>32</v>
      </c>
      <c r="C544" t="s">
        <v>786</v>
      </c>
      <c r="D544" t="s">
        <v>59</v>
      </c>
      <c r="E544" t="s">
        <v>775</v>
      </c>
      <c r="F544">
        <v>18</v>
      </c>
      <c r="G544">
        <v>357</v>
      </c>
      <c r="H544">
        <v>0</v>
      </c>
      <c r="I544">
        <v>0</v>
      </c>
      <c r="J544">
        <v>6</v>
      </c>
      <c r="K544">
        <v>0</v>
      </c>
      <c r="L544" s="1">
        <v>0</v>
      </c>
      <c r="M544">
        <v>1</v>
      </c>
      <c r="N544">
        <v>0</v>
      </c>
      <c r="O544">
        <v>3</v>
      </c>
      <c r="P544">
        <v>109</v>
      </c>
      <c r="Q544">
        <v>0</v>
      </c>
      <c r="R544">
        <v>0</v>
      </c>
      <c r="S544" s="1">
        <v>0</v>
      </c>
      <c r="T544">
        <v>0</v>
      </c>
      <c r="U544">
        <v>0</v>
      </c>
      <c r="V544" s="1">
        <v>0</v>
      </c>
      <c r="W544">
        <v>0</v>
      </c>
      <c r="X544">
        <v>0</v>
      </c>
      <c r="Y544" s="1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12</v>
      </c>
      <c r="AI544">
        <v>0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0</v>
      </c>
      <c r="AP544" s="1">
        <v>0</v>
      </c>
      <c r="AQ544">
        <v>0</v>
      </c>
      <c r="AR544">
        <v>0</v>
      </c>
      <c r="AS544" s="1">
        <v>0</v>
      </c>
      <c r="AT544">
        <v>0</v>
      </c>
      <c r="AU544">
        <v>0</v>
      </c>
      <c r="AV544">
        <v>0</v>
      </c>
      <c r="AW544">
        <v>4</v>
      </c>
      <c r="AX544">
        <v>1</v>
      </c>
      <c r="AY544">
        <v>0</v>
      </c>
      <c r="AZ544">
        <v>0</v>
      </c>
      <c r="BA544" s="1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f t="shared" si="8"/>
        <v>4.2</v>
      </c>
    </row>
    <row r="545" spans="1:59" x14ac:dyDescent="0.3">
      <c r="A545" t="s">
        <v>352</v>
      </c>
      <c r="B545" s="4">
        <v>28</v>
      </c>
      <c r="C545" t="s">
        <v>329</v>
      </c>
      <c r="D545" t="s">
        <v>80</v>
      </c>
      <c r="E545" t="s">
        <v>774</v>
      </c>
      <c r="F545">
        <v>24</v>
      </c>
      <c r="G545">
        <v>1643</v>
      </c>
      <c r="H545">
        <v>0</v>
      </c>
      <c r="I545">
        <v>1</v>
      </c>
      <c r="J545">
        <v>8</v>
      </c>
      <c r="K545">
        <v>2</v>
      </c>
      <c r="L545" s="1">
        <v>0</v>
      </c>
      <c r="M545">
        <v>1</v>
      </c>
      <c r="N545">
        <v>0</v>
      </c>
      <c r="O545">
        <v>1</v>
      </c>
      <c r="P545">
        <v>1194</v>
      </c>
      <c r="Q545">
        <v>1353</v>
      </c>
      <c r="R545">
        <v>1182</v>
      </c>
      <c r="S545" s="1">
        <v>0.87</v>
      </c>
      <c r="T545">
        <v>52</v>
      </c>
      <c r="U545">
        <v>11</v>
      </c>
      <c r="V545" s="1">
        <v>0.21</v>
      </c>
      <c r="W545">
        <v>410</v>
      </c>
      <c r="X545">
        <v>338</v>
      </c>
      <c r="Y545" s="1">
        <v>0.82</v>
      </c>
      <c r="Z545">
        <v>1</v>
      </c>
      <c r="AA545">
        <v>384</v>
      </c>
      <c r="AB545">
        <v>225</v>
      </c>
      <c r="AC545">
        <v>0</v>
      </c>
      <c r="AD545">
        <v>1</v>
      </c>
      <c r="AE545">
        <v>1</v>
      </c>
      <c r="AF545">
        <v>7</v>
      </c>
      <c r="AG545">
        <v>189</v>
      </c>
      <c r="AH545">
        <v>5</v>
      </c>
      <c r="AI545">
        <v>3</v>
      </c>
      <c r="AJ545">
        <v>75</v>
      </c>
      <c r="AK545">
        <v>23</v>
      </c>
      <c r="AL545">
        <v>11</v>
      </c>
      <c r="AM545">
        <v>46</v>
      </c>
      <c r="AN545">
        <v>209</v>
      </c>
      <c r="AO545">
        <v>114</v>
      </c>
      <c r="AP545" s="1">
        <v>0.55000000000000004</v>
      </c>
      <c r="AQ545">
        <v>62</v>
      </c>
      <c r="AR545">
        <v>27</v>
      </c>
      <c r="AS545" s="1">
        <v>0.44</v>
      </c>
      <c r="AT545">
        <v>0</v>
      </c>
      <c r="AU545">
        <v>0</v>
      </c>
      <c r="AV545">
        <v>0</v>
      </c>
      <c r="AW545">
        <v>15</v>
      </c>
      <c r="AX545">
        <v>1</v>
      </c>
      <c r="AY545">
        <v>0</v>
      </c>
      <c r="AZ545">
        <v>0</v>
      </c>
      <c r="BA545" s="1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f t="shared" si="8"/>
        <v>4.2</v>
      </c>
    </row>
    <row r="546" spans="1:59" x14ac:dyDescent="0.3">
      <c r="A546" t="s">
        <v>610</v>
      </c>
      <c r="B546" s="4">
        <v>21</v>
      </c>
      <c r="C546" t="s">
        <v>784</v>
      </c>
      <c r="D546" t="s">
        <v>72</v>
      </c>
      <c r="E546" t="s">
        <v>774</v>
      </c>
      <c r="F546">
        <v>25</v>
      </c>
      <c r="G546">
        <v>1931</v>
      </c>
      <c r="H546">
        <v>0</v>
      </c>
      <c r="I546">
        <v>1</v>
      </c>
      <c r="J546">
        <v>5</v>
      </c>
      <c r="K546">
        <v>5</v>
      </c>
      <c r="L546" s="1">
        <v>0</v>
      </c>
      <c r="M546">
        <v>0</v>
      </c>
      <c r="N546">
        <v>0</v>
      </c>
      <c r="O546">
        <v>3</v>
      </c>
      <c r="P546">
        <v>1468</v>
      </c>
      <c r="Q546">
        <v>1373</v>
      </c>
      <c r="R546">
        <v>1151</v>
      </c>
      <c r="S546" s="1">
        <v>0.84</v>
      </c>
      <c r="T546">
        <v>66</v>
      </c>
      <c r="U546">
        <v>12</v>
      </c>
      <c r="V546" s="1">
        <v>0.18</v>
      </c>
      <c r="W546">
        <v>366</v>
      </c>
      <c r="X546">
        <v>295</v>
      </c>
      <c r="Y546" s="1">
        <v>0.81</v>
      </c>
      <c r="Z546">
        <v>4</v>
      </c>
      <c r="AA546">
        <v>316</v>
      </c>
      <c r="AB546">
        <v>195</v>
      </c>
      <c r="AC546">
        <v>0</v>
      </c>
      <c r="AD546">
        <v>2</v>
      </c>
      <c r="AE546">
        <v>8</v>
      </c>
      <c r="AF546">
        <v>8</v>
      </c>
      <c r="AG546">
        <v>167</v>
      </c>
      <c r="AH546">
        <v>19</v>
      </c>
      <c r="AI546">
        <v>0</v>
      </c>
      <c r="AJ546">
        <v>28</v>
      </c>
      <c r="AK546">
        <v>37</v>
      </c>
      <c r="AL546">
        <v>8</v>
      </c>
      <c r="AM546">
        <v>75</v>
      </c>
      <c r="AN546">
        <v>205</v>
      </c>
      <c r="AO546">
        <v>104</v>
      </c>
      <c r="AP546" s="1">
        <v>0.51</v>
      </c>
      <c r="AQ546">
        <v>59</v>
      </c>
      <c r="AR546">
        <v>38</v>
      </c>
      <c r="AS546" s="1">
        <v>0.64</v>
      </c>
      <c r="AT546">
        <v>0</v>
      </c>
      <c r="AU546">
        <v>0</v>
      </c>
      <c r="AV546">
        <v>1</v>
      </c>
      <c r="AW546">
        <v>29</v>
      </c>
      <c r="AX546">
        <v>2</v>
      </c>
      <c r="AY546">
        <v>0</v>
      </c>
      <c r="AZ546">
        <v>0</v>
      </c>
      <c r="BA546" s="1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f t="shared" si="8"/>
        <v>4.2</v>
      </c>
    </row>
    <row r="547" spans="1:59" x14ac:dyDescent="0.3">
      <c r="A547" t="s">
        <v>118</v>
      </c>
      <c r="B547" s="4">
        <v>31</v>
      </c>
      <c r="C547" t="s">
        <v>98</v>
      </c>
      <c r="D547" t="s">
        <v>96</v>
      </c>
      <c r="E547" t="s">
        <v>774</v>
      </c>
      <c r="F547">
        <v>32</v>
      </c>
      <c r="G547">
        <v>2358</v>
      </c>
      <c r="H547">
        <v>0</v>
      </c>
      <c r="I547">
        <v>4</v>
      </c>
      <c r="J547">
        <v>13</v>
      </c>
      <c r="K547">
        <v>6</v>
      </c>
      <c r="L547" s="1">
        <v>0.1</v>
      </c>
      <c r="M547">
        <v>1</v>
      </c>
      <c r="N547">
        <v>0</v>
      </c>
      <c r="O547">
        <v>7</v>
      </c>
      <c r="P547">
        <v>1586</v>
      </c>
      <c r="Q547">
        <v>1407</v>
      </c>
      <c r="R547">
        <v>1109</v>
      </c>
      <c r="S547" s="1">
        <v>0.79</v>
      </c>
      <c r="T547">
        <v>23</v>
      </c>
      <c r="U547">
        <v>5</v>
      </c>
      <c r="V547" s="1">
        <v>0.22</v>
      </c>
      <c r="W547">
        <v>508</v>
      </c>
      <c r="X547">
        <v>327</v>
      </c>
      <c r="Y547" s="1">
        <v>0.64</v>
      </c>
      <c r="Z547">
        <v>18</v>
      </c>
      <c r="AA547">
        <v>235</v>
      </c>
      <c r="AB547">
        <v>100</v>
      </c>
      <c r="AC547">
        <v>0</v>
      </c>
      <c r="AD547">
        <v>0</v>
      </c>
      <c r="AE547">
        <v>2</v>
      </c>
      <c r="AF547">
        <v>8</v>
      </c>
      <c r="AG547">
        <v>149</v>
      </c>
      <c r="AH547">
        <v>16</v>
      </c>
      <c r="AI547">
        <v>4</v>
      </c>
      <c r="AJ547">
        <v>84</v>
      </c>
      <c r="AK547">
        <v>18</v>
      </c>
      <c r="AL547">
        <v>4</v>
      </c>
      <c r="AM547">
        <v>65</v>
      </c>
      <c r="AN547">
        <v>301</v>
      </c>
      <c r="AO547">
        <v>149</v>
      </c>
      <c r="AP547" s="1">
        <v>0.5</v>
      </c>
      <c r="AQ547">
        <v>106</v>
      </c>
      <c r="AR547">
        <v>48</v>
      </c>
      <c r="AS547" s="1">
        <v>0.45</v>
      </c>
      <c r="AT547">
        <v>0</v>
      </c>
      <c r="AU547">
        <v>0</v>
      </c>
      <c r="AV547">
        <v>0</v>
      </c>
      <c r="AW547">
        <v>21</v>
      </c>
      <c r="AX547">
        <v>4</v>
      </c>
      <c r="AY547">
        <v>0</v>
      </c>
      <c r="AZ547">
        <v>0</v>
      </c>
      <c r="BA547" s="1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f t="shared" si="8"/>
        <v>4.2</v>
      </c>
    </row>
    <row r="548" spans="1:59" x14ac:dyDescent="0.3">
      <c r="A548" t="s">
        <v>571</v>
      </c>
      <c r="B548" s="4">
        <v>25</v>
      </c>
      <c r="C548" t="s">
        <v>566</v>
      </c>
      <c r="D548" t="s">
        <v>572</v>
      </c>
      <c r="E548" t="s">
        <v>775</v>
      </c>
      <c r="F548">
        <v>10</v>
      </c>
      <c r="G548">
        <v>448</v>
      </c>
      <c r="H548">
        <v>0</v>
      </c>
      <c r="I548">
        <v>0</v>
      </c>
      <c r="J548">
        <v>11</v>
      </c>
      <c r="K548">
        <v>0</v>
      </c>
      <c r="L548" s="1">
        <v>0</v>
      </c>
      <c r="M548">
        <v>2</v>
      </c>
      <c r="N548">
        <v>0</v>
      </c>
      <c r="O548">
        <v>1</v>
      </c>
      <c r="P548">
        <v>215</v>
      </c>
      <c r="Q548">
        <v>0</v>
      </c>
      <c r="R548">
        <v>0</v>
      </c>
      <c r="S548" s="1">
        <v>0</v>
      </c>
      <c r="T548">
        <v>0</v>
      </c>
      <c r="U548">
        <v>0</v>
      </c>
      <c r="V548" s="1">
        <v>0</v>
      </c>
      <c r="W548">
        <v>0</v>
      </c>
      <c r="X548">
        <v>0</v>
      </c>
      <c r="Y548" s="1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</v>
      </c>
      <c r="AI548">
        <v>0</v>
      </c>
      <c r="AJ548">
        <v>4</v>
      </c>
      <c r="AK548">
        <v>0</v>
      </c>
      <c r="AL548">
        <v>0</v>
      </c>
      <c r="AM548">
        <v>3</v>
      </c>
      <c r="AN548">
        <v>0</v>
      </c>
      <c r="AO548">
        <v>0</v>
      </c>
      <c r="AP548" s="1">
        <v>0</v>
      </c>
      <c r="AQ548">
        <v>0</v>
      </c>
      <c r="AR548">
        <v>0</v>
      </c>
      <c r="AS548" s="1">
        <v>0</v>
      </c>
      <c r="AT548">
        <v>0</v>
      </c>
      <c r="AU548">
        <v>0</v>
      </c>
      <c r="AV548">
        <v>0</v>
      </c>
      <c r="AW548">
        <v>4</v>
      </c>
      <c r="AX548">
        <v>1</v>
      </c>
      <c r="AY548">
        <v>0</v>
      </c>
      <c r="AZ548">
        <v>0</v>
      </c>
      <c r="BA548" s="1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f t="shared" si="8"/>
        <v>4.2</v>
      </c>
    </row>
    <row r="549" spans="1:59" x14ac:dyDescent="0.3">
      <c r="A549" t="s">
        <v>350</v>
      </c>
      <c r="B549" s="4">
        <v>26</v>
      </c>
      <c r="C549" t="s">
        <v>329</v>
      </c>
      <c r="D549" t="s">
        <v>82</v>
      </c>
      <c r="E549" t="s">
        <v>773</v>
      </c>
      <c r="F549">
        <v>31</v>
      </c>
      <c r="G549">
        <v>2227</v>
      </c>
      <c r="H549">
        <v>0</v>
      </c>
      <c r="I549">
        <v>0</v>
      </c>
      <c r="J549">
        <v>3</v>
      </c>
      <c r="K549">
        <v>12</v>
      </c>
      <c r="L549" s="1">
        <v>0.11</v>
      </c>
      <c r="M549">
        <v>1</v>
      </c>
      <c r="N549">
        <v>0</v>
      </c>
      <c r="O549">
        <v>0</v>
      </c>
      <c r="P549">
        <v>1436</v>
      </c>
      <c r="Q549">
        <v>1463</v>
      </c>
      <c r="R549">
        <v>1257</v>
      </c>
      <c r="S549" s="1">
        <v>0.86</v>
      </c>
      <c r="T549">
        <v>30</v>
      </c>
      <c r="U549">
        <v>6</v>
      </c>
      <c r="V549" s="1">
        <v>0.2</v>
      </c>
      <c r="W549">
        <v>435</v>
      </c>
      <c r="X549">
        <v>338</v>
      </c>
      <c r="Y549" s="1">
        <v>0.78</v>
      </c>
      <c r="Z549">
        <v>7</v>
      </c>
      <c r="AA549">
        <v>376</v>
      </c>
      <c r="AB549">
        <v>158</v>
      </c>
      <c r="AC549">
        <v>1</v>
      </c>
      <c r="AD549">
        <v>1</v>
      </c>
      <c r="AE549">
        <v>6</v>
      </c>
      <c r="AF549">
        <v>5</v>
      </c>
      <c r="AG549">
        <v>177</v>
      </c>
      <c r="AH549">
        <v>16</v>
      </c>
      <c r="AI549">
        <v>3</v>
      </c>
      <c r="AJ549">
        <v>37</v>
      </c>
      <c r="AK549">
        <v>34</v>
      </c>
      <c r="AL549">
        <v>11</v>
      </c>
      <c r="AM549">
        <v>50</v>
      </c>
      <c r="AN549">
        <v>219</v>
      </c>
      <c r="AO549">
        <v>120</v>
      </c>
      <c r="AP549" s="1">
        <v>0.55000000000000004</v>
      </c>
      <c r="AQ549">
        <v>25</v>
      </c>
      <c r="AR549">
        <v>12</v>
      </c>
      <c r="AS549" s="1">
        <v>0.48</v>
      </c>
      <c r="AT549">
        <v>0</v>
      </c>
      <c r="AU549">
        <v>0</v>
      </c>
      <c r="AV549">
        <v>0</v>
      </c>
      <c r="AW549">
        <v>31</v>
      </c>
      <c r="AX549">
        <v>6</v>
      </c>
      <c r="AY549">
        <v>0</v>
      </c>
      <c r="AZ549">
        <v>0</v>
      </c>
      <c r="BA549" s="1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f t="shared" si="8"/>
        <v>4.2</v>
      </c>
    </row>
    <row r="550" spans="1:59" x14ac:dyDescent="0.3">
      <c r="A550" t="s">
        <v>469</v>
      </c>
      <c r="B550" s="4">
        <v>34</v>
      </c>
      <c r="C550" t="s">
        <v>453</v>
      </c>
      <c r="D550" t="s">
        <v>59</v>
      </c>
      <c r="E550" t="s">
        <v>774</v>
      </c>
      <c r="F550">
        <v>15</v>
      </c>
      <c r="G550">
        <v>967</v>
      </c>
      <c r="H550">
        <v>0</v>
      </c>
      <c r="I550">
        <v>0</v>
      </c>
      <c r="J550">
        <v>5</v>
      </c>
      <c r="K550">
        <v>6</v>
      </c>
      <c r="L550" s="1">
        <v>0</v>
      </c>
      <c r="M550">
        <v>0</v>
      </c>
      <c r="N550">
        <v>0</v>
      </c>
      <c r="O550">
        <v>1</v>
      </c>
      <c r="P550">
        <v>909</v>
      </c>
      <c r="Q550">
        <v>1495</v>
      </c>
      <c r="R550">
        <v>1353</v>
      </c>
      <c r="S550" s="1">
        <v>0.91</v>
      </c>
      <c r="T550">
        <v>51</v>
      </c>
      <c r="U550">
        <v>8</v>
      </c>
      <c r="V550" s="1">
        <v>0.16</v>
      </c>
      <c r="W550">
        <v>432</v>
      </c>
      <c r="X550">
        <v>362</v>
      </c>
      <c r="Y550" s="1">
        <v>0.84</v>
      </c>
      <c r="Z550">
        <v>5</v>
      </c>
      <c r="AA550">
        <v>524</v>
      </c>
      <c r="AB550">
        <v>315</v>
      </c>
      <c r="AC550">
        <v>0</v>
      </c>
      <c r="AD550">
        <v>1</v>
      </c>
      <c r="AE550">
        <v>11</v>
      </c>
      <c r="AF550">
        <v>9</v>
      </c>
      <c r="AG550">
        <v>135</v>
      </c>
      <c r="AH550">
        <v>2</v>
      </c>
      <c r="AI550">
        <v>0</v>
      </c>
      <c r="AJ550">
        <v>11</v>
      </c>
      <c r="AK550">
        <v>19</v>
      </c>
      <c r="AL550">
        <v>14</v>
      </c>
      <c r="AM550">
        <v>17</v>
      </c>
      <c r="AN550">
        <v>259</v>
      </c>
      <c r="AO550">
        <v>134</v>
      </c>
      <c r="AP550" s="1">
        <v>0.52</v>
      </c>
      <c r="AQ550">
        <v>32</v>
      </c>
      <c r="AR550">
        <v>11</v>
      </c>
      <c r="AS550" s="1">
        <v>0.34</v>
      </c>
      <c r="AT550">
        <v>0</v>
      </c>
      <c r="AU550">
        <v>0</v>
      </c>
      <c r="AV550">
        <v>0</v>
      </c>
      <c r="AW550">
        <v>6</v>
      </c>
      <c r="AX550">
        <v>3</v>
      </c>
      <c r="AY550">
        <v>0</v>
      </c>
      <c r="AZ550">
        <v>0</v>
      </c>
      <c r="BA550" s="1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f t="shared" si="8"/>
        <v>4.2</v>
      </c>
    </row>
    <row r="551" spans="1:59" x14ac:dyDescent="0.3">
      <c r="A551" t="s">
        <v>575</v>
      </c>
      <c r="B551" s="4">
        <v>27</v>
      </c>
      <c r="C551" t="s">
        <v>566</v>
      </c>
      <c r="D551" t="s">
        <v>158</v>
      </c>
      <c r="E551" t="s">
        <v>775</v>
      </c>
      <c r="F551">
        <v>5</v>
      </c>
      <c r="G551">
        <v>240</v>
      </c>
      <c r="H551">
        <v>0</v>
      </c>
      <c r="I551">
        <v>0</v>
      </c>
      <c r="J551">
        <v>0</v>
      </c>
      <c r="K551">
        <v>0</v>
      </c>
      <c r="L551" s="1">
        <v>0</v>
      </c>
      <c r="M551">
        <v>0</v>
      </c>
      <c r="N551">
        <v>0</v>
      </c>
      <c r="O551">
        <v>1</v>
      </c>
      <c r="P551">
        <v>79</v>
      </c>
      <c r="Q551">
        <v>0</v>
      </c>
      <c r="R551">
        <v>0</v>
      </c>
      <c r="S551" s="1">
        <v>0</v>
      </c>
      <c r="T551">
        <v>0</v>
      </c>
      <c r="U551">
        <v>0</v>
      </c>
      <c r="V551" s="1">
        <v>0</v>
      </c>
      <c r="W551">
        <v>0</v>
      </c>
      <c r="X551">
        <v>0</v>
      </c>
      <c r="Y551" s="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</v>
      </c>
      <c r="AK551">
        <v>0</v>
      </c>
      <c r="AL551">
        <v>0</v>
      </c>
      <c r="AM551">
        <v>7</v>
      </c>
      <c r="AN551">
        <v>0</v>
      </c>
      <c r="AO551">
        <v>0</v>
      </c>
      <c r="AP551" s="1">
        <v>0</v>
      </c>
      <c r="AQ551">
        <v>0</v>
      </c>
      <c r="AR551">
        <v>0</v>
      </c>
      <c r="AS551" s="1">
        <v>0</v>
      </c>
      <c r="AT551">
        <v>0</v>
      </c>
      <c r="AU551">
        <v>0</v>
      </c>
      <c r="AV551">
        <v>0</v>
      </c>
      <c r="AW551">
        <v>2</v>
      </c>
      <c r="AX551">
        <v>0</v>
      </c>
      <c r="AY551">
        <v>0</v>
      </c>
      <c r="AZ551">
        <v>0</v>
      </c>
      <c r="BA551" s="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f t="shared" si="8"/>
        <v>4.2</v>
      </c>
    </row>
    <row r="552" spans="1:59" x14ac:dyDescent="0.3">
      <c r="A552" t="s">
        <v>695</v>
      </c>
      <c r="B552" s="4">
        <v>25</v>
      </c>
      <c r="C552" t="s">
        <v>782</v>
      </c>
      <c r="D552" t="s">
        <v>176</v>
      </c>
      <c r="E552" t="s">
        <v>774</v>
      </c>
      <c r="F552">
        <v>31</v>
      </c>
      <c r="G552">
        <v>2615</v>
      </c>
      <c r="H552">
        <v>0</v>
      </c>
      <c r="I552">
        <v>1</v>
      </c>
      <c r="J552">
        <v>7</v>
      </c>
      <c r="K552">
        <v>8</v>
      </c>
      <c r="L552" s="1">
        <v>7.0000000000000007E-2</v>
      </c>
      <c r="M552">
        <v>1</v>
      </c>
      <c r="N552">
        <v>0</v>
      </c>
      <c r="O552">
        <v>4</v>
      </c>
      <c r="P552">
        <v>2110</v>
      </c>
      <c r="Q552">
        <v>1616</v>
      </c>
      <c r="R552">
        <v>1256</v>
      </c>
      <c r="S552" s="1">
        <v>0.78</v>
      </c>
      <c r="T552">
        <v>93</v>
      </c>
      <c r="U552">
        <v>23</v>
      </c>
      <c r="V552" s="1">
        <v>0.25</v>
      </c>
      <c r="W552">
        <v>673</v>
      </c>
      <c r="X552">
        <v>470</v>
      </c>
      <c r="Y552" s="1">
        <v>0.7</v>
      </c>
      <c r="Z552">
        <v>12</v>
      </c>
      <c r="AA552">
        <v>350</v>
      </c>
      <c r="AB552">
        <v>190</v>
      </c>
      <c r="AC552">
        <v>1</v>
      </c>
      <c r="AD552">
        <v>1</v>
      </c>
      <c r="AE552">
        <v>11</v>
      </c>
      <c r="AF552">
        <v>11</v>
      </c>
      <c r="AG552">
        <v>132</v>
      </c>
      <c r="AH552">
        <v>15</v>
      </c>
      <c r="AI552">
        <v>8</v>
      </c>
      <c r="AJ552">
        <v>147</v>
      </c>
      <c r="AK552">
        <v>31</v>
      </c>
      <c r="AL552">
        <v>9</v>
      </c>
      <c r="AM552">
        <v>61</v>
      </c>
      <c r="AN552">
        <v>197</v>
      </c>
      <c r="AO552">
        <v>98</v>
      </c>
      <c r="AP552" s="1">
        <v>0.5</v>
      </c>
      <c r="AQ552">
        <v>16</v>
      </c>
      <c r="AR552">
        <v>3</v>
      </c>
      <c r="AS552" s="1">
        <v>0.19</v>
      </c>
      <c r="AT552">
        <v>0</v>
      </c>
      <c r="AU552">
        <v>0</v>
      </c>
      <c r="AV552">
        <v>0</v>
      </c>
      <c r="AW552">
        <v>24</v>
      </c>
      <c r="AX552">
        <v>7</v>
      </c>
      <c r="AY552">
        <v>0</v>
      </c>
      <c r="AZ552">
        <v>0</v>
      </c>
      <c r="BA552" s="1">
        <v>0</v>
      </c>
      <c r="BB552">
        <v>0</v>
      </c>
      <c r="BC552">
        <v>2</v>
      </c>
      <c r="BD552">
        <v>0</v>
      </c>
      <c r="BE552">
        <v>0</v>
      </c>
      <c r="BF552">
        <v>0</v>
      </c>
      <c r="BG552">
        <f t="shared" si="8"/>
        <v>4.2</v>
      </c>
    </row>
    <row r="553" spans="1:59" x14ac:dyDescent="0.3">
      <c r="A553" t="s">
        <v>608</v>
      </c>
      <c r="B553" s="4">
        <v>20</v>
      </c>
      <c r="C553" t="s">
        <v>784</v>
      </c>
      <c r="D553" t="s">
        <v>59</v>
      </c>
      <c r="E553" t="s">
        <v>775</v>
      </c>
      <c r="F553">
        <v>3</v>
      </c>
      <c r="G553">
        <v>31</v>
      </c>
      <c r="H553">
        <v>0</v>
      </c>
      <c r="I553">
        <v>1</v>
      </c>
      <c r="J553">
        <v>1</v>
      </c>
      <c r="K553">
        <v>0</v>
      </c>
      <c r="L553" s="1">
        <v>0</v>
      </c>
      <c r="M553">
        <v>0</v>
      </c>
      <c r="N553">
        <v>0</v>
      </c>
      <c r="O553">
        <v>1</v>
      </c>
      <c r="P553">
        <v>10</v>
      </c>
      <c r="Q553">
        <v>0</v>
      </c>
      <c r="R553">
        <v>0</v>
      </c>
      <c r="S553" s="1">
        <v>0</v>
      </c>
      <c r="T553">
        <v>0</v>
      </c>
      <c r="U553">
        <v>0</v>
      </c>
      <c r="V553" s="1">
        <v>0</v>
      </c>
      <c r="W553">
        <v>0</v>
      </c>
      <c r="X553">
        <v>0</v>
      </c>
      <c r="Y553" s="1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 s="1">
        <v>0</v>
      </c>
      <c r="AQ553">
        <v>0</v>
      </c>
      <c r="AR553">
        <v>0</v>
      </c>
      <c r="AS553" s="1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s="1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f t="shared" si="8"/>
        <v>4.2</v>
      </c>
    </row>
    <row r="554" spans="1:59" x14ac:dyDescent="0.3">
      <c r="A554" t="s">
        <v>621</v>
      </c>
      <c r="B554" s="4">
        <v>16</v>
      </c>
      <c r="C554" t="s">
        <v>784</v>
      </c>
      <c r="D554" t="s">
        <v>59</v>
      </c>
      <c r="E554" t="s">
        <v>775</v>
      </c>
      <c r="F554">
        <v>10</v>
      </c>
      <c r="G554">
        <v>361</v>
      </c>
      <c r="H554">
        <v>0</v>
      </c>
      <c r="I554">
        <v>1</v>
      </c>
      <c r="J554">
        <v>3</v>
      </c>
      <c r="K554">
        <v>0</v>
      </c>
      <c r="L554" s="1">
        <v>0</v>
      </c>
      <c r="M554">
        <v>0</v>
      </c>
      <c r="N554">
        <v>0</v>
      </c>
      <c r="O554">
        <v>3</v>
      </c>
      <c r="P554">
        <v>156</v>
      </c>
      <c r="Q554">
        <v>0</v>
      </c>
      <c r="R554">
        <v>0</v>
      </c>
      <c r="S554" s="1">
        <v>0</v>
      </c>
      <c r="T554">
        <v>0</v>
      </c>
      <c r="U554">
        <v>0</v>
      </c>
      <c r="V554" s="1">
        <v>0</v>
      </c>
      <c r="W554">
        <v>0</v>
      </c>
      <c r="X554">
        <v>0</v>
      </c>
      <c r="Y554" s="1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6</v>
      </c>
      <c r="AI554">
        <v>0</v>
      </c>
      <c r="AJ554">
        <v>5</v>
      </c>
      <c r="AK554">
        <v>0</v>
      </c>
      <c r="AL554">
        <v>0</v>
      </c>
      <c r="AM554">
        <v>2</v>
      </c>
      <c r="AN554">
        <v>0</v>
      </c>
      <c r="AO554">
        <v>0</v>
      </c>
      <c r="AP554" s="1">
        <v>0</v>
      </c>
      <c r="AQ554">
        <v>0</v>
      </c>
      <c r="AR554">
        <v>0</v>
      </c>
      <c r="AS554" s="1">
        <v>0</v>
      </c>
      <c r="AT554">
        <v>0</v>
      </c>
      <c r="AU554">
        <v>0</v>
      </c>
      <c r="AV554">
        <v>0</v>
      </c>
      <c r="AW554">
        <v>3</v>
      </c>
      <c r="AX554">
        <v>0</v>
      </c>
      <c r="AY554">
        <v>0</v>
      </c>
      <c r="AZ554">
        <v>0</v>
      </c>
      <c r="BA554" s="1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f t="shared" si="8"/>
        <v>4.2</v>
      </c>
    </row>
    <row r="555" spans="1:59" x14ac:dyDescent="0.3">
      <c r="A555" t="s">
        <v>57</v>
      </c>
      <c r="B555" s="4">
        <v>26</v>
      </c>
      <c r="C555" t="s">
        <v>58</v>
      </c>
      <c r="D555" t="s">
        <v>59</v>
      </c>
      <c r="E555" t="s">
        <v>774</v>
      </c>
      <c r="F555">
        <v>17</v>
      </c>
      <c r="G555">
        <v>1198</v>
      </c>
      <c r="H555">
        <v>0</v>
      </c>
      <c r="I555">
        <v>2</v>
      </c>
      <c r="J555">
        <v>9</v>
      </c>
      <c r="K555">
        <v>12</v>
      </c>
      <c r="L555" s="1">
        <v>0.13</v>
      </c>
      <c r="M555">
        <v>0</v>
      </c>
      <c r="N555">
        <v>0</v>
      </c>
      <c r="O555">
        <v>1</v>
      </c>
      <c r="P555">
        <v>833</v>
      </c>
      <c r="Q555">
        <v>1678</v>
      </c>
      <c r="R555">
        <v>1493</v>
      </c>
      <c r="S555" s="1">
        <v>0.89</v>
      </c>
      <c r="T555">
        <v>51</v>
      </c>
      <c r="U555">
        <v>10</v>
      </c>
      <c r="V555" s="1">
        <v>0.2</v>
      </c>
      <c r="W555">
        <v>714</v>
      </c>
      <c r="X555">
        <v>592</v>
      </c>
      <c r="Y555" s="1">
        <v>0.83</v>
      </c>
      <c r="Z555">
        <v>4</v>
      </c>
      <c r="AA555">
        <v>583</v>
      </c>
      <c r="AB555">
        <v>296</v>
      </c>
      <c r="AC555">
        <v>0</v>
      </c>
      <c r="AD555">
        <v>0</v>
      </c>
      <c r="AE555">
        <v>5</v>
      </c>
      <c r="AF555">
        <v>17</v>
      </c>
      <c r="AG555">
        <v>107</v>
      </c>
      <c r="AH555">
        <v>6</v>
      </c>
      <c r="AI555">
        <v>5</v>
      </c>
      <c r="AJ555">
        <v>38</v>
      </c>
      <c r="AK555">
        <v>23</v>
      </c>
      <c r="AL555">
        <v>6</v>
      </c>
      <c r="AM555">
        <v>20</v>
      </c>
      <c r="AN555">
        <v>231</v>
      </c>
      <c r="AO555">
        <v>116</v>
      </c>
      <c r="AP555" s="1">
        <v>0.5</v>
      </c>
      <c r="AQ555">
        <v>16</v>
      </c>
      <c r="AR555">
        <v>5</v>
      </c>
      <c r="AS555" s="1">
        <v>0.31</v>
      </c>
      <c r="AT555">
        <v>0</v>
      </c>
      <c r="AU555">
        <v>0</v>
      </c>
      <c r="AV555">
        <v>0</v>
      </c>
      <c r="AW555">
        <v>10</v>
      </c>
      <c r="AX555">
        <v>2</v>
      </c>
      <c r="AY555">
        <v>0</v>
      </c>
      <c r="AZ555">
        <v>0</v>
      </c>
      <c r="BA555" s="1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f t="shared" si="8"/>
        <v>4.2</v>
      </c>
    </row>
    <row r="556" spans="1:59" x14ac:dyDescent="0.3">
      <c r="A556" t="s">
        <v>631</v>
      </c>
      <c r="B556" s="4">
        <v>19</v>
      </c>
      <c r="C556" t="s">
        <v>784</v>
      </c>
      <c r="D556" t="s">
        <v>59</v>
      </c>
      <c r="E556" t="s">
        <v>775</v>
      </c>
      <c r="F556">
        <v>3</v>
      </c>
      <c r="G556">
        <v>10</v>
      </c>
      <c r="H556">
        <v>0</v>
      </c>
      <c r="I556">
        <v>0</v>
      </c>
      <c r="J556">
        <v>0</v>
      </c>
      <c r="K556">
        <v>0</v>
      </c>
      <c r="L556" s="1">
        <v>0</v>
      </c>
      <c r="M556">
        <v>0</v>
      </c>
      <c r="N556">
        <v>0</v>
      </c>
      <c r="O556">
        <v>0</v>
      </c>
      <c r="P556">
        <v>3</v>
      </c>
      <c r="Q556">
        <v>0</v>
      </c>
      <c r="R556">
        <v>0</v>
      </c>
      <c r="S556" s="1">
        <v>0</v>
      </c>
      <c r="T556">
        <v>0</v>
      </c>
      <c r="U556">
        <v>0</v>
      </c>
      <c r="V556" s="1">
        <v>0</v>
      </c>
      <c r="W556">
        <v>0</v>
      </c>
      <c r="X556">
        <v>0</v>
      </c>
      <c r="Y556" s="1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 s="1">
        <v>0</v>
      </c>
      <c r="AQ556">
        <v>0</v>
      </c>
      <c r="AR556">
        <v>0</v>
      </c>
      <c r="AS556" s="1">
        <v>0</v>
      </c>
      <c r="AT556">
        <v>0</v>
      </c>
      <c r="AU556">
        <v>0</v>
      </c>
      <c r="AV556">
        <v>0</v>
      </c>
      <c r="AW556">
        <v>2</v>
      </c>
      <c r="AX556">
        <v>0</v>
      </c>
      <c r="AY556">
        <v>0</v>
      </c>
      <c r="AZ556">
        <v>0</v>
      </c>
      <c r="BA556" s="1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f t="shared" si="8"/>
        <v>4.2</v>
      </c>
    </row>
    <row r="557" spans="1:59" x14ac:dyDescent="0.3">
      <c r="A557" t="s">
        <v>250</v>
      </c>
      <c r="B557" s="4">
        <v>21</v>
      </c>
      <c r="C557" t="s">
        <v>240</v>
      </c>
      <c r="D557" t="s">
        <v>96</v>
      </c>
      <c r="E557" t="s">
        <v>774</v>
      </c>
      <c r="F557">
        <v>32</v>
      </c>
      <c r="G557">
        <v>1858</v>
      </c>
      <c r="H557">
        <v>0</v>
      </c>
      <c r="I557">
        <v>1</v>
      </c>
      <c r="J557">
        <v>22</v>
      </c>
      <c r="K557">
        <v>2</v>
      </c>
      <c r="L557" s="1">
        <v>0</v>
      </c>
      <c r="M557">
        <v>2</v>
      </c>
      <c r="N557">
        <v>0</v>
      </c>
      <c r="O557">
        <v>2</v>
      </c>
      <c r="P557">
        <v>1656</v>
      </c>
      <c r="Q557">
        <v>1722</v>
      </c>
      <c r="R557">
        <v>1620</v>
      </c>
      <c r="S557" s="1">
        <v>0.94</v>
      </c>
      <c r="T557">
        <v>11</v>
      </c>
      <c r="U557">
        <v>3</v>
      </c>
      <c r="V557" s="1">
        <v>0.27</v>
      </c>
      <c r="W557">
        <v>522</v>
      </c>
      <c r="X557">
        <v>476</v>
      </c>
      <c r="Y557" s="1">
        <v>0.91</v>
      </c>
      <c r="Z557">
        <v>4</v>
      </c>
      <c r="AA557">
        <v>460</v>
      </c>
      <c r="AB557">
        <v>271</v>
      </c>
      <c r="AC557">
        <v>0</v>
      </c>
      <c r="AD557">
        <v>0</v>
      </c>
      <c r="AE557">
        <v>0</v>
      </c>
      <c r="AF557">
        <v>2</v>
      </c>
      <c r="AG557">
        <v>103</v>
      </c>
      <c r="AH557">
        <v>17</v>
      </c>
      <c r="AI557">
        <v>4</v>
      </c>
      <c r="AJ557">
        <v>40</v>
      </c>
      <c r="AK557">
        <v>9</v>
      </c>
      <c r="AL557">
        <v>7</v>
      </c>
      <c r="AM557">
        <v>45</v>
      </c>
      <c r="AN557">
        <v>55</v>
      </c>
      <c r="AO557">
        <v>29</v>
      </c>
      <c r="AP557" s="1">
        <v>0.53</v>
      </c>
      <c r="AQ557">
        <v>66</v>
      </c>
      <c r="AR557">
        <v>31</v>
      </c>
      <c r="AS557" s="1">
        <v>0.47</v>
      </c>
      <c r="AT557">
        <v>0</v>
      </c>
      <c r="AU557">
        <v>0</v>
      </c>
      <c r="AV557">
        <v>0</v>
      </c>
      <c r="AW557">
        <v>20</v>
      </c>
      <c r="AX557">
        <v>4</v>
      </c>
      <c r="AY557">
        <v>0</v>
      </c>
      <c r="AZ557">
        <v>0</v>
      </c>
      <c r="BA557" s="1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f t="shared" si="8"/>
        <v>4.2</v>
      </c>
    </row>
    <row r="558" spans="1:59" x14ac:dyDescent="0.3">
      <c r="A558" t="s">
        <v>482</v>
      </c>
      <c r="B558" s="4">
        <v>27</v>
      </c>
      <c r="C558" t="s">
        <v>453</v>
      </c>
      <c r="D558" t="s">
        <v>176</v>
      </c>
      <c r="E558" t="s">
        <v>774</v>
      </c>
      <c r="F558">
        <v>27</v>
      </c>
      <c r="G558">
        <v>2269</v>
      </c>
      <c r="H558">
        <v>0</v>
      </c>
      <c r="I558">
        <v>0</v>
      </c>
      <c r="J558">
        <v>21</v>
      </c>
      <c r="K558">
        <v>5</v>
      </c>
      <c r="L558" s="1">
        <v>0</v>
      </c>
      <c r="M558">
        <v>1</v>
      </c>
      <c r="N558">
        <v>0</v>
      </c>
      <c r="O558">
        <v>0</v>
      </c>
      <c r="P558">
        <v>2514</v>
      </c>
      <c r="Q558">
        <v>1904</v>
      </c>
      <c r="R558">
        <v>1704</v>
      </c>
      <c r="S558" s="1">
        <v>0.9</v>
      </c>
      <c r="T558">
        <v>7</v>
      </c>
      <c r="U558">
        <v>4</v>
      </c>
      <c r="V558" s="1">
        <v>0.56999999999999995</v>
      </c>
      <c r="W558">
        <v>540</v>
      </c>
      <c r="X558">
        <v>444</v>
      </c>
      <c r="Y558" s="1">
        <v>0.82</v>
      </c>
      <c r="Z558">
        <v>8</v>
      </c>
      <c r="AA558">
        <v>507</v>
      </c>
      <c r="AB558">
        <v>242</v>
      </c>
      <c r="AC558">
        <v>0</v>
      </c>
      <c r="AD558">
        <v>1</v>
      </c>
      <c r="AE558">
        <v>9</v>
      </c>
      <c r="AF558">
        <v>9</v>
      </c>
      <c r="AG558">
        <v>193</v>
      </c>
      <c r="AH558">
        <v>1</v>
      </c>
      <c r="AI558">
        <v>11</v>
      </c>
      <c r="AJ558">
        <v>70</v>
      </c>
      <c r="AK558">
        <v>60</v>
      </c>
      <c r="AL558">
        <v>10</v>
      </c>
      <c r="AM558">
        <v>17</v>
      </c>
      <c r="AN558">
        <v>284</v>
      </c>
      <c r="AO558">
        <v>158</v>
      </c>
      <c r="AP558" s="1">
        <v>0.56000000000000005</v>
      </c>
      <c r="AQ558">
        <v>40</v>
      </c>
      <c r="AR558">
        <v>26</v>
      </c>
      <c r="AS558" s="1">
        <v>0.65</v>
      </c>
      <c r="AT558">
        <v>0</v>
      </c>
      <c r="AU558">
        <v>0</v>
      </c>
      <c r="AV558">
        <v>1</v>
      </c>
      <c r="AW558">
        <v>12</v>
      </c>
      <c r="AX558">
        <v>4</v>
      </c>
      <c r="AY558">
        <v>0</v>
      </c>
      <c r="AZ558">
        <v>0</v>
      </c>
      <c r="BA558" s="1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f t="shared" si="8"/>
        <v>4.2</v>
      </c>
    </row>
    <row r="559" spans="1:59" x14ac:dyDescent="0.3">
      <c r="A559" t="s">
        <v>373</v>
      </c>
      <c r="B559" s="4">
        <v>23</v>
      </c>
      <c r="C559" t="s">
        <v>356</v>
      </c>
      <c r="D559" t="s">
        <v>59</v>
      </c>
      <c r="E559" t="s">
        <v>775</v>
      </c>
      <c r="F559">
        <v>32</v>
      </c>
      <c r="G559">
        <v>1170</v>
      </c>
      <c r="H559">
        <v>0</v>
      </c>
      <c r="I559">
        <v>4</v>
      </c>
      <c r="J559">
        <v>17</v>
      </c>
      <c r="K559">
        <v>7</v>
      </c>
      <c r="L559" s="1">
        <v>0.03</v>
      </c>
      <c r="M559">
        <v>2</v>
      </c>
      <c r="N559">
        <v>1</v>
      </c>
      <c r="O559">
        <v>3</v>
      </c>
      <c r="P559">
        <v>625</v>
      </c>
      <c r="Q559">
        <v>513</v>
      </c>
      <c r="R559">
        <v>376</v>
      </c>
      <c r="S559" s="1">
        <v>0.73</v>
      </c>
      <c r="T559">
        <v>89</v>
      </c>
      <c r="U559">
        <v>16</v>
      </c>
      <c r="V559" s="1">
        <v>0.18</v>
      </c>
      <c r="W559">
        <v>234</v>
      </c>
      <c r="X559">
        <v>149</v>
      </c>
      <c r="Y559" s="1">
        <v>0.64</v>
      </c>
      <c r="Z559">
        <v>4</v>
      </c>
      <c r="AA559">
        <v>219</v>
      </c>
      <c r="AB559">
        <v>131</v>
      </c>
      <c r="AC559">
        <v>1</v>
      </c>
      <c r="AD559">
        <v>0</v>
      </c>
      <c r="AE559">
        <v>9</v>
      </c>
      <c r="AF559">
        <v>11</v>
      </c>
      <c r="AG559">
        <v>73</v>
      </c>
      <c r="AH559">
        <v>22</v>
      </c>
      <c r="AI559">
        <v>0</v>
      </c>
      <c r="AJ559">
        <v>23</v>
      </c>
      <c r="AK559">
        <v>10</v>
      </c>
      <c r="AL559">
        <v>2</v>
      </c>
      <c r="AM559">
        <v>32</v>
      </c>
      <c r="AN559">
        <v>212</v>
      </c>
      <c r="AO559">
        <v>84</v>
      </c>
      <c r="AP559" s="1">
        <v>0.4</v>
      </c>
      <c r="AQ559">
        <v>32</v>
      </c>
      <c r="AR559">
        <v>4</v>
      </c>
      <c r="AS559" s="1">
        <v>0.13</v>
      </c>
      <c r="AT559">
        <v>0</v>
      </c>
      <c r="AU559">
        <v>0</v>
      </c>
      <c r="AV559">
        <v>0</v>
      </c>
      <c r="AW559">
        <v>15</v>
      </c>
      <c r="AX559">
        <v>2</v>
      </c>
      <c r="AY559">
        <v>0</v>
      </c>
      <c r="AZ559">
        <v>0</v>
      </c>
      <c r="BA559" s="1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f t="shared" si="8"/>
        <v>4.2</v>
      </c>
    </row>
    <row r="560" spans="1:59" x14ac:dyDescent="0.3">
      <c r="A560" t="s">
        <v>279</v>
      </c>
      <c r="B560" s="4">
        <v>27</v>
      </c>
      <c r="C560" t="s">
        <v>270</v>
      </c>
      <c r="D560" t="s">
        <v>92</v>
      </c>
      <c r="E560" t="s">
        <v>773</v>
      </c>
      <c r="F560">
        <v>34</v>
      </c>
      <c r="G560">
        <v>1553</v>
      </c>
      <c r="H560">
        <v>0</v>
      </c>
      <c r="I560">
        <v>0</v>
      </c>
      <c r="J560">
        <v>20</v>
      </c>
      <c r="K560">
        <v>7</v>
      </c>
      <c r="L560" s="1">
        <v>0.04</v>
      </c>
      <c r="M560">
        <v>0</v>
      </c>
      <c r="N560">
        <v>0</v>
      </c>
      <c r="O560">
        <v>2</v>
      </c>
      <c r="P560">
        <v>986</v>
      </c>
      <c r="Q560">
        <v>1994</v>
      </c>
      <c r="R560">
        <v>1767</v>
      </c>
      <c r="S560" s="1">
        <v>0.89</v>
      </c>
      <c r="T560">
        <v>3</v>
      </c>
      <c r="U560">
        <v>0</v>
      </c>
      <c r="V560" s="1">
        <v>0</v>
      </c>
      <c r="W560">
        <v>164</v>
      </c>
      <c r="X560">
        <v>97</v>
      </c>
      <c r="Y560" s="1">
        <v>0.59</v>
      </c>
      <c r="Z560">
        <v>0</v>
      </c>
      <c r="AA560">
        <v>429</v>
      </c>
      <c r="AB560">
        <v>163</v>
      </c>
      <c r="AC560">
        <v>0</v>
      </c>
      <c r="AD560">
        <v>0</v>
      </c>
      <c r="AE560">
        <v>0</v>
      </c>
      <c r="AF560">
        <v>0</v>
      </c>
      <c r="AG560">
        <v>103</v>
      </c>
      <c r="AH560">
        <v>20</v>
      </c>
      <c r="AI560">
        <v>2</v>
      </c>
      <c r="AJ560">
        <v>14</v>
      </c>
      <c r="AK560">
        <v>27</v>
      </c>
      <c r="AL560">
        <v>24</v>
      </c>
      <c r="AM560">
        <v>47</v>
      </c>
      <c r="AN560">
        <v>104</v>
      </c>
      <c r="AO560">
        <v>52</v>
      </c>
      <c r="AP560" s="1">
        <v>0.5</v>
      </c>
      <c r="AQ560">
        <v>224</v>
      </c>
      <c r="AR560">
        <v>148</v>
      </c>
      <c r="AS560" s="1">
        <v>0.66</v>
      </c>
      <c r="AT560">
        <v>0</v>
      </c>
      <c r="AU560">
        <v>0</v>
      </c>
      <c r="AV560">
        <v>0</v>
      </c>
      <c r="AW560">
        <v>28</v>
      </c>
      <c r="AX560">
        <v>4</v>
      </c>
      <c r="AY560">
        <v>1</v>
      </c>
      <c r="AZ560">
        <v>0</v>
      </c>
      <c r="BA560" s="1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f t="shared" si="8"/>
        <v>4.2</v>
      </c>
    </row>
    <row r="561" spans="1:59" x14ac:dyDescent="0.3">
      <c r="A561" t="s">
        <v>593</v>
      </c>
      <c r="B561" s="4">
        <v>28</v>
      </c>
      <c r="C561" t="s">
        <v>566</v>
      </c>
      <c r="D561" t="s">
        <v>158</v>
      </c>
      <c r="E561" t="s">
        <v>774</v>
      </c>
      <c r="F561">
        <v>24</v>
      </c>
      <c r="G561">
        <v>1468</v>
      </c>
      <c r="H561">
        <v>0</v>
      </c>
      <c r="I561">
        <v>1</v>
      </c>
      <c r="J561">
        <v>8</v>
      </c>
      <c r="K561">
        <v>7</v>
      </c>
      <c r="L561" s="1">
        <v>0</v>
      </c>
      <c r="M561">
        <v>0</v>
      </c>
      <c r="N561">
        <v>0</v>
      </c>
      <c r="O561">
        <v>0</v>
      </c>
      <c r="P561">
        <v>1027</v>
      </c>
      <c r="Q561">
        <v>2309</v>
      </c>
      <c r="R561">
        <v>2165</v>
      </c>
      <c r="S561" s="1">
        <v>0.94</v>
      </c>
      <c r="T561">
        <v>3</v>
      </c>
      <c r="U561">
        <v>0</v>
      </c>
      <c r="V561" s="1">
        <v>0</v>
      </c>
      <c r="W561">
        <v>522</v>
      </c>
      <c r="X561">
        <v>459</v>
      </c>
      <c r="Y561" s="1">
        <v>0.88</v>
      </c>
      <c r="Z561">
        <v>0</v>
      </c>
      <c r="AA561">
        <v>714</v>
      </c>
      <c r="AB561">
        <v>397</v>
      </c>
      <c r="AC561">
        <v>0</v>
      </c>
      <c r="AD561">
        <v>0</v>
      </c>
      <c r="AE561">
        <v>4</v>
      </c>
      <c r="AF561">
        <v>0</v>
      </c>
      <c r="AG561">
        <v>78</v>
      </c>
      <c r="AH561">
        <v>5</v>
      </c>
      <c r="AI561">
        <v>0</v>
      </c>
      <c r="AJ561">
        <v>40</v>
      </c>
      <c r="AK561">
        <v>20</v>
      </c>
      <c r="AL561">
        <v>20</v>
      </c>
      <c r="AM561">
        <v>0</v>
      </c>
      <c r="AN561">
        <v>47</v>
      </c>
      <c r="AO561">
        <v>27</v>
      </c>
      <c r="AP561" s="1">
        <v>0.56999999999999995</v>
      </c>
      <c r="AQ561">
        <v>71</v>
      </c>
      <c r="AR561">
        <v>37</v>
      </c>
      <c r="AS561" s="1">
        <v>0.52</v>
      </c>
      <c r="AT561">
        <v>0</v>
      </c>
      <c r="AU561">
        <v>0</v>
      </c>
      <c r="AV561">
        <v>0</v>
      </c>
      <c r="AW561">
        <v>19</v>
      </c>
      <c r="AX561">
        <v>2</v>
      </c>
      <c r="AY561">
        <v>0</v>
      </c>
      <c r="AZ561">
        <v>0</v>
      </c>
      <c r="BA561" s="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f t="shared" si="8"/>
        <v>4.2</v>
      </c>
    </row>
    <row r="562" spans="1:59" x14ac:dyDescent="0.3">
      <c r="A562" t="s">
        <v>226</v>
      </c>
      <c r="B562" s="4">
        <v>32</v>
      </c>
      <c r="C562" t="s">
        <v>205</v>
      </c>
      <c r="D562" t="s">
        <v>74</v>
      </c>
      <c r="E562" t="s">
        <v>774</v>
      </c>
      <c r="F562">
        <v>21</v>
      </c>
      <c r="G562">
        <v>1699</v>
      </c>
      <c r="H562">
        <v>0</v>
      </c>
      <c r="I562">
        <v>0</v>
      </c>
      <c r="J562">
        <v>6</v>
      </c>
      <c r="K562">
        <v>12</v>
      </c>
      <c r="L562" s="1">
        <v>0.13</v>
      </c>
      <c r="M562">
        <v>1</v>
      </c>
      <c r="N562">
        <v>1</v>
      </c>
      <c r="O562">
        <v>0</v>
      </c>
      <c r="P562">
        <v>1192</v>
      </c>
      <c r="Q562">
        <v>2528</v>
      </c>
      <c r="R562">
        <v>2310</v>
      </c>
      <c r="S562" s="1">
        <v>0.91</v>
      </c>
      <c r="T562">
        <v>22</v>
      </c>
      <c r="U562">
        <v>3</v>
      </c>
      <c r="V562" s="1">
        <v>0.14000000000000001</v>
      </c>
      <c r="W562">
        <v>822</v>
      </c>
      <c r="X562">
        <v>717</v>
      </c>
      <c r="Y562" s="1">
        <v>0.87</v>
      </c>
      <c r="Z562">
        <v>6</v>
      </c>
      <c r="AA562">
        <v>732</v>
      </c>
      <c r="AB562">
        <v>405</v>
      </c>
      <c r="AC562">
        <v>0</v>
      </c>
      <c r="AD562">
        <v>0</v>
      </c>
      <c r="AE562">
        <v>4</v>
      </c>
      <c r="AF562">
        <v>9</v>
      </c>
      <c r="AG562">
        <v>137</v>
      </c>
      <c r="AH562">
        <v>7</v>
      </c>
      <c r="AI562">
        <v>5</v>
      </c>
      <c r="AJ562">
        <v>62</v>
      </c>
      <c r="AK562">
        <v>44</v>
      </c>
      <c r="AL562">
        <v>19</v>
      </c>
      <c r="AM562">
        <v>43</v>
      </c>
      <c r="AN562">
        <v>173</v>
      </c>
      <c r="AO562">
        <v>110</v>
      </c>
      <c r="AP562" s="1">
        <v>0.64</v>
      </c>
      <c r="AQ562">
        <v>96</v>
      </c>
      <c r="AR562">
        <v>54</v>
      </c>
      <c r="AS562" s="1">
        <v>0.56000000000000005</v>
      </c>
      <c r="AT562">
        <v>0</v>
      </c>
      <c r="AU562">
        <v>0</v>
      </c>
      <c r="AV562">
        <v>0</v>
      </c>
      <c r="AW562">
        <v>27</v>
      </c>
      <c r="AX562">
        <v>5</v>
      </c>
      <c r="AY562">
        <v>0</v>
      </c>
      <c r="AZ562">
        <v>0</v>
      </c>
      <c r="BA562" s="1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f t="shared" si="8"/>
        <v>4.2</v>
      </c>
    </row>
    <row r="563" spans="1:59" x14ac:dyDescent="0.3">
      <c r="A563" t="s">
        <v>298</v>
      </c>
      <c r="B563" s="4">
        <v>29</v>
      </c>
      <c r="C563" t="s">
        <v>270</v>
      </c>
      <c r="D563" t="s">
        <v>59</v>
      </c>
      <c r="E563" t="s">
        <v>773</v>
      </c>
      <c r="F563">
        <v>33</v>
      </c>
      <c r="G563">
        <v>2118</v>
      </c>
      <c r="H563">
        <v>0</v>
      </c>
      <c r="I563">
        <v>3</v>
      </c>
      <c r="J563">
        <v>22</v>
      </c>
      <c r="K563">
        <v>3</v>
      </c>
      <c r="L563" s="1">
        <v>0.33</v>
      </c>
      <c r="M563">
        <v>0</v>
      </c>
      <c r="N563">
        <v>0</v>
      </c>
      <c r="O563">
        <v>0</v>
      </c>
      <c r="P563">
        <v>1278</v>
      </c>
      <c r="Q563">
        <v>2547</v>
      </c>
      <c r="R563">
        <v>2409</v>
      </c>
      <c r="S563" s="1">
        <v>0.95</v>
      </c>
      <c r="T563">
        <v>3</v>
      </c>
      <c r="U563">
        <v>0</v>
      </c>
      <c r="V563" s="1">
        <v>0</v>
      </c>
      <c r="W563">
        <v>318</v>
      </c>
      <c r="X563">
        <v>268</v>
      </c>
      <c r="Y563" s="1">
        <v>0.84</v>
      </c>
      <c r="Z563">
        <v>1</v>
      </c>
      <c r="AA563">
        <v>480</v>
      </c>
      <c r="AB563">
        <v>260</v>
      </c>
      <c r="AC563">
        <v>0</v>
      </c>
      <c r="AD563">
        <v>0</v>
      </c>
      <c r="AE563">
        <v>0</v>
      </c>
      <c r="AF563">
        <v>2</v>
      </c>
      <c r="AG563">
        <v>154</v>
      </c>
      <c r="AH563">
        <v>30</v>
      </c>
      <c r="AI563">
        <v>2</v>
      </c>
      <c r="AJ563">
        <v>26</v>
      </c>
      <c r="AK563">
        <v>21</v>
      </c>
      <c r="AL563">
        <v>15</v>
      </c>
      <c r="AM563">
        <v>66</v>
      </c>
      <c r="AN563">
        <v>137</v>
      </c>
      <c r="AO563">
        <v>90</v>
      </c>
      <c r="AP563" s="1">
        <v>0.66</v>
      </c>
      <c r="AQ563">
        <v>100</v>
      </c>
      <c r="AR563">
        <v>62</v>
      </c>
      <c r="AS563" s="1">
        <v>0.62</v>
      </c>
      <c r="AT563">
        <v>0</v>
      </c>
      <c r="AU563">
        <v>0</v>
      </c>
      <c r="AV563">
        <v>0</v>
      </c>
      <c r="AW563">
        <v>65</v>
      </c>
      <c r="AX563">
        <v>11</v>
      </c>
      <c r="AY563">
        <v>0</v>
      </c>
      <c r="AZ563">
        <v>0</v>
      </c>
      <c r="BA563" s="1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f t="shared" si="8"/>
        <v>4.2</v>
      </c>
    </row>
  </sheetData>
  <sortState xmlns:xlrd2="http://schemas.microsoft.com/office/spreadsheetml/2017/richdata2" ref="A2:BG563">
    <sortCondition descending="1" ref="AZ1:AZ563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38F0-4D95-4FB7-BC5B-6526CA0436CC}">
  <dimension ref="A1:K563"/>
  <sheetViews>
    <sheetView workbookViewId="0">
      <selection activeCell="H2" sqref="H2"/>
    </sheetView>
  </sheetViews>
  <sheetFormatPr defaultRowHeight="14.4" x14ac:dyDescent="0.3"/>
  <cols>
    <col min="1" max="1" width="17.5546875" customWidth="1"/>
    <col min="2" max="2" width="12.33203125" customWidth="1"/>
    <col min="3" max="3" width="19.77734375" customWidth="1"/>
    <col min="4" max="4" width="13.5546875" customWidth="1"/>
    <col min="5" max="5" width="15.6640625" customWidth="1"/>
    <col min="6" max="6" width="17.6640625" customWidth="1"/>
    <col min="7" max="7" width="16.33203125" customWidth="1"/>
    <col min="8" max="8" width="18.21875" customWidth="1"/>
    <col min="9" max="9" width="15.88671875" customWidth="1"/>
    <col min="10" max="10" width="17" customWidth="1"/>
    <col min="11" max="11" width="14" customWidth="1"/>
  </cols>
  <sheetData>
    <row r="1" spans="1:11" x14ac:dyDescent="0.3">
      <c r="A1" t="s">
        <v>0</v>
      </c>
      <c r="B1" t="s">
        <v>764</v>
      </c>
      <c r="C1" t="s">
        <v>1</v>
      </c>
      <c r="D1" t="s">
        <v>2</v>
      </c>
      <c r="E1" t="s">
        <v>3</v>
      </c>
      <c r="F1" t="s">
        <v>699</v>
      </c>
      <c r="G1" t="s">
        <v>697</v>
      </c>
      <c r="H1" t="s">
        <v>700</v>
      </c>
      <c r="I1" t="s">
        <v>701</v>
      </c>
      <c r="J1" t="s">
        <v>702</v>
      </c>
      <c r="K1" t="s">
        <v>703</v>
      </c>
    </row>
    <row r="2" spans="1:11" x14ac:dyDescent="0.3">
      <c r="A2" t="s">
        <v>151</v>
      </c>
      <c r="B2" s="4">
        <v>29</v>
      </c>
      <c r="C2" t="s">
        <v>131</v>
      </c>
      <c r="D2" t="s">
        <v>62</v>
      </c>
      <c r="E2" t="s">
        <v>772</v>
      </c>
      <c r="F2">
        <f>player_stats[[#This Row],[Clean Sheets]]/MAX('epl_player_stats_24_25 '!AI:AI)*0.5+player_stats[[#This Row],[Goals Prevented Adjusted]]/MAX('epl_player_stats_24_25 '!BG:BG)*0.5</f>
        <v>0.59453781512605053</v>
      </c>
      <c r="G2">
        <f>player_stats[[#This Row],[Clean Sheets]]/MAX('epl_player_stats_24_25 '!AI:AI)*0.5+player_stats[[#This Row],[Clearances]]/MAX('epl_player_stats_24_25 '!AJ:AJ)*0.25+player_stats[[#This Row],[Tackles]]/MAX('epl_player_stats_24_25 '!AM:AM)*0.25</f>
        <v>0.3247840676070341</v>
      </c>
      <c r="H2">
        <f>player_stats[[#This Row],[Touches]]/MAX('epl_player_stats_24_25 '!P:P)</f>
        <v>0.35763370182252763</v>
      </c>
      <c r="I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">
        <f>player_stats[[#This Row],[Minutes]]/3420</f>
        <v>0.81578947368421051</v>
      </c>
      <c r="K2" s="2" cm="1">
        <f t="array" ref="K2">_xlfn.IFS(
E2="Goalkeeper",(
7*F2 + 2*J2 + H2),
E2="Defender",(
6*G2+3*H2+2*J2),
E2="Midfielder",(
2*G2+3*H2+4*I2+3*J2),
E2="Forward",(
6.25*I2+5*J2)
)</f>
        <v>6.1509773550733025</v>
      </c>
    </row>
    <row r="3" spans="1:11" x14ac:dyDescent="0.3">
      <c r="A3" t="s">
        <v>426</v>
      </c>
      <c r="B3">
        <v>31</v>
      </c>
      <c r="C3" t="s">
        <v>425</v>
      </c>
      <c r="D3" t="s">
        <v>66</v>
      </c>
      <c r="E3" t="s">
        <v>772</v>
      </c>
      <c r="F3">
        <f>player_stats[[#This Row],[Clean Sheets]]/MAX('epl_player_stats_24_25 '!AI:AI)*0.5+player_stats[[#This Row],[Goals Prevented Adjusted]]/MAX('epl_player_stats_24_25 '!BG:BG)*0.5</f>
        <v>0.72338935574229701</v>
      </c>
      <c r="G3">
        <f>player_stats[[#This Row],[Clean Sheets]]/MAX('epl_player_stats_24_25 '!AI:AI)*0.5+player_stats[[#This Row],[Clearances]]/MAX('epl_player_stats_24_25 '!AJ:AJ)*0.25+player_stats[[#This Row],[Tackles]]/MAX('epl_player_stats_24_25 '!AM:AM)*0.25</f>
        <v>0.3553330640651215</v>
      </c>
      <c r="H3">
        <f>player_stats[[#This Row],[Touches]]/MAX('epl_player_stats_24_25 '!P:P)</f>
        <v>0.32715864953689872</v>
      </c>
      <c r="I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">
        <f>player_stats[[#This Row],[Minutes]]/3420</f>
        <v>0.73362573099415207</v>
      </c>
      <c r="K3" s="2" cm="1">
        <f t="array" ref="K3">_xlfn.IFS(
E3="Goalkeeper",(
7*F3 + 2*J3 + H3),
E3="Defender",(
6*G3+3*H3+2*J3),
E3="Midfielder",(
2*G3+3*H3+4*I3+3*J3),
E3="Forward",(
6.25*I3+5*J3)
)</f>
        <v>6.8581356017212824</v>
      </c>
    </row>
    <row r="4" spans="1:11" x14ac:dyDescent="0.3">
      <c r="A4" t="s">
        <v>653</v>
      </c>
      <c r="B4">
        <v>39</v>
      </c>
      <c r="C4" t="s">
        <v>783</v>
      </c>
      <c r="D4" t="s">
        <v>70</v>
      </c>
      <c r="E4" t="s">
        <v>772</v>
      </c>
      <c r="F4">
        <f>player_stats[[#This Row],[Clean Sheets]]/MAX('epl_player_stats_24_25 '!AI:AI)*0.5+player_stats[[#This Row],[Goals Prevented Adjusted]]/MAX('epl_player_stats_24_25 '!BG:BG)*0.5</f>
        <v>0.46848739495798319</v>
      </c>
      <c r="G4">
        <f>player_stats[[#This Row],[Clean Sheets]]/MAX('epl_player_stats_24_25 '!AI:AI)*0.5+player_stats[[#This Row],[Clearances]]/MAX('epl_player_stats_24_25 '!AJ:AJ)*0.25+player_stats[[#This Row],[Tackles]]/MAX('epl_player_stats_24_25 '!AM:AM)*0.25</f>
        <v>8.5891381345926804E-2</v>
      </c>
      <c r="H4">
        <f>player_stats[[#This Row],[Touches]]/MAX('epl_player_stats_24_25 '!P:P)</f>
        <v>0.1735882880191216</v>
      </c>
      <c r="I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">
        <f>player_stats[[#This Row],[Minutes]]/3420</f>
        <v>0.33947368421052632</v>
      </c>
      <c r="K4" s="2" cm="1">
        <f t="array" ref="K4">_xlfn.IFS(
E4="Goalkeeper",(
7*F4 + 2*J4 + H4),
E4="Defender",(
6*G4+3*H4+2*J4),
E4="Midfielder",(
2*G4+3*H4+4*I4+3*J4),
E4="Forward",(
6.25*I4+5*J4)
)</f>
        <v>4.131947421146057</v>
      </c>
    </row>
    <row r="5" spans="1:11" x14ac:dyDescent="0.3">
      <c r="A5" t="s">
        <v>602</v>
      </c>
      <c r="B5">
        <v>21</v>
      </c>
      <c r="C5" t="s">
        <v>784</v>
      </c>
      <c r="D5" t="s">
        <v>450</v>
      </c>
      <c r="E5" t="s">
        <v>772</v>
      </c>
      <c r="F5">
        <f>player_stats[[#This Row],[Clean Sheets]]/MAX('epl_player_stats_24_25 '!AI:AI)*0.5+player_stats[[#This Row],[Goals Prevented Adjusted]]/MAX('epl_player_stats_24_25 '!BG:BG)*0.5</f>
        <v>0.24159663865546221</v>
      </c>
      <c r="G5">
        <f>player_stats[[#This Row],[Clean Sheets]]/MAX('epl_player_stats_24_25 '!AI:AI)*0.5+player_stats[[#This Row],[Clearances]]/MAX('epl_player_stats_24_25 '!AJ:AJ)*0.25+player_stats[[#This Row],[Tackles]]/MAX('epl_player_stats_24_25 '!AM:AM)*0.25</f>
        <v>5.6849251227241659E-2</v>
      </c>
      <c r="H5">
        <f>player_stats[[#This Row],[Touches]]/MAX('epl_player_stats_24_25 '!P:P)</f>
        <v>8.1565581117418587E-2</v>
      </c>
      <c r="I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">
        <f>player_stats[[#This Row],[Minutes]]/3420</f>
        <v>0.15789473684210525</v>
      </c>
      <c r="K5" s="2" cm="1">
        <f t="array" ref="K5">_xlfn.IFS(
E5="Goalkeeper",(
7*F5 + 2*J5 + H5),
E5="Defender",(
6*G5+3*H5+2*J5),
E5="Midfielder",(
2*G5+3*H5+4*I5+3*J5),
E5="Forward",(
6.25*I5+5*J5)
)</f>
        <v>2.0885315253898646</v>
      </c>
    </row>
    <row r="6" spans="1:11" x14ac:dyDescent="0.3">
      <c r="A6" t="s">
        <v>488</v>
      </c>
      <c r="B6">
        <v>26</v>
      </c>
      <c r="C6" t="s">
        <v>787</v>
      </c>
      <c r="D6" t="s">
        <v>143</v>
      </c>
      <c r="E6" t="s">
        <v>772</v>
      </c>
      <c r="F6">
        <f>player_stats[[#This Row],[Clean Sheets]]/MAX('epl_player_stats_24_25 '!AI:AI)*0.5+player_stats[[#This Row],[Goals Prevented Adjusted]]/MAX('epl_player_stats_24_25 '!BG:BG)*0.5</f>
        <v>0.24159663865546221</v>
      </c>
      <c r="G6">
        <f>player_stats[[#This Row],[Clean Sheets]]/MAX('epl_player_stats_24_25 '!AI:AI)*0.5+player_stats[[#This Row],[Clearances]]/MAX('epl_player_stats_24_25 '!AJ:AJ)*0.25+player_stats[[#This Row],[Tackles]]/MAX('epl_player_stats_24_25 '!AM:AM)*0.25</f>
        <v>5.0177095631641085E-2</v>
      </c>
      <c r="H6">
        <f>player_stats[[#This Row],[Touches]]/MAX('epl_player_stats_24_25 '!P:P)</f>
        <v>5.3480729011054676E-2</v>
      </c>
      <c r="I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6">
        <f>player_stats[[#This Row],[Minutes]]/3420</f>
        <v>0.10526315789473684</v>
      </c>
      <c r="K6" s="2" cm="1">
        <f t="array" ref="K6">_xlfn.IFS(
E6="Goalkeeper",(
7*F6 + 2*J6 + H6),
E6="Defender",(
6*G6+3*H6+2*J6),
E6="Midfielder",(
2*G6+3*H6+4*I6+3*J6),
E6="Forward",(
6.25*I6+5*J6)
)</f>
        <v>1.9551835153887638</v>
      </c>
    </row>
    <row r="7" spans="1:11" x14ac:dyDescent="0.3">
      <c r="A7" t="s">
        <v>668</v>
      </c>
      <c r="B7">
        <v>31</v>
      </c>
      <c r="C7" t="s">
        <v>782</v>
      </c>
      <c r="D7" t="s">
        <v>59</v>
      </c>
      <c r="E7" t="s">
        <v>772</v>
      </c>
      <c r="F7">
        <f>player_stats[[#This Row],[Clean Sheets]]/MAX('epl_player_stats_24_25 '!AI:AI)*0.5+player_stats[[#This Row],[Goals Prevented Adjusted]]/MAX('epl_player_stats_24_25 '!BG:BG)*0.5</f>
        <v>0.24159663865546221</v>
      </c>
      <c r="G7">
        <f>player_stats[[#This Row],[Clean Sheets]]/MAX('epl_player_stats_24_25 '!AI:AI)*0.5+player_stats[[#This Row],[Clearances]]/MAX('epl_player_stats_24_25 '!AJ:AJ)*0.25+player_stats[[#This Row],[Tackles]]/MAX('epl_player_stats_24_25 '!AM:AM)*0.25</f>
        <v>3.8813459268004724E-2</v>
      </c>
      <c r="H7">
        <f>player_stats[[#This Row],[Touches]]/MAX('epl_player_stats_24_25 '!P:P)</f>
        <v>2.2706901703017628E-2</v>
      </c>
      <c r="I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7">
        <f>player_stats[[#This Row],[Minutes]]/3420</f>
        <v>5.2631578947368418E-2</v>
      </c>
      <c r="K7" s="2" cm="1">
        <f t="array" ref="K7">_xlfn.IFS(
E7="Goalkeeper",(
7*F7 + 2*J7 + H7),
E7="Defender",(
6*G7+3*H7+2*J7),
E7="Midfielder",(
2*G7+3*H7+4*I7+3*J7),
E7="Forward",(
6.25*I7+5*J7)
)</f>
        <v>1.8191465301859899</v>
      </c>
    </row>
    <row r="8" spans="1:11" x14ac:dyDescent="0.3">
      <c r="A8" t="s">
        <v>180</v>
      </c>
      <c r="B8">
        <v>22</v>
      </c>
      <c r="C8" t="s">
        <v>170</v>
      </c>
      <c r="D8" t="s">
        <v>181</v>
      </c>
      <c r="E8" t="s">
        <v>772</v>
      </c>
      <c r="F8">
        <f>player_stats[[#This Row],[Clean Sheets]]/MAX('epl_player_stats_24_25 '!AI:AI)*0.5+player_stats[[#This Row],[Goals Prevented Adjusted]]/MAX('epl_player_stats_24_25 '!BG:BG)*0.5</f>
        <v>0.20588235294117649</v>
      </c>
      <c r="G8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8">
        <f>player_stats[[#This Row],[Touches]]/MAX('epl_player_stats_24_25 '!P:P)</f>
        <v>2.3304451747833882E-2</v>
      </c>
      <c r="I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8">
        <f>player_stats[[#This Row],[Minutes]]/3420</f>
        <v>4.2105263157894736E-2</v>
      </c>
      <c r="K8" s="2" cm="1">
        <f t="array" ref="K8">_xlfn.IFS(
E8="Goalkeeper",(
7*F8 + 2*J8 + H8),
E8="Defender",(
6*G8+3*H8+2*J8),
E8="Midfielder",(
2*G8+3*H8+4*I8+3*J8),
E8="Forward",(
6.25*I8+5*J8)
)</f>
        <v>1.5486914486518588</v>
      </c>
    </row>
    <row r="9" spans="1:11" x14ac:dyDescent="0.3">
      <c r="A9" t="s">
        <v>449</v>
      </c>
      <c r="B9">
        <v>23</v>
      </c>
      <c r="C9" t="s">
        <v>425</v>
      </c>
      <c r="D9" t="s">
        <v>450</v>
      </c>
      <c r="E9" t="s">
        <v>772</v>
      </c>
      <c r="F9">
        <f>player_stats[[#This Row],[Clean Sheets]]/MAX('epl_player_stats_24_25 '!AI:AI)*0.5+player_stats[[#This Row],[Goals Prevented Adjusted]]/MAX('epl_player_stats_24_25 '!BG:BG)*0.5</f>
        <v>0.20588235294117649</v>
      </c>
      <c r="G9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9">
        <f>player_stats[[#This Row],[Touches]]/MAX('epl_player_stats_24_25 '!P:P)</f>
        <v>3.2865252464893933E-3</v>
      </c>
      <c r="I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9">
        <f>player_stats[[#This Row],[Minutes]]/3420</f>
        <v>3.2163742690058481E-3</v>
      </c>
      <c r="K9" s="2" cm="1">
        <f t="array" ref="K9">_xlfn.IFS(
E9="Goalkeeper",(
7*F9 + 2*J9 + H9),
E9="Defender",(
6*G9+3*H9+2*J9),
E9="Midfielder",(
2*G9+3*H9+4*I9+3*J9),
E9="Forward",(
6.25*I9+5*J9)
)</f>
        <v>1.4508957443727366</v>
      </c>
    </row>
    <row r="10" spans="1:11" x14ac:dyDescent="0.3">
      <c r="A10" t="s">
        <v>104</v>
      </c>
      <c r="B10">
        <v>27</v>
      </c>
      <c r="C10" t="s">
        <v>98</v>
      </c>
      <c r="D10" t="s">
        <v>105</v>
      </c>
      <c r="E10" t="s">
        <v>773</v>
      </c>
      <c r="F10">
        <f>player_stats[[#This Row],[Clean Sheets]]/MAX('epl_player_stats_24_25 '!AI:AI)*0.5+player_stats[[#This Row],[Goals Prevented Adjusted]]/MAX('epl_player_stats_24_25 '!BG:BG)*0.5</f>
        <v>0.20588235294117649</v>
      </c>
      <c r="G10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10">
        <f>player_stats[[#This Row],[Touches]]/MAX('epl_player_stats_24_25 '!P:P)</f>
        <v>2.8084852106363908E-2</v>
      </c>
      <c r="I10">
        <f>player_stats[[#This Row],[Goals]]/MAX('epl_player_stats_24_25 '!H:H)*0.6+player_stats[[#This Row],[Assists]]/MAX('epl_player_stats_24_25 '!I:I)*0.3+player_stats[[#This Row],[Shots]]/MAX('epl_player_stats_24_25 '!K:K)*0.1+0.1</f>
        <v>0.10819672131147541</v>
      </c>
      <c r="J10">
        <f>player_stats[[#This Row],[Minutes]]/3420</f>
        <v>2.6023391812865497E-2</v>
      </c>
      <c r="K10" s="2" cm="1">
        <f t="array" ref="K10">_xlfn.IFS(
E10="Goalkeeper",(
7*F10 + 2*J10 + H10),
E10="Defender",(
6*G10+3*H10+2*J10),
E10="Midfielder",(
2*G10+3*H10+4*I10+3*J10),
E10="Forward",(
6.25*I10+5*J10)
)</f>
        <v>0.61973412368351288</v>
      </c>
    </row>
    <row r="11" spans="1:11" x14ac:dyDescent="0.3">
      <c r="A11" t="s">
        <v>113</v>
      </c>
      <c r="B11">
        <v>18</v>
      </c>
      <c r="C11" t="s">
        <v>98</v>
      </c>
      <c r="D11" t="s">
        <v>114</v>
      </c>
      <c r="E11" t="s">
        <v>774</v>
      </c>
      <c r="F11">
        <f>player_stats[[#This Row],[Clean Sheets]]/MAX('epl_player_stats_24_25 '!AI:AI)*0.5+player_stats[[#This Row],[Goals Prevented Adjusted]]/MAX('epl_player_stats_24_25 '!BG:BG)*0.5</f>
        <v>0.20588235294117649</v>
      </c>
      <c r="G11">
        <f>player_stats[[#This Row],[Clean Sheets]]/MAX('epl_player_stats_24_25 '!AI:AI)*0.5+player_stats[[#This Row],[Clearances]]/MAX('epl_player_stats_24_25 '!AJ:AJ)*0.25+player_stats[[#This Row],[Tackles]]/MAX('epl_player_stats_24_25 '!AM:AM)*0.25</f>
        <v>1.6257068290561113E-2</v>
      </c>
      <c r="H11">
        <f>player_stats[[#This Row],[Touches]]/MAX('epl_player_stats_24_25 '!P:P)</f>
        <v>2.0914251568568867E-2</v>
      </c>
      <c r="I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1">
        <f>player_stats[[#This Row],[Minutes]]/3420</f>
        <v>3.5380116959064324E-2</v>
      </c>
      <c r="K11" s="2" cm="1">
        <f t="array" ref="K11">_xlfn.IFS(
E11="Goalkeeper",(
7*F11 + 2*J11 + H11),
E11="Defender",(
6*G11+3*H11+2*J11),
E11="Midfielder",(
2*G11+3*H11+4*I11+3*J11),
E11="Forward",(
6.25*I11+5*J11)
)</f>
        <v>0.23104539836720189</v>
      </c>
    </row>
    <row r="12" spans="1:11" x14ac:dyDescent="0.3">
      <c r="A12" t="s">
        <v>147</v>
      </c>
      <c r="B12">
        <v>22</v>
      </c>
      <c r="C12" t="s">
        <v>131</v>
      </c>
      <c r="D12" t="s">
        <v>148</v>
      </c>
      <c r="E12" t="s">
        <v>774</v>
      </c>
      <c r="F12">
        <f>player_stats[[#This Row],[Clean Sheets]]/MAX('epl_player_stats_24_25 '!AI:AI)*0.5+player_stats[[#This Row],[Goals Prevented Adjusted]]/MAX('epl_player_stats_24_25 '!BG:BG)*0.5</f>
        <v>0.20588235294117649</v>
      </c>
      <c r="G12">
        <f>player_stats[[#This Row],[Clean Sheets]]/MAX('epl_player_stats_24_25 '!AI:AI)*0.5+player_stats[[#This Row],[Clearances]]/MAX('epl_player_stats_24_25 '!AJ:AJ)*0.25+player_stats[[#This Row],[Tackles]]/MAX('epl_player_stats_24_25 '!AM:AM)*0.25</f>
        <v>3.5325918101037718E-2</v>
      </c>
      <c r="H12">
        <f>player_stats[[#This Row],[Touches]]/MAX('epl_player_stats_24_25 '!P:P)</f>
        <v>8.4553331341499852E-2</v>
      </c>
      <c r="I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2">
        <f>player_stats[[#This Row],[Minutes]]/3420</f>
        <v>0.14532163742690057</v>
      </c>
      <c r="K12" s="2" cm="1">
        <f t="array" ref="K12">_xlfn.IFS(
E12="Goalkeeper",(
7*F12 + 2*J12 + H12),
E12="Defender",(
6*G12+3*H12+2*J12),
E12="Midfielder",(
2*G12+3*H12+4*I12+3*J12),
E12="Forward",(
6.25*I12+5*J12)
)</f>
        <v>0.75625877748452708</v>
      </c>
    </row>
    <row r="13" spans="1:11" x14ac:dyDescent="0.3">
      <c r="A13" t="s">
        <v>186</v>
      </c>
      <c r="B13">
        <v>19</v>
      </c>
      <c r="C13" t="s">
        <v>170</v>
      </c>
      <c r="D13" t="s">
        <v>187</v>
      </c>
      <c r="E13" t="s">
        <v>774</v>
      </c>
      <c r="F13">
        <f>player_stats[[#This Row],[Clean Sheets]]/MAX('epl_player_stats_24_25 '!AI:AI)*0.5+player_stats[[#This Row],[Goals Prevented Adjusted]]/MAX('epl_player_stats_24_25 '!BG:BG)*0.5</f>
        <v>0.20588235294117649</v>
      </c>
      <c r="G13">
        <f>player_stats[[#This Row],[Clean Sheets]]/MAX('epl_player_stats_24_25 '!AI:AI)*0.5+player_stats[[#This Row],[Clearances]]/MAX('epl_player_stats_24_25 '!AJ:AJ)*0.25+player_stats[[#This Row],[Tackles]]/MAX('epl_player_stats_24_25 '!AM:AM)*0.25</f>
        <v>2.0661157024793389E-3</v>
      </c>
      <c r="H13">
        <f>player_stats[[#This Row],[Touches]]/MAX('epl_player_stats_24_25 '!P:P)</f>
        <v>9.2620256946519264E-3</v>
      </c>
      <c r="I1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3">
        <f>player_stats[[#This Row],[Minutes]]/3420</f>
        <v>8.1871345029239772E-3</v>
      </c>
      <c r="K13" s="2" cm="1">
        <f t="array" ref="K13">_xlfn.IFS(
E13="Goalkeeper",(
7*F13 + 2*J13 + H13),
E13="Defender",(
6*G13+3*H13+2*J13),
E13="Midfielder",(
2*G13+3*H13+4*I13+3*J13),
E13="Forward",(
6.25*I13+5*J13)
)</f>
        <v>5.655704030467977E-2</v>
      </c>
    </row>
    <row r="14" spans="1:11" x14ac:dyDescent="0.3">
      <c r="A14" t="s">
        <v>195</v>
      </c>
      <c r="B14">
        <v>23</v>
      </c>
      <c r="C14" t="s">
        <v>170</v>
      </c>
      <c r="D14" t="s">
        <v>59</v>
      </c>
      <c r="E14" t="s">
        <v>773</v>
      </c>
      <c r="F14">
        <f>player_stats[[#This Row],[Clean Sheets]]/MAX('epl_player_stats_24_25 '!AI:AI)*0.5+player_stats[[#This Row],[Goals Prevented Adjusted]]/MAX('epl_player_stats_24_25 '!BG:BG)*0.5</f>
        <v>0.20588235294117649</v>
      </c>
      <c r="G1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14">
        <f>player_stats[[#This Row],[Touches]]/MAX('epl_player_stats_24_25 '!P:P)</f>
        <v>3.1968927397669558E-2</v>
      </c>
      <c r="I1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14">
        <f>player_stats[[#This Row],[Minutes]]/3420</f>
        <v>3.2748538011695909E-2</v>
      </c>
      <c r="K14" s="2" cm="1">
        <f t="array" ref="K14">_xlfn.IFS(
E14="Goalkeeper",(
7*F14 + 2*J14 + H14),
E14="Defender",(
6*G14+3*H14+2*J14),
E14="Midfielder",(
2*G14+3*H14+4*I14+3*J14),
E14="Forward",(
6.25*I14+5*J14)
)</f>
        <v>0.61357337449682736</v>
      </c>
    </row>
    <row r="15" spans="1:11" x14ac:dyDescent="0.3">
      <c r="A15" t="s">
        <v>203</v>
      </c>
      <c r="B15">
        <v>18</v>
      </c>
      <c r="C15" t="s">
        <v>170</v>
      </c>
      <c r="D15" t="s">
        <v>143</v>
      </c>
      <c r="E15" t="s">
        <v>773</v>
      </c>
      <c r="F15">
        <f>player_stats[[#This Row],[Clean Sheets]]/MAX('epl_player_stats_24_25 '!AI:AI)*0.5+player_stats[[#This Row],[Goals Prevented Adjusted]]/MAX('epl_player_stats_24_25 '!BG:BG)*0.5</f>
        <v>0.20588235294117649</v>
      </c>
      <c r="G15">
        <f>player_stats[[#This Row],[Clean Sheets]]/MAX('epl_player_stats_24_25 '!AI:AI)*0.5+player_stats[[#This Row],[Clearances]]/MAX('epl_player_stats_24_25 '!AJ:AJ)*0.25+player_stats[[#This Row],[Tackles]]/MAX('epl_player_stats_24_25 '!AM:AM)*0.25</f>
        <v>7.5187969924812026E-3</v>
      </c>
      <c r="H15">
        <f>player_stats[[#This Row],[Touches]]/MAX('epl_player_stats_24_25 '!P:P)</f>
        <v>1.703017627726322E-2</v>
      </c>
      <c r="I1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15">
        <f>player_stats[[#This Row],[Minutes]]/3420</f>
        <v>1.0526315789473684E-2</v>
      </c>
      <c r="K15" s="2" cm="1">
        <f t="array" ref="K15">_xlfn.IFS(
E15="Goalkeeper",(
7*F15 + 2*J15 + H15),
E15="Defender",(
6*G15+3*H15+2*J15),
E15="Midfielder",(
2*G15+3*H15+4*I15+3*J15),
E15="Forward",(
6.25*I15+5*J15)
)</f>
        <v>0.50754313575894361</v>
      </c>
    </row>
    <row r="16" spans="1:11" x14ac:dyDescent="0.3">
      <c r="A16" t="s">
        <v>247</v>
      </c>
      <c r="B16">
        <v>18</v>
      </c>
      <c r="C16" t="s">
        <v>240</v>
      </c>
      <c r="D16" t="s">
        <v>59</v>
      </c>
      <c r="E16" t="s">
        <v>774</v>
      </c>
      <c r="F16">
        <f>player_stats[[#This Row],[Clean Sheets]]/MAX('epl_player_stats_24_25 '!AI:AI)*0.5+player_stats[[#This Row],[Goals Prevented Adjusted]]/MAX('epl_player_stats_24_25 '!BG:BG)*0.5</f>
        <v>0.20588235294117649</v>
      </c>
      <c r="G16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16">
        <f>player_stats[[#This Row],[Touches]]/MAX('epl_player_stats_24_25 '!P:P)</f>
        <v>4.152972811472961E-2</v>
      </c>
      <c r="I16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16">
        <f>player_stats[[#This Row],[Minutes]]/3420</f>
        <v>4.9415204678362572E-2</v>
      </c>
      <c r="K16" s="2" cm="1">
        <f t="array" ref="K16">_xlfn.IFS(
E16="Goalkeeper",(
7*F16 + 2*J16 + H16),
E16="Defender",(
6*G16+3*H16+2*J16),
E16="Midfielder",(
2*G16+3*H16+4*I16+3*J16),
E16="Forward",(
6.25*I16+5*J16)
)</f>
        <v>0.25217433178579562</v>
      </c>
    </row>
    <row r="17" spans="1:11" x14ac:dyDescent="0.3">
      <c r="A17" t="s">
        <v>343</v>
      </c>
      <c r="B17">
        <v>17</v>
      </c>
      <c r="C17" t="s">
        <v>329</v>
      </c>
      <c r="D17" t="s">
        <v>59</v>
      </c>
      <c r="E17" t="s">
        <v>773</v>
      </c>
      <c r="F17">
        <f>player_stats[[#This Row],[Clean Sheets]]/MAX('epl_player_stats_24_25 '!AI:AI)*0.5+player_stats[[#This Row],[Goals Prevented Adjusted]]/MAX('epl_player_stats_24_25 '!BG:BG)*0.5</f>
        <v>0.20588235294117649</v>
      </c>
      <c r="G17">
        <f>player_stats[[#This Row],[Clean Sheets]]/MAX('epl_player_stats_24_25 '!AI:AI)*0.5+player_stats[[#This Row],[Clearances]]/MAX('epl_player_stats_24_25 '!AJ:AJ)*0.25+player_stats[[#This Row],[Tackles]]/MAX('epl_player_stats_24_25 '!AM:AM)*0.25</f>
        <v>1.4190952588081774E-2</v>
      </c>
      <c r="H17">
        <f>player_stats[[#This Row],[Touches]]/MAX('epl_player_stats_24_25 '!P:P)</f>
        <v>2.9877502240812669E-2</v>
      </c>
      <c r="I17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17">
        <f>player_stats[[#This Row],[Minutes]]/3420</f>
        <v>3.6842105263157891E-2</v>
      </c>
      <c r="K17" s="2" cm="1">
        <f t="array" ref="K17">_xlfn.IFS(
E17="Goalkeeper",(
7*F17 + 2*J17 + H17),
E17="Defender",(
6*G17+3*H17+2*J17),
E17="Midfielder",(
2*G17+3*H17+4*I17+3*J17),
E17="Forward",(
6.25*I17+5*J17)
)</f>
        <v>0.65804892440938678</v>
      </c>
    </row>
    <row r="18" spans="1:11" x14ac:dyDescent="0.3">
      <c r="A18" t="s">
        <v>110</v>
      </c>
      <c r="B18">
        <v>20</v>
      </c>
      <c r="C18" t="s">
        <v>98</v>
      </c>
      <c r="D18" t="s">
        <v>111</v>
      </c>
      <c r="E18" t="s">
        <v>775</v>
      </c>
      <c r="F18">
        <f>player_stats[[#This Row],[Clean Sheets]]/MAX('epl_player_stats_24_25 '!AI:AI)*0.5+player_stats[[#This Row],[Goals Prevented Adjusted]]/MAX('epl_player_stats_24_25 '!BG:BG)*0.5</f>
        <v>0.20588235294117649</v>
      </c>
      <c r="G18">
        <f>player_stats[[#This Row],[Clean Sheets]]/MAX('epl_player_stats_24_25 '!AI:AI)*0.5+player_stats[[#This Row],[Clearances]]/MAX('epl_player_stats_24_25 '!AJ:AJ)*0.25+player_stats[[#This Row],[Tackles]]/MAX('epl_player_stats_24_25 '!AM:AM)*0.25</f>
        <v>2.7434288199838439E-2</v>
      </c>
      <c r="H18">
        <f>player_stats[[#This Row],[Touches]]/MAX('epl_player_stats_24_25 '!P:P)</f>
        <v>8.8138631610397367E-2</v>
      </c>
      <c r="I18">
        <f>player_stats[[#This Row],[Goals]]/MAX('epl_player_stats_24_25 '!H:H)*0.6+player_stats[[#This Row],[Assists]]/MAX('epl_player_stats_24_25 '!I:I)*0.25+player_stats[[#This Row],[Shots]]/MAX('epl_player_stats_24_25 '!K:K)*0.15+0.1</f>
        <v>0.32105709440361785</v>
      </c>
      <c r="J18">
        <f>player_stats[[#This Row],[Minutes]]/3420</f>
        <v>0.18304093567251462</v>
      </c>
      <c r="K18" s="2" cm="1">
        <f t="array" ref="K18">_xlfn.IFS(
E18="Goalkeeper",(
7*F18 + 2*J18 + H18),
E18="Defender",(
6*G18+3*H18+2*J18),
E18="Midfielder",(
2*G18+3*H18+4*I18+3*J18),
E18="Forward",(
6.25*I18+5*J18)
)</f>
        <v>2.9218115183851845</v>
      </c>
    </row>
    <row r="19" spans="1:11" x14ac:dyDescent="0.3">
      <c r="A19" t="s">
        <v>376</v>
      </c>
      <c r="B19">
        <v>22</v>
      </c>
      <c r="C19" t="s">
        <v>356</v>
      </c>
      <c r="D19" t="s">
        <v>59</v>
      </c>
      <c r="E19" t="s">
        <v>773</v>
      </c>
      <c r="F19">
        <f>player_stats[[#This Row],[Clean Sheets]]/MAX('epl_player_stats_24_25 '!AI:AI)*0.5+player_stats[[#This Row],[Goals Prevented Adjusted]]/MAX('epl_player_stats_24_25 '!BG:BG)*0.5</f>
        <v>0.24159663865546221</v>
      </c>
      <c r="G19">
        <f>player_stats[[#This Row],[Clean Sheets]]/MAX('epl_player_stats_24_25 '!AI:AI)*0.5+player_stats[[#This Row],[Clearances]]/MAX('epl_player_stats_24_25 '!AJ:AJ)*0.25+player_stats[[#This Row],[Tackles]]/MAX('epl_player_stats_24_25 '!AM:AM)*0.25</f>
        <v>9.0971229727210584E-2</v>
      </c>
      <c r="H19">
        <f>player_stats[[#This Row],[Touches]]/MAX('epl_player_stats_24_25 '!P:P)</f>
        <v>0.12130265909769944</v>
      </c>
      <c r="I19">
        <f>player_stats[[#This Row],[Goals]]/MAX('epl_player_stats_24_25 '!H:H)*0.6+player_stats[[#This Row],[Assists]]/MAX('epl_player_stats_24_25 '!I:I)*0.25+player_stats[[#This Row],[Shots]]/MAX('epl_player_stats_24_25 '!K:K)*0.15+0.1</f>
        <v>0.18810062182023743</v>
      </c>
      <c r="J19">
        <f>player_stats[[#This Row],[Minutes]]/3420</f>
        <v>0.23391812865497075</v>
      </c>
      <c r="K19" s="2" cm="1">
        <f t="array" ref="K19">_xlfn.IFS(
E19="Goalkeeper",(
7*F19 + 2*J19 + H19),
E19="Defender",(
6*G19+3*H19+2*J19),
E19="Midfielder",(
2*G19+3*H19+4*I19+3*J19),
E19="Forward",(
6.25*I19+5*J19)
)</f>
        <v>2.0000073099933813</v>
      </c>
    </row>
    <row r="20" spans="1:11" x14ac:dyDescent="0.3">
      <c r="A20" t="s">
        <v>390</v>
      </c>
      <c r="B20">
        <v>20</v>
      </c>
      <c r="C20" t="s">
        <v>391</v>
      </c>
      <c r="D20" t="s">
        <v>94</v>
      </c>
      <c r="E20" t="s">
        <v>773</v>
      </c>
      <c r="F20">
        <f>player_stats[[#This Row],[Clean Sheets]]/MAX('epl_player_stats_24_25 '!AI:AI)*0.5+player_stats[[#This Row],[Goals Prevented Adjusted]]/MAX('epl_player_stats_24_25 '!BG:BG)*0.5</f>
        <v>0.20588235294117649</v>
      </c>
      <c r="G20">
        <f>player_stats[[#This Row],[Clean Sheets]]/MAX('epl_player_stats_24_25 '!AI:AI)*0.5+player_stats[[#This Row],[Clearances]]/MAX('epl_player_stats_24_25 '!AJ:AJ)*0.25+player_stats[[#This Row],[Tackles]]/MAX('epl_player_stats_24_25 '!AM:AM)*0.25</f>
        <v>5.1870378425402347E-2</v>
      </c>
      <c r="H20">
        <f>player_stats[[#This Row],[Touches]]/MAX('epl_player_stats_24_25 '!P:P)</f>
        <v>0.1141320585599044</v>
      </c>
      <c r="I20">
        <f>player_stats[[#This Row],[Goals]]/MAX('epl_player_stats_24_25 '!H:H)*0.6+player_stats[[#This Row],[Assists]]/MAX('epl_player_stats_24_25 '!I:I)*0.25+player_stats[[#This Row],[Shots]]/MAX('epl_player_stats_24_25 '!K:K)*0.15+0.1</f>
        <v>0.15974499089253189</v>
      </c>
      <c r="J20">
        <f>player_stats[[#This Row],[Minutes]]/3420</f>
        <v>0.16871345029239765</v>
      </c>
      <c r="K20" s="2" cm="1">
        <f t="array" ref="K20">_xlfn.IFS(
E20="Goalkeeper",(
7*F20 + 2*J20 + H20),
E20="Defender",(
6*G20+3*H20+2*J20),
E20="Midfielder",(
2*G20+3*H20+4*I20+3*J20),
E20="Forward",(
6.25*I20+5*J20)
)</f>
        <v>1.5912572469778383</v>
      </c>
    </row>
    <row r="21" spans="1:11" x14ac:dyDescent="0.3">
      <c r="A21" t="s">
        <v>389</v>
      </c>
      <c r="B21">
        <v>28</v>
      </c>
      <c r="C21" t="s">
        <v>356</v>
      </c>
      <c r="D21" t="s">
        <v>158</v>
      </c>
      <c r="E21" t="s">
        <v>775</v>
      </c>
      <c r="F21">
        <f>player_stats[[#This Row],[Clean Sheets]]/MAX('epl_player_stats_24_25 '!AI:AI)*0.5+player_stats[[#This Row],[Goals Prevented Adjusted]]/MAX('epl_player_stats_24_25 '!BG:BG)*0.5</f>
        <v>0.20588235294117649</v>
      </c>
      <c r="G21">
        <f>player_stats[[#This Row],[Clean Sheets]]/MAX('epl_player_stats_24_25 '!AI:AI)*0.5+player_stats[[#This Row],[Clearances]]/MAX('epl_player_stats_24_25 '!AJ:AJ)*0.25+player_stats[[#This Row],[Tackles]]/MAX('epl_player_stats_24_25 '!AM:AM)*0.25</f>
        <v>4.2471882184800844E-2</v>
      </c>
      <c r="H21">
        <f>player_stats[[#This Row],[Touches]]/MAX('epl_player_stats_24_25 '!P:P)</f>
        <v>0.10367493277561995</v>
      </c>
      <c r="I21">
        <f>player_stats[[#This Row],[Goals]]/MAX('epl_player_stats_24_25 '!H:H)*0.6+player_stats[[#This Row],[Assists]]/MAX('epl_player_stats_24_25 '!I:I)*0.25+player_stats[[#This Row],[Shots]]/MAX('epl_player_stats_24_25 '!K:K)*0.15+0.1</f>
        <v>0.23439796495195026</v>
      </c>
      <c r="J21">
        <f>player_stats[[#This Row],[Minutes]]/3420</f>
        <v>0.29269005847953217</v>
      </c>
      <c r="K21" s="2" cm="1">
        <f t="array" ref="K21">_xlfn.IFS(
E21="Goalkeeper",(
7*F21 + 2*J21 + H21),
E21="Defender",(
6*G21+3*H21+2*J21),
E21="Midfielder",(
2*G21+3*H21+4*I21+3*J21),
E21="Forward",(
6.25*I21+5*J21)
)</f>
        <v>2.9284375733473498</v>
      </c>
    </row>
    <row r="22" spans="1:11" x14ac:dyDescent="0.3">
      <c r="A22" t="s">
        <v>475</v>
      </c>
      <c r="B22">
        <v>22</v>
      </c>
      <c r="C22" t="s">
        <v>453</v>
      </c>
      <c r="D22" t="s">
        <v>62</v>
      </c>
      <c r="E22" t="s">
        <v>773</v>
      </c>
      <c r="F22">
        <f>player_stats[[#This Row],[Clean Sheets]]/MAX('epl_player_stats_24_25 '!AI:AI)*0.5+player_stats[[#This Row],[Goals Prevented Adjusted]]/MAX('epl_player_stats_24_25 '!BG:BG)*0.5</f>
        <v>0.31302521008403361</v>
      </c>
      <c r="G22">
        <f>player_stats[[#This Row],[Clean Sheets]]/MAX('epl_player_stats_24_25 '!AI:AI)*0.5+player_stats[[#This Row],[Clearances]]/MAX('epl_player_stats_24_25 '!AJ:AJ)*0.25+player_stats[[#This Row],[Tackles]]/MAX('epl_player_stats_24_25 '!AM:AM)*0.25</f>
        <v>0.158912259988815</v>
      </c>
      <c r="H22">
        <f>player_stats[[#This Row],[Touches]]/MAX('epl_player_stats_24_25 '!P:P)</f>
        <v>0.21900209142515686</v>
      </c>
      <c r="I22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2">
        <f>player_stats[[#This Row],[Minutes]]/3420</f>
        <v>0.22309941520467835</v>
      </c>
      <c r="K22" s="2" cm="1">
        <f t="array" ref="K22">_xlfn.IFS(
E22="Goalkeeper",(
7*F22 + 2*J22 + H22),
E22="Defender",(
6*G22+3*H22+2*J22),
E22="Midfielder",(
2*G22+3*H22+4*I22+3*J22),
E22="Forward",(
6.25*I22+5*J22)
)</f>
        <v>2.2154122507207252</v>
      </c>
    </row>
    <row r="23" spans="1:11" x14ac:dyDescent="0.3">
      <c r="A23" t="s">
        <v>476</v>
      </c>
      <c r="B23">
        <v>19</v>
      </c>
      <c r="C23" t="s">
        <v>453</v>
      </c>
      <c r="D23" t="s">
        <v>59</v>
      </c>
      <c r="E23" t="s">
        <v>774</v>
      </c>
      <c r="F23">
        <f>player_stats[[#This Row],[Clean Sheets]]/MAX('epl_player_stats_24_25 '!AI:AI)*0.5+player_stats[[#This Row],[Goals Prevented Adjusted]]/MAX('epl_player_stats_24_25 '!BG:BG)*0.5</f>
        <v>0.27731092436974791</v>
      </c>
      <c r="G23">
        <f>player_stats[[#This Row],[Clean Sheets]]/MAX('epl_player_stats_24_25 '!AI:AI)*0.5+player_stats[[#This Row],[Clearances]]/MAX('epl_player_stats_24_25 '!AJ:AJ)*0.25+player_stats[[#This Row],[Tackles]]/MAX('epl_player_stats_24_25 '!AM:AM)*0.25</f>
        <v>9.8676443174050818E-2</v>
      </c>
      <c r="H23">
        <f>player_stats[[#This Row],[Touches]]/MAX('epl_player_stats_24_25 '!P:P)</f>
        <v>0.13355243501643263</v>
      </c>
      <c r="I23">
        <f>player_stats[[#This Row],[Goals]]/MAX('epl_player_stats_24_25 '!H:H)*0.6+player_stats[[#This Row],[Assists]]/MAX('epl_player_stats_24_25 '!I:I)*0.25+player_stats[[#This Row],[Shots]]/MAX('epl_player_stats_24_25 '!K:K)*0.15+0.1</f>
        <v>0.16105144149236858</v>
      </c>
      <c r="J23">
        <f>player_stats[[#This Row],[Minutes]]/3420</f>
        <v>0.15409356725146198</v>
      </c>
      <c r="K23" s="2" cm="1">
        <f t="array" ref="K23">_xlfn.IFS(
E23="Goalkeeper",(
7*F23 + 2*J23 + H23),
E23="Defender",(
6*G23+3*H23+2*J23),
E23="Midfielder",(
2*G23+3*H23+4*I23+3*J23),
E23="Forward",(
6.25*I23+5*J23)
)</f>
        <v>1.3009030985965266</v>
      </c>
    </row>
    <row r="24" spans="1:11" x14ac:dyDescent="0.3">
      <c r="A24" t="s">
        <v>556</v>
      </c>
      <c r="B24">
        <v>22</v>
      </c>
      <c r="C24" t="s">
        <v>785</v>
      </c>
      <c r="D24" t="s">
        <v>59</v>
      </c>
      <c r="E24" t="s">
        <v>774</v>
      </c>
      <c r="F24">
        <f>player_stats[[#This Row],[Clean Sheets]]/MAX('epl_player_stats_24_25 '!AI:AI)*0.5+player_stats[[#This Row],[Goals Prevented Adjusted]]/MAX('epl_player_stats_24_25 '!BG:BG)*0.5</f>
        <v>0.24159663865546221</v>
      </c>
      <c r="G24">
        <f>player_stats[[#This Row],[Clean Sheets]]/MAX('epl_player_stats_24_25 '!AI:AI)*0.5+player_stats[[#This Row],[Clearances]]/MAX('epl_player_stats_24_25 '!AJ:AJ)*0.25+player_stats[[#This Row],[Tackles]]/MAX('epl_player_stats_24_25 '!AM:AM)*0.25</f>
        <v>0.10128627353507735</v>
      </c>
      <c r="H24">
        <f>player_stats[[#This Row],[Touches]]/MAX('epl_player_stats_24_25 '!P:P)</f>
        <v>0.1714968628622647</v>
      </c>
      <c r="I2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24">
        <f>player_stats[[#This Row],[Minutes]]/3420</f>
        <v>0.22573099415204678</v>
      </c>
      <c r="K24" s="2" cm="1">
        <f t="array" ref="K24">_xlfn.IFS(
E24="Goalkeeper",(
7*F24 + 2*J24 + H24),
E24="Defender",(
6*G24+3*H24+2*J24),
E24="Midfielder",(
2*G24+3*H24+4*I24+3*J24),
E24="Forward",(
6.25*I24+5*J24)
)</f>
        <v>1.5736702181013518</v>
      </c>
    </row>
    <row r="25" spans="1:11" x14ac:dyDescent="0.3">
      <c r="A25" t="s">
        <v>564</v>
      </c>
      <c r="B25">
        <v>33</v>
      </c>
      <c r="C25" t="s">
        <v>785</v>
      </c>
      <c r="D25" t="s">
        <v>233</v>
      </c>
      <c r="E25" t="s">
        <v>774</v>
      </c>
      <c r="F25">
        <f>player_stats[[#This Row],[Clean Sheets]]/MAX('epl_player_stats_24_25 '!AI:AI)*0.5+player_stats[[#This Row],[Goals Prevented Adjusted]]/MAX('epl_player_stats_24_25 '!BG:BG)*0.5</f>
        <v>0.20588235294117649</v>
      </c>
      <c r="G25">
        <f>player_stats[[#This Row],[Clean Sheets]]/MAX('epl_player_stats_24_25 '!AI:AI)*0.5+player_stats[[#This Row],[Clearances]]/MAX('epl_player_stats_24_25 '!AJ:AJ)*0.25+player_stats[[#This Row],[Tackles]]/MAX('epl_player_stats_24_25 '!AM:AM)*0.25</f>
        <v>2.3674889703597837E-2</v>
      </c>
      <c r="H25">
        <f>player_stats[[#This Row],[Touches]]/MAX('epl_player_stats_24_25 '!P:P)</f>
        <v>2.9279952195996415E-2</v>
      </c>
      <c r="I2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5">
        <f>player_stats[[#This Row],[Minutes]]/3420</f>
        <v>4.2690058479532167E-2</v>
      </c>
      <c r="K25" s="2" cm="1">
        <f t="array" ref="K25">_xlfn.IFS(
E25="Goalkeeper",(
7*F25 + 2*J25 + H25),
E25="Defender",(
6*G25+3*H25+2*J25),
E25="Midfielder",(
2*G25+3*H25+4*I25+3*J25),
E25="Forward",(
6.25*I25+5*J25)
)</f>
        <v>0.31526931176864059</v>
      </c>
    </row>
    <row r="26" spans="1:11" x14ac:dyDescent="0.3">
      <c r="A26" t="s">
        <v>570</v>
      </c>
      <c r="B26">
        <v>22</v>
      </c>
      <c r="C26" t="s">
        <v>566</v>
      </c>
      <c r="D26" t="s">
        <v>76</v>
      </c>
      <c r="E26" t="s">
        <v>774</v>
      </c>
      <c r="F26">
        <f>player_stats[[#This Row],[Clean Sheets]]/MAX('epl_player_stats_24_25 '!AI:AI)*0.5+player_stats[[#This Row],[Goals Prevented Adjusted]]/MAX('epl_player_stats_24_25 '!BG:BG)*0.5</f>
        <v>0.20588235294117649</v>
      </c>
      <c r="G26">
        <f>player_stats[[#This Row],[Clean Sheets]]/MAX('epl_player_stats_24_25 '!AI:AI)*0.5+player_stats[[#This Row],[Clearances]]/MAX('epl_player_stats_24_25 '!AJ:AJ)*0.25+player_stats[[#This Row],[Tackles]]/MAX('epl_player_stats_24_25 '!AM:AM)*0.25</f>
        <v>3.485210961287516E-2</v>
      </c>
      <c r="H26">
        <f>player_stats[[#This Row],[Touches]]/MAX('epl_player_stats_24_25 '!P:P)</f>
        <v>8.0669256050194205E-2</v>
      </c>
      <c r="I2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6">
        <f>player_stats[[#This Row],[Minutes]]/3420</f>
        <v>9.6198830409356728E-2</v>
      </c>
      <c r="K26" s="2" cm="1">
        <f t="array" ref="K26">_xlfn.IFS(
E26="Goalkeeper",(
7*F26 + 2*J26 + H26),
E26="Defender",(
6*G26+3*H26+2*J26),
E26="Midfielder",(
2*G26+3*H26+4*I26+3*J26),
E26="Forward",(
6.25*I26+5*J26)
)</f>
        <v>0.64351808664654708</v>
      </c>
    </row>
    <row r="27" spans="1:11" x14ac:dyDescent="0.3">
      <c r="A27" t="s">
        <v>175</v>
      </c>
      <c r="B27">
        <v>21</v>
      </c>
      <c r="C27" t="s">
        <v>170</v>
      </c>
      <c r="D27" t="s">
        <v>176</v>
      </c>
      <c r="E27" t="s">
        <v>775</v>
      </c>
      <c r="F27">
        <f>player_stats[[#This Row],[Clean Sheets]]/MAX('epl_player_stats_24_25 '!AI:AI)*0.5+player_stats[[#This Row],[Goals Prevented Adjusted]]/MAX('epl_player_stats_24_25 '!BG:BG)*0.5</f>
        <v>0.20588235294117649</v>
      </c>
      <c r="G27">
        <f>player_stats[[#This Row],[Clean Sheets]]/MAX('epl_player_stats_24_25 '!AI:AI)*0.5+player_stats[[#This Row],[Clearances]]/MAX('epl_player_stats_24_25 '!AJ:AJ)*0.25+player_stats[[#This Row],[Tackles]]/MAX('epl_player_stats_24_25 '!AM:AM)*0.25</f>
        <v>2.6502205928043247E-2</v>
      </c>
      <c r="H27">
        <f>player_stats[[#This Row],[Touches]]/MAX('epl_player_stats_24_25 '!P:P)</f>
        <v>7.9772930982969822E-2</v>
      </c>
      <c r="I27">
        <f>player_stats[[#This Row],[Goals]]/MAX('epl_player_stats_24_25 '!H:H)*0.6+player_stats[[#This Row],[Assists]]/MAX('epl_player_stats_24_25 '!I:I)*0.25+player_stats[[#This Row],[Shots]]/MAX('epl_player_stats_24_25 '!K:K)*0.15+0.1</f>
        <v>0.18477639595502796</v>
      </c>
      <c r="J27">
        <f>player_stats[[#This Row],[Minutes]]/3420</f>
        <v>0.1304093567251462</v>
      </c>
      <c r="K27" s="2" cm="1">
        <f t="array" ref="K27">_xlfn.IFS(
E27="Goalkeeper",(
7*F27 + 2*J27 + H27),
E27="Defender",(
6*G27+3*H27+2*J27),
E27="Midfielder",(
2*G27+3*H27+4*I27+3*J27),
E27="Forward",(
6.25*I27+5*J27)
)</f>
        <v>1.8068992583446559</v>
      </c>
    </row>
    <row r="28" spans="1:11" x14ac:dyDescent="0.3">
      <c r="A28" t="s">
        <v>581</v>
      </c>
      <c r="B28">
        <v>17</v>
      </c>
      <c r="C28" t="s">
        <v>566</v>
      </c>
      <c r="D28" t="s">
        <v>96</v>
      </c>
      <c r="E28" t="s">
        <v>774</v>
      </c>
      <c r="F28">
        <f>player_stats[[#This Row],[Clean Sheets]]/MAX('epl_player_stats_24_25 '!AI:AI)*0.5+player_stats[[#This Row],[Goals Prevented Adjusted]]/MAX('epl_player_stats_24_25 '!BG:BG)*0.5</f>
        <v>0.20588235294117649</v>
      </c>
      <c r="G2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28">
        <f>player_stats[[#This Row],[Touches]]/MAX('epl_player_stats_24_25 '!P:P)</f>
        <v>5.6767254257544071E-3</v>
      </c>
      <c r="I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28">
        <f>player_stats[[#This Row],[Minutes]]/3420</f>
        <v>3.5087719298245615E-3</v>
      </c>
      <c r="K28" s="2" cm="1">
        <f t="array" ref="K28">_xlfn.IFS(
E28="Goalkeeper",(
7*F28 + 2*J28 + H28),
E28="Defender",(
6*G28+3*H28+2*J28),
E28="Midfielder",(
2*G28+3*H28+4*I28+3*J28),
E28="Forward",(
6.25*I28+5*J28)
)</f>
        <v>2.4047720136912344E-2</v>
      </c>
    </row>
    <row r="29" spans="1:11" x14ac:dyDescent="0.3">
      <c r="A29" t="s">
        <v>594</v>
      </c>
      <c r="B29">
        <v>18</v>
      </c>
      <c r="C29" t="s">
        <v>566</v>
      </c>
      <c r="D29" t="s">
        <v>59</v>
      </c>
      <c r="E29" t="s">
        <v>773</v>
      </c>
      <c r="F29">
        <f>player_stats[[#This Row],[Clean Sheets]]/MAX('epl_player_stats_24_25 '!AI:AI)*0.5+player_stats[[#This Row],[Goals Prevented Adjusted]]/MAX('epl_player_stats_24_25 '!BG:BG)*0.5</f>
        <v>0.20588235294117649</v>
      </c>
      <c r="G29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29">
        <f>player_stats[[#This Row],[Touches]]/MAX('epl_player_stats_24_25 '!P:P)</f>
        <v>5.6767254257544071E-3</v>
      </c>
      <c r="I2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9">
        <f>player_stats[[#This Row],[Minutes]]/3420</f>
        <v>7.6023391812865496E-3</v>
      </c>
      <c r="K29" s="2" cm="1">
        <f t="array" ref="K29">_xlfn.IFS(
E29="Goalkeeper",(
7*F29 + 2*J29 + H29),
E29="Defender",(
6*G29+3*H29+2*J29),
E29="Midfielder",(
2*G29+3*H29+4*I29+3*J29),
E29="Forward",(
6.25*I29+5*J29)
)</f>
        <v>0.45343265789113402</v>
      </c>
    </row>
    <row r="30" spans="1:11" x14ac:dyDescent="0.3">
      <c r="A30" t="s">
        <v>599</v>
      </c>
      <c r="B30">
        <v>24</v>
      </c>
      <c r="C30" t="s">
        <v>566</v>
      </c>
      <c r="D30" t="s">
        <v>158</v>
      </c>
      <c r="E30" t="s">
        <v>773</v>
      </c>
      <c r="F30">
        <f>player_stats[[#This Row],[Clean Sheets]]/MAX('epl_player_stats_24_25 '!AI:AI)*0.5+player_stats[[#This Row],[Goals Prevented Adjusted]]/MAX('epl_player_stats_24_25 '!BG:BG)*0.5</f>
        <v>0.20588235294117649</v>
      </c>
      <c r="G30">
        <f>player_stats[[#This Row],[Clean Sheets]]/MAX('epl_player_stats_24_25 '!AI:AI)*0.5+player_stats[[#This Row],[Clearances]]/MAX('epl_player_stats_24_25 '!AJ:AJ)*0.25+player_stats[[#This Row],[Tackles]]/MAX('epl_player_stats_24_25 '!AM:AM)*0.25</f>
        <v>5.2056794879761385E-2</v>
      </c>
      <c r="H30">
        <f>player_stats[[#This Row],[Touches]]/MAX('epl_player_stats_24_25 '!P:P)</f>
        <v>0.13355243501643263</v>
      </c>
      <c r="I30">
        <f>player_stats[[#This Row],[Goals]]/MAX('epl_player_stats_24_25 '!H:H)*0.6+player_stats[[#This Row],[Assists]]/MAX('epl_player_stats_24_25 '!I:I)*0.25+player_stats[[#This Row],[Shots]]/MAX('epl_player_stats_24_25 '!K:K)*0.15+0.1</f>
        <v>0.13790276992651215</v>
      </c>
      <c r="J30">
        <f>player_stats[[#This Row],[Minutes]]/3420</f>
        <v>0.19941520467836257</v>
      </c>
      <c r="K30" s="2" cm="1">
        <f t="array" ref="K30">_xlfn.IFS(
E30="Goalkeeper",(
7*F30 + 2*J30 + H30),
E30="Defender",(
6*G30+3*H30+2*J30),
E30="Midfielder",(
2*G30+3*H30+4*I30+3*J30),
E30="Forward",(
6.25*I30+5*J30)
)</f>
        <v>1.6546275885499568</v>
      </c>
    </row>
    <row r="31" spans="1:11" x14ac:dyDescent="0.3">
      <c r="A31" t="s">
        <v>659</v>
      </c>
      <c r="B31">
        <v>18</v>
      </c>
      <c r="C31" t="s">
        <v>783</v>
      </c>
      <c r="D31" t="s">
        <v>59</v>
      </c>
      <c r="E31" t="s">
        <v>774</v>
      </c>
      <c r="F31">
        <f>player_stats[[#This Row],[Clean Sheets]]/MAX('epl_player_stats_24_25 '!AI:AI)*0.5+player_stats[[#This Row],[Goals Prevented Adjusted]]/MAX('epl_player_stats_24_25 '!BG:BG)*0.5</f>
        <v>0.24159663865546221</v>
      </c>
      <c r="G31">
        <f>player_stats[[#This Row],[Clean Sheets]]/MAX('epl_player_stats_24_25 '!AI:AI)*0.5+player_stats[[#This Row],[Clearances]]/MAX('epl_player_stats_24_25 '!AJ:AJ)*0.25+player_stats[[#This Row],[Tackles]]/MAX('epl_player_stats_24_25 '!AM:AM)*0.25</f>
        <v>9.5849126949605415E-2</v>
      </c>
      <c r="H31">
        <f>player_stats[[#This Row],[Touches]]/MAX('epl_player_stats_24_25 '!P:P)</f>
        <v>0.14580221093516582</v>
      </c>
      <c r="I31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1">
        <f>player_stats[[#This Row],[Minutes]]/3420</f>
        <v>0.1935672514619883</v>
      </c>
      <c r="K31" s="2" cm="1">
        <f t="array" ref="K31">_xlfn.IFS(
E31="Goalkeeper",(
7*F31 + 2*J31 + H31),
E31="Defender",(
6*G31+3*H31+2*J31),
E31="Midfielder",(
2*G31+3*H31+4*I31+3*J31),
E31="Forward",(
6.25*I31+5*J31)
)</f>
        <v>1.3996358974271066</v>
      </c>
    </row>
    <row r="32" spans="1:11" x14ac:dyDescent="0.3">
      <c r="A32" t="s">
        <v>681</v>
      </c>
      <c r="B32">
        <v>17</v>
      </c>
      <c r="C32" t="s">
        <v>782</v>
      </c>
      <c r="D32" t="s">
        <v>59</v>
      </c>
      <c r="E32" t="s">
        <v>773</v>
      </c>
      <c r="F32">
        <f>player_stats[[#This Row],[Clean Sheets]]/MAX('epl_player_stats_24_25 '!AI:AI)*0.5+player_stats[[#This Row],[Goals Prevented Adjusted]]/MAX('epl_player_stats_24_25 '!BG:BG)*0.5</f>
        <v>0.20588235294117649</v>
      </c>
      <c r="G3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2">
        <f>player_stats[[#This Row],[Touches]]/MAX('epl_player_stats_24_25 '!P:P)</f>
        <v>1.7926501344487601E-3</v>
      </c>
      <c r="I3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">
        <f>player_stats[[#This Row],[Minutes]]/3420</f>
        <v>2.9239766081871346E-4</v>
      </c>
      <c r="K32" s="2" cm="1">
        <f t="array" ref="K32">_xlfn.IFS(
E32="Goalkeeper",(
7*F32 + 2*J32 + H32),
E32="Defender",(
6*G32+3*H32+2*J32),
E32="Midfielder",(
2*G32+3*H32+4*I32+3*J32),
E32="Forward",(
6.25*I32+5*J32)
)</f>
        <v>0.40625514338580243</v>
      </c>
    </row>
    <row r="33" spans="1:11" x14ac:dyDescent="0.3">
      <c r="A33" t="s">
        <v>624</v>
      </c>
      <c r="B33">
        <v>22</v>
      </c>
      <c r="C33" t="s">
        <v>784</v>
      </c>
      <c r="D33" t="s">
        <v>625</v>
      </c>
      <c r="E33" t="s">
        <v>774</v>
      </c>
      <c r="F33">
        <f>player_stats[[#This Row],[Clean Sheets]]/MAX('epl_player_stats_24_25 '!AI:AI)*0.5+player_stats[[#This Row],[Goals Prevented Adjusted]]/MAX('epl_player_stats_24_25 '!BG:BG)*0.5</f>
        <v>0.27731092436974791</v>
      </c>
      <c r="G33">
        <f>player_stats[[#This Row],[Clean Sheets]]/MAX('epl_player_stats_24_25 '!AI:AI)*0.5+player_stats[[#This Row],[Clearances]]/MAX('epl_player_stats_24_25 '!AJ:AJ)*0.25+player_stats[[#This Row],[Tackles]]/MAX('epl_player_stats_24_25 '!AM:AM)*0.25</f>
        <v>0.13774622506679923</v>
      </c>
      <c r="H33">
        <f>player_stats[[#This Row],[Touches]]/MAX('epl_player_stats_24_25 '!P:P)</f>
        <v>0.29399462204959664</v>
      </c>
      <c r="I3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3">
        <f>player_stats[[#This Row],[Minutes]]/3420</f>
        <v>0.36578947368421055</v>
      </c>
      <c r="K33" s="2" cm="1">
        <f t="array" ref="K33">_xlfn.IFS(
E33="Goalkeeper",(
7*F33 + 2*J33 + H33),
E33="Defender",(
6*G33+3*H33+2*J33),
E33="Midfielder",(
2*G33+3*H33+4*I33+3*J33),
E33="Forward",(
6.25*I33+5*J33)
)</f>
        <v>2.4400401639180065</v>
      </c>
    </row>
    <row r="34" spans="1:11" x14ac:dyDescent="0.3">
      <c r="A34" t="s">
        <v>654</v>
      </c>
      <c r="B34">
        <v>27</v>
      </c>
      <c r="C34" t="s">
        <v>783</v>
      </c>
      <c r="D34" t="s">
        <v>59</v>
      </c>
      <c r="E34" t="s">
        <v>774</v>
      </c>
      <c r="F34">
        <f>player_stats[[#This Row],[Clean Sheets]]/MAX('epl_player_stats_24_25 '!AI:AI)*0.5+player_stats[[#This Row],[Goals Prevented Adjusted]]/MAX('epl_player_stats_24_25 '!BG:BG)*0.5</f>
        <v>0.42016806722689076</v>
      </c>
      <c r="G34">
        <f>player_stats[[#This Row],[Clean Sheets]]/MAX('epl_player_stats_24_25 '!AI:AI)*0.5+player_stats[[#This Row],[Clearances]]/MAX('epl_player_stats_24_25 '!AJ:AJ)*0.25+player_stats[[#This Row],[Tackles]]/MAX('epl_player_stats_24_25 '!AM:AM)*0.25</f>
        <v>0.50453613372273665</v>
      </c>
      <c r="H34">
        <f>player_stats[[#This Row],[Touches]]/MAX('epl_player_stats_24_25 '!P:P)</f>
        <v>0.72423065431729905</v>
      </c>
      <c r="I34">
        <f>player_stats[[#This Row],[Goals]]/MAX('epl_player_stats_24_25 '!H:H)*0.6+player_stats[[#This Row],[Assists]]/MAX('epl_player_stats_24_25 '!I:I)*0.25+player_stats[[#This Row],[Shots]]/MAX('epl_player_stats_24_25 '!K:K)*0.15+0.1</f>
        <v>0.14585610200364299</v>
      </c>
      <c r="J34">
        <f>player_stats[[#This Row],[Minutes]]/3420</f>
        <v>0.97923976608187135</v>
      </c>
      <c r="K34" s="2" cm="1">
        <f t="array" ref="K34">_xlfn.IFS(
E34="Goalkeeper",(
7*F34 + 2*J34 + H34),
E34="Defender",(
6*G34+3*H34+2*J34),
E34="Midfielder",(
2*G34+3*H34+4*I34+3*J34),
E34="Forward",(
6.25*I34+5*J34)
)</f>
        <v>7.1583882974520598</v>
      </c>
    </row>
    <row r="35" spans="1:11" x14ac:dyDescent="0.3">
      <c r="A35" t="s">
        <v>483</v>
      </c>
      <c r="B35">
        <v>20</v>
      </c>
      <c r="C35" t="s">
        <v>453</v>
      </c>
      <c r="D35" t="s">
        <v>66</v>
      </c>
      <c r="E35" t="s">
        <v>775</v>
      </c>
      <c r="F35">
        <f>player_stats[[#This Row],[Clean Sheets]]/MAX('epl_player_stats_24_25 '!AI:AI)*0.5+player_stats[[#This Row],[Goals Prevented Adjusted]]/MAX('epl_player_stats_24_25 '!BG:BG)*0.5</f>
        <v>0.31302521008403361</v>
      </c>
      <c r="G35">
        <f>player_stats[[#This Row],[Clean Sheets]]/MAX('epl_player_stats_24_25 '!AI:AI)*0.5+player_stats[[#This Row],[Clearances]]/MAX('epl_player_stats_24_25 '!AJ:AJ)*0.25+player_stats[[#This Row],[Tackles]]/MAX('epl_player_stats_24_25 '!AM:AM)*0.25</f>
        <v>0.15967346051078107</v>
      </c>
      <c r="H35">
        <f>player_stats[[#This Row],[Touches]]/MAX('epl_player_stats_24_25 '!P:P)</f>
        <v>0.36092022706901705</v>
      </c>
      <c r="I35">
        <f>player_stats[[#This Row],[Goals]]/MAX('epl_player_stats_24_25 '!H:H)*0.6+player_stats[[#This Row],[Assists]]/MAX('epl_player_stats_24_25 '!I:I)*0.25+player_stats[[#This Row],[Shots]]/MAX('epl_player_stats_24_25 '!K:K)*0.15+0.1</f>
        <v>0.36704666792286911</v>
      </c>
      <c r="J35">
        <f>player_stats[[#This Row],[Minutes]]/3420</f>
        <v>0.51754385964912286</v>
      </c>
      <c r="K35" s="2" cm="1">
        <f t="array" ref="K35">_xlfn.IFS(
E35="Goalkeeper",(
7*F35 + 2*J35 + H35),
E35="Defender",(
6*G35+3*H35+2*J35),
E35="Midfielder",(
2*G35+3*H35+4*I35+3*J35),
E35="Forward",(
6.25*I35+5*J35)
)</f>
        <v>4.881760972763546</v>
      </c>
    </row>
    <row r="36" spans="1:11" x14ac:dyDescent="0.3">
      <c r="A36" t="s">
        <v>427</v>
      </c>
      <c r="B36">
        <v>30</v>
      </c>
      <c r="C36" t="s">
        <v>425</v>
      </c>
      <c r="D36" t="s">
        <v>78</v>
      </c>
      <c r="E36" t="s">
        <v>774</v>
      </c>
      <c r="F36">
        <f>player_stats[[#This Row],[Clean Sheets]]/MAX('epl_player_stats_24_25 '!AI:AI)*0.5+player_stats[[#This Row],[Goals Prevented Adjusted]]/MAX('epl_player_stats_24_25 '!BG:BG)*0.5</f>
        <v>0.42016806722689076</v>
      </c>
      <c r="G36">
        <f>player_stats[[#This Row],[Clean Sheets]]/MAX('epl_player_stats_24_25 '!AI:AI)*0.5+player_stats[[#This Row],[Clearances]]/MAX('epl_player_stats_24_25 '!AJ:AJ)*0.25+player_stats[[#This Row],[Tackles]]/MAX('epl_player_stats_24_25 '!AM:AM)*0.25</f>
        <v>0.3309824147144721</v>
      </c>
      <c r="H36">
        <f>player_stats[[#This Row],[Touches]]/MAX('epl_player_stats_24_25 '!P:P)</f>
        <v>0.63609202270690168</v>
      </c>
      <c r="I36">
        <f>player_stats[[#This Row],[Goals]]/MAX('epl_player_stats_24_25 '!H:H)*0.6+player_stats[[#This Row],[Assists]]/MAX('epl_player_stats_24_25 '!I:I)*0.25+player_stats[[#This Row],[Shots]]/MAX('epl_player_stats_24_25 '!K:K)*0.15+0.1</f>
        <v>0.15077413479052823</v>
      </c>
      <c r="J36">
        <f>player_stats[[#This Row],[Minutes]]/3420</f>
        <v>0.72865497076023389</v>
      </c>
      <c r="K36" s="2" cm="1">
        <f t="array" ref="K36">_xlfn.IFS(
E36="Goalkeeper",(
7*F36 + 2*J36 + H36),
E36="Defender",(
6*G36+3*H36+2*J36),
E36="Midfielder",(
2*G36+3*H36+4*I36+3*J36),
E36="Forward",(
6.25*I36+5*J36)
)</f>
        <v>5.3514804979280051</v>
      </c>
    </row>
    <row r="37" spans="1:11" x14ac:dyDescent="0.3">
      <c r="A37" t="s">
        <v>182</v>
      </c>
      <c r="B37">
        <v>23</v>
      </c>
      <c r="C37" t="s">
        <v>170</v>
      </c>
      <c r="D37" t="s">
        <v>66</v>
      </c>
      <c r="E37" t="s">
        <v>775</v>
      </c>
      <c r="F37">
        <f>player_stats[[#This Row],[Clean Sheets]]/MAX('epl_player_stats_24_25 '!AI:AI)*0.5+player_stats[[#This Row],[Goals Prevented Adjusted]]/MAX('epl_player_stats_24_25 '!BG:BG)*0.5</f>
        <v>0.20588235294117649</v>
      </c>
      <c r="G37">
        <f>player_stats[[#This Row],[Clean Sheets]]/MAX('epl_player_stats_24_25 '!AI:AI)*0.5+player_stats[[#This Row],[Clearances]]/MAX('epl_player_stats_24_25 '!AJ:AJ)*0.25+player_stats[[#This Row],[Tackles]]/MAX('epl_player_stats_24_25 '!AM:AM)*0.25</f>
        <v>1.2497669794320512E-2</v>
      </c>
      <c r="H37">
        <f>player_stats[[#This Row],[Touches]]/MAX('epl_player_stats_24_25 '!P:P)</f>
        <v>2.7786077083955783E-2</v>
      </c>
      <c r="I37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7">
        <f>player_stats[[#This Row],[Minutes]]/3420</f>
        <v>4.912280701754386E-2</v>
      </c>
      <c r="K37" s="2" cm="1">
        <f t="array" ref="K37">_xlfn.IFS(
E37="Goalkeeper",(
7*F37 + 2*J37 + H37),
E37="Defender",(
6*G37+3*H37+2*J37),
E37="Midfielder",(
2*G37+3*H37+4*I37+3*J37),
E37="Forward",(
6.25*I37+5*J37)
)</f>
        <v>0.90135174000575202</v>
      </c>
    </row>
    <row r="38" spans="1:11" x14ac:dyDescent="0.3">
      <c r="A38" t="s">
        <v>219</v>
      </c>
      <c r="B38">
        <v>26</v>
      </c>
      <c r="C38" t="s">
        <v>205</v>
      </c>
      <c r="D38" t="s">
        <v>66</v>
      </c>
      <c r="E38" t="s">
        <v>774</v>
      </c>
      <c r="F38">
        <f>player_stats[[#This Row],[Clean Sheets]]/MAX('epl_player_stats_24_25 '!AI:AI)*0.5+player_stats[[#This Row],[Goals Prevented Adjusted]]/MAX('epl_player_stats_24_25 '!BG:BG)*0.5</f>
        <v>0.24159663865546221</v>
      </c>
      <c r="G38">
        <f>player_stats[[#This Row],[Clean Sheets]]/MAX('epl_player_stats_24_25 '!AI:AI)*0.5+player_stats[[#This Row],[Clearances]]/MAX('epl_player_stats_24_25 '!AJ:AJ)*0.25+player_stats[[#This Row],[Tackles]]/MAX('epl_player_stats_24_25 '!AM:AM)*0.25</f>
        <v>8.4368980301994648E-2</v>
      </c>
      <c r="H38">
        <f>player_stats[[#This Row],[Touches]]/MAX('epl_player_stats_24_25 '!P:P)</f>
        <v>0.24828204362115328</v>
      </c>
      <c r="I3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">
        <f>player_stats[[#This Row],[Minutes]]/3420</f>
        <v>0.2807017543859649</v>
      </c>
      <c r="K38" s="2" cm="1">
        <f t="array" ref="K38">_xlfn.IFS(
E38="Goalkeeper",(
7*F38 + 2*J38 + H38),
E38="Defender",(
6*G38+3*H38+2*J38),
E38="Midfielder",(
2*G38+3*H38+4*I38+3*J38),
E38="Forward",(
6.25*I38+5*J38)
)</f>
        <v>1.8124635214473575</v>
      </c>
    </row>
    <row r="39" spans="1:11" x14ac:dyDescent="0.3">
      <c r="A39" t="s">
        <v>311</v>
      </c>
      <c r="B39">
        <v>34</v>
      </c>
      <c r="C39" t="s">
        <v>300</v>
      </c>
      <c r="D39" t="s">
        <v>257</v>
      </c>
      <c r="E39" t="s">
        <v>773</v>
      </c>
      <c r="F39">
        <f>player_stats[[#This Row],[Clean Sheets]]/MAX('epl_player_stats_24_25 '!AI:AI)*0.5+player_stats[[#This Row],[Goals Prevented Adjusted]]/MAX('epl_player_stats_24_25 '!BG:BG)*0.5</f>
        <v>0.59873949579831931</v>
      </c>
      <c r="G39">
        <f>player_stats[[#This Row],[Clean Sheets]]/MAX('epl_player_stats_24_25 '!AI:AI)*0.5+player_stats[[#This Row],[Clearances]]/MAX('epl_player_stats_24_25 '!AJ:AJ)*0.25+player_stats[[#This Row],[Tackles]]/MAX('epl_player_stats_24_25 '!AM:AM)*0.25</f>
        <v>0.6779811097992916</v>
      </c>
      <c r="H39">
        <f>player_stats[[#This Row],[Touches]]/MAX('epl_player_stats_24_25 '!P:P)</f>
        <v>0.57663579324768455</v>
      </c>
      <c r="I39">
        <f>player_stats[[#This Row],[Goals]]/MAX('epl_player_stats_24_25 '!H:H)*0.6+player_stats[[#This Row],[Assists]]/MAX('epl_player_stats_24_25 '!I:I)*0.25+player_stats[[#This Row],[Shots]]/MAX('epl_player_stats_24_25 '!K:K)*0.15+0.1</f>
        <v>0.20806010928961749</v>
      </c>
      <c r="J39">
        <f>player_stats[[#This Row],[Minutes]]/3420</f>
        <v>0.89678362573099413</v>
      </c>
      <c r="K39" s="2" cm="1">
        <f t="array" ref="K39">_xlfn.IFS(
E39="Goalkeeper",(
7*F39 + 2*J39 + H39),
E39="Defender",(
6*G39+3*H39+2*J39),
E39="Midfielder",(
2*G39+3*H39+4*I39+3*J39),
E39="Forward",(
6.25*I39+5*J39)
)</f>
        <v>6.6084609136930892</v>
      </c>
    </row>
    <row r="40" spans="1:11" x14ac:dyDescent="0.3">
      <c r="A40" t="s">
        <v>688</v>
      </c>
      <c r="B40">
        <v>23</v>
      </c>
      <c r="C40" t="s">
        <v>782</v>
      </c>
      <c r="D40" t="s">
        <v>689</v>
      </c>
      <c r="E40" t="s">
        <v>774</v>
      </c>
      <c r="F40">
        <f>player_stats[[#This Row],[Clean Sheets]]/MAX('epl_player_stats_24_25 '!AI:AI)*0.5+player_stats[[#This Row],[Goals Prevented Adjusted]]/MAX('epl_player_stats_24_25 '!BG:BG)*0.5</f>
        <v>0.20588235294117649</v>
      </c>
      <c r="G40">
        <f>player_stats[[#This Row],[Clean Sheets]]/MAX('epl_player_stats_24_25 '!AI:AI)*0.5+player_stats[[#This Row],[Clearances]]/MAX('epl_player_stats_24_25 '!AJ:AJ)*0.25+player_stats[[#This Row],[Tackles]]/MAX('epl_player_stats_24_25 '!AM:AM)*0.25</f>
        <v>0.23547505126452495</v>
      </c>
      <c r="H40">
        <f>player_stats[[#This Row],[Touches]]/MAX('epl_player_stats_24_25 '!P:P)</f>
        <v>0.6916641768748133</v>
      </c>
      <c r="I40">
        <f>player_stats[[#This Row],[Goals]]/MAX('epl_player_stats_24_25 '!H:H)*0.6+player_stats[[#This Row],[Assists]]/MAX('epl_player_stats_24_25 '!I:I)*0.25+player_stats[[#This Row],[Shots]]/MAX('epl_player_stats_24_25 '!K:K)*0.15+0.1</f>
        <v>0.36850543307581185</v>
      </c>
      <c r="J40">
        <f>player_stats[[#This Row],[Minutes]]/3420</f>
        <v>0.91432748538011699</v>
      </c>
      <c r="K40" s="2" cm="1">
        <f t="array" ref="K40">_xlfn.IFS(
E40="Goalkeeper",(
7*F40 + 2*J40 + H40),
E40="Defender",(
6*G40+3*H40+2*J40),
E40="Midfielder",(
2*G40+3*H40+4*I40+3*J40),
E40="Forward",(
6.25*I40+5*J40)
)</f>
        <v>5.3164978089718238</v>
      </c>
    </row>
    <row r="41" spans="1:11" x14ac:dyDescent="0.3">
      <c r="A41" t="s">
        <v>284</v>
      </c>
      <c r="B41">
        <v>26</v>
      </c>
      <c r="C41" t="s">
        <v>270</v>
      </c>
      <c r="D41" t="s">
        <v>257</v>
      </c>
      <c r="E41" t="s">
        <v>773</v>
      </c>
      <c r="F41">
        <f>player_stats[[#This Row],[Clean Sheets]]/MAX('epl_player_stats_24_25 '!AI:AI)*0.5+player_stats[[#This Row],[Goals Prevented Adjusted]]/MAX('epl_player_stats_24_25 '!BG:BG)*0.5</f>
        <v>0.31302521008403361</v>
      </c>
      <c r="G41">
        <f>player_stats[[#This Row],[Clean Sheets]]/MAX('epl_player_stats_24_25 '!AI:AI)*0.5+player_stats[[#This Row],[Clearances]]/MAX('epl_player_stats_24_25 '!AJ:AJ)*0.25+player_stats[[#This Row],[Tackles]]/MAX('epl_player_stats_24_25 '!AM:AM)*0.25</f>
        <v>0.18775243894861118</v>
      </c>
      <c r="H41">
        <f>player_stats[[#This Row],[Touches]]/MAX('epl_player_stats_24_25 '!P:P)</f>
        <v>0.35793247684493579</v>
      </c>
      <c r="I41">
        <f>player_stats[[#This Row],[Goals]]/MAX('epl_player_stats_24_25 '!H:H)*0.6+player_stats[[#This Row],[Assists]]/MAX('epl_player_stats_24_25 '!I:I)*0.25+player_stats[[#This Row],[Shots]]/MAX('epl_player_stats_24_25 '!K:K)*0.15+0.1</f>
        <v>0.49393254192575842</v>
      </c>
      <c r="J41">
        <f>player_stats[[#This Row],[Minutes]]/3420</f>
        <v>0.79356725146198825</v>
      </c>
      <c r="K41" s="2" cm="1">
        <f t="array" ref="K41">_xlfn.IFS(
E41="Goalkeeper",(
7*F41 + 2*J41 + H41),
E41="Defender",(
6*G41+3*H41+2*J41),
E41="Midfielder",(
2*G41+3*H41+4*I41+3*J41),
E41="Forward",(
6.25*I41+5*J41)
)</f>
        <v>5.8057342305210273</v>
      </c>
    </row>
    <row r="42" spans="1:11" x14ac:dyDescent="0.3">
      <c r="A42" t="s">
        <v>351</v>
      </c>
      <c r="B42">
        <v>27</v>
      </c>
      <c r="C42" t="s">
        <v>329</v>
      </c>
      <c r="D42" t="s">
        <v>114</v>
      </c>
      <c r="E42" t="s">
        <v>773</v>
      </c>
      <c r="F42">
        <f>player_stats[[#This Row],[Clean Sheets]]/MAX('epl_player_stats_24_25 '!AI:AI)*0.5+player_stats[[#This Row],[Goals Prevented Adjusted]]/MAX('epl_player_stats_24_25 '!BG:BG)*0.5</f>
        <v>0.20588235294117649</v>
      </c>
      <c r="G42">
        <f>player_stats[[#This Row],[Clean Sheets]]/MAX('epl_player_stats_24_25 '!AI:AI)*0.5+player_stats[[#This Row],[Clearances]]/MAX('epl_player_stats_24_25 '!AJ:AJ)*0.25+player_stats[[#This Row],[Tackles]]/MAX('epl_player_stats_24_25 '!AM:AM)*0.25</f>
        <v>0.16087740011184987</v>
      </c>
      <c r="H42">
        <f>player_stats[[#This Row],[Touches]]/MAX('epl_player_stats_24_25 '!P:P)</f>
        <v>0.46190618464296385</v>
      </c>
      <c r="I42">
        <f>player_stats[[#This Row],[Goals]]/MAX('epl_player_stats_24_25 '!H:H)*0.6+player_stats[[#This Row],[Assists]]/MAX('epl_player_stats_24_25 '!I:I)*0.25+player_stats[[#This Row],[Shots]]/MAX('epl_player_stats_24_25 '!K:K)*0.15+0.1</f>
        <v>0.17204007285974499</v>
      </c>
      <c r="J42">
        <f>player_stats[[#This Row],[Minutes]]/3420</f>
        <v>0.68859649122807021</v>
      </c>
      <c r="K42" s="2" cm="1">
        <f t="array" ref="K42">_xlfn.IFS(
E42="Goalkeeper",(
7*F42 + 2*J42 + H42),
E42="Defender",(
6*G42+3*H42+2*J42),
E42="Midfielder",(
2*G42+3*H42+4*I42+3*J42),
E42="Forward",(
6.25*I42+5*J42)
)</f>
        <v>4.4614231192757821</v>
      </c>
    </row>
    <row r="43" spans="1:11" x14ac:dyDescent="0.3">
      <c r="A43" t="s">
        <v>539</v>
      </c>
      <c r="B43">
        <v>21</v>
      </c>
      <c r="C43" t="s">
        <v>786</v>
      </c>
      <c r="D43" t="s">
        <v>59</v>
      </c>
      <c r="E43" t="s">
        <v>774</v>
      </c>
      <c r="F43">
        <f>player_stats[[#This Row],[Clean Sheets]]/MAX('epl_player_stats_24_25 '!AI:AI)*0.5+player_stats[[#This Row],[Goals Prevented Adjusted]]/MAX('epl_player_stats_24_25 '!BG:BG)*0.5</f>
        <v>0.45588235294117652</v>
      </c>
      <c r="G43">
        <f>player_stats[[#This Row],[Clean Sheets]]/MAX('epl_player_stats_24_25 '!AI:AI)*0.5+player_stats[[#This Row],[Clearances]]/MAX('epl_player_stats_24_25 '!AJ:AJ)*0.25+player_stats[[#This Row],[Tackles]]/MAX('epl_player_stats_24_25 '!AM:AM)*0.25</f>
        <v>0.4486111974150252</v>
      </c>
      <c r="H43">
        <f>player_stats[[#This Row],[Touches]]/MAX('epl_player_stats_24_25 '!P:P)</f>
        <v>0.62175082163131157</v>
      </c>
      <c r="I43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43">
        <f>player_stats[[#This Row],[Minutes]]/3420</f>
        <v>0.83099415204678362</v>
      </c>
      <c r="K43" s="2" cm="1">
        <f t="array" ref="K43">_xlfn.IFS(
E43="Goalkeeper",(
7*F43 + 2*J43 + H43),
E43="Defender",(
6*G43+3*H43+2*J43),
E43="Midfielder",(
2*G43+3*H43+4*I43+3*J43),
E43="Forward",(
6.25*I43+5*J43)
)</f>
        <v>6.218907953477653</v>
      </c>
    </row>
    <row r="44" spans="1:11" x14ac:dyDescent="0.3">
      <c r="A44" t="s">
        <v>357</v>
      </c>
      <c r="B44">
        <v>22</v>
      </c>
      <c r="C44" t="s">
        <v>356</v>
      </c>
      <c r="D44" t="s">
        <v>358</v>
      </c>
      <c r="E44" t="s">
        <v>775</v>
      </c>
      <c r="F44">
        <f>player_stats[[#This Row],[Clean Sheets]]/MAX('epl_player_stats_24_25 '!AI:AI)*0.5+player_stats[[#This Row],[Goals Prevented Adjusted]]/MAX('epl_player_stats_24_25 '!BG:BG)*0.5</f>
        <v>0.20588235294117649</v>
      </c>
      <c r="G44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44">
        <f>player_stats[[#This Row],[Touches]]/MAX('epl_player_stats_24_25 '!P:P)</f>
        <v>1.9121601434120106E-2</v>
      </c>
      <c r="I44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4">
        <f>player_stats[[#This Row],[Minutes]]/3420</f>
        <v>3.6549707602339179E-2</v>
      </c>
      <c r="K44" s="2" cm="1">
        <f t="array" ref="K44">_xlfn.IFS(
E44="Goalkeeper",(
7*F44 + 2*J44 + H44),
E44="Defender",(
6*G44+3*H44+2*J44),
E44="Midfielder",(
2*G44+3*H44+4*I44+3*J44),
E44="Forward",(
6.25*I44+5*J44)
)</f>
        <v>0.86922394784776147</v>
      </c>
    </row>
    <row r="45" spans="1:11" x14ac:dyDescent="0.3">
      <c r="A45" t="s">
        <v>642</v>
      </c>
      <c r="B45">
        <v>29</v>
      </c>
      <c r="C45" t="s">
        <v>783</v>
      </c>
      <c r="D45" t="s">
        <v>72</v>
      </c>
      <c r="E45" t="s">
        <v>774</v>
      </c>
      <c r="F45">
        <f>player_stats[[#This Row],[Clean Sheets]]/MAX('epl_player_stats_24_25 '!AI:AI)*0.5+player_stats[[#This Row],[Goals Prevented Adjusted]]/MAX('epl_player_stats_24_25 '!BG:BG)*0.5</f>
        <v>0.24159663865546221</v>
      </c>
      <c r="G45">
        <f>player_stats[[#This Row],[Clean Sheets]]/MAX('epl_player_stats_24_25 '!AI:AI)*0.5+player_stats[[#This Row],[Clearances]]/MAX('epl_player_stats_24_25 '!AJ:AJ)*0.25+player_stats[[#This Row],[Tackles]]/MAX('epl_player_stats_24_25 '!AM:AM)*0.25</f>
        <v>0.20634748027092525</v>
      </c>
      <c r="H45">
        <f>player_stats[[#This Row],[Touches]]/MAX('epl_player_stats_24_25 '!P:P)</f>
        <v>0.41111443083358229</v>
      </c>
      <c r="I45">
        <f>player_stats[[#This Row],[Goals]]/MAX('epl_player_stats_24_25 '!H:H)*0.6+player_stats[[#This Row],[Assists]]/MAX('epl_player_stats_24_25 '!I:I)*0.25+player_stats[[#This Row],[Shots]]/MAX('epl_player_stats_24_25 '!K:K)*0.15+0.1</f>
        <v>0.19461246152879846</v>
      </c>
      <c r="J45">
        <f>player_stats[[#This Row],[Minutes]]/3420</f>
        <v>0.62163742690058477</v>
      </c>
      <c r="K45" s="2" cm="1">
        <f t="array" ref="K45">_xlfn.IFS(
E45="Goalkeeper",(
7*F45 + 2*J45 + H45),
E45="Defender",(
6*G45+3*H45+2*J45),
E45="Midfielder",(
2*G45+3*H45+4*I45+3*J45),
E45="Forward",(
6.25*I45+5*J45)
)</f>
        <v>3.7147030279274675</v>
      </c>
    </row>
    <row r="46" spans="1:11" x14ac:dyDescent="0.3">
      <c r="A46" t="s">
        <v>326</v>
      </c>
      <c r="B46">
        <v>25</v>
      </c>
      <c r="C46" t="s">
        <v>300</v>
      </c>
      <c r="D46" t="s">
        <v>88</v>
      </c>
      <c r="E46" t="s">
        <v>774</v>
      </c>
      <c r="F46">
        <f>player_stats[[#This Row],[Clean Sheets]]/MAX('epl_player_stats_24_25 '!AI:AI)*0.5+player_stats[[#This Row],[Goals Prevented Adjusted]]/MAX('epl_player_stats_24_25 '!BG:BG)*0.5</f>
        <v>0.56302521008403361</v>
      </c>
      <c r="G46">
        <f>player_stats[[#This Row],[Clean Sheets]]/MAX('epl_player_stats_24_25 '!AI:AI)*0.5+player_stats[[#This Row],[Clearances]]/MAX('epl_player_stats_24_25 '!AJ:AJ)*0.25+player_stats[[#This Row],[Tackles]]/MAX('epl_player_stats_24_25 '!AM:AM)*0.25</f>
        <v>0.61502671969179146</v>
      </c>
      <c r="H46">
        <f>player_stats[[#This Row],[Touches]]/MAX('epl_player_stats_24_25 '!P:P)</f>
        <v>0.52106363907977293</v>
      </c>
      <c r="I46">
        <f>player_stats[[#This Row],[Goals]]/MAX('epl_player_stats_24_25 '!H:H)*0.6+player_stats[[#This Row],[Assists]]/MAX('epl_player_stats_24_25 '!I:I)*0.25+player_stats[[#This Row],[Shots]]/MAX('epl_player_stats_24_25 '!K:K)*0.15+0.1</f>
        <v>0.18289366245838828</v>
      </c>
      <c r="J46">
        <f>player_stats[[#This Row],[Minutes]]/3420</f>
        <v>0.90175438596491231</v>
      </c>
      <c r="K46" s="2" cm="1">
        <f t="array" ref="K46">_xlfn.IFS(
E46="Goalkeeper",(
7*F46 + 2*J46 + H46),
E46="Defender",(
6*G46+3*H46+2*J46),
E46="Midfielder",(
2*G46+3*H46+4*I46+3*J46),
E46="Forward",(
6.25*I46+5*J46)
)</f>
        <v>7.0568600073198926</v>
      </c>
    </row>
    <row r="47" spans="1:11" x14ac:dyDescent="0.3">
      <c r="A47" t="s">
        <v>673</v>
      </c>
      <c r="B47">
        <v>26</v>
      </c>
      <c r="C47" t="s">
        <v>782</v>
      </c>
      <c r="D47" t="s">
        <v>96</v>
      </c>
      <c r="E47" t="s">
        <v>773</v>
      </c>
      <c r="F47">
        <f>player_stats[[#This Row],[Clean Sheets]]/MAX('epl_player_stats_24_25 '!AI:AI)*0.5+player_stats[[#This Row],[Goals Prevented Adjusted]]/MAX('epl_player_stats_24_25 '!BG:BG)*0.5</f>
        <v>0.20588235294117649</v>
      </c>
      <c r="G47">
        <f>player_stats[[#This Row],[Clean Sheets]]/MAX('epl_player_stats_24_25 '!AI:AI)*0.5+player_stats[[#This Row],[Clearances]]/MAX('epl_player_stats_24_25 '!AJ:AJ)*0.25+player_stats[[#This Row],[Tackles]]/MAX('epl_player_stats_24_25 '!AM:AM)*0.25</f>
        <v>9.0870254147766102E-2</v>
      </c>
      <c r="H47">
        <f>player_stats[[#This Row],[Touches]]/MAX('epl_player_stats_24_25 '!P:P)</f>
        <v>0.27606812070510905</v>
      </c>
      <c r="I47">
        <f>player_stats[[#This Row],[Goals]]/MAX('epl_player_stats_24_25 '!H:H)*0.6+player_stats[[#This Row],[Assists]]/MAX('epl_player_stats_24_25 '!I:I)*0.25+player_stats[[#This Row],[Shots]]/MAX('epl_player_stats_24_25 '!K:K)*0.15+0.1</f>
        <v>0.29269989322278755</v>
      </c>
      <c r="J47">
        <f>player_stats[[#This Row],[Minutes]]/3420</f>
        <v>0.4915204678362573</v>
      </c>
      <c r="K47" s="2" cm="1">
        <f t="array" ref="K47">_xlfn.IFS(
E47="Goalkeeper",(
7*F47 + 2*J47 + H47),
E47="Defender",(
6*G47+3*H47+2*J47),
E47="Midfielder",(
2*G47+3*H47+4*I47+3*J47),
E47="Forward",(
6.25*I47+5*J47)
)</f>
        <v>3.6553058468107817</v>
      </c>
    </row>
    <row r="48" spans="1:11" x14ac:dyDescent="0.3">
      <c r="A48" t="s">
        <v>660</v>
      </c>
      <c r="B48">
        <v>29</v>
      </c>
      <c r="C48" t="s">
        <v>783</v>
      </c>
      <c r="D48" t="s">
        <v>450</v>
      </c>
      <c r="E48" t="s">
        <v>773</v>
      </c>
      <c r="F48">
        <f>player_stats[[#This Row],[Clean Sheets]]/MAX('epl_player_stats_24_25 '!AI:AI)*0.5+player_stats[[#This Row],[Goals Prevented Adjusted]]/MAX('epl_player_stats_24_25 '!BG:BG)*0.5</f>
        <v>0.38445378151260506</v>
      </c>
      <c r="G48">
        <f>player_stats[[#This Row],[Clean Sheets]]/MAX('epl_player_stats_24_25 '!AI:AI)*0.5+player_stats[[#This Row],[Clearances]]/MAX('epl_player_stats_24_25 '!AJ:AJ)*0.25+player_stats[[#This Row],[Tackles]]/MAX('epl_player_stats_24_25 '!AM:AM)*0.25</f>
        <v>0.35181445348909468</v>
      </c>
      <c r="H48">
        <f>player_stats[[#This Row],[Touches]]/MAX('epl_player_stats_24_25 '!P:P)</f>
        <v>0.39946220495966539</v>
      </c>
      <c r="I48">
        <f>player_stats[[#This Row],[Goals]]/MAX('epl_player_stats_24_25 '!H:H)*0.6+player_stats[[#This Row],[Assists]]/MAX('epl_player_stats_24_25 '!I:I)*0.25+player_stats[[#This Row],[Shots]]/MAX('epl_player_stats_24_25 '!K:K)*0.15+0.1</f>
        <v>0.43534168707995724</v>
      </c>
      <c r="J48">
        <f>player_stats[[#This Row],[Minutes]]/3420</f>
        <v>0.75146198830409361</v>
      </c>
      <c r="K48" s="2" cm="1">
        <f t="array" ref="K48">_xlfn.IFS(
E48="Goalkeeper",(
7*F48 + 2*J48 + H48),
E48="Defender",(
6*G48+3*H48+2*J48),
E48="Midfielder",(
2*G48+3*H48+4*I48+3*J48),
E48="Forward",(
6.25*I48+5*J48)
)</f>
        <v>5.8977682350892948</v>
      </c>
    </row>
    <row r="49" spans="1:11" x14ac:dyDescent="0.3">
      <c r="A49" t="s">
        <v>466</v>
      </c>
      <c r="B49">
        <v>22</v>
      </c>
      <c r="C49" t="s">
        <v>453</v>
      </c>
      <c r="D49" t="s">
        <v>467</v>
      </c>
      <c r="E49" t="s">
        <v>774</v>
      </c>
      <c r="F49">
        <f>player_stats[[#This Row],[Clean Sheets]]/MAX('epl_player_stats_24_25 '!AI:AI)*0.5+player_stats[[#This Row],[Goals Prevented Adjusted]]/MAX('epl_player_stats_24_25 '!BG:BG)*0.5</f>
        <v>0.59873949579831931</v>
      </c>
      <c r="G49">
        <f>player_stats[[#This Row],[Clean Sheets]]/MAX('epl_player_stats_24_25 '!AI:AI)*0.5+player_stats[[#This Row],[Clearances]]/MAX('epl_player_stats_24_25 '!AJ:AJ)*0.25+player_stats[[#This Row],[Tackles]]/MAX('epl_player_stats_24_25 '!AM:AM)*0.25</f>
        <v>0.61654912073572365</v>
      </c>
      <c r="H49">
        <f>player_stats[[#This Row],[Touches]]/MAX('epl_player_stats_24_25 '!P:P)</f>
        <v>0.95428742157155666</v>
      </c>
      <c r="I49">
        <f>player_stats[[#This Row],[Goals]]/MAX('epl_player_stats_24_25 '!H:H)*0.6+player_stats[[#This Row],[Assists]]/MAX('epl_player_stats_24_25 '!I:I)*0.25+player_stats[[#This Row],[Shots]]/MAX('epl_player_stats_24_25 '!K:K)*0.15+0.1</f>
        <v>0.30180893159977384</v>
      </c>
      <c r="J49">
        <f>player_stats[[#This Row],[Minutes]]/3420</f>
        <v>0.95877192982456139</v>
      </c>
      <c r="K49" s="2" cm="1">
        <f t="array" ref="K49">_xlfn.IFS(
E49="Goalkeeper",(
7*F49 + 2*J49 + H49),
E49="Defender",(
6*G49+3*H49+2*J49),
E49="Midfielder",(
2*G49+3*H49+4*I49+3*J49),
E49="Forward",(
6.25*I49+5*J49)
)</f>
        <v>8.4797008487781333</v>
      </c>
    </row>
    <row r="50" spans="1:11" x14ac:dyDescent="0.3">
      <c r="A50" t="s">
        <v>472</v>
      </c>
      <c r="B50">
        <v>30</v>
      </c>
      <c r="C50" t="s">
        <v>453</v>
      </c>
      <c r="D50" t="s">
        <v>467</v>
      </c>
      <c r="E50" t="s">
        <v>773</v>
      </c>
      <c r="F50">
        <f>player_stats[[#This Row],[Clean Sheets]]/MAX('epl_player_stats_24_25 '!AI:AI)*0.5+player_stats[[#This Row],[Goals Prevented Adjusted]]/MAX('epl_player_stats_24_25 '!BG:BG)*0.5</f>
        <v>0.34873949579831931</v>
      </c>
      <c r="G50">
        <f>player_stats[[#This Row],[Clean Sheets]]/MAX('epl_player_stats_24_25 '!AI:AI)*0.5+player_stats[[#This Row],[Clearances]]/MAX('epl_player_stats_24_25 '!AJ:AJ)*0.25+player_stats[[#This Row],[Tackles]]/MAX('epl_player_stats_24_25 '!AM:AM)*0.25</f>
        <v>0.29425060585347668</v>
      </c>
      <c r="H50">
        <f>player_stats[[#This Row],[Touches]]/MAX('epl_player_stats_24_25 '!P:P)</f>
        <v>0.65909769943232743</v>
      </c>
      <c r="I50">
        <f>player_stats[[#This Row],[Goals]]/MAX('epl_player_stats_24_25 '!H:H)*0.6+player_stats[[#This Row],[Assists]]/MAX('epl_player_stats_24_25 '!I:I)*0.25+player_stats[[#This Row],[Shots]]/MAX('epl_player_stats_24_25 '!K:K)*0.15+0.1</f>
        <v>0.36257144651717854</v>
      </c>
      <c r="J50">
        <f>player_stats[[#This Row],[Minutes]]/3420</f>
        <v>0.64385964912280702</v>
      </c>
      <c r="K50" s="2" cm="1">
        <f t="array" ref="K50">_xlfn.IFS(
E50="Goalkeeper",(
7*F50 + 2*J50 + H50),
E50="Defender",(
6*G50+3*H50+2*J50),
E50="Midfielder",(
2*G50+3*H50+4*I50+3*J50),
E50="Forward",(
6.25*I50+5*J50)
)</f>
        <v>5.947659043441071</v>
      </c>
    </row>
    <row r="51" spans="1:11" x14ac:dyDescent="0.3">
      <c r="A51" t="s">
        <v>495</v>
      </c>
      <c r="B51">
        <v>16</v>
      </c>
      <c r="C51" t="s">
        <v>787</v>
      </c>
      <c r="D51" t="s">
        <v>163</v>
      </c>
      <c r="E51" t="s">
        <v>775</v>
      </c>
      <c r="F51">
        <f>player_stats[[#This Row],[Clean Sheets]]/MAX('epl_player_stats_24_25 '!AI:AI)*0.5+player_stats[[#This Row],[Goals Prevented Adjusted]]/MAX('epl_player_stats_24_25 '!BG:BG)*0.5</f>
        <v>0.20588235294117649</v>
      </c>
      <c r="G51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1">
        <f>player_stats[[#This Row],[Touches]]/MAX('epl_player_stats_24_25 '!P:P)</f>
        <v>1.4639976097998207E-2</v>
      </c>
      <c r="I51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1">
        <f>player_stats[[#This Row],[Minutes]]/3420</f>
        <v>4.6783625730994149E-2</v>
      </c>
      <c r="K51" s="2" cm="1">
        <f t="array" ref="K51">_xlfn.IFS(
E51="Goalkeeper",(
7*F51 + 2*J51 + H51),
E51="Defender",(
6*G51+3*H51+2*J51),
E51="Midfielder",(
2*G51+3*H51+4*I51+3*J51),
E51="Forward",(
6.25*I51+5*J51)
)</f>
        <v>0.93576239095005276</v>
      </c>
    </row>
    <row r="52" spans="1:11" x14ac:dyDescent="0.3">
      <c r="A52" t="s">
        <v>663</v>
      </c>
      <c r="B52">
        <v>23</v>
      </c>
      <c r="C52" t="s">
        <v>782</v>
      </c>
      <c r="D52" t="s">
        <v>66</v>
      </c>
      <c r="E52" t="s">
        <v>773</v>
      </c>
      <c r="F52">
        <f>player_stats[[#This Row],[Clean Sheets]]/MAX('epl_player_stats_24_25 '!AI:AI)*0.5+player_stats[[#This Row],[Goals Prevented Adjusted]]/MAX('epl_player_stats_24_25 '!BG:BG)*0.5</f>
        <v>0.38445378151260506</v>
      </c>
      <c r="G52">
        <f>player_stats[[#This Row],[Clean Sheets]]/MAX('epl_player_stats_24_25 '!AI:AI)*0.5+player_stats[[#This Row],[Clearances]]/MAX('epl_player_stats_24_25 '!AJ:AJ)*0.25+player_stats[[#This Row],[Tackles]]/MAX('epl_player_stats_24_25 '!AM:AM)*0.25</f>
        <v>0.37958273783632634</v>
      </c>
      <c r="H52">
        <f>player_stats[[#This Row],[Touches]]/MAX('epl_player_stats_24_25 '!P:P)</f>
        <v>0.51478936360920224</v>
      </c>
      <c r="I52">
        <f>player_stats[[#This Row],[Goals]]/MAX('epl_player_stats_24_25 '!H:H)*0.6+player_stats[[#This Row],[Assists]]/MAX('epl_player_stats_24_25 '!I:I)*0.25+player_stats[[#This Row],[Shots]]/MAX('epl_player_stats_24_25 '!K:K)*0.15+0.1</f>
        <v>0.12459016393442623</v>
      </c>
      <c r="J52">
        <f>player_stats[[#This Row],[Minutes]]/3420</f>
        <v>0.72631578947368425</v>
      </c>
      <c r="K52" s="2" cm="1">
        <f t="array" ref="K52">_xlfn.IFS(
E52="Goalkeeper",(
7*F52 + 2*J52 + H52),
E52="Defender",(
6*G52+3*H52+2*J52),
E52="Midfielder",(
2*G52+3*H52+4*I52+3*J52),
E52="Forward",(
6.25*I52+5*J52)
)</f>
        <v>4.9808415906590167</v>
      </c>
    </row>
    <row r="53" spans="1:11" x14ac:dyDescent="0.3">
      <c r="A53" t="s">
        <v>622</v>
      </c>
      <c r="B53">
        <v>21</v>
      </c>
      <c r="C53" t="s">
        <v>784</v>
      </c>
      <c r="D53" t="s">
        <v>257</v>
      </c>
      <c r="E53" t="s">
        <v>773</v>
      </c>
      <c r="F53">
        <f>player_stats[[#This Row],[Clean Sheets]]/MAX('epl_player_stats_24_25 '!AI:AI)*0.5+player_stats[[#This Row],[Goals Prevented Adjusted]]/MAX('epl_player_stats_24_25 '!BG:BG)*0.5</f>
        <v>0.24159663865546221</v>
      </c>
      <c r="G53">
        <f>player_stats[[#This Row],[Clean Sheets]]/MAX('epl_player_stats_24_25 '!AI:AI)*0.5+player_stats[[#This Row],[Clearances]]/MAX('epl_player_stats_24_25 '!AJ:AJ)*0.25+player_stats[[#This Row],[Tackles]]/MAX('epl_player_stats_24_25 '!AM:AM)*0.25</f>
        <v>0.15261293730193251</v>
      </c>
      <c r="H53">
        <f>player_stats[[#This Row],[Touches]]/MAX('epl_player_stats_24_25 '!P:P)</f>
        <v>0.40065730504929786</v>
      </c>
      <c r="I53">
        <f>player_stats[[#This Row],[Goals]]/MAX('epl_player_stats_24_25 '!H:H)*0.6+player_stats[[#This Row],[Assists]]/MAX('epl_player_stats_24_25 '!I:I)*0.25+player_stats[[#This Row],[Shots]]/MAX('epl_player_stats_24_25 '!K:K)*0.15+0.1</f>
        <v>0.2734533006720683</v>
      </c>
      <c r="J53">
        <f>player_stats[[#This Row],[Minutes]]/3420</f>
        <v>0.55935672514619883</v>
      </c>
      <c r="K53" s="2" cm="1">
        <f t="array" ref="K53">_xlfn.IFS(
E53="Goalkeeper",(
7*F53 + 2*J53 + H53),
E53="Defender",(
6*G53+3*H53+2*J53),
E53="Midfielder",(
2*G53+3*H53+4*I53+3*J53),
E53="Forward",(
6.25*I53+5*J53)
)</f>
        <v>4.279081167878628</v>
      </c>
    </row>
    <row r="54" spans="1:11" x14ac:dyDescent="0.3">
      <c r="A54" t="s">
        <v>568</v>
      </c>
      <c r="B54">
        <v>23</v>
      </c>
      <c r="C54" t="s">
        <v>566</v>
      </c>
      <c r="D54" t="s">
        <v>163</v>
      </c>
      <c r="E54" t="s">
        <v>775</v>
      </c>
      <c r="F54">
        <f>player_stats[[#This Row],[Clean Sheets]]/MAX('epl_player_stats_24_25 '!AI:AI)*0.5+player_stats[[#This Row],[Goals Prevented Adjusted]]/MAX('epl_player_stats_24_25 '!BG:BG)*0.5</f>
        <v>0.20588235294117649</v>
      </c>
      <c r="G54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54">
        <f>player_stats[[#This Row],[Touches]]/MAX('epl_player_stats_24_25 '!P:P)</f>
        <v>1.2847325963549447E-2</v>
      </c>
      <c r="I5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54">
        <f>player_stats[[#This Row],[Minutes]]/3420</f>
        <v>4.1812865497076024E-2</v>
      </c>
      <c r="K54" s="2" cm="1">
        <f t="array" ref="K54">_xlfn.IFS(
E54="Goalkeeper",(
7*F54 + 2*J54 + H54),
E54="Defender",(
6*G54+3*H54+2*J54),
E54="Midfielder",(
2*G54+3*H54+4*I54+3*J54),
E54="Forward",(
6.25*I54+5*J54)
)</f>
        <v>0.86480203240341291</v>
      </c>
    </row>
    <row r="55" spans="1:11" x14ac:dyDescent="0.3">
      <c r="A55" t="s">
        <v>559</v>
      </c>
      <c r="B55">
        <v>26</v>
      </c>
      <c r="C55" t="s">
        <v>785</v>
      </c>
      <c r="D55" t="s">
        <v>114</v>
      </c>
      <c r="E55" t="s">
        <v>774</v>
      </c>
      <c r="F55">
        <f>player_stats[[#This Row],[Clean Sheets]]/MAX('epl_player_stats_24_25 '!AI:AI)*0.5+player_stats[[#This Row],[Goals Prevented Adjusted]]/MAX('epl_player_stats_24_25 '!BG:BG)*0.5</f>
        <v>0.67016806722689082</v>
      </c>
      <c r="G55">
        <f>player_stats[[#This Row],[Clean Sheets]]/MAX('epl_player_stats_24_25 '!AI:AI)*0.5+player_stats[[#This Row],[Clearances]]/MAX('epl_player_stats_24_25 '!AJ:AJ)*0.25+player_stats[[#This Row],[Tackles]]/MAX('epl_player_stats_24_25 '!AM:AM)*0.25</f>
        <v>0.77502640899770092</v>
      </c>
      <c r="H55">
        <f>player_stats[[#This Row],[Touches]]/MAX('epl_player_stats_24_25 '!P:P)</f>
        <v>0.42844338213325367</v>
      </c>
      <c r="I55">
        <f>player_stats[[#This Row],[Goals]]/MAX('epl_player_stats_24_25 '!H:H)*0.6+player_stats[[#This Row],[Assists]]/MAX('epl_player_stats_24_25 '!I:I)*0.25+player_stats[[#This Row],[Shots]]/MAX('epl_player_stats_24_25 '!K:K)*0.15+0.1</f>
        <v>0.30253752904968279</v>
      </c>
      <c r="J55">
        <f>player_stats[[#This Row],[Minutes]]/3420</f>
        <v>0.97368421052631582</v>
      </c>
      <c r="K55" s="2" cm="1">
        <f t="array" ref="K55">_xlfn.IFS(
E55="Goalkeeper",(
7*F55 + 2*J55 + H55),
E55="Defender",(
6*G55+3*H55+2*J55),
E55="Midfielder",(
2*G55+3*H55+4*I55+3*J55),
E55="Forward",(
6.25*I55+5*J55)
)</f>
        <v>7.882857021438598</v>
      </c>
    </row>
    <row r="56" spans="1:11" x14ac:dyDescent="0.3">
      <c r="A56" t="s">
        <v>506</v>
      </c>
      <c r="B56">
        <v>23</v>
      </c>
      <c r="C56" t="s">
        <v>787</v>
      </c>
      <c r="D56" t="s">
        <v>433</v>
      </c>
      <c r="E56" t="s">
        <v>773</v>
      </c>
      <c r="F56">
        <f>player_stats[[#This Row],[Clean Sheets]]/MAX('epl_player_stats_24_25 '!AI:AI)*0.5+player_stats[[#This Row],[Goals Prevented Adjusted]]/MAX('epl_player_stats_24_25 '!BG:BG)*0.5</f>
        <v>0.24159663865546221</v>
      </c>
      <c r="G56">
        <f>player_stats[[#This Row],[Clean Sheets]]/MAX('epl_player_stats_24_25 '!AI:AI)*0.5+player_stats[[#This Row],[Clearances]]/MAX('epl_player_stats_24_25 '!AJ:AJ)*0.25+player_stats[[#This Row],[Tackles]]/MAX('epl_player_stats_24_25 '!AM:AM)*0.25</f>
        <v>0.19594699558814394</v>
      </c>
      <c r="H56">
        <f>player_stats[[#This Row],[Touches]]/MAX('epl_player_stats_24_25 '!P:P)</f>
        <v>0.37406632805497458</v>
      </c>
      <c r="I56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56">
        <f>player_stats[[#This Row],[Minutes]]/3420</f>
        <v>0.5230994152046784</v>
      </c>
      <c r="K56" s="2" cm="1">
        <f t="array" ref="K56">_xlfn.IFS(
E56="Goalkeeper",(
7*F56 + 2*J56 + H56),
E56="Defender",(
6*G56+3*H56+2*J56),
E56="Midfielder",(
2*G56+3*H56+4*I56+3*J56),
E56="Forward",(
6.25*I56+5*J56)
)</f>
        <v>3.8641461986576524</v>
      </c>
    </row>
    <row r="57" spans="1:11" x14ac:dyDescent="0.3">
      <c r="A57" t="s">
        <v>460</v>
      </c>
      <c r="B57">
        <v>33</v>
      </c>
      <c r="C57" t="s">
        <v>453</v>
      </c>
      <c r="D57" t="s">
        <v>76</v>
      </c>
      <c r="E57" t="s">
        <v>773</v>
      </c>
      <c r="F57">
        <f>player_stats[[#This Row],[Clean Sheets]]/MAX('epl_player_stats_24_25 '!AI:AI)*0.5+player_stats[[#This Row],[Goals Prevented Adjusted]]/MAX('epl_player_stats_24_25 '!BG:BG)*0.5</f>
        <v>0.31302521008403361</v>
      </c>
      <c r="G57">
        <f>player_stats[[#This Row],[Clean Sheets]]/MAX('epl_player_stats_24_25 '!AI:AI)*0.5+player_stats[[#This Row],[Clearances]]/MAX('epl_player_stats_24_25 '!AJ:AJ)*0.25+player_stats[[#This Row],[Tackles]]/MAX('epl_player_stats_24_25 '!AM:AM)*0.25</f>
        <v>0.17686261107313739</v>
      </c>
      <c r="H57">
        <f>player_stats[[#This Row],[Touches]]/MAX('epl_player_stats_24_25 '!P:P)</f>
        <v>0.58649536898715271</v>
      </c>
      <c r="I57">
        <f>player_stats[[#This Row],[Goals]]/MAX('epl_player_stats_24_25 '!H:H)*0.6+player_stats[[#This Row],[Assists]]/MAX('epl_player_stats_24_25 '!I:I)*0.25+player_stats[[#This Row],[Shots]]/MAX('epl_player_stats_24_25 '!K:K)*0.15+0.1</f>
        <v>0.27041643112869795</v>
      </c>
      <c r="J57">
        <f>player_stats[[#This Row],[Minutes]]/3420</f>
        <v>0.65116959064327484</v>
      </c>
      <c r="K57" s="2" cm="1">
        <f t="array" ref="K57">_xlfn.IFS(
E57="Goalkeeper",(
7*F57 + 2*J57 + H57),
E57="Defender",(
6*G57+3*H57+2*J57),
E57="Midfielder",(
2*G57+3*H57+4*I57+3*J57),
E57="Forward",(
6.25*I57+5*J57)
)</f>
        <v>5.1483858255523494</v>
      </c>
    </row>
    <row r="58" spans="1:11" x14ac:dyDescent="0.3">
      <c r="A58" t="s">
        <v>670</v>
      </c>
      <c r="B58">
        <v>27</v>
      </c>
      <c r="C58" t="s">
        <v>782</v>
      </c>
      <c r="D58" t="s">
        <v>233</v>
      </c>
      <c r="E58" t="s">
        <v>774</v>
      </c>
      <c r="F58">
        <f>player_stats[[#This Row],[Clean Sheets]]/MAX('epl_player_stats_24_25 '!AI:AI)*0.5+player_stats[[#This Row],[Goals Prevented Adjusted]]/MAX('epl_player_stats_24_25 '!BG:BG)*0.5</f>
        <v>0.34873949579831931</v>
      </c>
      <c r="G58">
        <f>player_stats[[#This Row],[Clean Sheets]]/MAX('epl_player_stats_24_25 '!AI:AI)*0.5+player_stats[[#This Row],[Clearances]]/MAX('epl_player_stats_24_25 '!AJ:AJ)*0.25+player_stats[[#This Row],[Tackles]]/MAX('epl_player_stats_24_25 '!AM:AM)*0.25</f>
        <v>0.29119026906108247</v>
      </c>
      <c r="H58">
        <f>player_stats[[#This Row],[Touches]]/MAX('epl_player_stats_24_25 '!P:P)</f>
        <v>0.35882880191216016</v>
      </c>
      <c r="I58">
        <f>player_stats[[#This Row],[Goals]]/MAX('epl_player_stats_24_25 '!H:H)*0.6+player_stats[[#This Row],[Assists]]/MAX('epl_player_stats_24_25 '!I:I)*0.25+player_stats[[#This Row],[Shots]]/MAX('epl_player_stats_24_25 '!K:K)*0.15+0.1</f>
        <v>0.13790276992651215</v>
      </c>
      <c r="J58">
        <f>player_stats[[#This Row],[Minutes]]/3420</f>
        <v>0.4125730994152047</v>
      </c>
      <c r="K58" s="2" cm="1">
        <f t="array" ref="K58">_xlfn.IFS(
E58="Goalkeeper",(
7*F58 + 2*J58 + H58),
E58="Defender",(
6*G58+3*H58+2*J58),
E58="Midfielder",(
2*G58+3*H58+4*I58+3*J58),
E58="Forward",(
6.25*I58+5*J58)
)</f>
        <v>3.6487742189333847</v>
      </c>
    </row>
    <row r="59" spans="1:11" x14ac:dyDescent="0.3">
      <c r="A59" t="s">
        <v>464</v>
      </c>
      <c r="B59">
        <v>22</v>
      </c>
      <c r="C59" t="s">
        <v>453</v>
      </c>
      <c r="D59" t="s">
        <v>80</v>
      </c>
      <c r="E59" t="s">
        <v>773</v>
      </c>
      <c r="F59">
        <f>player_stats[[#This Row],[Clean Sheets]]/MAX('epl_player_stats_24_25 '!AI:AI)*0.5+player_stats[[#This Row],[Goals Prevented Adjusted]]/MAX('epl_player_stats_24_25 '!BG:BG)*0.5</f>
        <v>0.31302521008403361</v>
      </c>
      <c r="G59">
        <f>player_stats[[#This Row],[Clean Sheets]]/MAX('epl_player_stats_24_25 '!AI:AI)*0.5+player_stats[[#This Row],[Clearances]]/MAX('epl_player_stats_24_25 '!AJ:AJ)*0.25+player_stats[[#This Row],[Tackles]]/MAX('epl_player_stats_24_25 '!AM:AM)*0.25</f>
        <v>0.16747964953706579</v>
      </c>
      <c r="H59">
        <f>player_stats[[#This Row],[Touches]]/MAX('epl_player_stats_24_25 '!P:P)</f>
        <v>0.36121900209142516</v>
      </c>
      <c r="I59">
        <f>player_stats[[#This Row],[Goals]]/MAX('epl_player_stats_24_25 '!H:H)*0.6+player_stats[[#This Row],[Assists]]/MAX('epl_player_stats_24_25 '!I:I)*0.25+player_stats[[#This Row],[Shots]]/MAX('epl_player_stats_24_25 '!K:K)*0.15+0.1</f>
        <v>0.31671377426041081</v>
      </c>
      <c r="J59">
        <f>player_stats[[#This Row],[Minutes]]/3420</f>
        <v>0.44239766081871346</v>
      </c>
      <c r="K59" s="2" cm="1">
        <f t="array" ref="K59">_xlfn.IFS(
E59="Goalkeeper",(
7*F59 + 2*J59 + H59),
E59="Defender",(
6*G59+3*H59+2*J59),
E59="Midfielder",(
2*G59+3*H59+4*I59+3*J59),
E59="Forward",(
6.25*I59+5*J59)
)</f>
        <v>4.0126643848461905</v>
      </c>
    </row>
    <row r="60" spans="1:11" x14ac:dyDescent="0.3">
      <c r="A60" t="s">
        <v>419</v>
      </c>
      <c r="B60">
        <v>21</v>
      </c>
      <c r="C60" t="s">
        <v>391</v>
      </c>
      <c r="D60" t="s">
        <v>163</v>
      </c>
      <c r="E60" t="s">
        <v>774</v>
      </c>
      <c r="F60">
        <f>player_stats[[#This Row],[Clean Sheets]]/MAX('epl_player_stats_24_25 '!AI:AI)*0.5+player_stats[[#This Row],[Goals Prevented Adjusted]]/MAX('epl_player_stats_24_25 '!BG:BG)*0.5</f>
        <v>0.24159663865546221</v>
      </c>
      <c r="G60">
        <f>player_stats[[#This Row],[Clean Sheets]]/MAX('epl_player_stats_24_25 '!AI:AI)*0.5+player_stats[[#This Row],[Clearances]]/MAX('epl_player_stats_24_25 '!AJ:AJ)*0.25+player_stats[[#This Row],[Tackles]]/MAX('epl_player_stats_24_25 '!AM:AM)*0.25</f>
        <v>0.26742993848257007</v>
      </c>
      <c r="H60">
        <f>player_stats[[#This Row],[Touches]]/MAX('epl_player_stats_24_25 '!P:P)</f>
        <v>0.50253958769046903</v>
      </c>
      <c r="I60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60">
        <f>player_stats[[#This Row],[Minutes]]/3420</f>
        <v>0.72777777777777775</v>
      </c>
      <c r="K60" s="2" cm="1">
        <f t="array" ref="K60">_xlfn.IFS(
E60="Goalkeeper",(
7*F60 + 2*J60 + H60),
E60="Defender",(
6*G60+3*H60+2*J60),
E60="Midfielder",(
2*G60+3*H60+4*I60+3*J60),
E60="Forward",(
6.25*I60+5*J60)
)</f>
        <v>4.5677539495223831</v>
      </c>
    </row>
    <row r="61" spans="1:11" x14ac:dyDescent="0.3">
      <c r="A61" t="s">
        <v>445</v>
      </c>
      <c r="B61">
        <v>32</v>
      </c>
      <c r="C61" t="s">
        <v>425</v>
      </c>
      <c r="D61" t="s">
        <v>388</v>
      </c>
      <c r="E61" t="s">
        <v>773</v>
      </c>
      <c r="F61">
        <f>player_stats[[#This Row],[Clean Sheets]]/MAX('epl_player_stats_24_25 '!AI:AI)*0.5+player_stats[[#This Row],[Goals Prevented Adjusted]]/MAX('epl_player_stats_24_25 '!BG:BG)*0.5</f>
        <v>0.49159663865546221</v>
      </c>
      <c r="G61">
        <f>player_stats[[#This Row],[Clean Sheets]]/MAX('epl_player_stats_24_25 '!AI:AI)*0.5+player_stats[[#This Row],[Clearances]]/MAX('epl_player_stats_24_25 '!AJ:AJ)*0.25+player_stats[[#This Row],[Tackles]]/MAX('epl_player_stats_24_25 '!AM:AM)*0.25</f>
        <v>0.33035325918101038</v>
      </c>
      <c r="H61">
        <f>player_stats[[#This Row],[Touches]]/MAX('epl_player_stats_24_25 '!P:P)</f>
        <v>0.55691664176874811</v>
      </c>
      <c r="I61">
        <f>player_stats[[#This Row],[Goals]]/MAX('epl_player_stats_24_25 '!H:H)*0.6+player_stats[[#This Row],[Assists]]/MAX('epl_player_stats_24_25 '!I:I)*0.25+player_stats[[#This Row],[Shots]]/MAX('epl_player_stats_24_25 '!K:K)*0.15</f>
        <v>1.1696721311475411</v>
      </c>
      <c r="J61">
        <f>player_stats[[#This Row],[Minutes]]/3420</f>
        <v>0.98742690058479532</v>
      </c>
      <c r="K61" s="2" cm="1">
        <f t="array" ref="K61">_xlfn.IFS(
E61="Goalkeeper",(
7*F61 + 2*J61 + H61),
E61="Defender",(
6*G61+3*H61+2*J61),
E61="Midfielder",(
2*G61+3*H61+4*I61+3*J61),
E61="Forward",(
6.25*I61+5*J61)
)</f>
        <v>9.9724256700128144</v>
      </c>
    </row>
    <row r="62" spans="1:11" x14ac:dyDescent="0.3">
      <c r="A62" t="s">
        <v>517</v>
      </c>
      <c r="B62">
        <v>24</v>
      </c>
      <c r="C62" t="s">
        <v>786</v>
      </c>
      <c r="D62" t="s">
        <v>126</v>
      </c>
      <c r="E62" t="s">
        <v>775</v>
      </c>
      <c r="F62">
        <f>player_stats[[#This Row],[Clean Sheets]]/MAX('epl_player_stats_24_25 '!AI:AI)*0.5+player_stats[[#This Row],[Goals Prevented Adjusted]]/MAX('epl_player_stats_24_25 '!BG:BG)*0.5</f>
        <v>0.31302521008403361</v>
      </c>
      <c r="G62">
        <f>player_stats[[#This Row],[Clean Sheets]]/MAX('epl_player_stats_24_25 '!AI:AI)*0.5+player_stats[[#This Row],[Clearances]]/MAX('epl_player_stats_24_25 '!AJ:AJ)*0.25+player_stats[[#This Row],[Tackles]]/MAX('epl_player_stats_24_25 '!AM:AM)*0.25</f>
        <v>0.14726123159137511</v>
      </c>
      <c r="H62">
        <f>player_stats[[#This Row],[Touches]]/MAX('epl_player_stats_24_25 '!P:P)</f>
        <v>0.3379145503435913</v>
      </c>
      <c r="I62">
        <f>player_stats[[#This Row],[Goals]]/MAX('epl_player_stats_24_25 '!H:H)*0.6+player_stats[[#This Row],[Assists]]/MAX('epl_player_stats_24_25 '!I:I)*0.25+player_stats[[#This Row],[Shots]]/MAX('epl_player_stats_24_25 '!K:K)*0.15+0.1</f>
        <v>0.90263802524967018</v>
      </c>
      <c r="J62">
        <f>player_stats[[#This Row],[Minutes]]/3420</f>
        <v>0.80964912280701751</v>
      </c>
      <c r="K62" s="2" cm="1">
        <f t="array" ref="K62">_xlfn.IFS(
E62="Goalkeeper",(
7*F62 + 2*J62 + H62),
E62="Defender",(
6*G62+3*H62+2*J62),
E62="Midfielder",(
2*G62+3*H62+4*I62+3*J62),
E62="Forward",(
6.25*I62+5*J62)
)</f>
        <v>9.689733271845526</v>
      </c>
    </row>
    <row r="63" spans="1:11" x14ac:dyDescent="0.3">
      <c r="A63" t="s">
        <v>459</v>
      </c>
      <c r="B63">
        <v>24</v>
      </c>
      <c r="C63" t="s">
        <v>453</v>
      </c>
      <c r="D63" t="s">
        <v>82</v>
      </c>
      <c r="E63" t="s">
        <v>775</v>
      </c>
      <c r="F63">
        <f>player_stats[[#This Row],[Clean Sheets]]/MAX('epl_player_stats_24_25 '!AI:AI)*0.5+player_stats[[#This Row],[Goals Prevented Adjusted]]/MAX('epl_player_stats_24_25 '!BG:BG)*0.5</f>
        <v>0.42016806722689076</v>
      </c>
      <c r="G63">
        <f>player_stats[[#This Row],[Clean Sheets]]/MAX('epl_player_stats_24_25 '!AI:AI)*0.5+player_stats[[#This Row],[Clearances]]/MAX('epl_player_stats_24_25 '!AJ:AJ)*0.25+player_stats[[#This Row],[Tackles]]/MAX('epl_player_stats_24_25 '!AM:AM)*0.25</f>
        <v>0.2576896787423103</v>
      </c>
      <c r="H63">
        <f>player_stats[[#This Row],[Touches]]/MAX('epl_player_stats_24_25 '!P:P)</f>
        <v>0.20794741559605617</v>
      </c>
      <c r="I63">
        <f>player_stats[[#This Row],[Goals]]/MAX('epl_player_stats_24_25 '!H:H)*0.6+player_stats[[#This Row],[Assists]]/MAX('epl_player_stats_24_25 '!I:I)*0.25+player_stats[[#This Row],[Shots]]/MAX('epl_player_stats_24_25 '!K:K)*0.15+0.1</f>
        <v>0.86241285095157327</v>
      </c>
      <c r="J63">
        <f>player_stats[[#This Row],[Minutes]]/3420</f>
        <v>0.80146198830409354</v>
      </c>
      <c r="K63" s="2" cm="1">
        <f t="array" ref="K63">_xlfn.IFS(
E63="Goalkeeper",(
7*F63 + 2*J63 + H63),
E63="Defender",(
6*G63+3*H63+2*J63),
E63="Midfielder",(
2*G63+3*H63+4*I63+3*J63),
E63="Forward",(
6.25*I63+5*J63)
)</f>
        <v>9.3973902599677999</v>
      </c>
    </row>
    <row r="64" spans="1:11" x14ac:dyDescent="0.3">
      <c r="A64" t="s">
        <v>544</v>
      </c>
      <c r="B64">
        <v>32</v>
      </c>
      <c r="C64" t="s">
        <v>785</v>
      </c>
      <c r="D64" t="s">
        <v>545</v>
      </c>
      <c r="E64" t="s">
        <v>775</v>
      </c>
      <c r="F64">
        <f>player_stats[[#This Row],[Clean Sheets]]/MAX('epl_player_stats_24_25 '!AI:AI)*0.5+player_stats[[#This Row],[Goals Prevented Adjusted]]/MAX('epl_player_stats_24_25 '!BG:BG)*0.5</f>
        <v>0.24159663865546221</v>
      </c>
      <c r="G64">
        <f>player_stats[[#This Row],[Clean Sheets]]/MAX('epl_player_stats_24_25 '!AI:AI)*0.5+player_stats[[#This Row],[Clearances]]/MAX('epl_player_stats_24_25 '!AJ:AJ)*0.25+player_stats[[#This Row],[Tackles]]/MAX('epl_player_stats_24_25 '!AM:AM)*0.25</f>
        <v>7.5918101037718261E-2</v>
      </c>
      <c r="H64">
        <f>player_stats[[#This Row],[Touches]]/MAX('epl_player_stats_24_25 '!P:P)</f>
        <v>0.24708694353152078</v>
      </c>
      <c r="I64">
        <f>player_stats[[#This Row],[Goals]]/MAX('epl_player_stats_24_25 '!H:H)*0.6+player_stats[[#This Row],[Assists]]/MAX('epl_player_stats_24_25 '!I:I)*0.25+player_stats[[#This Row],[Shots]]/MAX('epl_player_stats_24_25 '!K:K)*0.15+0.1</f>
        <v>0.7226728848690408</v>
      </c>
      <c r="J64">
        <f>player_stats[[#This Row],[Minutes]]/3420</f>
        <v>0.87017543859649127</v>
      </c>
      <c r="K64" s="2" cm="1">
        <f t="array" ref="K64">_xlfn.IFS(
E64="Goalkeeper",(
7*F64 + 2*J64 + H64),
E64="Defender",(
6*G64+3*H64+2*J64),
E64="Midfielder",(
2*G64+3*H64+4*I64+3*J64),
E64="Forward",(
6.25*I64+5*J64)
)</f>
        <v>8.8675827234139604</v>
      </c>
    </row>
    <row r="65" spans="1:11" x14ac:dyDescent="0.3">
      <c r="A65" t="s">
        <v>171</v>
      </c>
      <c r="B65">
        <v>24</v>
      </c>
      <c r="C65" t="s">
        <v>170</v>
      </c>
      <c r="D65" t="s">
        <v>172</v>
      </c>
      <c r="E65" t="s">
        <v>773</v>
      </c>
      <c r="F65">
        <f>player_stats[[#This Row],[Clean Sheets]]/MAX('epl_player_stats_24_25 '!AI:AI)*0.5+player_stats[[#This Row],[Goals Prevented Adjusted]]/MAX('epl_player_stats_24_25 '!BG:BG)*0.5</f>
        <v>0.49159663865546221</v>
      </c>
      <c r="G65">
        <f>player_stats[[#This Row],[Clean Sheets]]/MAX('epl_player_stats_24_25 '!AI:AI)*0.5+player_stats[[#This Row],[Clearances]]/MAX('epl_player_stats_24_25 '!AJ:AJ)*0.25+player_stats[[#This Row],[Tackles]]/MAX('epl_player_stats_24_25 '!AM:AM)*0.25</f>
        <v>0.4305054992854036</v>
      </c>
      <c r="H65">
        <f>player_stats[[#This Row],[Touches]]/MAX('epl_player_stats_24_25 '!P:P)</f>
        <v>0.57215416791156259</v>
      </c>
      <c r="I65">
        <f>player_stats[[#This Row],[Goals]]/MAX('epl_player_stats_24_25 '!H:H)*0.6+player_stats[[#This Row],[Assists]]/MAX('epl_player_stats_24_25 '!I:I)*0.25+player_stats[[#This Row],[Shots]]/MAX('epl_player_stats_24_25 '!K:K)*0.15+0.1</f>
        <v>0.820031719113121</v>
      </c>
      <c r="J65">
        <f>player_stats[[#This Row],[Minutes]]/3420</f>
        <v>0.99853801169590639</v>
      </c>
      <c r="K65" s="2" cm="1">
        <f t="array" ref="K65">_xlfn.IFS(
E65="Goalkeeper",(
7*F65 + 2*J65 + H65),
E65="Defender",(
6*G65+3*H65+2*J65),
E65="Midfielder",(
2*G65+3*H65+4*I65+3*J65),
E65="Forward",(
6.25*I65+5*J65)
)</f>
        <v>8.8532144138456985</v>
      </c>
    </row>
    <row r="66" spans="1:11" x14ac:dyDescent="0.3">
      <c r="A66" t="s">
        <v>201</v>
      </c>
      <c r="B66">
        <v>27</v>
      </c>
      <c r="C66" t="s">
        <v>170</v>
      </c>
      <c r="D66" t="s">
        <v>202</v>
      </c>
      <c r="E66" t="s">
        <v>775</v>
      </c>
      <c r="F66">
        <f>player_stats[[#This Row],[Clean Sheets]]/MAX('epl_player_stats_24_25 '!AI:AI)*0.5+player_stats[[#This Row],[Goals Prevented Adjusted]]/MAX('epl_player_stats_24_25 '!BG:BG)*0.5</f>
        <v>0.38445378151260506</v>
      </c>
      <c r="G66">
        <f>player_stats[[#This Row],[Clean Sheets]]/MAX('epl_player_stats_24_25 '!AI:AI)*0.5+player_stats[[#This Row],[Clearances]]/MAX('epl_player_stats_24_25 '!AJ:AJ)*0.25+player_stats[[#This Row],[Tackles]]/MAX('epl_player_stats_24_25 '!AM:AM)*0.25</f>
        <v>0.2395529112036289</v>
      </c>
      <c r="H66">
        <f>player_stats[[#This Row],[Touches]]/MAX('epl_player_stats_24_25 '!P:P)</f>
        <v>0.30475052285628923</v>
      </c>
      <c r="I66">
        <f>player_stats[[#This Row],[Goals]]/MAX('epl_player_stats_24_25 '!H:H)*0.6+player_stats[[#This Row],[Assists]]/MAX('epl_player_stats_24_25 '!I:I)*0.25+player_stats[[#This Row],[Shots]]/MAX('epl_player_stats_24_25 '!K:K)*0.15+0.1</f>
        <v>0.76997047924125361</v>
      </c>
      <c r="J66">
        <f>player_stats[[#This Row],[Minutes]]/3420</f>
        <v>0.8558479532163743</v>
      </c>
      <c r="K66" s="2" cm="1">
        <f t="array" ref="K66">_xlfn.IFS(
E66="Goalkeeper",(
7*F66 + 2*J66 + H66),
E66="Defender",(
6*G66+3*H66+2*J66),
E66="Midfielder",(
2*G66+3*H66+4*I66+3*J66),
E66="Forward",(
6.25*I66+5*J66)
)</f>
        <v>9.0915552613397068</v>
      </c>
    </row>
    <row r="67" spans="1:11" x14ac:dyDescent="0.3">
      <c r="A67" t="s">
        <v>123</v>
      </c>
      <c r="B67">
        <v>28</v>
      </c>
      <c r="C67" t="s">
        <v>98</v>
      </c>
      <c r="D67" t="s">
        <v>59</v>
      </c>
      <c r="E67" t="s">
        <v>775</v>
      </c>
      <c r="F67">
        <f>player_stats[[#This Row],[Clean Sheets]]/MAX('epl_player_stats_24_25 '!AI:AI)*0.5+player_stats[[#This Row],[Goals Prevented Adjusted]]/MAX('epl_player_stats_24_25 '!BG:BG)*0.5</f>
        <v>0.34873949579831931</v>
      </c>
      <c r="G67">
        <f>player_stats[[#This Row],[Clean Sheets]]/MAX('epl_player_stats_24_25 '!AI:AI)*0.5+player_stats[[#This Row],[Clearances]]/MAX('epl_player_stats_24_25 '!AJ:AJ)*0.25+player_stats[[#This Row],[Tackles]]/MAX('epl_player_stats_24_25 '!AM:AM)*0.25</f>
        <v>0.17611694525570123</v>
      </c>
      <c r="H67">
        <f>player_stats[[#This Row],[Touches]]/MAX('epl_player_stats_24_25 '!P:P)</f>
        <v>0.23423961756797132</v>
      </c>
      <c r="I67">
        <f>player_stats[[#This Row],[Goals]]/MAX('epl_player_stats_24_25 '!H:H)*0.6+player_stats[[#This Row],[Assists]]/MAX('epl_player_stats_24_25 '!I:I)*0.25+player_stats[[#This Row],[Shots]]/MAX('epl_player_stats_24_25 '!K:K)*0.15+0.1</f>
        <v>0.74870297091891203</v>
      </c>
      <c r="J67">
        <f>player_stats[[#This Row],[Minutes]]/3420</f>
        <v>0.76315789473684215</v>
      </c>
      <c r="K67" s="2" cm="1">
        <f t="array" ref="K67">_xlfn.IFS(
E67="Goalkeeper",(
7*F67 + 2*J67 + H67),
E67="Defender",(
6*G67+3*H67+2*J67),
E67="Midfielder",(
2*G67+3*H67+4*I67+3*J67),
E67="Forward",(
6.25*I67+5*J67)
)</f>
        <v>8.4951830419274117</v>
      </c>
    </row>
    <row r="68" spans="1:11" x14ac:dyDescent="0.3">
      <c r="A68" t="s">
        <v>242</v>
      </c>
      <c r="B68">
        <v>22</v>
      </c>
      <c r="C68" t="s">
        <v>240</v>
      </c>
      <c r="D68" t="s">
        <v>59</v>
      </c>
      <c r="E68" t="s">
        <v>773</v>
      </c>
      <c r="F68">
        <f>player_stats[[#This Row],[Clean Sheets]]/MAX('epl_player_stats_24_25 '!AI:AI)*0.5+player_stats[[#This Row],[Goals Prevented Adjusted]]/MAX('epl_player_stats_24_25 '!BG:BG)*0.5</f>
        <v>0.38445378151260506</v>
      </c>
      <c r="G68">
        <f>player_stats[[#This Row],[Clean Sheets]]/MAX('epl_player_stats_24_25 '!AI:AI)*0.5+player_stats[[#This Row],[Clearances]]/MAX('epl_player_stats_24_25 '!AJ:AJ)*0.25+player_stats[[#This Row],[Tackles]]/MAX('epl_player_stats_24_25 '!AM:AM)*0.25</f>
        <v>0.26210930218107253</v>
      </c>
      <c r="H68">
        <f>player_stats[[#This Row],[Touches]]/MAX('epl_player_stats_24_25 '!P:P)</f>
        <v>0.59904391992829398</v>
      </c>
      <c r="I68">
        <f>player_stats[[#This Row],[Goals]]/MAX('epl_player_stats_24_25 '!H:H)*0.6+player_stats[[#This Row],[Assists]]/MAX('epl_player_stats_24_25 '!I:I)*0.25+player_stats[[#This Row],[Shots]]/MAX('epl_player_stats_24_25 '!K:K)*0.15+0.1</f>
        <v>0.8312920042710884</v>
      </c>
      <c r="J68">
        <f>player_stats[[#This Row],[Minutes]]/3420</f>
        <v>0.93421052631578949</v>
      </c>
      <c r="K68" s="2" cm="1">
        <f t="array" ref="K68">_xlfn.IFS(
E68="Goalkeeper",(
7*F68 + 2*J68 + H68),
E68="Defender",(
6*G68+3*H68+2*J68),
E68="Midfielder",(
2*G68+3*H68+4*I68+3*J68),
E68="Forward",(
6.25*I68+5*J68)
)</f>
        <v>8.4491499601787492</v>
      </c>
    </row>
    <row r="69" spans="1:11" x14ac:dyDescent="0.3">
      <c r="A69" t="s">
        <v>682</v>
      </c>
      <c r="B69">
        <v>25</v>
      </c>
      <c r="C69" t="s">
        <v>782</v>
      </c>
      <c r="D69" t="s">
        <v>66</v>
      </c>
      <c r="E69" t="s">
        <v>773</v>
      </c>
      <c r="F69">
        <f>player_stats[[#This Row],[Clean Sheets]]/MAX('epl_player_stats_24_25 '!AI:AI)*0.5+player_stats[[#This Row],[Goals Prevented Adjusted]]/MAX('epl_player_stats_24_25 '!BG:BG)*0.5</f>
        <v>0.31302521008403361</v>
      </c>
      <c r="G69">
        <f>player_stats[[#This Row],[Clean Sheets]]/MAX('epl_player_stats_24_25 '!AI:AI)*0.5+player_stats[[#This Row],[Clearances]]/MAX('epl_player_stats_24_25 '!AJ:AJ)*0.25+player_stats[[#This Row],[Tackles]]/MAX('epl_player_stats_24_25 '!AM:AM)*0.25</f>
        <v>0.19819952774498228</v>
      </c>
      <c r="H69">
        <f>player_stats[[#This Row],[Touches]]/MAX('epl_player_stats_24_25 '!P:P)</f>
        <v>0.52255751419181351</v>
      </c>
      <c r="I69">
        <f>player_stats[[#This Row],[Goals]]/MAX('epl_player_stats_24_25 '!H:H)*0.6+player_stats[[#This Row],[Assists]]/MAX('epl_player_stats_24_25 '!I:I)*0.25+player_stats[[#This Row],[Shots]]/MAX('epl_player_stats_24_25 '!K:K)*0.15+0.1</f>
        <v>0.76416996419822869</v>
      </c>
      <c r="J69">
        <f>player_stats[[#This Row],[Minutes]]/3420</f>
        <v>0.76023391812865493</v>
      </c>
      <c r="K69" s="2" cm="1">
        <f t="array" ref="K69">_xlfn.IFS(
E69="Goalkeeper",(
7*F69 + 2*J69 + H69),
E69="Defender",(
6*G69+3*H69+2*J69),
E69="Midfielder",(
2*G69+3*H69+4*I69+3*J69),
E69="Forward",(
6.25*I69+5*J69)
)</f>
        <v>7.3014532092442845</v>
      </c>
    </row>
    <row r="70" spans="1:11" x14ac:dyDescent="0.3">
      <c r="A70" t="s">
        <v>285</v>
      </c>
      <c r="B70">
        <v>27</v>
      </c>
      <c r="C70" t="s">
        <v>270</v>
      </c>
      <c r="D70" t="s">
        <v>96</v>
      </c>
      <c r="E70" t="s">
        <v>775</v>
      </c>
      <c r="F70">
        <f>player_stats[[#This Row],[Clean Sheets]]/MAX('epl_player_stats_24_25 '!AI:AI)*0.5+player_stats[[#This Row],[Goals Prevented Adjusted]]/MAX('epl_player_stats_24_25 '!BG:BG)*0.5</f>
        <v>0.34873949579831931</v>
      </c>
      <c r="G70">
        <f>player_stats[[#This Row],[Clean Sheets]]/MAX('epl_player_stats_24_25 '!AI:AI)*0.5+player_stats[[#This Row],[Clearances]]/MAX('epl_player_stats_24_25 '!AJ:AJ)*0.25+player_stats[[#This Row],[Tackles]]/MAX('epl_player_stats_24_25 '!AM:AM)*0.25</f>
        <v>0.199419002050581</v>
      </c>
      <c r="H70">
        <f>player_stats[[#This Row],[Touches]]/MAX('epl_player_stats_24_25 '!P:P)</f>
        <v>0.24947714371078578</v>
      </c>
      <c r="I70">
        <f>player_stats[[#This Row],[Goals]]/MAX('epl_player_stats_24_25 '!H:H)*0.6+player_stats[[#This Row],[Assists]]/MAX('epl_player_stats_24_25 '!I:I)*0.25+player_stats[[#This Row],[Shots]]/MAX('epl_player_stats_24_25 '!K:K)*0.15+0.1</f>
        <v>0.58956409773255447</v>
      </c>
      <c r="J70">
        <f>player_stats[[#This Row],[Minutes]]/3420</f>
        <v>0.7760233918128655</v>
      </c>
      <c r="K70" s="2" cm="1">
        <f t="array" ref="K70">_xlfn.IFS(
E70="Goalkeeper",(
7*F70 + 2*J70 + H70),
E70="Defender",(
6*G70+3*H70+2*J70),
E70="Midfielder",(
2*G70+3*H70+4*I70+3*J70),
E70="Forward",(
6.25*I70+5*J70)
)</f>
        <v>7.5648925698927929</v>
      </c>
    </row>
    <row r="71" spans="1:11" x14ac:dyDescent="0.3">
      <c r="A71" t="s">
        <v>675</v>
      </c>
      <c r="B71">
        <v>24</v>
      </c>
      <c r="C71" t="s">
        <v>782</v>
      </c>
      <c r="D71" t="s">
        <v>82</v>
      </c>
      <c r="E71" t="s">
        <v>775</v>
      </c>
      <c r="F71">
        <f>player_stats[[#This Row],[Clean Sheets]]/MAX('epl_player_stats_24_25 '!AI:AI)*0.5+player_stats[[#This Row],[Goals Prevented Adjusted]]/MAX('epl_player_stats_24_25 '!BG:BG)*0.5</f>
        <v>0.24159663865546221</v>
      </c>
      <c r="G71">
        <f>player_stats[[#This Row],[Clean Sheets]]/MAX('epl_player_stats_24_25 '!AI:AI)*0.5+player_stats[[#This Row],[Clearances]]/MAX('epl_player_stats_24_25 '!AJ:AJ)*0.25+player_stats[[#This Row],[Tackles]]/MAX('epl_player_stats_24_25 '!AM:AM)*0.25</f>
        <v>8.4469955881439129E-2</v>
      </c>
      <c r="H71">
        <f>player_stats[[#This Row],[Touches]]/MAX('epl_player_stats_24_25 '!P:P)</f>
        <v>0.23692859276964445</v>
      </c>
      <c r="I71">
        <f>player_stats[[#This Row],[Goals]]/MAX('epl_player_stats_24_25 '!H:H)*0.6+player_stats[[#This Row],[Assists]]/MAX('epl_player_stats_24_25 '!I:I)*0.25+player_stats[[#This Row],[Shots]]/MAX('epl_player_stats_24_25 '!K:K)*0.15+0.1</f>
        <v>0.57799761321525034</v>
      </c>
      <c r="J71">
        <f>player_stats[[#This Row],[Minutes]]/3420</f>
        <v>0.75994152046783625</v>
      </c>
      <c r="K71" s="2" cm="1">
        <f t="array" ref="K71">_xlfn.IFS(
E71="Goalkeeper",(
7*F71 + 2*J71 + H71),
E71="Defender",(
6*G71+3*H71+2*J71),
E71="Midfielder",(
2*G71+3*H71+4*I71+3*J71),
E71="Forward",(
6.25*I71+5*J71)
)</f>
        <v>7.4121926849344959</v>
      </c>
    </row>
    <row r="72" spans="1:11" x14ac:dyDescent="0.3">
      <c r="A72" t="s">
        <v>444</v>
      </c>
      <c r="B72">
        <v>27</v>
      </c>
      <c r="C72" t="s">
        <v>425</v>
      </c>
      <c r="D72" t="s">
        <v>111</v>
      </c>
      <c r="E72" t="s">
        <v>773</v>
      </c>
      <c r="F72">
        <f>player_stats[[#This Row],[Clean Sheets]]/MAX('epl_player_stats_24_25 '!AI:AI)*0.5+player_stats[[#This Row],[Goals Prevented Adjusted]]/MAX('epl_player_stats_24_25 '!BG:BG)*0.5</f>
        <v>0.34873949579831931</v>
      </c>
      <c r="G72">
        <f>player_stats[[#This Row],[Clean Sheets]]/MAX('epl_player_stats_24_25 '!AI:AI)*0.5+player_stats[[#This Row],[Clearances]]/MAX('epl_player_stats_24_25 '!AJ:AJ)*0.25+player_stats[[#This Row],[Tackles]]/MAX('epl_player_stats_24_25 '!AM:AM)*0.25</f>
        <v>0.22339681849251225</v>
      </c>
      <c r="H72">
        <f>player_stats[[#This Row],[Touches]]/MAX('epl_player_stats_24_25 '!P:P)</f>
        <v>0.3928891544666866</v>
      </c>
      <c r="I72">
        <f>player_stats[[#This Row],[Goals]]/MAX('epl_player_stats_24_25 '!H:H)*0.6+player_stats[[#This Row],[Assists]]/MAX('epl_player_stats_24_25 '!I:I)*0.25+player_stats[[#This Row],[Shots]]/MAX('epl_player_stats_24_25 '!K:K)*0.15+0.1</f>
        <v>0.61300012562024986</v>
      </c>
      <c r="J72">
        <f>player_stats[[#This Row],[Minutes]]/3420</f>
        <v>0.70467836257309946</v>
      </c>
      <c r="K72" s="2" cm="1">
        <f t="array" ref="K72">_xlfn.IFS(
E72="Goalkeeper",(
7*F72 + 2*J72 + H72),
E72="Defender",(
6*G72+3*H72+2*J72),
E72="Midfielder",(
2*G72+3*H72+4*I72+3*J72),
E72="Forward",(
6.25*I72+5*J72)
)</f>
        <v>6.1914966905853817</v>
      </c>
    </row>
    <row r="73" spans="1:11" x14ac:dyDescent="0.3">
      <c r="A73" t="s">
        <v>646</v>
      </c>
      <c r="B73">
        <v>27</v>
      </c>
      <c r="C73" t="s">
        <v>783</v>
      </c>
      <c r="D73" t="s">
        <v>59</v>
      </c>
      <c r="E73" t="s">
        <v>773</v>
      </c>
      <c r="F73">
        <f>player_stats[[#This Row],[Clean Sheets]]/MAX('epl_player_stats_24_25 '!AI:AI)*0.5+player_stats[[#This Row],[Goals Prevented Adjusted]]/MAX('epl_player_stats_24_25 '!BG:BG)*0.5</f>
        <v>0.38445378151260506</v>
      </c>
      <c r="G73">
        <f>player_stats[[#This Row],[Clean Sheets]]/MAX('epl_player_stats_24_25 '!AI:AI)*0.5+player_stats[[#This Row],[Clearances]]/MAX('epl_player_stats_24_25 '!AJ:AJ)*0.25+player_stats[[#This Row],[Tackles]]/MAX('epl_player_stats_24_25 '!AM:AM)*0.25</f>
        <v>0.27733331262039396</v>
      </c>
      <c r="H73">
        <f>player_stats[[#This Row],[Touches]]/MAX('epl_player_stats_24_25 '!P:P)</f>
        <v>0.42157155661786677</v>
      </c>
      <c r="I73">
        <f>player_stats[[#This Row],[Goals]]/MAX('epl_player_stats_24_25 '!H:H)*0.6+player_stats[[#This Row],[Assists]]/MAX('epl_player_stats_24_25 '!I:I)*0.25+player_stats[[#This Row],[Shots]]/MAX('epl_player_stats_24_25 '!K:K)*0.15+0.1</f>
        <v>0.69401105458199852</v>
      </c>
      <c r="J73">
        <f>player_stats[[#This Row],[Minutes]]/3420</f>
        <v>0.87105263157894741</v>
      </c>
      <c r="K73" s="2" cm="1">
        <f t="array" ref="K73">_xlfn.IFS(
E73="Goalkeeper",(
7*F73 + 2*J73 + H73),
E73="Defender",(
6*G73+3*H73+2*J73),
E73="Midfielder",(
2*G73+3*H73+4*I73+3*J73),
E73="Forward",(
6.25*I73+5*J73)
)</f>
        <v>7.2085834081592246</v>
      </c>
    </row>
    <row r="74" spans="1:11" x14ac:dyDescent="0.3">
      <c r="A74" t="s">
        <v>346</v>
      </c>
      <c r="B74">
        <v>33</v>
      </c>
      <c r="C74" t="s">
        <v>329</v>
      </c>
      <c r="D74" t="s">
        <v>148</v>
      </c>
      <c r="E74" t="s">
        <v>775</v>
      </c>
      <c r="F74">
        <f>player_stats[[#This Row],[Clean Sheets]]/MAX('epl_player_stats_24_25 '!AI:AI)*0.5+player_stats[[#This Row],[Goals Prevented Adjusted]]/MAX('epl_player_stats_24_25 '!BG:BG)*0.5</f>
        <v>0.20588235294117649</v>
      </c>
      <c r="G74">
        <f>player_stats[[#This Row],[Clean Sheets]]/MAX('epl_player_stats_24_25 '!AI:AI)*0.5+player_stats[[#This Row],[Clearances]]/MAX('epl_player_stats_24_25 '!AJ:AJ)*0.25+player_stats[[#This Row],[Tackles]]/MAX('epl_player_stats_24_25 '!AM:AM)*0.25</f>
        <v>8.9549804262722923E-2</v>
      </c>
      <c r="H74">
        <f>player_stats[[#This Row],[Touches]]/MAX('epl_player_stats_24_25 '!P:P)</f>
        <v>0.33193904989542872</v>
      </c>
      <c r="I74">
        <f>player_stats[[#This Row],[Goals]]/MAX('epl_player_stats_24_25 '!H:H)*0.6+player_stats[[#This Row],[Assists]]/MAX('epl_player_stats_24_25 '!I:I)*0.25+player_stats[[#This Row],[Shots]]/MAX('epl_player_stats_24_25 '!K:K)*0.15+0.1</f>
        <v>0.62600810250612393</v>
      </c>
      <c r="J74">
        <f>player_stats[[#This Row],[Minutes]]/3420</f>
        <v>0.73245614035087714</v>
      </c>
      <c r="K74" s="2" cm="1">
        <f t="array" ref="K74">_xlfn.IFS(
E74="Goalkeeper",(
7*F74 + 2*J74 + H74),
E74="Defender",(
6*G74+3*H74+2*J74),
E74="Midfielder",(
2*G74+3*H74+4*I74+3*J74),
E74="Forward",(
6.25*I74+5*J74)
)</f>
        <v>7.5748313424176601</v>
      </c>
    </row>
    <row r="75" spans="1:11" x14ac:dyDescent="0.3">
      <c r="A75" t="s">
        <v>381</v>
      </c>
      <c r="B75">
        <v>21</v>
      </c>
      <c r="C75" t="s">
        <v>356</v>
      </c>
      <c r="D75" t="s">
        <v>59</v>
      </c>
      <c r="E75" t="s">
        <v>775</v>
      </c>
      <c r="F75">
        <f>player_stats[[#This Row],[Clean Sheets]]/MAX('epl_player_stats_24_25 '!AI:AI)*0.5+player_stats[[#This Row],[Goals Prevented Adjusted]]/MAX('epl_player_stats_24_25 '!BG:BG)*0.5</f>
        <v>0.20588235294117649</v>
      </c>
      <c r="G75">
        <f>player_stats[[#This Row],[Clean Sheets]]/MAX('epl_player_stats_24_25 '!AI:AI)*0.5+player_stats[[#This Row],[Clearances]]/MAX('epl_player_stats_24_25 '!AJ:AJ)*0.25+player_stats[[#This Row],[Tackles]]/MAX('epl_player_stats_24_25 '!AM:AM)*0.25</f>
        <v>4.9602311564034052E-2</v>
      </c>
      <c r="H75">
        <f>player_stats[[#This Row],[Touches]]/MAX('epl_player_stats_24_25 '!P:P)</f>
        <v>0.24529429339707201</v>
      </c>
      <c r="I75">
        <f>player_stats[[#This Row],[Goals]]/MAX('epl_player_stats_24_25 '!H:H)*0.6+player_stats[[#This Row],[Assists]]/MAX('epl_player_stats_24_25 '!I:I)*0.25+player_stats[[#This Row],[Shots]]/MAX('epl_player_stats_24_25 '!K:K)*0.15+0.1</f>
        <v>0.54326675460084162</v>
      </c>
      <c r="J75">
        <f>player_stats[[#This Row],[Minutes]]/3420</f>
        <v>0.7637426900584795</v>
      </c>
      <c r="K75" s="2" cm="1">
        <f t="array" ref="K75">_xlfn.IFS(
E75="Goalkeeper",(
7*F75 + 2*J75 + H75),
E75="Defender",(
6*G75+3*H75+2*J75),
E75="Midfielder",(
2*G75+3*H75+4*I75+3*J75),
E75="Forward",(
6.25*I75+5*J75)
)</f>
        <v>7.214130666547657</v>
      </c>
    </row>
    <row r="76" spans="1:11" x14ac:dyDescent="0.3">
      <c r="A76" t="s">
        <v>150</v>
      </c>
      <c r="B76">
        <v>25</v>
      </c>
      <c r="C76" t="s">
        <v>131</v>
      </c>
      <c r="D76" t="s">
        <v>74</v>
      </c>
      <c r="E76" t="s">
        <v>773</v>
      </c>
      <c r="F76">
        <f>player_stats[[#This Row],[Clean Sheets]]/MAX('epl_player_stats_24_25 '!AI:AI)*0.5+player_stats[[#This Row],[Goals Prevented Adjusted]]/MAX('epl_player_stats_24_25 '!BG:BG)*0.5</f>
        <v>0.24159663865546221</v>
      </c>
      <c r="G76">
        <f>player_stats[[#This Row],[Clean Sheets]]/MAX('epl_player_stats_24_25 '!AI:AI)*0.5+player_stats[[#This Row],[Clearances]]/MAX('epl_player_stats_24_25 '!AJ:AJ)*0.25+player_stats[[#This Row],[Tackles]]/MAX('epl_player_stats_24_25 '!AM:AM)*0.25</f>
        <v>0.10270769899956503</v>
      </c>
      <c r="H76">
        <f>player_stats[[#This Row],[Touches]]/MAX('epl_player_stats_24_25 '!P:P)</f>
        <v>0.3516582013743651</v>
      </c>
      <c r="I76">
        <f>player_stats[[#This Row],[Goals]]/MAX('epl_player_stats_24_25 '!H:H)*0.6+player_stats[[#This Row],[Assists]]/MAX('epl_player_stats_24_25 '!I:I)*0.25+player_stats[[#This Row],[Shots]]/MAX('epl_player_stats_24_25 '!K:K)*0.15+0.1</f>
        <v>0.58652722818918401</v>
      </c>
      <c r="J76">
        <f>player_stats[[#This Row],[Minutes]]/3420</f>
        <v>0.68888888888888888</v>
      </c>
      <c r="K76" s="2" cm="1">
        <f t="array" ref="K76">_xlfn.IFS(
E76="Goalkeeper",(
7*F76 + 2*J76 + H76),
E76="Defender",(
6*G76+3*H76+2*J76),
E76="Midfielder",(
2*G76+3*H76+4*I76+3*J76),
E76="Forward",(
6.25*I76+5*J76)
)</f>
        <v>5.6731655815456277</v>
      </c>
    </row>
    <row r="77" spans="1:11" x14ac:dyDescent="0.3">
      <c r="A77" t="s">
        <v>185</v>
      </c>
      <c r="B77">
        <v>22</v>
      </c>
      <c r="C77" t="s">
        <v>170</v>
      </c>
      <c r="D77" t="s">
        <v>76</v>
      </c>
      <c r="E77" t="s">
        <v>773</v>
      </c>
      <c r="F77">
        <f>player_stats[[#This Row],[Clean Sheets]]/MAX('epl_player_stats_24_25 '!AI:AI)*0.5+player_stats[[#This Row],[Goals Prevented Adjusted]]/MAX('epl_player_stats_24_25 '!BG:BG)*0.5</f>
        <v>0.27731092436974791</v>
      </c>
      <c r="G77">
        <f>player_stats[[#This Row],[Clean Sheets]]/MAX('epl_player_stats_24_25 '!AI:AI)*0.5+player_stats[[#This Row],[Clearances]]/MAX('epl_player_stats_24_25 '!AJ:AJ)*0.25+player_stats[[#This Row],[Tackles]]/MAX('epl_player_stats_24_25 '!AM:AM)*0.25</f>
        <v>0.14473684210526316</v>
      </c>
      <c r="H77">
        <f>player_stats[[#This Row],[Touches]]/MAX('epl_player_stats_24_25 '!P:P)</f>
        <v>0.29250074693755601</v>
      </c>
      <c r="I77">
        <f>player_stats[[#This Row],[Goals]]/MAX('epl_player_stats_24_25 '!H:H)*0.6+player_stats[[#This Row],[Assists]]/MAX('epl_player_stats_24_25 '!I:I)*0.25+player_stats[[#This Row],[Shots]]/MAX('epl_player_stats_24_25 '!K:K)*0.15+0.1</f>
        <v>0.49060988631367375</v>
      </c>
      <c r="J77">
        <f>player_stats[[#This Row],[Minutes]]/3420</f>
        <v>0.67280701754385963</v>
      </c>
      <c r="K77" s="2" cm="1">
        <f t="array" ref="K77">_xlfn.IFS(
E77="Goalkeeper",(
7*F77 + 2*J77 + H77),
E77="Defender",(
6*G77+3*H77+2*J77),
E77="Midfielder",(
2*G77+3*H77+4*I77+3*J77),
E77="Forward",(
6.25*I77+5*J77)
)</f>
        <v>5.1478365229094685</v>
      </c>
    </row>
    <row r="78" spans="1:11" x14ac:dyDescent="0.3">
      <c r="A78" t="s">
        <v>133</v>
      </c>
      <c r="B78">
        <v>24</v>
      </c>
      <c r="C78" t="s">
        <v>131</v>
      </c>
      <c r="D78" t="s">
        <v>94</v>
      </c>
      <c r="E78" t="s">
        <v>773</v>
      </c>
      <c r="F78">
        <f>player_stats[[#This Row],[Clean Sheets]]/MAX('epl_player_stats_24_25 '!AI:AI)*0.5+player_stats[[#This Row],[Goals Prevented Adjusted]]/MAX('epl_player_stats_24_25 '!BG:BG)*0.5</f>
        <v>0.42016806722689076</v>
      </c>
      <c r="G78">
        <f>player_stats[[#This Row],[Clean Sheets]]/MAX('epl_player_stats_24_25 '!AI:AI)*0.5+player_stats[[#This Row],[Clearances]]/MAX('epl_player_stats_24_25 '!AJ:AJ)*0.25+player_stats[[#This Row],[Tackles]]/MAX('epl_player_stats_24_25 '!AM:AM)*0.25</f>
        <v>0.35279313987447958</v>
      </c>
      <c r="H78">
        <f>player_stats[[#This Row],[Touches]]/MAX('epl_player_stats_24_25 '!P:P)</f>
        <v>0.55243501643262627</v>
      </c>
      <c r="I78">
        <f>player_stats[[#This Row],[Goals]]/MAX('epl_player_stats_24_25 '!H:H)*0.6+player_stats[[#This Row],[Assists]]/MAX('epl_player_stats_24_25 '!I:I)*0.25+player_stats[[#This Row],[Shots]]/MAX('epl_player_stats_24_25 '!K:K)*0.15+0.1</f>
        <v>0.70440770052132395</v>
      </c>
      <c r="J78">
        <f>player_stats[[#This Row],[Minutes]]/3420</f>
        <v>0.93830409356725142</v>
      </c>
      <c r="K78" s="2" cm="1">
        <f t="array" ref="K78">_xlfn.IFS(
E78="Goalkeeper",(
7*F78 + 2*J78 + H78),
E78="Defender",(
6*G78+3*H78+2*J78),
E78="Midfielder",(
2*G78+3*H78+4*I78+3*J78),
E78="Forward",(
6.25*I78+5*J78)
)</f>
        <v>7.9954344118338891</v>
      </c>
    </row>
    <row r="79" spans="1:11" x14ac:dyDescent="0.3">
      <c r="A79" t="s">
        <v>606</v>
      </c>
      <c r="B79">
        <v>23</v>
      </c>
      <c r="C79" t="s">
        <v>784</v>
      </c>
      <c r="D79" t="s">
        <v>140</v>
      </c>
      <c r="E79" t="s">
        <v>773</v>
      </c>
      <c r="F79">
        <f>player_stats[[#This Row],[Clean Sheets]]/MAX('epl_player_stats_24_25 '!AI:AI)*0.5+player_stats[[#This Row],[Goals Prevented Adjusted]]/MAX('epl_player_stats_24_25 '!BG:BG)*0.5</f>
        <v>0.24159663865546221</v>
      </c>
      <c r="G79">
        <f>player_stats[[#This Row],[Clean Sheets]]/MAX('epl_player_stats_24_25 '!AI:AI)*0.5+player_stats[[#This Row],[Clearances]]/MAX('epl_player_stats_24_25 '!AJ:AJ)*0.25+player_stats[[#This Row],[Tackles]]/MAX('epl_player_stats_24_25 '!AM:AM)*0.25</f>
        <v>0.11935313490337413</v>
      </c>
      <c r="H79">
        <f>player_stats[[#This Row],[Touches]]/MAX('epl_player_stats_24_25 '!P:P)</f>
        <v>0.27367792052584405</v>
      </c>
      <c r="I79">
        <f>player_stats[[#This Row],[Goals]]/MAX('epl_player_stats_24_25 '!H:H)*0.6+player_stats[[#This Row],[Assists]]/MAX('epl_player_stats_24_25 '!I:I)*0.25+player_stats[[#This Row],[Shots]]/MAX('epl_player_stats_24_25 '!K:K)*0.15+0.1</f>
        <v>0.50203975880912</v>
      </c>
      <c r="J79">
        <f>player_stats[[#This Row],[Minutes]]/3420</f>
        <v>0.63713450292397655</v>
      </c>
      <c r="K79" s="2" cm="1">
        <f t="array" ref="K79">_xlfn.IFS(
E79="Goalkeeper",(
7*F79 + 2*J79 + H79),
E79="Defender",(
6*G79+3*H79+2*J79),
E79="Midfielder",(
2*G79+3*H79+4*I79+3*J79),
E79="Forward",(
6.25*I79+5*J79)
)</f>
        <v>4.9793025753926896</v>
      </c>
    </row>
    <row r="80" spans="1:11" x14ac:dyDescent="0.3">
      <c r="A80" t="s">
        <v>256</v>
      </c>
      <c r="B80">
        <v>23</v>
      </c>
      <c r="C80" t="s">
        <v>240</v>
      </c>
      <c r="D80" t="s">
        <v>257</v>
      </c>
      <c r="E80" t="s">
        <v>775</v>
      </c>
      <c r="F80">
        <f>player_stats[[#This Row],[Clean Sheets]]/MAX('epl_player_stats_24_25 '!AI:AI)*0.5+player_stats[[#This Row],[Goals Prevented Adjusted]]/MAX('epl_player_stats_24_25 '!BG:BG)*0.5</f>
        <v>0.20588235294117649</v>
      </c>
      <c r="G80">
        <f>player_stats[[#This Row],[Clean Sheets]]/MAX('epl_player_stats_24_25 '!AI:AI)*0.5+player_stats[[#This Row],[Clearances]]/MAX('epl_player_stats_24_25 '!AJ:AJ)*0.25+player_stats[[#This Row],[Tackles]]/MAX('epl_player_stats_24_25 '!AM:AM)*0.25</f>
        <v>5.6849251227241659E-2</v>
      </c>
      <c r="H80">
        <f>player_stats[[#This Row],[Touches]]/MAX('epl_player_stats_24_25 '!P:P)</f>
        <v>0.22975799223184942</v>
      </c>
      <c r="I80">
        <f>player_stats[[#This Row],[Goals]]/MAX('epl_player_stats_24_25 '!H:H)*0.6+player_stats[[#This Row],[Assists]]/MAX('epl_player_stats_24_25 '!I:I)*0.25+player_stats[[#This Row],[Shots]]/MAX('epl_player_stats_24_25 '!K:K)*0.15+0.1</f>
        <v>0.56322624207022176</v>
      </c>
      <c r="J80">
        <f>player_stats[[#This Row],[Minutes]]/3420</f>
        <v>0.65438596491228074</v>
      </c>
      <c r="K80" s="2" cm="1">
        <f t="array" ref="K80">_xlfn.IFS(
E80="Goalkeeper",(
7*F80 + 2*J80 + H80),
E80="Defender",(
6*G80+3*H80+2*J80),
E80="Midfielder",(
2*G80+3*H80+4*I80+3*J80),
E80="Forward",(
6.25*I80+5*J80)
)</f>
        <v>6.7920938375002891</v>
      </c>
    </row>
    <row r="81" spans="1:11" x14ac:dyDescent="0.3">
      <c r="A81" t="s">
        <v>225</v>
      </c>
      <c r="B81">
        <v>22</v>
      </c>
      <c r="C81" t="s">
        <v>205</v>
      </c>
      <c r="D81" t="s">
        <v>66</v>
      </c>
      <c r="E81" t="s">
        <v>775</v>
      </c>
      <c r="F81">
        <f>player_stats[[#This Row],[Clean Sheets]]/MAX('epl_player_stats_24_25 '!AI:AI)*0.5+player_stats[[#This Row],[Goals Prevented Adjusted]]/MAX('epl_player_stats_24_25 '!BG:BG)*0.5</f>
        <v>0.27731092436974791</v>
      </c>
      <c r="G81">
        <f>player_stats[[#This Row],[Clean Sheets]]/MAX('epl_player_stats_24_25 '!AI:AI)*0.5+player_stats[[#This Row],[Clearances]]/MAX('epl_player_stats_24_25 '!AJ:AJ)*0.25+player_stats[[#This Row],[Tackles]]/MAX('epl_player_stats_24_25 '!AM:AM)*0.25</f>
        <v>0.11390045361337227</v>
      </c>
      <c r="H81">
        <f>player_stats[[#This Row],[Touches]]/MAX('epl_player_stats_24_25 '!P:P)</f>
        <v>0.31580519868538992</v>
      </c>
      <c r="I81">
        <f>player_stats[[#This Row],[Goals]]/MAX('epl_player_stats_24_25 '!H:H)*0.6+player_stats[[#This Row],[Assists]]/MAX('epl_player_stats_24_25 '!I:I)*0.25+player_stats[[#This Row],[Shots]]/MAX('epl_player_stats_24_25 '!K:K)*0.15+0.1</f>
        <v>0.50580365554927453</v>
      </c>
      <c r="J81">
        <f>player_stats[[#This Row],[Minutes]]/3420</f>
        <v>0.57105263157894737</v>
      </c>
      <c r="K81" s="2" cm="1">
        <f t="array" ref="K81">_xlfn.IFS(
E81="Goalkeeper",(
7*F81 + 2*J81 + H81),
E81="Defender",(
6*G81+3*H81+2*J81),
E81="Midfielder",(
2*G81+3*H81+4*I81+3*J81),
E81="Forward",(
6.25*I81+5*J81)
)</f>
        <v>6.0165360050777021</v>
      </c>
    </row>
    <row r="82" spans="1:11" x14ac:dyDescent="0.3">
      <c r="A82" t="s">
        <v>227</v>
      </c>
      <c r="B82">
        <v>27</v>
      </c>
      <c r="C82" t="s">
        <v>205</v>
      </c>
      <c r="D82" t="s">
        <v>92</v>
      </c>
      <c r="E82" t="s">
        <v>775</v>
      </c>
      <c r="F82">
        <f>player_stats[[#This Row],[Clean Sheets]]/MAX('epl_player_stats_24_25 '!AI:AI)*0.5+player_stats[[#This Row],[Goals Prevented Adjusted]]/MAX('epl_player_stats_24_25 '!BG:BG)*0.5</f>
        <v>0.31302521008403361</v>
      </c>
      <c r="G82">
        <f>player_stats[[#This Row],[Clean Sheets]]/MAX('epl_player_stats_24_25 '!AI:AI)*0.5+player_stats[[#This Row],[Clearances]]/MAX('epl_player_stats_24_25 '!AJ:AJ)*0.25+player_stats[[#This Row],[Tackles]]/MAX('epl_player_stats_24_25 '!AM:AM)*0.25</f>
        <v>0.19896072826694836</v>
      </c>
      <c r="H82">
        <f>player_stats[[#This Row],[Touches]]/MAX('epl_player_stats_24_25 '!P:P)</f>
        <v>0.44188825814161936</v>
      </c>
      <c r="I82">
        <f>player_stats[[#This Row],[Goals]]/MAX('epl_player_stats_24_25 '!H:H)*0.6+player_stats[[#This Row],[Assists]]/MAX('epl_player_stats_24_25 '!I:I)*0.25+player_stats[[#This Row],[Shots]]/MAX('epl_player_stats_24_25 '!K:K)*0.15+0.1</f>
        <v>0.502616041705923</v>
      </c>
      <c r="J82">
        <f>player_stats[[#This Row],[Minutes]]/3420</f>
        <v>0.76257309941520468</v>
      </c>
      <c r="K82" s="2" cm="1">
        <f t="array" ref="K82">_xlfn.IFS(
E82="Goalkeeper",(
7*F82 + 2*J82 + H82),
E82="Defender",(
6*G82+3*H82+2*J82),
E82="Midfielder",(
2*G82+3*H82+4*I82+3*J82),
E82="Forward",(
6.25*I82+5*J82)
)</f>
        <v>6.9542157577380426</v>
      </c>
    </row>
    <row r="83" spans="1:11" x14ac:dyDescent="0.3">
      <c r="A83" t="s">
        <v>429</v>
      </c>
      <c r="B83">
        <v>25</v>
      </c>
      <c r="C83" t="s">
        <v>425</v>
      </c>
      <c r="D83" t="s">
        <v>74</v>
      </c>
      <c r="E83" t="s">
        <v>775</v>
      </c>
      <c r="F83">
        <f>player_stats[[#This Row],[Clean Sheets]]/MAX('epl_player_stats_24_25 '!AI:AI)*0.5+player_stats[[#This Row],[Goals Prevented Adjusted]]/MAX('epl_player_stats_24_25 '!BG:BG)*0.5</f>
        <v>0.24159663865546221</v>
      </c>
      <c r="G83">
        <f>player_stats[[#This Row],[Clean Sheets]]/MAX('epl_player_stats_24_25 '!AI:AI)*0.5+player_stats[[#This Row],[Clearances]]/MAX('epl_player_stats_24_25 '!AJ:AJ)*0.25+player_stats[[#This Row],[Tackles]]/MAX('epl_player_stats_24_25 '!AM:AM)*0.25</f>
        <v>5.2243211334120424E-2</v>
      </c>
      <c r="H83">
        <f>player_stats[[#This Row],[Touches]]/MAX('epl_player_stats_24_25 '!P:P)</f>
        <v>0.29011054675829101</v>
      </c>
      <c r="I83">
        <f>player_stats[[#This Row],[Goals]]/MAX('epl_player_stats_24_25 '!H:H)*0.6+player_stats[[#This Row],[Assists]]/MAX('epl_player_stats_24_25 '!I:I)*0.25+player_stats[[#This Row],[Shots]]/MAX('epl_player_stats_24_25 '!K:K)*0.15+0.1</f>
        <v>0.502616041705923</v>
      </c>
      <c r="J83">
        <f>player_stats[[#This Row],[Minutes]]/3420</f>
        <v>0.56666666666666665</v>
      </c>
      <c r="K83" s="2" cm="1">
        <f t="array" ref="K83">_xlfn.IFS(
E83="Goalkeeper",(
7*F83 + 2*J83 + H83),
E83="Defender",(
6*G83+3*H83+2*J83),
E83="Midfielder",(
2*G83+3*H83+4*I83+3*J83),
E83="Forward",(
6.25*I83+5*J83)
)</f>
        <v>5.9746835939953513</v>
      </c>
    </row>
    <row r="84" spans="1:11" x14ac:dyDescent="0.3">
      <c r="A84" t="s">
        <v>212</v>
      </c>
      <c r="B84">
        <v>33</v>
      </c>
      <c r="C84" t="s">
        <v>205</v>
      </c>
      <c r="D84" t="s">
        <v>59</v>
      </c>
      <c r="E84" t="s">
        <v>775</v>
      </c>
      <c r="F84">
        <f>player_stats[[#This Row],[Clean Sheets]]/MAX('epl_player_stats_24_25 '!AI:AI)*0.5+player_stats[[#This Row],[Goals Prevented Adjusted]]/MAX('epl_player_stats_24_25 '!BG:BG)*0.5</f>
        <v>0.27731092436974791</v>
      </c>
      <c r="G84">
        <f>player_stats[[#This Row],[Clean Sheets]]/MAX('epl_player_stats_24_25 '!AI:AI)*0.5+player_stats[[#This Row],[Clearances]]/MAX('epl_player_stats_24_25 '!AJ:AJ)*0.25+player_stats[[#This Row],[Tackles]]/MAX('epl_player_stats_24_25 '!AM:AM)*0.25</f>
        <v>0.13476356179705462</v>
      </c>
      <c r="H84">
        <f>player_stats[[#This Row],[Touches]]/MAX('epl_player_stats_24_25 '!P:P)</f>
        <v>0.23633104272482822</v>
      </c>
      <c r="I84">
        <f>player_stats[[#This Row],[Goals]]/MAX('epl_player_stats_24_25 '!H:H)*0.6+player_stats[[#This Row],[Assists]]/MAX('epl_player_stats_24_25 '!I:I)*0.25+player_stats[[#This Row],[Shots]]/MAX('epl_player_stats_24_25 '!K:K)*0.15+0.1</f>
        <v>0.50999309088625089</v>
      </c>
      <c r="J84">
        <f>player_stats[[#This Row],[Minutes]]/3420</f>
        <v>0.62046783625730995</v>
      </c>
      <c r="K84" s="2" cm="1">
        <f t="array" ref="K84">_xlfn.IFS(
E84="Goalkeeper",(
7*F84 + 2*J84 + H84),
E84="Defender",(
6*G84+3*H84+2*J84),
E84="Midfielder",(
2*G84+3*H84+4*I84+3*J84),
E84="Forward",(
6.25*I84+5*J84)
)</f>
        <v>6.2897959993256176</v>
      </c>
    </row>
    <row r="85" spans="1:11" x14ac:dyDescent="0.3">
      <c r="A85" t="s">
        <v>144</v>
      </c>
      <c r="B85">
        <v>24</v>
      </c>
      <c r="C85" t="s">
        <v>131</v>
      </c>
      <c r="D85" t="s">
        <v>66</v>
      </c>
      <c r="E85" t="s">
        <v>775</v>
      </c>
      <c r="F85">
        <f>player_stats[[#This Row],[Clean Sheets]]/MAX('epl_player_stats_24_25 '!AI:AI)*0.5+player_stats[[#This Row],[Goals Prevented Adjusted]]/MAX('epl_player_stats_24_25 '!BG:BG)*0.5</f>
        <v>0.27731092436974791</v>
      </c>
      <c r="G85">
        <f>player_stats[[#This Row],[Clean Sheets]]/MAX('epl_player_stats_24_25 '!AI:AI)*0.5+player_stats[[#This Row],[Clearances]]/MAX('epl_player_stats_24_25 '!AJ:AJ)*0.25+player_stats[[#This Row],[Tackles]]/MAX('epl_player_stats_24_25 '!AM:AM)*0.25</f>
        <v>0.12319797427452929</v>
      </c>
      <c r="H85">
        <f>player_stats[[#This Row],[Touches]]/MAX('epl_player_stats_24_25 '!P:P)</f>
        <v>0.18822826411711982</v>
      </c>
      <c r="I85">
        <f>player_stats[[#This Row],[Goals]]/MAX('epl_player_stats_24_25 '!H:H)*0.6+player_stats[[#This Row],[Assists]]/MAX('epl_player_stats_24_25 '!I:I)*0.25+player_stats[[#This Row],[Shots]]/MAX('epl_player_stats_24_25 '!K:K)*0.15+0.1</f>
        <v>0.50029363733433829</v>
      </c>
      <c r="J85">
        <f>player_stats[[#This Row],[Minutes]]/3420</f>
        <v>0.68274853801169588</v>
      </c>
      <c r="K85" s="2" cm="1">
        <f t="array" ref="K85">_xlfn.IFS(
E85="Goalkeeper",(
7*F85 + 2*J85 + H85),
E85="Defender",(
6*G85+3*H85+2*J85),
E85="Midfielder",(
2*G85+3*H85+4*I85+3*J85),
E85="Forward",(
6.25*I85+5*J85)
)</f>
        <v>6.540577923398093</v>
      </c>
    </row>
    <row r="86" spans="1:11" x14ac:dyDescent="0.3">
      <c r="A86" t="s">
        <v>75</v>
      </c>
      <c r="B86">
        <v>25</v>
      </c>
      <c r="C86" t="s">
        <v>58</v>
      </c>
      <c r="D86" t="s">
        <v>76</v>
      </c>
      <c r="E86" t="s">
        <v>775</v>
      </c>
      <c r="F86">
        <f>player_stats[[#This Row],[Clean Sheets]]/MAX('epl_player_stats_24_25 '!AI:AI)*0.5+player_stats[[#This Row],[Goals Prevented Adjusted]]/MAX('epl_player_stats_24_25 '!BG:BG)*0.5</f>
        <v>0.45588235294117652</v>
      </c>
      <c r="G86">
        <f>player_stats[[#This Row],[Clean Sheets]]/MAX('epl_player_stats_24_25 '!AI:AI)*0.5+player_stats[[#This Row],[Clearances]]/MAX('epl_player_stats_24_25 '!AJ:AJ)*0.25+player_stats[[#This Row],[Tackles]]/MAX('epl_player_stats_24_25 '!AM:AM)*0.25</f>
        <v>0.31313303920959423</v>
      </c>
      <c r="H86">
        <f>player_stats[[#This Row],[Touches]]/MAX('epl_player_stats_24_25 '!P:P)</f>
        <v>0.25007469375560204</v>
      </c>
      <c r="I86">
        <f>player_stats[[#This Row],[Goals]]/MAX('epl_player_stats_24_25 '!H:H)*0.6+player_stats[[#This Row],[Assists]]/MAX('epl_player_stats_24_25 '!I:I)*0.25+player_stats[[#This Row],[Shots]]/MAX('epl_player_stats_24_25 '!K:K)*0.15+0.1</f>
        <v>0.45820143207084985</v>
      </c>
      <c r="J86">
        <f>player_stats[[#This Row],[Minutes]]/3420</f>
        <v>0.54795321637426897</v>
      </c>
      <c r="K86" s="2" cm="1">
        <f t="array" ref="K86">_xlfn.IFS(
E86="Goalkeeper",(
7*F86 + 2*J86 + H86),
E86="Defender",(
6*G86+3*H86+2*J86),
E86="Midfielder",(
2*G86+3*H86+4*I86+3*J86),
E86="Forward",(
6.25*I86+5*J86)
)</f>
        <v>5.6035250323141561</v>
      </c>
    </row>
    <row r="87" spans="1:11" x14ac:dyDescent="0.3">
      <c r="A87" t="s">
        <v>612</v>
      </c>
      <c r="B87">
        <v>26</v>
      </c>
      <c r="C87" t="s">
        <v>784</v>
      </c>
      <c r="D87" t="s">
        <v>59</v>
      </c>
      <c r="E87" t="s">
        <v>775</v>
      </c>
      <c r="F87">
        <f>player_stats[[#This Row],[Clean Sheets]]/MAX('epl_player_stats_24_25 '!AI:AI)*0.5+player_stats[[#This Row],[Goals Prevented Adjusted]]/MAX('epl_player_stats_24_25 '!BG:BG)*0.5</f>
        <v>0.27731092436974791</v>
      </c>
      <c r="G87">
        <f>player_stats[[#This Row],[Clean Sheets]]/MAX('epl_player_stats_24_25 '!AI:AI)*0.5+player_stats[[#This Row],[Clearances]]/MAX('epl_player_stats_24_25 '!AJ:AJ)*0.25+player_stats[[#This Row],[Tackles]]/MAX('epl_player_stats_24_25 '!AM:AM)*0.25</f>
        <v>0.12902348847324924</v>
      </c>
      <c r="H87">
        <f>player_stats[[#This Row],[Touches]]/MAX('epl_player_stats_24_25 '!P:P)</f>
        <v>0.224081266806095</v>
      </c>
      <c r="I87">
        <f>player_stats[[#This Row],[Goals]]/MAX('epl_player_stats_24_25 '!H:H)*0.6+player_stats[[#This Row],[Assists]]/MAX('epl_player_stats_24_25 '!I:I)*0.25+player_stats[[#This Row],[Shots]]/MAX('epl_player_stats_24_25 '!K:K)*0.15+0.1</f>
        <v>0.47541454682494821</v>
      </c>
      <c r="J87">
        <f>player_stats[[#This Row],[Minutes]]/3420</f>
        <v>0.64502923976608184</v>
      </c>
      <c r="K87" s="2" cm="1">
        <f t="array" ref="K87">_xlfn.IFS(
E87="Goalkeeper",(
7*F87 + 2*J87 + H87),
E87="Defender",(
6*G87+3*H87+2*J87),
E87="Midfielder",(
2*G87+3*H87+4*I87+3*J87),
E87="Forward",(
6.25*I87+5*J87)
)</f>
        <v>6.1964871164863355</v>
      </c>
    </row>
    <row r="88" spans="1:11" x14ac:dyDescent="0.3">
      <c r="A88" t="s">
        <v>312</v>
      </c>
      <c r="B88">
        <v>24</v>
      </c>
      <c r="C88" t="s">
        <v>300</v>
      </c>
      <c r="D88" t="s">
        <v>257</v>
      </c>
      <c r="E88" t="s">
        <v>775</v>
      </c>
      <c r="F88">
        <f>player_stats[[#This Row],[Clean Sheets]]/MAX('epl_player_stats_24_25 '!AI:AI)*0.5+player_stats[[#This Row],[Goals Prevented Adjusted]]/MAX('epl_player_stats_24_25 '!BG:BG)*0.5</f>
        <v>0.45588235294117652</v>
      </c>
      <c r="G88">
        <f>player_stats[[#This Row],[Clean Sheets]]/MAX('epl_player_stats_24_25 '!AI:AI)*0.5+player_stats[[#This Row],[Clearances]]/MAX('epl_player_stats_24_25 '!AJ:AJ)*0.25+player_stats[[#This Row],[Tackles]]/MAX('epl_player_stats_24_25 '!AM:AM)*0.25</f>
        <v>0.36511992791897097</v>
      </c>
      <c r="H88">
        <f>player_stats[[#This Row],[Touches]]/MAX('epl_player_stats_24_25 '!P:P)</f>
        <v>0.37227367792052585</v>
      </c>
      <c r="I88">
        <f>player_stats[[#This Row],[Goals]]/MAX('epl_player_stats_24_25 '!H:H)*0.6+player_stats[[#This Row],[Assists]]/MAX('epl_player_stats_24_25 '!I:I)*0.25+player_stats[[#This Row],[Shots]]/MAX('epl_player_stats_24_25 '!K:K)*0.15+0.1</f>
        <v>0.37719050310910118</v>
      </c>
      <c r="J88">
        <f>player_stats[[#This Row],[Minutes]]/3420</f>
        <v>0.71345029239766078</v>
      </c>
      <c r="K88" s="2" cm="1">
        <f t="array" ref="K88">_xlfn.IFS(
E88="Goalkeeper",(
7*F88 + 2*J88 + H88),
E88="Defender",(
6*G88+3*H88+2*J88),
E88="Midfielder",(
2*G88+3*H88+4*I88+3*J88),
E88="Forward",(
6.25*I88+5*J88)
)</f>
        <v>5.9246921064201867</v>
      </c>
    </row>
    <row r="89" spans="1:11" x14ac:dyDescent="0.3">
      <c r="A89" t="s">
        <v>405</v>
      </c>
      <c r="B89">
        <v>37</v>
      </c>
      <c r="C89" t="s">
        <v>391</v>
      </c>
      <c r="D89" t="s">
        <v>59</v>
      </c>
      <c r="E89" t="s">
        <v>775</v>
      </c>
      <c r="F89">
        <f>player_stats[[#This Row],[Clean Sheets]]/MAX('epl_player_stats_24_25 '!AI:AI)*0.5+player_stats[[#This Row],[Goals Prevented Adjusted]]/MAX('epl_player_stats_24_25 '!BG:BG)*0.5</f>
        <v>0.20588235294117649</v>
      </c>
      <c r="G89">
        <f>player_stats[[#This Row],[Clean Sheets]]/MAX('epl_player_stats_24_25 '!AI:AI)*0.5+player_stats[[#This Row],[Clearances]]/MAX('epl_player_stats_24_25 '!AJ:AJ)*0.25+player_stats[[#This Row],[Tackles]]/MAX('epl_player_stats_24_25 '!AM:AM)*0.25</f>
        <v>6.0507674144037779E-2</v>
      </c>
      <c r="H89">
        <f>player_stats[[#This Row],[Touches]]/MAX('epl_player_stats_24_25 '!P:P)</f>
        <v>0.18852703913952792</v>
      </c>
      <c r="I89">
        <f>player_stats[[#This Row],[Goals]]/MAX('epl_player_stats_24_25 '!H:H)*0.6+player_stats[[#This Row],[Assists]]/MAX('epl_player_stats_24_25 '!I:I)*0.25+player_stats[[#This Row],[Shots]]/MAX('epl_player_stats_24_25 '!K:K)*0.15+0.1</f>
        <v>0.48438540292695176</v>
      </c>
      <c r="J89">
        <f>player_stats[[#This Row],[Minutes]]/3420</f>
        <v>0.83011695906432748</v>
      </c>
      <c r="K89" s="2" cm="1">
        <f t="array" ref="K89">_xlfn.IFS(
E89="Goalkeeper",(
7*F89 + 2*J89 + H89),
E89="Defender",(
6*G89+3*H89+2*J89),
E89="Midfielder",(
2*G89+3*H89+4*I89+3*J89),
E89="Forward",(
6.25*I89+5*J89)
)</f>
        <v>7.177993563615086</v>
      </c>
    </row>
    <row r="90" spans="1:11" x14ac:dyDescent="0.3">
      <c r="A90" t="s">
        <v>524</v>
      </c>
      <c r="B90">
        <v>26</v>
      </c>
      <c r="C90" t="s">
        <v>786</v>
      </c>
      <c r="D90" t="s">
        <v>59</v>
      </c>
      <c r="E90" t="s">
        <v>773</v>
      </c>
      <c r="F90">
        <f>player_stats[[#This Row],[Clean Sheets]]/MAX('epl_player_stats_24_25 '!AI:AI)*0.5+player_stats[[#This Row],[Goals Prevented Adjusted]]/MAX('epl_player_stats_24_25 '!BG:BG)*0.5</f>
        <v>0.31302521008403361</v>
      </c>
      <c r="G90">
        <f>player_stats[[#This Row],[Clean Sheets]]/MAX('epl_player_stats_24_25 '!AI:AI)*0.5+player_stats[[#This Row],[Clearances]]/MAX('epl_player_stats_24_25 '!AJ:AJ)*0.25+player_stats[[#This Row],[Tackles]]/MAX('epl_player_stats_24_25 '!AM:AM)*0.25</f>
        <v>0.14858168147641831</v>
      </c>
      <c r="H90">
        <f>player_stats[[#This Row],[Touches]]/MAX('epl_player_stats_24_25 '!P:P)</f>
        <v>0.26292201971915147</v>
      </c>
      <c r="I90">
        <f>player_stats[[#This Row],[Goals]]/MAX('epl_player_stats_24_25 '!H:H)*0.6+player_stats[[#This Row],[Assists]]/MAX('epl_player_stats_24_25 '!I:I)*0.25+player_stats[[#This Row],[Shots]]/MAX('epl_player_stats_24_25 '!K:K)*0.15+0.1</f>
        <v>0.49668048489416494</v>
      </c>
      <c r="J90">
        <f>player_stats[[#This Row],[Minutes]]/3420</f>
        <v>0.51315789473684215</v>
      </c>
      <c r="K90" s="2" cm="1">
        <f t="array" ref="K90">_xlfn.IFS(
E90="Goalkeeper",(
7*F90 + 2*J90 + H90),
E90="Defender",(
6*G90+3*H90+2*J90),
E90="Midfielder",(
2*G90+3*H90+4*I90+3*J90),
E90="Forward",(
6.25*I90+5*J90)
)</f>
        <v>4.6121250458974767</v>
      </c>
    </row>
    <row r="91" spans="1:11" x14ac:dyDescent="0.3">
      <c r="A91" t="s">
        <v>615</v>
      </c>
      <c r="B91">
        <v>27</v>
      </c>
      <c r="C91" t="s">
        <v>784</v>
      </c>
      <c r="D91" t="s">
        <v>59</v>
      </c>
      <c r="E91" t="s">
        <v>773</v>
      </c>
      <c r="F91">
        <f>player_stats[[#This Row],[Clean Sheets]]/MAX('epl_player_stats_24_25 '!AI:AI)*0.5+player_stats[[#This Row],[Goals Prevented Adjusted]]/MAX('epl_player_stats_24_25 '!BG:BG)*0.5</f>
        <v>0.20588235294117649</v>
      </c>
      <c r="G91">
        <f>player_stats[[#This Row],[Clean Sheets]]/MAX('epl_player_stats_24_25 '!AI:AI)*0.5+player_stats[[#This Row],[Clearances]]/MAX('epl_player_stats_24_25 '!AJ:AJ)*0.25+player_stats[[#This Row],[Tackles]]/MAX('epl_player_stats_24_25 '!AM:AM)*0.25</f>
        <v>7.5832660162803697E-2</v>
      </c>
      <c r="H91">
        <f>player_stats[[#This Row],[Touches]]/MAX('epl_player_stats_24_25 '!P:P)</f>
        <v>0.47296086047206454</v>
      </c>
      <c r="I91">
        <f>player_stats[[#This Row],[Goals]]/MAX('epl_player_stats_24_25 '!H:H)*0.6+player_stats[[#This Row],[Assists]]/MAX('epl_player_stats_24_25 '!I:I)*0.25+player_stats[[#This Row],[Shots]]/MAX('epl_player_stats_24_25 '!K:K)*0.15+0.1</f>
        <v>0.47933075811820869</v>
      </c>
      <c r="J91">
        <f>player_stats[[#This Row],[Minutes]]/3420</f>
        <v>0.53099415204678357</v>
      </c>
      <c r="K91" s="2" cm="1">
        <f t="array" ref="K91">_xlfn.IFS(
E91="Goalkeeper",(
7*F91 + 2*J91 + H91),
E91="Defender",(
6*G91+3*H91+2*J91),
E91="Midfielder",(
2*G91+3*H91+4*I91+3*J91),
E91="Forward",(
6.25*I91+5*J91)
)</f>
        <v>5.080853390354986</v>
      </c>
    </row>
    <row r="92" spans="1:11" x14ac:dyDescent="0.3">
      <c r="A92" t="s">
        <v>330</v>
      </c>
      <c r="B92">
        <v>28</v>
      </c>
      <c r="C92" t="s">
        <v>329</v>
      </c>
      <c r="D92" t="s">
        <v>178</v>
      </c>
      <c r="E92" t="s">
        <v>773</v>
      </c>
      <c r="F92">
        <f>player_stats[[#This Row],[Clean Sheets]]/MAX('epl_player_stats_24_25 '!AI:AI)*0.5+player_stats[[#This Row],[Goals Prevented Adjusted]]/MAX('epl_player_stats_24_25 '!BG:BG)*0.5</f>
        <v>0.27731092436974791</v>
      </c>
      <c r="G92">
        <f>player_stats[[#This Row],[Clean Sheets]]/MAX('epl_player_stats_24_25 '!AI:AI)*0.5+player_stats[[#This Row],[Clearances]]/MAX('epl_player_stats_24_25 '!AJ:AJ)*0.25+player_stats[[#This Row],[Tackles]]/MAX('epl_player_stats_24_25 '!AM:AM)*0.25</f>
        <v>0.18306095818057538</v>
      </c>
      <c r="H92">
        <f>player_stats[[#This Row],[Touches]]/MAX('epl_player_stats_24_25 '!P:P)</f>
        <v>0.59247086943531524</v>
      </c>
      <c r="I92">
        <f>player_stats[[#This Row],[Goals]]/MAX('epl_player_stats_24_25 '!H:H)*0.6+player_stats[[#This Row],[Assists]]/MAX('epl_player_stats_24_25 '!I:I)*0.25+player_stats[[#This Row],[Shots]]/MAX('epl_player_stats_24_25 '!K:K)*0.15+0.1</f>
        <v>0.5367533446391558</v>
      </c>
      <c r="J92">
        <f>player_stats[[#This Row],[Minutes]]/3420</f>
        <v>0.87543859649122802</v>
      </c>
      <c r="K92" s="2" cm="1">
        <f t="array" ref="K92">_xlfn.IFS(
E92="Goalkeeper",(
7*F92 + 2*J92 + H92),
E92="Defender",(
6*G92+3*H92+2*J92),
E92="Midfielder",(
2*G92+3*H92+4*I92+3*J92),
E92="Forward",(
6.25*I92+5*J92)
)</f>
        <v>6.9168636926974045</v>
      </c>
    </row>
    <row r="93" spans="1:11" x14ac:dyDescent="0.3">
      <c r="A93" t="s">
        <v>305</v>
      </c>
      <c r="B93">
        <v>26</v>
      </c>
      <c r="C93" t="s">
        <v>300</v>
      </c>
      <c r="D93" t="s">
        <v>306</v>
      </c>
      <c r="E93" t="s">
        <v>775</v>
      </c>
      <c r="F93">
        <f>player_stats[[#This Row],[Clean Sheets]]/MAX('epl_player_stats_24_25 '!AI:AI)*0.5+player_stats[[#This Row],[Goals Prevented Adjusted]]/MAX('epl_player_stats_24_25 '!BG:BG)*0.5</f>
        <v>0.24159663865546221</v>
      </c>
      <c r="G93">
        <f>player_stats[[#This Row],[Clean Sheets]]/MAX('epl_player_stats_24_25 '!AI:AI)*0.5+player_stats[[#This Row],[Clearances]]/MAX('epl_player_stats_24_25 '!AJ:AJ)*0.25+player_stats[[#This Row],[Tackles]]/MAX('epl_player_stats_24_25 '!AM:AM)*0.25</f>
        <v>8.6823463617721988E-2</v>
      </c>
      <c r="H93">
        <f>player_stats[[#This Row],[Touches]]/MAX('epl_player_stats_24_25 '!P:P)</f>
        <v>0.17956378846728413</v>
      </c>
      <c r="I93">
        <f>player_stats[[#This Row],[Goals]]/MAX('epl_player_stats_24_25 '!H:H)*0.6+player_stats[[#This Row],[Assists]]/MAX('epl_player_stats_24_25 '!I:I)*0.25+player_stats[[#This Row],[Shots]]/MAX('epl_player_stats_24_25 '!K:K)*0.15+0.1</f>
        <v>0.3860090446579989</v>
      </c>
      <c r="J93">
        <f>player_stats[[#This Row],[Minutes]]/3420</f>
        <v>0.44678362573099417</v>
      </c>
      <c r="K93" s="2" cm="1">
        <f t="array" ref="K93">_xlfn.IFS(
E93="Goalkeeper",(
7*F93 + 2*J93 + H93),
E93="Defender",(
6*G93+3*H93+2*J93),
E93="Midfielder",(
2*G93+3*H93+4*I93+3*J93),
E93="Forward",(
6.25*I93+5*J93)
)</f>
        <v>4.646474657767464</v>
      </c>
    </row>
    <row r="94" spans="1:11" x14ac:dyDescent="0.3">
      <c r="A94" t="s">
        <v>348</v>
      </c>
      <c r="B94">
        <v>23</v>
      </c>
      <c r="C94" t="s">
        <v>329</v>
      </c>
      <c r="D94" t="s">
        <v>66</v>
      </c>
      <c r="E94" t="s">
        <v>775</v>
      </c>
      <c r="F94">
        <f>player_stats[[#This Row],[Clean Sheets]]/MAX('epl_player_stats_24_25 '!AI:AI)*0.5+player_stats[[#This Row],[Goals Prevented Adjusted]]/MAX('epl_player_stats_24_25 '!BG:BG)*0.5</f>
        <v>0.20588235294117649</v>
      </c>
      <c r="G94">
        <f>player_stats[[#This Row],[Clean Sheets]]/MAX('epl_player_stats_24_25 '!AI:AI)*0.5+player_stats[[#This Row],[Clearances]]/MAX('epl_player_stats_24_25 '!AJ:AJ)*0.25+player_stats[[#This Row],[Tackles]]/MAX('epl_player_stats_24_25 '!AM:AM)*0.25</f>
        <v>3.3259802398558379E-2</v>
      </c>
      <c r="H94">
        <f>player_stats[[#This Row],[Touches]]/MAX('epl_player_stats_24_25 '!P:P)</f>
        <v>0.110845533313415</v>
      </c>
      <c r="I94">
        <f>player_stats[[#This Row],[Goals]]/MAX('epl_player_stats_24_25 '!H:H)*0.6+player_stats[[#This Row],[Assists]]/MAX('epl_player_stats_24_25 '!I:I)*0.25+player_stats[[#This Row],[Shots]]/MAX('epl_player_stats_24_25 '!K:K)*0.15+0.1</f>
        <v>0.37530776961246148</v>
      </c>
      <c r="J94">
        <f>player_stats[[#This Row],[Minutes]]/3420</f>
        <v>0.27807017543859647</v>
      </c>
      <c r="K94" s="2" cm="1">
        <f t="array" ref="K94">_xlfn.IFS(
E94="Goalkeeper",(
7*F94 + 2*J94 + H94),
E94="Defender",(
6*G94+3*H94+2*J94),
E94="Midfielder",(
2*G94+3*H94+4*I94+3*J94),
E94="Forward",(
6.25*I94+5*J94)
)</f>
        <v>3.7360244372708666</v>
      </c>
    </row>
    <row r="95" spans="1:11" x14ac:dyDescent="0.3">
      <c r="A95" t="s">
        <v>282</v>
      </c>
      <c r="B95">
        <v>26</v>
      </c>
      <c r="C95" t="s">
        <v>270</v>
      </c>
      <c r="D95" t="s">
        <v>59</v>
      </c>
      <c r="E95" t="s">
        <v>773</v>
      </c>
      <c r="F95">
        <f>player_stats[[#This Row],[Clean Sheets]]/MAX('epl_player_stats_24_25 '!AI:AI)*0.5+player_stats[[#This Row],[Goals Prevented Adjusted]]/MAX('epl_player_stats_24_25 '!BG:BG)*0.5</f>
        <v>0.27731092436974791</v>
      </c>
      <c r="G95">
        <f>player_stats[[#This Row],[Clean Sheets]]/MAX('epl_player_stats_24_25 '!AI:AI)*0.5+player_stats[[#This Row],[Clearances]]/MAX('epl_player_stats_24_25 '!AJ:AJ)*0.25+player_stats[[#This Row],[Tackles]]/MAX('epl_player_stats_24_25 '!AM:AM)*0.25</f>
        <v>0.15300130491518049</v>
      </c>
      <c r="H95">
        <f>player_stats[[#This Row],[Touches]]/MAX('epl_player_stats_24_25 '!P:P)</f>
        <v>0.47385718553928891</v>
      </c>
      <c r="I95">
        <f>player_stats[[#This Row],[Goals]]/MAX('epl_player_stats_24_25 '!H:H)*0.6+player_stats[[#This Row],[Assists]]/MAX('epl_player_stats_24_25 '!I:I)*0.25+player_stats[[#This Row],[Shots]]/MAX('epl_player_stats_24_25 '!K:K)*0.15+0.1</f>
        <v>0.6274480246215689</v>
      </c>
      <c r="J95">
        <f>player_stats[[#This Row],[Minutes]]/3420</f>
        <v>0.76023391812865493</v>
      </c>
      <c r="K95" s="2" cm="1">
        <f t="array" ref="K95">_xlfn.IFS(
E95="Goalkeeper",(
7*F95 + 2*J95 + H95),
E95="Defender",(
6*G95+3*H95+2*J95),
E95="Midfielder",(
2*G95+3*H95+4*I95+3*J95),
E95="Forward",(
6.25*I95+5*J95)
)</f>
        <v>6.5180680193204683</v>
      </c>
    </row>
    <row r="96" spans="1:11" x14ac:dyDescent="0.3">
      <c r="A96" t="s">
        <v>68</v>
      </c>
      <c r="B96">
        <v>23</v>
      </c>
      <c r="C96" t="s">
        <v>58</v>
      </c>
      <c r="D96" t="s">
        <v>66</v>
      </c>
      <c r="E96" t="s">
        <v>773</v>
      </c>
      <c r="F96">
        <f>player_stats[[#This Row],[Clean Sheets]]/MAX('epl_player_stats_24_25 '!AI:AI)*0.5+player_stats[[#This Row],[Goals Prevented Adjusted]]/MAX('epl_player_stats_24_25 '!BG:BG)*0.5</f>
        <v>0.31302521008403361</v>
      </c>
      <c r="G96">
        <f>player_stats[[#This Row],[Clean Sheets]]/MAX('epl_player_stats_24_25 '!AI:AI)*0.5+player_stats[[#This Row],[Clearances]]/MAX('epl_player_stats_24_25 '!AJ:AJ)*0.25+player_stats[[#This Row],[Tackles]]/MAX('epl_player_stats_24_25 '!AM:AM)*0.25</f>
        <v>0.16690486546945876</v>
      </c>
      <c r="H96">
        <f>player_stats[[#This Row],[Touches]]/MAX('epl_player_stats_24_25 '!P:P)</f>
        <v>0.32357334926800119</v>
      </c>
      <c r="I96">
        <f>player_stats[[#This Row],[Goals]]/MAX('epl_player_stats_24_25 '!H:H)*0.6+player_stats[[#This Row],[Assists]]/MAX('epl_player_stats_24_25 '!I:I)*0.25+player_stats[[#This Row],[Shots]]/MAX('epl_player_stats_24_25 '!K:K)*0.15+0.1</f>
        <v>0.45631869857421015</v>
      </c>
      <c r="J96">
        <f>player_stats[[#This Row],[Minutes]]/3420</f>
        <v>0.67251461988304095</v>
      </c>
      <c r="K96" s="2" cm="1">
        <f t="array" ref="K96">_xlfn.IFS(
E96="Goalkeeper",(
7*F96 + 2*J96 + H96),
E96="Defender",(
6*G96+3*H96+2*J96),
E96="Midfielder",(
2*G96+3*H96+4*I96+3*J96),
E96="Forward",(
6.25*I96+5*J96)
)</f>
        <v>5.1473484326888848</v>
      </c>
    </row>
    <row r="97" spans="1:11" x14ac:dyDescent="0.3">
      <c r="A97" t="s">
        <v>525</v>
      </c>
      <c r="B97">
        <v>29</v>
      </c>
      <c r="C97" t="s">
        <v>786</v>
      </c>
      <c r="D97" t="s">
        <v>59</v>
      </c>
      <c r="E97" t="s">
        <v>773</v>
      </c>
      <c r="F97">
        <f>player_stats[[#This Row],[Clean Sheets]]/MAX('epl_player_stats_24_25 '!AI:AI)*0.5+player_stats[[#This Row],[Goals Prevented Adjusted]]/MAX('epl_player_stats_24_25 '!BG:BG)*0.5</f>
        <v>0.27731092436974791</v>
      </c>
      <c r="G97">
        <f>player_stats[[#This Row],[Clean Sheets]]/MAX('epl_player_stats_24_25 '!AI:AI)*0.5+player_stats[[#This Row],[Clearances]]/MAX('epl_player_stats_24_25 '!AJ:AJ)*0.25+player_stats[[#This Row],[Tackles]]/MAX('epl_player_stats_24_25 '!AM:AM)*0.25</f>
        <v>0.10138724911452184</v>
      </c>
      <c r="H97">
        <f>player_stats[[#This Row],[Touches]]/MAX('epl_player_stats_24_25 '!P:P)</f>
        <v>0.40752913056468482</v>
      </c>
      <c r="I97">
        <f>player_stats[[#This Row],[Goals]]/MAX('epl_player_stats_24_25 '!H:H)*0.6+player_stats[[#This Row],[Assists]]/MAX('epl_player_stats_24_25 '!I:I)*0.25+player_stats[[#This Row],[Shots]]/MAX('epl_player_stats_24_25 '!K:K)*0.15+0.1</f>
        <v>0.53792161296400975</v>
      </c>
      <c r="J97">
        <f>player_stats[[#This Row],[Minutes]]/3420</f>
        <v>0.69561403508771935</v>
      </c>
      <c r="K97" s="2" cm="1">
        <f t="array" ref="K97">_xlfn.IFS(
E97="Goalkeeper",(
7*F97 + 2*J97 + H97),
E97="Defender",(
6*G97+3*H97+2*J97),
E97="Midfielder",(
2*G97+3*H97+4*I97+3*J97),
E97="Forward",(
6.25*I97+5*J97)
)</f>
        <v>5.6638904470422951</v>
      </c>
    </row>
    <row r="98" spans="1:11" x14ac:dyDescent="0.3">
      <c r="A98" t="s">
        <v>489</v>
      </c>
      <c r="B98">
        <v>22</v>
      </c>
      <c r="C98" t="s">
        <v>787</v>
      </c>
      <c r="D98" t="s">
        <v>233</v>
      </c>
      <c r="E98" t="s">
        <v>773</v>
      </c>
      <c r="F98">
        <f>player_stats[[#This Row],[Clean Sheets]]/MAX('epl_player_stats_24_25 '!AI:AI)*0.5+player_stats[[#This Row],[Goals Prevented Adjusted]]/MAX('epl_player_stats_24_25 '!BG:BG)*0.5</f>
        <v>0.38445378151260506</v>
      </c>
      <c r="G98">
        <f>player_stats[[#This Row],[Clean Sheets]]/MAX('epl_player_stats_24_25 '!AI:AI)*0.5+player_stats[[#This Row],[Clearances]]/MAX('epl_player_stats_24_25 '!AJ:AJ)*0.25+player_stats[[#This Row],[Tackles]]/MAX('epl_player_stats_24_25 '!AM:AM)*0.25</f>
        <v>0.26652892561983471</v>
      </c>
      <c r="H98">
        <f>player_stats[[#This Row],[Touches]]/MAX('epl_player_stats_24_25 '!P:P)</f>
        <v>0.39408425455631907</v>
      </c>
      <c r="I98">
        <f>player_stats[[#This Row],[Goals]]/MAX('epl_player_stats_24_25 '!H:H)*0.6+player_stats[[#This Row],[Assists]]/MAX('epl_player_stats_24_25 '!I:I)*0.25+player_stats[[#This Row],[Shots]]/MAX('epl_player_stats_24_25 '!K:K)*0.15+0.1</f>
        <v>0.46442434520444698</v>
      </c>
      <c r="J98">
        <f>player_stats[[#This Row],[Minutes]]/3420</f>
        <v>0.55584795321637426</v>
      </c>
      <c r="K98" s="2" cm="1">
        <f t="array" ref="K98">_xlfn.IFS(
E98="Goalkeeper",(
7*F98 + 2*J98 + H98),
E98="Defender",(
6*G98+3*H98+2*J98),
E98="Midfielder",(
2*G98+3*H98+4*I98+3*J98),
E98="Forward",(
6.25*I98+5*J98)
)</f>
        <v>5.2405518553755375</v>
      </c>
    </row>
    <row r="99" spans="1:11" x14ac:dyDescent="0.3">
      <c r="A99" t="s">
        <v>79</v>
      </c>
      <c r="B99">
        <v>29</v>
      </c>
      <c r="C99" t="s">
        <v>58</v>
      </c>
      <c r="D99" t="s">
        <v>80</v>
      </c>
      <c r="E99" t="s">
        <v>773</v>
      </c>
      <c r="F99">
        <f>player_stats[[#This Row],[Clean Sheets]]/MAX('epl_player_stats_24_25 '!AI:AI)*0.5+player_stats[[#This Row],[Goals Prevented Adjusted]]/MAX('epl_player_stats_24_25 '!BG:BG)*0.5</f>
        <v>0.38445378151260506</v>
      </c>
      <c r="G99">
        <f>player_stats[[#This Row],[Clean Sheets]]/MAX('epl_player_stats_24_25 '!AI:AI)*0.5+player_stats[[#This Row],[Clearances]]/MAX('epl_player_stats_24_25 '!AJ:AJ)*0.25+player_stats[[#This Row],[Tackles]]/MAX('epl_player_stats_24_25 '!AM:AM)*0.25</f>
        <v>0.25130491518051329</v>
      </c>
      <c r="H99">
        <f>player_stats[[#This Row],[Touches]]/MAX('epl_player_stats_24_25 '!P:P)</f>
        <v>0.42127278159545861</v>
      </c>
      <c r="I99">
        <f>player_stats[[#This Row],[Goals]]/MAX('epl_player_stats_24_25 '!H:H)*0.6+player_stats[[#This Row],[Assists]]/MAX('epl_player_stats_24_25 '!I:I)*0.25+player_stats[[#This Row],[Shots]]/MAX('epl_player_stats_24_25 '!K:K)*0.15+0.1</f>
        <v>0.5397886439294014</v>
      </c>
      <c r="J99">
        <f>player_stats[[#This Row],[Minutes]]/3420</f>
        <v>0.74561403508771928</v>
      </c>
      <c r="K99" s="2" cm="1">
        <f t="array" ref="K99">_xlfn.IFS(
E99="Goalkeeper",(
7*F99 + 2*J99 + H99),
E99="Defender",(
6*G99+3*H99+2*J99),
E99="Midfielder",(
2*G99+3*H99+4*I99+3*J99),
E99="Forward",(
6.25*I99+5*J99)
)</f>
        <v>6.1624248561281654</v>
      </c>
    </row>
    <row r="100" spans="1:11" x14ac:dyDescent="0.3">
      <c r="A100" t="s">
        <v>122</v>
      </c>
      <c r="B100">
        <v>22</v>
      </c>
      <c r="C100" t="s">
        <v>98</v>
      </c>
      <c r="D100" t="s">
        <v>59</v>
      </c>
      <c r="E100" t="s">
        <v>773</v>
      </c>
      <c r="F100">
        <f>player_stats[[#This Row],[Clean Sheets]]/MAX('epl_player_stats_24_25 '!AI:AI)*0.5+player_stats[[#This Row],[Goals Prevented Adjusted]]/MAX('epl_player_stats_24_25 '!BG:BG)*0.5</f>
        <v>0.38445378151260506</v>
      </c>
      <c r="G100">
        <f>player_stats[[#This Row],[Clean Sheets]]/MAX('epl_player_stats_24_25 '!AI:AI)*0.5+player_stats[[#This Row],[Clearances]]/MAX('epl_player_stats_24_25 '!AJ:AJ)*0.25+player_stats[[#This Row],[Tackles]]/MAX('epl_player_stats_24_25 '!AM:AM)*0.25</f>
        <v>0.27799353756291556</v>
      </c>
      <c r="H100">
        <f>player_stats[[#This Row],[Touches]]/MAX('epl_player_stats_24_25 '!P:P)</f>
        <v>0.45652823423961758</v>
      </c>
      <c r="I100">
        <f>player_stats[[#This Row],[Goals]]/MAX('epl_player_stats_24_25 '!H:H)*0.6+player_stats[[#This Row],[Assists]]/MAX('epl_player_stats_24_25 '!I:I)*0.25+player_stats[[#This Row],[Shots]]/MAX('epl_player_stats_24_25 '!K:K)*0.15+0.1</f>
        <v>0.53965203190754352</v>
      </c>
      <c r="J100">
        <f>player_stats[[#This Row],[Minutes]]/3420</f>
        <v>0.91491228070175434</v>
      </c>
      <c r="K100" s="2" cm="1">
        <f t="array" ref="K100">_xlfn.IFS(
E100="Goalkeeper",(
7*F100 + 2*J100 + H100),
E100="Defender",(
6*G100+3*H100+2*J100),
E100="Midfielder",(
2*G100+3*H100+4*I100+3*J100),
E100="Forward",(
6.25*I100+5*J100)
)</f>
        <v>6.8289167475801218</v>
      </c>
    </row>
    <row r="101" spans="1:11" x14ac:dyDescent="0.3">
      <c r="A101" t="s">
        <v>493</v>
      </c>
      <c r="B101">
        <v>29</v>
      </c>
      <c r="C101" t="s">
        <v>787</v>
      </c>
      <c r="D101" t="s">
        <v>176</v>
      </c>
      <c r="E101" t="s">
        <v>773</v>
      </c>
      <c r="F101">
        <f>player_stats[[#This Row],[Clean Sheets]]/MAX('epl_player_stats_24_25 '!AI:AI)*0.5+player_stats[[#This Row],[Goals Prevented Adjusted]]/MAX('epl_player_stats_24_25 '!BG:BG)*0.5</f>
        <v>0.52731092436974791</v>
      </c>
      <c r="G101">
        <f>player_stats[[#This Row],[Clean Sheets]]/MAX('epl_player_stats_24_25 '!AI:AI)*0.5+player_stats[[#This Row],[Clearances]]/MAX('epl_player_stats_24_25 '!AJ:AJ)*0.25+player_stats[[#This Row],[Tackles]]/MAX('epl_player_stats_24_25 '!AM:AM)*0.25</f>
        <v>0.51031504380786674</v>
      </c>
      <c r="H101">
        <f>player_stats[[#This Row],[Touches]]/MAX('epl_player_stats_24_25 '!P:P)</f>
        <v>0.83089333731700032</v>
      </c>
      <c r="I101">
        <f>player_stats[[#This Row],[Goals]]/MAX('epl_player_stats_24_25 '!H:H)*0.6+player_stats[[#This Row],[Assists]]/MAX('epl_player_stats_24_25 '!I:I)*0.25+player_stats[[#This Row],[Shots]]/MAX('epl_player_stats_24_25 '!K:K)*0.15+0.1</f>
        <v>0.64047170403869103</v>
      </c>
      <c r="J101">
        <f>player_stats[[#This Row],[Minutes]]/3420</f>
        <v>0.88421052631578945</v>
      </c>
      <c r="K101" s="2" cm="1">
        <f t="array" ref="K101">_xlfn.IFS(
E101="Goalkeeper",(
7*F101 + 2*J101 + H101),
E101="Defender",(
6*G101+3*H101+2*J101),
E101="Midfielder",(
2*G101+3*H101+4*I101+3*J101),
E101="Forward",(
6.25*I101+5*J101)
)</f>
        <v>8.7278284946688665</v>
      </c>
    </row>
    <row r="102" spans="1:11" x14ac:dyDescent="0.3">
      <c r="A102" t="s">
        <v>477</v>
      </c>
      <c r="B102">
        <v>25</v>
      </c>
      <c r="C102" t="s">
        <v>453</v>
      </c>
      <c r="D102" t="s">
        <v>388</v>
      </c>
      <c r="E102" t="s">
        <v>775</v>
      </c>
      <c r="F102">
        <f>player_stats[[#This Row],[Clean Sheets]]/MAX('epl_player_stats_24_25 '!AI:AI)*0.5+player_stats[[#This Row],[Goals Prevented Adjusted]]/MAX('epl_player_stats_24_25 '!BG:BG)*0.5</f>
        <v>0.31302521008403361</v>
      </c>
      <c r="G102">
        <f>player_stats[[#This Row],[Clean Sheets]]/MAX('epl_player_stats_24_25 '!AI:AI)*0.5+player_stats[[#This Row],[Clearances]]/MAX('epl_player_stats_24_25 '!AJ:AJ)*0.25+player_stats[[#This Row],[Tackles]]/MAX('epl_player_stats_24_25 '!AM:AM)*0.25</f>
        <v>0.13467812092214004</v>
      </c>
      <c r="H102">
        <f>player_stats[[#This Row],[Touches]]/MAX('epl_player_stats_24_25 '!P:P)</f>
        <v>0.16761278757095907</v>
      </c>
      <c r="I102">
        <f>player_stats[[#This Row],[Goals]]/MAX('epl_player_stats_24_25 '!H:H)*0.6+player_stats[[#This Row],[Assists]]/MAX('epl_player_stats_24_25 '!I:I)*0.25+player_stats[[#This Row],[Shots]]/MAX('epl_player_stats_24_25 '!K:K)*0.15+0.1</f>
        <v>0.36531938948558507</v>
      </c>
      <c r="J102">
        <f>player_stats[[#This Row],[Minutes]]/3420</f>
        <v>0.34561403508771932</v>
      </c>
      <c r="K102" s="2" cm="1">
        <f t="array" ref="K102">_xlfn.IFS(
E102="Goalkeeper",(
7*F102 + 2*J102 + H102),
E102="Defender",(
6*G102+3*H102+2*J102),
E102="Midfielder",(
2*G102+3*H102+4*I102+3*J102),
E102="Forward",(
6.25*I102+5*J102)
)</f>
        <v>4.0113163597235033</v>
      </c>
    </row>
    <row r="103" spans="1:11" x14ac:dyDescent="0.3">
      <c r="A103" t="s">
        <v>629</v>
      </c>
      <c r="B103">
        <v>32</v>
      </c>
      <c r="C103" t="s">
        <v>784</v>
      </c>
      <c r="D103" t="s">
        <v>187</v>
      </c>
      <c r="E103" t="s">
        <v>773</v>
      </c>
      <c r="F103">
        <f>player_stats[[#This Row],[Clean Sheets]]/MAX('epl_player_stats_24_25 '!AI:AI)*0.5+player_stats[[#This Row],[Goals Prevented Adjusted]]/MAX('epl_player_stats_24_25 '!BG:BG)*0.5</f>
        <v>0.27731092436974791</v>
      </c>
      <c r="G103">
        <f>player_stats[[#This Row],[Clean Sheets]]/MAX('epl_player_stats_24_25 '!AI:AI)*0.5+player_stats[[#This Row],[Clearances]]/MAX('epl_player_stats_24_25 '!AJ:AJ)*0.25+player_stats[[#This Row],[Tackles]]/MAX('epl_player_stats_24_25 '!AM:AM)*0.25</f>
        <v>0.11991238426645125</v>
      </c>
      <c r="H103">
        <f>player_stats[[#This Row],[Touches]]/MAX('epl_player_stats_24_25 '!P:P)</f>
        <v>0.36360920227069016</v>
      </c>
      <c r="I103">
        <f>player_stats[[#This Row],[Goals]]/MAX('epl_player_stats_24_25 '!H:H)*0.6+player_stats[[#This Row],[Assists]]/MAX('epl_player_stats_24_25 '!I:I)*0.25+player_stats[[#This Row],[Shots]]/MAX('epl_player_stats_24_25 '!K:K)*0.15+0.1</f>
        <v>0.50999152063312603</v>
      </c>
      <c r="J103">
        <f>player_stats[[#This Row],[Minutes]]/3420</f>
        <v>0.61871345029239766</v>
      </c>
      <c r="K103" s="2" cm="1">
        <f t="array" ref="K103">_xlfn.IFS(
E103="Goalkeeper",(
7*F103 + 2*J103 + H103),
E103="Defender",(
6*G103+3*H103+2*J103),
E103="Midfielder",(
2*G103+3*H103+4*I103+3*J103),
E103="Forward",(
6.25*I103+5*J103)
)</f>
        <v>5.2267588087546697</v>
      </c>
    </row>
    <row r="104" spans="1:11" x14ac:dyDescent="0.3">
      <c r="A104" t="s">
        <v>479</v>
      </c>
      <c r="B104">
        <v>24</v>
      </c>
      <c r="C104" t="s">
        <v>453</v>
      </c>
      <c r="D104" t="s">
        <v>59</v>
      </c>
      <c r="E104" t="s">
        <v>773</v>
      </c>
      <c r="F104">
        <f>player_stats[[#This Row],[Clean Sheets]]/MAX('epl_player_stats_24_25 '!AI:AI)*0.5+player_stats[[#This Row],[Goals Prevented Adjusted]]/MAX('epl_player_stats_24_25 '!BG:BG)*0.5</f>
        <v>0.24159663865546221</v>
      </c>
      <c r="G104">
        <f>player_stats[[#This Row],[Clean Sheets]]/MAX('epl_player_stats_24_25 '!AI:AI)*0.5+player_stats[[#This Row],[Clearances]]/MAX('epl_player_stats_24_25 '!AJ:AJ)*0.25+player_stats[[#This Row],[Tackles]]/MAX('epl_player_stats_24_25 '!AM:AM)*0.25</f>
        <v>6.738178089852731E-2</v>
      </c>
      <c r="H104">
        <f>player_stats[[#This Row],[Touches]]/MAX('epl_player_stats_24_25 '!P:P)</f>
        <v>0.36360920227069016</v>
      </c>
      <c r="I104">
        <f>player_stats[[#This Row],[Goals]]/MAX('epl_player_stats_24_25 '!H:H)*0.6+player_stats[[#This Row],[Assists]]/MAX('epl_player_stats_24_25 '!I:I)*0.25+player_stats[[#This Row],[Shots]]/MAX('epl_player_stats_24_25 '!K:K)*0.15+0.1</f>
        <v>0.40539224923057593</v>
      </c>
      <c r="J104">
        <f>player_stats[[#This Row],[Minutes]]/3420</f>
        <v>0.52017543859649118</v>
      </c>
      <c r="K104" s="2" cm="1">
        <f t="array" ref="K104">_xlfn.IFS(
E104="Goalkeeper",(
7*F104 + 2*J104 + H104),
E104="Defender",(
6*G104+3*H104+2*J104),
E104="Midfielder",(
2*G104+3*H104+4*I104+3*J104),
E104="Forward",(
6.25*I104+5*J104)
)</f>
        <v>4.4076864813209022</v>
      </c>
    </row>
    <row r="105" spans="1:11" x14ac:dyDescent="0.3">
      <c r="A105" t="s">
        <v>554</v>
      </c>
      <c r="B105">
        <v>24</v>
      </c>
      <c r="C105" t="s">
        <v>785</v>
      </c>
      <c r="D105" t="s">
        <v>59</v>
      </c>
      <c r="E105" t="s">
        <v>773</v>
      </c>
      <c r="F105">
        <f>player_stats[[#This Row],[Clean Sheets]]/MAX('epl_player_stats_24_25 '!AI:AI)*0.5+player_stats[[#This Row],[Goals Prevented Adjusted]]/MAX('epl_player_stats_24_25 '!BG:BG)*0.5</f>
        <v>0.31302521008403361</v>
      </c>
      <c r="G105">
        <f>player_stats[[#This Row],[Clean Sheets]]/MAX('epl_player_stats_24_25 '!AI:AI)*0.5+player_stats[[#This Row],[Clearances]]/MAX('epl_player_stats_24_25 '!AJ:AJ)*0.25+player_stats[[#This Row],[Tackles]]/MAX('epl_player_stats_24_25 '!AM:AM)*0.25</f>
        <v>0.18796992481203006</v>
      </c>
      <c r="H105">
        <f>player_stats[[#This Row],[Touches]]/MAX('epl_player_stats_24_25 '!P:P)</f>
        <v>0.51956976396773225</v>
      </c>
      <c r="I105">
        <f>player_stats[[#This Row],[Goals]]/MAX('epl_player_stats_24_25 '!H:H)*0.6+player_stats[[#This Row],[Assists]]/MAX('epl_player_stats_24_25 '!I:I)*0.25+player_stats[[#This Row],[Shots]]/MAX('epl_player_stats_24_25 '!K:K)*0.15+0.1</f>
        <v>0.50593869731800767</v>
      </c>
      <c r="J105">
        <f>player_stats[[#This Row],[Minutes]]/3420</f>
        <v>0.82514619883040941</v>
      </c>
      <c r="K105" s="2" cm="1">
        <f t="array" ref="K105">_xlfn.IFS(
E105="Goalkeeper",(
7*F105 + 2*J105 + H105),
E105="Defender",(
6*G105+3*H105+2*J105),
E105="Midfielder",(
2*G105+3*H105+4*I105+3*J105),
E105="Forward",(
6.25*I105+5*J105)
)</f>
        <v>6.4338425272905155</v>
      </c>
    </row>
    <row r="106" spans="1:11" x14ac:dyDescent="0.3">
      <c r="A106" t="s">
        <v>609</v>
      </c>
      <c r="B106">
        <v>24</v>
      </c>
      <c r="C106" t="s">
        <v>784</v>
      </c>
      <c r="D106" t="s">
        <v>126</v>
      </c>
      <c r="E106" t="s">
        <v>773</v>
      </c>
      <c r="F106">
        <f>player_stats[[#This Row],[Clean Sheets]]/MAX('epl_player_stats_24_25 '!AI:AI)*0.5+player_stats[[#This Row],[Goals Prevented Adjusted]]/MAX('epl_player_stats_24_25 '!BG:BG)*0.5</f>
        <v>0.38445378151260506</v>
      </c>
      <c r="G106">
        <f>player_stats[[#This Row],[Clean Sheets]]/MAX('epl_player_stats_24_25 '!AI:AI)*0.5+player_stats[[#This Row],[Clearances]]/MAX('epl_player_stats_24_25 '!AJ:AJ)*0.25+player_stats[[#This Row],[Tackles]]/MAX('epl_player_stats_24_25 '!AM:AM)*0.25</f>
        <v>0.27245541539799911</v>
      </c>
      <c r="H106">
        <f>player_stats[[#This Row],[Touches]]/MAX('epl_player_stats_24_25 '!P:P)</f>
        <v>0.4254556319091724</v>
      </c>
      <c r="I106">
        <f>player_stats[[#This Row],[Goals]]/MAX('epl_player_stats_24_25 '!H:H)*0.6+player_stats[[#This Row],[Assists]]/MAX('epl_player_stats_24_25 '!I:I)*0.25+player_stats[[#This Row],[Shots]]/MAX('epl_player_stats_24_25 '!K:K)*0.15+0.1</f>
        <v>0.41595691225425535</v>
      </c>
      <c r="J106">
        <f>player_stats[[#This Row],[Minutes]]/3420</f>
        <v>0.69912280701754381</v>
      </c>
      <c r="K106" s="2" cm="1">
        <f t="array" ref="K106">_xlfn.IFS(
E106="Goalkeeper",(
7*F106 + 2*J106 + H106),
E106="Defender",(
6*G106+3*H106+2*J106),
E106="Midfielder",(
2*G106+3*H106+4*I106+3*J106),
E106="Forward",(
6.25*I106+5*J106)
)</f>
        <v>5.5824737965931686</v>
      </c>
    </row>
    <row r="107" spans="1:11" x14ac:dyDescent="0.3">
      <c r="A107" t="s">
        <v>258</v>
      </c>
      <c r="B107">
        <v>22</v>
      </c>
      <c r="C107" t="s">
        <v>240</v>
      </c>
      <c r="D107" t="s">
        <v>59</v>
      </c>
      <c r="E107" t="s">
        <v>773</v>
      </c>
      <c r="F107">
        <f>player_stats[[#This Row],[Clean Sheets]]/MAX('epl_player_stats_24_25 '!AI:AI)*0.5+player_stats[[#This Row],[Goals Prevented Adjusted]]/MAX('epl_player_stats_24_25 '!BG:BG)*0.5</f>
        <v>0.27731092436974791</v>
      </c>
      <c r="G107">
        <f>player_stats[[#This Row],[Clean Sheets]]/MAX('epl_player_stats_24_25 '!AI:AI)*0.5+player_stats[[#This Row],[Clearances]]/MAX('epl_player_stats_24_25 '!AJ:AJ)*0.25+player_stats[[#This Row],[Tackles]]/MAX('epl_player_stats_24_25 '!AM:AM)*0.25</f>
        <v>0.12875163114397564</v>
      </c>
      <c r="H107">
        <f>player_stats[[#This Row],[Touches]]/MAX('epl_player_stats_24_25 '!P:P)</f>
        <v>0.32178069913355245</v>
      </c>
      <c r="I107">
        <f>player_stats[[#This Row],[Goals]]/MAX('epl_player_stats_24_25 '!H:H)*0.6+player_stats[[#This Row],[Assists]]/MAX('epl_player_stats_24_25 '!I:I)*0.25+player_stats[[#This Row],[Shots]]/MAX('epl_player_stats_24_25 '!K:K)*0.15+0.1</f>
        <v>0.48321556434897306</v>
      </c>
      <c r="J107">
        <f>player_stats[[#This Row],[Minutes]]/3420</f>
        <v>0.59824561403508769</v>
      </c>
      <c r="K107" s="2" cm="1">
        <f t="array" ref="K107">_xlfn.IFS(
E107="Goalkeeper",(
7*F107 + 2*J107 + H107),
E107="Defender",(
6*G107+3*H107+2*J107),
E107="Midfielder",(
2*G107+3*H107+4*I107+3*J107),
E107="Forward",(
6.25*I107+5*J107)
)</f>
        <v>4.9504444591897645</v>
      </c>
    </row>
    <row r="108" spans="1:11" x14ac:dyDescent="0.3">
      <c r="A108" t="s">
        <v>135</v>
      </c>
      <c r="B108">
        <v>22</v>
      </c>
      <c r="C108" t="s">
        <v>131</v>
      </c>
      <c r="D108" t="s">
        <v>136</v>
      </c>
      <c r="E108" t="s">
        <v>773</v>
      </c>
      <c r="F108">
        <f>player_stats[[#This Row],[Clean Sheets]]/MAX('epl_player_stats_24_25 '!AI:AI)*0.5+player_stats[[#This Row],[Goals Prevented Adjusted]]/MAX('epl_player_stats_24_25 '!BG:BG)*0.5</f>
        <v>0.27731092436974791</v>
      </c>
      <c r="G108">
        <f>player_stats[[#This Row],[Clean Sheets]]/MAX('epl_player_stats_24_25 '!AI:AI)*0.5+player_stats[[#This Row],[Clearances]]/MAX('epl_player_stats_24_25 '!AJ:AJ)*0.25+player_stats[[#This Row],[Tackles]]/MAX('epl_player_stats_24_25 '!AM:AM)*0.25</f>
        <v>0.18680482197228609</v>
      </c>
      <c r="H108">
        <f>player_stats[[#This Row],[Touches]]/MAX('epl_player_stats_24_25 '!P:P)</f>
        <v>0.31431132357334929</v>
      </c>
      <c r="I108">
        <f>player_stats[[#This Row],[Goals]]/MAX('epl_player_stats_24_25 '!H:H)*0.6+player_stats[[#This Row],[Assists]]/MAX('epl_player_stats_24_25 '!I:I)*0.25+player_stats[[#This Row],[Shots]]/MAX('epl_player_stats_24_25 '!K:K)*0.15+0.1</f>
        <v>0.45284215815589468</v>
      </c>
      <c r="J108">
        <f>player_stats[[#This Row],[Minutes]]/3420</f>
        <v>0.58654970760233915</v>
      </c>
      <c r="K108" s="2" cm="1">
        <f t="array" ref="K108">_xlfn.IFS(
E108="Goalkeeper",(
7*F108 + 2*J108 + H108),
E108="Defender",(
6*G108+3*H108+2*J108),
E108="Midfielder",(
2*G108+3*H108+4*I108+3*J108),
E108="Forward",(
6.25*I108+5*J108)
)</f>
        <v>4.8875613700952165</v>
      </c>
    </row>
    <row r="109" spans="1:11" x14ac:dyDescent="0.3">
      <c r="A109" t="s">
        <v>83</v>
      </c>
      <c r="B109">
        <v>28</v>
      </c>
      <c r="C109" t="s">
        <v>58</v>
      </c>
      <c r="D109" t="s">
        <v>62</v>
      </c>
      <c r="E109" t="s">
        <v>773</v>
      </c>
      <c r="F109">
        <f>player_stats[[#This Row],[Clean Sheets]]/MAX('epl_player_stats_24_25 '!AI:AI)*0.5+player_stats[[#This Row],[Goals Prevented Adjusted]]/MAX('epl_player_stats_24_25 '!BG:BG)*0.5</f>
        <v>0.31302521008403361</v>
      </c>
      <c r="G109">
        <f>player_stats[[#This Row],[Clean Sheets]]/MAX('epl_player_stats_24_25 '!AI:AI)*0.5+player_stats[[#This Row],[Clearances]]/MAX('epl_player_stats_24_25 '!AJ:AJ)*0.25+player_stats[[#This Row],[Tackles]]/MAX('epl_player_stats_24_25 '!AM:AM)*0.25</f>
        <v>0.21736935313490335</v>
      </c>
      <c r="H109">
        <f>player_stats[[#This Row],[Touches]]/MAX('epl_player_stats_24_25 '!P:P)</f>
        <v>0.25276366895727514</v>
      </c>
      <c r="I109">
        <f>player_stats[[#This Row],[Goals]]/MAX('epl_player_stats_24_25 '!H:H)*0.6+player_stats[[#This Row],[Assists]]/MAX('epl_player_stats_24_25 '!I:I)*0.25+player_stats[[#This Row],[Shots]]/MAX('epl_player_stats_24_25 '!K:K)*0.15+0.1</f>
        <v>0.36604798693549401</v>
      </c>
      <c r="J109">
        <f>player_stats[[#This Row],[Minutes]]/3420</f>
        <v>0.46228070175438596</v>
      </c>
      <c r="K109" s="2" cm="1">
        <f t="array" ref="K109">_xlfn.IFS(
E109="Goalkeeper",(
7*F109 + 2*J109 + H109),
E109="Defender",(
6*G109+3*H109+2*J109),
E109="Midfielder",(
2*G109+3*H109+4*I109+3*J109),
E109="Forward",(
6.25*I109+5*J109)
)</f>
        <v>4.044063766146766</v>
      </c>
    </row>
    <row r="110" spans="1:11" x14ac:dyDescent="0.3">
      <c r="A110" t="s">
        <v>434</v>
      </c>
      <c r="B110">
        <v>27</v>
      </c>
      <c r="C110" t="s">
        <v>425</v>
      </c>
      <c r="D110" t="s">
        <v>176</v>
      </c>
      <c r="E110" t="s">
        <v>775</v>
      </c>
      <c r="F110">
        <f>player_stats[[#This Row],[Clean Sheets]]/MAX('epl_player_stats_24_25 '!AI:AI)*0.5+player_stats[[#This Row],[Goals Prevented Adjusted]]/MAX('epl_player_stats_24_25 '!BG:BG)*0.5</f>
        <v>0.24159663865546221</v>
      </c>
      <c r="G110">
        <f>player_stats[[#This Row],[Clean Sheets]]/MAX('epl_player_stats_24_25 '!AI:AI)*0.5+player_stats[[#This Row],[Clearances]]/MAX('epl_player_stats_24_25 '!AJ:AJ)*0.25+player_stats[[#This Row],[Tackles]]/MAX('epl_player_stats_24_25 '!AM:AM)*0.25</f>
        <v>6.8228422295407931E-2</v>
      </c>
      <c r="H110">
        <f>player_stats[[#This Row],[Touches]]/MAX('epl_player_stats_24_25 '!P:P)</f>
        <v>0.16014341201075591</v>
      </c>
      <c r="I110">
        <f>player_stats[[#This Row],[Goals]]/MAX('epl_player_stats_24_25 '!H:H)*0.6+player_stats[[#This Row],[Assists]]/MAX('epl_player_stats_24_25 '!I:I)*0.25+player_stats[[#This Row],[Shots]]/MAX('epl_player_stats_24_25 '!K:K)*0.15+0.1</f>
        <v>0.39121443376672316</v>
      </c>
      <c r="J110">
        <f>player_stats[[#This Row],[Minutes]]/3420</f>
        <v>0.34912280701754383</v>
      </c>
      <c r="K110" s="2" cm="1">
        <f t="array" ref="K110">_xlfn.IFS(
E110="Goalkeeper",(
7*F110 + 2*J110 + H110),
E110="Defender",(
6*G110+3*H110+2*J110),
E110="Midfielder",(
2*G110+3*H110+4*I110+3*J110),
E110="Forward",(
6.25*I110+5*J110)
)</f>
        <v>4.190704246129739</v>
      </c>
    </row>
    <row r="111" spans="1:11" x14ac:dyDescent="0.3">
      <c r="A111" t="s">
        <v>243</v>
      </c>
      <c r="B111">
        <v>23</v>
      </c>
      <c r="C111" t="s">
        <v>240</v>
      </c>
      <c r="D111" t="s">
        <v>105</v>
      </c>
      <c r="E111" t="s">
        <v>773</v>
      </c>
      <c r="F111">
        <f>player_stats[[#This Row],[Clean Sheets]]/MAX('epl_player_stats_24_25 '!AI:AI)*0.5+player_stats[[#This Row],[Goals Prevented Adjusted]]/MAX('epl_player_stats_24_25 '!BG:BG)*0.5</f>
        <v>0.45588235294117652</v>
      </c>
      <c r="G111">
        <f>player_stats[[#This Row],[Clean Sheets]]/MAX('epl_player_stats_24_25 '!AI:AI)*0.5+player_stats[[#This Row],[Clearances]]/MAX('epl_player_stats_24_25 '!AJ:AJ)*0.25+player_stats[[#This Row],[Tackles]]/MAX('epl_player_stats_24_25 '!AM:AM)*0.25</f>
        <v>0.39284160815261293</v>
      </c>
      <c r="H111">
        <f>player_stats[[#This Row],[Touches]]/MAX('epl_player_stats_24_25 '!P:P)</f>
        <v>0.69524947714371077</v>
      </c>
      <c r="I111">
        <f>player_stats[[#This Row],[Goals]]/MAX('epl_player_stats_24_25 '!H:H)*0.6+player_stats[[#This Row],[Assists]]/MAX('epl_player_stats_24_25 '!I:I)*0.25+player_stats[[#This Row],[Shots]]/MAX('epl_player_stats_24_25 '!K:K)*0.15+0.1</f>
        <v>0.45168802210916403</v>
      </c>
      <c r="J111">
        <f>player_stats[[#This Row],[Minutes]]/3420</f>
        <v>0.86140350877192984</v>
      </c>
      <c r="K111" s="2" cm="1">
        <f t="array" ref="K111">_xlfn.IFS(
E111="Goalkeeper",(
7*F111 + 2*J111 + H111),
E111="Defender",(
6*G111+3*H111+2*J111),
E111="Midfielder",(
2*G111+3*H111+4*I111+3*J111),
E111="Forward",(
6.25*I111+5*J111)
)</f>
        <v>7.2623942624888045</v>
      </c>
    </row>
    <row r="112" spans="1:11" x14ac:dyDescent="0.3">
      <c r="A112" t="s">
        <v>435</v>
      </c>
      <c r="B112">
        <v>23</v>
      </c>
      <c r="C112" t="s">
        <v>425</v>
      </c>
      <c r="D112" t="s">
        <v>161</v>
      </c>
      <c r="E112" t="s">
        <v>773</v>
      </c>
      <c r="F112">
        <f>player_stats[[#This Row],[Clean Sheets]]/MAX('epl_player_stats_24_25 '!AI:AI)*0.5+player_stats[[#This Row],[Goals Prevented Adjusted]]/MAX('epl_player_stats_24_25 '!BG:BG)*0.5</f>
        <v>0.49159663865546221</v>
      </c>
      <c r="G112">
        <f>player_stats[[#This Row],[Clean Sheets]]/MAX('epl_player_stats_24_25 '!AI:AI)*0.5+player_stats[[#This Row],[Clearances]]/MAX('epl_player_stats_24_25 '!AJ:AJ)*0.25+player_stats[[#This Row],[Tackles]]/MAX('epl_player_stats_24_25 '!AM:AM)*0.25</f>
        <v>0.37160566706021247</v>
      </c>
      <c r="H112">
        <f>player_stats[[#This Row],[Touches]]/MAX('epl_player_stats_24_25 '!P:P)</f>
        <v>0.49626531221989839</v>
      </c>
      <c r="I112">
        <f>player_stats[[#This Row],[Goals]]/MAX('epl_player_stats_24_25 '!H:H)*0.6+player_stats[[#This Row],[Assists]]/MAX('epl_player_stats_24_25 '!I:I)*0.25+player_stats[[#This Row],[Shots]]/MAX('epl_player_stats_24_25 '!K:K)*0.15+0.1</f>
        <v>0.47222536272847182</v>
      </c>
      <c r="J112">
        <f>player_stats[[#This Row],[Minutes]]/3420</f>
        <v>0.72982456140350882</v>
      </c>
      <c r="K112" s="2" cm="1">
        <f t="array" ref="K112">_xlfn.IFS(
E112="Goalkeeper",(
7*F112 + 2*J112 + H112),
E112="Defender",(
6*G112+3*H112+2*J112),
E112="Midfielder",(
2*G112+3*H112+4*I112+3*J112),
E112="Forward",(
6.25*I112+5*J112)
)</f>
        <v>6.3103824059045337</v>
      </c>
    </row>
    <row r="113" spans="1:11" x14ac:dyDescent="0.3">
      <c r="A113" t="s">
        <v>60</v>
      </c>
      <c r="B113">
        <v>22</v>
      </c>
      <c r="C113" t="s">
        <v>58</v>
      </c>
      <c r="D113" t="s">
        <v>59</v>
      </c>
      <c r="E113" t="s">
        <v>773</v>
      </c>
      <c r="F113">
        <f>player_stats[[#This Row],[Clean Sheets]]/MAX('epl_player_stats_24_25 '!AI:AI)*0.5+player_stats[[#This Row],[Goals Prevented Adjusted]]/MAX('epl_player_stats_24_25 '!BG:BG)*0.5</f>
        <v>0.27731092436974791</v>
      </c>
      <c r="G113">
        <f>player_stats[[#This Row],[Clean Sheets]]/MAX('epl_player_stats_24_25 '!AI:AI)*0.5+player_stats[[#This Row],[Clearances]]/MAX('epl_player_stats_24_25 '!AJ:AJ)*0.25+player_stats[[#This Row],[Tackles]]/MAX('epl_player_stats_24_25 '!AM:AM)*0.25</f>
        <v>0.13213819673149818</v>
      </c>
      <c r="H113">
        <f>player_stats[[#This Row],[Touches]]/MAX('epl_player_stats_24_25 '!P:P)</f>
        <v>0.32685987451449061</v>
      </c>
      <c r="I113">
        <f>player_stats[[#This Row],[Goals]]/MAX('epl_player_stats_24_25 '!H:H)*0.6+player_stats[[#This Row],[Assists]]/MAX('epl_player_stats_24_25 '!I:I)*0.25+player_stats[[#This Row],[Shots]]/MAX('epl_player_stats_24_25 '!K:K)*0.15+0.1</f>
        <v>0.5277809182840274</v>
      </c>
      <c r="J113">
        <f>player_stats[[#This Row],[Minutes]]/3420</f>
        <v>0.50730994152046782</v>
      </c>
      <c r="K113" s="2" cm="1">
        <f t="array" ref="K113">_xlfn.IFS(
E113="Goalkeeper",(
7*F113 + 2*J113 + H113),
E113="Defender",(
6*G113+3*H113+2*J113),
E113="Midfielder",(
2*G113+3*H113+4*I113+3*J113),
E113="Forward",(
6.25*I113+5*J113)
)</f>
        <v>4.8779095147039815</v>
      </c>
    </row>
    <row r="114" spans="1:11" x14ac:dyDescent="0.3">
      <c r="A114" t="s">
        <v>487</v>
      </c>
      <c r="B114">
        <v>20</v>
      </c>
      <c r="C114" t="s">
        <v>787</v>
      </c>
      <c r="D114" t="s">
        <v>105</v>
      </c>
      <c r="E114" t="s">
        <v>773</v>
      </c>
      <c r="F114">
        <f>player_stats[[#This Row],[Clean Sheets]]/MAX('epl_player_stats_24_25 '!AI:AI)*0.5+player_stats[[#This Row],[Goals Prevented Adjusted]]/MAX('epl_player_stats_24_25 '!BG:BG)*0.5</f>
        <v>0.31302521008403361</v>
      </c>
      <c r="G114">
        <f>player_stats[[#This Row],[Clean Sheets]]/MAX('epl_player_stats_24_25 '!AI:AI)*0.5+player_stats[[#This Row],[Clearances]]/MAX('epl_player_stats_24_25 '!AJ:AJ)*0.25+player_stats[[#This Row],[Tackles]]/MAX('epl_player_stats_24_25 '!AM:AM)*0.25</f>
        <v>0.17386441309886286</v>
      </c>
      <c r="H114">
        <f>player_stats[[#This Row],[Touches]]/MAX('epl_player_stats_24_25 '!P:P)</f>
        <v>0.38123692859276964</v>
      </c>
      <c r="I114">
        <f>player_stats[[#This Row],[Goals]]/MAX('epl_player_stats_24_25 '!H:H)*0.6+player_stats[[#This Row],[Assists]]/MAX('epl_player_stats_24_25 '!I:I)*0.25+player_stats[[#This Row],[Shots]]/MAX('epl_player_stats_24_25 '!K:K)*0.15+0.1</f>
        <v>0.45847308586144087</v>
      </c>
      <c r="J114">
        <f>player_stats[[#This Row],[Minutes]]/3420</f>
        <v>0.64181286549707606</v>
      </c>
      <c r="K114" s="2" cm="1">
        <f t="array" ref="K114">_xlfn.IFS(
E114="Goalkeeper",(
7*F114 + 2*J114 + H114),
E114="Defender",(
6*G114+3*H114+2*J114),
E114="Midfielder",(
2*G114+3*H114+4*I114+3*J114),
E114="Forward",(
6.25*I114+5*J114)
)</f>
        <v>5.2507705519130266</v>
      </c>
    </row>
    <row r="115" spans="1:11" x14ac:dyDescent="0.3">
      <c r="A115" t="s">
        <v>542</v>
      </c>
      <c r="B115">
        <v>22</v>
      </c>
      <c r="C115" t="s">
        <v>785</v>
      </c>
      <c r="D115" t="s">
        <v>126</v>
      </c>
      <c r="E115" t="s">
        <v>773</v>
      </c>
      <c r="F115">
        <f>player_stats[[#This Row],[Clean Sheets]]/MAX('epl_player_stats_24_25 '!AI:AI)*0.5+player_stats[[#This Row],[Goals Prevented Adjusted]]/MAX('epl_player_stats_24_25 '!BG:BG)*0.5</f>
        <v>0.31302521008403361</v>
      </c>
      <c r="G115">
        <f>player_stats[[#This Row],[Clean Sheets]]/MAX('epl_player_stats_24_25 '!AI:AI)*0.5+player_stats[[#This Row],[Clearances]]/MAX('epl_player_stats_24_25 '!AJ:AJ)*0.25+player_stats[[#This Row],[Tackles]]/MAX('epl_player_stats_24_25 '!AM:AM)*0.25</f>
        <v>0.16351829988193622</v>
      </c>
      <c r="H115">
        <f>player_stats[[#This Row],[Touches]]/MAX('epl_player_stats_24_25 '!P:P)</f>
        <v>0.36331042724828205</v>
      </c>
      <c r="I115">
        <f>player_stats[[#This Row],[Goals]]/MAX('epl_player_stats_24_25 '!H:H)*0.6+player_stats[[#This Row],[Assists]]/MAX('epl_player_stats_24_25 '!I:I)*0.25+player_stats[[#This Row],[Shots]]/MAX('epl_player_stats_24_25 '!K:K)*0.15+0.1</f>
        <v>0.48511243012373595</v>
      </c>
      <c r="J115">
        <f>player_stats[[#This Row],[Minutes]]/3420</f>
        <v>0.7330409356725146</v>
      </c>
      <c r="K115" s="2" cm="1">
        <f t="array" ref="K115">_xlfn.IFS(
E115="Goalkeeper",(
7*F115 + 2*J115 + H115),
E115="Defender",(
6*G115+3*H115+2*J115),
E115="Midfielder",(
2*G115+3*H115+4*I115+3*J115),
E115="Forward",(
6.25*I115+5*J115)
)</f>
        <v>5.5565404090212063</v>
      </c>
    </row>
    <row r="116" spans="1:11" x14ac:dyDescent="0.3">
      <c r="A116" t="s">
        <v>236</v>
      </c>
      <c r="B116">
        <v>20</v>
      </c>
      <c r="C116" t="s">
        <v>205</v>
      </c>
      <c r="D116" t="s">
        <v>237</v>
      </c>
      <c r="E116" t="s">
        <v>773</v>
      </c>
      <c r="F116">
        <f>player_stats[[#This Row],[Clean Sheets]]/MAX('epl_player_stats_24_25 '!AI:AI)*0.5+player_stats[[#This Row],[Goals Prevented Adjusted]]/MAX('epl_player_stats_24_25 '!BG:BG)*0.5</f>
        <v>0.24159663865546221</v>
      </c>
      <c r="G116">
        <f>player_stats[[#This Row],[Clean Sheets]]/MAX('epl_player_stats_24_25 '!AI:AI)*0.5+player_stats[[#This Row],[Clearances]]/MAX('epl_player_stats_24_25 '!AJ:AJ)*0.25+player_stats[[#This Row],[Tackles]]/MAX('epl_player_stats_24_25 '!AM:AM)*0.25</f>
        <v>0.15486546945877089</v>
      </c>
      <c r="H116">
        <f>player_stats[[#This Row],[Touches]]/MAX('epl_player_stats_24_25 '!P:P)</f>
        <v>0.27845832088437406</v>
      </c>
      <c r="I116">
        <f>player_stats[[#This Row],[Goals]]/MAX('epl_player_stats_24_25 '!H:H)*0.6+player_stats[[#This Row],[Assists]]/MAX('epl_player_stats_24_25 '!I:I)*0.25+player_stats[[#This Row],[Shots]]/MAX('epl_player_stats_24_25 '!K:K)*0.15+0.1</f>
        <v>0.36330004396708748</v>
      </c>
      <c r="J116">
        <f>player_stats[[#This Row],[Minutes]]/3420</f>
        <v>0.53830409356725151</v>
      </c>
      <c r="K116" s="2" cm="1">
        <f t="array" ref="K116">_xlfn.IFS(
E116="Goalkeeper",(
7*F116 + 2*J116 + H116),
E116="Defender",(
6*G116+3*H116+2*J116),
E116="Midfielder",(
2*G116+3*H116+4*I116+3*J116),
E116="Forward",(
6.25*I116+5*J116)
)</f>
        <v>4.2132183581407681</v>
      </c>
    </row>
    <row r="117" spans="1:11" x14ac:dyDescent="0.3">
      <c r="A117" t="s">
        <v>336</v>
      </c>
      <c r="B117">
        <v>24</v>
      </c>
      <c r="C117" t="s">
        <v>329</v>
      </c>
      <c r="D117" t="s">
        <v>59</v>
      </c>
      <c r="E117" t="s">
        <v>773</v>
      </c>
      <c r="F117">
        <f>player_stats[[#This Row],[Clean Sheets]]/MAX('epl_player_stats_24_25 '!AI:AI)*0.5+player_stats[[#This Row],[Goals Prevented Adjusted]]/MAX('epl_player_stats_24_25 '!BG:BG)*0.5</f>
        <v>0.20588235294117649</v>
      </c>
      <c r="G117">
        <f>player_stats[[#This Row],[Clean Sheets]]/MAX('epl_player_stats_24_25 '!AI:AI)*0.5+player_stats[[#This Row],[Clearances]]/MAX('epl_player_stats_24_25 '!AJ:AJ)*0.25+player_stats[[#This Row],[Tackles]]/MAX('epl_player_stats_24_25 '!AM:AM)*0.25</f>
        <v>7.4799602311564031E-2</v>
      </c>
      <c r="H117">
        <f>player_stats[[#This Row],[Touches]]/MAX('epl_player_stats_24_25 '!P:P)</f>
        <v>0.38213325365999401</v>
      </c>
      <c r="I117">
        <f>player_stats[[#This Row],[Goals]]/MAX('epl_player_stats_24_25 '!H:H)*0.6+player_stats[[#This Row],[Assists]]/MAX('epl_player_stats_24_25 '!I:I)*0.25+player_stats[[#This Row],[Shots]]/MAX('epl_player_stats_24_25 '!K:K)*0.15+0.1</f>
        <v>0.35678820425852642</v>
      </c>
      <c r="J117">
        <f>player_stats[[#This Row],[Minutes]]/3420</f>
        <v>0.60263157894736841</v>
      </c>
      <c r="K117" s="2" cm="1">
        <f t="array" ref="K117">_xlfn.IFS(
E117="Goalkeeper",(
7*F117 + 2*J117 + H117),
E117="Defender",(
6*G117+3*H117+2*J117),
E117="Midfielder",(
2*G117+3*H117+4*I117+3*J117),
E117="Forward",(
6.25*I117+5*J117)
)</f>
        <v>4.5310465194793217</v>
      </c>
    </row>
    <row r="118" spans="1:11" x14ac:dyDescent="0.3">
      <c r="A118" t="s">
        <v>518</v>
      </c>
      <c r="B118">
        <v>23</v>
      </c>
      <c r="C118" t="s">
        <v>786</v>
      </c>
      <c r="D118" t="s">
        <v>59</v>
      </c>
      <c r="E118" t="s">
        <v>773</v>
      </c>
      <c r="F118">
        <f>player_stats[[#This Row],[Clean Sheets]]/MAX('epl_player_stats_24_25 '!AI:AI)*0.5+player_stats[[#This Row],[Goals Prevented Adjusted]]/MAX('epl_player_stats_24_25 '!BG:BG)*0.5</f>
        <v>0.27731092436974791</v>
      </c>
      <c r="G118">
        <f>player_stats[[#This Row],[Clean Sheets]]/MAX('epl_player_stats_24_25 '!AI:AI)*0.5+player_stats[[#This Row],[Clearances]]/MAX('epl_player_stats_24_25 '!AJ:AJ)*0.25+player_stats[[#This Row],[Tackles]]/MAX('epl_player_stats_24_25 '!AM:AM)*0.25</f>
        <v>0.13674423662461938</v>
      </c>
      <c r="H118">
        <f>player_stats[[#This Row],[Touches]]/MAX('epl_player_stats_24_25 '!P:P)</f>
        <v>0.41858380639378551</v>
      </c>
      <c r="I118">
        <f>player_stats[[#This Row],[Goals]]/MAX('epl_player_stats_24_25 '!H:H)*0.6+player_stats[[#This Row],[Assists]]/MAX('epl_player_stats_24_25 '!I:I)*0.25+player_stats[[#This Row],[Shots]]/MAX('epl_player_stats_24_25 '!K:K)*0.15+0.1</f>
        <v>0.43866434269204191</v>
      </c>
      <c r="J118">
        <f>player_stats[[#This Row],[Minutes]]/3420</f>
        <v>0.71461988304093571</v>
      </c>
      <c r="K118" s="2" cm="1">
        <f t="array" ref="K118">_xlfn.IFS(
E118="Goalkeeper",(
7*F118 + 2*J118 + H118),
E118="Defender",(
6*G118+3*H118+2*J118),
E118="Midfielder",(
2*G118+3*H118+4*I118+3*J118),
E118="Forward",(
6.25*I118+5*J118)
)</f>
        <v>5.4277569123215699</v>
      </c>
    </row>
    <row r="119" spans="1:11" x14ac:dyDescent="0.3">
      <c r="A119" t="s">
        <v>338</v>
      </c>
      <c r="B119">
        <v>27</v>
      </c>
      <c r="C119" t="s">
        <v>329</v>
      </c>
      <c r="D119" t="s">
        <v>140</v>
      </c>
      <c r="E119" t="s">
        <v>773</v>
      </c>
      <c r="F119">
        <f>player_stats[[#This Row],[Clean Sheets]]/MAX('epl_player_stats_24_25 '!AI:AI)*0.5+player_stats[[#This Row],[Goals Prevented Adjusted]]/MAX('epl_player_stats_24_25 '!BG:BG)*0.5</f>
        <v>0.20588235294117649</v>
      </c>
      <c r="G119">
        <f>player_stats[[#This Row],[Clean Sheets]]/MAX('epl_player_stats_24_25 '!AI:AI)*0.5+player_stats[[#This Row],[Clearances]]/MAX('epl_player_stats_24_25 '!AJ:AJ)*0.25+player_stats[[#This Row],[Tackles]]/MAX('epl_player_stats_24_25 '!AM:AM)*0.25</f>
        <v>4.6891505623563035E-2</v>
      </c>
      <c r="H119">
        <f>player_stats[[#This Row],[Touches]]/MAX('epl_player_stats_24_25 '!P:P)</f>
        <v>0.18972213922916045</v>
      </c>
      <c r="I119">
        <f>player_stats[[#This Row],[Goals]]/MAX('epl_player_stats_24_25 '!H:H)*0.6+player_stats[[#This Row],[Assists]]/MAX('epl_player_stats_24_25 '!I:I)*0.25+player_stats[[#This Row],[Shots]]/MAX('epl_player_stats_24_25 '!K:K)*0.15+0.1</f>
        <v>0.34376452484140441</v>
      </c>
      <c r="J119">
        <f>player_stats[[#This Row],[Minutes]]/3420</f>
        <v>0.33830409356725144</v>
      </c>
      <c r="K119" s="2" cm="1">
        <f t="array" ref="K119">_xlfn.IFS(
E119="Goalkeeper",(
7*F119 + 2*J119 + H119),
E119="Defender",(
6*G119+3*H119+2*J119),
E119="Midfielder",(
2*G119+3*H119+4*I119+3*J119),
E119="Forward",(
6.25*I119+5*J119)
)</f>
        <v>3.0529198090019793</v>
      </c>
    </row>
    <row r="120" spans="1:11" x14ac:dyDescent="0.3">
      <c r="A120" t="s">
        <v>432</v>
      </c>
      <c r="B120">
        <v>25</v>
      </c>
      <c r="C120" t="s">
        <v>425</v>
      </c>
      <c r="D120" t="s">
        <v>433</v>
      </c>
      <c r="E120" t="s">
        <v>775</v>
      </c>
      <c r="F120">
        <f>player_stats[[#This Row],[Clean Sheets]]/MAX('epl_player_stats_24_25 '!AI:AI)*0.5+player_stats[[#This Row],[Goals Prevented Adjusted]]/MAX('epl_player_stats_24_25 '!BG:BG)*0.5</f>
        <v>0.20588235294117649</v>
      </c>
      <c r="G120">
        <f>player_stats[[#This Row],[Clean Sheets]]/MAX('epl_player_stats_24_25 '!AI:AI)*0.5+player_stats[[#This Row],[Clearances]]/MAX('epl_player_stats_24_25 '!AJ:AJ)*0.25+player_stats[[#This Row],[Tackles]]/MAX('epl_player_stats_24_25 '!AM:AM)*0.25</f>
        <v>5.0837320574162681E-2</v>
      </c>
      <c r="H120">
        <f>player_stats[[#This Row],[Touches]]/MAX('epl_player_stats_24_25 '!P:P)</f>
        <v>0.12309530923214819</v>
      </c>
      <c r="I120">
        <f>player_stats[[#This Row],[Goals]]/MAX('epl_player_stats_24_25 '!H:H)*0.6+player_stats[[#This Row],[Assists]]/MAX('epl_player_stats_24_25 '!I:I)*0.25+player_stats[[#This Row],[Shots]]/MAX('epl_player_stats_24_25 '!K:K)*0.15+0.1</f>
        <v>0.31483261101689591</v>
      </c>
      <c r="J120">
        <f>player_stats[[#This Row],[Minutes]]/3420</f>
        <v>0.32690058479532164</v>
      </c>
      <c r="K120" s="2" cm="1">
        <f t="array" ref="K120">_xlfn.IFS(
E120="Goalkeeper",(
7*F120 + 2*J120 + H120),
E120="Defender",(
6*G120+3*H120+2*J120),
E120="Midfielder",(
2*G120+3*H120+4*I120+3*J120),
E120="Forward",(
6.25*I120+5*J120)
)</f>
        <v>3.602206742832208</v>
      </c>
    </row>
    <row r="121" spans="1:11" x14ac:dyDescent="0.3">
      <c r="A121" t="s">
        <v>217</v>
      </c>
      <c r="B121">
        <v>22</v>
      </c>
      <c r="C121" t="s">
        <v>205</v>
      </c>
      <c r="D121" t="s">
        <v>96</v>
      </c>
      <c r="E121" t="s">
        <v>773</v>
      </c>
      <c r="F121">
        <f>player_stats[[#This Row],[Clean Sheets]]/MAX('epl_player_stats_24_25 '!AI:AI)*0.5+player_stats[[#This Row],[Goals Prevented Adjusted]]/MAX('epl_player_stats_24_25 '!BG:BG)*0.5</f>
        <v>0.20588235294117649</v>
      </c>
      <c r="G121">
        <f>player_stats[[#This Row],[Clean Sheets]]/MAX('epl_player_stats_24_25 '!AI:AI)*0.5+player_stats[[#This Row],[Clearances]]/MAX('epl_player_stats_24_25 '!AJ:AJ)*0.25+player_stats[[#This Row],[Tackles]]/MAX('epl_player_stats_24_25 '!AM:AM)*0.25</f>
        <v>8.5704964891567759E-2</v>
      </c>
      <c r="H121">
        <f>player_stats[[#This Row],[Touches]]/MAX('epl_player_stats_24_25 '!P:P)</f>
        <v>0.22079474155960563</v>
      </c>
      <c r="I121">
        <f>player_stats[[#This Row],[Goals]]/MAX('epl_player_stats_24_25 '!H:H)*0.6+player_stats[[#This Row],[Assists]]/MAX('epl_player_stats_24_25 '!I:I)*0.25+player_stats[[#This Row],[Shots]]/MAX('epl_player_stats_24_25 '!K:K)*0.15+0.1</f>
        <v>0.36806576220086673</v>
      </c>
      <c r="J121">
        <f>player_stats[[#This Row],[Minutes]]/3420</f>
        <v>0.48713450292397659</v>
      </c>
      <c r="K121" s="2" cm="1">
        <f t="array" ref="K121">_xlfn.IFS(
E121="Goalkeeper",(
7*F121 + 2*J121 + H121),
E121="Defender",(
6*G121+3*H121+2*J121),
E121="Midfielder",(
2*G121+3*H121+4*I121+3*J121),
E121="Forward",(
6.25*I121+5*J121)
)</f>
        <v>3.7674607120373489</v>
      </c>
    </row>
    <row r="122" spans="1:11" x14ac:dyDescent="0.3">
      <c r="A122" t="s">
        <v>173</v>
      </c>
      <c r="B122">
        <v>30</v>
      </c>
      <c r="C122" t="s">
        <v>170</v>
      </c>
      <c r="D122" t="s">
        <v>163</v>
      </c>
      <c r="E122" t="s">
        <v>773</v>
      </c>
      <c r="F122">
        <f>player_stats[[#This Row],[Clean Sheets]]/MAX('epl_player_stats_24_25 '!AI:AI)*0.5+player_stats[[#This Row],[Goals Prevented Adjusted]]/MAX('epl_player_stats_24_25 '!BG:BG)*0.5</f>
        <v>0.34873949579831931</v>
      </c>
      <c r="G122">
        <f>player_stats[[#This Row],[Clean Sheets]]/MAX('epl_player_stats_24_25 '!AI:AI)*0.5+player_stats[[#This Row],[Clearances]]/MAX('epl_player_stats_24_25 '!AJ:AJ)*0.25+player_stats[[#This Row],[Tackles]]/MAX('epl_player_stats_24_25 '!AM:AM)*0.25</f>
        <v>0.35746908593798543</v>
      </c>
      <c r="H122">
        <f>player_stats[[#This Row],[Touches]]/MAX('epl_player_stats_24_25 '!P:P)</f>
        <v>0.56259336719450259</v>
      </c>
      <c r="I122">
        <f>player_stats[[#This Row],[Goals]]/MAX('epl_player_stats_24_25 '!H:H)*0.6+player_stats[[#This Row],[Assists]]/MAX('epl_player_stats_24_25 '!I:I)*0.25+player_stats[[#This Row],[Shots]]/MAX('epl_player_stats_24_25 '!K:K)*0.15+0.1</f>
        <v>0.35490547076188683</v>
      </c>
      <c r="J122">
        <f>player_stats[[#This Row],[Minutes]]/3420</f>
        <v>0.82719298245614037</v>
      </c>
      <c r="K122" s="2" cm="1">
        <f t="array" ref="K122">_xlfn.IFS(
E122="Goalkeeper",(
7*F122 + 2*J122 + H122),
E122="Defender",(
6*G122+3*H122+2*J122),
E122="Midfielder",(
2*G122+3*H122+4*I122+3*J122),
E122="Forward",(
6.25*I122+5*J122)
)</f>
        <v>6.3039191038754474</v>
      </c>
    </row>
    <row r="123" spans="1:11" x14ac:dyDescent="0.3">
      <c r="A123" t="s">
        <v>424</v>
      </c>
      <c r="B123">
        <v>25</v>
      </c>
      <c r="C123" t="s">
        <v>425</v>
      </c>
      <c r="D123" t="s">
        <v>105</v>
      </c>
      <c r="E123" t="s">
        <v>773</v>
      </c>
      <c r="F123">
        <f>player_stats[[#This Row],[Clean Sheets]]/MAX('epl_player_stats_24_25 '!AI:AI)*0.5+player_stats[[#This Row],[Goals Prevented Adjusted]]/MAX('epl_player_stats_24_25 '!BG:BG)*0.5</f>
        <v>0.52731092436974791</v>
      </c>
      <c r="G123">
        <f>player_stats[[#This Row],[Clean Sheets]]/MAX('epl_player_stats_24_25 '!AI:AI)*0.5+player_stats[[#This Row],[Clearances]]/MAX('epl_player_stats_24_25 '!AJ:AJ)*0.25+player_stats[[#This Row],[Tackles]]/MAX('epl_player_stats_24_25 '!AM:AM)*0.25</f>
        <v>0.5</v>
      </c>
      <c r="H123">
        <f>player_stats[[#This Row],[Touches]]/MAX('epl_player_stats_24_25 '!P:P)</f>
        <v>0.58380639378547949</v>
      </c>
      <c r="I123">
        <f>player_stats[[#This Row],[Goals]]/MAX('epl_player_stats_24_25 '!H:H)*0.6+player_stats[[#This Row],[Assists]]/MAX('epl_player_stats_24_25 '!I:I)*0.25+player_stats[[#This Row],[Shots]]/MAX('epl_player_stats_24_25 '!K:K)*0.15+0.1</f>
        <v>0.36633534325733308</v>
      </c>
      <c r="J123">
        <f>player_stats[[#This Row],[Minutes]]/3420</f>
        <v>0.762280701754386</v>
      </c>
      <c r="K123" s="2" cm="1">
        <f t="array" ref="K123">_xlfn.IFS(
E123="Goalkeeper",(
7*F123 + 2*J123 + H123),
E123="Defender",(
6*G123+3*H123+2*J123),
E123="Midfielder",(
2*G123+3*H123+4*I123+3*J123),
E123="Forward",(
6.25*I123+5*J123)
)</f>
        <v>6.5036026596489291</v>
      </c>
    </row>
    <row r="124" spans="1:11" x14ac:dyDescent="0.3">
      <c r="A124" t="s">
        <v>220</v>
      </c>
      <c r="B124">
        <v>19</v>
      </c>
      <c r="C124" t="s">
        <v>205</v>
      </c>
      <c r="D124" t="s">
        <v>59</v>
      </c>
      <c r="E124" t="s">
        <v>773</v>
      </c>
      <c r="F124">
        <f>player_stats[[#This Row],[Clean Sheets]]/MAX('epl_player_stats_24_25 '!AI:AI)*0.5+player_stats[[#This Row],[Goals Prevented Adjusted]]/MAX('epl_player_stats_24_25 '!BG:BG)*0.5</f>
        <v>0.27731092436974791</v>
      </c>
      <c r="G124">
        <f>player_stats[[#This Row],[Clean Sheets]]/MAX('epl_player_stats_24_25 '!AI:AI)*0.5+player_stats[[#This Row],[Clearances]]/MAX('epl_player_stats_24_25 '!AJ:AJ)*0.25+player_stats[[#This Row],[Tackles]]/MAX('epl_player_stats_24_25 '!AM:AM)*0.25</f>
        <v>0.16040359162368731</v>
      </c>
      <c r="H124">
        <f>player_stats[[#This Row],[Touches]]/MAX('epl_player_stats_24_25 '!P:P)</f>
        <v>0.36510307738273079</v>
      </c>
      <c r="I124">
        <f>player_stats[[#This Row],[Goals]]/MAX('epl_player_stats_24_25 '!H:H)*0.6+player_stats[[#This Row],[Assists]]/MAX('epl_player_stats_24_25 '!I:I)*0.25+player_stats[[#This Row],[Shots]]/MAX('epl_player_stats_24_25 '!K:K)*0.15+0.1</f>
        <v>0.27548834872181394</v>
      </c>
      <c r="J124">
        <f>player_stats[[#This Row],[Minutes]]/3420</f>
        <v>0.539766081871345</v>
      </c>
      <c r="K124" s="2" cm="1">
        <f t="array" ref="K124">_xlfn.IFS(
E124="Goalkeeper",(
7*F124 + 2*J124 + H124),
E124="Defender",(
6*G124+3*H124+2*J124),
E124="Midfielder",(
2*G124+3*H124+4*I124+3*J124),
E124="Forward",(
6.25*I124+5*J124)
)</f>
        <v>4.1373680558968573</v>
      </c>
    </row>
    <row r="125" spans="1:11" x14ac:dyDescent="0.3">
      <c r="A125" t="s">
        <v>519</v>
      </c>
      <c r="B125">
        <v>26</v>
      </c>
      <c r="C125" t="s">
        <v>786</v>
      </c>
      <c r="D125" t="s">
        <v>66</v>
      </c>
      <c r="E125" t="s">
        <v>773</v>
      </c>
      <c r="F125">
        <f>player_stats[[#This Row],[Clean Sheets]]/MAX('epl_player_stats_24_25 '!AI:AI)*0.5+player_stats[[#This Row],[Goals Prevented Adjusted]]/MAX('epl_player_stats_24_25 '!BG:BG)*0.5</f>
        <v>0.38445378151260506</v>
      </c>
      <c r="G125">
        <f>player_stats[[#This Row],[Clean Sheets]]/MAX('epl_player_stats_24_25 '!AI:AI)*0.5+player_stats[[#This Row],[Clearances]]/MAX('epl_player_stats_24_25 '!AJ:AJ)*0.25+player_stats[[#This Row],[Tackles]]/MAX('epl_player_stats_24_25 '!AM:AM)*0.25</f>
        <v>0.37590878021500029</v>
      </c>
      <c r="H125">
        <f>player_stats[[#This Row],[Touches]]/MAX('epl_player_stats_24_25 '!P:P)</f>
        <v>0.72691962951897227</v>
      </c>
      <c r="I125">
        <f>player_stats[[#This Row],[Goals]]/MAX('epl_player_stats_24_25 '!H:H)*0.6+player_stats[[#This Row],[Assists]]/MAX('epl_player_stats_24_25 '!I:I)*0.25+player_stats[[#This Row],[Shots]]/MAX('epl_player_stats_24_25 '!K:K)*0.15+0.1</f>
        <v>0.39743734690032029</v>
      </c>
      <c r="J125">
        <f>player_stats[[#This Row],[Minutes]]/3420</f>
        <v>0.95964912280701753</v>
      </c>
      <c r="K125" s="2" cm="1">
        <f t="array" ref="K125">_xlfn.IFS(
E125="Goalkeeper",(
7*F125 + 2*J125 + H125),
E125="Defender",(
6*G125+3*H125+2*J125),
E125="Midfielder",(
2*G125+3*H125+4*I125+3*J125),
E125="Forward",(
6.25*I125+5*J125)
)</f>
        <v>7.4012732050092502</v>
      </c>
    </row>
    <row r="126" spans="1:11" x14ac:dyDescent="0.3">
      <c r="A126" t="s">
        <v>398</v>
      </c>
      <c r="B126">
        <v>19</v>
      </c>
      <c r="C126" t="s">
        <v>391</v>
      </c>
      <c r="D126" t="s">
        <v>105</v>
      </c>
      <c r="E126" t="s">
        <v>773</v>
      </c>
      <c r="F126">
        <f>player_stats[[#This Row],[Clean Sheets]]/MAX('epl_player_stats_24_25 '!AI:AI)*0.5+player_stats[[#This Row],[Goals Prevented Adjusted]]/MAX('epl_player_stats_24_25 '!BG:BG)*0.5</f>
        <v>0.20588235294117649</v>
      </c>
      <c r="G126">
        <f>player_stats[[#This Row],[Clean Sheets]]/MAX('epl_player_stats_24_25 '!AI:AI)*0.5+player_stats[[#This Row],[Clearances]]/MAX('epl_player_stats_24_25 '!AJ:AJ)*0.25+player_stats[[#This Row],[Tackles]]/MAX('epl_player_stats_24_25 '!AM:AM)*0.25</f>
        <v>0.11202075436525197</v>
      </c>
      <c r="H126">
        <f>player_stats[[#This Row],[Touches]]/MAX('epl_player_stats_24_25 '!P:P)</f>
        <v>0.29518972213922917</v>
      </c>
      <c r="I126">
        <f>player_stats[[#This Row],[Goals]]/MAX('epl_player_stats_24_25 '!H:H)*0.6+player_stats[[#This Row],[Assists]]/MAX('epl_player_stats_24_25 '!I:I)*0.25+player_stats[[#This Row],[Shots]]/MAX('epl_player_stats_24_25 '!K:K)*0.15+0.1</f>
        <v>0.31975064380378115</v>
      </c>
      <c r="J126">
        <f>player_stats[[#This Row],[Minutes]]/3420</f>
        <v>0.44239766081871346</v>
      </c>
      <c r="K126" s="2" cm="1">
        <f t="array" ref="K126">_xlfn.IFS(
E126="Goalkeeper",(
7*F126 + 2*J126 + H126),
E126="Defender",(
6*G126+3*H126+2*J126),
E126="Midfielder",(
2*G126+3*H126+4*I126+3*J126),
E126="Forward",(
6.25*I126+5*J126)
)</f>
        <v>3.7158062328194568</v>
      </c>
    </row>
    <row r="127" spans="1:11" x14ac:dyDescent="0.3">
      <c r="A127" t="s">
        <v>251</v>
      </c>
      <c r="B127">
        <v>26</v>
      </c>
      <c r="C127" t="s">
        <v>240</v>
      </c>
      <c r="D127" t="s">
        <v>62</v>
      </c>
      <c r="E127" t="s">
        <v>774</v>
      </c>
      <c r="F127">
        <f>player_stats[[#This Row],[Clean Sheets]]/MAX('epl_player_stats_24_25 '!AI:AI)*0.5+player_stats[[#This Row],[Goals Prevented Adjusted]]/MAX('epl_player_stats_24_25 '!BG:BG)*0.5</f>
        <v>0.52731092436974791</v>
      </c>
      <c r="G127">
        <f>player_stats[[#This Row],[Clean Sheets]]/MAX('epl_player_stats_24_25 '!AI:AI)*0.5+player_stats[[#This Row],[Clearances]]/MAX('epl_player_stats_24_25 '!AJ:AJ)*0.25+player_stats[[#This Row],[Tackles]]/MAX('epl_player_stats_24_25 '!AM:AM)*0.25</f>
        <v>0.53001304915180514</v>
      </c>
      <c r="H127">
        <f>player_stats[[#This Row],[Touches]]/MAX('epl_player_stats_24_25 '!P:P)</f>
        <v>0.69345682700926203</v>
      </c>
      <c r="I127">
        <f>player_stats[[#This Row],[Goals]]/MAX('epl_player_stats_24_25 '!H:H)*0.6+player_stats[[#This Row],[Assists]]/MAX('epl_player_stats_24_25 '!I:I)*0.25+player_stats[[#This Row],[Shots]]/MAX('epl_player_stats_24_25 '!K:K)*0.15+0.1</f>
        <v>0.27635355819358076</v>
      </c>
      <c r="J127">
        <f>player_stats[[#This Row],[Minutes]]/3420</f>
        <v>0.87397660818713452</v>
      </c>
      <c r="K127" s="2" cm="1">
        <f t="array" ref="K127">_xlfn.IFS(
E127="Goalkeeper",(
7*F127 + 2*J127 + H127),
E127="Defender",(
6*G127+3*H127+2*J127),
E127="Midfielder",(
2*G127+3*H127+4*I127+3*J127),
E127="Forward",(
6.25*I127+5*J127)
)</f>
        <v>7.0084019923128853</v>
      </c>
    </row>
    <row r="128" spans="1:11" x14ac:dyDescent="0.3">
      <c r="A128" t="s">
        <v>543</v>
      </c>
      <c r="B128">
        <v>23</v>
      </c>
      <c r="C128" t="s">
        <v>785</v>
      </c>
      <c r="D128" t="s">
        <v>59</v>
      </c>
      <c r="E128" t="s">
        <v>773</v>
      </c>
      <c r="F128">
        <f>player_stats[[#This Row],[Clean Sheets]]/MAX('epl_player_stats_24_25 '!AI:AI)*0.5+player_stats[[#This Row],[Goals Prevented Adjusted]]/MAX('epl_player_stats_24_25 '!BG:BG)*0.5</f>
        <v>0.31302521008403361</v>
      </c>
      <c r="G128">
        <f>player_stats[[#This Row],[Clean Sheets]]/MAX('epl_player_stats_24_25 '!AI:AI)*0.5+player_stats[[#This Row],[Clearances]]/MAX('epl_player_stats_24_25 '!AJ:AJ)*0.25+player_stats[[#This Row],[Tackles]]/MAX('epl_player_stats_24_25 '!AM:AM)*0.25</f>
        <v>0.16089293481637978</v>
      </c>
      <c r="H128">
        <f>player_stats[[#This Row],[Touches]]/MAX('epl_player_stats_24_25 '!P:P)</f>
        <v>0.33343292500746935</v>
      </c>
      <c r="I128">
        <f>player_stats[[#This Row],[Goals]]/MAX('epl_player_stats_24_25 '!H:H)*0.6+player_stats[[#This Row],[Assists]]/MAX('epl_player_stats_24_25 '!I:I)*0.25+player_stats[[#This Row],[Shots]]/MAX('epl_player_stats_24_25 '!K:K)*0.15+0.1</f>
        <v>0.32220966019722375</v>
      </c>
      <c r="J128">
        <f>player_stats[[#This Row],[Minutes]]/3420</f>
        <v>0.64356725146198834</v>
      </c>
      <c r="K128" s="2" cm="1">
        <f t="array" ref="K128">_xlfn.IFS(
E128="Goalkeeper",(
7*F128 + 2*J128 + H128),
E128="Defender",(
6*G128+3*H128+2*J128),
E128="Midfielder",(
2*G128+3*H128+4*I128+3*J128),
E128="Forward",(
6.25*I128+5*J128)
)</f>
        <v>4.541625039830028</v>
      </c>
    </row>
    <row r="129" spans="1:11" x14ac:dyDescent="0.3">
      <c r="A129" t="s">
        <v>657</v>
      </c>
      <c r="B129">
        <v>23</v>
      </c>
      <c r="C129" t="s">
        <v>783</v>
      </c>
      <c r="D129" t="s">
        <v>94</v>
      </c>
      <c r="E129" t="s">
        <v>773</v>
      </c>
      <c r="F129">
        <f>player_stats[[#This Row],[Clean Sheets]]/MAX('epl_player_stats_24_25 '!AI:AI)*0.5+player_stats[[#This Row],[Goals Prevented Adjusted]]/MAX('epl_player_stats_24_25 '!BG:BG)*0.5</f>
        <v>0.27731092436974791</v>
      </c>
      <c r="G129">
        <f>player_stats[[#This Row],[Clean Sheets]]/MAX('epl_player_stats_24_25 '!AI:AI)*0.5+player_stats[[#This Row],[Clearances]]/MAX('epl_player_stats_24_25 '!AJ:AJ)*0.25+player_stats[[#This Row],[Tackles]]/MAX('epl_player_stats_24_25 '!AM:AM)*0.25</f>
        <v>0.1511216056670602</v>
      </c>
      <c r="H129">
        <f>player_stats[[#This Row],[Touches]]/MAX('epl_player_stats_24_25 '!P:P)</f>
        <v>0.45055273379145505</v>
      </c>
      <c r="I129">
        <f>player_stats[[#This Row],[Goals]]/MAX('epl_player_stats_24_25 '!H:H)*0.6+player_stats[[#This Row],[Assists]]/MAX('epl_player_stats_24_25 '!I:I)*0.25+player_stats[[#This Row],[Shots]]/MAX('epl_player_stats_24_25 '!K:K)*0.15+0.1</f>
        <v>0.42954117203693232</v>
      </c>
      <c r="J129">
        <f>player_stats[[#This Row],[Minutes]]/3420</f>
        <v>0.76052631578947372</v>
      </c>
      <c r="K129" s="2" cm="1">
        <f t="array" ref="K129">_xlfn.IFS(
E129="Goalkeeper",(
7*F129 + 2*J129 + H129),
E129="Defender",(
6*G129+3*H129+2*J129),
E129="Midfielder",(
2*G129+3*H129+4*I129+3*J129),
E129="Forward",(
6.25*I129+5*J129)
)</f>
        <v>5.6536450482246359</v>
      </c>
    </row>
    <row r="130" spans="1:11" x14ac:dyDescent="0.3">
      <c r="A130" t="s">
        <v>64</v>
      </c>
      <c r="B130">
        <v>17</v>
      </c>
      <c r="C130" t="s">
        <v>58</v>
      </c>
      <c r="D130" t="s">
        <v>59</v>
      </c>
      <c r="E130" t="s">
        <v>773</v>
      </c>
      <c r="F130">
        <f>player_stats[[#This Row],[Clean Sheets]]/MAX('epl_player_stats_24_25 '!AI:AI)*0.5+player_stats[[#This Row],[Goals Prevented Adjusted]]/MAX('epl_player_stats_24_25 '!BG:BG)*0.5</f>
        <v>0.24159663865546221</v>
      </c>
      <c r="G130">
        <f>player_stats[[#This Row],[Clean Sheets]]/MAX('epl_player_stats_24_25 '!AI:AI)*0.5+player_stats[[#This Row],[Clearances]]/MAX('epl_player_stats_24_25 '!AJ:AJ)*0.25+player_stats[[#This Row],[Tackles]]/MAX('epl_player_stats_24_25 '!AM:AM)*0.25</f>
        <v>6.0523208848567697E-2</v>
      </c>
      <c r="H130">
        <f>player_stats[[#This Row],[Touches]]/MAX('epl_player_stats_24_25 '!P:P)</f>
        <v>0.17956378846728413</v>
      </c>
      <c r="I130">
        <f>player_stats[[#This Row],[Goals]]/MAX('epl_player_stats_24_25 '!H:H)*0.6+player_stats[[#This Row],[Assists]]/MAX('epl_player_stats_24_25 '!I:I)*0.25+player_stats[[#This Row],[Shots]]/MAX('epl_player_stats_24_25 '!K:K)*0.15+0.1</f>
        <v>0.26955279191005588</v>
      </c>
      <c r="J130">
        <f>player_stats[[#This Row],[Minutes]]/3420</f>
        <v>0.25994152046783625</v>
      </c>
      <c r="K130" s="2" cm="1">
        <f t="array" ref="K130">_xlfn.IFS(
E130="Goalkeeper",(
7*F130 + 2*J130 + H130),
E130="Defender",(
6*G130+3*H130+2*J130),
E130="Midfielder",(
2*G130+3*H130+4*I130+3*J130),
E130="Forward",(
6.25*I130+5*J130)
)</f>
        <v>2.5177735121427198</v>
      </c>
    </row>
    <row r="131" spans="1:11" x14ac:dyDescent="0.3">
      <c r="A131" t="s">
        <v>349</v>
      </c>
      <c r="B131">
        <v>24</v>
      </c>
      <c r="C131" t="s">
        <v>329</v>
      </c>
      <c r="D131" t="s">
        <v>59</v>
      </c>
      <c r="E131" t="s">
        <v>774</v>
      </c>
      <c r="F131">
        <f>player_stats[[#This Row],[Clean Sheets]]/MAX('epl_player_stats_24_25 '!AI:AI)*0.5+player_stats[[#This Row],[Goals Prevented Adjusted]]/MAX('epl_player_stats_24_25 '!BG:BG)*0.5</f>
        <v>0.20588235294117649</v>
      </c>
      <c r="G131">
        <f>player_stats[[#This Row],[Clean Sheets]]/MAX('epl_player_stats_24_25 '!AI:AI)*0.5+player_stats[[#This Row],[Clearances]]/MAX('epl_player_stats_24_25 '!AJ:AJ)*0.25+player_stats[[#This Row],[Tackles]]/MAX('epl_player_stats_24_25 '!AM:AM)*0.25</f>
        <v>6.4181631765363817E-2</v>
      </c>
      <c r="H131">
        <f>player_stats[[#This Row],[Touches]]/MAX('epl_player_stats_24_25 '!P:P)</f>
        <v>0.11622348371676128</v>
      </c>
      <c r="I131">
        <f>player_stats[[#This Row],[Goals]]/MAX('epl_player_stats_24_25 '!H:H)*0.6+player_stats[[#This Row],[Assists]]/MAX('epl_player_stats_24_25 '!I:I)*0.25+player_stats[[#This Row],[Shots]]/MAX('epl_player_stats_24_25 '!K:K)*0.15+0.1</f>
        <v>0.24496262797562968</v>
      </c>
      <c r="J131">
        <f>player_stats[[#This Row],[Minutes]]/3420</f>
        <v>0.16959064327485379</v>
      </c>
      <c r="K131" s="2" cm="1">
        <f t="array" ref="K131">_xlfn.IFS(
E131="Goalkeeper",(
7*F131 + 2*J131 + H131),
E131="Defender",(
6*G131+3*H131+2*J131),
E131="Midfielder",(
2*G131+3*H131+4*I131+3*J131),
E131="Forward",(
6.25*I131+5*J131)
)</f>
        <v>1.0729415282921742</v>
      </c>
    </row>
    <row r="132" spans="1:11" x14ac:dyDescent="0.3">
      <c r="A132" t="s">
        <v>626</v>
      </c>
      <c r="B132">
        <v>27</v>
      </c>
      <c r="C132" t="s">
        <v>784</v>
      </c>
      <c r="D132" t="s">
        <v>66</v>
      </c>
      <c r="E132" t="s">
        <v>775</v>
      </c>
      <c r="F132">
        <f>player_stats[[#This Row],[Clean Sheets]]/MAX('epl_player_stats_24_25 '!AI:AI)*0.5+player_stats[[#This Row],[Goals Prevented Adjusted]]/MAX('epl_player_stats_24_25 '!BG:BG)*0.5</f>
        <v>0.20588235294117649</v>
      </c>
      <c r="G132">
        <f>player_stats[[#This Row],[Clean Sheets]]/MAX('epl_player_stats_24_25 '!AI:AI)*0.5+player_stats[[#This Row],[Clearances]]/MAX('epl_player_stats_24_25 '!AJ:AJ)*0.25+player_stats[[#This Row],[Tackles]]/MAX('epl_player_stats_24_25 '!AM:AM)*0.25</f>
        <v>1.7662959050518859E-2</v>
      </c>
      <c r="H132">
        <f>player_stats[[#This Row],[Touches]]/MAX('epl_player_stats_24_25 '!P:P)</f>
        <v>5.7962354347176573E-2</v>
      </c>
      <c r="I132">
        <f>player_stats[[#This Row],[Goals]]/MAX('epl_player_stats_24_25 '!H:H)*0.6+player_stats[[#This Row],[Assists]]/MAX('epl_player_stats_24_25 '!I:I)*0.25+player_stats[[#This Row],[Shots]]/MAX('epl_player_stats_24_25 '!K:K)*0.15+0.1</f>
        <v>0.23845078826706864</v>
      </c>
      <c r="J132">
        <f>player_stats[[#This Row],[Minutes]]/3420</f>
        <v>0.14619883040935672</v>
      </c>
      <c r="K132" s="2" cm="1">
        <f t="array" ref="K132">_xlfn.IFS(
E132="Goalkeeper",(
7*F132 + 2*J132 + H132),
E132="Defender",(
6*G132+3*H132+2*J132),
E132="Midfielder",(
2*G132+3*H132+4*I132+3*J132),
E132="Forward",(
6.25*I132+5*J132)
)</f>
        <v>2.2213115787159623</v>
      </c>
    </row>
    <row r="133" spans="1:11" x14ac:dyDescent="0.3">
      <c r="A133" t="s">
        <v>589</v>
      </c>
      <c r="B133">
        <v>30</v>
      </c>
      <c r="C133" t="s">
        <v>566</v>
      </c>
      <c r="D133" t="s">
        <v>178</v>
      </c>
      <c r="E133" t="s">
        <v>775</v>
      </c>
      <c r="F133">
        <f>player_stats[[#This Row],[Clean Sheets]]/MAX('epl_player_stats_24_25 '!AI:AI)*0.5+player_stats[[#This Row],[Goals Prevented Adjusted]]/MAX('epl_player_stats_24_25 '!BG:BG)*0.5</f>
        <v>0.20588235294117649</v>
      </c>
      <c r="G133">
        <f>player_stats[[#This Row],[Clean Sheets]]/MAX('epl_player_stats_24_25 '!AI:AI)*0.5+player_stats[[#This Row],[Clearances]]/MAX('epl_player_stats_24_25 '!AJ:AJ)*0.25+player_stats[[#This Row],[Tackles]]/MAX('epl_player_stats_24_25 '!AM:AM)*0.25</f>
        <v>2.9686820356676816E-2</v>
      </c>
      <c r="H133">
        <f>player_stats[[#This Row],[Touches]]/MAX('epl_player_stats_24_25 '!P:P)</f>
        <v>0.14759486106961459</v>
      </c>
      <c r="I133">
        <f>player_stats[[#This Row],[Goals]]/MAX('epl_player_stats_24_25 '!H:H)*0.6+player_stats[[#This Row],[Assists]]/MAX('epl_player_stats_24_25 '!I:I)*0.25+player_stats[[#This Row],[Shots]]/MAX('epl_player_stats_24_25 '!K:K)*0.15+0.1</f>
        <v>0.28025406695559324</v>
      </c>
      <c r="J133">
        <f>player_stats[[#This Row],[Minutes]]/3420</f>
        <v>0.30526315789473685</v>
      </c>
      <c r="K133" s="2" cm="1">
        <f t="array" ref="K133">_xlfn.IFS(
E133="Goalkeeper",(
7*F133 + 2*J133 + H133),
E133="Defender",(
6*G133+3*H133+2*J133),
E133="Midfielder",(
2*G133+3*H133+4*I133+3*J133),
E133="Forward",(
6.25*I133+5*J133)
)</f>
        <v>3.2779037079461419</v>
      </c>
    </row>
    <row r="134" spans="1:11" x14ac:dyDescent="0.3">
      <c r="A134" t="s">
        <v>511</v>
      </c>
      <c r="B134">
        <v>21</v>
      </c>
      <c r="C134" t="s">
        <v>787</v>
      </c>
      <c r="D134" t="s">
        <v>163</v>
      </c>
      <c r="E134" t="s">
        <v>775</v>
      </c>
      <c r="F134">
        <f>player_stats[[#This Row],[Clean Sheets]]/MAX('epl_player_stats_24_25 '!AI:AI)*0.5+player_stats[[#This Row],[Goals Prevented Adjusted]]/MAX('epl_player_stats_24_25 '!BG:BG)*0.5</f>
        <v>0.20588235294117649</v>
      </c>
      <c r="G134">
        <f>player_stats[[#This Row],[Clean Sheets]]/MAX('epl_player_stats_24_25 '!AI:AI)*0.5+player_stats[[#This Row],[Clearances]]/MAX('epl_player_stats_24_25 '!AJ:AJ)*0.25+player_stats[[#This Row],[Tackles]]/MAX('epl_player_stats_24_25 '!AM:AM)*0.25</f>
        <v>1.1837444851798919E-2</v>
      </c>
      <c r="H134">
        <f>player_stats[[#This Row],[Touches]]/MAX('epl_player_stats_24_25 '!P:P)</f>
        <v>0.17508216313116223</v>
      </c>
      <c r="I134">
        <f>player_stats[[#This Row],[Goals]]/MAX('epl_player_stats_24_25 '!H:H)*0.6+player_stats[[#This Row],[Assists]]/MAX('epl_player_stats_24_25 '!I:I)*0.25+player_stats[[#This Row],[Shots]]/MAX('epl_player_stats_24_25 '!K:K)*0.15+0.1</f>
        <v>0.26144714527981916</v>
      </c>
      <c r="J134">
        <f>player_stats[[#This Row],[Minutes]]/3420</f>
        <v>0.58859649122807023</v>
      </c>
      <c r="K134" s="2" cm="1">
        <f t="array" ref="K134">_xlfn.IFS(
E134="Goalkeeper",(
7*F134 + 2*J134 + H134),
E134="Defender",(
6*G134+3*H134+2*J134),
E134="Midfielder",(
2*G134+3*H134+4*I134+3*J134),
E134="Forward",(
6.25*I134+5*J134)
)</f>
        <v>4.5770271141392209</v>
      </c>
    </row>
    <row r="135" spans="1:11" x14ac:dyDescent="0.3">
      <c r="A135" t="s">
        <v>455</v>
      </c>
      <c r="B135">
        <v>29</v>
      </c>
      <c r="C135" t="s">
        <v>453</v>
      </c>
      <c r="D135" t="s">
        <v>176</v>
      </c>
      <c r="E135" t="s">
        <v>773</v>
      </c>
      <c r="F135">
        <f>player_stats[[#This Row],[Clean Sheets]]/MAX('epl_player_stats_24_25 '!AI:AI)*0.5+player_stats[[#This Row],[Goals Prevented Adjusted]]/MAX('epl_player_stats_24_25 '!BG:BG)*0.5</f>
        <v>0.52731092436974791</v>
      </c>
      <c r="G135">
        <f>player_stats[[#This Row],[Clean Sheets]]/MAX('epl_player_stats_24_25 '!AI:AI)*0.5+player_stats[[#This Row],[Clearances]]/MAX('epl_player_stats_24_25 '!AJ:AJ)*0.25+player_stats[[#This Row],[Tackles]]/MAX('epl_player_stats_24_25 '!AM:AM)*0.25</f>
        <v>0.42669172932330829</v>
      </c>
      <c r="H135">
        <f>player_stats[[#This Row],[Touches]]/MAX('epl_player_stats_24_25 '!P:P)</f>
        <v>0.64625037346877801</v>
      </c>
      <c r="I135">
        <f>player_stats[[#This Row],[Goals]]/MAX('epl_player_stats_24_25 '!H:H)*0.6+player_stats[[#This Row],[Assists]]/MAX('epl_player_stats_24_25 '!I:I)*0.25+player_stats[[#This Row],[Shots]]/MAX('epl_player_stats_24_25 '!K:K)*0.15+0.1</f>
        <v>0.31700270083537463</v>
      </c>
      <c r="J135">
        <f>player_stats[[#This Row],[Minutes]]/3420</f>
        <v>0.77982456140350875</v>
      </c>
      <c r="K135" s="2" cm="1">
        <f t="array" ref="K135">_xlfn.IFS(
E135="Goalkeeper",(
7*F135 + 2*J135 + H135),
E135="Defender",(
6*G135+3*H135+2*J135),
E135="Midfielder",(
2*G135+3*H135+4*I135+3*J135),
E135="Forward",(
6.25*I135+5*J135)
)</f>
        <v>6.3996190666049753</v>
      </c>
    </row>
    <row r="136" spans="1:11" x14ac:dyDescent="0.3">
      <c r="A136" t="s">
        <v>468</v>
      </c>
      <c r="B136">
        <v>33</v>
      </c>
      <c r="C136" t="s">
        <v>453</v>
      </c>
      <c r="D136" t="s">
        <v>80</v>
      </c>
      <c r="E136" t="s">
        <v>773</v>
      </c>
      <c r="F136">
        <f>player_stats[[#This Row],[Clean Sheets]]/MAX('epl_player_stats_24_25 '!AI:AI)*0.5+player_stats[[#This Row],[Goals Prevented Adjusted]]/MAX('epl_player_stats_24_25 '!BG:BG)*0.5</f>
        <v>0.34873949579831931</v>
      </c>
      <c r="G136">
        <f>player_stats[[#This Row],[Clean Sheets]]/MAX('epl_player_stats_24_25 '!AI:AI)*0.5+player_stats[[#This Row],[Clearances]]/MAX('epl_player_stats_24_25 '!AJ:AJ)*0.25+player_stats[[#This Row],[Tackles]]/MAX('epl_player_stats_24_25 '!AM:AM)*0.25</f>
        <v>0.1830764928851053</v>
      </c>
      <c r="H136">
        <f>player_stats[[#This Row],[Touches]]/MAX('epl_player_stats_24_25 '!P:P)</f>
        <v>0.42575440693158051</v>
      </c>
      <c r="I136">
        <f>player_stats[[#This Row],[Goals]]/MAX('epl_player_stats_24_25 '!H:H)*0.6+player_stats[[#This Row],[Assists]]/MAX('epl_player_stats_24_25 '!I:I)*0.25+player_stats[[#This Row],[Shots]]/MAX('epl_player_stats_24_25 '!K:K)*0.15+0.1</f>
        <v>0.42014477733810685</v>
      </c>
      <c r="J136">
        <f>player_stats[[#This Row],[Minutes]]/3420</f>
        <v>0.49824561403508771</v>
      </c>
      <c r="K136" s="2" cm="1">
        <f t="array" ref="K136">_xlfn.IFS(
E136="Goalkeeper",(
7*F136 + 2*J136 + H136),
E136="Defender",(
6*G136+3*H136+2*J136),
E136="Midfielder",(
2*G136+3*H136+4*I136+3*J136),
E136="Forward",(
6.25*I136+5*J136)
)</f>
        <v>4.8187321580226428</v>
      </c>
    </row>
    <row r="137" spans="1:11" x14ac:dyDescent="0.3">
      <c r="A137" t="s">
        <v>280</v>
      </c>
      <c r="B137">
        <v>28</v>
      </c>
      <c r="C137" t="s">
        <v>270</v>
      </c>
      <c r="D137" t="s">
        <v>111</v>
      </c>
      <c r="E137" t="s">
        <v>774</v>
      </c>
      <c r="F137">
        <f>player_stats[[#This Row],[Clean Sheets]]/MAX('epl_player_stats_24_25 '!AI:AI)*0.5+player_stats[[#This Row],[Goals Prevented Adjusted]]/MAX('epl_player_stats_24_25 '!BG:BG)*0.5</f>
        <v>0.59873949579831931</v>
      </c>
      <c r="G137">
        <f>player_stats[[#This Row],[Clean Sheets]]/MAX('epl_player_stats_24_25 '!AI:AI)*0.5+player_stats[[#This Row],[Clearances]]/MAX('epl_player_stats_24_25 '!AJ:AJ)*0.25+player_stats[[#This Row],[Tackles]]/MAX('epl_player_stats_24_25 '!AM:AM)*0.25</f>
        <v>0.72116758839246875</v>
      </c>
      <c r="H137">
        <f>player_stats[[#This Row],[Touches]]/MAX('epl_player_stats_24_25 '!P:P)</f>
        <v>0.62951897221392294</v>
      </c>
      <c r="I137">
        <f>player_stats[[#This Row],[Goals]]/MAX('epl_player_stats_24_25 '!H:H)*0.6+player_stats[[#This Row],[Assists]]/MAX('epl_player_stats_24_25 '!I:I)*0.25+player_stats[[#This Row],[Shots]]/MAX('epl_player_stats_24_25 '!K:K)*0.15+0.1</f>
        <v>0.34318667169147665</v>
      </c>
      <c r="J137">
        <f>player_stats[[#This Row],[Minutes]]/3420</f>
        <v>0.94532163742690056</v>
      </c>
      <c r="K137" s="2" cm="1">
        <f t="array" ref="K137">_xlfn.IFS(
E137="Goalkeeper",(
7*F137 + 2*J137 + H137),
E137="Defender",(
6*G137+3*H137+2*J137),
E137="Midfielder",(
2*G137+3*H137+4*I137+3*J137),
E137="Forward",(
6.25*I137+5*J137)
)</f>
        <v>8.1062057218503831</v>
      </c>
    </row>
    <row r="138" spans="1:11" x14ac:dyDescent="0.3">
      <c r="A138" t="s">
        <v>523</v>
      </c>
      <c r="B138">
        <v>32</v>
      </c>
      <c r="C138" t="s">
        <v>786</v>
      </c>
      <c r="D138" t="s">
        <v>471</v>
      </c>
      <c r="E138" t="s">
        <v>774</v>
      </c>
      <c r="F138">
        <f>player_stats[[#This Row],[Clean Sheets]]/MAX('epl_player_stats_24_25 '!AI:AI)*0.5+player_stats[[#This Row],[Goals Prevented Adjusted]]/MAX('epl_player_stats_24_25 '!BG:BG)*0.5</f>
        <v>0.56302521008403361</v>
      </c>
      <c r="G138">
        <f>player_stats[[#This Row],[Clean Sheets]]/MAX('epl_player_stats_24_25 '!AI:AI)*0.5+player_stats[[#This Row],[Clearances]]/MAX('epl_player_stats_24_25 '!AJ:AJ)*0.25+player_stats[[#This Row],[Tackles]]/MAX('epl_player_stats_24_25 '!AM:AM)*0.25</f>
        <v>0.56220872429006397</v>
      </c>
      <c r="H138">
        <f>player_stats[[#This Row],[Touches]]/MAX('epl_player_stats_24_25 '!P:P)</f>
        <v>0.70510905288317893</v>
      </c>
      <c r="I138">
        <f>player_stats[[#This Row],[Goals]]/MAX('epl_player_stats_24_25 '!H:H)*0.6+player_stats[[#This Row],[Assists]]/MAX('epl_player_stats_24_25 '!I:I)*0.25+player_stats[[#This Row],[Shots]]/MAX('epl_player_stats_24_25 '!K:K)*0.15+0.1</f>
        <v>0.28111927642736012</v>
      </c>
      <c r="J138">
        <f>player_stats[[#This Row],[Minutes]]/3420</f>
        <v>0.85877192982456141</v>
      </c>
      <c r="K138" s="2" cm="1">
        <f t="array" ref="K138">_xlfn.IFS(
E138="Goalkeeper",(
7*F138 + 2*J138 + H138),
E138="Defender",(
6*G138+3*H138+2*J138),
E138="Midfielder",(
2*G138+3*H138+4*I138+3*J138),
E138="Forward",(
6.25*I138+5*J138)
)</f>
        <v>7.2061233640390432</v>
      </c>
    </row>
    <row r="139" spans="1:11" x14ac:dyDescent="0.3">
      <c r="A139" t="s">
        <v>93</v>
      </c>
      <c r="B139">
        <v>31</v>
      </c>
      <c r="C139" t="s">
        <v>58</v>
      </c>
      <c r="D139" t="s">
        <v>94</v>
      </c>
      <c r="E139" t="s">
        <v>773</v>
      </c>
      <c r="F139">
        <f>player_stats[[#This Row],[Clean Sheets]]/MAX('epl_player_stats_24_25 '!AI:AI)*0.5+player_stats[[#This Row],[Goals Prevented Adjusted]]/MAX('epl_player_stats_24_25 '!BG:BG)*0.5</f>
        <v>0.45588235294117652</v>
      </c>
      <c r="G139">
        <f>player_stats[[#This Row],[Clean Sheets]]/MAX('epl_player_stats_24_25 '!AI:AI)*0.5+player_stats[[#This Row],[Clearances]]/MAX('epl_player_stats_24_25 '!AJ:AJ)*0.25+player_stats[[#This Row],[Tackles]]/MAX('epl_player_stats_24_25 '!AM:AM)*0.25</f>
        <v>0.46274777853725224</v>
      </c>
      <c r="H139">
        <f>player_stats[[#This Row],[Touches]]/MAX('epl_player_stats_24_25 '!P:P)</f>
        <v>0.68389602629220192</v>
      </c>
      <c r="I139">
        <f>player_stats[[#This Row],[Goals]]/MAX('epl_player_stats_24_25 '!H:H)*0.6+player_stats[[#This Row],[Assists]]/MAX('epl_player_stats_24_25 '!I:I)*0.25+player_stats[[#This Row],[Shots]]/MAX('epl_player_stats_24_25 '!K:K)*0.15+0.1</f>
        <v>0.27447082469694117</v>
      </c>
      <c r="J139">
        <f>player_stats[[#This Row],[Minutes]]/3420</f>
        <v>0.81842105263157894</v>
      </c>
      <c r="K139" s="2" cm="1">
        <f t="array" ref="K139">_xlfn.IFS(
E139="Goalkeeper",(
7*F139 + 2*J139 + H139),
E139="Defender",(
6*G139+3*H139+2*J139),
E139="Midfielder",(
2*G139+3*H139+4*I139+3*J139),
E139="Forward",(
6.25*I139+5*J139)
)</f>
        <v>6.5303300926336112</v>
      </c>
    </row>
    <row r="140" spans="1:11" x14ac:dyDescent="0.3">
      <c r="A140" t="s">
        <v>63</v>
      </c>
      <c r="B140">
        <v>25</v>
      </c>
      <c r="C140" t="s">
        <v>58</v>
      </c>
      <c r="D140" t="s">
        <v>59</v>
      </c>
      <c r="E140" t="s">
        <v>773</v>
      </c>
      <c r="F140">
        <f>player_stats[[#This Row],[Clean Sheets]]/MAX('epl_player_stats_24_25 '!AI:AI)*0.5+player_stats[[#This Row],[Goals Prevented Adjusted]]/MAX('epl_player_stats_24_25 '!BG:BG)*0.5</f>
        <v>0.45588235294117652</v>
      </c>
      <c r="G140">
        <f>player_stats[[#This Row],[Clean Sheets]]/MAX('epl_player_stats_24_25 '!AI:AI)*0.5+player_stats[[#This Row],[Clearances]]/MAX('epl_player_stats_24_25 '!AJ:AJ)*0.25+player_stats[[#This Row],[Tackles]]/MAX('epl_player_stats_24_25 '!AM:AM)*0.25</f>
        <v>0.40127695271235941</v>
      </c>
      <c r="H140">
        <f>player_stats[[#This Row],[Touches]]/MAX('epl_player_stats_24_25 '!P:P)</f>
        <v>0.6023304451747834</v>
      </c>
      <c r="I140">
        <f>player_stats[[#This Row],[Goals]]/MAX('epl_player_stats_24_25 '!H:H)*0.6+player_stats[[#This Row],[Assists]]/MAX('epl_player_stats_24_25 '!I:I)*0.25+player_stats[[#This Row],[Shots]]/MAX('epl_player_stats_24_25 '!K:K)*0.15+0.1</f>
        <v>0.39801362979712329</v>
      </c>
      <c r="J140">
        <f>player_stats[[#This Row],[Minutes]]/3420</f>
        <v>0.82836257309941519</v>
      </c>
      <c r="K140" s="2" cm="1">
        <f t="array" ref="K140">_xlfn.IFS(
E140="Goalkeeper",(
7*F140 + 2*J140 + H140),
E140="Defender",(
6*G140+3*H140+2*J140),
E140="Midfielder",(
2*G140+3*H140+4*I140+3*J140),
E140="Forward",(
6.25*I140+5*J140)
)</f>
        <v>6.6866874794358075</v>
      </c>
    </row>
    <row r="141" spans="1:11" x14ac:dyDescent="0.3">
      <c r="A141" t="s">
        <v>651</v>
      </c>
      <c r="B141">
        <v>26</v>
      </c>
      <c r="C141" t="s">
        <v>783</v>
      </c>
      <c r="D141" t="s">
        <v>66</v>
      </c>
      <c r="E141" t="s">
        <v>773</v>
      </c>
      <c r="F141">
        <f>player_stats[[#This Row],[Clean Sheets]]/MAX('epl_player_stats_24_25 '!AI:AI)*0.5+player_stats[[#This Row],[Goals Prevented Adjusted]]/MAX('epl_player_stats_24_25 '!BG:BG)*0.5</f>
        <v>0.31302521008403361</v>
      </c>
      <c r="G141">
        <f>player_stats[[#This Row],[Clean Sheets]]/MAX('epl_player_stats_24_25 '!AI:AI)*0.5+player_stats[[#This Row],[Clearances]]/MAX('epl_player_stats_24_25 '!AJ:AJ)*0.25+player_stats[[#This Row],[Tackles]]/MAX('epl_player_stats_24_25 '!AM:AM)*0.25</f>
        <v>0.26632697446094578</v>
      </c>
      <c r="H141">
        <f>player_stats[[#This Row],[Touches]]/MAX('epl_player_stats_24_25 '!P:P)</f>
        <v>0.57753211831490892</v>
      </c>
      <c r="I141">
        <f>player_stats[[#This Row],[Goals]]/MAX('epl_player_stats_24_25 '!H:H)*0.6+player_stats[[#This Row],[Assists]]/MAX('epl_player_stats_24_25 '!I:I)*0.25+player_stats[[#This Row],[Shots]]/MAX('epl_player_stats_24_25 '!K:K)*0.15+0.1</f>
        <v>0.28357829282080271</v>
      </c>
      <c r="J141">
        <f>player_stats[[#This Row],[Minutes]]/3420</f>
        <v>0.69707602339181285</v>
      </c>
      <c r="K141" s="2" cm="1">
        <f t="array" ref="K141">_xlfn.IFS(
E141="Goalkeeper",(
7*F141 + 2*J141 + H141),
E141="Defender",(
6*G141+3*H141+2*J141),
E141="Midfielder",(
2*G141+3*H141+4*I141+3*J141),
E141="Forward",(
6.25*I141+5*J141)
)</f>
        <v>5.4907915453252674</v>
      </c>
    </row>
    <row r="142" spans="1:11" x14ac:dyDescent="0.3">
      <c r="A142" t="s">
        <v>536</v>
      </c>
      <c r="B142">
        <v>24</v>
      </c>
      <c r="C142" t="s">
        <v>786</v>
      </c>
      <c r="D142" t="s">
        <v>72</v>
      </c>
      <c r="E142" t="s">
        <v>773</v>
      </c>
      <c r="F142">
        <f>player_stats[[#This Row],[Clean Sheets]]/MAX('epl_player_stats_24_25 '!AI:AI)*0.5+player_stats[[#This Row],[Goals Prevented Adjusted]]/MAX('epl_player_stats_24_25 '!BG:BG)*0.5</f>
        <v>0.56302521008403361</v>
      </c>
      <c r="G142">
        <f>player_stats[[#This Row],[Clean Sheets]]/MAX('epl_player_stats_24_25 '!AI:AI)*0.5+player_stats[[#This Row],[Clearances]]/MAX('epl_player_stats_24_25 '!AJ:AJ)*0.25+player_stats[[#This Row],[Tackles]]/MAX('epl_player_stats_24_25 '!AM:AM)*0.25</f>
        <v>0.45300751879699247</v>
      </c>
      <c r="H142">
        <f>player_stats[[#This Row],[Touches]]/MAX('epl_player_stats_24_25 '!P:P)</f>
        <v>0.57454436809082765</v>
      </c>
      <c r="I142">
        <f>player_stats[[#This Row],[Goals]]/MAX('epl_player_stats_24_25 '!H:H)*0.6+player_stats[[#This Row],[Assists]]/MAX('epl_player_stats_24_25 '!I:I)*0.25+player_stats[[#This Row],[Shots]]/MAX('epl_player_stats_24_25 '!K:K)*0.15+0.1</f>
        <v>0.29660197223792473</v>
      </c>
      <c r="J142">
        <f>player_stats[[#This Row],[Minutes]]/3420</f>
        <v>0.76929824561403504</v>
      </c>
      <c r="K142" s="2" cm="1">
        <f t="array" ref="K142">_xlfn.IFS(
E142="Goalkeeper",(
7*F142 + 2*J142 + H142),
E142="Defender",(
6*G142+3*H142+2*J142),
E142="Midfielder",(
2*G142+3*H142+4*I142+3*J142),
E142="Forward",(
6.25*I142+5*J142)
)</f>
        <v>6.123950767660272</v>
      </c>
    </row>
    <row r="143" spans="1:11" x14ac:dyDescent="0.3">
      <c r="A143" t="s">
        <v>309</v>
      </c>
      <c r="B143">
        <v>24</v>
      </c>
      <c r="C143" t="s">
        <v>300</v>
      </c>
      <c r="D143" t="s">
        <v>59</v>
      </c>
      <c r="E143" t="s">
        <v>773</v>
      </c>
      <c r="F143">
        <f>player_stats[[#This Row],[Clean Sheets]]/MAX('epl_player_stats_24_25 '!AI:AI)*0.5+player_stats[[#This Row],[Goals Prevented Adjusted]]/MAX('epl_player_stats_24_25 '!BG:BG)*0.5</f>
        <v>0.31302521008403361</v>
      </c>
      <c r="G143">
        <f>player_stats[[#This Row],[Clean Sheets]]/MAX('epl_player_stats_24_25 '!AI:AI)*0.5+player_stats[[#This Row],[Clearances]]/MAX('epl_player_stats_24_25 '!AJ:AJ)*0.25+player_stats[[#This Row],[Tackles]]/MAX('epl_player_stats_24_25 '!AM:AM)*0.25</f>
        <v>0.13364506307090041</v>
      </c>
      <c r="H143">
        <f>player_stats[[#This Row],[Touches]]/MAX('epl_player_stats_24_25 '!P:P)</f>
        <v>0.24708694353152078</v>
      </c>
      <c r="I143">
        <f>player_stats[[#This Row],[Goals]]/MAX('epl_player_stats_24_25 '!H:H)*0.6+player_stats[[#This Row],[Assists]]/MAX('epl_player_stats_24_25 '!I:I)*0.25+player_stats[[#This Row],[Shots]]/MAX('epl_player_stats_24_25 '!K:K)*0.15+0.1</f>
        <v>0.32756736385905405</v>
      </c>
      <c r="J143">
        <f>player_stats[[#This Row],[Minutes]]/3420</f>
        <v>0.40087719298245617</v>
      </c>
      <c r="K143" s="2" cm="1">
        <f t="array" ref="K143">_xlfn.IFS(
E143="Goalkeeper",(
7*F143 + 2*J143 + H143),
E143="Defender",(
6*G143+3*H143+2*J143),
E143="Midfielder",(
2*G143+3*H143+4*I143+3*J143),
E143="Forward",(
6.25*I143+5*J143)
)</f>
        <v>3.5214519911199478</v>
      </c>
    </row>
    <row r="144" spans="1:11" x14ac:dyDescent="0.3">
      <c r="A144" t="s">
        <v>259</v>
      </c>
      <c r="B144">
        <v>24</v>
      </c>
      <c r="C144" t="s">
        <v>240</v>
      </c>
      <c r="D144" t="s">
        <v>176</v>
      </c>
      <c r="E144" t="s">
        <v>773</v>
      </c>
      <c r="F144">
        <f>player_stats[[#This Row],[Clean Sheets]]/MAX('epl_player_stats_24_25 '!AI:AI)*0.5+player_stats[[#This Row],[Goals Prevented Adjusted]]/MAX('epl_player_stats_24_25 '!BG:BG)*0.5</f>
        <v>0.34873949579831931</v>
      </c>
      <c r="G144">
        <f>player_stats[[#This Row],[Clean Sheets]]/MAX('epl_player_stats_24_25 '!AI:AI)*0.5+player_stats[[#This Row],[Clearances]]/MAX('epl_player_stats_24_25 '!AJ:AJ)*0.25+player_stats[[#This Row],[Tackles]]/MAX('epl_player_stats_24_25 '!AM:AM)*0.25</f>
        <v>0.19022245696886841</v>
      </c>
      <c r="H144">
        <f>player_stats[[#This Row],[Touches]]/MAX('epl_player_stats_24_25 '!P:P)</f>
        <v>0.37167612787570958</v>
      </c>
      <c r="I144">
        <f>player_stats[[#This Row],[Goals]]/MAX('epl_player_stats_24_25 '!H:H)*0.6+player_stats[[#This Row],[Assists]]/MAX('epl_player_stats_24_25 '!I:I)*0.25+player_stats[[#This Row],[Shots]]/MAX('epl_player_stats_24_25 '!K:K)*0.15+0.1</f>
        <v>0.41117392123610319</v>
      </c>
      <c r="J144">
        <f>player_stats[[#This Row],[Minutes]]/3420</f>
        <v>0.66315789473684206</v>
      </c>
      <c r="K144" s="2" cm="1">
        <f t="array" ref="K144">_xlfn.IFS(
E144="Goalkeeper",(
7*F144 + 2*J144 + H144),
E144="Defender",(
6*G144+3*H144+2*J144),
E144="Midfielder",(
2*G144+3*H144+4*I144+3*J144),
E144="Forward",(
6.25*I144+5*J144)
)</f>
        <v>5.1296426667198052</v>
      </c>
    </row>
    <row r="145" spans="1:11" x14ac:dyDescent="0.3">
      <c r="A145" t="s">
        <v>527</v>
      </c>
      <c r="B145">
        <v>27</v>
      </c>
      <c r="C145" t="s">
        <v>786</v>
      </c>
      <c r="D145" t="s">
        <v>66</v>
      </c>
      <c r="E145" t="s">
        <v>773</v>
      </c>
      <c r="F145">
        <f>player_stats[[#This Row],[Clean Sheets]]/MAX('epl_player_stats_24_25 '!AI:AI)*0.5+player_stats[[#This Row],[Goals Prevented Adjusted]]/MAX('epl_player_stats_24_25 '!BG:BG)*0.5</f>
        <v>0.45588235294117652</v>
      </c>
      <c r="G145">
        <f>player_stats[[#This Row],[Clean Sheets]]/MAX('epl_player_stats_24_25 '!AI:AI)*0.5+player_stats[[#This Row],[Clearances]]/MAX('epl_player_stats_24_25 '!AJ:AJ)*0.25+player_stats[[#This Row],[Tackles]]/MAX('epl_player_stats_24_25 '!AM:AM)*0.25</f>
        <v>0.40466351829988195</v>
      </c>
      <c r="H145">
        <f>player_stats[[#This Row],[Touches]]/MAX('epl_player_stats_24_25 '!P:P)</f>
        <v>0.44158948311921126</v>
      </c>
      <c r="I145">
        <f>player_stats[[#This Row],[Goals]]/MAX('epl_player_stats_24_25 '!H:H)*0.6+player_stats[[#This Row],[Assists]]/MAX('epl_player_stats_24_25 '!I:I)*0.25+player_stats[[#This Row],[Shots]]/MAX('epl_player_stats_24_25 '!K:K)*0.15+0.1</f>
        <v>0.33508102506123982</v>
      </c>
      <c r="J145">
        <f>player_stats[[#This Row],[Minutes]]/3420</f>
        <v>0.70292397660818717</v>
      </c>
      <c r="K145" s="2" cm="1">
        <f t="array" ref="K145">_xlfn.IFS(
E145="Goalkeeper",(
7*F145 + 2*J145 + H145),
E145="Defender",(
6*G145+3*H145+2*J145),
E145="Midfielder",(
2*G145+3*H145+4*I145+3*J145),
E145="Forward",(
6.25*I145+5*J145)
)</f>
        <v>5.5831915160269183</v>
      </c>
    </row>
    <row r="146" spans="1:11" x14ac:dyDescent="0.3">
      <c r="A146" t="s">
        <v>418</v>
      </c>
      <c r="B146">
        <v>26</v>
      </c>
      <c r="C146" t="s">
        <v>391</v>
      </c>
      <c r="D146" t="s">
        <v>59</v>
      </c>
      <c r="E146" t="s">
        <v>773</v>
      </c>
      <c r="F146">
        <f>player_stats[[#This Row],[Clean Sheets]]/MAX('epl_player_stats_24_25 '!AI:AI)*0.5+player_stats[[#This Row],[Goals Prevented Adjusted]]/MAX('epl_player_stats_24_25 '!BG:BG)*0.5</f>
        <v>0.20588235294117649</v>
      </c>
      <c r="G146">
        <f>player_stats[[#This Row],[Clean Sheets]]/MAX('epl_player_stats_24_25 '!AI:AI)*0.5+player_stats[[#This Row],[Clearances]]/MAX('epl_player_stats_24_25 '!AJ:AJ)*0.25+player_stats[[#This Row],[Tackles]]/MAX('epl_player_stats_24_25 '!AM:AM)*0.25</f>
        <v>7.7339526502205921E-2</v>
      </c>
      <c r="H146">
        <f>player_stats[[#This Row],[Touches]]/MAX('epl_player_stats_24_25 '!P:P)</f>
        <v>0.28592769644457722</v>
      </c>
      <c r="I146">
        <f>player_stats[[#This Row],[Goals]]/MAX('epl_player_stats_24_25 '!H:H)*0.6+player_stats[[#This Row],[Assists]]/MAX('epl_player_stats_24_25 '!I:I)*0.25+player_stats[[#This Row],[Shots]]/MAX('epl_player_stats_24_25 '!K:K)*0.15+0.1</f>
        <v>0.26058193580805222</v>
      </c>
      <c r="J146">
        <f>player_stats[[#This Row],[Minutes]]/3420</f>
        <v>0.4716374269005848</v>
      </c>
      <c r="K146" s="2" cm="1">
        <f t="array" ref="K146">_xlfn.IFS(
E146="Goalkeeper",(
7*F146 + 2*J146 + H146),
E146="Defender",(
6*G146+3*H146+2*J146),
E146="Midfielder",(
2*G146+3*H146+4*I146+3*J146),
E146="Forward",(
6.25*I146+5*J146)
)</f>
        <v>3.469702166272107</v>
      </c>
    </row>
    <row r="147" spans="1:11" x14ac:dyDescent="0.3">
      <c r="A147" t="s">
        <v>119</v>
      </c>
      <c r="B147">
        <v>28</v>
      </c>
      <c r="C147" t="s">
        <v>98</v>
      </c>
      <c r="D147" t="s">
        <v>62</v>
      </c>
      <c r="E147" t="s">
        <v>774</v>
      </c>
      <c r="F147">
        <f>player_stats[[#This Row],[Clean Sheets]]/MAX('epl_player_stats_24_25 '!AI:AI)*0.5+player_stats[[#This Row],[Goals Prevented Adjusted]]/MAX('epl_player_stats_24_25 '!BG:BG)*0.5</f>
        <v>0.27731092436974791</v>
      </c>
      <c r="G147">
        <f>player_stats[[#This Row],[Clean Sheets]]/MAX('epl_player_stats_24_25 '!AI:AI)*0.5+player_stats[[#This Row],[Clearances]]/MAX('epl_player_stats_24_25 '!AJ:AJ)*0.25+player_stats[[#This Row],[Tackles]]/MAX('epl_player_stats_24_25 '!AM:AM)*0.25</f>
        <v>8.7685639719132541E-2</v>
      </c>
      <c r="H147">
        <f>player_stats[[#This Row],[Touches]]/MAX('epl_player_stats_24_25 '!P:P)</f>
        <v>0.12339408425455632</v>
      </c>
      <c r="I147">
        <f>player_stats[[#This Row],[Goals]]/MAX('epl_player_stats_24_25 '!H:H)*0.6+player_stats[[#This Row],[Assists]]/MAX('epl_player_stats_24_25 '!I:I)*0.25+player_stats[[#This Row],[Shots]]/MAX('epl_player_stats_24_25 '!K:K)*0.15+0.1</f>
        <v>0.2349742478487532</v>
      </c>
      <c r="J147">
        <f>player_stats[[#This Row],[Minutes]]/3420</f>
        <v>0.21783625730994152</v>
      </c>
      <c r="K147" s="2" cm="1">
        <f t="array" ref="K147">_xlfn.IFS(
E147="Goalkeeper",(
7*F147 + 2*J147 + H147),
E147="Defender",(
6*G147+3*H147+2*J147),
E147="Midfielder",(
2*G147+3*H147+4*I147+3*J147),
E147="Forward",(
6.25*I147+5*J147)
)</f>
        <v>1.3319686056983471</v>
      </c>
    </row>
    <row r="148" spans="1:11" x14ac:dyDescent="0.3">
      <c r="A148" t="s">
        <v>127</v>
      </c>
      <c r="B148">
        <v>30</v>
      </c>
      <c r="C148" t="s">
        <v>98</v>
      </c>
      <c r="D148" t="s">
        <v>59</v>
      </c>
      <c r="E148" t="s">
        <v>773</v>
      </c>
      <c r="F148">
        <f>player_stats[[#This Row],[Clean Sheets]]/MAX('epl_player_stats_24_25 '!AI:AI)*0.5+player_stats[[#This Row],[Goals Prevented Adjusted]]/MAX('epl_player_stats_24_25 '!BG:BG)*0.5</f>
        <v>0.24159663865546221</v>
      </c>
      <c r="G148">
        <f>player_stats[[#This Row],[Clean Sheets]]/MAX('epl_player_stats_24_25 '!AI:AI)*0.5+player_stats[[#This Row],[Clearances]]/MAX('epl_player_stats_24_25 '!AJ:AJ)*0.25+player_stats[[#This Row],[Tackles]]/MAX('epl_player_stats_24_25 '!AM:AM)*0.25</f>
        <v>6.7195364444168265E-2</v>
      </c>
      <c r="H148">
        <f>player_stats[[#This Row],[Touches]]/MAX('epl_player_stats_24_25 '!P:P)</f>
        <v>0.14729608604720645</v>
      </c>
      <c r="I148">
        <f>player_stats[[#This Row],[Goals]]/MAX('epl_player_stats_24_25 '!H:H)*0.6+player_stats[[#This Row],[Assists]]/MAX('epl_player_stats_24_25 '!I:I)*0.25+player_stats[[#This Row],[Shots]]/MAX('epl_player_stats_24_25 '!K:K)*0.15+0.1</f>
        <v>0.21530211670121224</v>
      </c>
      <c r="J148">
        <f>player_stats[[#This Row],[Minutes]]/3420</f>
        <v>0.16637426900584795</v>
      </c>
      <c r="K148" s="2" cm="1">
        <f t="array" ref="K148">_xlfn.IFS(
E148="Goalkeeper",(
7*F148 + 2*J148 + H148),
E148="Defender",(
6*G148+3*H148+2*J148),
E148="Midfielder",(
2*G148+3*H148+4*I148+3*J148),
E148="Forward",(
6.25*I148+5*J148)
)</f>
        <v>1.9366102608523486</v>
      </c>
    </row>
    <row r="149" spans="1:11" x14ac:dyDescent="0.3">
      <c r="A149" t="s">
        <v>65</v>
      </c>
      <c r="B149">
        <v>27</v>
      </c>
      <c r="C149" t="s">
        <v>58</v>
      </c>
      <c r="D149" t="s">
        <v>66</v>
      </c>
      <c r="E149" t="s">
        <v>775</v>
      </c>
      <c r="F149">
        <f>player_stats[[#This Row],[Clean Sheets]]/MAX('epl_player_stats_24_25 '!AI:AI)*0.5+player_stats[[#This Row],[Goals Prevented Adjusted]]/MAX('epl_player_stats_24_25 '!BG:BG)*0.5</f>
        <v>0.24159663865546221</v>
      </c>
      <c r="G149">
        <f>player_stats[[#This Row],[Clean Sheets]]/MAX('epl_player_stats_24_25 '!AI:AI)*0.5+player_stats[[#This Row],[Clearances]]/MAX('epl_player_stats_24_25 '!AJ:AJ)*0.25+player_stats[[#This Row],[Tackles]]/MAX('epl_player_stats_24_25 '!AM:AM)*0.25</f>
        <v>6.1742683154166408E-2</v>
      </c>
      <c r="H149">
        <f>player_stats[[#This Row],[Touches]]/MAX('epl_player_stats_24_25 '!P:P)</f>
        <v>9.7998207349865557E-2</v>
      </c>
      <c r="I149">
        <f>player_stats[[#This Row],[Goals]]/MAX('epl_player_stats_24_25 '!H:H)*0.6+player_stats[[#This Row],[Assists]]/MAX('epl_player_stats_24_25 '!I:I)*0.25+player_stats[[#This Row],[Shots]]/MAX('epl_player_stats_24_25 '!K:K)*0.15+0.1</f>
        <v>0.21124929338609383</v>
      </c>
      <c r="J149">
        <f>player_stats[[#This Row],[Minutes]]/3420</f>
        <v>0.1763157894736842</v>
      </c>
      <c r="K149" s="2" cm="1">
        <f t="array" ref="K149">_xlfn.IFS(
E149="Goalkeeper",(
7*F149 + 2*J149 + H149),
E149="Defender",(
6*G149+3*H149+2*J149),
E149="Midfielder",(
2*G149+3*H149+4*I149+3*J149),
E149="Forward",(
6.25*I149+5*J149)
)</f>
        <v>2.2018870310315073</v>
      </c>
    </row>
    <row r="150" spans="1:11" x14ac:dyDescent="0.3">
      <c r="A150" t="s">
        <v>463</v>
      </c>
      <c r="B150">
        <v>21</v>
      </c>
      <c r="C150" t="s">
        <v>453</v>
      </c>
      <c r="D150" t="s">
        <v>59</v>
      </c>
      <c r="E150" t="s">
        <v>773</v>
      </c>
      <c r="F150">
        <f>player_stats[[#This Row],[Clean Sheets]]/MAX('epl_player_stats_24_25 '!AI:AI)*0.5+player_stats[[#This Row],[Goals Prevented Adjusted]]/MAX('epl_player_stats_24_25 '!BG:BG)*0.5</f>
        <v>0.20588235294117649</v>
      </c>
      <c r="G150">
        <f>player_stats[[#This Row],[Clean Sheets]]/MAX('epl_player_stats_24_25 '!AI:AI)*0.5+player_stats[[#This Row],[Clearances]]/MAX('epl_player_stats_24_25 '!AJ:AJ)*0.25+player_stats[[#This Row],[Tackles]]/MAX('epl_player_stats_24_25 '!AM:AM)*0.25</f>
        <v>1.0431554091841173E-2</v>
      </c>
      <c r="H150">
        <f>player_stats[[#This Row],[Touches]]/MAX('epl_player_stats_24_25 '!P:P)</f>
        <v>5.1986853899014043E-2</v>
      </c>
      <c r="I150">
        <f>player_stats[[#This Row],[Goals]]/MAX('epl_player_stats_24_25 '!H:H)*0.6+player_stats[[#This Row],[Assists]]/MAX('epl_player_stats_24_25 '!I:I)*0.25+player_stats[[#This Row],[Shots]]/MAX('epl_player_stats_24_25 '!K:K)*0.15+0.1</f>
        <v>0.19157716223855287</v>
      </c>
      <c r="J150">
        <f>player_stats[[#This Row],[Minutes]]/3420</f>
        <v>0.1</v>
      </c>
      <c r="K150" s="2" cm="1">
        <f t="array" ref="K150">_xlfn.IFS(
E150="Goalkeeper",(
7*F150 + 2*J150 + H150),
E150="Defender",(
6*G150+3*H150+2*J150),
E150="Midfielder",(
2*G150+3*H150+4*I150+3*J150),
E150="Forward",(
6.25*I150+5*J150)
)</f>
        <v>1.2431323188349359</v>
      </c>
    </row>
    <row r="151" spans="1:11" x14ac:dyDescent="0.3">
      <c r="A151" t="s">
        <v>103</v>
      </c>
      <c r="B151">
        <v>25</v>
      </c>
      <c r="C151" t="s">
        <v>98</v>
      </c>
      <c r="D151" t="s">
        <v>74</v>
      </c>
      <c r="E151" t="s">
        <v>775</v>
      </c>
      <c r="F151">
        <f>player_stats[[#This Row],[Clean Sheets]]/MAX('epl_player_stats_24_25 '!AI:AI)*0.5+player_stats[[#This Row],[Goals Prevented Adjusted]]/MAX('epl_player_stats_24_25 '!BG:BG)*0.5</f>
        <v>0.20588235294117649</v>
      </c>
      <c r="G151">
        <f>player_stats[[#This Row],[Clean Sheets]]/MAX('epl_player_stats_24_25 '!AI:AI)*0.5+player_stats[[#This Row],[Clearances]]/MAX('epl_player_stats_24_25 '!AJ:AJ)*0.25+player_stats[[#This Row],[Tackles]]/MAX('epl_player_stats_24_25 '!AM:AM)*0.25</f>
        <v>1.4190952588081774E-2</v>
      </c>
      <c r="H151">
        <f>player_stats[[#This Row],[Touches]]/MAX('epl_player_stats_24_25 '!P:P)</f>
        <v>4.3322378249178367E-2</v>
      </c>
      <c r="I151">
        <f>player_stats[[#This Row],[Goals]]/MAX('epl_player_stats_24_25 '!H:H)*0.6+player_stats[[#This Row],[Assists]]/MAX('epl_player_stats_24_25 '!I:I)*0.25+player_stats[[#This Row],[Shots]]/MAX('epl_player_stats_24_25 '!K:K)*0.15+0.1</f>
        <v>0.19895421141888073</v>
      </c>
      <c r="J151">
        <f>player_stats[[#This Row],[Minutes]]/3420</f>
        <v>8.7134502923976606E-2</v>
      </c>
      <c r="K151" s="2" cm="1">
        <f t="array" ref="K151">_xlfn.IFS(
E151="Goalkeeper",(
7*F151 + 2*J151 + H151),
E151="Defender",(
6*G151+3*H151+2*J151),
E151="Midfielder",(
2*G151+3*H151+4*I151+3*J151),
E151="Forward",(
6.25*I151+5*J151)
)</f>
        <v>1.6791363359878875</v>
      </c>
    </row>
    <row r="152" spans="1:11" x14ac:dyDescent="0.3">
      <c r="A152" t="s">
        <v>371</v>
      </c>
      <c r="B152">
        <v>25</v>
      </c>
      <c r="C152" t="s">
        <v>356</v>
      </c>
      <c r="D152" t="s">
        <v>78</v>
      </c>
      <c r="E152" t="s">
        <v>775</v>
      </c>
      <c r="F152">
        <f>player_stats[[#This Row],[Clean Sheets]]/MAX('epl_player_stats_24_25 '!AI:AI)*0.5+player_stats[[#This Row],[Goals Prevented Adjusted]]/MAX('epl_player_stats_24_25 '!BG:BG)*0.5</f>
        <v>0.20588235294117649</v>
      </c>
      <c r="G152">
        <f>player_stats[[#This Row],[Clean Sheets]]/MAX('epl_player_stats_24_25 '!AI:AI)*0.5+player_stats[[#This Row],[Clearances]]/MAX('epl_player_stats_24_25 '!AJ:AJ)*0.25+player_stats[[#This Row],[Tackles]]/MAX('epl_player_stats_24_25 '!AM:AM)*0.25</f>
        <v>1.5969676256757596E-2</v>
      </c>
      <c r="H152">
        <f>player_stats[[#This Row],[Touches]]/MAX('epl_player_stats_24_25 '!P:P)</f>
        <v>6.4834179862563485E-2</v>
      </c>
      <c r="I152">
        <f>player_stats[[#This Row],[Goals]]/MAX('epl_player_stats_24_25 '!H:H)*0.6+player_stats[[#This Row],[Assists]]/MAX('epl_player_stats_24_25 '!I:I)*0.25+player_stats[[#This Row],[Shots]]/MAX('epl_player_stats_24_25 '!K:K)*0.15+0.1</f>
        <v>0.210384083914327</v>
      </c>
      <c r="J152">
        <f>player_stats[[#This Row],[Minutes]]/3420</f>
        <v>0.18976608187134503</v>
      </c>
      <c r="K152" s="2" cm="1">
        <f t="array" ref="K152">_xlfn.IFS(
E152="Goalkeeper",(
7*F152 + 2*J152 + H152),
E152="Defender",(
6*G152+3*H152+2*J152),
E152="Midfielder",(
2*G152+3*H152+4*I152+3*J152),
E152="Forward",(
6.25*I152+5*J152)
)</f>
        <v>2.263730933821269</v>
      </c>
    </row>
    <row r="153" spans="1:11" x14ac:dyDescent="0.3">
      <c r="A153" t="s">
        <v>551</v>
      </c>
      <c r="B153">
        <v>24</v>
      </c>
      <c r="C153" t="s">
        <v>785</v>
      </c>
      <c r="D153" t="s">
        <v>176</v>
      </c>
      <c r="E153" t="s">
        <v>775</v>
      </c>
      <c r="F153">
        <f>player_stats[[#This Row],[Clean Sheets]]/MAX('epl_player_stats_24_25 '!AI:AI)*0.5+player_stats[[#This Row],[Goals Prevented Adjusted]]/MAX('epl_player_stats_24_25 '!BG:BG)*0.5</f>
        <v>0.20588235294117649</v>
      </c>
      <c r="G153">
        <f>player_stats[[#This Row],[Clean Sheets]]/MAX('epl_player_stats_24_25 '!AI:AI)*0.5+player_stats[[#This Row],[Clearances]]/MAX('epl_player_stats_24_25 '!AJ:AJ)*0.25+player_stats[[#This Row],[Tackles]]/MAX('epl_player_stats_24_25 '!AM:AM)*0.25</f>
        <v>1.6528925619834711E-2</v>
      </c>
      <c r="H153">
        <f>player_stats[[#This Row],[Touches]]/MAX('epl_player_stats_24_25 '!P:P)</f>
        <v>0.11921123394084254</v>
      </c>
      <c r="I153">
        <f>player_stats[[#This Row],[Goals]]/MAX('epl_player_stats_24_25 '!H:H)*0.6+player_stats[[#This Row],[Assists]]/MAX('epl_player_stats_24_25 '!I:I)*0.25+player_stats[[#This Row],[Shots]]/MAX('epl_player_stats_24_25 '!K:K)*0.15+0.1</f>
        <v>0.23251523145531058</v>
      </c>
      <c r="J153">
        <f>player_stats[[#This Row],[Minutes]]/3420</f>
        <v>0.24561403508771928</v>
      </c>
      <c r="K153" s="2" cm="1">
        <f t="array" ref="K153">_xlfn.IFS(
E153="Goalkeeper",(
7*F153 + 2*J153 + H153),
E153="Defender",(
6*G153+3*H153+2*J153),
E153="Midfielder",(
2*G153+3*H153+4*I153+3*J153),
E153="Forward",(
6.25*I153+5*J153)
)</f>
        <v>2.6812903720342876</v>
      </c>
    </row>
    <row r="154" spans="1:11" x14ac:dyDescent="0.3">
      <c r="A154" t="s">
        <v>658</v>
      </c>
      <c r="B154">
        <v>31</v>
      </c>
      <c r="C154" t="s">
        <v>783</v>
      </c>
      <c r="D154" t="s">
        <v>76</v>
      </c>
      <c r="E154" t="s">
        <v>775</v>
      </c>
      <c r="F154">
        <f>player_stats[[#This Row],[Clean Sheets]]/MAX('epl_player_stats_24_25 '!AI:AI)*0.5+player_stats[[#This Row],[Goals Prevented Adjusted]]/MAX('epl_player_stats_24_25 '!BG:BG)*0.5</f>
        <v>0.20588235294117649</v>
      </c>
      <c r="G154">
        <f>player_stats[[#This Row],[Clean Sheets]]/MAX('epl_player_stats_24_25 '!AI:AI)*0.5+player_stats[[#This Row],[Clearances]]/MAX('epl_player_stats_24_25 '!AJ:AJ)*0.25+player_stats[[#This Row],[Tackles]]/MAX('epl_player_stats_24_25 '!AM:AM)*0.25</f>
        <v>2.4047722612315914E-2</v>
      </c>
      <c r="H154">
        <f>player_stats[[#This Row],[Touches]]/MAX('epl_player_stats_24_25 '!P:P)</f>
        <v>8.7541081565581116E-2</v>
      </c>
      <c r="I154">
        <f>player_stats[[#This Row],[Goals]]/MAX('epl_player_stats_24_25 '!H:H)*0.6+player_stats[[#This Row],[Assists]]/MAX('epl_player_stats_24_25 '!I:I)*0.25+player_stats[[#This Row],[Shots]]/MAX('epl_player_stats_24_25 '!K:K)*0.15+0.1</f>
        <v>0.22919100559010114</v>
      </c>
      <c r="J154">
        <f>player_stats[[#This Row],[Minutes]]/3420</f>
        <v>0.2304093567251462</v>
      </c>
      <c r="K154" s="2" cm="1">
        <f t="array" ref="K154">_xlfn.IFS(
E154="Goalkeeper",(
7*F154 + 2*J154 + H154),
E154="Defender",(
6*G154+3*H154+2*J154),
E154="Midfielder",(
2*G154+3*H154+4*I154+3*J154),
E154="Forward",(
6.25*I154+5*J154)
)</f>
        <v>2.5844905685638633</v>
      </c>
    </row>
    <row r="155" spans="1:11" x14ac:dyDescent="0.3">
      <c r="A155" t="s">
        <v>308</v>
      </c>
      <c r="B155">
        <v>27</v>
      </c>
      <c r="C155" t="s">
        <v>300</v>
      </c>
      <c r="D155" t="s">
        <v>59</v>
      </c>
      <c r="E155" t="s">
        <v>775</v>
      </c>
      <c r="F155">
        <f>player_stats[[#This Row],[Clean Sheets]]/MAX('epl_player_stats_24_25 '!AI:AI)*0.5+player_stats[[#This Row],[Goals Prevented Adjusted]]/MAX('epl_player_stats_24_25 '!BG:BG)*0.5</f>
        <v>0.31302521008403361</v>
      </c>
      <c r="G155">
        <f>player_stats[[#This Row],[Clean Sheets]]/MAX('epl_player_stats_24_25 '!AI:AI)*0.5+player_stats[[#This Row],[Clearances]]/MAX('epl_player_stats_24_25 '!AJ:AJ)*0.25+player_stats[[#This Row],[Tackles]]/MAX('epl_player_stats_24_25 '!AM:AM)*0.25</f>
        <v>0.14782048095445222</v>
      </c>
      <c r="H155">
        <f>player_stats[[#This Row],[Touches]]/MAX('epl_player_stats_24_25 '!P:P)</f>
        <v>0.1780699133552435</v>
      </c>
      <c r="I155">
        <f>player_stats[[#This Row],[Goals]]/MAX('epl_player_stats_24_25 '!H:H)*0.6+player_stats[[#This Row],[Assists]]/MAX('epl_player_stats_24_25 '!I:I)*0.25+player_stats[[#This Row],[Shots]]/MAX('epl_player_stats_24_25 '!K:K)*0.15+0.1</f>
        <v>0.29890867407826138</v>
      </c>
      <c r="J155">
        <f>player_stats[[#This Row],[Minutes]]/3420</f>
        <v>0.4716374269005848</v>
      </c>
      <c r="K155" s="2" cm="1">
        <f t="array" ref="K155">_xlfn.IFS(
E155="Goalkeeper",(
7*F155 + 2*J155 + H155),
E155="Defender",(
6*G155+3*H155+2*J155),
E155="Midfielder",(
2*G155+3*H155+4*I155+3*J155),
E155="Forward",(
6.25*I155+5*J155)
)</f>
        <v>4.2263663474920579</v>
      </c>
    </row>
    <row r="156" spans="1:11" x14ac:dyDescent="0.3">
      <c r="A156" t="s">
        <v>501</v>
      </c>
      <c r="B156">
        <v>23</v>
      </c>
      <c r="C156" t="s">
        <v>787</v>
      </c>
      <c r="D156" t="s">
        <v>74</v>
      </c>
      <c r="E156" t="s">
        <v>775</v>
      </c>
      <c r="F156">
        <f>player_stats[[#This Row],[Clean Sheets]]/MAX('epl_player_stats_24_25 '!AI:AI)*0.5+player_stats[[#This Row],[Goals Prevented Adjusted]]/MAX('epl_player_stats_24_25 '!BG:BG)*0.5</f>
        <v>0.27731092436974791</v>
      </c>
      <c r="G156">
        <f>player_stats[[#This Row],[Clean Sheets]]/MAX('epl_player_stats_24_25 '!AI:AI)*0.5+player_stats[[#This Row],[Clearances]]/MAX('epl_player_stats_24_25 '!AJ:AJ)*0.25+player_stats[[#This Row],[Tackles]]/MAX('epl_player_stats_24_25 '!AM:AM)*0.25</f>
        <v>0.10600882371217299</v>
      </c>
      <c r="H156">
        <f>player_stats[[#This Row],[Touches]]/MAX('epl_player_stats_24_25 '!P:P)</f>
        <v>0.19241111443083359</v>
      </c>
      <c r="I156">
        <f>player_stats[[#This Row],[Goals]]/MAX('epl_player_stats_24_25 '!H:H)*0.6+player_stats[[#This Row],[Assists]]/MAX('epl_player_stats_24_25 '!I:I)*0.25+player_stats[[#This Row],[Shots]]/MAX('epl_player_stats_24_25 '!K:K)*0.15+0.1</f>
        <v>0.24481031342252371</v>
      </c>
      <c r="J156">
        <f>player_stats[[#This Row],[Minutes]]/3420</f>
        <v>0.40701754385964911</v>
      </c>
      <c r="K156" s="2" cm="1">
        <f t="array" ref="K156">_xlfn.IFS(
E156="Goalkeeper",(
7*F156 + 2*J156 + H156),
E156="Defender",(
6*G156+3*H156+2*J156),
E156="Midfielder",(
2*G156+3*H156+4*I156+3*J156),
E156="Forward",(
6.25*I156+5*J156)
)</f>
        <v>3.565152178189019</v>
      </c>
    </row>
    <row r="157" spans="1:11" x14ac:dyDescent="0.3">
      <c r="A157" t="s">
        <v>283</v>
      </c>
      <c r="B157">
        <v>25</v>
      </c>
      <c r="C157" t="s">
        <v>270</v>
      </c>
      <c r="D157" t="s">
        <v>59</v>
      </c>
      <c r="E157" t="s">
        <v>775</v>
      </c>
      <c r="F157">
        <f>player_stats[[#This Row],[Clean Sheets]]/MAX('epl_player_stats_24_25 '!AI:AI)*0.5+player_stats[[#This Row],[Goals Prevented Adjusted]]/MAX('epl_player_stats_24_25 '!BG:BG)*0.5</f>
        <v>0.20588235294117649</v>
      </c>
      <c r="G157">
        <f>player_stats[[#This Row],[Clean Sheets]]/MAX('epl_player_stats_24_25 '!AI:AI)*0.5+player_stats[[#This Row],[Clearances]]/MAX('epl_player_stats_24_25 '!AJ:AJ)*0.25+player_stats[[#This Row],[Tackles]]/MAX('epl_player_stats_24_25 '!AM:AM)*0.25</f>
        <v>3.8526067234201204E-2</v>
      </c>
      <c r="H157">
        <f>player_stats[[#This Row],[Touches]]/MAX('epl_player_stats_24_25 '!P:P)</f>
        <v>0.1389303854197789</v>
      </c>
      <c r="I157">
        <f>player_stats[[#This Row],[Goals]]/MAX('epl_player_stats_24_25 '!H:H)*0.6+player_stats[[#This Row],[Assists]]/MAX('epl_player_stats_24_25 '!I:I)*0.25+player_stats[[#This Row],[Shots]]/MAX('epl_player_stats_24_25 '!K:K)*0.15+0.1</f>
        <v>0.28169555932416301</v>
      </c>
      <c r="J157">
        <f>player_stats[[#This Row],[Minutes]]/3420</f>
        <v>0.3</v>
      </c>
      <c r="K157" s="2" cm="1">
        <f t="array" ref="K157">_xlfn.IFS(
E157="Goalkeeper",(
7*F157 + 2*J157 + H157),
E157="Defender",(
6*G157+3*H157+2*J157),
E157="Midfielder",(
2*G157+3*H157+4*I157+3*J157),
E157="Forward",(
6.25*I157+5*J157)
)</f>
        <v>3.2605972457760188</v>
      </c>
    </row>
    <row r="158" spans="1:11" x14ac:dyDescent="0.3">
      <c r="A158" t="s">
        <v>686</v>
      </c>
      <c r="B158">
        <v>32</v>
      </c>
      <c r="C158" t="s">
        <v>782</v>
      </c>
      <c r="D158" t="s">
        <v>62</v>
      </c>
      <c r="E158" t="s">
        <v>773</v>
      </c>
      <c r="F158">
        <f>player_stats[[#This Row],[Clean Sheets]]/MAX('epl_player_stats_24_25 '!AI:AI)*0.5+player_stats[[#This Row],[Goals Prevented Adjusted]]/MAX('epl_player_stats_24_25 '!BG:BG)*0.5</f>
        <v>0.20588235294117649</v>
      </c>
      <c r="G158">
        <f>player_stats[[#This Row],[Clean Sheets]]/MAX('epl_player_stats_24_25 '!AI:AI)*0.5+player_stats[[#This Row],[Clearances]]/MAX('epl_player_stats_24_25 '!AJ:AJ)*0.25+player_stats[[#This Row],[Tackles]]/MAX('epl_player_stats_24_25 '!AM:AM)*0.25</f>
        <v>3.73065929286025E-2</v>
      </c>
      <c r="H158">
        <f>player_stats[[#This Row],[Touches]]/MAX('epl_player_stats_24_25 '!P:P)</f>
        <v>0.1756797131759785</v>
      </c>
      <c r="I158">
        <f>player_stats[[#This Row],[Goals]]/MAX('epl_player_stats_24_25 '!H:H)*0.6+player_stats[[#This Row],[Assists]]/MAX('epl_player_stats_24_25 '!I:I)*0.25+player_stats[[#This Row],[Shots]]/MAX('epl_player_stats_24_25 '!K:K)*0.15+0.1</f>
        <v>0.23165002198354376</v>
      </c>
      <c r="J158">
        <f>player_stats[[#This Row],[Minutes]]/3420</f>
        <v>0.23538011695906433</v>
      </c>
      <c r="K158" s="2" cm="1">
        <f t="array" ref="K158">_xlfn.IFS(
E158="Goalkeeper",(
7*F158 + 2*J158 + H158),
E158="Defender",(
6*G158+3*H158+2*J158),
E158="Midfielder",(
2*G158+3*H158+4*I158+3*J158),
E158="Forward",(
6.25*I158+5*J158)
)</f>
        <v>2.2343927641965085</v>
      </c>
    </row>
    <row r="159" spans="1:11" x14ac:dyDescent="0.3">
      <c r="A159" t="s">
        <v>386</v>
      </c>
      <c r="B159">
        <v>20</v>
      </c>
      <c r="C159" t="s">
        <v>356</v>
      </c>
      <c r="D159" t="s">
        <v>59</v>
      </c>
      <c r="E159" t="s">
        <v>773</v>
      </c>
      <c r="F159">
        <f>player_stats[[#This Row],[Clean Sheets]]/MAX('epl_player_stats_24_25 '!AI:AI)*0.5+player_stats[[#This Row],[Goals Prevented Adjusted]]/MAX('epl_player_stats_24_25 '!BG:BG)*0.5</f>
        <v>0.20588235294117649</v>
      </c>
      <c r="G159">
        <f>player_stats[[#This Row],[Clean Sheets]]/MAX('epl_player_stats_24_25 '!AI:AI)*0.5+player_stats[[#This Row],[Clearances]]/MAX('epl_player_stats_24_25 '!AJ:AJ)*0.25+player_stats[[#This Row],[Tackles]]/MAX('epl_player_stats_24_25 '!AM:AM)*0.25</f>
        <v>6.738178089852731E-2</v>
      </c>
      <c r="H159">
        <f>player_stats[[#This Row],[Touches]]/MAX('epl_player_stats_24_25 '!P:P)</f>
        <v>0.41798625634896924</v>
      </c>
      <c r="I159">
        <f>player_stats[[#This Row],[Goals]]/MAX('epl_player_stats_24_25 '!H:H)*0.6+player_stats[[#This Row],[Assists]]/MAX('epl_player_stats_24_25 '!I:I)*0.25+player_stats[[#This Row],[Shots]]/MAX('epl_player_stats_24_25 '!K:K)*0.15+0.1</f>
        <v>0.30050248099993715</v>
      </c>
      <c r="J159">
        <f>player_stats[[#This Row],[Minutes]]/3420</f>
        <v>0.75730994152046782</v>
      </c>
      <c r="K159" s="2" cm="1">
        <f t="array" ref="K159">_xlfn.IFS(
E159="Goalkeeper",(
7*F159 + 2*J159 + H159),
E159="Defender",(
6*G159+3*H159+2*J159),
E159="Midfielder",(
2*G159+3*H159+4*I159+3*J159),
E159="Forward",(
6.25*I159+5*J159)
)</f>
        <v>4.8626620794051139</v>
      </c>
    </row>
    <row r="160" spans="1:11" x14ac:dyDescent="0.3">
      <c r="A160" t="s">
        <v>582</v>
      </c>
      <c r="B160">
        <v>28</v>
      </c>
      <c r="C160" t="s">
        <v>566</v>
      </c>
      <c r="D160" t="s">
        <v>178</v>
      </c>
      <c r="E160" t="s">
        <v>773</v>
      </c>
      <c r="F160">
        <f>player_stats[[#This Row],[Clean Sheets]]/MAX('epl_player_stats_24_25 '!AI:AI)*0.5+player_stats[[#This Row],[Goals Prevented Adjusted]]/MAX('epl_player_stats_24_25 '!BG:BG)*0.5</f>
        <v>0.20588235294117649</v>
      </c>
      <c r="G160">
        <f>player_stats[[#This Row],[Clean Sheets]]/MAX('epl_player_stats_24_25 '!AI:AI)*0.5+player_stats[[#This Row],[Clearances]]/MAX('epl_player_stats_24_25 '!AJ:AJ)*0.25+player_stats[[#This Row],[Tackles]]/MAX('epl_player_stats_24_25 '!AM:AM)*0.25</f>
        <v>0.11727148449636488</v>
      </c>
      <c r="H160">
        <f>player_stats[[#This Row],[Touches]]/MAX('epl_player_stats_24_25 '!P:P)</f>
        <v>0.40543770540782792</v>
      </c>
      <c r="I160">
        <f>player_stats[[#This Row],[Goals]]/MAX('epl_player_stats_24_25 '!H:H)*0.6+player_stats[[#This Row],[Assists]]/MAX('epl_player_stats_24_25 '!I:I)*0.25+player_stats[[#This Row],[Shots]]/MAX('epl_player_stats_24_25 '!K:K)*0.15+0.1</f>
        <v>0.20387224420576597</v>
      </c>
      <c r="J160">
        <f>player_stats[[#This Row],[Minutes]]/3420</f>
        <v>0.59005847953216373</v>
      </c>
      <c r="K160" s="2" cm="1">
        <f t="array" ref="K160">_xlfn.IFS(
E160="Goalkeeper",(
7*F160 + 2*J160 + H160),
E160="Defender",(
6*G160+3*H160+2*J160),
E160="Midfielder",(
2*G160+3*H160+4*I160+3*J160),
E160="Forward",(
6.25*I160+5*J160)
)</f>
        <v>4.0365205006357687</v>
      </c>
    </row>
    <row r="161" spans="1:11" x14ac:dyDescent="0.3">
      <c r="A161" t="s">
        <v>241</v>
      </c>
      <c r="B161">
        <v>26</v>
      </c>
      <c r="C161" t="s">
        <v>240</v>
      </c>
      <c r="D161" t="s">
        <v>96</v>
      </c>
      <c r="E161" t="s">
        <v>773</v>
      </c>
      <c r="F161">
        <f>player_stats[[#This Row],[Clean Sheets]]/MAX('epl_player_stats_24_25 '!AI:AI)*0.5+player_stats[[#This Row],[Goals Prevented Adjusted]]/MAX('epl_player_stats_24_25 '!BG:BG)*0.5</f>
        <v>0.20588235294117649</v>
      </c>
      <c r="G161">
        <f>player_stats[[#This Row],[Clean Sheets]]/MAX('epl_player_stats_24_25 '!AI:AI)*0.5+player_stats[[#This Row],[Clearances]]/MAX('epl_player_stats_24_25 '!AJ:AJ)*0.25+player_stats[[#This Row],[Tackles]]/MAX('epl_player_stats_24_25 '!AM:AM)*0.25</f>
        <v>3.1853911638600629E-2</v>
      </c>
      <c r="H161">
        <f>player_stats[[#This Row],[Touches]]/MAX('epl_player_stats_24_25 '!P:P)</f>
        <v>0.14520466089034956</v>
      </c>
      <c r="I161">
        <f>player_stats[[#This Row],[Goals]]/MAX('epl_player_stats_24_25 '!H:H)*0.6+player_stats[[#This Row],[Assists]]/MAX('epl_player_stats_24_25 '!I:I)*0.25+player_stats[[#This Row],[Shots]]/MAX('epl_player_stats_24_25 '!K:K)*0.15+0.1</f>
        <v>0.25132215313108475</v>
      </c>
      <c r="J161">
        <f>player_stats[[#This Row],[Minutes]]/3420</f>
        <v>0.26637426900584793</v>
      </c>
      <c r="K161" s="2" cm="1">
        <f t="array" ref="K161">_xlfn.IFS(
E161="Goalkeeper",(
7*F161 + 2*J161 + H161),
E161="Defender",(
6*G161+3*H161+2*J161),
E161="Midfielder",(
2*G161+3*H161+4*I161+3*J161),
E161="Forward",(
6.25*I161+5*J161)
)</f>
        <v>2.3037332254901326</v>
      </c>
    </row>
    <row r="162" spans="1:11" x14ac:dyDescent="0.3">
      <c r="A162" t="s">
        <v>156</v>
      </c>
      <c r="B162">
        <v>25</v>
      </c>
      <c r="C162" t="s">
        <v>131</v>
      </c>
      <c r="D162" t="s">
        <v>59</v>
      </c>
      <c r="E162" t="s">
        <v>773</v>
      </c>
      <c r="F162">
        <f>player_stats[[#This Row],[Clean Sheets]]/MAX('epl_player_stats_24_25 '!AI:AI)*0.5+player_stats[[#This Row],[Goals Prevented Adjusted]]/MAX('epl_player_stats_24_25 '!BG:BG)*0.5</f>
        <v>0.20588235294117649</v>
      </c>
      <c r="G162">
        <f>player_stats[[#This Row],[Clean Sheets]]/MAX('epl_player_stats_24_25 '!AI:AI)*0.5+player_stats[[#This Row],[Clearances]]/MAX('epl_player_stats_24_25 '!AJ:AJ)*0.25+player_stats[[#This Row],[Tackles]]/MAX('epl_player_stats_24_25 '!AM:AM)*0.25</f>
        <v>9.200428757845025E-2</v>
      </c>
      <c r="H162">
        <f>player_stats[[#This Row],[Touches]]/MAX('epl_player_stats_24_25 '!P:P)</f>
        <v>0.38930385419778907</v>
      </c>
      <c r="I162">
        <f>player_stats[[#This Row],[Goals]]/MAX('epl_player_stats_24_25 '!H:H)*0.6+player_stats[[#This Row],[Assists]]/MAX('epl_player_stats_24_25 '!I:I)*0.25+player_stats[[#This Row],[Shots]]/MAX('epl_player_stats_24_25 '!K:K)*0.15+0.1</f>
        <v>0.37167734438791533</v>
      </c>
      <c r="J162">
        <f>player_stats[[#This Row],[Minutes]]/3420</f>
        <v>0.56666666666666665</v>
      </c>
      <c r="K162" s="2" cm="1">
        <f t="array" ref="K162">_xlfn.IFS(
E162="Goalkeeper",(
7*F162 + 2*J162 + H162),
E162="Defender",(
6*G162+3*H162+2*J162),
E162="Midfielder",(
2*G162+3*H162+4*I162+3*J162),
E162="Forward",(
6.25*I162+5*J162)
)</f>
        <v>4.5386295153019294</v>
      </c>
    </row>
    <row r="163" spans="1:11" x14ac:dyDescent="0.3">
      <c r="A163" t="s">
        <v>67</v>
      </c>
      <c r="B163">
        <v>26</v>
      </c>
      <c r="C163" t="s">
        <v>58</v>
      </c>
      <c r="D163" t="s">
        <v>66</v>
      </c>
      <c r="E163" t="s">
        <v>774</v>
      </c>
      <c r="F163">
        <f>player_stats[[#This Row],[Clean Sheets]]/MAX('epl_player_stats_24_25 '!AI:AI)*0.5+player_stats[[#This Row],[Goals Prevented Adjusted]]/MAX('epl_player_stats_24_25 '!BG:BG)*0.5</f>
        <v>0.56302521008403361</v>
      </c>
      <c r="G163">
        <f>player_stats[[#This Row],[Clean Sheets]]/MAX('epl_player_stats_24_25 '!AI:AI)*0.5+player_stats[[#This Row],[Clearances]]/MAX('epl_player_stats_24_25 '!AJ:AJ)*0.25+player_stats[[#This Row],[Tackles]]/MAX('epl_player_stats_24_25 '!AM:AM)*0.25</f>
        <v>0.49607748710619526</v>
      </c>
      <c r="H163">
        <f>player_stats[[#This Row],[Touches]]/MAX('epl_player_stats_24_25 '!P:P)</f>
        <v>0.57095906782193007</v>
      </c>
      <c r="I163">
        <f>player_stats[[#This Row],[Goals]]/MAX('epl_player_stats_24_25 '!H:H)*0.6+player_stats[[#This Row],[Assists]]/MAX('epl_player_stats_24_25 '!I:I)*0.25+player_stats[[#This Row],[Shots]]/MAX('epl_player_stats_24_25 '!K:K)*0.15+0.1</f>
        <v>0.23005621506186796</v>
      </c>
      <c r="J163">
        <f>player_stats[[#This Row],[Minutes]]/3420</f>
        <v>0.69152046783625731</v>
      </c>
      <c r="K163" s="2" cm="1">
        <f t="array" ref="K163">_xlfn.IFS(
E163="Goalkeeper",(
7*F163 + 2*J163 + H163),
E163="Defender",(
6*G163+3*H163+2*J163),
E163="Midfielder",(
2*G163+3*H163+4*I163+3*J163),
E163="Forward",(
6.25*I163+5*J163)
)</f>
        <v>6.0723830617754766</v>
      </c>
    </row>
    <row r="164" spans="1:11" x14ac:dyDescent="0.3">
      <c r="A164" t="s">
        <v>245</v>
      </c>
      <c r="B164">
        <v>24</v>
      </c>
      <c r="C164" t="s">
        <v>240</v>
      </c>
      <c r="D164" t="s">
        <v>59</v>
      </c>
      <c r="E164" t="s">
        <v>773</v>
      </c>
      <c r="F164">
        <f>player_stats[[#This Row],[Clean Sheets]]/MAX('epl_player_stats_24_25 '!AI:AI)*0.5+player_stats[[#This Row],[Goals Prevented Adjusted]]/MAX('epl_player_stats_24_25 '!BG:BG)*0.5</f>
        <v>0.31302521008403361</v>
      </c>
      <c r="G164">
        <f>player_stats[[#This Row],[Clean Sheets]]/MAX('epl_player_stats_24_25 '!AI:AI)*0.5+player_stats[[#This Row],[Clearances]]/MAX('epl_player_stats_24_25 '!AJ:AJ)*0.25+player_stats[[#This Row],[Tackles]]/MAX('epl_player_stats_24_25 '!AM:AM)*0.25</f>
        <v>0.13881035232709873</v>
      </c>
      <c r="H164">
        <f>player_stats[[#This Row],[Touches]]/MAX('epl_player_stats_24_25 '!P:P)</f>
        <v>0.31431132357334929</v>
      </c>
      <c r="I164">
        <f>player_stats[[#This Row],[Goals]]/MAX('epl_player_stats_24_25 '!H:H)*0.6+player_stats[[#This Row],[Assists]]/MAX('epl_player_stats_24_25 '!I:I)*0.25+player_stats[[#This Row],[Shots]]/MAX('epl_player_stats_24_25 '!K:K)*0.15+0.1</f>
        <v>0.27664091451541989</v>
      </c>
      <c r="J164">
        <f>player_stats[[#This Row],[Minutes]]/3420</f>
        <v>0.51578947368421058</v>
      </c>
      <c r="K164" s="2" cm="1">
        <f t="array" ref="K164">_xlfn.IFS(
E164="Goalkeeper",(
7*F164 + 2*J164 + H164),
E164="Defender",(
6*G164+3*H164+2*J164),
E164="Midfielder",(
2*G164+3*H164+4*I164+3*J164),
E164="Forward",(
6.25*I164+5*J164)
)</f>
        <v>3.8744867544885562</v>
      </c>
    </row>
    <row r="165" spans="1:11" x14ac:dyDescent="0.3">
      <c r="A165" t="s">
        <v>211</v>
      </c>
      <c r="B165">
        <v>20</v>
      </c>
      <c r="C165" t="s">
        <v>205</v>
      </c>
      <c r="D165" t="s">
        <v>172</v>
      </c>
      <c r="E165" t="s">
        <v>773</v>
      </c>
      <c r="F165">
        <f>player_stats[[#This Row],[Clean Sheets]]/MAX('epl_player_stats_24_25 '!AI:AI)*0.5+player_stats[[#This Row],[Goals Prevented Adjusted]]/MAX('epl_player_stats_24_25 '!BG:BG)*0.5</f>
        <v>0.34873949579831931</v>
      </c>
      <c r="G165">
        <f>player_stats[[#This Row],[Clean Sheets]]/MAX('epl_player_stats_24_25 '!AI:AI)*0.5+player_stats[[#This Row],[Clearances]]/MAX('epl_player_stats_24_25 '!AJ:AJ)*0.25+player_stats[[#This Row],[Tackles]]/MAX('epl_player_stats_24_25 '!AM:AM)*0.25</f>
        <v>0.33577487106195236</v>
      </c>
      <c r="H165">
        <f>player_stats[[#This Row],[Touches]]/MAX('epl_player_stats_24_25 '!P:P)</f>
        <v>0.54884971616372868</v>
      </c>
      <c r="I165">
        <f>player_stats[[#This Row],[Goals]]/MAX('epl_player_stats_24_25 '!H:H)*0.6+player_stats[[#This Row],[Assists]]/MAX('epl_player_stats_24_25 '!I:I)*0.25+player_stats[[#This Row],[Shots]]/MAX('epl_player_stats_24_25 '!K:K)*0.15+0.1</f>
        <v>0.28415457571760572</v>
      </c>
      <c r="J165">
        <f>player_stats[[#This Row],[Minutes]]/3420</f>
        <v>0.7807017543859649</v>
      </c>
      <c r="K165" s="2" cm="1">
        <f t="array" ref="K165">_xlfn.IFS(
E165="Goalkeeper",(
7*F165 + 2*J165 + H165),
E165="Defender",(
6*G165+3*H165+2*J165),
E165="Midfielder",(
2*G165+3*H165+4*I165+3*J165),
E165="Forward",(
6.25*I165+5*J165)
)</f>
        <v>5.7968224566434081</v>
      </c>
    </row>
    <row r="166" spans="1:11" x14ac:dyDescent="0.3">
      <c r="A166" t="s">
        <v>292</v>
      </c>
      <c r="B166">
        <v>24</v>
      </c>
      <c r="C166" t="s">
        <v>270</v>
      </c>
      <c r="D166" t="s">
        <v>59</v>
      </c>
      <c r="E166" t="s">
        <v>774</v>
      </c>
      <c r="F166">
        <f>player_stats[[#This Row],[Clean Sheets]]/MAX('epl_player_stats_24_25 '!AI:AI)*0.5+player_stats[[#This Row],[Goals Prevented Adjusted]]/MAX('epl_player_stats_24_25 '!BG:BG)*0.5</f>
        <v>0.59873949579831931</v>
      </c>
      <c r="G166">
        <f>player_stats[[#This Row],[Clean Sheets]]/MAX('epl_player_stats_24_25 '!AI:AI)*0.5+player_stats[[#This Row],[Clearances]]/MAX('epl_player_stats_24_25 '!AJ:AJ)*0.25+player_stats[[#This Row],[Tackles]]/MAX('epl_player_stats_24_25 '!AM:AM)*0.25</f>
        <v>0.6686758217858696</v>
      </c>
      <c r="H166">
        <f>player_stats[[#This Row],[Touches]]/MAX('epl_player_stats_24_25 '!P:P)</f>
        <v>0.65909769943232743</v>
      </c>
      <c r="I166">
        <f>player_stats[[#This Row],[Goals]]/MAX('epl_player_stats_24_25 '!H:H)*0.6+player_stats[[#This Row],[Assists]]/MAX('epl_player_stats_24_25 '!I:I)*0.25+player_stats[[#This Row],[Shots]]/MAX('epl_player_stats_24_25 '!K:K)*0.15+0.1</f>
        <v>0.22673198919665852</v>
      </c>
      <c r="J166">
        <f>player_stats[[#This Row],[Minutes]]/3420</f>
        <v>0.89444444444444449</v>
      </c>
      <c r="K166" s="2" cm="1">
        <f t="array" ref="K166">_xlfn.IFS(
E166="Goalkeeper",(
7*F166 + 2*J166 + H166),
E166="Defender",(
6*G166+3*H166+2*J166),
E166="Midfielder",(
2*G166+3*H166+4*I166+3*J166),
E166="Forward",(
6.25*I166+5*J166)
)</f>
        <v>7.7782369179010891</v>
      </c>
    </row>
    <row r="167" spans="1:11" x14ac:dyDescent="0.3">
      <c r="A167" t="s">
        <v>431</v>
      </c>
      <c r="B167">
        <v>23</v>
      </c>
      <c r="C167" t="s">
        <v>425</v>
      </c>
      <c r="D167" t="s">
        <v>59</v>
      </c>
      <c r="E167" t="s">
        <v>773</v>
      </c>
      <c r="F167">
        <f>player_stats[[#This Row],[Clean Sheets]]/MAX('epl_player_stats_24_25 '!AI:AI)*0.5+player_stats[[#This Row],[Goals Prevented Adjusted]]/MAX('epl_player_stats_24_25 '!BG:BG)*0.5</f>
        <v>0.24159663865546221</v>
      </c>
      <c r="G167">
        <f>player_stats[[#This Row],[Clean Sheets]]/MAX('epl_player_stats_24_25 '!AI:AI)*0.5+player_stats[[#This Row],[Clearances]]/MAX('epl_player_stats_24_25 '!AJ:AJ)*0.25+player_stats[[#This Row],[Tackles]]/MAX('epl_player_stats_24_25 '!AM:AM)*0.25</f>
        <v>0.11728701920089479</v>
      </c>
      <c r="H167">
        <f>player_stats[[#This Row],[Touches]]/MAX('epl_player_stats_24_25 '!P:P)</f>
        <v>0.40842545563190918</v>
      </c>
      <c r="I167">
        <f>player_stats[[#This Row],[Goals]]/MAX('epl_player_stats_24_25 '!H:H)*0.6+player_stats[[#This Row],[Assists]]/MAX('epl_player_stats_24_25 '!I:I)*0.25+player_stats[[#This Row],[Shots]]/MAX('epl_player_stats_24_25 '!K:K)*0.15+0.1</f>
        <v>0.28734218956095725</v>
      </c>
      <c r="J167">
        <f>player_stats[[#This Row],[Minutes]]/3420</f>
        <v>0.5</v>
      </c>
      <c r="K167" s="2" cm="1">
        <f t="array" ref="K167">_xlfn.IFS(
E167="Goalkeeper",(
7*F167 + 2*J167 + H167),
E167="Defender",(
6*G167+3*H167+2*J167),
E167="Midfielder",(
2*G167+3*H167+4*I167+3*J167),
E167="Forward",(
6.25*I167+5*J167)
)</f>
        <v>4.1092191635413462</v>
      </c>
    </row>
    <row r="168" spans="1:11" x14ac:dyDescent="0.3">
      <c r="A168" t="s">
        <v>129</v>
      </c>
      <c r="B168">
        <v>27</v>
      </c>
      <c r="C168" t="s">
        <v>98</v>
      </c>
      <c r="D168" t="s">
        <v>80</v>
      </c>
      <c r="E168" t="s">
        <v>773</v>
      </c>
      <c r="F168">
        <f>player_stats[[#This Row],[Clean Sheets]]/MAX('epl_player_stats_24_25 '!AI:AI)*0.5+player_stats[[#This Row],[Goals Prevented Adjusted]]/MAX('epl_player_stats_24_25 '!BG:BG)*0.5</f>
        <v>0.34873949579831931</v>
      </c>
      <c r="G168">
        <f>player_stats[[#This Row],[Clean Sheets]]/MAX('epl_player_stats_24_25 '!AI:AI)*0.5+player_stats[[#This Row],[Clearances]]/MAX('epl_player_stats_24_25 '!AJ:AJ)*0.25+player_stats[[#This Row],[Tackles]]/MAX('epl_player_stats_24_25 '!AM:AM)*0.25</f>
        <v>0.34827254085627291</v>
      </c>
      <c r="H168">
        <f>player_stats[[#This Row],[Touches]]/MAX('epl_player_stats_24_25 '!P:P)</f>
        <v>0.7520167314012548</v>
      </c>
      <c r="I168">
        <f>player_stats[[#This Row],[Goals]]/MAX('epl_player_stats_24_25 '!H:H)*0.6+player_stats[[#This Row],[Assists]]/MAX('epl_player_stats_24_25 '!I:I)*0.25+player_stats[[#This Row],[Shots]]/MAX('epl_player_stats_24_25 '!K:K)*0.15+0.1</f>
        <v>0.36011085987061109</v>
      </c>
      <c r="J168">
        <f>player_stats[[#This Row],[Minutes]]/3420</f>
        <v>0.8865497076023392</v>
      </c>
      <c r="K168" s="2" cm="1">
        <f t="array" ref="K168">_xlfn.IFS(
E168="Goalkeeper",(
7*F168 + 2*J168 + H168),
E168="Defender",(
6*G168+3*H168+2*J168),
E168="Midfielder",(
2*G168+3*H168+4*I168+3*J168),
E168="Forward",(
6.25*I168+5*J168)
)</f>
        <v>7.0526878382057721</v>
      </c>
    </row>
    <row r="169" spans="1:11" x14ac:dyDescent="0.3">
      <c r="A169" t="s">
        <v>97</v>
      </c>
      <c r="B169">
        <v>22</v>
      </c>
      <c r="C169" t="s">
        <v>98</v>
      </c>
      <c r="D169" t="s">
        <v>80</v>
      </c>
      <c r="E169" t="s">
        <v>773</v>
      </c>
      <c r="F169">
        <f>player_stats[[#This Row],[Clean Sheets]]/MAX('epl_player_stats_24_25 '!AI:AI)*0.5+player_stats[[#This Row],[Goals Prevented Adjusted]]/MAX('epl_player_stats_24_25 '!BG:BG)*0.5</f>
        <v>0.27731092436974791</v>
      </c>
      <c r="G169">
        <f>player_stats[[#This Row],[Clean Sheets]]/MAX('epl_player_stats_24_25 '!AI:AI)*0.5+player_stats[[#This Row],[Clearances]]/MAX('epl_player_stats_24_25 '!AJ:AJ)*0.25+player_stats[[#This Row],[Tackles]]/MAX('epl_player_stats_24_25 '!AM:AM)*0.25</f>
        <v>0.21613434412477472</v>
      </c>
      <c r="H169">
        <f>player_stats[[#This Row],[Touches]]/MAX('epl_player_stats_24_25 '!P:P)</f>
        <v>0.31580519868538992</v>
      </c>
      <c r="I169">
        <f>player_stats[[#This Row],[Goals]]/MAX('epl_player_stats_24_25 '!H:H)*0.6+player_stats[[#This Row],[Assists]]/MAX('epl_player_stats_24_25 '!I:I)*0.25+player_stats[[#This Row],[Shots]]/MAX('epl_player_stats_24_25 '!K:K)*0.15+0.1</f>
        <v>0.20387224420576597</v>
      </c>
      <c r="J169">
        <f>player_stats[[#This Row],[Minutes]]/3420</f>
        <v>0.47485380116959064</v>
      </c>
      <c r="K169" s="2" cm="1">
        <f t="array" ref="K169">_xlfn.IFS(
E169="Goalkeeper",(
7*F169 + 2*J169 + H169),
E169="Defender",(
6*G169+3*H169+2*J169),
E169="Midfielder",(
2*G169+3*H169+4*I169+3*J169),
E169="Forward",(
6.25*I169+5*J169)
)</f>
        <v>3.619734664637555</v>
      </c>
    </row>
    <row r="170" spans="1:11" x14ac:dyDescent="0.3">
      <c r="A170" t="s">
        <v>320</v>
      </c>
      <c r="B170">
        <v>31</v>
      </c>
      <c r="C170" t="s">
        <v>300</v>
      </c>
      <c r="D170" t="s">
        <v>59</v>
      </c>
      <c r="E170" t="s">
        <v>774</v>
      </c>
      <c r="F170">
        <f>player_stats[[#This Row],[Clean Sheets]]/MAX('epl_player_stats_24_25 '!AI:AI)*0.5+player_stats[[#This Row],[Goals Prevented Adjusted]]/MAX('epl_player_stats_24_25 '!BG:BG)*0.5</f>
        <v>0.31302521008403361</v>
      </c>
      <c r="G170">
        <f>player_stats[[#This Row],[Clean Sheets]]/MAX('epl_player_stats_24_25 '!AI:AI)*0.5+player_stats[[#This Row],[Clearances]]/MAX('epl_player_stats_24_25 '!AJ:AJ)*0.25+player_stats[[#This Row],[Tackles]]/MAX('epl_player_stats_24_25 '!AM:AM)*0.25</f>
        <v>0.19684800845087924</v>
      </c>
      <c r="H170">
        <f>player_stats[[#This Row],[Touches]]/MAX('epl_player_stats_24_25 '!P:P)</f>
        <v>0.15476546160740962</v>
      </c>
      <c r="I170">
        <f>player_stats[[#This Row],[Goals]]/MAX('epl_player_stats_24_25 '!H:H)*0.6+player_stats[[#This Row],[Assists]]/MAX('epl_player_stats_24_25 '!I:I)*0.25+player_stats[[#This Row],[Shots]]/MAX('epl_player_stats_24_25 '!K:K)*0.15+0.1</f>
        <v>0.18665912945166763</v>
      </c>
      <c r="J170">
        <f>player_stats[[#This Row],[Minutes]]/3420</f>
        <v>0.30584795321637426</v>
      </c>
      <c r="K170" s="2" cm="1">
        <f t="array" ref="K170">_xlfn.IFS(
E170="Goalkeeper",(
7*F170 + 2*J170 + H170),
E170="Defender",(
6*G170+3*H170+2*J170),
E170="Midfielder",(
2*G170+3*H170+4*I170+3*J170),
E170="Forward",(
6.25*I170+5*J170)
)</f>
        <v>2.2570803419602528</v>
      </c>
    </row>
    <row r="171" spans="1:11" x14ac:dyDescent="0.3">
      <c r="A171" t="s">
        <v>299</v>
      </c>
      <c r="B171">
        <v>31</v>
      </c>
      <c r="C171" t="s">
        <v>300</v>
      </c>
      <c r="D171" t="s">
        <v>277</v>
      </c>
      <c r="E171" t="s">
        <v>773</v>
      </c>
      <c r="F171">
        <f>player_stats[[#This Row],[Clean Sheets]]/MAX('epl_player_stats_24_25 '!AI:AI)*0.5+player_stats[[#This Row],[Goals Prevented Adjusted]]/MAX('epl_player_stats_24_25 '!BG:BG)*0.5</f>
        <v>0.42016806722689076</v>
      </c>
      <c r="G171">
        <f>player_stats[[#This Row],[Clean Sheets]]/MAX('epl_player_stats_24_25 '!AI:AI)*0.5+player_stats[[#This Row],[Clearances]]/MAX('epl_player_stats_24_25 '!AJ:AJ)*0.25+player_stats[[#This Row],[Tackles]]/MAX('epl_player_stats_24_25 '!AM:AM)*0.25</f>
        <v>0.32413937736904241</v>
      </c>
      <c r="H171">
        <f>player_stats[[#This Row],[Touches]]/MAX('epl_player_stats_24_25 '!P:P)</f>
        <v>0.36779205258440395</v>
      </c>
      <c r="I171">
        <f>player_stats[[#This Row],[Goals]]/MAX('epl_player_stats_24_25 '!H:H)*0.6+player_stats[[#This Row],[Assists]]/MAX('epl_player_stats_24_25 '!I:I)*0.25+player_stats[[#This Row],[Shots]]/MAX('epl_player_stats_24_25 '!K:K)*0.15+0.1</f>
        <v>0.26607625149174047</v>
      </c>
      <c r="J171">
        <f>player_stats[[#This Row],[Minutes]]/3420</f>
        <v>0.75350877192982457</v>
      </c>
      <c r="K171" s="2" cm="1">
        <f t="array" ref="K171">_xlfn.IFS(
E171="Goalkeeper",(
7*F171 + 2*J171 + H171),
E171="Defender",(
6*G171+3*H171+2*J171),
E171="Midfielder",(
2*G171+3*H171+4*I171+3*J171),
E171="Forward",(
6.25*I171+5*J171)
)</f>
        <v>5.0764862342477315</v>
      </c>
    </row>
    <row r="172" spans="1:11" x14ac:dyDescent="0.3">
      <c r="A172" t="s">
        <v>448</v>
      </c>
      <c r="B172">
        <v>33</v>
      </c>
      <c r="C172" t="s">
        <v>425</v>
      </c>
      <c r="D172" t="s">
        <v>74</v>
      </c>
      <c r="E172" t="s">
        <v>774</v>
      </c>
      <c r="F172">
        <f>player_stats[[#This Row],[Clean Sheets]]/MAX('epl_player_stats_24_25 '!AI:AI)*0.5+player_stats[[#This Row],[Goals Prevented Adjusted]]/MAX('epl_player_stats_24_25 '!BG:BG)*0.5</f>
        <v>0.70588235294117652</v>
      </c>
      <c r="G172">
        <f>player_stats[[#This Row],[Clean Sheets]]/MAX('epl_player_stats_24_25 '!AI:AI)*0.5+player_stats[[#This Row],[Clearances]]/MAX('epl_player_stats_24_25 '!AJ:AJ)*0.25+player_stats[[#This Row],[Tackles]]/MAX('epl_player_stats_24_25 '!AM:AM)*0.25</f>
        <v>0.76770956316410865</v>
      </c>
      <c r="H172">
        <f>player_stats[[#This Row],[Touches]]/MAX('epl_player_stats_24_25 '!P:P)</f>
        <v>1</v>
      </c>
      <c r="I172">
        <f>player_stats[[#This Row],[Goals]]/MAX('epl_player_stats_24_25 '!H:H)*0.6+player_stats[[#This Row],[Assists]]/MAX('epl_player_stats_24_25 '!I:I)*0.25+player_stats[[#This Row],[Shots]]/MAX('epl_player_stats_24_25 '!K:K)*0.15+0.1</f>
        <v>0.24235129702908106</v>
      </c>
      <c r="J172">
        <f>player_stats[[#This Row],[Minutes]]/3420</f>
        <v>0.97368421052631582</v>
      </c>
      <c r="K172" s="2" cm="1">
        <f t="array" ref="K172">_xlfn.IFS(
E172="Goalkeeper",(
7*F172 + 2*J172 + H172),
E172="Defender",(
6*G172+3*H172+2*J172),
E172="Midfielder",(
2*G172+3*H172+4*I172+3*J172),
E172="Forward",(
6.25*I172+5*J172)
)</f>
        <v>9.5536258000372829</v>
      </c>
    </row>
    <row r="173" spans="1:11" x14ac:dyDescent="0.3">
      <c r="A173" t="s">
        <v>674</v>
      </c>
      <c r="B173">
        <v>23</v>
      </c>
      <c r="C173" t="s">
        <v>782</v>
      </c>
      <c r="D173" t="s">
        <v>66</v>
      </c>
      <c r="E173" t="s">
        <v>774</v>
      </c>
      <c r="F173">
        <f>player_stats[[#This Row],[Clean Sheets]]/MAX('epl_player_stats_24_25 '!AI:AI)*0.5+player_stats[[#This Row],[Goals Prevented Adjusted]]/MAX('epl_player_stats_24_25 '!BG:BG)*0.5</f>
        <v>0.34873949579831931</v>
      </c>
      <c r="G173">
        <f>player_stats[[#This Row],[Clean Sheets]]/MAX('epl_player_stats_24_25 '!AI:AI)*0.5+player_stats[[#This Row],[Clearances]]/MAX('epl_player_stats_24_25 '!AJ:AJ)*0.25+player_stats[[#This Row],[Tackles]]/MAX('epl_player_stats_24_25 '!AM:AM)*0.25</f>
        <v>0.39396010687876715</v>
      </c>
      <c r="H173">
        <f>player_stats[[#This Row],[Touches]]/MAX('epl_player_stats_24_25 '!P:P)</f>
        <v>0.6435613982671049</v>
      </c>
      <c r="I173">
        <f>player_stats[[#This Row],[Goals]]/MAX('epl_player_stats_24_25 '!H:H)*0.6+player_stats[[#This Row],[Assists]]/MAX('epl_player_stats_24_25 '!I:I)*0.25+player_stats[[#This Row],[Shots]]/MAX('epl_player_stats_24_25 '!K:K)*0.15+0.1</f>
        <v>0.26202342817662205</v>
      </c>
      <c r="J173">
        <f>player_stats[[#This Row],[Minutes]]/3420</f>
        <v>0.87339181286549705</v>
      </c>
      <c r="K173" s="2" cm="1">
        <f t="array" ref="K173">_xlfn.IFS(
E173="Goalkeeper",(
7*F173 + 2*J173 + H173),
E173="Defender",(
6*G173+3*H173+2*J173),
E173="Midfielder",(
2*G173+3*H173+4*I173+3*J173),
E173="Forward",(
6.25*I173+5*J173)
)</f>
        <v>6.0412284618049119</v>
      </c>
    </row>
    <row r="174" spans="1:11" x14ac:dyDescent="0.3">
      <c r="A174" t="s">
        <v>447</v>
      </c>
      <c r="B174">
        <v>25</v>
      </c>
      <c r="C174" t="s">
        <v>425</v>
      </c>
      <c r="D174" t="s">
        <v>59</v>
      </c>
      <c r="E174" t="s">
        <v>774</v>
      </c>
      <c r="F174">
        <f>player_stats[[#This Row],[Clean Sheets]]/MAX('epl_player_stats_24_25 '!AI:AI)*0.5+player_stats[[#This Row],[Goals Prevented Adjusted]]/MAX('epl_player_stats_24_25 '!BG:BG)*0.5</f>
        <v>0.34873949579831931</v>
      </c>
      <c r="G174">
        <f>player_stats[[#This Row],[Clean Sheets]]/MAX('epl_player_stats_24_25 '!AI:AI)*0.5+player_stats[[#This Row],[Clearances]]/MAX('epl_player_stats_24_25 '!AJ:AJ)*0.25+player_stats[[#This Row],[Tackles]]/MAX('epl_player_stats_24_25 '!AM:AM)*0.25</f>
        <v>0.32778226558130863</v>
      </c>
      <c r="H174">
        <f>player_stats[[#This Row],[Touches]]/MAX('epl_player_stats_24_25 '!P:P)</f>
        <v>0.69345682700926203</v>
      </c>
      <c r="I174">
        <f>player_stats[[#This Row],[Goals]]/MAX('epl_player_stats_24_25 '!H:H)*0.6+player_stats[[#This Row],[Assists]]/MAX('epl_player_stats_24_25 '!I:I)*0.25+player_stats[[#This Row],[Shots]]/MAX('epl_player_stats_24_25 '!K:K)*0.15+0.1</f>
        <v>0.35605803655549273</v>
      </c>
      <c r="J174">
        <f>player_stats[[#This Row],[Minutes]]/3420</f>
        <v>0.69502923976608189</v>
      </c>
      <c r="K174" s="2" cm="1">
        <f t="array" ref="K174">_xlfn.IFS(
E174="Goalkeeper",(
7*F174 + 2*J174 + H174),
E174="Defender",(
6*G174+3*H174+2*J174),
E174="Midfielder",(
2*G174+3*H174+4*I174+3*J174),
E174="Forward",(
6.25*I174+5*J174)
)</f>
        <v>5.4371225540478019</v>
      </c>
    </row>
    <row r="175" spans="1:11" x14ac:dyDescent="0.3">
      <c r="A175" t="s">
        <v>141</v>
      </c>
      <c r="B175">
        <v>19</v>
      </c>
      <c r="C175" t="s">
        <v>131</v>
      </c>
      <c r="D175" t="s">
        <v>62</v>
      </c>
      <c r="E175" t="s">
        <v>774</v>
      </c>
      <c r="F175">
        <f>player_stats[[#This Row],[Clean Sheets]]/MAX('epl_player_stats_24_25 '!AI:AI)*0.5+player_stats[[#This Row],[Goals Prevented Adjusted]]/MAX('epl_player_stats_24_25 '!BG:BG)*0.5</f>
        <v>0.45588235294117652</v>
      </c>
      <c r="G175">
        <f>player_stats[[#This Row],[Clean Sheets]]/MAX('epl_player_stats_24_25 '!AI:AI)*0.5+player_stats[[#This Row],[Clearances]]/MAX('epl_player_stats_24_25 '!AJ:AJ)*0.25+player_stats[[#This Row],[Tackles]]/MAX('epl_player_stats_24_25 '!AM:AM)*0.25</f>
        <v>0.51808239607282669</v>
      </c>
      <c r="H175">
        <f>player_stats[[#This Row],[Touches]]/MAX('epl_player_stats_24_25 '!P:P)</f>
        <v>0.61069614580221099</v>
      </c>
      <c r="I175">
        <f>player_stats[[#This Row],[Goals]]/MAX('epl_player_stats_24_25 '!H:H)*0.6+player_stats[[#This Row],[Assists]]/MAX('epl_player_stats_24_25 '!I:I)*0.25+player_stats[[#This Row],[Shots]]/MAX('epl_player_stats_24_25 '!K:K)*0.15+0.1</f>
        <v>0.23410903837698638</v>
      </c>
      <c r="J175">
        <f>player_stats[[#This Row],[Minutes]]/3420</f>
        <v>0.70818713450292403</v>
      </c>
      <c r="K175" s="2" cm="1">
        <f t="array" ref="K175">_xlfn.IFS(
E175="Goalkeeper",(
7*F175 + 2*J175 + H175),
E175="Defender",(
6*G175+3*H175+2*J175),
E175="Midfielder",(
2*G175+3*H175+4*I175+3*J175),
E175="Forward",(
6.25*I175+5*J175)
)</f>
        <v>6.3569570828494406</v>
      </c>
    </row>
    <row r="176" spans="1:11" x14ac:dyDescent="0.3">
      <c r="A176" t="s">
        <v>81</v>
      </c>
      <c r="B176">
        <v>25</v>
      </c>
      <c r="C176" t="s">
        <v>58</v>
      </c>
      <c r="D176" t="s">
        <v>82</v>
      </c>
      <c r="E176" t="s">
        <v>773</v>
      </c>
      <c r="F176">
        <f>player_stats[[#This Row],[Clean Sheets]]/MAX('epl_player_stats_24_25 '!AI:AI)*0.5+player_stats[[#This Row],[Goals Prevented Adjusted]]/MAX('epl_player_stats_24_25 '!BG:BG)*0.5</f>
        <v>0.38445378151260506</v>
      </c>
      <c r="G176">
        <f>player_stats[[#This Row],[Clean Sheets]]/MAX('epl_player_stats_24_25 '!AI:AI)*0.5+player_stats[[#This Row],[Clearances]]/MAX('epl_player_stats_24_25 '!AJ:AJ)*0.25+player_stats[[#This Row],[Tackles]]/MAX('epl_player_stats_24_25 '!AM:AM)*0.25</f>
        <v>0.21945100354191266</v>
      </c>
      <c r="H176">
        <f>player_stats[[#This Row],[Touches]]/MAX('epl_player_stats_24_25 '!P:P)</f>
        <v>0.53510606513295489</v>
      </c>
      <c r="I176">
        <f>player_stats[[#This Row],[Goals]]/MAX('epl_player_stats_24_25 '!H:H)*0.6+player_stats[[#This Row],[Assists]]/MAX('epl_player_stats_24_25 '!I:I)*0.25+player_stats[[#This Row],[Shots]]/MAX('epl_player_stats_24_25 '!K:K)*0.15+0.1</f>
        <v>0.393671879907041</v>
      </c>
      <c r="J176">
        <f>player_stats[[#This Row],[Minutes]]/3420</f>
        <v>0.68070175438596492</v>
      </c>
      <c r="K176" s="2" cm="1">
        <f t="array" ref="K176">_xlfn.IFS(
E176="Goalkeeper",(
7*F176 + 2*J176 + H176),
E176="Defender",(
6*G176+3*H176+2*J176),
E176="Midfielder",(
2*G176+3*H176+4*I176+3*J176),
E176="Forward",(
6.25*I176+5*J176)
)</f>
        <v>5.6610129852687487</v>
      </c>
    </row>
    <row r="177" spans="1:11" x14ac:dyDescent="0.3">
      <c r="A177" t="s">
        <v>235</v>
      </c>
      <c r="B177">
        <v>23</v>
      </c>
      <c r="C177" t="s">
        <v>205</v>
      </c>
      <c r="D177" t="s">
        <v>94</v>
      </c>
      <c r="E177" t="s">
        <v>774</v>
      </c>
      <c r="F177">
        <f>player_stats[[#This Row],[Clean Sheets]]/MAX('epl_player_stats_24_25 '!AI:AI)*0.5+player_stats[[#This Row],[Goals Prevented Adjusted]]/MAX('epl_player_stats_24_25 '!BG:BG)*0.5</f>
        <v>0.24159663865546221</v>
      </c>
      <c r="G177">
        <f>player_stats[[#This Row],[Clean Sheets]]/MAX('epl_player_stats_24_25 '!AI:AI)*0.5+player_stats[[#This Row],[Clearances]]/MAX('epl_player_stats_24_25 '!AJ:AJ)*0.25+player_stats[[#This Row],[Tackles]]/MAX('epl_player_stats_24_25 '!AM:AM)*0.25</f>
        <v>8.9363387808363878E-2</v>
      </c>
      <c r="H177">
        <f>player_stats[[#This Row],[Touches]]/MAX('epl_player_stats_24_25 '!P:P)</f>
        <v>0.16611891245891844</v>
      </c>
      <c r="I177">
        <f>player_stats[[#This Row],[Goals]]/MAX('epl_player_stats_24_25 '!H:H)*0.6+player_stats[[#This Row],[Assists]]/MAX('epl_player_stats_24_25 '!I:I)*0.25+player_stats[[#This Row],[Shots]]/MAX('epl_player_stats_24_25 '!K:K)*0.15+0.1</f>
        <v>0.1839111864832611</v>
      </c>
      <c r="J177">
        <f>player_stats[[#This Row],[Minutes]]/3420</f>
        <v>0.25146198830409355</v>
      </c>
      <c r="K177" s="2" cm="1">
        <f t="array" ref="K177">_xlfn.IFS(
E177="Goalkeeper",(
7*F177 + 2*J177 + H177),
E177="Defender",(
6*G177+3*H177+2*J177),
E177="Midfielder",(
2*G177+3*H177+4*I177+3*J177),
E177="Forward",(
6.25*I177+5*J177)
)</f>
        <v>1.5374610408351259</v>
      </c>
    </row>
    <row r="178" spans="1:11" x14ac:dyDescent="0.3">
      <c r="A178" t="s">
        <v>307</v>
      </c>
      <c r="B178">
        <v>21</v>
      </c>
      <c r="C178" t="s">
        <v>300</v>
      </c>
      <c r="D178" t="s">
        <v>105</v>
      </c>
      <c r="E178" t="s">
        <v>773</v>
      </c>
      <c r="F178">
        <f>player_stats[[#This Row],[Clean Sheets]]/MAX('epl_player_stats_24_25 '!AI:AI)*0.5+player_stats[[#This Row],[Goals Prevented Adjusted]]/MAX('epl_player_stats_24_25 '!BG:BG)*0.5</f>
        <v>0.20588235294117649</v>
      </c>
      <c r="G178">
        <f>player_stats[[#This Row],[Clean Sheets]]/MAX('epl_player_stats_24_25 '!AI:AI)*0.5+player_stats[[#This Row],[Clearances]]/MAX('epl_player_stats_24_25 '!AJ:AJ)*0.25+player_stats[[#This Row],[Tackles]]/MAX('epl_player_stats_24_25 '!AM:AM)*0.25</f>
        <v>3.1007270241720002E-2</v>
      </c>
      <c r="H178">
        <f>player_stats[[#This Row],[Touches]]/MAX('epl_player_stats_24_25 '!P:P)</f>
        <v>0.12817448461308634</v>
      </c>
      <c r="I178">
        <f>player_stats[[#This Row],[Goals]]/MAX('epl_player_stats_24_25 '!H:H)*0.6+player_stats[[#This Row],[Assists]]/MAX('epl_player_stats_24_25 '!I:I)*0.25+player_stats[[#This Row],[Shots]]/MAX('epl_player_stats_24_25 '!K:K)*0.15+0.1</f>
        <v>0.24943941963444508</v>
      </c>
      <c r="J178">
        <f>player_stats[[#This Row],[Minutes]]/3420</f>
        <v>0.22514619883040934</v>
      </c>
      <c r="K178" s="2" cm="1">
        <f t="array" ref="K178">_xlfn.IFS(
E178="Goalkeeper",(
7*F178 + 2*J178 + H178),
E178="Defender",(
6*G178+3*H178+2*J178),
E178="Midfielder",(
2*G178+3*H178+4*I178+3*J178),
E178="Forward",(
6.25*I178+5*J178)
)</f>
        <v>2.1197342693517074</v>
      </c>
    </row>
    <row r="179" spans="1:11" x14ac:dyDescent="0.3">
      <c r="A179" t="s">
        <v>353</v>
      </c>
      <c r="B179">
        <v>33</v>
      </c>
      <c r="C179" t="s">
        <v>329</v>
      </c>
      <c r="D179" t="s">
        <v>78</v>
      </c>
      <c r="E179" t="s">
        <v>773</v>
      </c>
      <c r="F179">
        <f>player_stats[[#This Row],[Clean Sheets]]/MAX('epl_player_stats_24_25 '!AI:AI)*0.5+player_stats[[#This Row],[Goals Prevented Adjusted]]/MAX('epl_player_stats_24_25 '!BG:BG)*0.5</f>
        <v>0.20588235294117649</v>
      </c>
      <c r="G179">
        <f>player_stats[[#This Row],[Clean Sheets]]/MAX('epl_player_stats_24_25 '!AI:AI)*0.5+player_stats[[#This Row],[Clearances]]/MAX('epl_player_stats_24_25 '!AJ:AJ)*0.25+player_stats[[#This Row],[Tackles]]/MAX('epl_player_stats_24_25 '!AM:AM)*0.25</f>
        <v>2.7535263779282917E-2</v>
      </c>
      <c r="H179">
        <f>player_stats[[#This Row],[Touches]]/MAX('epl_player_stats_24_25 '!P:P)</f>
        <v>0.21302659097699433</v>
      </c>
      <c r="I179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179">
        <f>player_stats[[#This Row],[Minutes]]/3420</f>
        <v>0.17982456140350878</v>
      </c>
      <c r="K179" s="2" cm="1">
        <f t="array" ref="K179">_xlfn.IFS(
E179="Goalkeeper",(
7*F179 + 2*J179 + H179),
E179="Defender",(
6*G179+3*H179+2*J179),
E179="Midfielder",(
2*G179+3*H179+4*I179+3*J179),
E179="Forward",(
6.25*I179+5*J179)
)</f>
        <v>1.9073379473908607</v>
      </c>
    </row>
    <row r="180" spans="1:11" x14ac:dyDescent="0.3">
      <c r="A180" t="s">
        <v>385</v>
      </c>
      <c r="B180">
        <v>26</v>
      </c>
      <c r="C180" t="s">
        <v>356</v>
      </c>
      <c r="D180" t="s">
        <v>140</v>
      </c>
      <c r="E180" t="s">
        <v>773</v>
      </c>
      <c r="F180">
        <f>player_stats[[#This Row],[Clean Sheets]]/MAX('epl_player_stats_24_25 '!AI:AI)*0.5+player_stats[[#This Row],[Goals Prevented Adjusted]]/MAX('epl_player_stats_24_25 '!BG:BG)*0.5</f>
        <v>0.20588235294117649</v>
      </c>
      <c r="G180">
        <f>player_stats[[#This Row],[Clean Sheets]]/MAX('epl_player_stats_24_25 '!AI:AI)*0.5+player_stats[[#This Row],[Clearances]]/MAX('epl_player_stats_24_25 '!AJ:AJ)*0.25+player_stats[[#This Row],[Tackles]]/MAX('epl_player_stats_24_25 '!AM:AM)*0.25</f>
        <v>2.2082582489281053E-2</v>
      </c>
      <c r="H180">
        <f>player_stats[[#This Row],[Touches]]/MAX('epl_player_stats_24_25 '!P:P)</f>
        <v>0.10845533313414998</v>
      </c>
      <c r="I180">
        <f>player_stats[[#This Row],[Goals]]/MAX('epl_player_stats_24_25 '!H:H)*0.6+player_stats[[#This Row],[Assists]]/MAX('epl_player_stats_24_25 '!I:I)*0.25+player_stats[[#This Row],[Shots]]/MAX('epl_player_stats_24_25 '!K:K)*0.15+0.1</f>
        <v>0.17334652345958168</v>
      </c>
      <c r="J180">
        <f>player_stats[[#This Row],[Minutes]]/3420</f>
        <v>0.20350877192982456</v>
      </c>
      <c r="K180" s="2" cm="1">
        <f t="array" ref="K180">_xlfn.IFS(
E180="Goalkeeper",(
7*F180 + 2*J180 + H180),
E180="Defender",(
6*G180+3*H180+2*J180),
E180="Midfielder",(
2*G180+3*H180+4*I180+3*J180),
E180="Forward",(
6.25*I180+5*J180)
)</f>
        <v>1.6734435740088123</v>
      </c>
    </row>
    <row r="181" spans="1:11" x14ac:dyDescent="0.3">
      <c r="A181" t="s">
        <v>465</v>
      </c>
      <c r="B181">
        <v>30</v>
      </c>
      <c r="C181" t="s">
        <v>453</v>
      </c>
      <c r="D181" t="s">
        <v>59</v>
      </c>
      <c r="E181" t="s">
        <v>774</v>
      </c>
      <c r="F181">
        <f>player_stats[[#This Row],[Clean Sheets]]/MAX('epl_player_stats_24_25 '!AI:AI)*0.5+player_stats[[#This Row],[Goals Prevented Adjusted]]/MAX('epl_player_stats_24_25 '!BG:BG)*0.5</f>
        <v>0.24159663865546221</v>
      </c>
      <c r="G181">
        <f>player_stats[[#This Row],[Clean Sheets]]/MAX('epl_player_stats_24_25 '!AI:AI)*0.5+player_stats[[#This Row],[Clearances]]/MAX('epl_player_stats_24_25 '!AJ:AJ)*0.25+player_stats[[#This Row],[Tackles]]/MAX('epl_player_stats_24_25 '!AM:AM)*0.25</f>
        <v>6.5587522525321573E-2</v>
      </c>
      <c r="H181">
        <f>player_stats[[#This Row],[Touches]]/MAX('epl_player_stats_24_25 '!P:P)</f>
        <v>0.13385121003884076</v>
      </c>
      <c r="I181">
        <f>player_stats[[#This Row],[Goals]]/MAX('epl_player_stats_24_25 '!H:H)*0.6+player_stats[[#This Row],[Assists]]/MAX('epl_player_stats_24_25 '!I:I)*0.25+player_stats[[#This Row],[Shots]]/MAX('epl_player_stats_24_25 '!K:K)*0.15+0.1</f>
        <v>0.14629734313171283</v>
      </c>
      <c r="J181">
        <f>player_stats[[#This Row],[Minutes]]/3420</f>
        <v>0.15935672514619884</v>
      </c>
      <c r="K181" s="2" cm="1">
        <f t="array" ref="K181">_xlfn.IFS(
E181="Goalkeeper",(
7*F181 + 2*J181 + H181),
E181="Defender",(
6*G181+3*H181+2*J181),
E181="Midfielder",(
2*G181+3*H181+4*I181+3*J181),
E181="Forward",(
6.25*I181+5*J181)
)</f>
        <v>1.1137922155608493</v>
      </c>
    </row>
    <row r="182" spans="1:11" x14ac:dyDescent="0.3">
      <c r="A182" t="s">
        <v>142</v>
      </c>
      <c r="B182">
        <v>27</v>
      </c>
      <c r="C182" t="s">
        <v>131</v>
      </c>
      <c r="D182" t="s">
        <v>143</v>
      </c>
      <c r="E182" t="s">
        <v>775</v>
      </c>
      <c r="F182">
        <f>player_stats[[#This Row],[Clean Sheets]]/MAX('epl_player_stats_24_25 '!AI:AI)*0.5+player_stats[[#This Row],[Goals Prevented Adjusted]]/MAX('epl_player_stats_24_25 '!BG:BG)*0.5</f>
        <v>0.20588235294117649</v>
      </c>
      <c r="G182">
        <f>player_stats[[#This Row],[Clean Sheets]]/MAX('epl_player_stats_24_25 '!AI:AI)*0.5+player_stats[[#This Row],[Clearances]]/MAX('epl_player_stats_24_25 '!AJ:AJ)*0.25+player_stats[[#This Row],[Tackles]]/MAX('epl_player_stats_24_25 '!AM:AM)*0.25</f>
        <v>8.0780463555583173E-3</v>
      </c>
      <c r="H182">
        <f>player_stats[[#This Row],[Touches]]/MAX('epl_player_stats_24_25 '!P:P)</f>
        <v>5.7663579324768448E-2</v>
      </c>
      <c r="I182">
        <f>player_stats[[#This Row],[Goals]]/MAX('epl_player_stats_24_25 '!H:H)*0.6+player_stats[[#This Row],[Assists]]/MAX('epl_player_stats_24_25 '!I:I)*0.25+player_stats[[#This Row],[Shots]]/MAX('epl_player_stats_24_25 '!K:K)*0.15+0.1</f>
        <v>0.20444852710256894</v>
      </c>
      <c r="J182">
        <f>player_stats[[#This Row],[Minutes]]/3420</f>
        <v>9.6783625730994152E-2</v>
      </c>
      <c r="K182" s="2" cm="1">
        <f t="array" ref="K182">_xlfn.IFS(
E182="Goalkeeper",(
7*F182 + 2*J182 + H182),
E182="Defender",(
6*G182+3*H182+2*J182),
E182="Midfielder",(
2*G182+3*H182+4*I182+3*J182),
E182="Forward",(
6.25*I182+5*J182)
)</f>
        <v>1.7617214230460267</v>
      </c>
    </row>
    <row r="183" spans="1:11" x14ac:dyDescent="0.3">
      <c r="A183" t="s">
        <v>301</v>
      </c>
      <c r="B183">
        <v>27</v>
      </c>
      <c r="C183" t="s">
        <v>300</v>
      </c>
      <c r="D183" t="s">
        <v>59</v>
      </c>
      <c r="E183" t="s">
        <v>775</v>
      </c>
      <c r="F183">
        <f>player_stats[[#This Row],[Clean Sheets]]/MAX('epl_player_stats_24_25 '!AI:AI)*0.5+player_stats[[#This Row],[Goals Prevented Adjusted]]/MAX('epl_player_stats_24_25 '!BG:BG)*0.5</f>
        <v>0.24159663865546221</v>
      </c>
      <c r="G183">
        <f>player_stats[[#This Row],[Clean Sheets]]/MAX('epl_player_stats_24_25 '!AI:AI)*0.5+player_stats[[#This Row],[Clearances]]/MAX('epl_player_stats_24_25 '!AJ:AJ)*0.25+player_stats[[#This Row],[Tackles]]/MAX('epl_player_stats_24_25 '!AM:AM)*0.25</f>
        <v>6.6535139501646676E-2</v>
      </c>
      <c r="H183">
        <f>player_stats[[#This Row],[Touches]]/MAX('epl_player_stats_24_25 '!P:P)</f>
        <v>0.12100388407529131</v>
      </c>
      <c r="I183">
        <f>player_stats[[#This Row],[Goals]]/MAX('epl_player_stats_24_25 '!H:H)*0.6+player_stats[[#This Row],[Assists]]/MAX('epl_player_stats_24_25 '!I:I)*0.25+player_stats[[#This Row],[Shots]]/MAX('epl_player_stats_24_25 '!K:K)*0.15+0.1</f>
        <v>0.23309151435211356</v>
      </c>
      <c r="J183">
        <f>player_stats[[#This Row],[Minutes]]/3420</f>
        <v>0.36608187134502923</v>
      </c>
      <c r="K183" s="2" cm="1">
        <f t="array" ref="K183">_xlfn.IFS(
E183="Goalkeeper",(
7*F183 + 2*J183 + H183),
E183="Defender",(
6*G183+3*H183+2*J183),
E183="Midfielder",(
2*G183+3*H183+4*I183+3*J183),
E183="Forward",(
6.25*I183+5*J183)
)</f>
        <v>3.2872313214258559</v>
      </c>
    </row>
    <row r="184" spans="1:11" x14ac:dyDescent="0.3">
      <c r="A184" t="s">
        <v>619</v>
      </c>
      <c r="B184">
        <v>19</v>
      </c>
      <c r="C184" t="s">
        <v>784</v>
      </c>
      <c r="D184" t="s">
        <v>96</v>
      </c>
      <c r="E184" t="s">
        <v>775</v>
      </c>
      <c r="F184">
        <f>player_stats[[#This Row],[Clean Sheets]]/MAX('epl_player_stats_24_25 '!AI:AI)*0.5+player_stats[[#This Row],[Goals Prevented Adjusted]]/MAX('epl_player_stats_24_25 '!BG:BG)*0.5</f>
        <v>0.24159663865546221</v>
      </c>
      <c r="G184">
        <f>player_stats[[#This Row],[Clean Sheets]]/MAX('epl_player_stats_24_25 '!AI:AI)*0.5+player_stats[[#This Row],[Clearances]]/MAX('epl_player_stats_24_25 '!AJ:AJ)*0.25+player_stats[[#This Row],[Tackles]]/MAX('epl_player_stats_24_25 '!AM:AM)*0.25</f>
        <v>7.4053936494127878E-2</v>
      </c>
      <c r="H184">
        <f>player_stats[[#This Row],[Touches]]/MAX('epl_player_stats_24_25 '!P:P)</f>
        <v>0.13534508515088139</v>
      </c>
      <c r="I184">
        <f>player_stats[[#This Row],[Goals]]/MAX('epl_player_stats_24_25 '!H:H)*0.6+player_stats[[#This Row],[Assists]]/MAX('epl_player_stats_24_25 '!I:I)*0.25+player_stats[[#This Row],[Shots]]/MAX('epl_player_stats_24_25 '!K:K)*0.15+0.1</f>
        <v>0.2118255762828968</v>
      </c>
      <c r="J184">
        <f>player_stats[[#This Row],[Minutes]]/3420</f>
        <v>0.2669590643274854</v>
      </c>
      <c r="K184" s="2" cm="1">
        <f t="array" ref="K184">_xlfn.IFS(
E184="Goalkeeper",(
7*F184 + 2*J184 + H184),
E184="Defender",(
6*G184+3*H184+2*J184),
E184="Midfielder",(
2*G184+3*H184+4*I184+3*J184),
E184="Forward",(
6.25*I184+5*J184)
)</f>
        <v>2.658705173405532</v>
      </c>
    </row>
    <row r="185" spans="1:11" x14ac:dyDescent="0.3">
      <c r="A185" t="s">
        <v>573</v>
      </c>
      <c r="B185">
        <v>23</v>
      </c>
      <c r="C185" t="s">
        <v>566</v>
      </c>
      <c r="D185" t="s">
        <v>59</v>
      </c>
      <c r="E185" t="s">
        <v>775</v>
      </c>
      <c r="F185">
        <f>player_stats[[#This Row],[Clean Sheets]]/MAX('epl_player_stats_24_25 '!AI:AI)*0.5+player_stats[[#This Row],[Goals Prevented Adjusted]]/MAX('epl_player_stats_24_25 '!BG:BG)*0.5</f>
        <v>0.20588235294117649</v>
      </c>
      <c r="G185">
        <f>player_stats[[#This Row],[Clean Sheets]]/MAX('epl_player_stats_24_25 '!AI:AI)*0.5+player_stats[[#This Row],[Clearances]]/MAX('epl_player_stats_24_25 '!AJ:AJ)*0.25+player_stats[[#This Row],[Tackles]]/MAX('epl_player_stats_24_25 '!AM:AM)*0.25</f>
        <v>3.373361088672093E-2</v>
      </c>
      <c r="H185">
        <f>player_stats[[#This Row],[Touches]]/MAX('epl_player_stats_24_25 '!P:P)</f>
        <v>0.13474753510606513</v>
      </c>
      <c r="I185">
        <f>player_stats[[#This Row],[Goals]]/MAX('epl_player_stats_24_25 '!H:H)*0.6+player_stats[[#This Row],[Assists]]/MAX('epl_player_stats_24_25 '!I:I)*0.25+player_stats[[#This Row],[Shots]]/MAX('epl_player_stats_24_25 '!K:K)*0.15+0.1</f>
        <v>0.21269078575466366</v>
      </c>
      <c r="J185">
        <f>player_stats[[#This Row],[Minutes]]/3420</f>
        <v>0.41871345029239765</v>
      </c>
      <c r="K185" s="2" cm="1">
        <f t="array" ref="K185">_xlfn.IFS(
E185="Goalkeeper",(
7*F185 + 2*J185 + H185),
E185="Defender",(
6*G185+3*H185+2*J185),
E185="Midfielder",(
2*G185+3*H185+4*I185+3*J185),
E185="Forward",(
6.25*I185+5*J185)
)</f>
        <v>3.4228846624286362</v>
      </c>
    </row>
    <row r="186" spans="1:11" x14ac:dyDescent="0.3">
      <c r="A186" t="s">
        <v>597</v>
      </c>
      <c r="B186">
        <v>18</v>
      </c>
      <c r="C186" t="s">
        <v>566</v>
      </c>
      <c r="D186" t="s">
        <v>59</v>
      </c>
      <c r="E186" t="s">
        <v>775</v>
      </c>
      <c r="F186">
        <f>player_stats[[#This Row],[Clean Sheets]]/MAX('epl_player_stats_24_25 '!AI:AI)*0.5+player_stats[[#This Row],[Goals Prevented Adjusted]]/MAX('epl_player_stats_24_25 '!BG:BG)*0.5</f>
        <v>0.20588235294117649</v>
      </c>
      <c r="G186">
        <f>player_stats[[#This Row],[Clean Sheets]]/MAX('epl_player_stats_24_25 '!AI:AI)*0.5+player_stats[[#This Row],[Clearances]]/MAX('epl_player_stats_24_25 '!AJ:AJ)*0.25+player_stats[[#This Row],[Tackles]]/MAX('epl_player_stats_24_25 '!AM:AM)*0.25</f>
        <v>8.0438700055924933E-2</v>
      </c>
      <c r="H186">
        <f>player_stats[[#This Row],[Touches]]/MAX('epl_player_stats_24_25 '!P:P)</f>
        <v>0.29997012249775917</v>
      </c>
      <c r="I186">
        <f>player_stats[[#This Row],[Goals]]/MAX('epl_player_stats_24_25 '!H:H)*0.6+player_stats[[#This Row],[Assists]]/MAX('epl_player_stats_24_25 '!I:I)*0.25+player_stats[[#This Row],[Shots]]/MAX('epl_player_stats_24_25 '!K:K)*0.15+0.1</f>
        <v>0.21023176936122104</v>
      </c>
      <c r="J186">
        <f>player_stats[[#This Row],[Minutes]]/3420</f>
        <v>0.54795321637426897</v>
      </c>
      <c r="K186" s="2" cm="1">
        <f t="array" ref="K186">_xlfn.IFS(
E186="Goalkeeper",(
7*F186 + 2*J186 + H186),
E186="Defender",(
6*G186+3*H186+2*J186),
E186="Midfielder",(
2*G186+3*H186+4*I186+3*J186),
E186="Forward",(
6.25*I186+5*J186)
)</f>
        <v>4.0537146403789759</v>
      </c>
    </row>
    <row r="187" spans="1:11" x14ac:dyDescent="0.3">
      <c r="A187" t="s">
        <v>672</v>
      </c>
      <c r="B187">
        <v>28</v>
      </c>
      <c r="C187" t="s">
        <v>782</v>
      </c>
      <c r="D187" t="s">
        <v>187</v>
      </c>
      <c r="E187" t="s">
        <v>773</v>
      </c>
      <c r="F187">
        <f>player_stats[[#This Row],[Clean Sheets]]/MAX('epl_player_stats_24_25 '!AI:AI)*0.5+player_stats[[#This Row],[Goals Prevented Adjusted]]/MAX('epl_player_stats_24_25 '!BG:BG)*0.5</f>
        <v>0.20588235294117649</v>
      </c>
      <c r="G187">
        <f>player_stats[[#This Row],[Clean Sheets]]/MAX('epl_player_stats_24_25 '!AI:AI)*0.5+player_stats[[#This Row],[Clearances]]/MAX('epl_player_stats_24_25 '!AJ:AJ)*0.25+player_stats[[#This Row],[Tackles]]/MAX('epl_player_stats_24_25 '!AM:AM)*0.25</f>
        <v>2.1608774001118498E-2</v>
      </c>
      <c r="H187">
        <f>player_stats[[#This Row],[Touches]]/MAX('epl_player_stats_24_25 '!P:P)</f>
        <v>8.7839856587989248E-2</v>
      </c>
      <c r="I187">
        <f>player_stats[[#This Row],[Goals]]/MAX('epl_player_stats_24_25 '!H:H)*0.6+player_stats[[#This Row],[Assists]]/MAX('epl_player_stats_24_25 '!I:I)*0.25+player_stats[[#This Row],[Shots]]/MAX('epl_player_stats_24_25 '!K:K)*0.15+0.1</f>
        <v>0.15367439231204072</v>
      </c>
      <c r="J187">
        <f>player_stats[[#This Row],[Minutes]]/3420</f>
        <v>0.19005847953216373</v>
      </c>
      <c r="K187" s="2" cm="1">
        <f t="array" ref="K187">_xlfn.IFS(
E187="Goalkeeper",(
7*F187 + 2*J187 + H187),
E187="Defender",(
6*G187+3*H187+2*J187),
E187="Midfielder",(
2*G187+3*H187+4*I187+3*J187),
E187="Forward",(
6.25*I187+5*J187)
)</f>
        <v>1.4916101256108587</v>
      </c>
    </row>
    <row r="188" spans="1:11" x14ac:dyDescent="0.3">
      <c r="A188" t="s">
        <v>690</v>
      </c>
      <c r="B188">
        <v>21</v>
      </c>
      <c r="C188" t="s">
        <v>782</v>
      </c>
      <c r="D188" t="s">
        <v>176</v>
      </c>
      <c r="E188" t="s">
        <v>773</v>
      </c>
      <c r="F188">
        <f>player_stats[[#This Row],[Clean Sheets]]/MAX('epl_player_stats_24_25 '!AI:AI)*0.5+player_stats[[#This Row],[Goals Prevented Adjusted]]/MAX('epl_player_stats_24_25 '!BG:BG)*0.5</f>
        <v>0.20588235294117649</v>
      </c>
      <c r="G188">
        <f>player_stats[[#This Row],[Clean Sheets]]/MAX('epl_player_stats_24_25 '!AI:AI)*0.5+player_stats[[#This Row],[Clearances]]/MAX('epl_player_stats_24_25 '!AJ:AJ)*0.25+player_stats[[#This Row],[Tackles]]/MAX('epl_player_stats_24_25 '!AM:AM)*0.25</f>
        <v>5.9762008326601626E-2</v>
      </c>
      <c r="H188">
        <f>player_stats[[#This Row],[Touches]]/MAX('epl_player_stats_24_25 '!P:P)</f>
        <v>0.13146100985957573</v>
      </c>
      <c r="I188">
        <f>player_stats[[#This Row],[Goals]]/MAX('epl_player_stats_24_25 '!H:H)*0.6+player_stats[[#This Row],[Assists]]/MAX('epl_player_stats_24_25 '!I:I)*0.25+player_stats[[#This Row],[Shots]]/MAX('epl_player_stats_24_25 '!K:K)*0.15+0.1</f>
        <v>0.15859242509892596</v>
      </c>
      <c r="J188">
        <f>player_stats[[#This Row],[Minutes]]/3420</f>
        <v>0.23304093567251463</v>
      </c>
      <c r="K188" s="2" cm="1">
        <f t="array" ref="K188">_xlfn.IFS(
E188="Goalkeeper",(
7*F188 + 2*J188 + H188),
E188="Defender",(
6*G188+3*H188+2*J188),
E188="Midfielder",(
2*G188+3*H188+4*I188+3*J188),
E188="Forward",(
6.25*I188+5*J188)
)</f>
        <v>1.8473995536451782</v>
      </c>
    </row>
    <row r="189" spans="1:11" x14ac:dyDescent="0.3">
      <c r="A189" t="s">
        <v>627</v>
      </c>
      <c r="B189">
        <v>27</v>
      </c>
      <c r="C189" t="s">
        <v>784</v>
      </c>
      <c r="D189" t="s">
        <v>433</v>
      </c>
      <c r="E189" t="s">
        <v>773</v>
      </c>
      <c r="F189">
        <f>player_stats[[#This Row],[Clean Sheets]]/MAX('epl_player_stats_24_25 '!AI:AI)*0.5+player_stats[[#This Row],[Goals Prevented Adjusted]]/MAX('epl_player_stats_24_25 '!BG:BG)*0.5</f>
        <v>0.27731092436974791</v>
      </c>
      <c r="G189">
        <f>player_stats[[#This Row],[Clean Sheets]]/MAX('epl_player_stats_24_25 '!AI:AI)*0.5+player_stats[[#This Row],[Clearances]]/MAX('epl_player_stats_24_25 '!AJ:AJ)*0.25+player_stats[[#This Row],[Tackles]]/MAX('epl_player_stats_24_25 '!AM:AM)*0.25</f>
        <v>0.1848396818492512</v>
      </c>
      <c r="H189">
        <f>player_stats[[#This Row],[Touches]]/MAX('epl_player_stats_24_25 '!P:P)</f>
        <v>0.40693158051986855</v>
      </c>
      <c r="I189">
        <f>player_stats[[#This Row],[Goals]]/MAX('epl_player_stats_24_25 '!H:H)*0.6+player_stats[[#This Row],[Assists]]/MAX('epl_player_stats_24_25 '!I:I)*0.25+player_stats[[#This Row],[Shots]]/MAX('epl_player_stats_24_25 '!K:K)*0.15+0.1</f>
        <v>0.19547767100056529</v>
      </c>
      <c r="J189">
        <f>player_stats[[#This Row],[Minutes]]/3420</f>
        <v>0.48333333333333334</v>
      </c>
      <c r="K189" s="2" cm="1">
        <f t="array" ref="K189">_xlfn.IFS(
E189="Goalkeeper",(
7*F189 + 2*J189 + H189),
E189="Defender",(
6*G189+3*H189+2*J189),
E189="Midfielder",(
2*G189+3*H189+4*I189+3*J189),
E189="Forward",(
6.25*I189+5*J189)
)</f>
        <v>3.8223847892603695</v>
      </c>
    </row>
    <row r="190" spans="1:11" x14ac:dyDescent="0.3">
      <c r="A190" t="s">
        <v>633</v>
      </c>
      <c r="B190">
        <v>27</v>
      </c>
      <c r="C190" t="s">
        <v>784</v>
      </c>
      <c r="D190" t="s">
        <v>277</v>
      </c>
      <c r="E190" t="s">
        <v>773</v>
      </c>
      <c r="F190">
        <f>player_stats[[#This Row],[Clean Sheets]]/MAX('epl_player_stats_24_25 '!AI:AI)*0.5+player_stats[[#This Row],[Goals Prevented Adjusted]]/MAX('epl_player_stats_24_25 '!BG:BG)*0.5</f>
        <v>0.24159663865546221</v>
      </c>
      <c r="G190">
        <f>player_stats[[#This Row],[Clean Sheets]]/MAX('epl_player_stats_24_25 '!AI:AI)*0.5+player_stats[[#This Row],[Clearances]]/MAX('epl_player_stats_24_25 '!AJ:AJ)*0.25+player_stats[[#This Row],[Tackles]]/MAX('epl_player_stats_24_25 '!AM:AM)*0.25</f>
        <v>0.16397657366556889</v>
      </c>
      <c r="H190">
        <f>player_stats[[#This Row],[Touches]]/MAX('epl_player_stats_24_25 '!P:P)</f>
        <v>0.32476844935763372</v>
      </c>
      <c r="I190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190">
        <f>player_stats[[#This Row],[Minutes]]/3420</f>
        <v>0.41081871345029242</v>
      </c>
      <c r="K190" s="2" cm="1">
        <f t="array" ref="K190">_xlfn.IFS(
E190="Goalkeeper",(
7*F190 + 2*J190 + H190),
E190="Defender",(
6*G190+3*H190+2*J190),
E190="Midfielder",(
2*G190+3*H190+4*I190+3*J190),
E190="Forward",(
6.25*I190+5*J190)
)</f>
        <v>3.2084285984457015</v>
      </c>
    </row>
    <row r="191" spans="1:11" x14ac:dyDescent="0.3">
      <c r="A191" t="s">
        <v>174</v>
      </c>
      <c r="B191">
        <v>31</v>
      </c>
      <c r="C191" t="s">
        <v>170</v>
      </c>
      <c r="D191" t="s">
        <v>117</v>
      </c>
      <c r="E191" t="s">
        <v>774</v>
      </c>
      <c r="F191">
        <f>player_stats[[#This Row],[Clean Sheets]]/MAX('epl_player_stats_24_25 '!AI:AI)*0.5+player_stats[[#This Row],[Goals Prevented Adjusted]]/MAX('epl_player_stats_24_25 '!BG:BG)*0.5</f>
        <v>0.27731092436974791</v>
      </c>
      <c r="G191">
        <f>player_stats[[#This Row],[Clean Sheets]]/MAX('epl_player_stats_24_25 '!AI:AI)*0.5+player_stats[[#This Row],[Clearances]]/MAX('epl_player_stats_24_25 '!AJ:AJ)*0.25+player_stats[[#This Row],[Tackles]]/MAX('epl_player_stats_24_25 '!AM:AM)*0.25</f>
        <v>0.280813086435096</v>
      </c>
      <c r="H191">
        <f>player_stats[[#This Row],[Touches]]/MAX('epl_player_stats_24_25 '!P:P)</f>
        <v>0.40932178069913355</v>
      </c>
      <c r="I191">
        <f>player_stats[[#This Row],[Goals]]/MAX('epl_player_stats_24_25 '!H:H)*0.6+player_stats[[#This Row],[Assists]]/MAX('epl_player_stats_24_25 '!I:I)*0.25+player_stats[[#This Row],[Shots]]/MAX('epl_player_stats_24_25 '!K:K)*0.15+0.1</f>
        <v>0.16596947427925382</v>
      </c>
      <c r="J191">
        <f>player_stats[[#This Row],[Minutes]]/3420</f>
        <v>0.55935672514619883</v>
      </c>
      <c r="K191" s="2" cm="1">
        <f t="array" ref="K191">_xlfn.IFS(
E191="Goalkeeper",(
7*F191 + 2*J191 + H191),
E191="Defender",(
6*G191+3*H191+2*J191),
E191="Midfielder",(
2*G191+3*H191+4*I191+3*J191),
E191="Forward",(
6.25*I191+5*J191)
)</f>
        <v>4.0315573110003742</v>
      </c>
    </row>
    <row r="192" spans="1:11" x14ac:dyDescent="0.3">
      <c r="A192" t="s">
        <v>683</v>
      </c>
      <c r="B192">
        <v>32</v>
      </c>
      <c r="C192" t="s">
        <v>782</v>
      </c>
      <c r="D192" t="s">
        <v>158</v>
      </c>
      <c r="E192" t="s">
        <v>774</v>
      </c>
      <c r="F192">
        <f>player_stats[[#This Row],[Clean Sheets]]/MAX('epl_player_stats_24_25 '!AI:AI)*0.5+player_stats[[#This Row],[Goals Prevented Adjusted]]/MAX('epl_player_stats_24_25 '!BG:BG)*0.5</f>
        <v>0.38445378151260506</v>
      </c>
      <c r="G192">
        <f>player_stats[[#This Row],[Clean Sheets]]/MAX('epl_player_stats_24_25 '!AI:AI)*0.5+player_stats[[#This Row],[Clearances]]/MAX('epl_player_stats_24_25 '!AJ:AJ)*0.25+player_stats[[#This Row],[Tackles]]/MAX('epl_player_stats_24_25 '!AM:AM)*0.25</f>
        <v>0.34814049586776863</v>
      </c>
      <c r="H192">
        <f>player_stats[[#This Row],[Touches]]/MAX('epl_player_stats_24_25 '!P:P)</f>
        <v>0.4714669853600239</v>
      </c>
      <c r="I192">
        <f>player_stats[[#This Row],[Goals]]/MAX('epl_player_stats_24_25 '!H:H)*0.6+player_stats[[#This Row],[Assists]]/MAX('epl_player_stats_24_25 '!I:I)*0.25+player_stats[[#This Row],[Shots]]/MAX('epl_player_stats_24_25 '!K:K)*0.15+0.1</f>
        <v>0.17985836316814269</v>
      </c>
      <c r="J192">
        <f>player_stats[[#This Row],[Minutes]]/3420</f>
        <v>0.61783625730994152</v>
      </c>
      <c r="K192" s="2" cm="1">
        <f t="array" ref="K192">_xlfn.IFS(
E192="Goalkeeper",(
7*F192 + 2*J192 + H192),
E192="Defender",(
6*G192+3*H192+2*J192),
E192="Midfielder",(
2*G192+3*H192+4*I192+3*J192),
E192="Forward",(
6.25*I192+5*J192)
)</f>
        <v>4.7389164459065665</v>
      </c>
    </row>
    <row r="193" spans="1:11" x14ac:dyDescent="0.3">
      <c r="A193" t="s">
        <v>328</v>
      </c>
      <c r="B193">
        <v>28</v>
      </c>
      <c r="C193" t="s">
        <v>329</v>
      </c>
      <c r="D193" t="s">
        <v>62</v>
      </c>
      <c r="E193" t="s">
        <v>773</v>
      </c>
      <c r="F193">
        <f>player_stats[[#This Row],[Clean Sheets]]/MAX('epl_player_stats_24_25 '!AI:AI)*0.5+player_stats[[#This Row],[Goals Prevented Adjusted]]/MAX('epl_player_stats_24_25 '!BG:BG)*0.5</f>
        <v>0.20588235294117649</v>
      </c>
      <c r="G193">
        <f>player_stats[[#This Row],[Clean Sheets]]/MAX('epl_player_stats_24_25 '!AI:AI)*0.5+player_stats[[#This Row],[Clearances]]/MAX('epl_player_stats_24_25 '!AJ:AJ)*0.25+player_stats[[#This Row],[Tackles]]/MAX('epl_player_stats_24_25 '!AM:AM)*0.25</f>
        <v>4.1726216367364691E-2</v>
      </c>
      <c r="H193">
        <f>player_stats[[#This Row],[Touches]]/MAX('epl_player_stats_24_25 '!P:P)</f>
        <v>0.26531221989841647</v>
      </c>
      <c r="I193">
        <f>player_stats[[#This Row],[Goals]]/MAX('epl_player_stats_24_25 '!H:H)*0.6+player_stats[[#This Row],[Assists]]/MAX('epl_player_stats_24_25 '!I:I)*0.25+player_stats[[#This Row],[Shots]]/MAX('epl_player_stats_24_25 '!K:K)*0.15+0.1</f>
        <v>0.33450317191131212</v>
      </c>
      <c r="J193">
        <f>player_stats[[#This Row],[Minutes]]/3420</f>
        <v>0.51725146198830407</v>
      </c>
      <c r="K193" s="2" cm="1">
        <f t="array" ref="K193">_xlfn.IFS(
E193="Goalkeeper",(
7*F193 + 2*J193 + H193),
E193="Defender",(
6*G193+3*H193+2*J193),
E193="Midfielder",(
2*G193+3*H193+4*I193+3*J193),
E193="Forward",(
6.25*I193+5*J193)
)</f>
        <v>3.7691561660401396</v>
      </c>
    </row>
    <row r="194" spans="1:11" x14ac:dyDescent="0.3">
      <c r="A194" t="s">
        <v>560</v>
      </c>
      <c r="B194">
        <v>27</v>
      </c>
      <c r="C194" t="s">
        <v>785</v>
      </c>
      <c r="D194" t="s">
        <v>178</v>
      </c>
      <c r="E194" t="s">
        <v>774</v>
      </c>
      <c r="F194">
        <f>player_stats[[#This Row],[Clean Sheets]]/MAX('epl_player_stats_24_25 '!AI:AI)*0.5+player_stats[[#This Row],[Goals Prevented Adjusted]]/MAX('epl_player_stats_24_25 '!BG:BG)*0.5</f>
        <v>0.59873949579831931</v>
      </c>
      <c r="G194">
        <f>player_stats[[#This Row],[Clean Sheets]]/MAX('epl_player_stats_24_25 '!AI:AI)*0.5+player_stats[[#This Row],[Clearances]]/MAX('epl_player_stats_24_25 '!AJ:AJ)*0.25+player_stats[[#This Row],[Tackles]]/MAX('epl_player_stats_24_25 '!AM:AM)*0.25</f>
        <v>0.60574473373516435</v>
      </c>
      <c r="H194">
        <f>player_stats[[#This Row],[Touches]]/MAX('epl_player_stats_24_25 '!P:P)</f>
        <v>0.54138034060352558</v>
      </c>
      <c r="I194">
        <f>player_stats[[#This Row],[Goals]]/MAX('epl_player_stats_24_25 '!H:H)*0.6+player_stats[[#This Row],[Assists]]/MAX('epl_player_stats_24_25 '!I:I)*0.25+player_stats[[#This Row],[Shots]]/MAX('epl_player_stats_24_25 '!K:K)*0.15+0.1</f>
        <v>0.18231737956158534</v>
      </c>
      <c r="J194">
        <f>player_stats[[#This Row],[Minutes]]/3420</f>
        <v>0.87807017543859645</v>
      </c>
      <c r="K194" s="2" cm="1">
        <f t="array" ref="K194">_xlfn.IFS(
E194="Goalkeeper",(
7*F194 + 2*J194 + H194),
E194="Defender",(
6*G194+3*H194+2*J194),
E194="Midfielder",(
2*G194+3*H194+4*I194+3*J194),
E194="Forward",(
6.25*I194+5*J194)
)</f>
        <v>7.0147497750987551</v>
      </c>
    </row>
    <row r="195" spans="1:11" x14ac:dyDescent="0.3">
      <c r="A195" t="s">
        <v>671</v>
      </c>
      <c r="B195">
        <v>27</v>
      </c>
      <c r="C195" t="s">
        <v>782</v>
      </c>
      <c r="D195" t="s">
        <v>176</v>
      </c>
      <c r="E195" t="s">
        <v>773</v>
      </c>
      <c r="F195">
        <f>player_stats[[#This Row],[Clean Sheets]]/MAX('epl_player_stats_24_25 '!AI:AI)*0.5+player_stats[[#This Row],[Goals Prevented Adjusted]]/MAX('epl_player_stats_24_25 '!BG:BG)*0.5</f>
        <v>0.20588235294117649</v>
      </c>
      <c r="G195">
        <f>player_stats[[#This Row],[Clean Sheets]]/MAX('epl_player_stats_24_25 '!AI:AI)*0.5+player_stats[[#This Row],[Clearances]]/MAX('epl_player_stats_24_25 '!AJ:AJ)*0.25+player_stats[[#This Row],[Tackles]]/MAX('epl_player_stats_24_25 '!AM:AM)*0.25</f>
        <v>3.3174361523643822E-2</v>
      </c>
      <c r="H195">
        <f>player_stats[[#This Row],[Touches]]/MAX('epl_player_stats_24_25 '!P:P)</f>
        <v>0.15685688676426651</v>
      </c>
      <c r="I195">
        <f>player_stats[[#This Row],[Goals]]/MAX('epl_player_stats_24_25 '!H:H)*0.6+player_stats[[#This Row],[Assists]]/MAX('epl_player_stats_24_25 '!I:I)*0.25+player_stats[[#This Row],[Shots]]/MAX('epl_player_stats_24_25 '!K:K)*0.15+0.1</f>
        <v>0.263328308523334</v>
      </c>
      <c r="J195">
        <f>player_stats[[#This Row],[Minutes]]/3420</f>
        <v>0.28859649122807018</v>
      </c>
      <c r="K195" s="2" cm="1">
        <f t="array" ref="K195">_xlfn.IFS(
E195="Goalkeeper",(
7*F195 + 2*J195 + H195),
E195="Defender",(
6*G195+3*H195+2*J195),
E195="Midfielder",(
2*G195+3*H195+4*I195+3*J195),
E195="Forward",(
6.25*I195+5*J195)
)</f>
        <v>2.4560220911176338</v>
      </c>
    </row>
    <row r="196" spans="1:11" x14ac:dyDescent="0.3">
      <c r="A196" t="s">
        <v>165</v>
      </c>
      <c r="B196">
        <v>29</v>
      </c>
      <c r="C196" t="s">
        <v>131</v>
      </c>
      <c r="D196" t="s">
        <v>78</v>
      </c>
      <c r="E196" t="s">
        <v>773</v>
      </c>
      <c r="F196">
        <f>player_stats[[#This Row],[Clean Sheets]]/MAX('epl_player_stats_24_25 '!AI:AI)*0.5+player_stats[[#This Row],[Goals Prevented Adjusted]]/MAX('epl_player_stats_24_25 '!BG:BG)*0.5</f>
        <v>0.34873949579831931</v>
      </c>
      <c r="G196">
        <f>player_stats[[#This Row],[Clean Sheets]]/MAX('epl_player_stats_24_25 '!AI:AI)*0.5+player_stats[[#This Row],[Clearances]]/MAX('epl_player_stats_24_25 '!AJ:AJ)*0.25+player_stats[[#This Row],[Tackles]]/MAX('epl_player_stats_24_25 '!AM:AM)*0.25</f>
        <v>0.29498073696638288</v>
      </c>
      <c r="H196">
        <f>player_stats[[#This Row],[Touches]]/MAX('epl_player_stats_24_25 '!P:P)</f>
        <v>0.43949805796235436</v>
      </c>
      <c r="I196">
        <f>player_stats[[#This Row],[Goals]]/MAX('epl_player_stats_24_25 '!H:H)*0.6+player_stats[[#This Row],[Assists]]/MAX('epl_player_stats_24_25 '!I:I)*0.25+player_stats[[#This Row],[Shots]]/MAX('epl_player_stats_24_25 '!K:K)*0.15+0.1</f>
        <v>0.26419351799510082</v>
      </c>
      <c r="J196">
        <f>player_stats[[#This Row],[Minutes]]/3420</f>
        <v>0.62309941520467838</v>
      </c>
      <c r="K196" s="2" cm="1">
        <f t="array" ref="K196">_xlfn.IFS(
E196="Goalkeeper",(
7*F196 + 2*J196 + H196),
E196="Defender",(
6*G196+3*H196+2*J196),
E196="Midfielder",(
2*G196+3*H196+4*I196+3*J196),
E196="Forward",(
6.25*I196+5*J196)
)</f>
        <v>4.8345279654142672</v>
      </c>
    </row>
    <row r="197" spans="1:11" x14ac:dyDescent="0.3">
      <c r="A197" t="s">
        <v>555</v>
      </c>
      <c r="B197">
        <v>22</v>
      </c>
      <c r="C197" t="s">
        <v>785</v>
      </c>
      <c r="D197" t="s">
        <v>66</v>
      </c>
      <c r="E197" t="s">
        <v>774</v>
      </c>
      <c r="F197">
        <f>player_stats[[#This Row],[Clean Sheets]]/MAX('epl_player_stats_24_25 '!AI:AI)*0.5+player_stats[[#This Row],[Goals Prevented Adjusted]]/MAX('epl_player_stats_24_25 '!BG:BG)*0.5</f>
        <v>0.59873949579831931</v>
      </c>
      <c r="G197">
        <f>player_stats[[#This Row],[Clean Sheets]]/MAX('epl_player_stats_24_25 '!AI:AI)*0.5+player_stats[[#This Row],[Clearances]]/MAX('epl_player_stats_24_25 '!AJ:AJ)*0.25+player_stats[[#This Row],[Tackles]]/MAX('epl_player_stats_24_25 '!AM:AM)*0.25</f>
        <v>0.74248120300751874</v>
      </c>
      <c r="H197">
        <f>player_stats[[#This Row],[Touches]]/MAX('epl_player_stats_24_25 '!P:P)</f>
        <v>0.59605616970421271</v>
      </c>
      <c r="I197">
        <f>player_stats[[#This Row],[Goals]]/MAX('epl_player_stats_24_25 '!H:H)*0.6+player_stats[[#This Row],[Assists]]/MAX('epl_player_stats_24_25 '!I:I)*0.25+player_stats[[#This Row],[Shots]]/MAX('epl_player_stats_24_25 '!K:K)*0.15+0.1</f>
        <v>0.20285472018089318</v>
      </c>
      <c r="J197">
        <f>player_stats[[#This Row],[Minutes]]/3420</f>
        <v>0.93304093567251467</v>
      </c>
      <c r="K197" s="2" cm="1">
        <f t="array" ref="K197">_xlfn.IFS(
E197="Goalkeeper",(
7*F197 + 2*J197 + H197),
E197="Defender",(
6*G197+3*H197+2*J197),
E197="Midfielder",(
2*G197+3*H197+4*I197+3*J197),
E197="Forward",(
6.25*I197+5*J197)
)</f>
        <v>8.1091375985027803</v>
      </c>
    </row>
    <row r="198" spans="1:11" x14ac:dyDescent="0.3">
      <c r="A198" t="s">
        <v>504</v>
      </c>
      <c r="B198">
        <v>26</v>
      </c>
      <c r="C198" t="s">
        <v>787</v>
      </c>
      <c r="D198" t="s">
        <v>105</v>
      </c>
      <c r="E198" t="s">
        <v>774</v>
      </c>
      <c r="F198">
        <f>player_stats[[#This Row],[Clean Sheets]]/MAX('epl_player_stats_24_25 '!AI:AI)*0.5+player_stats[[#This Row],[Goals Prevented Adjusted]]/MAX('epl_player_stats_24_25 '!BG:BG)*0.5</f>
        <v>0.38445378151260506</v>
      </c>
      <c r="G198">
        <f>player_stats[[#This Row],[Clean Sheets]]/MAX('epl_player_stats_24_25 '!AI:AI)*0.5+player_stats[[#This Row],[Clearances]]/MAX('epl_player_stats_24_25 '!AJ:AJ)*0.25+player_stats[[#This Row],[Tackles]]/MAX('epl_player_stats_24_25 '!AM:AM)*0.25</f>
        <v>0.30954452246318276</v>
      </c>
      <c r="H198">
        <f>player_stats[[#This Row],[Touches]]/MAX('epl_player_stats_24_25 '!P:P)</f>
        <v>0.46459515984463701</v>
      </c>
      <c r="I198">
        <f>player_stats[[#This Row],[Goals]]/MAX('epl_player_stats_24_25 '!H:H)*0.6+player_stats[[#This Row],[Assists]]/MAX('epl_player_stats_24_25 '!I:I)*0.25+player_stats[[#This Row],[Shots]]/MAX('epl_player_stats_24_25 '!K:K)*0.15+0.1</f>
        <v>0.19707147792224106</v>
      </c>
      <c r="J198">
        <f>player_stats[[#This Row],[Minutes]]/3420</f>
        <v>0.51286549707602336</v>
      </c>
      <c r="K198" s="2" cm="1">
        <f t="array" ref="K198">_xlfn.IFS(
E198="Goalkeeper",(
7*F198 + 2*J198 + H198),
E198="Defender",(
6*G198+3*H198+2*J198),
E198="Midfielder",(
2*G198+3*H198+4*I198+3*J198),
E198="Forward",(
6.25*I198+5*J198)
)</f>
        <v>4.2767836084650543</v>
      </c>
    </row>
    <row r="199" spans="1:11" x14ac:dyDescent="0.3">
      <c r="A199" t="s">
        <v>314</v>
      </c>
      <c r="B199">
        <v>23</v>
      </c>
      <c r="C199" t="s">
        <v>300</v>
      </c>
      <c r="D199" t="s">
        <v>158</v>
      </c>
      <c r="E199" t="s">
        <v>773</v>
      </c>
      <c r="F199">
        <f>player_stats[[#This Row],[Clean Sheets]]/MAX('epl_player_stats_24_25 '!AI:AI)*0.5+player_stats[[#This Row],[Goals Prevented Adjusted]]/MAX('epl_player_stats_24_25 '!BG:BG)*0.5</f>
        <v>0.38445378151260506</v>
      </c>
      <c r="G199">
        <f>player_stats[[#This Row],[Clean Sheets]]/MAX('epl_player_stats_24_25 '!AI:AI)*0.5+player_stats[[#This Row],[Clearances]]/MAX('epl_player_stats_24_25 '!AJ:AJ)*0.25+player_stats[[#This Row],[Tackles]]/MAX('epl_player_stats_24_25 '!AM:AM)*0.25</f>
        <v>0.31938575778288703</v>
      </c>
      <c r="H199">
        <f>player_stats[[#This Row],[Touches]]/MAX('epl_player_stats_24_25 '!P:P)</f>
        <v>0.27367792052584405</v>
      </c>
      <c r="I199">
        <f>player_stats[[#This Row],[Goals]]/MAX('epl_player_stats_24_25 '!H:H)*0.6+player_stats[[#This Row],[Assists]]/MAX('epl_player_stats_24_25 '!I:I)*0.25+player_stats[[#This Row],[Shots]]/MAX('epl_player_stats_24_25 '!K:K)*0.15+0.1</f>
        <v>0.15613340870548331</v>
      </c>
      <c r="J199">
        <f>player_stats[[#This Row],[Minutes]]/3420</f>
        <v>0.45877192982456139</v>
      </c>
      <c r="K199" s="2" cm="1">
        <f t="array" ref="K199">_xlfn.IFS(
E199="Goalkeeper",(
7*F199 + 2*J199 + H199),
E199="Defender",(
6*G199+3*H199+2*J199),
E199="Midfielder",(
2*G199+3*H199+4*I199+3*J199),
E199="Forward",(
6.25*I199+5*J199)
)</f>
        <v>3.4606547014389237</v>
      </c>
    </row>
    <row r="200" spans="1:11" x14ac:dyDescent="0.3">
      <c r="A200" t="s">
        <v>238</v>
      </c>
      <c r="B200">
        <v>20</v>
      </c>
      <c r="C200" t="s">
        <v>205</v>
      </c>
      <c r="D200" t="s">
        <v>126</v>
      </c>
      <c r="E200" t="s">
        <v>773</v>
      </c>
      <c r="F200">
        <f>player_stats[[#This Row],[Clean Sheets]]/MAX('epl_player_stats_24_25 '!AI:AI)*0.5+player_stats[[#This Row],[Goals Prevented Adjusted]]/MAX('epl_player_stats_24_25 '!BG:BG)*0.5</f>
        <v>0.24159663865546221</v>
      </c>
      <c r="G200">
        <f>player_stats[[#This Row],[Clean Sheets]]/MAX('epl_player_stats_24_25 '!AI:AI)*0.5+player_stats[[#This Row],[Clearances]]/MAX('epl_player_stats_24_25 '!AJ:AJ)*0.25+player_stats[[#This Row],[Tackles]]/MAX('epl_player_stats_24_25 '!AM:AM)*0.25</f>
        <v>0.17244298763437518</v>
      </c>
      <c r="H200">
        <f>player_stats[[#This Row],[Touches]]/MAX('epl_player_stats_24_25 '!P:P)</f>
        <v>0.39139527935464596</v>
      </c>
      <c r="I200">
        <f>player_stats[[#This Row],[Goals]]/MAX('epl_player_stats_24_25 '!H:H)*0.6+player_stats[[#This Row],[Assists]]/MAX('epl_player_stats_24_25 '!I:I)*0.25+player_stats[[#This Row],[Shots]]/MAX('epl_player_stats_24_25 '!K:K)*0.15+0.1</f>
        <v>0.22412065825010993</v>
      </c>
      <c r="J200">
        <f>player_stats[[#This Row],[Minutes]]/3420</f>
        <v>0.57485380116959062</v>
      </c>
      <c r="K200" s="2" cm="1">
        <f t="array" ref="K200">_xlfn.IFS(
E200="Goalkeeper",(
7*F200 + 2*J200 + H200),
E200="Defender",(
6*G200+3*H200+2*J200),
E200="Midfielder",(
2*G200+3*H200+4*I200+3*J200),
E200="Forward",(
6.25*I200+5*J200)
)</f>
        <v>4.1401158498418997</v>
      </c>
    </row>
    <row r="201" spans="1:11" x14ac:dyDescent="0.3">
      <c r="A201" t="s">
        <v>508</v>
      </c>
      <c r="B201">
        <v>24</v>
      </c>
      <c r="C201" t="s">
        <v>787</v>
      </c>
      <c r="D201" t="s">
        <v>74</v>
      </c>
      <c r="E201" t="s">
        <v>774</v>
      </c>
      <c r="F201">
        <f>player_stats[[#This Row],[Clean Sheets]]/MAX('epl_player_stats_24_25 '!AI:AI)*0.5+player_stats[[#This Row],[Goals Prevented Adjusted]]/MAX('epl_player_stats_24_25 '!BG:BG)*0.5</f>
        <v>0.31302521008403361</v>
      </c>
      <c r="G201">
        <f>player_stats[[#This Row],[Clean Sheets]]/MAX('epl_player_stats_24_25 '!AI:AI)*0.5+player_stats[[#This Row],[Clearances]]/MAX('epl_player_stats_24_25 '!AJ:AJ)*0.25+player_stats[[#This Row],[Tackles]]/MAX('epl_player_stats_24_25 '!AM:AM)*0.25</f>
        <v>0.25754209904927605</v>
      </c>
      <c r="H201">
        <f>player_stats[[#This Row],[Touches]]/MAX('epl_player_stats_24_25 '!P:P)</f>
        <v>0.48939348670451149</v>
      </c>
      <c r="I201">
        <f>player_stats[[#This Row],[Goals]]/MAX('epl_player_stats_24_25 '!H:H)*0.6+player_stats[[#This Row],[Assists]]/MAX('epl_player_stats_24_25 '!I:I)*0.25+player_stats[[#This Row],[Shots]]/MAX('epl_player_stats_24_25 '!K:K)*0.15+0.1</f>
        <v>0.18564160542679481</v>
      </c>
      <c r="J201">
        <f>player_stats[[#This Row],[Minutes]]/3420</f>
        <v>0.62222222222222223</v>
      </c>
      <c r="K201" s="2" cm="1">
        <f t="array" ref="K201">_xlfn.IFS(
E201="Goalkeeper",(
7*F201 + 2*J201 + H201),
E201="Defender",(
6*G201+3*H201+2*J201),
E201="Midfielder",(
2*G201+3*H201+4*I201+3*J201),
E201="Forward",(
6.25*I201+5*J201)
)</f>
        <v>4.2578774988536354</v>
      </c>
    </row>
    <row r="202" spans="1:11" x14ac:dyDescent="0.3">
      <c r="A202" t="s">
        <v>120</v>
      </c>
      <c r="B202">
        <v>26</v>
      </c>
      <c r="C202" t="s">
        <v>98</v>
      </c>
      <c r="D202" t="s">
        <v>59</v>
      </c>
      <c r="E202" t="s">
        <v>773</v>
      </c>
      <c r="F202">
        <f>player_stats[[#This Row],[Clean Sheets]]/MAX('epl_player_stats_24_25 '!AI:AI)*0.5+player_stats[[#This Row],[Goals Prevented Adjusted]]/MAX('epl_player_stats_24_25 '!BG:BG)*0.5</f>
        <v>0.27731092436974791</v>
      </c>
      <c r="G202">
        <f>player_stats[[#This Row],[Clean Sheets]]/MAX('epl_player_stats_24_25 '!AI:AI)*0.5+player_stats[[#This Row],[Clearances]]/MAX('epl_player_stats_24_25 '!AJ:AJ)*0.25+player_stats[[#This Row],[Tackles]]/MAX('epl_player_stats_24_25 '!AM:AM)*0.25</f>
        <v>0.11268097930777356</v>
      </c>
      <c r="H202">
        <f>player_stats[[#This Row],[Touches]]/MAX('epl_player_stats_24_25 '!P:P)</f>
        <v>0.21093516582013744</v>
      </c>
      <c r="I202">
        <f>player_stats[[#This Row],[Goals]]/MAX('epl_player_stats_24_25 '!H:H)*0.6+player_stats[[#This Row],[Assists]]/MAX('epl_player_stats_24_25 '!I:I)*0.25+player_stats[[#This Row],[Shots]]/MAX('epl_player_stats_24_25 '!K:K)*0.15+0.1</f>
        <v>0.25522266189309717</v>
      </c>
      <c r="J202">
        <f>player_stats[[#This Row],[Minutes]]/3420</f>
        <v>0.41695906432748536</v>
      </c>
      <c r="K202" s="2" cm="1">
        <f t="array" ref="K202">_xlfn.IFS(
E202="Goalkeeper",(
7*F202 + 2*J202 + H202),
E202="Defender",(
6*G202+3*H202+2*J202),
E202="Midfielder",(
2*G202+3*H202+4*I202+3*J202),
E202="Forward",(
6.25*I202+5*J202)
)</f>
        <v>3.1299352966308041</v>
      </c>
    </row>
    <row r="203" spans="1:11" x14ac:dyDescent="0.3">
      <c r="A203" t="s">
        <v>232</v>
      </c>
      <c r="B203">
        <v>22</v>
      </c>
      <c r="C203" t="s">
        <v>205</v>
      </c>
      <c r="D203" t="s">
        <v>233</v>
      </c>
      <c r="E203" t="s">
        <v>773</v>
      </c>
      <c r="F203">
        <f>player_stats[[#This Row],[Clean Sheets]]/MAX('epl_player_stats_24_25 '!AI:AI)*0.5+player_stats[[#This Row],[Goals Prevented Adjusted]]/MAX('epl_player_stats_24_25 '!BG:BG)*0.5</f>
        <v>0.20588235294117649</v>
      </c>
      <c r="G203">
        <f>player_stats[[#This Row],[Clean Sheets]]/MAX('epl_player_stats_24_25 '!AI:AI)*0.5+player_stats[[#This Row],[Clearances]]/MAX('epl_player_stats_24_25 '!AJ:AJ)*0.25+player_stats[[#This Row],[Tackles]]/MAX('epl_player_stats_24_25 '!AM:AM)*0.25</f>
        <v>4.9431429814204932E-2</v>
      </c>
      <c r="H203">
        <f>player_stats[[#This Row],[Touches]]/MAX('epl_player_stats_24_25 '!P:P)</f>
        <v>0.176874813265611</v>
      </c>
      <c r="I203">
        <f>player_stats[[#This Row],[Goals]]/MAX('epl_player_stats_24_25 '!H:H)*0.6+player_stats[[#This Row],[Assists]]/MAX('epl_player_stats_24_25 '!I:I)*0.25+player_stats[[#This Row],[Shots]]/MAX('epl_player_stats_24_25 '!K:K)*0.15+0.1</f>
        <v>0.25030462910621193</v>
      </c>
      <c r="J203">
        <f>player_stats[[#This Row],[Minutes]]/3420</f>
        <v>0.31900584795321635</v>
      </c>
      <c r="K203" s="2" cm="1">
        <f t="array" ref="K203">_xlfn.IFS(
E203="Goalkeeper",(
7*F203 + 2*J203 + H203),
E203="Defender",(
6*G203+3*H203+2*J203),
E203="Midfielder",(
2*G203+3*H203+4*I203+3*J203),
E203="Forward",(
6.25*I203+5*J203)
)</f>
        <v>2.5877233597097398</v>
      </c>
    </row>
    <row r="204" spans="1:11" x14ac:dyDescent="0.3">
      <c r="A204" t="s">
        <v>194</v>
      </c>
      <c r="B204">
        <v>23</v>
      </c>
      <c r="C204" t="s">
        <v>170</v>
      </c>
      <c r="D204" t="s">
        <v>158</v>
      </c>
      <c r="E204" t="s">
        <v>774</v>
      </c>
      <c r="F204">
        <f>player_stats[[#This Row],[Clean Sheets]]/MAX('epl_player_stats_24_25 '!AI:AI)*0.5+player_stats[[#This Row],[Goals Prevented Adjusted]]/MAX('epl_player_stats_24_25 '!BG:BG)*0.5</f>
        <v>0.49159663865546221</v>
      </c>
      <c r="G204">
        <f>player_stats[[#This Row],[Clean Sheets]]/MAX('epl_player_stats_24_25 '!AI:AI)*0.5+player_stats[[#This Row],[Clearances]]/MAX('epl_player_stats_24_25 '!AJ:AJ)*0.25+player_stats[[#This Row],[Tackles]]/MAX('epl_player_stats_24_25 '!AM:AM)*0.25</f>
        <v>0.58817498291182502</v>
      </c>
      <c r="H204">
        <f>player_stats[[#This Row],[Touches]]/MAX('epl_player_stats_24_25 '!P:P)</f>
        <v>0.74574245593068422</v>
      </c>
      <c r="I204">
        <f>player_stats[[#This Row],[Goals]]/MAX('epl_player_stats_24_25 '!H:H)*0.6+player_stats[[#This Row],[Assists]]/MAX('epl_player_stats_24_25 '!I:I)*0.25+player_stats[[#This Row],[Shots]]/MAX('epl_player_stats_24_25 '!K:K)*0.15+0.1</f>
        <v>0.22484925570001885</v>
      </c>
      <c r="J204">
        <f>player_stats[[#This Row],[Minutes]]/3420</f>
        <v>1</v>
      </c>
      <c r="K204" s="2" cm="1">
        <f t="array" ref="K204">_xlfn.IFS(
E204="Goalkeeper",(
7*F204 + 2*J204 + H204),
E204="Defender",(
6*G204+3*H204+2*J204),
E204="Midfielder",(
2*G204+3*H204+4*I204+3*J204),
E204="Forward",(
6.25*I204+5*J204)
)</f>
        <v>7.7662772652630032</v>
      </c>
    </row>
    <row r="205" spans="1:11" x14ac:dyDescent="0.3">
      <c r="A205" t="s">
        <v>547</v>
      </c>
      <c r="B205">
        <v>21</v>
      </c>
      <c r="C205" t="s">
        <v>785</v>
      </c>
      <c r="D205" t="s">
        <v>59</v>
      </c>
      <c r="E205" t="s">
        <v>773</v>
      </c>
      <c r="F205">
        <f>player_stats[[#This Row],[Clean Sheets]]/MAX('epl_player_stats_24_25 '!AI:AI)*0.5+player_stats[[#This Row],[Goals Prevented Adjusted]]/MAX('epl_player_stats_24_25 '!BG:BG)*0.5</f>
        <v>0.27731092436974791</v>
      </c>
      <c r="G205">
        <f>player_stats[[#This Row],[Clean Sheets]]/MAX('epl_player_stats_24_25 '!AI:AI)*0.5+player_stats[[#This Row],[Clearances]]/MAX('epl_player_stats_24_25 '!AJ:AJ)*0.25+player_stats[[#This Row],[Tackles]]/MAX('epl_player_stats_24_25 '!AM:AM)*0.25</f>
        <v>0.31460883613993662</v>
      </c>
      <c r="H205">
        <f>player_stats[[#This Row],[Touches]]/MAX('epl_player_stats_24_25 '!P:P)</f>
        <v>0.59934269495070214</v>
      </c>
      <c r="I205">
        <f>player_stats[[#This Row],[Goals]]/MAX('epl_player_stats_24_25 '!H:H)*0.6+player_stats[[#This Row],[Assists]]/MAX('epl_player_stats_24_25 '!I:I)*0.25+player_stats[[#This Row],[Shots]]/MAX('epl_player_stats_24_25 '!K:K)*0.15+0.1</f>
        <v>0.32307329941586582</v>
      </c>
      <c r="J205">
        <f>player_stats[[#This Row],[Minutes]]/3420</f>
        <v>0.80175438596491233</v>
      </c>
      <c r="K205" s="2" cm="1">
        <f t="array" ref="K205">_xlfn.IFS(
E205="Goalkeeper",(
7*F205 + 2*J205 + H205),
E205="Defender",(
6*G205+3*H205+2*J205),
E205="Midfielder",(
2*G205+3*H205+4*I205+3*J205),
E205="Forward",(
6.25*I205+5*J205)
)</f>
        <v>6.1248021126901797</v>
      </c>
    </row>
    <row r="206" spans="1:11" x14ac:dyDescent="0.3">
      <c r="A206" t="s">
        <v>392</v>
      </c>
      <c r="B206">
        <v>20</v>
      </c>
      <c r="C206" t="s">
        <v>391</v>
      </c>
      <c r="D206" t="s">
        <v>275</v>
      </c>
      <c r="E206" t="s">
        <v>773</v>
      </c>
      <c r="F206">
        <f>player_stats[[#This Row],[Clean Sheets]]/MAX('epl_player_stats_24_25 '!AI:AI)*0.5+player_stats[[#This Row],[Goals Prevented Adjusted]]/MAX('epl_player_stats_24_25 '!BG:BG)*0.5</f>
        <v>0.24159663865546221</v>
      </c>
      <c r="G206">
        <f>player_stats[[#This Row],[Clean Sheets]]/MAX('epl_player_stats_24_25 '!AI:AI)*0.5+player_stats[[#This Row],[Clearances]]/MAX('epl_player_stats_24_25 '!AJ:AJ)*0.25+player_stats[[#This Row],[Tackles]]/MAX('epl_player_stats_24_25 '!AM:AM)*0.25</f>
        <v>0.13899676878145778</v>
      </c>
      <c r="H206">
        <f>player_stats[[#This Row],[Touches]]/MAX('epl_player_stats_24_25 '!P:P)</f>
        <v>0.40603525545264418</v>
      </c>
      <c r="I206">
        <f>player_stats[[#This Row],[Goals]]/MAX('epl_player_stats_24_25 '!H:H)*0.6+player_stats[[#This Row],[Assists]]/MAX('epl_player_stats_24_25 '!I:I)*0.25+player_stats[[#This Row],[Shots]]/MAX('epl_player_stats_24_25 '!K:K)*0.15+0.1</f>
        <v>0.25681646881477294</v>
      </c>
      <c r="J206">
        <f>player_stats[[#This Row],[Minutes]]/3420</f>
        <v>0.64122807017543859</v>
      </c>
      <c r="K206" s="2" cm="1">
        <f t="array" ref="K206">_xlfn.IFS(
E206="Goalkeeper",(
7*F206 + 2*J206 + H206),
E206="Defender",(
6*G206+3*H206+2*J206),
E206="Midfielder",(
2*G206+3*H206+4*I206+3*J206),
E206="Forward",(
6.25*I206+5*J206)
)</f>
        <v>4.4470493897062555</v>
      </c>
    </row>
    <row r="207" spans="1:11" x14ac:dyDescent="0.3">
      <c r="A207" t="s">
        <v>588</v>
      </c>
      <c r="B207">
        <v>20</v>
      </c>
      <c r="C207" t="s">
        <v>566</v>
      </c>
      <c r="D207" t="s">
        <v>176</v>
      </c>
      <c r="E207" t="s">
        <v>773</v>
      </c>
      <c r="F207">
        <f>player_stats[[#This Row],[Clean Sheets]]/MAX('epl_player_stats_24_25 '!AI:AI)*0.5+player_stats[[#This Row],[Goals Prevented Adjusted]]/MAX('epl_player_stats_24_25 '!BG:BG)*0.5</f>
        <v>0.24159663865546221</v>
      </c>
      <c r="G207">
        <f>player_stats[[#This Row],[Clean Sheets]]/MAX('epl_player_stats_24_25 '!AI:AI)*0.5+player_stats[[#This Row],[Clearances]]/MAX('epl_player_stats_24_25 '!AJ:AJ)*0.25+player_stats[[#This Row],[Tackles]]/MAX('epl_player_stats_24_25 '!AM:AM)*0.25</f>
        <v>0.20300751879699247</v>
      </c>
      <c r="H207">
        <f>player_stats[[#This Row],[Touches]]/MAX('epl_player_stats_24_25 '!P:P)</f>
        <v>0.57305049297878696</v>
      </c>
      <c r="I207">
        <f>player_stats[[#This Row],[Goals]]/MAX('epl_player_stats_24_25 '!H:H)*0.6+player_stats[[#This Row],[Assists]]/MAX('epl_player_stats_24_25 '!I:I)*0.25+player_stats[[#This Row],[Shots]]/MAX('epl_player_stats_24_25 '!K:K)*0.15+0.1</f>
        <v>0.30021355442497333</v>
      </c>
      <c r="J207">
        <f>player_stats[[#This Row],[Minutes]]/3420</f>
        <v>0.85350877192982455</v>
      </c>
      <c r="K207" s="2" cm="1">
        <f t="array" ref="K207">_xlfn.IFS(
E207="Goalkeeper",(
7*F207 + 2*J207 + H207),
E207="Defender",(
6*G207+3*H207+2*J207),
E207="Midfielder",(
2*G207+3*H207+4*I207+3*J207),
E207="Forward",(
6.25*I207+5*J207)
)</f>
        <v>5.886547050019713</v>
      </c>
    </row>
    <row r="208" spans="1:11" x14ac:dyDescent="0.3">
      <c r="A208" t="s">
        <v>404</v>
      </c>
      <c r="B208">
        <v>26</v>
      </c>
      <c r="C208" t="s">
        <v>391</v>
      </c>
      <c r="D208" t="s">
        <v>59</v>
      </c>
      <c r="E208" t="s">
        <v>774</v>
      </c>
      <c r="F208">
        <f>player_stats[[#This Row],[Clean Sheets]]/MAX('epl_player_stats_24_25 '!AI:AI)*0.5+player_stats[[#This Row],[Goals Prevented Adjusted]]/MAX('epl_player_stats_24_25 '!BG:BG)*0.5</f>
        <v>0.27731092436974791</v>
      </c>
      <c r="G208">
        <f>player_stats[[#This Row],[Clean Sheets]]/MAX('epl_player_stats_24_25 '!AI:AI)*0.5+player_stats[[#This Row],[Clearances]]/MAX('epl_player_stats_24_25 '!AJ:AJ)*0.25+player_stats[[#This Row],[Tackles]]/MAX('epl_player_stats_24_25 '!AM:AM)*0.25</f>
        <v>0.29925278071211081</v>
      </c>
      <c r="H208">
        <f>player_stats[[#This Row],[Touches]]/MAX('epl_player_stats_24_25 '!P:P)</f>
        <v>0.60740962055572156</v>
      </c>
      <c r="I208">
        <f>player_stats[[#This Row],[Goals]]/MAX('epl_player_stats_24_25 '!H:H)*0.6+player_stats[[#This Row],[Assists]]/MAX('epl_player_stats_24_25 '!I:I)*0.25+player_stats[[#This Row],[Shots]]/MAX('epl_player_stats_24_25 '!K:K)*0.15+0.1</f>
        <v>0.23063249795867094</v>
      </c>
      <c r="J208">
        <f>player_stats[[#This Row],[Minutes]]/3420</f>
        <v>0.85380116959064323</v>
      </c>
      <c r="K208" s="2" cm="1">
        <f t="array" ref="K208">_xlfn.IFS(
E208="Goalkeeper",(
7*F208 + 2*J208 + H208),
E208="Defender",(
6*G208+3*H208+2*J208),
E208="Midfielder",(
2*G208+3*H208+4*I208+3*J208),
E208="Forward",(
6.25*I208+5*J208)
)</f>
        <v>5.3253478851211158</v>
      </c>
    </row>
    <row r="209" spans="1:11" x14ac:dyDescent="0.3">
      <c r="A209" t="s">
        <v>160</v>
      </c>
      <c r="B209">
        <v>20</v>
      </c>
      <c r="C209" t="s">
        <v>131</v>
      </c>
      <c r="D209" t="s">
        <v>161</v>
      </c>
      <c r="E209" t="s">
        <v>774</v>
      </c>
      <c r="F209">
        <f>player_stats[[#This Row],[Clean Sheets]]/MAX('epl_player_stats_24_25 '!AI:AI)*0.5+player_stats[[#This Row],[Goals Prevented Adjusted]]/MAX('epl_player_stats_24_25 '!BG:BG)*0.5</f>
        <v>0.52731092436974791</v>
      </c>
      <c r="G209">
        <f>player_stats[[#This Row],[Clean Sheets]]/MAX('epl_player_stats_24_25 '!AI:AI)*0.5+player_stats[[#This Row],[Clearances]]/MAX('epl_player_stats_24_25 '!AJ:AJ)*0.25+player_stats[[#This Row],[Tackles]]/MAX('epl_player_stats_24_25 '!AM:AM)*0.25</f>
        <v>0.52144565960355438</v>
      </c>
      <c r="H209">
        <f>player_stats[[#This Row],[Touches]]/MAX('epl_player_stats_24_25 '!P:P)</f>
        <v>0.67642665073199881</v>
      </c>
      <c r="I209">
        <f>player_stats[[#This Row],[Goals]]/MAX('epl_player_stats_24_25 '!H:H)*0.6+player_stats[[#This Row],[Assists]]/MAX('epl_player_stats_24_25 '!I:I)*0.25+player_stats[[#This Row],[Shots]]/MAX('epl_player_stats_24_25 '!K:K)*0.15+0.1</f>
        <v>0.25754506626468188</v>
      </c>
      <c r="J209">
        <f>player_stats[[#This Row],[Minutes]]/3420</f>
        <v>0.97719298245614039</v>
      </c>
      <c r="K209" s="2" cm="1">
        <f t="array" ref="K209">_xlfn.IFS(
E209="Goalkeeper",(
7*F209 + 2*J209 + H209),
E209="Defender",(
6*G209+3*H209+2*J209),
E209="Midfielder",(
2*G209+3*H209+4*I209+3*J209),
E209="Forward",(
6.25*I209+5*J209)
)</f>
        <v>7.1123398747296038</v>
      </c>
    </row>
    <row r="210" spans="1:11" x14ac:dyDescent="0.3">
      <c r="A210" t="s">
        <v>90</v>
      </c>
      <c r="B210">
        <v>22</v>
      </c>
      <c r="C210" t="s">
        <v>58</v>
      </c>
      <c r="D210" t="s">
        <v>72</v>
      </c>
      <c r="E210" t="s">
        <v>774</v>
      </c>
      <c r="F210">
        <f>player_stats[[#This Row],[Clean Sheets]]/MAX('epl_player_stats_24_25 '!AI:AI)*0.5+player_stats[[#This Row],[Goals Prevented Adjusted]]/MAX('epl_player_stats_24_25 '!BG:BG)*0.5</f>
        <v>0.20588235294117649</v>
      </c>
      <c r="G210">
        <f>player_stats[[#This Row],[Clean Sheets]]/MAX('epl_player_stats_24_25 '!AI:AI)*0.5+player_stats[[#This Row],[Clearances]]/MAX('epl_player_stats_24_25 '!AJ:AJ)*0.25+player_stats[[#This Row],[Tackles]]/MAX('epl_player_stats_24_25 '!AM:AM)*0.25</f>
        <v>2.4793388429752067E-2</v>
      </c>
      <c r="H210">
        <f>player_stats[[#This Row],[Touches]]/MAX('epl_player_stats_24_25 '!P:P)</f>
        <v>0.20406334030475051</v>
      </c>
      <c r="I210">
        <f>player_stats[[#This Row],[Goals]]/MAX('epl_player_stats_24_25 '!H:H)*0.6+player_stats[[#This Row],[Assists]]/MAX('epl_player_stats_24_25 '!I:I)*0.25+player_stats[[#This Row],[Shots]]/MAX('epl_player_stats_24_25 '!K:K)*0.15+0.1</f>
        <v>0.17985836316814269</v>
      </c>
      <c r="J210">
        <f>player_stats[[#This Row],[Minutes]]/3420</f>
        <v>0.28771929824561404</v>
      </c>
      <c r="K210" s="2" cm="1">
        <f t="array" ref="K210">_xlfn.IFS(
E210="Goalkeeper",(
7*F210 + 2*J210 + H210),
E210="Defender",(
6*G210+3*H210+2*J210),
E210="Midfielder",(
2*G210+3*H210+4*I210+3*J210),
E210="Forward",(
6.25*I210+5*J210)
)</f>
        <v>1.3363889479839921</v>
      </c>
    </row>
    <row r="211" spans="1:11" x14ac:dyDescent="0.3">
      <c r="A211" t="s">
        <v>623</v>
      </c>
      <c r="B211">
        <v>24</v>
      </c>
      <c r="C211" t="s">
        <v>784</v>
      </c>
      <c r="D211" t="s">
        <v>62</v>
      </c>
      <c r="E211" t="s">
        <v>774</v>
      </c>
      <c r="F211">
        <f>player_stats[[#This Row],[Clean Sheets]]/MAX('epl_player_stats_24_25 '!AI:AI)*0.5+player_stats[[#This Row],[Goals Prevented Adjusted]]/MAX('epl_player_stats_24_25 '!BG:BG)*0.5</f>
        <v>0.38445378151260506</v>
      </c>
      <c r="G211">
        <f>player_stats[[#This Row],[Clean Sheets]]/MAX('epl_player_stats_24_25 '!AI:AI)*0.5+player_stats[[#This Row],[Clearances]]/MAX('epl_player_stats_24_25 '!AJ:AJ)*0.25+player_stats[[#This Row],[Tackles]]/MAX('epl_player_stats_24_25 '!AM:AM)*0.25</f>
        <v>0.37804480208786428</v>
      </c>
      <c r="H211">
        <f>player_stats[[#This Row],[Touches]]/MAX('epl_player_stats_24_25 '!P:P)</f>
        <v>0.69704212727815951</v>
      </c>
      <c r="I211">
        <f>player_stats[[#This Row],[Goals]]/MAX('epl_player_stats_24_25 '!H:H)*0.6+player_stats[[#This Row],[Assists]]/MAX('epl_player_stats_24_25 '!I:I)*0.25+player_stats[[#This Row],[Shots]]/MAX('epl_player_stats_24_25 '!K:K)*0.15+0.1</f>
        <v>0.32061428302242323</v>
      </c>
      <c r="J211">
        <f>player_stats[[#This Row],[Minutes]]/3420</f>
        <v>0.76257309941520468</v>
      </c>
      <c r="K211" s="2" cm="1">
        <f t="array" ref="K211">_xlfn.IFS(
E211="Goalkeeper",(
7*F211 + 2*J211 + H211),
E211="Defender",(
6*G211+3*H211+2*J211),
E211="Midfielder",(
2*G211+3*H211+4*I211+3*J211),
E211="Forward",(
6.25*I211+5*J211)
)</f>
        <v>5.884541393192074</v>
      </c>
    </row>
    <row r="212" spans="1:11" x14ac:dyDescent="0.3">
      <c r="A212" t="s">
        <v>193</v>
      </c>
      <c r="B212">
        <v>24</v>
      </c>
      <c r="C212" t="s">
        <v>170</v>
      </c>
      <c r="D212" t="s">
        <v>163</v>
      </c>
      <c r="E212" t="s">
        <v>773</v>
      </c>
      <c r="F212">
        <f>player_stats[[#This Row],[Clean Sheets]]/MAX('epl_player_stats_24_25 '!AI:AI)*0.5+player_stats[[#This Row],[Goals Prevented Adjusted]]/MAX('epl_player_stats_24_25 '!BG:BG)*0.5</f>
        <v>0.27731092436974791</v>
      </c>
      <c r="G212">
        <f>player_stats[[#This Row],[Clean Sheets]]/MAX('epl_player_stats_24_25 '!AI:AI)*0.5+player_stats[[#This Row],[Clearances]]/MAX('epl_player_stats_24_25 '!AJ:AJ)*0.25+player_stats[[#This Row],[Tackles]]/MAX('epl_player_stats_24_25 '!AM:AM)*0.25</f>
        <v>0.22744360902255639</v>
      </c>
      <c r="H212">
        <f>player_stats[[#This Row],[Touches]]/MAX('epl_player_stats_24_25 '!P:P)</f>
        <v>0.60770839557812972</v>
      </c>
      <c r="I212">
        <f>player_stats[[#This Row],[Goals]]/MAX('epl_player_stats_24_25 '!H:H)*0.6+player_stats[[#This Row],[Assists]]/MAX('epl_player_stats_24_25 '!I:I)*0.25+player_stats[[#This Row],[Shots]]/MAX('epl_player_stats_24_25 '!K:K)*0.15+0.1</f>
        <v>0.36633377300420833</v>
      </c>
      <c r="J212">
        <f>player_stats[[#This Row],[Minutes]]/3420</f>
        <v>0.85555555555555551</v>
      </c>
      <c r="K212" s="2" cm="1">
        <f t="array" ref="K212">_xlfn.IFS(
E212="Goalkeeper",(
7*F212 + 2*J212 + H212),
E212="Defender",(
6*G212+3*H212+2*J212),
E212="Midfielder",(
2*G212+3*H212+4*I212+3*J212),
E212="Forward",(
6.25*I212+5*J212)
)</f>
        <v>6.310014163463002</v>
      </c>
    </row>
    <row r="213" spans="1:11" x14ac:dyDescent="0.3">
      <c r="A213" t="s">
        <v>230</v>
      </c>
      <c r="B213">
        <v>23</v>
      </c>
      <c r="C213" t="s">
        <v>205</v>
      </c>
      <c r="D213" t="s">
        <v>163</v>
      </c>
      <c r="E213" t="s">
        <v>773</v>
      </c>
      <c r="F213">
        <f>player_stats[[#This Row],[Clean Sheets]]/MAX('epl_player_stats_24_25 '!AI:AI)*0.5+player_stats[[#This Row],[Goals Prevented Adjusted]]/MAX('epl_player_stats_24_25 '!BG:BG)*0.5</f>
        <v>0.20588235294117649</v>
      </c>
      <c r="G213">
        <f>player_stats[[#This Row],[Clean Sheets]]/MAX('epl_player_stats_24_25 '!AI:AI)*0.5+player_stats[[#This Row],[Clearances]]/MAX('epl_player_stats_24_25 '!AJ:AJ)*0.25+player_stats[[#This Row],[Tackles]]/MAX('epl_player_stats_24_25 '!AM:AM)*0.25</f>
        <v>3.9372708631081832E-2</v>
      </c>
      <c r="H213">
        <f>player_stats[[#This Row],[Touches]]/MAX('epl_player_stats_24_25 '!P:P)</f>
        <v>0.16552136241410217</v>
      </c>
      <c r="I213">
        <f>player_stats[[#This Row],[Goals]]/MAX('epl_player_stats_24_25 '!H:H)*0.6+player_stats[[#This Row],[Assists]]/MAX('epl_player_stats_24_25 '!I:I)*0.25+player_stats[[#This Row],[Shots]]/MAX('epl_player_stats_24_25 '!K:K)*0.15+0.1</f>
        <v>0.22325544877834308</v>
      </c>
      <c r="J213">
        <f>player_stats[[#This Row],[Minutes]]/3420</f>
        <v>0.27397660818713448</v>
      </c>
      <c r="K213" s="2" cm="1">
        <f t="array" ref="K213">_xlfn.IFS(
E213="Goalkeeper",(
7*F213 + 2*J213 + H213),
E213="Defender",(
6*G213+3*H213+2*J213),
E213="Midfielder",(
2*G213+3*H213+4*I213+3*J213),
E213="Forward",(
6.25*I213+5*J213)
)</f>
        <v>2.2902611241792461</v>
      </c>
    </row>
    <row r="214" spans="1:11" x14ac:dyDescent="0.3">
      <c r="A214" t="s">
        <v>249</v>
      </c>
      <c r="B214">
        <v>21</v>
      </c>
      <c r="C214" t="s">
        <v>240</v>
      </c>
      <c r="D214" t="s">
        <v>59</v>
      </c>
      <c r="E214" t="s">
        <v>774</v>
      </c>
      <c r="F214">
        <f>player_stats[[#This Row],[Clean Sheets]]/MAX('epl_player_stats_24_25 '!AI:AI)*0.5+player_stats[[#This Row],[Goals Prevented Adjusted]]/MAX('epl_player_stats_24_25 '!BG:BG)*0.5</f>
        <v>0.56302521008403361</v>
      </c>
      <c r="G214">
        <f>player_stats[[#This Row],[Clean Sheets]]/MAX('epl_player_stats_24_25 '!AI:AI)*0.5+player_stats[[#This Row],[Clearances]]/MAX('epl_player_stats_24_25 '!AJ:AJ)*0.25+player_stats[[#This Row],[Tackles]]/MAX('epl_player_stats_24_25 '!AM:AM)*0.25</f>
        <v>0.56532343254831297</v>
      </c>
      <c r="H214">
        <f>player_stats[[#This Row],[Touches]]/MAX('epl_player_stats_24_25 '!P:P)</f>
        <v>0.88586794144009562</v>
      </c>
      <c r="I214">
        <f>player_stats[[#This Row],[Goals]]/MAX('epl_player_stats_24_25 '!H:H)*0.6+player_stats[[#This Row],[Assists]]/MAX('epl_player_stats_24_25 '!I:I)*0.25+player_stats[[#This Row],[Shots]]/MAX('epl_player_stats_24_25 '!K:K)*0.15+0.1</f>
        <v>0.19707147792224106</v>
      </c>
      <c r="J214">
        <f>player_stats[[#This Row],[Minutes]]/3420</f>
        <v>0.92076023391812867</v>
      </c>
      <c r="K214" s="2" cm="1">
        <f t="array" ref="K214">_xlfn.IFS(
E214="Goalkeeper",(
7*F214 + 2*J214 + H214),
E214="Defender",(
6*G214+3*H214+2*J214),
E214="Midfielder",(
2*G214+3*H214+4*I214+3*J214),
E214="Forward",(
6.25*I214+5*J214)
)</f>
        <v>7.8910648874464222</v>
      </c>
    </row>
    <row r="215" spans="1:11" x14ac:dyDescent="0.3">
      <c r="A215" t="s">
        <v>679</v>
      </c>
      <c r="B215">
        <v>28</v>
      </c>
      <c r="C215" t="s">
        <v>782</v>
      </c>
      <c r="D215" t="s">
        <v>680</v>
      </c>
      <c r="E215" t="s">
        <v>773</v>
      </c>
      <c r="F215">
        <f>player_stats[[#This Row],[Clean Sheets]]/MAX('epl_player_stats_24_25 '!AI:AI)*0.5+player_stats[[#This Row],[Goals Prevented Adjusted]]/MAX('epl_player_stats_24_25 '!BG:BG)*0.5</f>
        <v>0.34873949579831931</v>
      </c>
      <c r="G215">
        <f>player_stats[[#This Row],[Clean Sheets]]/MAX('epl_player_stats_24_25 '!AI:AI)*0.5+player_stats[[#This Row],[Clearances]]/MAX('epl_player_stats_24_25 '!AJ:AJ)*0.25+player_stats[[#This Row],[Tackles]]/MAX('epl_player_stats_24_25 '!AM:AM)*0.25</f>
        <v>0.20553190828310444</v>
      </c>
      <c r="H215">
        <f>player_stats[[#This Row],[Touches]]/MAX('epl_player_stats_24_25 '!P:P)</f>
        <v>0.11711980878398566</v>
      </c>
      <c r="I215">
        <f>player_stats[[#This Row],[Goals]]/MAX('epl_player_stats_24_25 '!H:H)*0.6+player_stats[[#This Row],[Assists]]/MAX('epl_player_stats_24_25 '!I:I)*0.25+player_stats[[#This Row],[Shots]]/MAX('epl_player_stats_24_25 '!K:K)*0.15+0.1</f>
        <v>0.20936655988945418</v>
      </c>
      <c r="J215">
        <f>player_stats[[#This Row],[Minutes]]/3420</f>
        <v>0.31549707602339183</v>
      </c>
      <c r="K215" s="2" cm="1">
        <f t="array" ref="K215">_xlfn.IFS(
E215="Goalkeeper",(
7*F215 + 2*J215 + H215),
E215="Defender",(
6*G215+3*H215+2*J215),
E215="Midfielder",(
2*G215+3*H215+4*I215+3*J215),
E215="Forward",(
6.25*I215+5*J215)
)</f>
        <v>2.546380710546158</v>
      </c>
    </row>
    <row r="216" spans="1:11" x14ac:dyDescent="0.3">
      <c r="A216" t="s">
        <v>562</v>
      </c>
      <c r="B216">
        <v>26</v>
      </c>
      <c r="C216" t="s">
        <v>785</v>
      </c>
      <c r="D216" t="s">
        <v>59</v>
      </c>
      <c r="E216" t="s">
        <v>773</v>
      </c>
      <c r="F216">
        <f>player_stats[[#This Row],[Clean Sheets]]/MAX('epl_player_stats_24_25 '!AI:AI)*0.5+player_stats[[#This Row],[Goals Prevented Adjusted]]/MAX('epl_player_stats_24_25 '!BG:BG)*0.5</f>
        <v>0.42016806722689076</v>
      </c>
      <c r="G216">
        <f>player_stats[[#This Row],[Clean Sheets]]/MAX('epl_player_stats_24_25 '!AI:AI)*0.5+player_stats[[#This Row],[Clearances]]/MAX('epl_player_stats_24_25 '!AJ:AJ)*0.25+player_stats[[#This Row],[Tackles]]/MAX('epl_player_stats_24_25 '!AM:AM)*0.25</f>
        <v>0.35521655378114703</v>
      </c>
      <c r="H216">
        <f>player_stats[[#This Row],[Touches]]/MAX('epl_player_stats_24_25 '!P:P)</f>
        <v>0.33313414998506125</v>
      </c>
      <c r="I216">
        <f>player_stats[[#This Row],[Goals]]/MAX('epl_player_stats_24_25 '!H:H)*0.6+player_stats[[#This Row],[Assists]]/MAX('epl_player_stats_24_25 '!I:I)*0.25+player_stats[[#This Row],[Shots]]/MAX('epl_player_stats_24_25 '!K:K)*0.15+0.1</f>
        <v>0.23641574021732303</v>
      </c>
      <c r="J216">
        <f>player_stats[[#This Row],[Minutes]]/3420</f>
        <v>0.5567251461988304</v>
      </c>
      <c r="K216" s="2" cm="1">
        <f t="array" ref="K216">_xlfn.IFS(
E216="Goalkeeper",(
7*F216 + 2*J216 + H216),
E216="Defender",(
6*G216+3*H216+2*J216),
E216="Midfielder",(
2*G216+3*H216+4*I216+3*J216),
E216="Forward",(
6.25*I216+5*J216)
)</f>
        <v>4.3256739569832607</v>
      </c>
    </row>
    <row r="217" spans="1:11" x14ac:dyDescent="0.3">
      <c r="A217" t="s">
        <v>635</v>
      </c>
      <c r="B217">
        <v>26</v>
      </c>
      <c r="C217" t="s">
        <v>783</v>
      </c>
      <c r="D217" t="s">
        <v>59</v>
      </c>
      <c r="E217" t="s">
        <v>774</v>
      </c>
      <c r="F217">
        <f>player_stats[[#This Row],[Clean Sheets]]/MAX('epl_player_stats_24_25 '!AI:AI)*0.5+player_stats[[#This Row],[Goals Prevented Adjusted]]/MAX('epl_player_stats_24_25 '!BG:BG)*0.5</f>
        <v>0.38445378151260506</v>
      </c>
      <c r="G217">
        <f>player_stats[[#This Row],[Clean Sheets]]/MAX('epl_player_stats_24_25 '!AI:AI)*0.5+player_stats[[#This Row],[Clearances]]/MAX('epl_player_stats_24_25 '!AJ:AJ)*0.25+player_stats[[#This Row],[Tackles]]/MAX('epl_player_stats_24_25 '!AM:AM)*0.25</f>
        <v>0.42481979742745291</v>
      </c>
      <c r="H217">
        <f>player_stats[[#This Row],[Touches]]/MAX('epl_player_stats_24_25 '!P:P)</f>
        <v>0.71347475351060652</v>
      </c>
      <c r="I217">
        <f>player_stats[[#This Row],[Goals]]/MAX('epl_player_stats_24_25 '!H:H)*0.6+player_stats[[#This Row],[Assists]]/MAX('epl_player_stats_24_25 '!I:I)*0.25+player_stats[[#This Row],[Shots]]/MAX('epl_player_stats_24_25 '!K:K)*0.15+0.1</f>
        <v>0.25016801708435399</v>
      </c>
      <c r="J217">
        <f>player_stats[[#This Row],[Minutes]]/3420</f>
        <v>0.92222222222222228</v>
      </c>
      <c r="K217" s="2" cm="1">
        <f t="array" ref="K217">_xlfn.IFS(
E217="Goalkeeper",(
7*F217 + 2*J217 + H217),
E217="Defender",(
6*G217+3*H217+2*J217),
E217="Midfielder",(
2*G217+3*H217+4*I217+3*J217),
E217="Forward",(
6.25*I217+5*J217)
)</f>
        <v>6.5337874895409822</v>
      </c>
    </row>
    <row r="218" spans="1:11" x14ac:dyDescent="0.3">
      <c r="A218" t="s">
        <v>331</v>
      </c>
      <c r="B218">
        <v>28</v>
      </c>
      <c r="C218" t="s">
        <v>329</v>
      </c>
      <c r="D218" t="s">
        <v>66</v>
      </c>
      <c r="E218" t="s">
        <v>773</v>
      </c>
      <c r="F218">
        <f>player_stats[[#This Row],[Clean Sheets]]/MAX('epl_player_stats_24_25 '!AI:AI)*0.5+player_stats[[#This Row],[Goals Prevented Adjusted]]/MAX('epl_player_stats_24_25 '!BG:BG)*0.5</f>
        <v>0.24159663865546221</v>
      </c>
      <c r="G218">
        <f>player_stats[[#This Row],[Clean Sheets]]/MAX('epl_player_stats_24_25 '!AI:AI)*0.5+player_stats[[#This Row],[Clearances]]/MAX('epl_player_stats_24_25 '!AJ:AJ)*0.25+player_stats[[#This Row],[Tackles]]/MAX('epl_player_stats_24_25 '!AM:AM)*0.25</f>
        <v>9.7355993289007639E-2</v>
      </c>
      <c r="H218">
        <f>player_stats[[#This Row],[Touches]]/MAX('epl_player_stats_24_25 '!P:P)</f>
        <v>0.36002390200179263</v>
      </c>
      <c r="I218">
        <f>player_stats[[#This Row],[Goals]]/MAX('epl_player_stats_24_25 '!H:H)*0.6+player_stats[[#This Row],[Assists]]/MAX('epl_player_stats_24_25 '!I:I)*0.25+player_stats[[#This Row],[Shots]]/MAX('epl_player_stats_24_25 '!K:K)*0.15+0.1</f>
        <v>0.29283650524464544</v>
      </c>
      <c r="J218">
        <f>player_stats[[#This Row],[Minutes]]/3420</f>
        <v>0.59122807017543855</v>
      </c>
      <c r="K218" s="2" cm="1">
        <f t="array" ref="K218">_xlfn.IFS(
E218="Goalkeeper",(
7*F218 + 2*J218 + H218),
E218="Defender",(
6*G218+3*H218+2*J218),
E218="Midfielder",(
2*G218+3*H218+4*I218+3*J218),
E218="Forward",(
6.25*I218+5*J218)
)</f>
        <v>4.2198139240882906</v>
      </c>
    </row>
    <row r="219" spans="1:11" x14ac:dyDescent="0.3">
      <c r="A219" t="s">
        <v>95</v>
      </c>
      <c r="B219">
        <v>23</v>
      </c>
      <c r="C219" t="s">
        <v>58</v>
      </c>
      <c r="D219" t="s">
        <v>96</v>
      </c>
      <c r="E219" t="s">
        <v>774</v>
      </c>
      <c r="F219">
        <f>player_stats[[#This Row],[Clean Sheets]]/MAX('epl_player_stats_24_25 '!AI:AI)*0.5+player_stats[[#This Row],[Goals Prevented Adjusted]]/MAX('epl_player_stats_24_25 '!BG:BG)*0.5</f>
        <v>0.63445378151260501</v>
      </c>
      <c r="G219">
        <f>player_stats[[#This Row],[Clean Sheets]]/MAX('epl_player_stats_24_25 '!AI:AI)*0.5+player_stats[[#This Row],[Clearances]]/MAX('epl_player_stats_24_25 '!AJ:AJ)*0.25+player_stats[[#This Row],[Tackles]]/MAX('epl_player_stats_24_25 '!AM:AM)*0.25</f>
        <v>0.66701360840116819</v>
      </c>
      <c r="H219">
        <f>player_stats[[#This Row],[Touches]]/MAX('epl_player_stats_24_25 '!P:P)</f>
        <v>0.86136838960262918</v>
      </c>
      <c r="I219">
        <f>player_stats[[#This Row],[Goals]]/MAX('epl_player_stats_24_25 '!H:H)*0.6+player_stats[[#This Row],[Assists]]/MAX('epl_player_stats_24_25 '!I:I)*0.25+player_stats[[#This Row],[Shots]]/MAX('epl_player_stats_24_25 '!K:K)*0.15+0.1</f>
        <v>0.15613340870548331</v>
      </c>
      <c r="J219">
        <f>player_stats[[#This Row],[Minutes]]/3420</f>
        <v>0.88918128654970763</v>
      </c>
      <c r="K219" s="2" cm="1">
        <f t="array" ref="K219">_xlfn.IFS(
E219="Goalkeeper",(
7*F219 + 2*J219 + H219),
E219="Defender",(
6*G219+3*H219+2*J219),
E219="Midfielder",(
2*G219+3*H219+4*I219+3*J219),
E219="Forward",(
6.25*I219+5*J219)
)</f>
        <v>8.364549392314311</v>
      </c>
    </row>
    <row r="220" spans="1:11" x14ac:dyDescent="0.3">
      <c r="A220" t="s">
        <v>139</v>
      </c>
      <c r="B220">
        <v>27</v>
      </c>
      <c r="C220" t="s">
        <v>131</v>
      </c>
      <c r="D220" t="s">
        <v>140</v>
      </c>
      <c r="E220" t="s">
        <v>773</v>
      </c>
      <c r="F220">
        <f>player_stats[[#This Row],[Clean Sheets]]/MAX('epl_player_stats_24_25 '!AI:AI)*0.5+player_stats[[#This Row],[Goals Prevented Adjusted]]/MAX('epl_player_stats_24_25 '!BG:BG)*0.5</f>
        <v>0.20588235294117649</v>
      </c>
      <c r="G220">
        <f>player_stats[[#This Row],[Clean Sheets]]/MAX('epl_player_stats_24_25 '!AI:AI)*0.5+player_stats[[#This Row],[Clearances]]/MAX('epl_player_stats_24_25 '!AJ:AJ)*0.25+player_stats[[#This Row],[Tackles]]/MAX('epl_player_stats_24_25 '!AM:AM)*0.25</f>
        <v>3.5613310134841231E-2</v>
      </c>
      <c r="H220">
        <f>player_stats[[#This Row],[Touches]]/MAX('epl_player_stats_24_25 '!P:P)</f>
        <v>0.17657603824320287</v>
      </c>
      <c r="I220">
        <f>player_stats[[#This Row],[Goals]]/MAX('epl_player_stats_24_25 '!H:H)*0.6+player_stats[[#This Row],[Assists]]/MAX('epl_player_stats_24_25 '!I:I)*0.25+player_stats[[#This Row],[Shots]]/MAX('epl_player_stats_24_25 '!K:K)*0.15+0.1</f>
        <v>0.20285472018089318</v>
      </c>
      <c r="J220">
        <f>player_stats[[#This Row],[Minutes]]/3420</f>
        <v>0.27748538011695906</v>
      </c>
      <c r="K220" s="2" cm="1">
        <f t="array" ref="K220">_xlfn.IFS(
E220="Goalkeeper",(
7*F220 + 2*J220 + H220),
E220="Defender",(
6*G220+3*H220+2*J220),
E220="Midfielder",(
2*G220+3*H220+4*I220+3*J220),
E220="Forward",(
6.25*I220+5*J220)
)</f>
        <v>2.2448297560737407</v>
      </c>
    </row>
    <row r="221" spans="1:11" x14ac:dyDescent="0.3">
      <c r="A221" t="s">
        <v>107</v>
      </c>
      <c r="B221">
        <v>26</v>
      </c>
      <c r="C221" t="s">
        <v>98</v>
      </c>
      <c r="D221" t="s">
        <v>59</v>
      </c>
      <c r="E221" t="s">
        <v>774</v>
      </c>
      <c r="F221">
        <f>player_stats[[#This Row],[Clean Sheets]]/MAX('epl_player_stats_24_25 '!AI:AI)*0.5+player_stats[[#This Row],[Goals Prevented Adjusted]]/MAX('epl_player_stats_24_25 '!BG:BG)*0.5</f>
        <v>0.49159663865546221</v>
      </c>
      <c r="G221">
        <f>player_stats[[#This Row],[Clean Sheets]]/MAX('epl_player_stats_24_25 '!AI:AI)*0.5+player_stats[[#This Row],[Clearances]]/MAX('epl_player_stats_24_25 '!AJ:AJ)*0.25+player_stats[[#This Row],[Tackles]]/MAX('epl_player_stats_24_25 '!AM:AM)*0.25</f>
        <v>0.46016125023302057</v>
      </c>
      <c r="H221">
        <f>player_stats[[#This Row],[Touches]]/MAX('epl_player_stats_24_25 '!P:P)</f>
        <v>0.59366596952494777</v>
      </c>
      <c r="I221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221">
        <f>player_stats[[#This Row],[Minutes]]/3420</f>
        <v>0.85877192982456141</v>
      </c>
      <c r="K221" s="2" cm="1">
        <f t="array" ref="K221">_xlfn.IFS(
E221="Goalkeeper",(
7*F221 + 2*J221 + H221),
E221="Defender",(
6*G221+3*H221+2*J221),
E221="Midfielder",(
2*G221+3*H221+4*I221+3*J221),
E221="Forward",(
6.25*I221+5*J221)
)</f>
        <v>6.2595092696220895</v>
      </c>
    </row>
    <row r="222" spans="1:11" x14ac:dyDescent="0.3">
      <c r="A222" t="s">
        <v>579</v>
      </c>
      <c r="B222">
        <v>28</v>
      </c>
      <c r="C222" t="s">
        <v>566</v>
      </c>
      <c r="D222" t="s">
        <v>70</v>
      </c>
      <c r="E222" t="s">
        <v>774</v>
      </c>
      <c r="F222">
        <f>player_stats[[#This Row],[Clean Sheets]]/MAX('epl_player_stats_24_25 '!AI:AI)*0.5+player_stats[[#This Row],[Goals Prevented Adjusted]]/MAX('epl_player_stats_24_25 '!BG:BG)*0.5</f>
        <v>0.31302521008403361</v>
      </c>
      <c r="G222">
        <f>player_stats[[#This Row],[Clean Sheets]]/MAX('epl_player_stats_24_25 '!AI:AI)*0.5+player_stats[[#This Row],[Clearances]]/MAX('epl_player_stats_24_25 '!AJ:AJ)*0.25+player_stats[[#This Row],[Tackles]]/MAX('epl_player_stats_24_25 '!AM:AM)*0.25</f>
        <v>0.37005996395948548</v>
      </c>
      <c r="H222">
        <f>player_stats[[#This Row],[Touches]]/MAX('epl_player_stats_24_25 '!P:P)</f>
        <v>0.62354347176576042</v>
      </c>
      <c r="I222">
        <f>player_stats[[#This Row],[Goals]]/MAX('epl_player_stats_24_25 '!H:H)*0.6+player_stats[[#This Row],[Assists]]/MAX('epl_player_stats_24_25 '!I:I)*0.25+player_stats[[#This Row],[Shots]]/MAX('epl_player_stats_24_25 '!K:K)*0.15+0.1</f>
        <v>0.15367439231204072</v>
      </c>
      <c r="J222">
        <f>player_stats[[#This Row],[Minutes]]/3420</f>
        <v>0.74122807017543857</v>
      </c>
      <c r="K222" s="2" cm="1">
        <f t="array" ref="K222">_xlfn.IFS(
E222="Goalkeeper",(
7*F222 + 2*J222 + H222),
E222="Defender",(
6*G222+3*H222+2*J222),
E222="Midfielder",(
2*G222+3*H222+4*I222+3*J222),
E222="Forward",(
6.25*I222+5*J222)
)</f>
        <v>5.5734463394050717</v>
      </c>
    </row>
    <row r="223" spans="1:11" x14ac:dyDescent="0.3">
      <c r="A223" t="s">
        <v>77</v>
      </c>
      <c r="B223">
        <v>27</v>
      </c>
      <c r="C223" t="s">
        <v>58</v>
      </c>
      <c r="D223" t="s">
        <v>78</v>
      </c>
      <c r="E223" t="s">
        <v>774</v>
      </c>
      <c r="F223">
        <f>player_stats[[#This Row],[Clean Sheets]]/MAX('epl_player_stats_24_25 '!AI:AI)*0.5+player_stats[[#This Row],[Goals Prevented Adjusted]]/MAX('epl_player_stats_24_25 '!BG:BG)*0.5</f>
        <v>0.20588235294117649</v>
      </c>
      <c r="G223">
        <f>player_stats[[#This Row],[Clean Sheets]]/MAX('epl_player_stats_24_25 '!AI:AI)*0.5+player_stats[[#This Row],[Clearances]]/MAX('epl_player_stats_24_25 '!AJ:AJ)*0.25+player_stats[[#This Row],[Tackles]]/MAX('epl_player_stats_24_25 '!AM:AM)*0.25</f>
        <v>2.245541539799913E-2</v>
      </c>
      <c r="H223">
        <f>player_stats[[#This Row],[Touches]]/MAX('epl_player_stats_24_25 '!P:P)</f>
        <v>6.0651329548849719E-2</v>
      </c>
      <c r="I223">
        <f>player_stats[[#This Row],[Goals]]/MAX('epl_player_stats_24_25 '!H:H)*0.6+player_stats[[#This Row],[Assists]]/MAX('epl_player_stats_24_25 '!I:I)*0.25+player_stats[[#This Row],[Shots]]/MAX('epl_player_stats_24_25 '!K:K)*0.15+0.1</f>
        <v>0.12560768795929905</v>
      </c>
      <c r="J223">
        <f>player_stats[[#This Row],[Minutes]]/3420</f>
        <v>7.3684210526315783E-2</v>
      </c>
      <c r="K223" s="2" cm="1">
        <f t="array" ref="K223">_xlfn.IFS(
E223="Goalkeeper",(
7*F223 + 2*J223 + H223),
E223="Defender",(
6*G223+3*H223+2*J223),
E223="Midfielder",(
2*G223+3*H223+4*I223+3*J223),
E223="Forward",(
6.25*I223+5*J223)
)</f>
        <v>0.46405490208717548</v>
      </c>
    </row>
    <row r="224" spans="1:11" x14ac:dyDescent="0.3">
      <c r="A224" t="s">
        <v>154</v>
      </c>
      <c r="B224">
        <v>25</v>
      </c>
      <c r="C224" t="s">
        <v>131</v>
      </c>
      <c r="D224" t="s">
        <v>111</v>
      </c>
      <c r="E224" t="s">
        <v>773</v>
      </c>
      <c r="F224">
        <f>player_stats[[#This Row],[Clean Sheets]]/MAX('epl_player_stats_24_25 '!AI:AI)*0.5+player_stats[[#This Row],[Goals Prevented Adjusted]]/MAX('epl_player_stats_24_25 '!BG:BG)*0.5</f>
        <v>0.20588235294117649</v>
      </c>
      <c r="G224">
        <f>player_stats[[#This Row],[Clean Sheets]]/MAX('epl_player_stats_24_25 '!AI:AI)*0.5+player_stats[[#This Row],[Clearances]]/MAX('epl_player_stats_24_25 '!AJ:AJ)*0.25+player_stats[[#This Row],[Tackles]]/MAX('epl_player_stats_24_25 '!AM:AM)*0.25</f>
        <v>2.0389299695519791E-2</v>
      </c>
      <c r="H224">
        <f>player_stats[[#This Row],[Touches]]/MAX('epl_player_stats_24_25 '!P:P)</f>
        <v>4.9895428742157154E-2</v>
      </c>
      <c r="I224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24">
        <f>player_stats[[#This Row],[Minutes]]/3420</f>
        <v>6.725146198830409E-2</v>
      </c>
      <c r="K224" s="2" cm="1">
        <f t="array" ref="K224">_xlfn.IFS(
E224="Goalkeeper",(
7*F224 + 2*J224 + H224),
E224="Defender",(
6*G224+3*H224+2*J224),
E224="Midfielder",(
2*G224+3*H224+4*I224+3*J224),
E224="Forward",(
6.25*I224+5*J224)
)</f>
        <v>1.0584023002866505</v>
      </c>
    </row>
    <row r="225" spans="1:11" x14ac:dyDescent="0.3">
      <c r="A225" t="s">
        <v>210</v>
      </c>
      <c r="B225">
        <v>20</v>
      </c>
      <c r="C225" t="s">
        <v>205</v>
      </c>
      <c r="D225" t="s">
        <v>76</v>
      </c>
      <c r="E225" t="s">
        <v>773</v>
      </c>
      <c r="F225">
        <f>player_stats[[#This Row],[Clean Sheets]]/MAX('epl_player_stats_24_25 '!AI:AI)*0.5+player_stats[[#This Row],[Goals Prevented Adjusted]]/MAX('epl_player_stats_24_25 '!BG:BG)*0.5</f>
        <v>0.20588235294117649</v>
      </c>
      <c r="G225">
        <f>player_stats[[#This Row],[Clean Sheets]]/MAX('epl_player_stats_24_25 '!AI:AI)*0.5+player_stats[[#This Row],[Clearances]]/MAX('epl_player_stats_24_25 '!AJ:AJ)*0.25+player_stats[[#This Row],[Tackles]]/MAX('epl_player_stats_24_25 '!AM:AM)*0.25</f>
        <v>3.5240477226123154E-2</v>
      </c>
      <c r="H225">
        <f>player_stats[[#This Row],[Touches]]/MAX('epl_player_stats_24_25 '!P:P)</f>
        <v>0.11771735882880191</v>
      </c>
      <c r="I225">
        <f>player_stats[[#This Row],[Goals]]/MAX('epl_player_stats_24_25 '!H:H)*0.6+player_stats[[#This Row],[Assists]]/MAX('epl_player_stats_24_25 '!I:I)*0.25+player_stats[[#This Row],[Shots]]/MAX('epl_player_stats_24_25 '!K:K)*0.15+0.1</f>
        <v>0.20329439105583819</v>
      </c>
      <c r="J225">
        <f>player_stats[[#This Row],[Minutes]]/3420</f>
        <v>0.19912280701754387</v>
      </c>
      <c r="K225" s="2" cm="1">
        <f t="array" ref="K225">_xlfn.IFS(
E225="Goalkeeper",(
7*F225 + 2*J225 + H225),
E225="Defender",(
6*G225+3*H225+2*J225),
E225="Midfielder",(
2*G225+3*H225+4*I225+3*J225),
E225="Forward",(
6.25*I225+5*J225)
)</f>
        <v>1.8341790162146363</v>
      </c>
    </row>
    <row r="226" spans="1:11" x14ac:dyDescent="0.3">
      <c r="A226" t="s">
        <v>213</v>
      </c>
      <c r="B226">
        <v>21</v>
      </c>
      <c r="C226" t="s">
        <v>205</v>
      </c>
      <c r="D226" t="s">
        <v>214</v>
      </c>
      <c r="E226" t="s">
        <v>773</v>
      </c>
      <c r="F226">
        <f>player_stats[[#This Row],[Clean Sheets]]/MAX('epl_player_stats_24_25 '!AI:AI)*0.5+player_stats[[#This Row],[Goals Prevented Adjusted]]/MAX('epl_player_stats_24_25 '!BG:BG)*0.5</f>
        <v>0.20588235294117649</v>
      </c>
      <c r="G226">
        <f>player_stats[[#This Row],[Clean Sheets]]/MAX('epl_player_stats_24_25 '!AI:AI)*0.5+player_stats[[#This Row],[Clearances]]/MAX('epl_player_stats_24_25 '!AJ:AJ)*0.25+player_stats[[#This Row],[Tackles]]/MAX('epl_player_stats_24_25 '!AM:AM)*0.25</f>
        <v>4.9804262722923008E-2</v>
      </c>
      <c r="H226">
        <f>player_stats[[#This Row],[Touches]]/MAX('epl_player_stats_24_25 '!P:P)</f>
        <v>0.12608305945622947</v>
      </c>
      <c r="I226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26">
        <f>player_stats[[#This Row],[Minutes]]/3420</f>
        <v>0.14970760233918129</v>
      </c>
      <c r="K226" s="2" cm="1">
        <f t="array" ref="K226">_xlfn.IFS(
E226="Goalkeeper",(
7*F226 + 2*J226 + H226),
E226="Defender",(
6*G226+3*H226+2*J226),
E226="Midfielder",(
2*G226+3*H226+4*I226+3*J226),
E226="Forward",(
6.25*I226+5*J226)
)</f>
        <v>1.498263721685668</v>
      </c>
    </row>
    <row r="227" spans="1:11" x14ac:dyDescent="0.3">
      <c r="A227" t="s">
        <v>216</v>
      </c>
      <c r="B227">
        <v>24</v>
      </c>
      <c r="C227" t="s">
        <v>205</v>
      </c>
      <c r="D227" t="s">
        <v>143</v>
      </c>
      <c r="E227" t="s">
        <v>774</v>
      </c>
      <c r="F227">
        <f>player_stats[[#This Row],[Clean Sheets]]/MAX('epl_player_stats_24_25 '!AI:AI)*0.5+player_stats[[#This Row],[Goals Prevented Adjusted]]/MAX('epl_player_stats_24_25 '!BG:BG)*0.5</f>
        <v>0.24159663865546221</v>
      </c>
      <c r="G227">
        <f>player_stats[[#This Row],[Clean Sheets]]/MAX('epl_player_stats_24_25 '!AI:AI)*0.5+player_stats[[#This Row],[Clearances]]/MAX('epl_player_stats_24_25 '!AJ:AJ)*0.25+player_stats[[#This Row],[Tackles]]/MAX('epl_player_stats_24_25 '!AM:AM)*0.25</f>
        <v>7.2073261666563096E-2</v>
      </c>
      <c r="H227">
        <f>player_stats[[#This Row],[Touches]]/MAX('epl_player_stats_24_25 '!P:P)</f>
        <v>7.230355542276666E-2</v>
      </c>
      <c r="I227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27">
        <f>player_stats[[#This Row],[Minutes]]/3420</f>
        <v>0.11345029239766082</v>
      </c>
      <c r="K227" s="2" cm="1">
        <f t="array" ref="K227">_xlfn.IFS(
E227="Goalkeeper",(
7*F227 + 2*J227 + H227),
E227="Defender",(
6*G227+3*H227+2*J227),
E227="Midfielder",(
2*G227+3*H227+4*I227+3*J227),
E227="Forward",(
6.25*I227+5*J227)
)</f>
        <v>0.87625082106300023</v>
      </c>
    </row>
    <row r="228" spans="1:11" x14ac:dyDescent="0.3">
      <c r="A228" t="s">
        <v>272</v>
      </c>
      <c r="B228">
        <v>27</v>
      </c>
      <c r="C228" t="s">
        <v>270</v>
      </c>
      <c r="D228" t="s">
        <v>59</v>
      </c>
      <c r="E228" t="s">
        <v>774</v>
      </c>
      <c r="F228">
        <f>player_stats[[#This Row],[Clean Sheets]]/MAX('epl_player_stats_24_25 '!AI:AI)*0.5+player_stats[[#This Row],[Goals Prevented Adjusted]]/MAX('epl_player_stats_24_25 '!BG:BG)*0.5</f>
        <v>0.20588235294117649</v>
      </c>
      <c r="G228">
        <f>player_stats[[#This Row],[Clean Sheets]]/MAX('epl_player_stats_24_25 '!AI:AI)*0.5+player_stats[[#This Row],[Clearances]]/MAX('epl_player_stats_24_25 '!AJ:AJ)*0.25+player_stats[[#This Row],[Tackles]]/MAX('epl_player_stats_24_25 '!AM:AM)*0.25</f>
        <v>2.4521531100478468E-2</v>
      </c>
      <c r="H228">
        <f>player_stats[[#This Row],[Touches]]/MAX('epl_player_stats_24_25 '!P:P)</f>
        <v>5.587092919031969E-2</v>
      </c>
      <c r="I228">
        <f>player_stats[[#This Row],[Goals]]/MAX('epl_player_stats_24_25 '!H:H)*0.6+player_stats[[#This Row],[Assists]]/MAX('epl_player_stats_24_25 '!I:I)*0.25+player_stats[[#This Row],[Shots]]/MAX('epl_player_stats_24_25 '!K:K)*0.15+0.1</f>
        <v>0.13298473713962691</v>
      </c>
      <c r="J228">
        <f>player_stats[[#This Row],[Minutes]]/3420</f>
        <v>7.4269005847953221E-2</v>
      </c>
      <c r="K228" s="2" cm="1">
        <f t="array" ref="K228">_xlfn.IFS(
E228="Goalkeeper",(
7*F228 + 2*J228 + H228),
E228="Defender",(
6*G228+3*H228+2*J228),
E228="Midfielder",(
2*G228+3*H228+4*I228+3*J228),
E228="Forward",(
6.25*I228+5*J228)
)</f>
        <v>0.46327998586973629</v>
      </c>
    </row>
    <row r="229" spans="1:11" x14ac:dyDescent="0.3">
      <c r="A229" t="s">
        <v>290</v>
      </c>
      <c r="B229">
        <v>20</v>
      </c>
      <c r="C229" t="s">
        <v>270</v>
      </c>
      <c r="D229" t="s">
        <v>291</v>
      </c>
      <c r="E229" t="s">
        <v>773</v>
      </c>
      <c r="F229">
        <f>player_stats[[#This Row],[Clean Sheets]]/MAX('epl_player_stats_24_25 '!AI:AI)*0.5+player_stats[[#This Row],[Goals Prevented Adjusted]]/MAX('epl_player_stats_24_25 '!BG:BG)*0.5</f>
        <v>0.20588235294117649</v>
      </c>
      <c r="G229">
        <f>player_stats[[#This Row],[Clean Sheets]]/MAX('epl_player_stats_24_25 '!AI:AI)*0.5+player_stats[[#This Row],[Clearances]]/MAX('epl_player_stats_24_25 '!AJ:AJ)*0.25+player_stats[[#This Row],[Tackles]]/MAX('epl_player_stats_24_25 '!AM:AM)*0.25</f>
        <v>4.3318523581681478E-2</v>
      </c>
      <c r="H229">
        <f>player_stats[[#This Row],[Touches]]/MAX('epl_player_stats_24_25 '!P:P)</f>
        <v>8.6047206453540484E-2</v>
      </c>
      <c r="I229">
        <f>player_stats[[#This Row],[Goals]]/MAX('epl_player_stats_24_25 '!H:H)*0.6+player_stats[[#This Row],[Assists]]/MAX('epl_player_stats_24_25 '!I:I)*0.25+player_stats[[#This Row],[Shots]]/MAX('epl_player_stats_24_25 '!K:K)*0.15+0.1</f>
        <v>0.15916870799572891</v>
      </c>
      <c r="J229">
        <f>player_stats[[#This Row],[Minutes]]/3420</f>
        <v>0.14502923976608187</v>
      </c>
      <c r="K229" s="2" cm="1">
        <f t="array" ref="K229">_xlfn.IFS(
E229="Goalkeeper",(
7*F229 + 2*J229 + H229),
E229="Defender",(
6*G229+3*H229+2*J229),
E229="Midfielder",(
2*G229+3*H229+4*I229+3*J229),
E229="Forward",(
6.25*I229+5*J229)
)</f>
        <v>1.4165412178051457</v>
      </c>
    </row>
    <row r="230" spans="1:11" x14ac:dyDescent="0.3">
      <c r="A230" t="s">
        <v>293</v>
      </c>
      <c r="B230">
        <v>20</v>
      </c>
      <c r="C230" t="s">
        <v>270</v>
      </c>
      <c r="D230" t="s">
        <v>66</v>
      </c>
      <c r="E230" t="s">
        <v>773</v>
      </c>
      <c r="F230">
        <f>player_stats[[#This Row],[Clean Sheets]]/MAX('epl_player_stats_24_25 '!AI:AI)*0.5+player_stats[[#This Row],[Goals Prevented Adjusted]]/MAX('epl_player_stats_24_25 '!BG:BG)*0.5</f>
        <v>0.20588235294117649</v>
      </c>
      <c r="G230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30">
        <f>player_stats[[#This Row],[Touches]]/MAX('epl_player_stats_24_25 '!P:P)</f>
        <v>1.0158350761876307E-2</v>
      </c>
      <c r="I230">
        <f>player_stats[[#This Row],[Goals]]/MAX('epl_player_stats_24_25 '!H:H)*0.6+player_stats[[#This Row],[Assists]]/MAX('epl_player_stats_24_25 '!I:I)*0.25+player_stats[[#This Row],[Shots]]/MAX('epl_player_stats_24_25 '!K:K)*0.15+0.1</f>
        <v>0.13544375353306953</v>
      </c>
      <c r="J230">
        <f>player_stats[[#This Row],[Minutes]]/3420</f>
        <v>1.5204678362573099E-2</v>
      </c>
      <c r="K230" s="2" cm="1">
        <f t="array" ref="K230">_xlfn.IFS(
E230="Goalkeeper",(
7*F230 + 2*J230 + H230),
E230="Defender",(
6*G230+3*H230+2*J230),
E230="Midfielder",(
2*G230+3*H230+4*I230+3*J230),
E230="Forward",(
6.25*I230+5*J230)
)</f>
        <v>0.62744901420058696</v>
      </c>
    </row>
    <row r="231" spans="1:11" x14ac:dyDescent="0.3">
      <c r="A231" t="s">
        <v>296</v>
      </c>
      <c r="B231">
        <v>19</v>
      </c>
      <c r="C231" t="s">
        <v>270</v>
      </c>
      <c r="D231" t="s">
        <v>59</v>
      </c>
      <c r="E231" t="s">
        <v>773</v>
      </c>
      <c r="F231">
        <f>player_stats[[#This Row],[Clean Sheets]]/MAX('epl_player_stats_24_25 '!AI:AI)*0.5+player_stats[[#This Row],[Goals Prevented Adjusted]]/MAX('epl_player_stats_24_25 '!BG:BG)*0.5</f>
        <v>0.20588235294117649</v>
      </c>
      <c r="G231">
        <f>player_stats[[#This Row],[Clean Sheets]]/MAX('epl_player_stats_24_25 '!AI:AI)*0.5+player_stats[[#This Row],[Clearances]]/MAX('epl_player_stats_24_25 '!AJ:AJ)*0.25+player_stats[[#This Row],[Tackles]]/MAX('epl_player_stats_24_25 '!AM:AM)*0.25</f>
        <v>1.7950351084322375E-2</v>
      </c>
      <c r="H231">
        <f>player_stats[[#This Row],[Touches]]/MAX('epl_player_stats_24_25 '!P:P)</f>
        <v>2.3902001792650136E-2</v>
      </c>
      <c r="I231">
        <f>player_stats[[#This Row],[Goals]]/MAX('epl_player_stats_24_25 '!H:H)*0.6+player_stats[[#This Row],[Assists]]/MAX('epl_player_stats_24_25 '!I:I)*0.25+player_stats[[#This Row],[Shots]]/MAX('epl_player_stats_24_25 '!K:K)*0.15+0.1</f>
        <v>0.1370375604547453</v>
      </c>
      <c r="J231">
        <f>player_stats[[#This Row],[Minutes]]/3420</f>
        <v>3.9473684210526314E-2</v>
      </c>
      <c r="K231" s="2" cm="1">
        <f t="array" ref="K231">_xlfn.IFS(
E231="Goalkeeper",(
7*F231 + 2*J231 + H231),
E231="Defender",(
6*G231+3*H231+2*J231),
E231="Midfielder",(
2*G231+3*H231+4*I231+3*J231),
E231="Forward",(
6.25*I231+5*J231)
)</f>
        <v>0.77417800199715536</v>
      </c>
    </row>
    <row r="232" spans="1:11" x14ac:dyDescent="0.3">
      <c r="A232" t="s">
        <v>367</v>
      </c>
      <c r="B232">
        <v>27</v>
      </c>
      <c r="C232" t="s">
        <v>356</v>
      </c>
      <c r="D232" t="s">
        <v>59</v>
      </c>
      <c r="E232" t="s">
        <v>773</v>
      </c>
      <c r="F232">
        <f>player_stats[[#This Row],[Clean Sheets]]/MAX('epl_player_stats_24_25 '!AI:AI)*0.5+player_stats[[#This Row],[Goals Prevented Adjusted]]/MAX('epl_player_stats_24_25 '!BG:BG)*0.5</f>
        <v>0.20588235294117649</v>
      </c>
      <c r="G232">
        <f>player_stats[[#This Row],[Clean Sheets]]/MAX('epl_player_stats_24_25 '!AI:AI)*0.5+player_stats[[#This Row],[Clearances]]/MAX('epl_player_stats_24_25 '!AJ:AJ)*0.25+player_stats[[#This Row],[Tackles]]/MAX('epl_player_stats_24_25 '!AM:AM)*0.25</f>
        <v>3.1294662275523522E-2</v>
      </c>
      <c r="H232">
        <f>player_stats[[#This Row],[Touches]]/MAX('epl_player_stats_24_25 '!P:P)</f>
        <v>0.12279653420974007</v>
      </c>
      <c r="I232">
        <f>player_stats[[#This Row],[Goals]]/MAX('epl_player_stats_24_25 '!H:H)*0.6+player_stats[[#This Row],[Assists]]/MAX('epl_player_stats_24_25 '!I:I)*0.25+player_stats[[#This Row],[Shots]]/MAX('epl_player_stats_24_25 '!K:K)*0.15+0.1</f>
        <v>0.17392280635638466</v>
      </c>
      <c r="J232">
        <f>player_stats[[#This Row],[Minutes]]/3420</f>
        <v>0.24970760233918129</v>
      </c>
      <c r="K232" s="2" cm="1">
        <f t="array" ref="K232">_xlfn.IFS(
E232="Goalkeeper",(
7*F232 + 2*J232 + H232),
E232="Defender",(
6*G232+3*H232+2*J232),
E232="Midfielder",(
2*G232+3*H232+4*I232+3*J232),
E232="Forward",(
6.25*I232+5*J232)
)</f>
        <v>1.8757929596233498</v>
      </c>
    </row>
    <row r="233" spans="1:11" x14ac:dyDescent="0.3">
      <c r="A233" t="s">
        <v>374</v>
      </c>
      <c r="B233">
        <v>26</v>
      </c>
      <c r="C233" t="s">
        <v>356</v>
      </c>
      <c r="D233" t="s">
        <v>158</v>
      </c>
      <c r="E233" t="s">
        <v>773</v>
      </c>
      <c r="F233">
        <f>player_stats[[#This Row],[Clean Sheets]]/MAX('epl_player_stats_24_25 '!AI:AI)*0.5+player_stats[[#This Row],[Goals Prevented Adjusted]]/MAX('epl_player_stats_24_25 '!BG:BG)*0.5</f>
        <v>0.20588235294117649</v>
      </c>
      <c r="G233">
        <f>player_stats[[#This Row],[Clean Sheets]]/MAX('epl_player_stats_24_25 '!AI:AI)*0.5+player_stats[[#This Row],[Clearances]]/MAX('epl_player_stats_24_25 '!AJ:AJ)*0.25+player_stats[[#This Row],[Tackles]]/MAX('epl_player_stats_24_25 '!AM:AM)*0.25</f>
        <v>5.9288199838439068E-2</v>
      </c>
      <c r="H233">
        <f>player_stats[[#This Row],[Touches]]/MAX('epl_player_stats_24_25 '!P:P)</f>
        <v>0.16522258739169404</v>
      </c>
      <c r="I233">
        <f>player_stats[[#This Row],[Goals]]/MAX('epl_player_stats_24_25 '!H:H)*0.6+player_stats[[#This Row],[Assists]]/MAX('epl_player_stats_24_25 '!I:I)*0.25+player_stats[[#This Row],[Shots]]/MAX('epl_player_stats_24_25 '!K:K)*0.15+0.1</f>
        <v>0.16741096664782362</v>
      </c>
      <c r="J233">
        <f>player_stats[[#This Row],[Minutes]]/3420</f>
        <v>0.24502923976608187</v>
      </c>
      <c r="K233" s="2" cm="1">
        <f t="array" ref="K233">_xlfn.IFS(
E233="Goalkeeper",(
7*F233 + 2*J233 + H233),
E233="Defender",(
6*G233+3*H233+2*J233),
E233="Midfielder",(
2*G233+3*H233+4*I233+3*J233),
E233="Forward",(
6.25*I233+5*J233)
)</f>
        <v>2.0189757477415005</v>
      </c>
    </row>
    <row r="234" spans="1:11" x14ac:dyDescent="0.3">
      <c r="A234" t="s">
        <v>393</v>
      </c>
      <c r="B234">
        <v>31</v>
      </c>
      <c r="C234" t="s">
        <v>391</v>
      </c>
      <c r="D234" t="s">
        <v>117</v>
      </c>
      <c r="E234" t="s">
        <v>773</v>
      </c>
      <c r="F234">
        <f>player_stats[[#This Row],[Clean Sheets]]/MAX('epl_player_stats_24_25 '!AI:AI)*0.5+player_stats[[#This Row],[Goals Prevented Adjusted]]/MAX('epl_player_stats_24_25 '!BG:BG)*0.5</f>
        <v>0.20588235294117649</v>
      </c>
      <c r="G234">
        <f>player_stats[[#This Row],[Clean Sheets]]/MAX('epl_player_stats_24_25 '!AI:AI)*0.5+player_stats[[#This Row],[Clearances]]/MAX('epl_player_stats_24_25 '!AJ:AJ)*0.25+player_stats[[#This Row],[Tackles]]/MAX('epl_player_stats_24_25 '!AM:AM)*0.25</f>
        <v>2.72478717454794E-2</v>
      </c>
      <c r="H234">
        <f>player_stats[[#This Row],[Touches]]/MAX('epl_player_stats_24_25 '!P:P)</f>
        <v>8.6345981475948616E-2</v>
      </c>
      <c r="I234">
        <f>player_stats[[#This Row],[Goals]]/MAX('epl_player_stats_24_25 '!H:H)*0.6+player_stats[[#This Row],[Assists]]/MAX('epl_player_stats_24_25 '!I:I)*0.25+player_stats[[#This Row],[Shots]]/MAX('epl_player_stats_24_25 '!K:K)*0.15+0.1</f>
        <v>0.16568054770428994</v>
      </c>
      <c r="J234">
        <f>player_stats[[#This Row],[Minutes]]/3420</f>
        <v>0.21695906432748538</v>
      </c>
      <c r="K234" s="2" cm="1">
        <f t="array" ref="K234">_xlfn.IFS(
E234="Goalkeeper",(
7*F234 + 2*J234 + H234),
E234="Defender",(
6*G234+3*H234+2*J234),
E234="Midfielder",(
2*G234+3*H234+4*I234+3*J234),
E234="Forward",(
6.25*I234+5*J234)
)</f>
        <v>1.6271330717184207</v>
      </c>
    </row>
    <row r="235" spans="1:11" x14ac:dyDescent="0.3">
      <c r="A235" t="s">
        <v>408</v>
      </c>
      <c r="B235">
        <v>22</v>
      </c>
      <c r="C235" t="s">
        <v>391</v>
      </c>
      <c r="D235" t="s">
        <v>158</v>
      </c>
      <c r="E235" t="s">
        <v>773</v>
      </c>
      <c r="F235">
        <f>player_stats[[#This Row],[Clean Sheets]]/MAX('epl_player_stats_24_25 '!AI:AI)*0.5+player_stats[[#This Row],[Goals Prevented Adjusted]]/MAX('epl_player_stats_24_25 '!BG:BG)*0.5</f>
        <v>0.20588235294117649</v>
      </c>
      <c r="G235">
        <f>player_stats[[#This Row],[Clean Sheets]]/MAX('epl_player_stats_24_25 '!AI:AI)*0.5+player_stats[[#This Row],[Clearances]]/MAX('epl_player_stats_24_25 '!AJ:AJ)*0.25+player_stats[[#This Row],[Tackles]]/MAX('epl_player_stats_24_25 '!AM:AM)*0.25</f>
        <v>5.6662834772882614E-2</v>
      </c>
      <c r="H235">
        <f>player_stats[[#This Row],[Touches]]/MAX('epl_player_stats_24_25 '!P:P)</f>
        <v>0.12578428443382134</v>
      </c>
      <c r="I235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35">
        <f>player_stats[[#This Row],[Minutes]]/3420</f>
        <v>0.24912280701754386</v>
      </c>
      <c r="K235" s="2" cm="1">
        <f t="array" ref="K235">_xlfn.IFS(
E235="Goalkeeper",(
7*F235 + 2*J235 + H235),
E235="Defender",(
6*G235+3*H235+2*J235),
E235="Midfielder",(
2*G235+3*H235+4*I235+3*J235),
E235="Forward",(
6.25*I235+5*J235)
)</f>
        <v>1.9042299726040879</v>
      </c>
    </row>
    <row r="236" spans="1:11" x14ac:dyDescent="0.3">
      <c r="A236" t="s">
        <v>437</v>
      </c>
      <c r="B236">
        <v>21</v>
      </c>
      <c r="C236" t="s">
        <v>425</v>
      </c>
      <c r="D236" t="s">
        <v>59</v>
      </c>
      <c r="E236" t="s">
        <v>773</v>
      </c>
      <c r="F236">
        <f>player_stats[[#This Row],[Clean Sheets]]/MAX('epl_player_stats_24_25 '!AI:AI)*0.5+player_stats[[#This Row],[Goals Prevented Adjusted]]/MAX('epl_player_stats_24_25 '!BG:BG)*0.5</f>
        <v>0.20588235294117649</v>
      </c>
      <c r="G236">
        <f>player_stats[[#This Row],[Clean Sheets]]/MAX('epl_player_stats_24_25 '!AI:AI)*0.5+player_stats[[#This Row],[Clearances]]/MAX('epl_player_stats_24_25 '!AJ:AJ)*0.25+player_stats[[#This Row],[Tackles]]/MAX('epl_player_stats_24_25 '!AM:AM)*0.25</f>
        <v>1.2497669794320512E-2</v>
      </c>
      <c r="H236">
        <f>player_stats[[#This Row],[Touches]]/MAX('epl_player_stats_24_25 '!P:P)</f>
        <v>0.10457125784284434</v>
      </c>
      <c r="I236">
        <f>player_stats[[#This Row],[Goals]]/MAX('epl_player_stats_24_25 '!H:H)*0.6+player_stats[[#This Row],[Assists]]/MAX('epl_player_stats_24_25 '!I:I)*0.25+player_stats[[#This Row],[Shots]]/MAX('epl_player_stats_24_25 '!K:K)*0.15+0.1</f>
        <v>0.19027071163871617</v>
      </c>
      <c r="J236">
        <f>player_stats[[#This Row],[Minutes]]/3420</f>
        <v>0.10526315789473684</v>
      </c>
      <c r="K236" s="2" cm="1">
        <f t="array" ref="K236">_xlfn.IFS(
E236="Goalkeeper",(
7*F236 + 2*J236 + H236),
E236="Defender",(
6*G236+3*H236+2*J236),
E236="Midfielder",(
2*G236+3*H236+4*I236+3*J236),
E236="Forward",(
6.25*I236+5*J236)
)</f>
        <v>1.4155814333562491</v>
      </c>
    </row>
    <row r="237" spans="1:11" x14ac:dyDescent="0.3">
      <c r="A237" t="s">
        <v>461</v>
      </c>
      <c r="B237">
        <v>28</v>
      </c>
      <c r="C237" t="s">
        <v>453</v>
      </c>
      <c r="D237" t="s">
        <v>59</v>
      </c>
      <c r="E237" t="s">
        <v>773</v>
      </c>
      <c r="F237">
        <f>player_stats[[#This Row],[Clean Sheets]]/MAX('epl_player_stats_24_25 '!AI:AI)*0.5+player_stats[[#This Row],[Goals Prevented Adjusted]]/MAX('epl_player_stats_24_25 '!BG:BG)*0.5</f>
        <v>0.24159663865546221</v>
      </c>
      <c r="G237">
        <f>player_stats[[#This Row],[Clean Sheets]]/MAX('epl_player_stats_24_25 '!AI:AI)*0.5+player_stats[[#This Row],[Clearances]]/MAX('epl_player_stats_24_25 '!AJ:AJ)*0.25+player_stats[[#This Row],[Tackles]]/MAX('epl_player_stats_24_25 '!AM:AM)*0.25</f>
        <v>5.7796868203566762E-2</v>
      </c>
      <c r="H237">
        <f>player_stats[[#This Row],[Touches]]/MAX('epl_player_stats_24_25 '!P:P)</f>
        <v>0.1703017627726322</v>
      </c>
      <c r="I237">
        <f>player_stats[[#This Row],[Goals]]/MAX('epl_player_stats_24_25 '!H:H)*0.6+player_stats[[#This Row],[Assists]]/MAX('epl_player_stats_24_25 '!I:I)*0.25+player_stats[[#This Row],[Shots]]/MAX('epl_player_stats_24_25 '!K:K)*0.15+0.1</f>
        <v>0.17146378996294204</v>
      </c>
      <c r="J237">
        <f>player_stats[[#This Row],[Minutes]]/3420</f>
        <v>0.20906432748538012</v>
      </c>
      <c r="K237" s="2" cm="1">
        <f t="array" ref="K237">_xlfn.IFS(
E237="Goalkeeper",(
7*F237 + 2*J237 + H237),
E237="Defender",(
6*G237+3*H237+2*J237),
E237="Midfielder",(
2*G237+3*H237+4*I237+3*J237),
E237="Forward",(
6.25*I237+5*J237)
)</f>
        <v>1.9395471670329387</v>
      </c>
    </row>
    <row r="238" spans="1:11" x14ac:dyDescent="0.3">
      <c r="A238" t="s">
        <v>507</v>
      </c>
      <c r="B238">
        <v>25</v>
      </c>
      <c r="C238" t="s">
        <v>787</v>
      </c>
      <c r="D238" t="s">
        <v>59</v>
      </c>
      <c r="E238" t="s">
        <v>773</v>
      </c>
      <c r="F238">
        <f>player_stats[[#This Row],[Clean Sheets]]/MAX('epl_player_stats_24_25 '!AI:AI)*0.5+player_stats[[#This Row],[Goals Prevented Adjusted]]/MAX('epl_player_stats_24_25 '!BG:BG)*0.5</f>
        <v>0.20588235294117649</v>
      </c>
      <c r="G238">
        <f>player_stats[[#This Row],[Clean Sheets]]/MAX('epl_player_stats_24_25 '!AI:AI)*0.5+player_stats[[#This Row],[Clearances]]/MAX('epl_player_stats_24_25 '!AJ:AJ)*0.25+player_stats[[#This Row],[Tackles]]/MAX('epl_player_stats_24_25 '!AM:AM)*0.25</f>
        <v>3.2327720126763188E-2</v>
      </c>
      <c r="H238">
        <f>player_stats[[#This Row],[Touches]]/MAX('epl_player_stats_24_25 '!P:P)</f>
        <v>0.1075590080669256</v>
      </c>
      <c r="I238">
        <f>player_stats[[#This Row],[Goals]]/MAX('epl_player_stats_24_25 '!H:H)*0.6+player_stats[[#This Row],[Assists]]/MAX('epl_player_stats_24_25 '!I:I)*0.25+player_stats[[#This Row],[Shots]]/MAX('epl_player_stats_24_25 '!K:K)*0.15+0.1</f>
        <v>0.16986998304126624</v>
      </c>
      <c r="J238">
        <f>player_stats[[#This Row],[Minutes]]/3420</f>
        <v>0.18157894736842106</v>
      </c>
      <c r="K238" s="2" cm="1">
        <f t="array" ref="K238">_xlfn.IFS(
E238="Goalkeeper",(
7*F238 + 2*J238 + H238),
E238="Defender",(
6*G238+3*H238+2*J238),
E238="Midfielder",(
2*G238+3*H238+4*I238+3*J238),
E238="Forward",(
6.25*I238+5*J238)
)</f>
        <v>1.6115492387246313</v>
      </c>
    </row>
    <row r="239" spans="1:11" x14ac:dyDescent="0.3">
      <c r="A239" t="s">
        <v>530</v>
      </c>
      <c r="B239">
        <v>18</v>
      </c>
      <c r="C239" t="s">
        <v>786</v>
      </c>
      <c r="D239" t="s">
        <v>59</v>
      </c>
      <c r="E239" t="s">
        <v>773</v>
      </c>
      <c r="F239">
        <f>player_stats[[#This Row],[Clean Sheets]]/MAX('epl_player_stats_24_25 '!AI:AI)*0.5+player_stats[[#This Row],[Goals Prevented Adjusted]]/MAX('epl_player_stats_24_25 '!BG:BG)*0.5</f>
        <v>0.20588235294117649</v>
      </c>
      <c r="G239">
        <f>player_stats[[#This Row],[Clean Sheets]]/MAX('epl_player_stats_24_25 '!AI:AI)*0.5+player_stats[[#This Row],[Clearances]]/MAX('epl_player_stats_24_25 '!AJ:AJ)*0.25+player_stats[[#This Row],[Tackles]]/MAX('epl_player_stats_24_25 '!AM:AM)*0.25</f>
        <v>3.1481078729882553E-2</v>
      </c>
      <c r="H239">
        <f>player_stats[[#This Row],[Touches]]/MAX('epl_player_stats_24_25 '!P:P)</f>
        <v>7.2004780400358528E-2</v>
      </c>
      <c r="I239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239">
        <f>player_stats[[#This Row],[Minutes]]/3420</f>
        <v>8.8888888888888892E-2</v>
      </c>
      <c r="K239" s="2" cm="1">
        <f t="array" ref="K239">_xlfn.IFS(
E239="Goalkeeper",(
7*F239 + 2*J239 + H239),
E239="Defender",(
6*G239+3*H239+2*J239),
E239="Midfielder",(
2*G239+3*H239+4*I239+3*J239),
E239="Forward",(
6.25*I239+5*J239)
)</f>
        <v>1.0579099827384741</v>
      </c>
    </row>
    <row r="240" spans="1:11" x14ac:dyDescent="0.3">
      <c r="A240" t="s">
        <v>137</v>
      </c>
      <c r="B240">
        <v>20</v>
      </c>
      <c r="C240" t="s">
        <v>131</v>
      </c>
      <c r="D240" t="s">
        <v>138</v>
      </c>
      <c r="E240" t="s">
        <v>775</v>
      </c>
      <c r="F240">
        <f>player_stats[[#This Row],[Clean Sheets]]/MAX('epl_player_stats_24_25 '!AI:AI)*0.5+player_stats[[#This Row],[Goals Prevented Adjusted]]/MAX('epl_player_stats_24_25 '!BG:BG)*0.5</f>
        <v>0.20588235294117649</v>
      </c>
      <c r="G240">
        <f>player_stats[[#This Row],[Clean Sheets]]/MAX('epl_player_stats_24_25 '!AI:AI)*0.5+player_stats[[#This Row],[Clearances]]/MAX('epl_player_stats_24_25 '!AJ:AJ)*0.25+player_stats[[#This Row],[Tackles]]/MAX('epl_player_stats_24_25 '!AM:AM)*0.25</f>
        <v>1.0431554091841173E-2</v>
      </c>
      <c r="H240">
        <f>player_stats[[#This Row],[Touches]]/MAX('epl_player_stats_24_25 '!P:P)</f>
        <v>2.7487302061547654E-2</v>
      </c>
      <c r="I240">
        <f>player_stats[[#This Row],[Goals]]/MAX('epl_player_stats_24_25 '!H:H)*0.6+player_stats[[#This Row],[Assists]]/MAX('epl_player_stats_24_25 '!I:I)*0.25+player_stats[[#This Row],[Shots]]/MAX('epl_player_stats_24_25 '!K:K)*0.15+0.1</f>
        <v>0.13298473713962691</v>
      </c>
      <c r="J240">
        <f>player_stats[[#This Row],[Minutes]]/3420</f>
        <v>3.0701754385964911E-2</v>
      </c>
      <c r="K240" s="2" cm="1">
        <f t="array" ref="K240">_xlfn.IFS(
E240="Goalkeeper",(
7*F240 + 2*J240 + H240),
E240="Defender",(
6*G240+3*H240+2*J240),
E240="Midfielder",(
2*G240+3*H240+4*I240+3*J240),
E240="Forward",(
6.25*I240+5*J240)
)</f>
        <v>0.98466337905249279</v>
      </c>
    </row>
    <row r="241" spans="1:11" x14ac:dyDescent="0.3">
      <c r="A241" t="s">
        <v>246</v>
      </c>
      <c r="B241">
        <v>24</v>
      </c>
      <c r="C241" t="s">
        <v>240</v>
      </c>
      <c r="D241" t="s">
        <v>176</v>
      </c>
      <c r="E241" t="s">
        <v>775</v>
      </c>
      <c r="F241">
        <f>player_stats[[#This Row],[Clean Sheets]]/MAX('epl_player_stats_24_25 '!AI:AI)*0.5+player_stats[[#This Row],[Goals Prevented Adjusted]]/MAX('epl_player_stats_24_25 '!BG:BG)*0.5</f>
        <v>0.20588235294117649</v>
      </c>
      <c r="G241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241">
        <f>player_stats[[#This Row],[Touches]]/MAX('epl_player_stats_24_25 '!P:P)</f>
        <v>8.8437406632805499E-2</v>
      </c>
      <c r="I241">
        <f>player_stats[[#This Row],[Goals]]/MAX('epl_player_stats_24_25 '!H:H)*0.6+player_stats[[#This Row],[Assists]]/MAX('epl_player_stats_24_25 '!I:I)*0.25+player_stats[[#This Row],[Shots]]/MAX('epl_player_stats_24_25 '!K:K)*0.15+0.1</f>
        <v>0.18375887193015514</v>
      </c>
      <c r="J241">
        <f>player_stats[[#This Row],[Minutes]]/3420</f>
        <v>0.1064327485380117</v>
      </c>
      <c r="K241" s="2" cm="1">
        <f t="array" ref="K241">_xlfn.IFS(
E241="Goalkeeper",(
7*F241 + 2*J241 + H241),
E241="Defender",(
6*G241+3*H241+2*J241),
E241="Midfielder",(
2*G241+3*H241+4*I241+3*J241),
E241="Forward",(
6.25*I241+5*J241)
)</f>
        <v>1.6806566922535282</v>
      </c>
    </row>
    <row r="242" spans="1:11" x14ac:dyDescent="0.3">
      <c r="A242" t="s">
        <v>267</v>
      </c>
      <c r="B242">
        <v>18</v>
      </c>
      <c r="C242" t="s">
        <v>240</v>
      </c>
      <c r="D242" t="s">
        <v>59</v>
      </c>
      <c r="E242" t="s">
        <v>775</v>
      </c>
      <c r="F242">
        <f>player_stats[[#This Row],[Clean Sheets]]/MAX('epl_player_stats_24_25 '!AI:AI)*0.5+player_stats[[#This Row],[Goals Prevented Adjusted]]/MAX('epl_player_stats_24_25 '!BG:BG)*0.5</f>
        <v>0.20588235294117649</v>
      </c>
      <c r="G242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42">
        <f>player_stats[[#This Row],[Touches]]/MAX('epl_player_stats_24_25 '!P:P)</f>
        <v>2.1810576635793246E-2</v>
      </c>
      <c r="I242">
        <f>player_stats[[#This Row],[Goals]]/MAX('epl_player_stats_24_25 '!H:H)*0.6+player_stats[[#This Row],[Assists]]/MAX('epl_player_stats_24_25 '!I:I)*0.25+player_stats[[#This Row],[Shots]]/MAX('epl_player_stats_24_25 '!K:K)*0.15+0.1</f>
        <v>0.14195559324163054</v>
      </c>
      <c r="J242">
        <f>player_stats[[#This Row],[Minutes]]/3420</f>
        <v>5.2046783625730994E-2</v>
      </c>
      <c r="K242" s="2" cm="1">
        <f t="array" ref="K242">_xlfn.IFS(
E242="Goalkeeper",(
7*F242 + 2*J242 + H242),
E242="Defender",(
6*G242+3*H242+2*J242),
E242="Midfielder",(
2*G242+3*H242+4*I242+3*J242),
E242="Forward",(
6.25*I242+5*J242)
)</f>
        <v>1.1474563758888459</v>
      </c>
    </row>
    <row r="243" spans="1:11" x14ac:dyDescent="0.3">
      <c r="A243" t="s">
        <v>415</v>
      </c>
      <c r="B243">
        <v>25</v>
      </c>
      <c r="C243" t="s">
        <v>391</v>
      </c>
      <c r="D243" t="s">
        <v>416</v>
      </c>
      <c r="E243" t="s">
        <v>775</v>
      </c>
      <c r="F243">
        <f>player_stats[[#This Row],[Clean Sheets]]/MAX('epl_player_stats_24_25 '!AI:AI)*0.5+player_stats[[#This Row],[Goals Prevented Adjusted]]/MAX('epl_player_stats_24_25 '!BG:BG)*0.5</f>
        <v>0.20588235294117649</v>
      </c>
      <c r="G243">
        <f>player_stats[[#This Row],[Clean Sheets]]/MAX('epl_player_stats_24_25 '!AI:AI)*0.5+player_stats[[#This Row],[Clearances]]/MAX('epl_player_stats_24_25 '!AJ:AJ)*0.25+player_stats[[#This Row],[Tackles]]/MAX('epl_player_stats_24_25 '!AM:AM)*0.25</f>
        <v>4.707792207792208E-2</v>
      </c>
      <c r="H243">
        <f>player_stats[[#This Row],[Touches]]/MAX('epl_player_stats_24_25 '!P:P)</f>
        <v>8.4553331341499852E-2</v>
      </c>
      <c r="I243">
        <f>player_stats[[#This Row],[Goals]]/MAX('epl_player_stats_24_25 '!H:H)*0.6+player_stats[[#This Row],[Assists]]/MAX('epl_player_stats_24_25 '!I:I)*0.25+player_stats[[#This Row],[Shots]]/MAX('epl_player_stats_24_25 '!K:K)*0.15+0.1</f>
        <v>0.15757490107405314</v>
      </c>
      <c r="J243">
        <f>player_stats[[#This Row],[Minutes]]/3420</f>
        <v>0.21081871345029241</v>
      </c>
      <c r="K243" s="2" cm="1">
        <f t="array" ref="K243">_xlfn.IFS(
E243="Goalkeeper",(
7*F243 + 2*J243 + H243),
E243="Defender",(
6*G243+3*H243+2*J243),
E243="Midfielder",(
2*G243+3*H243+4*I243+3*J243),
E243="Forward",(
6.25*I243+5*J243)
)</f>
        <v>2.0389366989642941</v>
      </c>
    </row>
    <row r="244" spans="1:11" x14ac:dyDescent="0.3">
      <c r="A244" t="s">
        <v>540</v>
      </c>
      <c r="B244">
        <v>20</v>
      </c>
      <c r="C244" t="s">
        <v>786</v>
      </c>
      <c r="D244" t="s">
        <v>163</v>
      </c>
      <c r="E244" t="s">
        <v>775</v>
      </c>
      <c r="F244">
        <f>player_stats[[#This Row],[Clean Sheets]]/MAX('epl_player_stats_24_25 '!AI:AI)*0.5+player_stats[[#This Row],[Goals Prevented Adjusted]]/MAX('epl_player_stats_24_25 '!BG:BG)*0.5</f>
        <v>0.20588235294117649</v>
      </c>
      <c r="G24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44">
        <f>player_stats[[#This Row],[Touches]]/MAX('epl_player_stats_24_25 '!P:P)</f>
        <v>2.0316701523752614E-2</v>
      </c>
      <c r="I244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44">
        <f>player_stats[[#This Row],[Minutes]]/3420</f>
        <v>3.6257309941520467E-2</v>
      </c>
      <c r="K244" s="2" cm="1">
        <f t="array" ref="K244">_xlfn.IFS(
E244="Goalkeeper",(
7*F244 + 2*J244 + H244),
E244="Defender",(
6*G244+3*H244+2*J244),
E244="Midfielder",(
2*G244+3*H244+4*I244+3*J244),
E244="Forward",(
6.25*I244+5*J244)
)</f>
        <v>0.99707230437125416</v>
      </c>
    </row>
    <row r="245" spans="1:11" x14ac:dyDescent="0.3">
      <c r="A245" t="s">
        <v>561</v>
      </c>
      <c r="B245">
        <v>24</v>
      </c>
      <c r="C245" t="s">
        <v>785</v>
      </c>
      <c r="D245" t="s">
        <v>214</v>
      </c>
      <c r="E245" t="s">
        <v>775</v>
      </c>
      <c r="F245">
        <f>player_stats[[#This Row],[Clean Sheets]]/MAX('epl_player_stats_24_25 '!AI:AI)*0.5+player_stats[[#This Row],[Goals Prevented Adjusted]]/MAX('epl_player_stats_24_25 '!BG:BG)*0.5</f>
        <v>0.20588235294117649</v>
      </c>
      <c r="G245">
        <f>player_stats[[#This Row],[Clean Sheets]]/MAX('epl_player_stats_24_25 '!AI:AI)*0.5+player_stats[[#This Row],[Clearances]]/MAX('epl_player_stats_24_25 '!AJ:AJ)*0.25+player_stats[[#This Row],[Tackles]]/MAX('epl_player_stats_24_25 '!AM:AM)*0.25</f>
        <v>1.3530727645560181E-2</v>
      </c>
      <c r="H245">
        <f>player_stats[[#This Row],[Touches]]/MAX('epl_player_stats_24_25 '!P:P)</f>
        <v>5.2285628921422168E-2</v>
      </c>
      <c r="I245">
        <f>player_stats[[#This Row],[Goals]]/MAX('epl_player_stats_24_25 '!H:H)*0.6+player_stats[[#This Row],[Assists]]/MAX('epl_player_stats_24_25 '!I:I)*0.25+player_stats[[#This Row],[Shots]]/MAX('epl_player_stats_24_25 '!K:K)*0.15+0.1</f>
        <v>0.14773883550028266</v>
      </c>
      <c r="J245">
        <f>player_stats[[#This Row],[Minutes]]/3420</f>
        <v>8.2163742690058481E-2</v>
      </c>
      <c r="K245" s="2" cm="1">
        <f t="array" ref="K245">_xlfn.IFS(
E245="Goalkeeper",(
7*F245 + 2*J245 + H245),
E245="Defender",(
6*G245+3*H245+2*J245),
E245="Midfielder",(
2*G245+3*H245+4*I245+3*J245),
E245="Forward",(
6.25*I245+5*J245)
)</f>
        <v>1.3341864353270592</v>
      </c>
    </row>
    <row r="246" spans="1:11" x14ac:dyDescent="0.3">
      <c r="A246" t="s">
        <v>563</v>
      </c>
      <c r="B246">
        <v>26</v>
      </c>
      <c r="C246" t="s">
        <v>785</v>
      </c>
      <c r="D246" t="s">
        <v>178</v>
      </c>
      <c r="E246" t="s">
        <v>775</v>
      </c>
      <c r="F246">
        <f>player_stats[[#This Row],[Clean Sheets]]/MAX('epl_player_stats_24_25 '!AI:AI)*0.5+player_stats[[#This Row],[Goals Prevented Adjusted]]/MAX('epl_player_stats_24_25 '!BG:BG)*0.5</f>
        <v>0.20588235294117649</v>
      </c>
      <c r="G246">
        <f>player_stats[[#This Row],[Clean Sheets]]/MAX('epl_player_stats_24_25 '!AI:AI)*0.5+player_stats[[#This Row],[Clearances]]/MAX('epl_player_stats_24_25 '!AJ:AJ)*0.25+player_stats[[#This Row],[Tackles]]/MAX('epl_player_stats_24_25 '!AM:AM)*0.25</f>
        <v>1.850960044739949E-2</v>
      </c>
      <c r="H246">
        <f>player_stats[[#This Row],[Touches]]/MAX('epl_player_stats_24_25 '!P:P)</f>
        <v>5.915745443680908E-2</v>
      </c>
      <c r="I246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46">
        <f>player_stats[[#This Row],[Minutes]]/3420</f>
        <v>0.11695906432748537</v>
      </c>
      <c r="K246" s="2" cm="1">
        <f t="array" ref="K246">_xlfn.IFS(
E246="Goalkeeper",(
7*F246 + 2*J246 + H246),
E246="Defender",(
6*G246+3*H246+2*J246),
E246="Midfielder",(
2*G246+3*H246+4*I246+3*J246),
E246="Forward",(
6.25*I246+5*J246)
)</f>
        <v>1.492794191055177</v>
      </c>
    </row>
    <row r="247" spans="1:11" x14ac:dyDescent="0.3">
      <c r="A247" t="s">
        <v>387</v>
      </c>
      <c r="B247">
        <v>32</v>
      </c>
      <c r="C247" t="s">
        <v>356</v>
      </c>
      <c r="D247" t="s">
        <v>388</v>
      </c>
      <c r="E247" t="s">
        <v>773</v>
      </c>
      <c r="F247">
        <f>player_stats[[#This Row],[Clean Sheets]]/MAX('epl_player_stats_24_25 '!AI:AI)*0.5+player_stats[[#This Row],[Goals Prevented Adjusted]]/MAX('epl_player_stats_24_25 '!BG:BG)*0.5</f>
        <v>0.24159663865546221</v>
      </c>
      <c r="G247">
        <f>player_stats[[#This Row],[Clean Sheets]]/MAX('epl_player_stats_24_25 '!AI:AI)*0.5+player_stats[[#This Row],[Clearances]]/MAX('epl_player_stats_24_25 '!AJ:AJ)*0.25+player_stats[[#This Row],[Tackles]]/MAX('epl_player_stats_24_25 '!AM:AM)*0.25</f>
        <v>0.20898838004101161</v>
      </c>
      <c r="H247">
        <f>player_stats[[#This Row],[Touches]]/MAX('epl_player_stats_24_25 '!P:P)</f>
        <v>0.52703913952793546</v>
      </c>
      <c r="I247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47">
        <f>player_stats[[#This Row],[Minutes]]/3420</f>
        <v>0.80497076023391811</v>
      </c>
      <c r="K247" s="2" cm="1">
        <f t="array" ref="K247">_xlfn.IFS(
E247="Goalkeeper",(
7*F247 + 2*J247 + H247),
E247="Defender",(
6*G247+3*H247+2*J247),
E247="Midfielder",(
2*G247+3*H247+4*I247+3*J247),
E247="Forward",(
6.25*I247+5*J247)
)</f>
        <v>5.0801894880718113</v>
      </c>
    </row>
    <row r="248" spans="1:11" x14ac:dyDescent="0.3">
      <c r="A248" t="s">
        <v>677</v>
      </c>
      <c r="B248">
        <v>30</v>
      </c>
      <c r="C248" t="s">
        <v>782</v>
      </c>
      <c r="D248" t="s">
        <v>678</v>
      </c>
      <c r="E248" t="s">
        <v>773</v>
      </c>
      <c r="F248">
        <f>player_stats[[#This Row],[Clean Sheets]]/MAX('epl_player_stats_24_25 '!AI:AI)*0.5+player_stats[[#This Row],[Goals Prevented Adjusted]]/MAX('epl_player_stats_24_25 '!BG:BG)*0.5</f>
        <v>0.24159663865546221</v>
      </c>
      <c r="G248">
        <f>player_stats[[#This Row],[Clean Sheets]]/MAX('epl_player_stats_24_25 '!AI:AI)*0.5+player_stats[[#This Row],[Clearances]]/MAX('epl_player_stats_24_25 '!AJ:AJ)*0.25+player_stats[[#This Row],[Tackles]]/MAX('epl_player_stats_24_25 '!AM:AM)*0.25</f>
        <v>0.18219878207916484</v>
      </c>
      <c r="H248">
        <f>player_stats[[#This Row],[Touches]]/MAX('epl_player_stats_24_25 '!P:P)</f>
        <v>0.2551538691365402</v>
      </c>
      <c r="I248">
        <f>player_stats[[#This Row],[Goals]]/MAX('epl_player_stats_24_25 '!H:H)*0.6+player_stats[[#This Row],[Assists]]/MAX('epl_player_stats_24_25 '!I:I)*0.25+player_stats[[#This Row],[Shots]]/MAX('epl_player_stats_24_25 '!K:K)*0.15+0.1</f>
        <v>0.20661861692104766</v>
      </c>
      <c r="J248">
        <f>player_stats[[#This Row],[Minutes]]/3420</f>
        <v>0.39853801169590641</v>
      </c>
      <c r="K248" s="2" cm="1">
        <f t="array" ref="K248">_xlfn.IFS(
E248="Goalkeeper",(
7*F248 + 2*J248 + H248),
E248="Defender",(
6*G248+3*H248+2*J248),
E248="Midfielder",(
2*G248+3*H248+4*I248+3*J248),
E248="Forward",(
6.25*I248+5*J248)
)</f>
        <v>3.1519476743398602</v>
      </c>
    </row>
    <row r="249" spans="1:11" x14ac:dyDescent="0.3">
      <c r="A249" t="s">
        <v>473</v>
      </c>
      <c r="B249">
        <v>25</v>
      </c>
      <c r="C249" t="s">
        <v>453</v>
      </c>
      <c r="D249" t="s">
        <v>176</v>
      </c>
      <c r="E249" t="s">
        <v>773</v>
      </c>
      <c r="F249">
        <f>player_stats[[#This Row],[Clean Sheets]]/MAX('epl_player_stats_24_25 '!AI:AI)*0.5+player_stats[[#This Row],[Goals Prevented Adjusted]]/MAX('epl_player_stats_24_25 '!BG:BG)*0.5</f>
        <v>0.45588235294117652</v>
      </c>
      <c r="G249">
        <f>player_stats[[#This Row],[Clean Sheets]]/MAX('epl_player_stats_24_25 '!AI:AI)*0.5+player_stats[[#This Row],[Clearances]]/MAX('epl_player_stats_24_25 '!AJ:AJ)*0.25+player_stats[[#This Row],[Tackles]]/MAX('epl_player_stats_24_25 '!AM:AM)*0.25</f>
        <v>0.31578947368421051</v>
      </c>
      <c r="H249">
        <f>player_stats[[#This Row],[Touches]]/MAX('epl_player_stats_24_25 '!P:P)</f>
        <v>0.44188825814161936</v>
      </c>
      <c r="I249">
        <f>player_stats[[#This Row],[Goals]]/MAX('epl_player_stats_24_25 '!H:H)*0.6+player_stats[[#This Row],[Assists]]/MAX('epl_player_stats_24_25 '!I:I)*0.25+player_stats[[#This Row],[Shots]]/MAX('epl_player_stats_24_25 '!K:K)*0.15+0.1</f>
        <v>0.22615413604673074</v>
      </c>
      <c r="J249">
        <f>player_stats[[#This Row],[Minutes]]/3420</f>
        <v>0.48918128654970761</v>
      </c>
      <c r="K249" s="2" cm="1">
        <f t="array" ref="K249">_xlfn.IFS(
E249="Goalkeeper",(
7*F249 + 2*J249 + H249),
E249="Defender",(
6*G249+3*H249+2*J249),
E249="Midfielder",(
2*G249+3*H249+4*I249+3*J249),
E249="Forward",(
6.25*I249+5*J249)
)</f>
        <v>4.329404125629325</v>
      </c>
    </row>
    <row r="250" spans="1:11" x14ac:dyDescent="0.3">
      <c r="A250" t="s">
        <v>334</v>
      </c>
      <c r="B250">
        <v>24</v>
      </c>
      <c r="C250" t="s">
        <v>329</v>
      </c>
      <c r="D250" t="s">
        <v>178</v>
      </c>
      <c r="E250" t="s">
        <v>774</v>
      </c>
      <c r="F250">
        <f>player_stats[[#This Row],[Clean Sheets]]/MAX('epl_player_stats_24_25 '!AI:AI)*0.5+player_stats[[#This Row],[Goals Prevented Adjusted]]/MAX('epl_player_stats_24_25 '!BG:BG)*0.5</f>
        <v>0.38445378151260506</v>
      </c>
      <c r="G250">
        <f>player_stats[[#This Row],[Clean Sheets]]/MAX('epl_player_stats_24_25 '!AI:AI)*0.5+player_stats[[#This Row],[Clearances]]/MAX('epl_player_stats_24_25 '!AJ:AJ)*0.25+player_stats[[#This Row],[Tackles]]/MAX('epl_player_stats_24_25 '!AM:AM)*0.25</f>
        <v>0.39681072516000748</v>
      </c>
      <c r="H250">
        <f>player_stats[[#This Row],[Touches]]/MAX('epl_player_stats_24_25 '!P:P)</f>
        <v>0.75769345682700928</v>
      </c>
      <c r="I250">
        <f>player_stats[[#This Row],[Goals]]/MAX('epl_player_stats_24_25 '!H:H)*0.6+player_stats[[#This Row],[Assists]]/MAX('epl_player_stats_24_25 '!I:I)*0.25+player_stats[[#This Row],[Shots]]/MAX('epl_player_stats_24_25 '!K:K)*0.15+0.1</f>
        <v>0.15511588468061052</v>
      </c>
      <c r="J250">
        <f>player_stats[[#This Row],[Minutes]]/3420</f>
        <v>0.89883040935672509</v>
      </c>
      <c r="K250" s="2" cm="1">
        <f t="array" ref="K250">_xlfn.IFS(
E250="Goalkeeper",(
7*F250 + 2*J250 + H250),
E250="Defender",(
6*G250+3*H250+2*J250),
E250="Midfielder",(
2*G250+3*H250+4*I250+3*J250),
E250="Forward",(
6.25*I250+5*J250)
)</f>
        <v>6.4516055401545236</v>
      </c>
    </row>
    <row r="251" spans="1:11" x14ac:dyDescent="0.3">
      <c r="A251" t="s">
        <v>591</v>
      </c>
      <c r="B251">
        <v>28</v>
      </c>
      <c r="C251" t="s">
        <v>566</v>
      </c>
      <c r="D251" t="s">
        <v>78</v>
      </c>
      <c r="E251" t="s">
        <v>775</v>
      </c>
      <c r="F251">
        <f>player_stats[[#This Row],[Clean Sheets]]/MAX('epl_player_stats_24_25 '!AI:AI)*0.5+player_stats[[#This Row],[Goals Prevented Adjusted]]/MAX('epl_player_stats_24_25 '!BG:BG)*0.5</f>
        <v>0.20588235294117649</v>
      </c>
      <c r="G251">
        <f>player_stats[[#This Row],[Clean Sheets]]/MAX('epl_player_stats_24_25 '!AI:AI)*0.5+player_stats[[#This Row],[Clearances]]/MAX('epl_player_stats_24_25 '!AJ:AJ)*0.25+player_stats[[#This Row],[Tackles]]/MAX('epl_player_stats_24_25 '!AM:AM)*0.25</f>
        <v>1.7476542596159821E-2</v>
      </c>
      <c r="H251">
        <f>player_stats[[#This Row],[Touches]]/MAX('epl_player_stats_24_25 '!P:P)</f>
        <v>4.8102778607708396E-2</v>
      </c>
      <c r="I251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51">
        <f>player_stats[[#This Row],[Minutes]]/3420</f>
        <v>0.11257309941520467</v>
      </c>
      <c r="K251" s="2" cm="1">
        <f t="array" ref="K251">_xlfn.IFS(
E251="Goalkeeper",(
7*F251 + 2*J251 + H251),
E251="Defender",(
6*G251+3*H251+2*J251),
E251="Midfielder",(
2*G251+3*H251+4*I251+3*J251),
E251="Forward",(
6.25*I251+5*J251)
)</f>
        <v>1.4554955140347574</v>
      </c>
    </row>
    <row r="252" spans="1:11" x14ac:dyDescent="0.3">
      <c r="A252" t="s">
        <v>611</v>
      </c>
      <c r="B252">
        <v>23</v>
      </c>
      <c r="C252" t="s">
        <v>784</v>
      </c>
      <c r="D252" t="s">
        <v>59</v>
      </c>
      <c r="E252" t="s">
        <v>774</v>
      </c>
      <c r="F252">
        <f>player_stats[[#This Row],[Clean Sheets]]/MAX('epl_player_stats_24_25 '!AI:AI)*0.5+player_stats[[#This Row],[Goals Prevented Adjusted]]/MAX('epl_player_stats_24_25 '!BG:BG)*0.5</f>
        <v>0.27731092436974791</v>
      </c>
      <c r="G252">
        <f>player_stats[[#This Row],[Clean Sheets]]/MAX('epl_player_stats_24_25 '!AI:AI)*0.5+player_stats[[#This Row],[Clearances]]/MAX('epl_player_stats_24_25 '!AJ:AJ)*0.25+player_stats[[#This Row],[Tackles]]/MAX('epl_player_stats_24_25 '!AM:AM)*0.25</f>
        <v>0.21762567575964703</v>
      </c>
      <c r="H252">
        <f>player_stats[[#This Row],[Touches]]/MAX('epl_player_stats_24_25 '!P:P)</f>
        <v>0.45563190917239321</v>
      </c>
      <c r="I252">
        <f>player_stats[[#This Row],[Goals]]/MAX('epl_player_stats_24_25 '!H:H)*0.6+player_stats[[#This Row],[Assists]]/MAX('epl_player_stats_24_25 '!I:I)*0.25+player_stats[[#This Row],[Shots]]/MAX('epl_player_stats_24_25 '!K:K)*0.15+0.1</f>
        <v>0.1730575968846178</v>
      </c>
      <c r="J252">
        <f>player_stats[[#This Row],[Minutes]]/3420</f>
        <v>0.52339181286549707</v>
      </c>
      <c r="K252" s="2" cm="1">
        <f t="array" ref="K252">_xlfn.IFS(
E252="Goalkeeper",(
7*F252 + 2*J252 + H252),
E252="Defender",(
6*G252+3*H252+2*J252),
E252="Midfielder",(
2*G252+3*H252+4*I252+3*J252),
E252="Forward",(
6.25*I252+5*J252)
)</f>
        <v>3.7194334078060556</v>
      </c>
    </row>
    <row r="253" spans="1:11" x14ac:dyDescent="0.3">
      <c r="A253" t="s">
        <v>632</v>
      </c>
      <c r="B253">
        <v>19</v>
      </c>
      <c r="C253" t="s">
        <v>784</v>
      </c>
      <c r="D253" t="s">
        <v>96</v>
      </c>
      <c r="E253" t="s">
        <v>775</v>
      </c>
      <c r="F253">
        <f>player_stats[[#This Row],[Clean Sheets]]/MAX('epl_player_stats_24_25 '!AI:AI)*0.5+player_stats[[#This Row],[Goals Prevented Adjusted]]/MAX('epl_player_stats_24_25 '!BG:BG)*0.5</f>
        <v>0.20588235294117649</v>
      </c>
      <c r="G253">
        <f>player_stats[[#This Row],[Clean Sheets]]/MAX('epl_player_stats_24_25 '!AI:AI)*0.5+player_stats[[#This Row],[Clearances]]/MAX('epl_player_stats_24_25 '!AJ:AJ)*0.25+player_stats[[#This Row],[Tackles]]/MAX('epl_player_stats_24_25 '!AM:AM)*0.25</f>
        <v>3.1481078729882553E-2</v>
      </c>
      <c r="H253">
        <f>player_stats[[#This Row],[Touches]]/MAX('epl_player_stats_24_25 '!P:P)</f>
        <v>0.12309530923214819</v>
      </c>
      <c r="I253">
        <f>player_stats[[#This Row],[Goals]]/MAX('epl_player_stats_24_25 '!H:H)*0.6+player_stats[[#This Row],[Assists]]/MAX('epl_player_stats_24_25 '!I:I)*0.25+player_stats[[#This Row],[Shots]]/MAX('epl_player_stats_24_25 '!K:K)*0.15+0.1</f>
        <v>0.1526568682871679</v>
      </c>
      <c r="J253">
        <f>player_stats[[#This Row],[Minutes]]/3420</f>
        <v>0.24824561403508771</v>
      </c>
      <c r="K253" s="2" cm="1">
        <f t="array" ref="K253">_xlfn.IFS(
E253="Goalkeeper",(
7*F253 + 2*J253 + H253),
E253="Defender",(
6*G253+3*H253+2*J253),
E253="Midfielder",(
2*G253+3*H253+4*I253+3*J253),
E253="Forward",(
6.25*I253+5*J253)
)</f>
        <v>2.1953334969702381</v>
      </c>
    </row>
    <row r="254" spans="1:11" x14ac:dyDescent="0.3">
      <c r="A254" t="s">
        <v>377</v>
      </c>
      <c r="B254">
        <v>24</v>
      </c>
      <c r="C254" t="s">
        <v>356</v>
      </c>
      <c r="D254" t="s">
        <v>126</v>
      </c>
      <c r="E254" t="s">
        <v>773</v>
      </c>
      <c r="F254">
        <f>player_stats[[#This Row],[Clean Sheets]]/MAX('epl_player_stats_24_25 '!AI:AI)*0.5+player_stats[[#This Row],[Goals Prevented Adjusted]]/MAX('epl_player_stats_24_25 '!BG:BG)*0.5</f>
        <v>0.20588235294117649</v>
      </c>
      <c r="G254">
        <f>player_stats[[#This Row],[Clean Sheets]]/MAX('epl_player_stats_24_25 '!AI:AI)*0.5+player_stats[[#This Row],[Clearances]]/MAX('epl_player_stats_24_25 '!AJ:AJ)*0.25+player_stats[[#This Row],[Tackles]]/MAX('epl_player_stats_24_25 '!AM:AM)*0.25</f>
        <v>0.11679767600820232</v>
      </c>
      <c r="H254">
        <f>player_stats[[#This Row],[Touches]]/MAX('epl_player_stats_24_25 '!P:P)</f>
        <v>0.32566477442485808</v>
      </c>
      <c r="I254">
        <f>player_stats[[#This Row],[Goals]]/MAX('epl_player_stats_24_25 '!H:H)*0.6+player_stats[[#This Row],[Assists]]/MAX('epl_player_stats_24_25 '!I:I)*0.25+player_stats[[#This Row],[Shots]]/MAX('epl_player_stats_24_25 '!K:K)*0.15+0.1</f>
        <v>0.16408674078261415</v>
      </c>
      <c r="J254">
        <f>player_stats[[#This Row],[Minutes]]/3420</f>
        <v>0.57777777777777772</v>
      </c>
      <c r="K254" s="2" cm="1">
        <f t="array" ref="K254">_xlfn.IFS(
E254="Goalkeeper",(
7*F254 + 2*J254 + H254),
E254="Defender",(
6*G254+3*H254+2*J254),
E254="Midfielder",(
2*G254+3*H254+4*I254+3*J254),
E254="Forward",(
6.25*I254+5*J254)
)</f>
        <v>3.6002699717547686</v>
      </c>
    </row>
    <row r="255" spans="1:11" x14ac:dyDescent="0.3">
      <c r="A255" t="s">
        <v>639</v>
      </c>
      <c r="B255">
        <v>22</v>
      </c>
      <c r="C255" t="s">
        <v>783</v>
      </c>
      <c r="D255" t="s">
        <v>74</v>
      </c>
      <c r="E255" t="s">
        <v>775</v>
      </c>
      <c r="F255">
        <f>player_stats[[#This Row],[Clean Sheets]]/MAX('epl_player_stats_24_25 '!AI:AI)*0.5+player_stats[[#This Row],[Goals Prevented Adjusted]]/MAX('epl_player_stats_24_25 '!BG:BG)*0.5</f>
        <v>0.20588235294117649</v>
      </c>
      <c r="G255">
        <f>player_stats[[#This Row],[Clean Sheets]]/MAX('epl_player_stats_24_25 '!AI:AI)*0.5+player_stats[[#This Row],[Clearances]]/MAX('epl_player_stats_24_25 '!AJ:AJ)*0.25+player_stats[[#This Row],[Tackles]]/MAX('epl_player_stats_24_25 '!AM:AM)*0.25</f>
        <v>3.0634437333001925E-2</v>
      </c>
      <c r="H255">
        <f>player_stats[[#This Row],[Touches]]/MAX('epl_player_stats_24_25 '!P:P)</f>
        <v>0.12458918434418882</v>
      </c>
      <c r="I255">
        <f>player_stats[[#This Row],[Goals]]/MAX('epl_player_stats_24_25 '!H:H)*0.6+player_stats[[#This Row],[Assists]]/MAX('epl_player_stats_24_25 '!I:I)*0.25+player_stats[[#This Row],[Shots]]/MAX('epl_player_stats_24_25 '!K:K)*0.15+0.1</f>
        <v>0.16900477356949942</v>
      </c>
      <c r="J255">
        <f>player_stats[[#This Row],[Minutes]]/3420</f>
        <v>0.22807017543859648</v>
      </c>
      <c r="K255" s="2" cm="1">
        <f t="array" ref="K255">_xlfn.IFS(
E255="Goalkeeper",(
7*F255 + 2*J255 + H255),
E255="Defender",(
6*G255+3*H255+2*J255),
E255="Midfielder",(
2*G255+3*H255+4*I255+3*J255),
E255="Forward",(
6.25*I255+5*J255)
)</f>
        <v>2.1966307120023538</v>
      </c>
    </row>
    <row r="256" spans="1:11" x14ac:dyDescent="0.3">
      <c r="A256" t="s">
        <v>640</v>
      </c>
      <c r="B256">
        <v>32</v>
      </c>
      <c r="C256" t="s">
        <v>783</v>
      </c>
      <c r="D256" t="s">
        <v>59</v>
      </c>
      <c r="E256" t="s">
        <v>775</v>
      </c>
      <c r="F256">
        <f>player_stats[[#This Row],[Clean Sheets]]/MAX('epl_player_stats_24_25 '!AI:AI)*0.5+player_stats[[#This Row],[Goals Prevented Adjusted]]/MAX('epl_player_stats_24_25 '!BG:BG)*0.5</f>
        <v>0.20588235294117649</v>
      </c>
      <c r="G256">
        <f>player_stats[[#This Row],[Clean Sheets]]/MAX('epl_player_stats_24_25 '!AI:AI)*0.5+player_stats[[#This Row],[Clearances]]/MAX('epl_player_stats_24_25 '!AJ:AJ)*0.25+player_stats[[#This Row],[Tackles]]/MAX('epl_player_stats_24_25 '!AM:AM)*0.25</f>
        <v>1.165102839743988E-2</v>
      </c>
      <c r="H256">
        <f>player_stats[[#This Row],[Touches]]/MAX('epl_player_stats_24_25 '!P:P)</f>
        <v>4.5115028383627132E-2</v>
      </c>
      <c r="I256">
        <f>player_stats[[#This Row],[Goals]]/MAX('epl_player_stats_24_25 '!H:H)*0.6+player_stats[[#This Row],[Assists]]/MAX('epl_player_stats_24_25 '!I:I)*0.25+player_stats[[#This Row],[Shots]]/MAX('epl_player_stats_24_25 '!K:K)*0.15+0.1</f>
        <v>0.18289366245838828</v>
      </c>
      <c r="J256">
        <f>player_stats[[#This Row],[Minutes]]/3420</f>
        <v>7.8947368421052627E-2</v>
      </c>
      <c r="K256" s="2" cm="1">
        <f t="array" ref="K256">_xlfn.IFS(
E256="Goalkeeper",(
7*F256 + 2*J256 + H256),
E256="Defender",(
6*G256+3*H256+2*J256),
E256="Midfielder",(
2*G256+3*H256+4*I256+3*J256),
E256="Forward",(
6.25*I256+5*J256)
)</f>
        <v>1.53782223247019</v>
      </c>
    </row>
    <row r="257" spans="1:11" x14ac:dyDescent="0.3">
      <c r="A257" t="s">
        <v>643</v>
      </c>
      <c r="B257">
        <v>19</v>
      </c>
      <c r="C257" t="s">
        <v>783</v>
      </c>
      <c r="D257" t="s">
        <v>158</v>
      </c>
      <c r="E257" t="s">
        <v>775</v>
      </c>
      <c r="F257">
        <f>player_stats[[#This Row],[Clean Sheets]]/MAX('epl_player_stats_24_25 '!AI:AI)*0.5+player_stats[[#This Row],[Goals Prevented Adjusted]]/MAX('epl_player_stats_24_25 '!BG:BG)*0.5</f>
        <v>0.20588235294117649</v>
      </c>
      <c r="G257">
        <f>player_stats[[#This Row],[Clean Sheets]]/MAX('epl_player_stats_24_25 '!AI:AI)*0.5+player_stats[[#This Row],[Clearances]]/MAX('epl_player_stats_24_25 '!AJ:AJ)*0.25+player_stats[[#This Row],[Tackles]]/MAX('epl_player_stats_24_25 '!AM:AM)*0.25</f>
        <v>1.8323183993040452E-2</v>
      </c>
      <c r="H257">
        <f>player_stats[[#This Row],[Touches]]/MAX('epl_player_stats_24_25 '!P:P)</f>
        <v>5.1986853899014043E-2</v>
      </c>
      <c r="I257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57">
        <f>player_stats[[#This Row],[Minutes]]/3420</f>
        <v>0.11315789473684211</v>
      </c>
      <c r="K257" s="2" cm="1">
        <f t="array" ref="K257">_xlfn.IFS(
E257="Goalkeeper",(
7*F257 + 2*J257 + H257),
E257="Defender",(
6*G257+3*H257+2*J257),
E257="Midfielder",(
2*G257+3*H257+4*I257+3*J257),
E257="Forward",(
6.25*I257+5*J257)
)</f>
        <v>1.5045260480199933</v>
      </c>
    </row>
    <row r="258" spans="1:11" x14ac:dyDescent="0.3">
      <c r="A258" t="s">
        <v>557</v>
      </c>
      <c r="B258">
        <v>23</v>
      </c>
      <c r="C258" t="s">
        <v>785</v>
      </c>
      <c r="D258" t="s">
        <v>140</v>
      </c>
      <c r="E258" t="s">
        <v>774</v>
      </c>
      <c r="F258">
        <f>player_stats[[#This Row],[Clean Sheets]]/MAX('epl_player_stats_24_25 '!AI:AI)*0.5+player_stats[[#This Row],[Goals Prevented Adjusted]]/MAX('epl_player_stats_24_25 '!BG:BG)*0.5</f>
        <v>0.45588235294117652</v>
      </c>
      <c r="G258">
        <f>player_stats[[#This Row],[Clean Sheets]]/MAX('epl_player_stats_24_25 '!AI:AI)*0.5+player_stats[[#This Row],[Clearances]]/MAX('epl_player_stats_24_25 '!AJ:AJ)*0.25+player_stats[[#This Row],[Tackles]]/MAX('epl_player_stats_24_25 '!AM:AM)*0.25</f>
        <v>0.54313987447958745</v>
      </c>
      <c r="H258">
        <f>player_stats[[#This Row],[Touches]]/MAX('epl_player_stats_24_25 '!P:P)</f>
        <v>0.49805796235434718</v>
      </c>
      <c r="I258">
        <f>player_stats[[#This Row],[Goals]]/MAX('epl_player_stats_24_25 '!H:H)*0.6+player_stats[[#This Row],[Assists]]/MAX('epl_player_stats_24_25 '!I:I)*0.25+player_stats[[#This Row],[Shots]]/MAX('epl_player_stats_24_25 '!K:K)*0.15+0.1</f>
        <v>0.25333992839645747</v>
      </c>
      <c r="J258">
        <f>player_stats[[#This Row],[Minutes]]/3420</f>
        <v>0.75730994152046782</v>
      </c>
      <c r="K258" s="2" cm="1">
        <f t="array" ref="K258">_xlfn.IFS(
E258="Goalkeeper",(
7*F258 + 2*J258 + H258),
E258="Defender",(
6*G258+3*H258+2*J258),
E258="Midfielder",(
2*G258+3*H258+4*I258+3*J258),
E258="Forward",(
6.25*I258+5*J258)
)</f>
        <v>6.2676330169815024</v>
      </c>
    </row>
    <row r="259" spans="1:11" x14ac:dyDescent="0.3">
      <c r="A259" t="s">
        <v>499</v>
      </c>
      <c r="B259">
        <v>31</v>
      </c>
      <c r="C259" t="s">
        <v>787</v>
      </c>
      <c r="D259" t="s">
        <v>59</v>
      </c>
      <c r="E259" t="s">
        <v>774</v>
      </c>
      <c r="F259">
        <f>player_stats[[#This Row],[Clean Sheets]]/MAX('epl_player_stats_24_25 '!AI:AI)*0.5+player_stats[[#This Row],[Goals Prevented Adjusted]]/MAX('epl_player_stats_24_25 '!BG:BG)*0.5</f>
        <v>0.27731092436974791</v>
      </c>
      <c r="G259">
        <f>player_stats[[#This Row],[Clean Sheets]]/MAX('epl_player_stats_24_25 '!AI:AI)*0.5+player_stats[[#This Row],[Clearances]]/MAX('epl_player_stats_24_25 '!AJ:AJ)*0.25+player_stats[[#This Row],[Tackles]]/MAX('epl_player_stats_24_25 '!AM:AM)*0.25</f>
        <v>0.207365003417635</v>
      </c>
      <c r="H259">
        <f>player_stats[[#This Row],[Touches]]/MAX('epl_player_stats_24_25 '!P:P)</f>
        <v>0.40513893038541976</v>
      </c>
      <c r="I259">
        <f>player_stats[[#This Row],[Goals]]/MAX('epl_player_stats_24_25 '!H:H)*0.6+player_stats[[#This Row],[Assists]]/MAX('epl_player_stats_24_25 '!I:I)*0.25+player_stats[[#This Row],[Shots]]/MAX('epl_player_stats_24_25 '!K:K)*0.15+0.1</f>
        <v>0.15757490107405314</v>
      </c>
      <c r="J259">
        <f>player_stats[[#This Row],[Minutes]]/3420</f>
        <v>0.5137426900584795</v>
      </c>
      <c r="K259" s="2" cm="1">
        <f t="array" ref="K259">_xlfn.IFS(
E259="Goalkeeper",(
7*F259 + 2*J259 + H259),
E259="Defender",(
6*G259+3*H259+2*J259),
E259="Midfielder",(
2*G259+3*H259+4*I259+3*J259),
E259="Forward",(
6.25*I259+5*J259)
)</f>
        <v>3.4870921917790278</v>
      </c>
    </row>
    <row r="260" spans="1:11" x14ac:dyDescent="0.3">
      <c r="A260" t="s">
        <v>422</v>
      </c>
      <c r="B260">
        <v>26</v>
      </c>
      <c r="C260" t="s">
        <v>391</v>
      </c>
      <c r="D260" t="s">
        <v>80</v>
      </c>
      <c r="E260" t="s">
        <v>774</v>
      </c>
      <c r="F260">
        <f>player_stats[[#This Row],[Clean Sheets]]/MAX('epl_player_stats_24_25 '!AI:AI)*0.5+player_stats[[#This Row],[Goals Prevented Adjusted]]/MAX('epl_player_stats_24_25 '!BG:BG)*0.5</f>
        <v>0.31302521008403361</v>
      </c>
      <c r="G260">
        <f>player_stats[[#This Row],[Clean Sheets]]/MAX('epl_player_stats_24_25 '!AI:AI)*0.5+player_stats[[#This Row],[Clearances]]/MAX('epl_player_stats_24_25 '!AJ:AJ)*0.25+player_stats[[#This Row],[Tackles]]/MAX('epl_player_stats_24_25 '!AM:AM)*0.25</f>
        <v>0.37617287019200896</v>
      </c>
      <c r="H260">
        <f>player_stats[[#This Row],[Touches]]/MAX('epl_player_stats_24_25 '!P:P)</f>
        <v>0.58201374365103076</v>
      </c>
      <c r="I260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60">
        <f>player_stats[[#This Row],[Minutes]]/3420</f>
        <v>0.82222222222222219</v>
      </c>
      <c r="K260" s="2" cm="1">
        <f t="array" ref="K260">_xlfn.IFS(
E260="Goalkeeper",(
7*F260 + 2*J260 + H260),
E260="Defender",(
6*G260+3*H260+2*J260),
E260="Midfielder",(
2*G260+3*H260+4*I260+3*J260),
E260="Forward",(
6.25*I260+5*J260)
)</f>
        <v>5.6475228965495905</v>
      </c>
    </row>
    <row r="261" spans="1:11" x14ac:dyDescent="0.3">
      <c r="A261" t="s">
        <v>73</v>
      </c>
      <c r="B261">
        <v>23</v>
      </c>
      <c r="C261" t="s">
        <v>58</v>
      </c>
      <c r="D261" t="s">
        <v>74</v>
      </c>
      <c r="E261" t="s">
        <v>774</v>
      </c>
      <c r="F261">
        <f>player_stats[[#This Row],[Clean Sheets]]/MAX('epl_player_stats_24_25 '!AI:AI)*0.5+player_stats[[#This Row],[Goals Prevented Adjusted]]/MAX('epl_player_stats_24_25 '!BG:BG)*0.5</f>
        <v>0.45588235294117652</v>
      </c>
      <c r="G261">
        <f>player_stats[[#This Row],[Clean Sheets]]/MAX('epl_player_stats_24_25 '!AI:AI)*0.5+player_stats[[#This Row],[Clearances]]/MAX('epl_player_stats_24_25 '!AJ:AJ)*0.25+player_stats[[#This Row],[Tackles]]/MAX('epl_player_stats_24_25 '!AM:AM)*0.25</f>
        <v>0.40137792829180385</v>
      </c>
      <c r="H261">
        <f>player_stats[[#This Row],[Touches]]/MAX('epl_player_stats_24_25 '!P:P)</f>
        <v>0.52345383925903799</v>
      </c>
      <c r="I261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261">
        <f>player_stats[[#This Row],[Minutes]]/3420</f>
        <v>0.70818713450292403</v>
      </c>
      <c r="K261" s="2" cm="1">
        <f t="array" ref="K261">_xlfn.IFS(
E261="Goalkeeper",(
7*F261 + 2*J261 + H261),
E261="Defender",(
6*G261+3*H261+2*J261),
E261="Midfielder",(
2*G261+3*H261+4*I261+3*J261),
E261="Forward",(
6.25*I261+5*J261)
)</f>
        <v>5.3950033565337847</v>
      </c>
    </row>
    <row r="262" spans="1:11" x14ac:dyDescent="0.3">
      <c r="A262" t="s">
        <v>199</v>
      </c>
      <c r="B262">
        <v>26</v>
      </c>
      <c r="C262" t="s">
        <v>170</v>
      </c>
      <c r="D262" t="s">
        <v>76</v>
      </c>
      <c r="E262" t="s">
        <v>773</v>
      </c>
      <c r="F262">
        <f>player_stats[[#This Row],[Clean Sheets]]/MAX('epl_player_stats_24_25 '!AI:AI)*0.5+player_stats[[#This Row],[Goals Prevented Adjusted]]/MAX('epl_player_stats_24_25 '!BG:BG)*0.5</f>
        <v>0.24159663865546221</v>
      </c>
      <c r="G262">
        <f>player_stats[[#This Row],[Clean Sheets]]/MAX('epl_player_stats_24_25 '!AI:AI)*0.5+player_stats[[#This Row],[Clearances]]/MAX('epl_player_stats_24_25 '!AJ:AJ)*0.25+player_stats[[#This Row],[Tackles]]/MAX('epl_player_stats_24_25 '!AM:AM)*0.25</f>
        <v>0.15672963400236128</v>
      </c>
      <c r="H262">
        <f>player_stats[[#This Row],[Touches]]/MAX('epl_player_stats_24_25 '!P:P)</f>
        <v>0.3952793546459516</v>
      </c>
      <c r="I262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262">
        <f>player_stats[[#This Row],[Minutes]]/3420</f>
        <v>0.6625730994152047</v>
      </c>
      <c r="K262" s="2" cm="1">
        <f t="array" ref="K262">_xlfn.IFS(
E262="Goalkeeper",(
7*F262 + 2*J262 + H262),
E262="Defender",(
6*G262+3*H262+2*J262),
E262="Midfielder",(
2*G262+3*H262+4*I262+3*J262),
E262="Forward",(
6.25*I262+5*J262)
)</f>
        <v>4.2741468355772998</v>
      </c>
    </row>
    <row r="263" spans="1:11" x14ac:dyDescent="0.3">
      <c r="A263" t="s">
        <v>260</v>
      </c>
      <c r="B263">
        <v>24</v>
      </c>
      <c r="C263" t="s">
        <v>240</v>
      </c>
      <c r="D263" t="s">
        <v>59</v>
      </c>
      <c r="E263" t="s">
        <v>774</v>
      </c>
      <c r="F263">
        <f>player_stats[[#This Row],[Clean Sheets]]/MAX('epl_player_stats_24_25 '!AI:AI)*0.5+player_stats[[#This Row],[Goals Prevented Adjusted]]/MAX('epl_player_stats_24_25 '!BG:BG)*0.5</f>
        <v>0.27731092436974791</v>
      </c>
      <c r="G263">
        <f>player_stats[[#This Row],[Clean Sheets]]/MAX('epl_player_stats_24_25 '!AI:AI)*0.5+player_stats[[#This Row],[Clearances]]/MAX('epl_player_stats_24_25 '!AJ:AJ)*0.25+player_stats[[#This Row],[Tackles]]/MAX('epl_player_stats_24_25 '!AM:AM)*0.25</f>
        <v>0.11191977878580749</v>
      </c>
      <c r="H263">
        <f>player_stats[[#This Row],[Touches]]/MAX('epl_player_stats_24_25 '!P:P)</f>
        <v>0.2942933970720048</v>
      </c>
      <c r="I263">
        <f>player_stats[[#This Row],[Goals]]/MAX('epl_player_stats_24_25 '!H:H)*0.6+player_stats[[#This Row],[Assists]]/MAX('epl_player_stats_24_25 '!I:I)*0.25+player_stats[[#This Row],[Shots]]/MAX('epl_player_stats_24_25 '!K:K)*0.15+0.1</f>
        <v>0.16162772438917156</v>
      </c>
      <c r="J263">
        <f>player_stats[[#This Row],[Minutes]]/3420</f>
        <v>0.31111111111111112</v>
      </c>
      <c r="K263" s="2" cm="1">
        <f t="array" ref="K263">_xlfn.IFS(
E263="Goalkeeper",(
7*F263 + 2*J263 + H263),
E263="Defender",(
6*G263+3*H263+2*J263),
E263="Midfielder",(
2*G263+3*H263+4*I263+3*J263),
E263="Forward",(
6.25*I263+5*J263)
)</f>
        <v>2.1766210861530815</v>
      </c>
    </row>
    <row r="264" spans="1:11" x14ac:dyDescent="0.3">
      <c r="A264" t="s">
        <v>278</v>
      </c>
      <c r="B264">
        <v>24</v>
      </c>
      <c r="C264" t="s">
        <v>270</v>
      </c>
      <c r="D264" t="s">
        <v>167</v>
      </c>
      <c r="E264" t="s">
        <v>774</v>
      </c>
      <c r="F264">
        <f>player_stats[[#This Row],[Clean Sheets]]/MAX('epl_player_stats_24_25 '!AI:AI)*0.5+player_stats[[#This Row],[Goals Prevented Adjusted]]/MAX('epl_player_stats_24_25 '!BG:BG)*0.5</f>
        <v>0.45588235294117652</v>
      </c>
      <c r="G264">
        <f>player_stats[[#This Row],[Clean Sheets]]/MAX('epl_player_stats_24_25 '!AI:AI)*0.5+player_stats[[#This Row],[Clearances]]/MAX('epl_player_stats_24_25 '!AJ:AJ)*0.25+player_stats[[#This Row],[Tackles]]/MAX('epl_player_stats_24_25 '!AM:AM)*0.25</f>
        <v>0.45508140185173679</v>
      </c>
      <c r="H264">
        <f>player_stats[[#This Row],[Touches]]/MAX('epl_player_stats_24_25 '!P:P)</f>
        <v>0.34299372572452941</v>
      </c>
      <c r="I264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64">
        <f>player_stats[[#This Row],[Minutes]]/3420</f>
        <v>0.56257309941520472</v>
      </c>
      <c r="K264" s="2" cm="1">
        <f t="array" ref="K264">_xlfn.IFS(
E264="Goalkeeper",(
7*F264 + 2*J264 + H264),
E264="Defender",(
6*G264+3*H264+2*J264),
E264="Midfielder",(
2*G264+3*H264+4*I264+3*J264),
E264="Forward",(
6.25*I264+5*J264)
)</f>
        <v>4.8846157871144182</v>
      </c>
    </row>
    <row r="265" spans="1:11" x14ac:dyDescent="0.3">
      <c r="A265" t="s">
        <v>521</v>
      </c>
      <c r="B265">
        <v>32</v>
      </c>
      <c r="C265" t="s">
        <v>786</v>
      </c>
      <c r="D265" t="s">
        <v>59</v>
      </c>
      <c r="E265" t="s">
        <v>774</v>
      </c>
      <c r="F265">
        <f>player_stats[[#This Row],[Clean Sheets]]/MAX('epl_player_stats_24_25 '!AI:AI)*0.5+player_stats[[#This Row],[Goals Prevented Adjusted]]/MAX('epl_player_stats_24_25 '!BG:BG)*0.5</f>
        <v>0.67016806722689082</v>
      </c>
      <c r="G265">
        <f>player_stats[[#This Row],[Clean Sheets]]/MAX('epl_player_stats_24_25 '!AI:AI)*0.5+player_stats[[#This Row],[Clearances]]/MAX('epl_player_stats_24_25 '!AJ:AJ)*0.25+player_stats[[#This Row],[Tackles]]/MAX('epl_player_stats_24_25 '!AM:AM)*0.25</f>
        <v>0.73800720810290199</v>
      </c>
      <c r="H265">
        <f>player_stats[[#This Row],[Touches]]/MAX('epl_player_stats_24_25 '!P:P)</f>
        <v>0.72333432925007468</v>
      </c>
      <c r="I265">
        <f>player_stats[[#This Row],[Goals]]/MAX('epl_player_stats_24_25 '!H:H)*0.6+player_stats[[#This Row],[Assists]]/MAX('epl_player_stats_24_25 '!I:I)*0.25+player_stats[[#This Row],[Shots]]/MAX('epl_player_stats_24_25 '!K:K)*0.15+0.1</f>
        <v>0.191135921110483</v>
      </c>
      <c r="J265">
        <f>player_stats[[#This Row],[Minutes]]/3420</f>
        <v>0.97368421052631582</v>
      </c>
      <c r="K265" s="2" cm="1">
        <f t="array" ref="K265">_xlfn.IFS(
E265="Goalkeeper",(
7*F265 + 2*J265 + H265),
E265="Defender",(
6*G265+3*H265+2*J265),
E265="Midfielder",(
2*G265+3*H265+4*I265+3*J265),
E265="Forward",(
6.25*I265+5*J265)
)</f>
        <v>8.5454146574202667</v>
      </c>
    </row>
    <row r="266" spans="1:11" x14ac:dyDescent="0.3">
      <c r="A266" t="s">
        <v>656</v>
      </c>
      <c r="B266">
        <v>34</v>
      </c>
      <c r="C266" t="s">
        <v>783</v>
      </c>
      <c r="D266" t="s">
        <v>117</v>
      </c>
      <c r="E266" t="s">
        <v>775</v>
      </c>
      <c r="F266">
        <f>player_stats[[#This Row],[Clean Sheets]]/MAX('epl_player_stats_24_25 '!AI:AI)*0.5+player_stats[[#This Row],[Goals Prevented Adjusted]]/MAX('epl_player_stats_24_25 '!BG:BG)*0.5</f>
        <v>0.20588235294117649</v>
      </c>
      <c r="G266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266">
        <f>player_stats[[#This Row],[Touches]]/MAX('epl_player_stats_24_25 '!P:P)</f>
        <v>9.7400657305049293E-2</v>
      </c>
      <c r="I266">
        <f>player_stats[[#This Row],[Goals]]/MAX('epl_player_stats_24_25 '!H:H)*0.6+player_stats[[#This Row],[Assists]]/MAX('epl_player_stats_24_25 '!I:I)*0.25+player_stats[[#This Row],[Shots]]/MAX('epl_player_stats_24_25 '!K:K)*0.15+0.1</f>
        <v>0.18129985553671252</v>
      </c>
      <c r="J266">
        <f>player_stats[[#This Row],[Minutes]]/3420</f>
        <v>0.24678362573099416</v>
      </c>
      <c r="K266" s="2" cm="1">
        <f t="array" ref="K266">_xlfn.IFS(
E266="Goalkeeper",(
7*F266 + 2*J266 + H266),
E266="Defender",(
6*G266+3*H266+2*J266),
E266="Midfielder",(
2*G266+3*H266+4*I266+3*J266),
E266="Forward",(
6.25*I266+5*J266)
)</f>
        <v>2.3670422257594241</v>
      </c>
    </row>
    <row r="267" spans="1:11" x14ac:dyDescent="0.3">
      <c r="A267" t="s">
        <v>69</v>
      </c>
      <c r="B267">
        <v>24</v>
      </c>
      <c r="C267" t="s">
        <v>58</v>
      </c>
      <c r="D267" t="s">
        <v>70</v>
      </c>
      <c r="E267" t="s">
        <v>774</v>
      </c>
      <c r="F267">
        <f>player_stats[[#This Row],[Clean Sheets]]/MAX('epl_player_stats_24_25 '!AI:AI)*0.5+player_stats[[#This Row],[Goals Prevented Adjusted]]/MAX('epl_player_stats_24_25 '!BG:BG)*0.5</f>
        <v>0.31302521008403361</v>
      </c>
      <c r="G267">
        <f>player_stats[[#This Row],[Clean Sheets]]/MAX('epl_player_stats_24_25 '!AI:AI)*0.5+player_stats[[#This Row],[Clearances]]/MAX('epl_player_stats_24_25 '!AJ:AJ)*0.25+player_stats[[#This Row],[Tackles]]/MAX('epl_player_stats_24_25 '!AM:AM)*0.25</f>
        <v>0.20738053812216492</v>
      </c>
      <c r="H267">
        <f>player_stats[[#This Row],[Touches]]/MAX('epl_player_stats_24_25 '!P:P)</f>
        <v>0.2572452942933971</v>
      </c>
      <c r="I267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267">
        <f>player_stats[[#This Row],[Minutes]]/3420</f>
        <v>0.3266081871345029</v>
      </c>
      <c r="K267" s="2" cm="1">
        <f t="array" ref="K267">_xlfn.IFS(
E267="Goalkeeper",(
7*F267 + 2*J267 + H267),
E267="Defender",(
6*G267+3*H267+2*J267),
E267="Midfielder",(
2*G267+3*H267+4*I267+3*J267),
E267="Forward",(
6.25*I267+5*J267)
)</f>
        <v>2.6692354858821865</v>
      </c>
    </row>
    <row r="268" spans="1:11" x14ac:dyDescent="0.3">
      <c r="A268" t="s">
        <v>396</v>
      </c>
      <c r="B268">
        <v>31</v>
      </c>
      <c r="C268" t="s">
        <v>391</v>
      </c>
      <c r="D268" t="s">
        <v>59</v>
      </c>
      <c r="E268" t="s">
        <v>774</v>
      </c>
      <c r="F268">
        <f>player_stats[[#This Row],[Clean Sheets]]/MAX('epl_player_stats_24_25 '!AI:AI)*0.5+player_stats[[#This Row],[Goals Prevented Adjusted]]/MAX('epl_player_stats_24_25 '!BG:BG)*0.5</f>
        <v>0.27731092436974791</v>
      </c>
      <c r="G268">
        <f>player_stats[[#This Row],[Clean Sheets]]/MAX('epl_player_stats_24_25 '!AI:AI)*0.5+player_stats[[#This Row],[Clearances]]/MAX('epl_player_stats_24_25 '!AJ:AJ)*0.25+player_stats[[#This Row],[Tackles]]/MAX('epl_player_stats_24_25 '!AM:AM)*0.25</f>
        <v>0.16921176909215185</v>
      </c>
      <c r="H268">
        <f>player_stats[[#This Row],[Touches]]/MAX('epl_player_stats_24_25 '!P:P)</f>
        <v>0.36629817747236332</v>
      </c>
      <c r="I268">
        <f>player_stats[[#This Row],[Goals]]/MAX('epl_player_stats_24_25 '!H:H)*0.6+player_stats[[#This Row],[Assists]]/MAX('epl_player_stats_24_25 '!I:I)*0.25+player_stats[[#This Row],[Shots]]/MAX('epl_player_stats_24_25 '!K:K)*0.15+0.1</f>
        <v>0.12560768795929905</v>
      </c>
      <c r="J268">
        <f>player_stats[[#This Row],[Minutes]]/3420</f>
        <v>0.50087719298245614</v>
      </c>
      <c r="K268" s="2" cm="1">
        <f t="array" ref="K268">_xlfn.IFS(
E268="Goalkeeper",(
7*F268 + 2*J268 + H268),
E268="Defender",(
6*G268+3*H268+2*J268),
E268="Midfielder",(
2*G268+3*H268+4*I268+3*J268),
E268="Forward",(
6.25*I268+5*J268)
)</f>
        <v>3.1159195329349139</v>
      </c>
    </row>
    <row r="269" spans="1:11" x14ac:dyDescent="0.3">
      <c r="A269" t="s">
        <v>363</v>
      </c>
      <c r="B269">
        <v>24</v>
      </c>
      <c r="C269" t="s">
        <v>356</v>
      </c>
      <c r="D269" t="s">
        <v>59</v>
      </c>
      <c r="E269" t="s">
        <v>774</v>
      </c>
      <c r="F269">
        <f>player_stats[[#This Row],[Clean Sheets]]/MAX('epl_player_stats_24_25 '!AI:AI)*0.5+player_stats[[#This Row],[Goals Prevented Adjusted]]/MAX('epl_player_stats_24_25 '!BG:BG)*0.5</f>
        <v>0.20588235294117649</v>
      </c>
      <c r="G269">
        <f>player_stats[[#This Row],[Clean Sheets]]/MAX('epl_player_stats_24_25 '!AI:AI)*0.5+player_stats[[#This Row],[Clearances]]/MAX('epl_player_stats_24_25 '!AJ:AJ)*0.25+player_stats[[#This Row],[Tackles]]/MAX('epl_player_stats_24_25 '!AM:AM)*0.25</f>
        <v>0.12618063754427389</v>
      </c>
      <c r="H269">
        <f>player_stats[[#This Row],[Touches]]/MAX('epl_player_stats_24_25 '!P:P)</f>
        <v>0.19719151478936361</v>
      </c>
      <c r="I269">
        <f>player_stats[[#This Row],[Goals]]/MAX('epl_player_stats_24_25 '!H:H)*0.6+player_stats[[#This Row],[Assists]]/MAX('epl_player_stats_24_25 '!I:I)*0.25+player_stats[[#This Row],[Shots]]/MAX('epl_player_stats_24_25 '!K:K)*0.15+0.1</f>
        <v>0.16568054770428994</v>
      </c>
      <c r="J269">
        <f>player_stats[[#This Row],[Minutes]]/3420</f>
        <v>0.39415204678362575</v>
      </c>
      <c r="K269" s="2" cm="1">
        <f t="array" ref="K269">_xlfn.IFS(
E269="Goalkeeper",(
7*F269 + 2*J269 + H269),
E269="Defender",(
6*G269+3*H269+2*J269),
E269="Midfielder",(
2*G269+3*H269+4*I269+3*J269),
E269="Forward",(
6.25*I269+5*J269)
)</f>
        <v>2.1369624632009856</v>
      </c>
    </row>
    <row r="270" spans="1:11" x14ac:dyDescent="0.3">
      <c r="A270" t="s">
        <v>112</v>
      </c>
      <c r="B270">
        <v>29</v>
      </c>
      <c r="C270" t="s">
        <v>98</v>
      </c>
      <c r="D270" t="s">
        <v>78</v>
      </c>
      <c r="E270" t="s">
        <v>773</v>
      </c>
      <c r="F270">
        <f>player_stats[[#This Row],[Clean Sheets]]/MAX('epl_player_stats_24_25 '!AI:AI)*0.5+player_stats[[#This Row],[Goals Prevented Adjusted]]/MAX('epl_player_stats_24_25 '!BG:BG)*0.5</f>
        <v>0.27731092436974791</v>
      </c>
      <c r="G270">
        <f>player_stats[[#This Row],[Clean Sheets]]/MAX('epl_player_stats_24_25 '!AI:AI)*0.5+player_stats[[#This Row],[Clearances]]/MAX('epl_player_stats_24_25 '!AJ:AJ)*0.25+player_stats[[#This Row],[Tackles]]/MAX('epl_player_stats_24_25 '!AM:AM)*0.25</f>
        <v>0.14792145653389671</v>
      </c>
      <c r="H270">
        <f>player_stats[[#This Row],[Touches]]/MAX('epl_player_stats_24_25 '!P:P)</f>
        <v>0.35464595159844636</v>
      </c>
      <c r="I270">
        <f>player_stats[[#This Row],[Goals]]/MAX('epl_player_stats_24_25 '!H:H)*0.6+player_stats[[#This Row],[Assists]]/MAX('epl_player_stats_24_25 '!I:I)*0.25+player_stats[[#This Row],[Shots]]/MAX('epl_player_stats_24_25 '!K:K)*0.15+0.1</f>
        <v>0.25247471892469064</v>
      </c>
      <c r="J270">
        <f>player_stats[[#This Row],[Minutes]]/3420</f>
        <v>0.65204678362573099</v>
      </c>
      <c r="K270" s="2" cm="1">
        <f t="array" ref="K270">_xlfn.IFS(
E270="Goalkeeper",(
7*F270 + 2*J270 + H270),
E270="Defender",(
6*G270+3*H270+2*J270),
E270="Midfielder",(
2*G270+3*H270+4*I270+3*J270),
E270="Forward",(
6.25*I270+5*J270)
)</f>
        <v>4.3258199944390885</v>
      </c>
    </row>
    <row r="271" spans="1:11" x14ac:dyDescent="0.3">
      <c r="A271" t="s">
        <v>304</v>
      </c>
      <c r="B271">
        <v>39</v>
      </c>
      <c r="C271" t="s">
        <v>300</v>
      </c>
      <c r="D271" t="s">
        <v>59</v>
      </c>
      <c r="E271" t="s">
        <v>774</v>
      </c>
      <c r="F271">
        <f>player_stats[[#This Row],[Clean Sheets]]/MAX('epl_player_stats_24_25 '!AI:AI)*0.5+player_stats[[#This Row],[Goals Prevented Adjusted]]/MAX('epl_player_stats_24_25 '!BG:BG)*0.5</f>
        <v>0.45588235294117652</v>
      </c>
      <c r="G271">
        <f>player_stats[[#This Row],[Clean Sheets]]/MAX('epl_player_stats_24_25 '!AI:AI)*0.5+player_stats[[#This Row],[Clearances]]/MAX('epl_player_stats_24_25 '!AJ:AJ)*0.25+player_stats[[#This Row],[Tackles]]/MAX('epl_player_stats_24_25 '!AM:AM)*0.25</f>
        <v>0.41687379606039898</v>
      </c>
      <c r="H271">
        <f>player_stats[[#This Row],[Touches]]/MAX('epl_player_stats_24_25 '!P:P)</f>
        <v>0.36988347774126085</v>
      </c>
      <c r="I271">
        <f>player_stats[[#This Row],[Goals]]/MAX('epl_player_stats_24_25 '!H:H)*0.6+player_stats[[#This Row],[Assists]]/MAX('epl_player_stats_24_25 '!I:I)*0.25+player_stats[[#This Row],[Shots]]/MAX('epl_player_stats_24_25 '!K:K)*0.15+0.1</f>
        <v>0.17711042019973622</v>
      </c>
      <c r="J271">
        <f>player_stats[[#This Row],[Minutes]]/3420</f>
        <v>0.54649122807017547</v>
      </c>
      <c r="K271" s="2" cm="1">
        <f t="array" ref="K271">_xlfn.IFS(
E271="Goalkeeper",(
7*F271 + 2*J271 + H271),
E271="Defender",(
6*G271+3*H271+2*J271),
E271="Midfielder",(
2*G271+3*H271+4*I271+3*J271),
E271="Forward",(
6.25*I271+5*J271)
)</f>
        <v>4.7038756657265273</v>
      </c>
    </row>
    <row r="272" spans="1:11" x14ac:dyDescent="0.3">
      <c r="A272" t="s">
        <v>116</v>
      </c>
      <c r="B272">
        <v>26</v>
      </c>
      <c r="C272" t="s">
        <v>98</v>
      </c>
      <c r="D272" t="s">
        <v>117</v>
      </c>
      <c r="E272" t="s">
        <v>773</v>
      </c>
      <c r="F272">
        <f>player_stats[[#This Row],[Clean Sheets]]/MAX('epl_player_stats_24_25 '!AI:AI)*0.5+player_stats[[#This Row],[Goals Prevented Adjusted]]/MAX('epl_player_stats_24_25 '!BG:BG)*0.5</f>
        <v>0.20588235294117649</v>
      </c>
      <c r="G272">
        <f>player_stats[[#This Row],[Clean Sheets]]/MAX('epl_player_stats_24_25 '!AI:AI)*0.5+player_stats[[#This Row],[Clearances]]/MAX('epl_player_stats_24_25 '!AJ:AJ)*0.25+player_stats[[#This Row],[Tackles]]/MAX('epl_player_stats_24_25 '!AM:AM)*0.25</f>
        <v>2.142235754675946E-2</v>
      </c>
      <c r="H272">
        <f>player_stats[[#This Row],[Touches]]/MAX('epl_player_stats_24_25 '!P:P)</f>
        <v>0.179265013444876</v>
      </c>
      <c r="I272">
        <f>player_stats[[#This Row],[Goals]]/MAX('epl_player_stats_24_25 '!H:H)*0.6+player_stats[[#This Row],[Assists]]/MAX('epl_player_stats_24_25 '!I:I)*0.25+player_stats[[#This Row],[Shots]]/MAX('epl_player_stats_24_25 '!K:K)*0.15+0.1</f>
        <v>0.21731989196658502</v>
      </c>
      <c r="J272">
        <f>player_stats[[#This Row],[Minutes]]/3420</f>
        <v>0.33421052631578946</v>
      </c>
      <c r="K272" s="2" cm="1">
        <f t="array" ref="K272">_xlfn.IFS(
E272="Goalkeeper",(
7*F272 + 2*J272 + H272),
E272="Defender",(
6*G272+3*H272+2*J272),
E272="Midfielder",(
2*G272+3*H272+4*I272+3*J272),
E272="Forward",(
6.25*I272+5*J272)
)</f>
        <v>2.4525509022418555</v>
      </c>
    </row>
    <row r="273" spans="1:11" x14ac:dyDescent="0.3">
      <c r="A273" t="s">
        <v>395</v>
      </c>
      <c r="B273">
        <v>23</v>
      </c>
      <c r="C273" t="s">
        <v>391</v>
      </c>
      <c r="D273" t="s">
        <v>72</v>
      </c>
      <c r="E273" t="s">
        <v>774</v>
      </c>
      <c r="F273">
        <f>player_stats[[#This Row],[Clean Sheets]]/MAX('epl_player_stats_24_25 '!AI:AI)*0.5+player_stats[[#This Row],[Goals Prevented Adjusted]]/MAX('epl_player_stats_24_25 '!BG:BG)*0.5</f>
        <v>0.24159663865546221</v>
      </c>
      <c r="G273">
        <f>player_stats[[#This Row],[Clean Sheets]]/MAX('epl_player_stats_24_25 '!AI:AI)*0.5+player_stats[[#This Row],[Clearances]]/MAX('epl_player_stats_24_25 '!AJ:AJ)*0.25+player_stats[[#This Row],[Tackles]]/MAX('epl_player_stats_24_25 '!AM:AM)*0.25</f>
        <v>0.16121916361150812</v>
      </c>
      <c r="H273">
        <f>player_stats[[#This Row],[Touches]]/MAX('epl_player_stats_24_25 '!P:P)</f>
        <v>0.24738571855392888</v>
      </c>
      <c r="I273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73">
        <f>player_stats[[#This Row],[Minutes]]/3420</f>
        <v>0.32807017543859651</v>
      </c>
      <c r="K273" s="2" cm="1">
        <f t="array" ref="K273">_xlfn.IFS(
E273="Goalkeeper",(
7*F273 + 2*J273 + H273),
E273="Defender",(
6*G273+3*H273+2*J273),
E273="Midfielder",(
2*G273+3*H273+4*I273+3*J273),
E273="Forward",(
6.25*I273+5*J273)
)</f>
        <v>2.3656124882080283</v>
      </c>
    </row>
    <row r="274" spans="1:11" x14ac:dyDescent="0.3">
      <c r="A274" t="s">
        <v>380</v>
      </c>
      <c r="B274">
        <v>24</v>
      </c>
      <c r="C274" t="s">
        <v>356</v>
      </c>
      <c r="D274" t="s">
        <v>59</v>
      </c>
      <c r="E274" t="s">
        <v>774</v>
      </c>
      <c r="F274">
        <f>player_stats[[#This Row],[Clean Sheets]]/MAX('epl_player_stats_24_25 '!AI:AI)*0.5+player_stats[[#This Row],[Goals Prevented Adjusted]]/MAX('epl_player_stats_24_25 '!BG:BG)*0.5</f>
        <v>0.27731092436974791</v>
      </c>
      <c r="G274">
        <f>player_stats[[#This Row],[Clean Sheets]]/MAX('epl_player_stats_24_25 '!AI:AI)*0.5+player_stats[[#This Row],[Clearances]]/MAX('epl_player_stats_24_25 '!AJ:AJ)*0.25+player_stats[[#This Row],[Tackles]]/MAX('epl_player_stats_24_25 '!AM:AM)*0.25</f>
        <v>0.23124184428012179</v>
      </c>
      <c r="H274">
        <f>player_stats[[#This Row],[Touches]]/MAX('epl_player_stats_24_25 '!P:P)</f>
        <v>0.49028981177173586</v>
      </c>
      <c r="I274">
        <f>player_stats[[#This Row],[Goals]]/MAX('epl_player_stats_24_25 '!H:H)*0.6+player_stats[[#This Row],[Assists]]/MAX('epl_player_stats_24_25 '!I:I)*0.25+player_stats[[#This Row],[Shots]]/MAX('epl_player_stats_24_25 '!K:K)*0.15+0.1</f>
        <v>0.18781169524527355</v>
      </c>
      <c r="J274">
        <f>player_stats[[#This Row],[Minutes]]/3420</f>
        <v>0.80292397660818715</v>
      </c>
      <c r="K274" s="2" cm="1">
        <f t="array" ref="K274">_xlfn.IFS(
E274="Goalkeeper",(
7*F274 + 2*J274 + H274),
E274="Defender",(
6*G274+3*H274+2*J274),
E274="Midfielder",(
2*G274+3*H274+4*I274+3*J274),
E274="Forward",(
6.25*I274+5*J274)
)</f>
        <v>4.4641684542123121</v>
      </c>
    </row>
    <row r="275" spans="1:11" x14ac:dyDescent="0.3">
      <c r="A275" t="s">
        <v>184</v>
      </c>
      <c r="B275">
        <v>23</v>
      </c>
      <c r="C275" t="s">
        <v>170</v>
      </c>
      <c r="D275" t="s">
        <v>59</v>
      </c>
      <c r="E275" t="s">
        <v>773</v>
      </c>
      <c r="F275">
        <f>player_stats[[#This Row],[Clean Sheets]]/MAX('epl_player_stats_24_25 '!AI:AI)*0.5+player_stats[[#This Row],[Goals Prevented Adjusted]]/MAX('epl_player_stats_24_25 '!BG:BG)*0.5</f>
        <v>0.45588235294117652</v>
      </c>
      <c r="G275">
        <f>player_stats[[#This Row],[Clean Sheets]]/MAX('epl_player_stats_24_25 '!AI:AI)*0.5+player_stats[[#This Row],[Clearances]]/MAX('epl_player_stats_24_25 '!AJ:AJ)*0.25+player_stats[[#This Row],[Tackles]]/MAX('epl_player_stats_24_25 '!AM:AM)*0.25</f>
        <v>0.41028708133971292</v>
      </c>
      <c r="H275">
        <f>player_stats[[#This Row],[Touches]]/MAX('epl_player_stats_24_25 '!P:P)</f>
        <v>0.51180161338512098</v>
      </c>
      <c r="I275">
        <f>player_stats[[#This Row],[Goals]]/MAX('epl_player_stats_24_25 '!H:H)*0.6+player_stats[[#This Row],[Assists]]/MAX('epl_player_stats_24_25 '!I:I)*0.25+player_stats[[#This Row],[Shots]]/MAX('epl_player_stats_24_25 '!K:K)*0.15+0.1</f>
        <v>0.23120878085547392</v>
      </c>
      <c r="J275">
        <f>player_stats[[#This Row],[Minutes]]/3420</f>
        <v>0.90672514619883038</v>
      </c>
      <c r="K275" s="2" cm="1">
        <f t="array" ref="K275">_xlfn.IFS(
E275="Goalkeeper",(
7*F275 + 2*J275 + H275),
E275="Defender",(
6*G275+3*H275+2*J275),
E275="Midfielder",(
2*G275+3*H275+4*I275+3*J275),
E275="Forward",(
6.25*I275+5*J275)
)</f>
        <v>6.0009895648531755</v>
      </c>
    </row>
    <row r="276" spans="1:11" x14ac:dyDescent="0.3">
      <c r="A276" t="s">
        <v>109</v>
      </c>
      <c r="B276">
        <v>23</v>
      </c>
      <c r="C276" t="s">
        <v>98</v>
      </c>
      <c r="D276" t="s">
        <v>59</v>
      </c>
      <c r="E276" t="s">
        <v>773</v>
      </c>
      <c r="F276">
        <f>player_stats[[#This Row],[Clean Sheets]]/MAX('epl_player_stats_24_25 '!AI:AI)*0.5+player_stats[[#This Row],[Goals Prevented Adjusted]]/MAX('epl_player_stats_24_25 '!BG:BG)*0.5</f>
        <v>0.20588235294117649</v>
      </c>
      <c r="G276">
        <f>player_stats[[#This Row],[Clean Sheets]]/MAX('epl_player_stats_24_25 '!AI:AI)*0.5+player_stats[[#This Row],[Clearances]]/MAX('epl_player_stats_24_25 '!AJ:AJ)*0.25+player_stats[[#This Row],[Tackles]]/MAX('epl_player_stats_24_25 '!AM:AM)*0.25</f>
        <v>6.4655440253526375E-2</v>
      </c>
      <c r="H276">
        <f>player_stats[[#This Row],[Touches]]/MAX('epl_player_stats_24_25 '!P:P)</f>
        <v>0.24798326859874514</v>
      </c>
      <c r="I276">
        <f>player_stats[[#This Row],[Goals]]/MAX('epl_player_stats_24_25 '!H:H)*0.6+player_stats[[#This Row],[Assists]]/MAX('epl_player_stats_24_25 '!I:I)*0.25+player_stats[[#This Row],[Shots]]/MAX('epl_player_stats_24_25 '!K:K)*0.15+0.1</f>
        <v>0.20907763331449031</v>
      </c>
      <c r="J276">
        <f>player_stats[[#This Row],[Minutes]]/3420</f>
        <v>0.47602339181286552</v>
      </c>
      <c r="K276" s="2" cm="1">
        <f t="array" ref="K276">_xlfn.IFS(
E276="Goalkeeper",(
7*F276 + 2*J276 + H276),
E276="Defender",(
6*G276+3*H276+2*J276),
E276="Midfielder",(
2*G276+3*H276+4*I276+3*J276),
E276="Forward",(
6.25*I276+5*J276)
)</f>
        <v>3.1376413949998461</v>
      </c>
    </row>
    <row r="277" spans="1:11" x14ac:dyDescent="0.3">
      <c r="A277" t="s">
        <v>494</v>
      </c>
      <c r="B277">
        <v>32</v>
      </c>
      <c r="C277" t="s">
        <v>787</v>
      </c>
      <c r="D277" t="s">
        <v>66</v>
      </c>
      <c r="E277" t="s">
        <v>773</v>
      </c>
      <c r="F277">
        <f>player_stats[[#This Row],[Clean Sheets]]/MAX('epl_player_stats_24_25 '!AI:AI)*0.5+player_stats[[#This Row],[Goals Prevented Adjusted]]/MAX('epl_player_stats_24_25 '!BG:BG)*0.5</f>
        <v>0.31302521008403361</v>
      </c>
      <c r="G277">
        <f>player_stats[[#This Row],[Clean Sheets]]/MAX('epl_player_stats_24_25 '!AI:AI)*0.5+player_stats[[#This Row],[Clearances]]/MAX('epl_player_stats_24_25 '!AJ:AJ)*0.25+player_stats[[#This Row],[Tackles]]/MAX('epl_player_stats_24_25 '!AM:AM)*0.25</f>
        <v>0.31274467159634622</v>
      </c>
      <c r="H277">
        <f>player_stats[[#This Row],[Touches]]/MAX('epl_player_stats_24_25 '!P:P)</f>
        <v>0.38780997908574844</v>
      </c>
      <c r="I277">
        <f>player_stats[[#This Row],[Goals]]/MAX('epl_player_stats_24_25 '!H:H)*0.6+player_stats[[#This Row],[Assists]]/MAX('epl_player_stats_24_25 '!I:I)*0.25+player_stats[[#This Row],[Shots]]/MAX('epl_player_stats_24_25 '!K:K)*0.15+0.1</f>
        <v>0.19937817976257774</v>
      </c>
      <c r="J277">
        <f>player_stats[[#This Row],[Minutes]]/3420</f>
        <v>0.43771929824561401</v>
      </c>
      <c r="K277" s="2" cm="1">
        <f t="array" ref="K277">_xlfn.IFS(
E277="Goalkeeper",(
7*F277 + 2*J277 + H277),
E277="Defender",(
6*G277+3*H277+2*J277),
E277="Midfielder",(
2*G277+3*H277+4*I277+3*J277),
E277="Forward",(
6.25*I277+5*J277)
)</f>
        <v>3.8995898942370912</v>
      </c>
    </row>
    <row r="278" spans="1:11" x14ac:dyDescent="0.3">
      <c r="A278" t="s">
        <v>375</v>
      </c>
      <c r="B278">
        <v>23</v>
      </c>
      <c r="C278" t="s">
        <v>356</v>
      </c>
      <c r="D278" t="s">
        <v>59</v>
      </c>
      <c r="E278" t="s">
        <v>774</v>
      </c>
      <c r="F278">
        <f>player_stats[[#This Row],[Clean Sheets]]/MAX('epl_player_stats_24_25 '!AI:AI)*0.5+player_stats[[#This Row],[Goals Prevented Adjusted]]/MAX('epl_player_stats_24_25 '!BG:BG)*0.5</f>
        <v>0.27731092436974791</v>
      </c>
      <c r="G278">
        <f>player_stats[[#This Row],[Clean Sheets]]/MAX('epl_player_stats_24_25 '!AI:AI)*0.5+player_stats[[#This Row],[Clearances]]/MAX('epl_player_stats_24_25 '!AJ:AJ)*0.25+player_stats[[#This Row],[Tackles]]/MAX('epl_player_stats_24_25 '!AM:AM)*0.25</f>
        <v>0.29537687193189588</v>
      </c>
      <c r="H278">
        <f>player_stats[[#This Row],[Touches]]/MAX('epl_player_stats_24_25 '!P:P)</f>
        <v>0.4323274574245593</v>
      </c>
      <c r="I278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78">
        <f>player_stats[[#This Row],[Minutes]]/3420</f>
        <v>0.64473684210526316</v>
      </c>
      <c r="K278" s="2" cm="1">
        <f t="array" ref="K278">_xlfn.IFS(
E278="Goalkeeper",(
7*F278 + 2*J278 + H278),
E278="Defender",(
6*G278+3*H278+2*J278),
E278="Midfielder",(
2*G278+3*H278+4*I278+3*J278),
E278="Forward",(
6.25*I278+5*J278)
)</f>
        <v>4.3587172880755798</v>
      </c>
    </row>
    <row r="279" spans="1:11" x14ac:dyDescent="0.3">
      <c r="A279" t="s">
        <v>600</v>
      </c>
      <c r="B279">
        <v>24</v>
      </c>
      <c r="C279" t="s">
        <v>566</v>
      </c>
      <c r="D279" t="s">
        <v>92</v>
      </c>
      <c r="E279" t="s">
        <v>774</v>
      </c>
      <c r="F279">
        <f>player_stats[[#This Row],[Clean Sheets]]/MAX('epl_player_stats_24_25 '!AI:AI)*0.5+player_stats[[#This Row],[Goals Prevented Adjusted]]/MAX('epl_player_stats_24_25 '!BG:BG)*0.5</f>
        <v>0.20588235294117649</v>
      </c>
      <c r="G279">
        <f>player_stats[[#This Row],[Clean Sheets]]/MAX('epl_player_stats_24_25 '!AI:AI)*0.5+player_stats[[#This Row],[Clearances]]/MAX('epl_player_stats_24_25 '!AJ:AJ)*0.25+player_stats[[#This Row],[Tackles]]/MAX('epl_player_stats_24_25 '!AM:AM)*0.25</f>
        <v>0.10579133784875411</v>
      </c>
      <c r="H279">
        <f>player_stats[[#This Row],[Touches]]/MAX('epl_player_stats_24_25 '!P:P)</f>
        <v>0.32715864953689872</v>
      </c>
      <c r="I279">
        <f>player_stats[[#This Row],[Goals]]/MAX('epl_player_stats_24_25 '!H:H)*0.6+player_stats[[#This Row],[Assists]]/MAX('epl_player_stats_24_25 '!I:I)*0.25+player_stats[[#This Row],[Shots]]/MAX('epl_player_stats_24_25 '!K:K)*0.15+0.1</f>
        <v>0.16900477356949942</v>
      </c>
      <c r="J279">
        <f>player_stats[[#This Row],[Minutes]]/3420</f>
        <v>0.4546783625730994</v>
      </c>
      <c r="K279" s="2" cm="1">
        <f t="array" ref="K279">_xlfn.IFS(
E279="Goalkeeper",(
7*F279 + 2*J279 + H279),
E279="Defender",(
6*G279+3*H279+2*J279),
E279="Midfielder",(
2*G279+3*H279+4*I279+3*J279),
E279="Forward",(
6.25*I279+5*J279)
)</f>
        <v>2.5255807008494195</v>
      </c>
    </row>
    <row r="280" spans="1:11" x14ac:dyDescent="0.3">
      <c r="A280" t="s">
        <v>231</v>
      </c>
      <c r="B280">
        <v>26</v>
      </c>
      <c r="C280" t="s">
        <v>205</v>
      </c>
      <c r="D280" t="s">
        <v>224</v>
      </c>
      <c r="E280" t="s">
        <v>774</v>
      </c>
      <c r="F280">
        <f>player_stats[[#This Row],[Clean Sheets]]/MAX('epl_player_stats_24_25 '!AI:AI)*0.5+player_stats[[#This Row],[Goals Prevented Adjusted]]/MAX('epl_player_stats_24_25 '!BG:BG)*0.5</f>
        <v>0.31302521008403361</v>
      </c>
      <c r="G280">
        <f>player_stats[[#This Row],[Clean Sheets]]/MAX('epl_player_stats_24_25 '!AI:AI)*0.5+player_stats[[#This Row],[Clearances]]/MAX('epl_player_stats_24_25 '!AJ:AJ)*0.25+player_stats[[#This Row],[Tackles]]/MAX('epl_player_stats_24_25 '!AM:AM)*0.25</f>
        <v>0.28820760579133786</v>
      </c>
      <c r="H280">
        <f>player_stats[[#This Row],[Touches]]/MAX('epl_player_stats_24_25 '!P:P)</f>
        <v>0.59784881983866145</v>
      </c>
      <c r="I280">
        <f>player_stats[[#This Row],[Goals]]/MAX('epl_player_stats_24_25 '!H:H)*0.6+player_stats[[#This Row],[Assists]]/MAX('epl_player_stats_24_25 '!I:I)*0.25+player_stats[[#This Row],[Shots]]/MAX('epl_player_stats_24_25 '!K:K)*0.15+0.1</f>
        <v>0.20343100307769613</v>
      </c>
      <c r="J280">
        <f>player_stats[[#This Row],[Minutes]]/3420</f>
        <v>0.70263157894736838</v>
      </c>
      <c r="K280" s="2" cm="1">
        <f t="array" ref="K280">_xlfn.IFS(
E280="Goalkeeper",(
7*F280 + 2*J280 + H280),
E280="Defender",(
6*G280+3*H280+2*J280),
E280="Midfielder",(
2*G280+3*H280+4*I280+3*J280),
E280="Forward",(
6.25*I280+5*J280)
)</f>
        <v>4.9280552521587486</v>
      </c>
    </row>
    <row r="281" spans="1:11" x14ac:dyDescent="0.3">
      <c r="A281" t="s">
        <v>316</v>
      </c>
      <c r="B281">
        <v>31</v>
      </c>
      <c r="C281" t="s">
        <v>300</v>
      </c>
      <c r="D281" t="s">
        <v>59</v>
      </c>
      <c r="E281" t="s">
        <v>774</v>
      </c>
      <c r="F281">
        <f>player_stats[[#This Row],[Clean Sheets]]/MAX('epl_player_stats_24_25 '!AI:AI)*0.5+player_stats[[#This Row],[Goals Prevented Adjusted]]/MAX('epl_player_stats_24_25 '!BG:BG)*0.5</f>
        <v>0.56302521008403361</v>
      </c>
      <c r="G281">
        <f>player_stats[[#This Row],[Clean Sheets]]/MAX('epl_player_stats_24_25 '!AI:AI)*0.5+player_stats[[#This Row],[Clearances]]/MAX('epl_player_stats_24_25 '!AJ:AJ)*0.25+player_stats[[#This Row],[Tackles]]/MAX('epl_player_stats_24_25 '!AM:AM)*0.25</f>
        <v>0.69335269993164728</v>
      </c>
      <c r="H281">
        <f>player_stats[[#This Row],[Touches]]/MAX('epl_player_stats_24_25 '!P:P)</f>
        <v>0.52913056468479236</v>
      </c>
      <c r="I281">
        <f>player_stats[[#This Row],[Goals]]/MAX('epl_player_stats_24_25 '!H:H)*0.6+player_stats[[#This Row],[Assists]]/MAX('epl_player_stats_24_25 '!I:I)*0.25+player_stats[[#This Row],[Shots]]/MAX('epl_player_stats_24_25 '!K:K)*0.15+0.1</f>
        <v>0.17146378996294204</v>
      </c>
      <c r="J281">
        <f>player_stats[[#This Row],[Minutes]]/3420</f>
        <v>0.85497076023391816</v>
      </c>
      <c r="K281" s="2" cm="1">
        <f t="array" ref="K281">_xlfn.IFS(
E281="Goalkeeper",(
7*F281 + 2*J281 + H281),
E281="Defender",(
6*G281+3*H281+2*J281),
E281="Midfielder",(
2*G281+3*H281+4*I281+3*J281),
E281="Forward",(
6.25*I281+5*J281)
)</f>
        <v>7.4574494141120971</v>
      </c>
    </row>
    <row r="282" spans="1:11" x14ac:dyDescent="0.3">
      <c r="A282" t="s">
        <v>584</v>
      </c>
      <c r="B282">
        <v>22</v>
      </c>
      <c r="C282" t="s">
        <v>566</v>
      </c>
      <c r="D282" t="s">
        <v>94</v>
      </c>
      <c r="E282" t="s">
        <v>773</v>
      </c>
      <c r="F282">
        <f>player_stats[[#This Row],[Clean Sheets]]/MAX('epl_player_stats_24_25 '!AI:AI)*0.5+player_stats[[#This Row],[Goals Prevented Adjusted]]/MAX('epl_player_stats_24_25 '!BG:BG)*0.5</f>
        <v>0.20588235294117649</v>
      </c>
      <c r="G282">
        <f>player_stats[[#This Row],[Clean Sheets]]/MAX('epl_player_stats_24_25 '!AI:AI)*0.5+player_stats[[#This Row],[Clearances]]/MAX('epl_player_stats_24_25 '!AJ:AJ)*0.25+player_stats[[#This Row],[Tackles]]/MAX('epl_player_stats_24_25 '!AM:AM)*0.25</f>
        <v>4.8584788417324304E-2</v>
      </c>
      <c r="H282">
        <f>player_stats[[#This Row],[Touches]]/MAX('epl_player_stats_24_25 '!P:P)</f>
        <v>0.19749028981177175</v>
      </c>
      <c r="I282">
        <f>player_stats[[#This Row],[Goals]]/MAX('epl_player_stats_24_25 '!H:H)*0.6+player_stats[[#This Row],[Assists]]/MAX('epl_player_stats_24_25 '!I:I)*0.25+player_stats[[#This Row],[Shots]]/MAX('epl_player_stats_24_25 '!K:K)*0.15+0.1</f>
        <v>0.20589001947113875</v>
      </c>
      <c r="J282">
        <f>player_stats[[#This Row],[Minutes]]/3420</f>
        <v>0.41111111111111109</v>
      </c>
      <c r="K282" s="2" cm="1">
        <f t="array" ref="K282">_xlfn.IFS(
E282="Goalkeeper",(
7*F282 + 2*J282 + H282),
E282="Defender",(
6*G282+3*H282+2*J282),
E282="Midfielder",(
2*G282+3*H282+4*I282+3*J282),
E282="Forward",(
6.25*I282+5*J282)
)</f>
        <v>2.7465338574878522</v>
      </c>
    </row>
    <row r="283" spans="1:11" x14ac:dyDescent="0.3">
      <c r="A283" t="s">
        <v>313</v>
      </c>
      <c r="B283">
        <v>27</v>
      </c>
      <c r="C283" t="s">
        <v>300</v>
      </c>
      <c r="D283" t="s">
        <v>59</v>
      </c>
      <c r="E283" t="s">
        <v>773</v>
      </c>
      <c r="F283">
        <f>player_stats[[#This Row],[Clean Sheets]]/MAX('epl_player_stats_24_25 '!AI:AI)*0.5+player_stats[[#This Row],[Goals Prevented Adjusted]]/MAX('epl_player_stats_24_25 '!BG:BG)*0.5</f>
        <v>0.27731092436974791</v>
      </c>
      <c r="G283">
        <f>player_stats[[#This Row],[Clean Sheets]]/MAX('epl_player_stats_24_25 '!AI:AI)*0.5+player_stats[[#This Row],[Clearances]]/MAX('epl_player_stats_24_25 '!AJ:AJ)*0.25+player_stats[[#This Row],[Tackles]]/MAX('epl_player_stats_24_25 '!AM:AM)*0.25</f>
        <v>0.1636037407568508</v>
      </c>
      <c r="H283">
        <f>player_stats[[#This Row],[Touches]]/MAX('epl_player_stats_24_25 '!P:P)</f>
        <v>0.31102479832685986</v>
      </c>
      <c r="I283">
        <f>player_stats[[#This Row],[Goals]]/MAX('epl_player_stats_24_25 '!H:H)*0.6+player_stats[[#This Row],[Assists]]/MAX('epl_player_stats_24_25 '!I:I)*0.25+player_stats[[#This Row],[Shots]]/MAX('epl_player_stats_24_25 '!K:K)*0.15+0.1</f>
        <v>0.19200113058224985</v>
      </c>
      <c r="J283">
        <f>player_stats[[#This Row],[Minutes]]/3420</f>
        <v>0.60906432748538009</v>
      </c>
      <c r="K283" s="2" cm="1">
        <f t="array" ref="K283">_xlfn.IFS(
E283="Goalkeeper",(
7*F283 + 2*J283 + H283),
E283="Defender",(
6*G283+3*H283+2*J283),
E283="Midfielder",(
2*G283+3*H283+4*I283+3*J283),
E283="Forward",(
6.25*I283+5*J283)
)</f>
        <v>3.8554793812794208</v>
      </c>
    </row>
    <row r="284" spans="1:11" x14ac:dyDescent="0.3">
      <c r="A284" t="s">
        <v>221</v>
      </c>
      <c r="B284">
        <v>24</v>
      </c>
      <c r="C284" t="s">
        <v>205</v>
      </c>
      <c r="D284" t="s">
        <v>74</v>
      </c>
      <c r="E284" t="s">
        <v>774</v>
      </c>
      <c r="F284">
        <f>player_stats[[#This Row],[Clean Sheets]]/MAX('epl_player_stats_24_25 '!AI:AI)*0.5+player_stats[[#This Row],[Goals Prevented Adjusted]]/MAX('epl_player_stats_24_25 '!BG:BG)*0.5</f>
        <v>0.45588235294117652</v>
      </c>
      <c r="G284">
        <f>player_stats[[#This Row],[Clean Sheets]]/MAX('epl_player_stats_24_25 '!AI:AI)*0.5+player_stats[[#This Row],[Clearances]]/MAX('epl_player_stats_24_25 '!AJ:AJ)*0.25+player_stats[[#This Row],[Tackles]]/MAX('epl_player_stats_24_25 '!AM:AM)*0.25</f>
        <v>0.47818150748772759</v>
      </c>
      <c r="H284">
        <f>player_stats[[#This Row],[Touches]]/MAX('epl_player_stats_24_25 '!P:P)</f>
        <v>0.79025993426949503</v>
      </c>
      <c r="I284">
        <f>player_stats[[#This Row],[Goals]]/MAX('epl_player_stats_24_25 '!H:H)*0.6+player_stats[[#This Row],[Assists]]/MAX('epl_player_stats_24_25 '!I:I)*0.25+player_stats[[#This Row],[Shots]]/MAX('epl_player_stats_24_25 '!K:K)*0.15+0.1</f>
        <v>0.17638182274982728</v>
      </c>
      <c r="J284">
        <f>player_stats[[#This Row],[Minutes]]/3420</f>
        <v>0.86520467836257309</v>
      </c>
      <c r="K284" s="2" cm="1">
        <f t="array" ref="K284">_xlfn.IFS(
E284="Goalkeeper",(
7*F284 + 2*J284 + H284),
E284="Defender",(
6*G284+3*H284+2*J284),
E284="Midfielder",(
2*G284+3*H284+4*I284+3*J284),
E284="Forward",(
6.25*I284+5*J284)
)</f>
        <v>6.9702782044599969</v>
      </c>
    </row>
    <row r="285" spans="1:11" x14ac:dyDescent="0.3">
      <c r="A285" t="s">
        <v>638</v>
      </c>
      <c r="B285">
        <v>27</v>
      </c>
      <c r="C285" t="s">
        <v>783</v>
      </c>
      <c r="D285" t="s">
        <v>62</v>
      </c>
      <c r="E285" t="s">
        <v>773</v>
      </c>
      <c r="F285">
        <f>player_stats[[#This Row],[Clean Sheets]]/MAX('epl_player_stats_24_25 '!AI:AI)*0.5+player_stats[[#This Row],[Goals Prevented Adjusted]]/MAX('epl_player_stats_24_25 '!BG:BG)*0.5</f>
        <v>0.20588235294117649</v>
      </c>
      <c r="G285">
        <f>player_stats[[#This Row],[Clean Sheets]]/MAX('epl_player_stats_24_25 '!AI:AI)*0.5+player_stats[[#This Row],[Clearances]]/MAX('epl_player_stats_24_25 '!AJ:AJ)*0.25+player_stats[[#This Row],[Tackles]]/MAX('epl_player_stats_24_25 '!AM:AM)*0.25</f>
        <v>4.9703287143478533E-2</v>
      </c>
      <c r="H285">
        <f>player_stats[[#This Row],[Touches]]/MAX('epl_player_stats_24_25 '!P:P)</f>
        <v>0.25156856886764267</v>
      </c>
      <c r="I285">
        <f>player_stats[[#This Row],[Goals]]/MAX('epl_player_stats_24_25 '!H:H)*0.6+player_stats[[#This Row],[Assists]]/MAX('epl_player_stats_24_25 '!I:I)*0.25+player_stats[[#This Row],[Shots]]/MAX('epl_player_stats_24_25 '!K:K)*0.15+0.1</f>
        <v>0.19605395389736827</v>
      </c>
      <c r="J285">
        <f>player_stats[[#This Row],[Minutes]]/3420</f>
        <v>0.41052631578947368</v>
      </c>
      <c r="K285" s="2" cm="1">
        <f t="array" ref="K285">_xlfn.IFS(
E285="Goalkeeper",(
7*F285 + 2*J285 + H285),
E285="Defender",(
6*G285+3*H285+2*J285),
E285="Midfielder",(
2*G285+3*H285+4*I285+3*J285),
E285="Forward",(
6.25*I285+5*J285)
)</f>
        <v>2.8699070438477792</v>
      </c>
    </row>
    <row r="286" spans="1:11" x14ac:dyDescent="0.3">
      <c r="A286" t="s">
        <v>322</v>
      </c>
      <c r="B286">
        <v>26</v>
      </c>
      <c r="C286" t="s">
        <v>300</v>
      </c>
      <c r="D286" t="s">
        <v>80</v>
      </c>
      <c r="E286" t="s">
        <v>773</v>
      </c>
      <c r="F286">
        <f>player_stats[[#This Row],[Clean Sheets]]/MAX('epl_player_stats_24_25 '!AI:AI)*0.5+player_stats[[#This Row],[Goals Prevented Adjusted]]/MAX('epl_player_stats_24_25 '!BG:BG)*0.5</f>
        <v>0.31302521008403361</v>
      </c>
      <c r="G286">
        <f>player_stats[[#This Row],[Clean Sheets]]/MAX('epl_player_stats_24_25 '!AI:AI)*0.5+player_stats[[#This Row],[Clearances]]/MAX('epl_player_stats_24_25 '!AJ:AJ)*0.25+player_stats[[#This Row],[Tackles]]/MAX('epl_player_stats_24_25 '!AM:AM)*0.25</f>
        <v>0.158912259988815</v>
      </c>
      <c r="H286">
        <f>player_stats[[#This Row],[Touches]]/MAX('epl_player_stats_24_25 '!P:P)</f>
        <v>0.19808783985658798</v>
      </c>
      <c r="I286">
        <f>player_stats[[#This Row],[Goals]]/MAX('epl_player_stats_24_25 '!H:H)*0.6+player_stats[[#This Row],[Assists]]/MAX('epl_player_stats_24_25 '!I:I)*0.25+player_stats[[#This Row],[Shots]]/MAX('epl_player_stats_24_25 '!K:K)*0.15+0.1</f>
        <v>0.16003391746749576</v>
      </c>
      <c r="J286">
        <f>player_stats[[#This Row],[Minutes]]/3420</f>
        <v>0.36695906432748537</v>
      </c>
      <c r="K286" s="2" cm="1">
        <f t="array" ref="K286">_xlfn.IFS(
E286="Goalkeeper",(
7*F286 + 2*J286 + H286),
E286="Defender",(
6*G286+3*H286+2*J286),
E286="Midfielder",(
2*G286+3*H286+4*I286+3*J286),
E286="Forward",(
6.25*I286+5*J286)
)</f>
        <v>2.6531009023998333</v>
      </c>
    </row>
    <row r="287" spans="1:11" x14ac:dyDescent="0.3">
      <c r="A287" t="s">
        <v>607</v>
      </c>
      <c r="B287">
        <v>26</v>
      </c>
      <c r="C287" t="s">
        <v>784</v>
      </c>
      <c r="D287" t="s">
        <v>105</v>
      </c>
      <c r="E287" t="s">
        <v>774</v>
      </c>
      <c r="F287">
        <f>player_stats[[#This Row],[Clean Sheets]]/MAX('epl_player_stats_24_25 '!AI:AI)*0.5+player_stats[[#This Row],[Goals Prevented Adjusted]]/MAX('epl_player_stats_24_25 '!BG:BG)*0.5</f>
        <v>0.27731092436974791</v>
      </c>
      <c r="G287">
        <f>player_stats[[#This Row],[Clean Sheets]]/MAX('epl_player_stats_24_25 '!AI:AI)*0.5+player_stats[[#This Row],[Clearances]]/MAX('epl_player_stats_24_25 '!AJ:AJ)*0.25+player_stats[[#This Row],[Tackles]]/MAX('epl_player_stats_24_25 '!AM:AM)*0.25</f>
        <v>0.19093705337724476</v>
      </c>
      <c r="H287">
        <f>player_stats[[#This Row],[Touches]]/MAX('epl_player_stats_24_25 '!P:P)</f>
        <v>0.42366298177472361</v>
      </c>
      <c r="I287">
        <f>player_stats[[#This Row],[Goals]]/MAX('epl_player_stats_24_25 '!H:H)*0.6+player_stats[[#This Row],[Assists]]/MAX('epl_player_stats_24_25 '!I:I)*0.25+player_stats[[#This Row],[Shots]]/MAX('epl_player_stats_24_25 '!K:K)*0.15+0.1</f>
        <v>0.16003391746749576</v>
      </c>
      <c r="J287">
        <f>player_stats[[#This Row],[Minutes]]/3420</f>
        <v>0.41520467836257308</v>
      </c>
      <c r="K287" s="2" cm="1">
        <f t="array" ref="K287">_xlfn.IFS(
E287="Goalkeeper",(
7*F287 + 2*J287 + H287),
E287="Defender",(
6*G287+3*H287+2*J287),
E287="Midfielder",(
2*G287+3*H287+4*I287+3*J287),
E287="Forward",(
6.25*I287+5*J287)
)</f>
        <v>3.2470206223127858</v>
      </c>
    </row>
    <row r="288" spans="1:11" x14ac:dyDescent="0.3">
      <c r="A288" t="s">
        <v>480</v>
      </c>
      <c r="B288">
        <v>19</v>
      </c>
      <c r="C288" t="s">
        <v>453</v>
      </c>
      <c r="D288" t="s">
        <v>59</v>
      </c>
      <c r="E288" t="s">
        <v>774</v>
      </c>
      <c r="F288">
        <f>player_stats[[#This Row],[Clean Sheets]]/MAX('epl_player_stats_24_25 '!AI:AI)*0.5+player_stats[[#This Row],[Goals Prevented Adjusted]]/MAX('epl_player_stats_24_25 '!BG:BG)*0.5</f>
        <v>0.31302521008403361</v>
      </c>
      <c r="G288">
        <f>player_stats[[#This Row],[Clean Sheets]]/MAX('epl_player_stats_24_25 '!AI:AI)*0.5+player_stats[[#This Row],[Clearances]]/MAX('epl_player_stats_24_25 '!AJ:AJ)*0.25+player_stats[[#This Row],[Tackles]]/MAX('epl_player_stats_24_25 '!AM:AM)*0.25</f>
        <v>0.20485614863605292</v>
      </c>
      <c r="H288">
        <f>player_stats[[#This Row],[Touches]]/MAX('epl_player_stats_24_25 '!P:P)</f>
        <v>0.46579025993426948</v>
      </c>
      <c r="I288">
        <f>player_stats[[#This Row],[Goals]]/MAX('epl_player_stats_24_25 '!H:H)*0.6+player_stats[[#This Row],[Assists]]/MAX('epl_player_stats_24_25 '!I:I)*0.25+player_stats[[#This Row],[Shots]]/MAX('epl_player_stats_24_25 '!K:K)*0.15+0.1</f>
        <v>0.1730575968846178</v>
      </c>
      <c r="J288">
        <f>player_stats[[#This Row],[Minutes]]/3420</f>
        <v>0.55292397660818715</v>
      </c>
      <c r="K288" s="2" cm="1">
        <f t="array" ref="K288">_xlfn.IFS(
E288="Goalkeeper",(
7*F288 + 2*J288 + H288),
E288="Defender",(
6*G288+3*H288+2*J288),
E288="Midfielder",(
2*G288+3*H288+4*I288+3*J288),
E288="Forward",(
6.25*I288+5*J288)
)</f>
        <v>3.7323556248354999</v>
      </c>
    </row>
    <row r="289" spans="1:11" x14ac:dyDescent="0.3">
      <c r="A289" t="s">
        <v>577</v>
      </c>
      <c r="B289">
        <v>30</v>
      </c>
      <c r="C289" t="s">
        <v>566</v>
      </c>
      <c r="D289" t="s">
        <v>59</v>
      </c>
      <c r="E289" t="s">
        <v>774</v>
      </c>
      <c r="F289">
        <f>player_stats[[#This Row],[Clean Sheets]]/MAX('epl_player_stats_24_25 '!AI:AI)*0.5+player_stats[[#This Row],[Goals Prevented Adjusted]]/MAX('epl_player_stats_24_25 '!BG:BG)*0.5</f>
        <v>0.24159663865546221</v>
      </c>
      <c r="G289">
        <f>player_stats[[#This Row],[Clean Sheets]]/MAX('epl_player_stats_24_25 '!AI:AI)*0.5+player_stats[[#This Row],[Clearances]]/MAX('epl_player_stats_24_25 '!AJ:AJ)*0.25+player_stats[[#This Row],[Tackles]]/MAX('epl_player_stats_24_25 '!AM:AM)*0.25</f>
        <v>0.15024389486111972</v>
      </c>
      <c r="H289">
        <f>player_stats[[#This Row],[Touches]]/MAX('epl_player_stats_24_25 '!P:P)</f>
        <v>0.33313414998506125</v>
      </c>
      <c r="I289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89">
        <f>player_stats[[#This Row],[Minutes]]/3420</f>
        <v>0.40760233918128658</v>
      </c>
      <c r="K289" s="2" cm="1">
        <f t="array" ref="K289">_xlfn.IFS(
E289="Goalkeeper",(
7*F289 + 2*J289 + H289),
E289="Defender",(
6*G289+3*H289+2*J289),
E289="Midfielder",(
2*G289+3*H289+4*I289+3*J289),
E289="Forward",(
6.25*I289+5*J289)
)</f>
        <v>2.7160704974844752</v>
      </c>
    </row>
    <row r="290" spans="1:11" x14ac:dyDescent="0.3">
      <c r="A290" t="s">
        <v>229</v>
      </c>
      <c r="B290">
        <v>24</v>
      </c>
      <c r="C290" t="s">
        <v>205</v>
      </c>
      <c r="D290" t="s">
        <v>74</v>
      </c>
      <c r="E290" t="s">
        <v>773</v>
      </c>
      <c r="F290">
        <f>player_stats[[#This Row],[Clean Sheets]]/MAX('epl_player_stats_24_25 '!AI:AI)*0.5+player_stats[[#This Row],[Goals Prevented Adjusted]]/MAX('epl_player_stats_24_25 '!BG:BG)*0.5</f>
        <v>0.27731092436974791</v>
      </c>
      <c r="G290">
        <f>player_stats[[#This Row],[Clean Sheets]]/MAX('epl_player_stats_24_25 '!AI:AI)*0.5+player_stats[[#This Row],[Clearances]]/MAX('epl_player_stats_24_25 '!AJ:AJ)*0.25+player_stats[[#This Row],[Tackles]]/MAX('epl_player_stats_24_25 '!AM:AM)*0.25</f>
        <v>0.20627757410054059</v>
      </c>
      <c r="H290">
        <f>player_stats[[#This Row],[Touches]]/MAX('epl_player_stats_24_25 '!P:P)</f>
        <v>0.27098894532417089</v>
      </c>
      <c r="I290">
        <f>player_stats[[#This Row],[Goals]]/MAX('epl_player_stats_24_25 '!H:H)*0.6+player_stats[[#This Row],[Assists]]/MAX('epl_player_stats_24_25 '!I:I)*0.25+player_stats[[#This Row],[Shots]]/MAX('epl_player_stats_24_25 '!K:K)*0.15+0.1</f>
        <v>0.18448746938006405</v>
      </c>
      <c r="J290">
        <f>player_stats[[#This Row],[Minutes]]/3420</f>
        <v>0.29473684210526313</v>
      </c>
      <c r="K290" s="2" cm="1">
        <f t="array" ref="K290">_xlfn.IFS(
E290="Goalkeeper",(
7*F290 + 2*J290 + H290),
E290="Defender",(
6*G290+3*H290+2*J290),
E290="Midfielder",(
2*G290+3*H290+4*I290+3*J290),
E290="Forward",(
6.25*I290+5*J290)
)</f>
        <v>2.8476823880096394</v>
      </c>
    </row>
    <row r="291" spans="1:11" x14ac:dyDescent="0.3">
      <c r="A291" t="s">
        <v>254</v>
      </c>
      <c r="B291">
        <v>22</v>
      </c>
      <c r="C291" t="s">
        <v>240</v>
      </c>
      <c r="D291" t="s">
        <v>224</v>
      </c>
      <c r="E291" t="s">
        <v>773</v>
      </c>
      <c r="F291">
        <f>player_stats[[#This Row],[Clean Sheets]]/MAX('epl_player_stats_24_25 '!AI:AI)*0.5+player_stats[[#This Row],[Goals Prevented Adjusted]]/MAX('epl_player_stats_24_25 '!BG:BG)*0.5</f>
        <v>0.56302521008403361</v>
      </c>
      <c r="G291">
        <f>player_stats[[#This Row],[Clean Sheets]]/MAX('epl_player_stats_24_25 '!AI:AI)*0.5+player_stats[[#This Row],[Clearances]]/MAX('epl_player_stats_24_25 '!AJ:AJ)*0.25+player_stats[[#This Row],[Tackles]]/MAX('epl_player_stats_24_25 '!AM:AM)*0.25</f>
        <v>0.62618063754427389</v>
      </c>
      <c r="H291">
        <f>player_stats[[#This Row],[Touches]]/MAX('epl_player_stats_24_25 '!P:P)</f>
        <v>0.81296683597251274</v>
      </c>
      <c r="I291">
        <f>player_stats[[#This Row],[Goals]]/MAX('epl_player_stats_24_25 '!H:H)*0.6+player_stats[[#This Row],[Assists]]/MAX('epl_player_stats_24_25 '!I:I)*0.25+player_stats[[#This Row],[Shots]]/MAX('epl_player_stats_24_25 '!K:K)*0.15+0.1</f>
        <v>0.19764776081904403</v>
      </c>
      <c r="J291">
        <f>player_stats[[#This Row],[Minutes]]/3420</f>
        <v>0.98128654970760232</v>
      </c>
      <c r="K291" s="2" cm="1">
        <f t="array" ref="K291">_xlfn.IFS(
E291="Goalkeeper",(
7*F291 + 2*J291 + H291),
E291="Defender",(
6*G291+3*H291+2*J291),
E291="Midfielder",(
2*G291+3*H291+4*I291+3*J291),
E291="Forward",(
6.25*I291+5*J291)
)</f>
        <v>7.425712475405069</v>
      </c>
    </row>
    <row r="292" spans="1:11" x14ac:dyDescent="0.3">
      <c r="A292" t="s">
        <v>101</v>
      </c>
      <c r="B292">
        <v>24</v>
      </c>
      <c r="C292" t="s">
        <v>98</v>
      </c>
      <c r="D292" t="s">
        <v>96</v>
      </c>
      <c r="E292" t="s">
        <v>773</v>
      </c>
      <c r="F292">
        <f>player_stats[[#This Row],[Clean Sheets]]/MAX('epl_player_stats_24_25 '!AI:AI)*0.5+player_stats[[#This Row],[Goals Prevented Adjusted]]/MAX('epl_player_stats_24_25 '!BG:BG)*0.5</f>
        <v>0.42016806722689076</v>
      </c>
      <c r="G292">
        <f>player_stats[[#This Row],[Clean Sheets]]/MAX('epl_player_stats_24_25 '!AI:AI)*0.5+player_stats[[#This Row],[Clearances]]/MAX('epl_player_stats_24_25 '!AJ:AJ)*0.25+player_stats[[#This Row],[Tackles]]/MAX('epl_player_stats_24_25 '!AM:AM)*0.25</f>
        <v>0.3568243956999938</v>
      </c>
      <c r="H292">
        <f>player_stats[[#This Row],[Touches]]/MAX('epl_player_stats_24_25 '!P:P)</f>
        <v>0.35374962653122199</v>
      </c>
      <c r="I292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92">
        <f>player_stats[[#This Row],[Minutes]]/3420</f>
        <v>0.50438596491228072</v>
      </c>
      <c r="K292" s="2" cm="1">
        <f t="array" ref="K292">_xlfn.IFS(
E292="Goalkeeper",(
7*F292 + 2*J292 + H292),
E292="Defender",(
6*G292+3*H292+2*J292),
E292="Midfielder",(
2*G292+3*H292+4*I292+3*J292),
E292="Forward",(
6.25*I292+5*J292)
)</f>
        <v>3.8691748421578556</v>
      </c>
    </row>
    <row r="293" spans="1:11" x14ac:dyDescent="0.3">
      <c r="A293" t="s">
        <v>496</v>
      </c>
      <c r="B293">
        <v>32</v>
      </c>
      <c r="C293" t="s">
        <v>787</v>
      </c>
      <c r="D293" t="s">
        <v>163</v>
      </c>
      <c r="E293" t="s">
        <v>773</v>
      </c>
      <c r="F293">
        <f>player_stats[[#This Row],[Clean Sheets]]/MAX('epl_player_stats_24_25 '!AI:AI)*0.5+player_stats[[#This Row],[Goals Prevented Adjusted]]/MAX('epl_player_stats_24_25 '!BG:BG)*0.5</f>
        <v>0.24159663865546221</v>
      </c>
      <c r="G293">
        <f>player_stats[[#This Row],[Clean Sheets]]/MAX('epl_player_stats_24_25 '!AI:AI)*0.5+player_stats[[#This Row],[Clearances]]/MAX('epl_player_stats_24_25 '!AJ:AJ)*0.25+player_stats[[#This Row],[Tackles]]/MAX('epl_player_stats_24_25 '!AM:AM)*0.25</f>
        <v>7.969303423848878E-2</v>
      </c>
      <c r="H293">
        <f>player_stats[[#This Row],[Touches]]/MAX('epl_player_stats_24_25 '!P:P)</f>
        <v>0.25844039438302957</v>
      </c>
      <c r="I293">
        <f>player_stats[[#This Row],[Goals]]/MAX('epl_player_stats_24_25 '!H:H)*0.6+player_stats[[#This Row],[Assists]]/MAX('epl_player_stats_24_25 '!I:I)*0.25+player_stats[[#This Row],[Shots]]/MAX('epl_player_stats_24_25 '!K:K)*0.15+0.1</f>
        <v>0.18535267885183093</v>
      </c>
      <c r="J293">
        <f>player_stats[[#This Row],[Minutes]]/3420</f>
        <v>0.30964912280701756</v>
      </c>
      <c r="K293" s="2" cm="1">
        <f t="array" ref="K293">_xlfn.IFS(
E293="Goalkeeper",(
7*F293 + 2*J293 + H293),
E293="Defender",(
6*G293+3*H293+2*J293),
E293="Midfielder",(
2*G293+3*H293+4*I293+3*J293),
E293="Forward",(
6.25*I293+5*J293)
)</f>
        <v>2.6050653354544426</v>
      </c>
    </row>
    <row r="294" spans="1:11" x14ac:dyDescent="0.3">
      <c r="A294" t="s">
        <v>438</v>
      </c>
      <c r="B294">
        <v>25</v>
      </c>
      <c r="C294" t="s">
        <v>425</v>
      </c>
      <c r="D294" t="s">
        <v>96</v>
      </c>
      <c r="E294" t="s">
        <v>774</v>
      </c>
      <c r="F294">
        <f>player_stats[[#This Row],[Clean Sheets]]/MAX('epl_player_stats_24_25 '!AI:AI)*0.5+player_stats[[#This Row],[Goals Prevented Adjusted]]/MAX('epl_player_stats_24_25 '!BG:BG)*0.5</f>
        <v>0.59873949579831931</v>
      </c>
      <c r="G294">
        <f>player_stats[[#This Row],[Clean Sheets]]/MAX('epl_player_stats_24_25 '!AI:AI)*0.5+player_stats[[#This Row],[Clearances]]/MAX('epl_player_stats_24_25 '!AJ:AJ)*0.25+player_stats[[#This Row],[Tackles]]/MAX('epl_player_stats_24_25 '!AM:AM)*0.25</f>
        <v>0.59717734418691359</v>
      </c>
      <c r="H294">
        <f>player_stats[[#This Row],[Touches]]/MAX('epl_player_stats_24_25 '!P:P)</f>
        <v>0.66357932476844939</v>
      </c>
      <c r="I294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294">
        <f>player_stats[[#This Row],[Minutes]]/3420</f>
        <v>0.75</v>
      </c>
      <c r="K294" s="2" cm="1">
        <f t="array" ref="K294">_xlfn.IFS(
E294="Goalkeeper",(
7*F294 + 2*J294 + H294),
E294="Defender",(
6*G294+3*H294+2*J294),
E294="Midfielder",(
2*G294+3*H294+4*I294+3*J294),
E294="Forward",(
6.25*I294+5*J294)
)</f>
        <v>7.0738020394268304</v>
      </c>
    </row>
    <row r="295" spans="1:11" x14ac:dyDescent="0.3">
      <c r="A295" t="s">
        <v>121</v>
      </c>
      <c r="B295">
        <v>26</v>
      </c>
      <c r="C295" t="s">
        <v>98</v>
      </c>
      <c r="D295" t="s">
        <v>70</v>
      </c>
      <c r="E295" t="s">
        <v>774</v>
      </c>
      <c r="F295">
        <f>player_stats[[#This Row],[Clean Sheets]]/MAX('epl_player_stats_24_25 '!AI:AI)*0.5+player_stats[[#This Row],[Goals Prevented Adjusted]]/MAX('epl_player_stats_24_25 '!BG:BG)*0.5</f>
        <v>0.38445378151260506</v>
      </c>
      <c r="G295">
        <f>player_stats[[#This Row],[Clean Sheets]]/MAX('epl_player_stats_24_25 '!AI:AI)*0.5+player_stats[[#This Row],[Clearances]]/MAX('epl_player_stats_24_25 '!AJ:AJ)*0.25+player_stats[[#This Row],[Tackles]]/MAX('epl_player_stats_24_25 '!AM:AM)*0.25</f>
        <v>0.34375194183806623</v>
      </c>
      <c r="H295">
        <f>player_stats[[#This Row],[Touches]]/MAX('epl_player_stats_24_25 '!P:P)</f>
        <v>0.37376755303256648</v>
      </c>
      <c r="I295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95">
        <f>player_stats[[#This Row],[Minutes]]/3420</f>
        <v>0.6073099415204678</v>
      </c>
      <c r="K295" s="2" cm="1">
        <f t="array" ref="K295">_xlfn.IFS(
E295="Goalkeeper",(
7*F295 + 2*J295 + H295),
E295="Defender",(
6*G295+3*H295+2*J295),
E295="Midfielder",(
2*G295+3*H295+4*I295+3*J295),
E295="Forward",(
6.25*I295+5*J295)
)</f>
        <v>4.3984341931670325</v>
      </c>
    </row>
    <row r="296" spans="1:11" x14ac:dyDescent="0.3">
      <c r="A296" t="s">
        <v>576</v>
      </c>
      <c r="B296">
        <v>25</v>
      </c>
      <c r="C296" t="s">
        <v>566</v>
      </c>
      <c r="D296" t="s">
        <v>59</v>
      </c>
      <c r="E296" t="s">
        <v>773</v>
      </c>
      <c r="F296">
        <f>player_stats[[#This Row],[Clean Sheets]]/MAX('epl_player_stats_24_25 '!AI:AI)*0.5+player_stats[[#This Row],[Goals Prevented Adjusted]]/MAX('epl_player_stats_24_25 '!BG:BG)*0.5</f>
        <v>0.31302521008403361</v>
      </c>
      <c r="G296">
        <f>player_stats[[#This Row],[Clean Sheets]]/MAX('epl_player_stats_24_25 '!AI:AI)*0.5+player_stats[[#This Row],[Clearances]]/MAX('epl_player_stats_24_25 '!AJ:AJ)*0.25+player_stats[[#This Row],[Tackles]]/MAX('epl_player_stats_24_25 '!AM:AM)*0.25</f>
        <v>0.25090101286273536</v>
      </c>
      <c r="H296">
        <f>player_stats[[#This Row],[Touches]]/MAX('epl_player_stats_24_25 '!P:P)</f>
        <v>0.42246788168509114</v>
      </c>
      <c r="I296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96">
        <f>player_stats[[#This Row],[Minutes]]/3420</f>
        <v>0.62982456140350873</v>
      </c>
      <c r="K296" s="2" cm="1">
        <f t="array" ref="K296">_xlfn.IFS(
E296="Goalkeeper",(
7*F296 + 2*J296 + H296),
E296="Defender",(
6*G296+3*H296+2*J296),
E296="Midfielder",(
2*G296+3*H296+4*I296+3*J296),
E296="Forward",(
6.25*I296+5*J296)
)</f>
        <v>4.2397986314186307</v>
      </c>
    </row>
    <row r="297" spans="1:11" x14ac:dyDescent="0.3">
      <c r="A297" t="s">
        <v>265</v>
      </c>
      <c r="B297">
        <v>26</v>
      </c>
      <c r="C297" t="s">
        <v>240</v>
      </c>
      <c r="D297" t="s">
        <v>59</v>
      </c>
      <c r="E297" t="s">
        <v>774</v>
      </c>
      <c r="F297">
        <f>player_stats[[#This Row],[Clean Sheets]]/MAX('epl_player_stats_24_25 '!AI:AI)*0.5+player_stats[[#This Row],[Goals Prevented Adjusted]]/MAX('epl_player_stats_24_25 '!BG:BG)*0.5</f>
        <v>0.45588235294117652</v>
      </c>
      <c r="G297">
        <f>player_stats[[#This Row],[Clean Sheets]]/MAX('epl_player_stats_24_25 '!AI:AI)*0.5+player_stats[[#This Row],[Clearances]]/MAX('epl_player_stats_24_25 '!AJ:AJ)*0.25+player_stats[[#This Row],[Tackles]]/MAX('epl_player_stats_24_25 '!AM:AM)*0.25</f>
        <v>0.36356645746597899</v>
      </c>
      <c r="H297">
        <f>player_stats[[#This Row],[Touches]]/MAX('epl_player_stats_24_25 '!P:P)</f>
        <v>0.40274873020615476</v>
      </c>
      <c r="I297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97">
        <f>player_stats[[#This Row],[Minutes]]/3420</f>
        <v>0.41052631578947368</v>
      </c>
      <c r="K297" s="2" cm="1">
        <f t="array" ref="K297">_xlfn.IFS(
E297="Goalkeeper",(
7*F297 + 2*J297 + H297),
E297="Defender",(
6*G297+3*H297+2*J297),
E297="Midfielder",(
2*G297+3*H297+4*I297+3*J297),
E297="Forward",(
6.25*I297+5*J297)
)</f>
        <v>4.2106975669932858</v>
      </c>
    </row>
    <row r="298" spans="1:11" x14ac:dyDescent="0.3">
      <c r="A298" t="s">
        <v>596</v>
      </c>
      <c r="B298">
        <v>22</v>
      </c>
      <c r="C298" t="s">
        <v>566</v>
      </c>
      <c r="D298" t="s">
        <v>59</v>
      </c>
      <c r="E298" t="s">
        <v>774</v>
      </c>
      <c r="F298">
        <f>player_stats[[#This Row],[Clean Sheets]]/MAX('epl_player_stats_24_25 '!AI:AI)*0.5+player_stats[[#This Row],[Goals Prevented Adjusted]]/MAX('epl_player_stats_24_25 '!BG:BG)*0.5</f>
        <v>0.31302521008403361</v>
      </c>
      <c r="G298">
        <f>player_stats[[#This Row],[Clean Sheets]]/MAX('epl_player_stats_24_25 '!AI:AI)*0.5+player_stats[[#This Row],[Clearances]]/MAX('epl_player_stats_24_25 '!AJ:AJ)*0.25+player_stats[[#This Row],[Tackles]]/MAX('epl_player_stats_24_25 '!AM:AM)*0.25</f>
        <v>0.25177095631641083</v>
      </c>
      <c r="H298">
        <f>player_stats[[#This Row],[Touches]]/MAX('epl_player_stats_24_25 '!P:P)</f>
        <v>0.75351060651329549</v>
      </c>
      <c r="I298">
        <f>player_stats[[#This Row],[Goals]]/MAX('epl_player_stats_24_25 '!H:H)*0.6+player_stats[[#This Row],[Assists]]/MAX('epl_player_stats_24_25 '!I:I)*0.25+player_stats[[#This Row],[Shots]]/MAX('epl_player_stats_24_25 '!K:K)*0.15+0.1</f>
        <v>0.16986998304126624</v>
      </c>
      <c r="J298">
        <f>player_stats[[#This Row],[Minutes]]/3420</f>
        <v>0.82690058479532169</v>
      </c>
      <c r="K298" s="2" cm="1">
        <f t="array" ref="K298">_xlfn.IFS(
E298="Goalkeeper",(
7*F298 + 2*J298 + H298),
E298="Defender",(
6*G298+3*H298+2*J298),
E298="Midfielder",(
2*G298+3*H298+4*I298+3*J298),
E298="Forward",(
6.25*I298+5*J298)
)</f>
        <v>5.4249587270289954</v>
      </c>
    </row>
    <row r="299" spans="1:11" x14ac:dyDescent="0.3">
      <c r="A299" t="s">
        <v>108</v>
      </c>
      <c r="B299">
        <v>22</v>
      </c>
      <c r="C299" t="s">
        <v>98</v>
      </c>
      <c r="D299" t="s">
        <v>74</v>
      </c>
      <c r="E299" t="s">
        <v>774</v>
      </c>
      <c r="F299">
        <f>player_stats[[#This Row],[Clean Sheets]]/MAX('epl_player_stats_24_25 '!AI:AI)*0.5+player_stats[[#This Row],[Goals Prevented Adjusted]]/MAX('epl_player_stats_24_25 '!BG:BG)*0.5</f>
        <v>0.27731092436974791</v>
      </c>
      <c r="G299">
        <f>player_stats[[#This Row],[Clean Sheets]]/MAX('epl_player_stats_24_25 '!AI:AI)*0.5+player_stats[[#This Row],[Clearances]]/MAX('epl_player_stats_24_25 '!AJ:AJ)*0.25+player_stats[[#This Row],[Tackles]]/MAX('epl_player_stats_24_25 '!AM:AM)*0.25</f>
        <v>0.15383241160753122</v>
      </c>
      <c r="H299">
        <f>player_stats[[#This Row],[Touches]]/MAX('epl_player_stats_24_25 '!P:P)</f>
        <v>0.29160442187033164</v>
      </c>
      <c r="I299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299">
        <f>player_stats[[#This Row],[Minutes]]/3420</f>
        <v>0.3298245614035088</v>
      </c>
      <c r="K299" s="2" cm="1">
        <f t="array" ref="K299">_xlfn.IFS(
E299="Goalkeeper",(
7*F299 + 2*J299 + H299),
E299="Defender",(
6*G299+3*H299+2*J299),
E299="Midfielder",(
2*G299+3*H299+4*I299+3*J299),
E299="Forward",(
6.25*I299+5*J299)
)</f>
        <v>2.4574568580631997</v>
      </c>
    </row>
    <row r="300" spans="1:11" x14ac:dyDescent="0.3">
      <c r="A300" t="s">
        <v>152</v>
      </c>
      <c r="B300">
        <v>27</v>
      </c>
      <c r="C300" t="s">
        <v>131</v>
      </c>
      <c r="D300" t="s">
        <v>59</v>
      </c>
      <c r="E300" t="s">
        <v>773</v>
      </c>
      <c r="F300">
        <f>player_stats[[#This Row],[Clean Sheets]]/MAX('epl_player_stats_24_25 '!AI:AI)*0.5+player_stats[[#This Row],[Goals Prevented Adjusted]]/MAX('epl_player_stats_24_25 '!BG:BG)*0.5</f>
        <v>0.38445378151260506</v>
      </c>
      <c r="G300">
        <f>player_stats[[#This Row],[Clean Sheets]]/MAX('epl_player_stats_24_25 '!AI:AI)*0.5+player_stats[[#This Row],[Clearances]]/MAX('epl_player_stats_24_25 '!AJ:AJ)*0.25+player_stats[[#This Row],[Tackles]]/MAX('epl_player_stats_24_25 '!AM:AM)*0.25</f>
        <v>0.39900888585099115</v>
      </c>
      <c r="H300">
        <f>player_stats[[#This Row],[Touches]]/MAX('epl_player_stats_24_25 '!P:P)</f>
        <v>0.58709291903196892</v>
      </c>
      <c r="I300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300">
        <f>player_stats[[#This Row],[Minutes]]/3420</f>
        <v>0.87076023391812862</v>
      </c>
      <c r="K300" s="2" cm="1">
        <f t="array" ref="K300">_xlfn.IFS(
E300="Goalkeeper",(
7*F300 + 2*J300 + H300),
E300="Defender",(
6*G300+3*H300+2*J300),
E300="Midfielder",(
2*G300+3*H300+4*I300+3*J300),
E300="Forward",(
6.25*I300+5*J300)
)</f>
        <v>5.958707435941383</v>
      </c>
    </row>
    <row r="301" spans="1:11" x14ac:dyDescent="0.3">
      <c r="A301" t="s">
        <v>294</v>
      </c>
      <c r="B301">
        <v>24</v>
      </c>
      <c r="C301" t="s">
        <v>270</v>
      </c>
      <c r="D301" t="s">
        <v>96</v>
      </c>
      <c r="E301" t="s">
        <v>774</v>
      </c>
      <c r="F301">
        <f>player_stats[[#This Row],[Clean Sheets]]/MAX('epl_player_stats_24_25 '!AI:AI)*0.5+player_stats[[#This Row],[Goals Prevented Adjusted]]/MAX('epl_player_stats_24_25 '!BG:BG)*0.5</f>
        <v>0.59873949579831931</v>
      </c>
      <c r="G301">
        <f>player_stats[[#This Row],[Clean Sheets]]/MAX('epl_player_stats_24_25 '!AI:AI)*0.5+player_stats[[#This Row],[Clearances]]/MAX('epl_player_stats_24_25 '!AJ:AJ)*0.25+player_stats[[#This Row],[Tackles]]/MAX('epl_player_stats_24_25 '!AM:AM)*0.25</f>
        <v>0.73038743553097629</v>
      </c>
      <c r="H301">
        <f>player_stats[[#This Row],[Touches]]/MAX('epl_player_stats_24_25 '!P:P)</f>
        <v>0.59486106961458018</v>
      </c>
      <c r="I301">
        <f>player_stats[[#This Row],[Goals]]/MAX('epl_player_stats_24_25 '!H:H)*0.6+player_stats[[#This Row],[Assists]]/MAX('epl_player_stats_24_25 '!I:I)*0.25+player_stats[[#This Row],[Shots]]/MAX('epl_player_stats_24_25 '!K:K)*0.15+0.1</f>
        <v>0.20834903586458137</v>
      </c>
      <c r="J301">
        <f>player_stats[[#This Row],[Minutes]]/3420</f>
        <v>0.91169590643274856</v>
      </c>
      <c r="K301" s="2" cm="1">
        <f t="array" ref="K301">_xlfn.IFS(
E301="Goalkeeper",(
7*F301 + 2*J301 + H301),
E301="Defender",(
6*G301+3*H301+2*J301),
E301="Midfielder",(
2*G301+3*H301+4*I301+3*J301),
E301="Forward",(
6.25*I301+5*J301)
)</f>
        <v>7.990299634895095</v>
      </c>
    </row>
    <row r="302" spans="1:11" x14ac:dyDescent="0.3">
      <c r="A302" t="s">
        <v>84</v>
      </c>
      <c r="B302">
        <v>17</v>
      </c>
      <c r="C302" t="s">
        <v>58</v>
      </c>
      <c r="D302" t="s">
        <v>59</v>
      </c>
      <c r="E302" t="s">
        <v>774</v>
      </c>
      <c r="F302">
        <f>player_stats[[#This Row],[Clean Sheets]]/MAX('epl_player_stats_24_25 '!AI:AI)*0.5+player_stats[[#This Row],[Goals Prevented Adjusted]]/MAX('epl_player_stats_24_25 '!BG:BG)*0.5</f>
        <v>0.31302521008403361</v>
      </c>
      <c r="G302">
        <f>player_stats[[#This Row],[Clean Sheets]]/MAX('epl_player_stats_24_25 '!AI:AI)*0.5+player_stats[[#This Row],[Clearances]]/MAX('epl_player_stats_24_25 '!AJ:AJ)*0.25+player_stats[[#This Row],[Tackles]]/MAX('epl_player_stats_24_25 '!AM:AM)*0.25</f>
        <v>0.1732896290312558</v>
      </c>
      <c r="H302">
        <f>player_stats[[#This Row],[Touches]]/MAX('epl_player_stats_24_25 '!P:P)</f>
        <v>0.28801912160143411</v>
      </c>
      <c r="I302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302">
        <f>player_stats[[#This Row],[Minutes]]/3420</f>
        <v>0.40058479532163743</v>
      </c>
      <c r="K302" s="2" cm="1">
        <f t="array" ref="K302">_xlfn.IFS(
E302="Goalkeeper",(
7*F302 + 2*J302 + H302),
E302="Defender",(
6*G302+3*H302+2*J302),
E302="Midfielder",(
2*G302+3*H302+4*I302+3*J302),
E302="Forward",(
6.25*I302+5*J302)
)</f>
        <v>2.7049647296351123</v>
      </c>
    </row>
    <row r="303" spans="1:11" x14ac:dyDescent="0.3">
      <c r="A303" t="s">
        <v>586</v>
      </c>
      <c r="B303">
        <v>20</v>
      </c>
      <c r="C303" t="s">
        <v>566</v>
      </c>
      <c r="D303" t="s">
        <v>96</v>
      </c>
      <c r="E303" t="s">
        <v>773</v>
      </c>
      <c r="F303">
        <f>player_stats[[#This Row],[Clean Sheets]]/MAX('epl_player_stats_24_25 '!AI:AI)*0.5+player_stats[[#This Row],[Goals Prevented Adjusted]]/MAX('epl_player_stats_24_25 '!BG:BG)*0.5</f>
        <v>0.20588235294117649</v>
      </c>
      <c r="G303">
        <f>player_stats[[#This Row],[Clean Sheets]]/MAX('epl_player_stats_24_25 '!AI:AI)*0.5+player_stats[[#This Row],[Clearances]]/MAX('epl_player_stats_24_25 '!AJ:AJ)*0.25+player_stats[[#This Row],[Tackles]]/MAX('epl_player_stats_24_25 '!AM:AM)*0.25</f>
        <v>0.11774529298452743</v>
      </c>
      <c r="H303">
        <f>player_stats[[#This Row],[Touches]]/MAX('epl_player_stats_24_25 '!P:P)</f>
        <v>0.27815954586196595</v>
      </c>
      <c r="I303">
        <f>player_stats[[#This Row],[Goals]]/MAX('epl_player_stats_24_25 '!H:H)*0.6+player_stats[[#This Row],[Assists]]/MAX('epl_player_stats_24_25 '!I:I)*0.25+player_stats[[#This Row],[Shots]]/MAX('epl_player_stats_24_25 '!K:K)*0.15+0.1</f>
        <v>0.15916870799572891</v>
      </c>
      <c r="J303">
        <f>player_stats[[#This Row],[Minutes]]/3420</f>
        <v>0.48654970760233918</v>
      </c>
      <c r="K303" s="2" cm="1">
        <f t="array" ref="K303">_xlfn.IFS(
E303="Goalkeeper",(
7*F303 + 2*J303 + H303),
E303="Defender",(
6*G303+3*H303+2*J303),
E303="Midfielder",(
2*G303+3*H303+4*I303+3*J303),
E303="Forward",(
6.25*I303+5*J303)
)</f>
        <v>3.166293178344886</v>
      </c>
    </row>
    <row r="304" spans="1:11" x14ac:dyDescent="0.3">
      <c r="A304" t="s">
        <v>190</v>
      </c>
      <c r="B304">
        <v>31</v>
      </c>
      <c r="C304" t="s">
        <v>170</v>
      </c>
      <c r="D304" t="s">
        <v>74</v>
      </c>
      <c r="E304" t="s">
        <v>772</v>
      </c>
      <c r="F304">
        <f>player_stats[[#This Row],[Clean Sheets]]/MAX('epl_player_stats_24_25 '!AI:AI)*0.5+player_stats[[#This Row],[Goals Prevented Adjusted]]/MAX('epl_player_stats_24_25 '!BG:BG)*0.5</f>
        <v>0.48039215686274511</v>
      </c>
      <c r="G304">
        <f>player_stats[[#This Row],[Clean Sheets]]/MAX('epl_player_stats_24_25 '!AI:AI)*0.5+player_stats[[#This Row],[Clearances]]/MAX('epl_player_stats_24_25 '!AJ:AJ)*0.25+player_stats[[#This Row],[Tackles]]/MAX('epl_player_stats_24_25 '!AM:AM)*0.25</f>
        <v>0.305039458149506</v>
      </c>
      <c r="H304">
        <f>player_stats[[#This Row],[Touches]]/MAX('epl_player_stats_24_25 '!P:P)</f>
        <v>0.59336719450253961</v>
      </c>
      <c r="I304">
        <f>player_stats[[#This Row],[Goals]]/MAX('epl_player_stats_24_25 '!H:H)*0.6+player_stats[[#This Row],[Assists]]/MAX('epl_player_stats_24_25 '!I:I)*0.25+player_stats[[#This Row],[Shots]]/MAX('epl_player_stats_24_25 '!K:K)*0.15+0.1</f>
        <v>0.12777777777777777</v>
      </c>
      <c r="J304">
        <f>player_stats[[#This Row],[Minutes]]/3420</f>
        <v>0.95789473684210524</v>
      </c>
      <c r="K304" s="2" cm="1">
        <f t="array" ref="K304">_xlfn.IFS(
E304="Goalkeeper",(
7*F304 + 2*J304 + H304),
E304="Defender",(
6*G304+3*H304+2*J304),
E304="Midfielder",(
2*G304+3*H304+4*I304+3*J304),
E304="Forward",(
6.25*I304+5*J304)
)</f>
        <v>5.8719017662259656</v>
      </c>
    </row>
    <row r="305" spans="1:11" x14ac:dyDescent="0.3">
      <c r="A305" t="s">
        <v>565</v>
      </c>
      <c r="B305">
        <v>26</v>
      </c>
      <c r="C305" t="s">
        <v>566</v>
      </c>
      <c r="D305" t="s">
        <v>59</v>
      </c>
      <c r="E305" t="s">
        <v>772</v>
      </c>
      <c r="F305">
        <f>player_stats[[#This Row],[Clean Sheets]]/MAX('epl_player_stats_24_25 '!AI:AI)*0.5+player_stats[[#This Row],[Goals Prevented Adjusted]]/MAX('epl_player_stats_24_25 '!BG:BG)*0.5</f>
        <v>0.31792717086834732</v>
      </c>
      <c r="G305">
        <f>player_stats[[#This Row],[Clean Sheets]]/MAX('epl_player_stats_24_25 '!AI:AI)*0.5+player_stats[[#This Row],[Clearances]]/MAX('epl_player_stats_24_25 '!AJ:AJ)*0.25+player_stats[[#This Row],[Tackles]]/MAX('epl_player_stats_24_25 '!AM:AM)*0.25</f>
        <v>0.13606847697756788</v>
      </c>
      <c r="H305">
        <f>player_stats[[#This Row],[Touches]]/MAX('epl_player_stats_24_25 '!P:P)</f>
        <v>0.42455930684194804</v>
      </c>
      <c r="I30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05">
        <f>player_stats[[#This Row],[Minutes]]/3420</f>
        <v>0.78947368421052633</v>
      </c>
      <c r="K305" s="2" cm="1">
        <f t="array" ref="K305">_xlfn.IFS(
E305="Goalkeeper",(
7*F305 + 2*J305 + H305),
E305="Defender",(
6*G305+3*H305+2*J305),
E305="Midfielder",(
2*G305+3*H305+4*I305+3*J305),
E305="Forward",(
6.25*I305+5*J305)
)</f>
        <v>4.2289968713414323</v>
      </c>
    </row>
    <row r="306" spans="1:11" x14ac:dyDescent="0.3">
      <c r="A306" t="s">
        <v>319</v>
      </c>
      <c r="B306">
        <v>30</v>
      </c>
      <c r="C306" t="s">
        <v>300</v>
      </c>
      <c r="D306" t="s">
        <v>59</v>
      </c>
      <c r="E306" t="s">
        <v>772</v>
      </c>
      <c r="F306">
        <f>player_stats[[#This Row],[Clean Sheets]]/MAX('epl_player_stats_24_25 '!AI:AI)*0.5+player_stats[[#This Row],[Goals Prevented Adjusted]]/MAX('epl_player_stats_24_25 '!BG:BG)*0.5</f>
        <v>0.9285714285714286</v>
      </c>
      <c r="G306">
        <f>player_stats[[#This Row],[Clean Sheets]]/MAX('epl_player_stats_24_25 '!AI:AI)*0.5+player_stats[[#This Row],[Clearances]]/MAX('epl_player_stats_24_25 '!AJ:AJ)*0.25+player_stats[[#This Row],[Tackles]]/MAX('epl_player_stats_24_25 '!AM:AM)*0.25</f>
        <v>0.48417013608401166</v>
      </c>
      <c r="H306">
        <f>player_stats[[#This Row],[Touches]]/MAX('epl_player_stats_24_25 '!P:P)</f>
        <v>0.54436809082760684</v>
      </c>
      <c r="I306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06">
        <f>player_stats[[#This Row],[Minutes]]/3420</f>
        <v>1</v>
      </c>
      <c r="K306" s="2" cm="1">
        <f t="array" ref="K306">_xlfn.IFS(
E306="Goalkeeper",(
7*F306 + 2*J306 + H306),
E306="Defender",(
6*G306+3*H306+2*J306),
E306="Midfielder",(
2*G306+3*H306+4*I306+3*J306),
E306="Forward",(
6.25*I306+5*J306)
)</f>
        <v>9.0443680908276072</v>
      </c>
    </row>
    <row r="307" spans="1:11" x14ac:dyDescent="0.3">
      <c r="A307" t="s">
        <v>552</v>
      </c>
      <c r="B307">
        <v>32</v>
      </c>
      <c r="C307" t="s">
        <v>785</v>
      </c>
      <c r="D307" t="s">
        <v>80</v>
      </c>
      <c r="E307" t="s">
        <v>772</v>
      </c>
      <c r="F307">
        <f>player_stats[[#This Row],[Clean Sheets]]/MAX('epl_player_stats_24_25 '!AI:AI)*0.5+player_stats[[#This Row],[Goals Prevented Adjusted]]/MAX('epl_player_stats_24_25 '!BG:BG)*0.5</f>
        <v>0.88095238095238093</v>
      </c>
      <c r="G307">
        <f>player_stats[[#This Row],[Clean Sheets]]/MAX('epl_player_stats_24_25 '!AI:AI)*0.5+player_stats[[#This Row],[Clearances]]/MAX('epl_player_stats_24_25 '!AJ:AJ)*0.25+player_stats[[#This Row],[Tackles]]/MAX('epl_player_stats_24_25 '!AM:AM)*0.25</f>
        <v>0.52195053750077669</v>
      </c>
      <c r="H307">
        <f>player_stats[[#This Row],[Touches]]/MAX('epl_player_stats_24_25 '!P:P)</f>
        <v>0.36121900209142516</v>
      </c>
      <c r="I30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07">
        <f>player_stats[[#This Row],[Minutes]]/3420</f>
        <v>1</v>
      </c>
      <c r="K307" s="2" cm="1">
        <f t="array" ref="K307">_xlfn.IFS(
E307="Goalkeeper",(
7*F307 + 2*J307 + H307),
E307="Defender",(
6*G307+3*H307+2*J307),
E307="Midfielder",(
2*G307+3*H307+4*I307+3*J307),
E307="Forward",(
6.25*I307+5*J307)
)</f>
        <v>8.527885668758092</v>
      </c>
    </row>
    <row r="308" spans="1:11" x14ac:dyDescent="0.3">
      <c r="A308" t="s">
        <v>333</v>
      </c>
      <c r="B308">
        <v>32</v>
      </c>
      <c r="C308" t="s">
        <v>329</v>
      </c>
      <c r="D308" t="s">
        <v>76</v>
      </c>
      <c r="E308" t="s">
        <v>772</v>
      </c>
      <c r="F308">
        <f>player_stats[[#This Row],[Clean Sheets]]/MAX('epl_player_stats_24_25 '!AI:AI)*0.5+player_stats[[#This Row],[Goals Prevented Adjusted]]/MAX('epl_player_stats_24_25 '!BG:BG)*0.5</f>
        <v>0.25210084033613445</v>
      </c>
      <c r="G308">
        <f>player_stats[[#This Row],[Clean Sheets]]/MAX('epl_player_stats_24_25 '!AI:AI)*0.5+player_stats[[#This Row],[Clearances]]/MAX('epl_player_stats_24_25 '!AJ:AJ)*0.25+player_stats[[#This Row],[Tackles]]/MAX('epl_player_stats_24_25 '!AM:AM)*0.25</f>
        <v>0.2153886783073386</v>
      </c>
      <c r="H308">
        <f>player_stats[[#This Row],[Touches]]/MAX('epl_player_stats_24_25 '!P:P)</f>
        <v>0.47385718553928891</v>
      </c>
      <c r="I308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08">
        <f>player_stats[[#This Row],[Minutes]]/3420</f>
        <v>1</v>
      </c>
      <c r="K308" s="2" cm="1">
        <f t="array" ref="K308">_xlfn.IFS(
E308="Goalkeeper",(
7*F308 + 2*J308 + H308),
E308="Defender",(
6*G308+3*H308+2*J308),
E308="Midfielder",(
2*G308+3*H308+4*I308+3*J308),
E308="Forward",(
6.25*I308+5*J308)
)</f>
        <v>4.2385630678922297</v>
      </c>
    </row>
    <row r="309" spans="1:11" x14ac:dyDescent="0.3">
      <c r="A309" t="s">
        <v>281</v>
      </c>
      <c r="B309">
        <v>27</v>
      </c>
      <c r="C309" t="s">
        <v>270</v>
      </c>
      <c r="D309" t="s">
        <v>59</v>
      </c>
      <c r="E309" t="s">
        <v>772</v>
      </c>
      <c r="F309">
        <f>player_stats[[#This Row],[Clean Sheets]]/MAX('epl_player_stats_24_25 '!AI:AI)*0.5+player_stats[[#This Row],[Goals Prevented Adjusted]]/MAX('epl_player_stats_24_25 '!BG:BG)*0.5</f>
        <v>0.84873949579831942</v>
      </c>
      <c r="G309">
        <f>player_stats[[#This Row],[Clean Sheets]]/MAX('epl_player_stats_24_25 '!AI:AI)*0.5+player_stats[[#This Row],[Clearances]]/MAX('epl_player_stats_24_25 '!AJ:AJ)*0.25+player_stats[[#This Row],[Tackles]]/MAX('epl_player_stats_24_25 '!AM:AM)*0.25</f>
        <v>0.43793885540297028</v>
      </c>
      <c r="H309">
        <f>player_stats[[#This Row],[Touches]]/MAX('epl_player_stats_24_25 '!P:P)</f>
        <v>0.42037645652823424</v>
      </c>
      <c r="I30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09">
        <f>player_stats[[#This Row],[Minutes]]/3420</f>
        <v>1</v>
      </c>
      <c r="K309" s="2" cm="1">
        <f t="array" ref="K309">_xlfn.IFS(
E309="Goalkeeper",(
7*F309 + 2*J309 + H309),
E309="Defender",(
6*G309+3*H309+2*J309),
E309="Midfielder",(
2*G309+3*H309+4*I309+3*J309),
E309="Forward",(
6.25*I309+5*J309)
)</f>
        <v>8.3615529271164704</v>
      </c>
    </row>
    <row r="310" spans="1:11" x14ac:dyDescent="0.3">
      <c r="A310" t="s">
        <v>410</v>
      </c>
      <c r="B310">
        <v>24</v>
      </c>
      <c r="C310" t="s">
        <v>391</v>
      </c>
      <c r="D310" t="s">
        <v>163</v>
      </c>
      <c r="E310" t="s">
        <v>772</v>
      </c>
      <c r="F310">
        <f>player_stats[[#This Row],[Clean Sheets]]/MAX('epl_player_stats_24_25 '!AI:AI)*0.5+player_stats[[#This Row],[Goals Prevented Adjusted]]/MAX('epl_player_stats_24_25 '!BG:BG)*0.5</f>
        <v>0.36414565826330536</v>
      </c>
      <c r="G310">
        <f>player_stats[[#This Row],[Clean Sheets]]/MAX('epl_player_stats_24_25 '!AI:AI)*0.5+player_stats[[#This Row],[Clearances]]/MAX('epl_player_stats_24_25 '!AJ:AJ)*0.25+player_stats[[#This Row],[Tackles]]/MAX('epl_player_stats_24_25 '!AM:AM)*0.25</f>
        <v>7.1684894053315101E-2</v>
      </c>
      <c r="H310">
        <f>player_stats[[#This Row],[Touches]]/MAX('epl_player_stats_24_25 '!P:P)</f>
        <v>0.37406632805497458</v>
      </c>
      <c r="I31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0">
        <f>player_stats[[#This Row],[Minutes]]/3420</f>
        <v>0.69736842105263153</v>
      </c>
      <c r="K310" s="2" cm="1">
        <f t="array" ref="K310">_xlfn.IFS(
E310="Goalkeeper",(
7*F310 + 2*J310 + H310),
E310="Defender",(
6*G310+3*H310+2*J310),
E310="Midfielder",(
2*G310+3*H310+4*I310+3*J310),
E310="Forward",(
6.25*I310+5*J310)
)</f>
        <v>4.3178227780033751</v>
      </c>
    </row>
    <row r="311" spans="1:11" x14ac:dyDescent="0.3">
      <c r="A311" t="s">
        <v>106</v>
      </c>
      <c r="B311">
        <v>31</v>
      </c>
      <c r="C311" t="s">
        <v>98</v>
      </c>
      <c r="D311" t="s">
        <v>105</v>
      </c>
      <c r="E311" t="s">
        <v>772</v>
      </c>
      <c r="F311">
        <f>player_stats[[#This Row],[Clean Sheets]]/MAX('epl_player_stats_24_25 '!AI:AI)*0.5+player_stats[[#This Row],[Goals Prevented Adjusted]]/MAX('epl_player_stats_24_25 '!BG:BG)*0.5</f>
        <v>0.55042016806722693</v>
      </c>
      <c r="G311">
        <f>player_stats[[#This Row],[Clean Sheets]]/MAX('epl_player_stats_24_25 '!AI:AI)*0.5+player_stats[[#This Row],[Clearances]]/MAX('epl_player_stats_24_25 '!AJ:AJ)*0.25+player_stats[[#This Row],[Tackles]]/MAX('epl_player_stats_24_25 '!AM:AM)*0.25</f>
        <v>0.31201454048343996</v>
      </c>
      <c r="H311">
        <f>player_stats[[#This Row],[Touches]]/MAX('epl_player_stats_24_25 '!P:P)</f>
        <v>0.47296086047206454</v>
      </c>
      <c r="I3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1">
        <f>player_stats[[#This Row],[Minutes]]/3420</f>
        <v>0.93421052631578949</v>
      </c>
      <c r="K311" s="2" cm="1">
        <f t="array" ref="K311">_xlfn.IFS(
E311="Goalkeeper",(
7*F311 + 2*J311 + H311),
E311="Defender",(
6*G311+3*H311+2*J311),
E311="Midfielder",(
2*G311+3*H311+4*I311+3*J311),
E311="Forward",(
6.25*I311+5*J311)
)</f>
        <v>6.1943230895742323</v>
      </c>
    </row>
    <row r="312" spans="1:11" x14ac:dyDescent="0.3">
      <c r="A312" t="s">
        <v>262</v>
      </c>
      <c r="B312">
        <v>26</v>
      </c>
      <c r="C312" t="s">
        <v>240</v>
      </c>
      <c r="D312" t="s">
        <v>62</v>
      </c>
      <c r="E312" t="s">
        <v>772</v>
      </c>
      <c r="F312">
        <f>player_stats[[#This Row],[Clean Sheets]]/MAX('epl_player_stats_24_25 '!AI:AI)*0.5+player_stats[[#This Row],[Goals Prevented Adjusted]]/MAX('epl_player_stats_24_25 '!BG:BG)*0.5</f>
        <v>0.66596638655462193</v>
      </c>
      <c r="G312">
        <f>player_stats[[#This Row],[Clean Sheets]]/MAX('epl_player_stats_24_25 '!AI:AI)*0.5+player_stats[[#This Row],[Clearances]]/MAX('epl_player_stats_24_25 '!AJ:AJ)*0.25+player_stats[[#This Row],[Tackles]]/MAX('epl_player_stats_24_25 '!AM:AM)*0.25</f>
        <v>0.39433293978748524</v>
      </c>
      <c r="H312">
        <f>player_stats[[#This Row],[Touches]]/MAX('epl_player_stats_24_25 '!P:P)</f>
        <v>0.43113235733492677</v>
      </c>
      <c r="I3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2">
        <f>player_stats[[#This Row],[Minutes]]/3420</f>
        <v>0.84210526315789469</v>
      </c>
      <c r="K312" s="2" cm="1">
        <f t="array" ref="K312">_xlfn.IFS(
E312="Goalkeeper",(
7*F312 + 2*J312 + H312),
E312="Defender",(
6*G312+3*H312+2*J312),
E312="Midfielder",(
2*G312+3*H312+4*I312+3*J312),
E312="Forward",(
6.25*I312+5*J312)
)</f>
        <v>6.7771075895330695</v>
      </c>
    </row>
    <row r="313" spans="1:11" x14ac:dyDescent="0.3">
      <c r="A313" t="s">
        <v>208</v>
      </c>
      <c r="B313">
        <v>21</v>
      </c>
      <c r="C313" t="s">
        <v>205</v>
      </c>
      <c r="D313" t="s">
        <v>74</v>
      </c>
      <c r="E313" t="s">
        <v>772</v>
      </c>
      <c r="F313">
        <f>player_stats[[#This Row],[Clean Sheets]]/MAX('epl_player_stats_24_25 '!AI:AI)*0.5+player_stats[[#This Row],[Goals Prevented Adjusted]]/MAX('epl_player_stats_24_25 '!BG:BG)*0.5</f>
        <v>0.25</v>
      </c>
      <c r="G313">
        <f>player_stats[[#This Row],[Clean Sheets]]/MAX('epl_player_stats_24_25 '!AI:AI)*0.5+player_stats[[#This Row],[Clearances]]/MAX('epl_player_stats_24_25 '!AJ:AJ)*0.25+player_stats[[#This Row],[Tackles]]/MAX('epl_player_stats_24_25 '!AM:AM)*0.25</f>
        <v>0.2975206611570248</v>
      </c>
      <c r="H313">
        <f>player_stats[[#This Row],[Touches]]/MAX('epl_player_stats_24_25 '!P:P)</f>
        <v>0.44487600836570063</v>
      </c>
      <c r="I313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13">
        <f>player_stats[[#This Row],[Minutes]]/3420</f>
        <v>0.94736842105263153</v>
      </c>
      <c r="K313" s="2" cm="1">
        <f t="array" ref="K313">_xlfn.IFS(
E313="Goalkeeper",(
7*F313 + 2*J313 + H313),
E313="Defender",(
6*G313+3*H313+2*J313),
E313="Midfielder",(
2*G313+3*H313+4*I313+3*J313),
E313="Forward",(
6.25*I313+5*J313)
)</f>
        <v>4.0896128504709637</v>
      </c>
    </row>
    <row r="314" spans="1:11" x14ac:dyDescent="0.3">
      <c r="A314" t="s">
        <v>490</v>
      </c>
      <c r="B314">
        <v>28</v>
      </c>
      <c r="C314" t="s">
        <v>787</v>
      </c>
      <c r="D314" t="s">
        <v>172</v>
      </c>
      <c r="E314" t="s">
        <v>772</v>
      </c>
      <c r="F314">
        <f>player_stats[[#This Row],[Clean Sheets]]/MAX('epl_player_stats_24_25 '!AI:AI)*0.5+player_stats[[#This Row],[Goals Prevented Adjusted]]/MAX('epl_player_stats_24_25 '!BG:BG)*0.5</f>
        <v>0.60084033613445387</v>
      </c>
      <c r="G314">
        <f>player_stats[[#This Row],[Clean Sheets]]/MAX('epl_player_stats_24_25 '!AI:AI)*0.5+player_stats[[#This Row],[Clearances]]/MAX('epl_player_stats_24_25 '!AJ:AJ)*0.25+player_stats[[#This Row],[Tackles]]/MAX('epl_player_stats_24_25 '!AM:AM)*0.25</f>
        <v>0.34998135835456412</v>
      </c>
      <c r="H314">
        <f>player_stats[[#This Row],[Touches]]/MAX('epl_player_stats_24_25 '!P:P)</f>
        <v>0.4347176576038243</v>
      </c>
      <c r="I31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4">
        <f>player_stats[[#This Row],[Minutes]]/3420</f>
        <v>0.89473684210526316</v>
      </c>
      <c r="K314" s="2" cm="1">
        <f t="array" ref="K314">_xlfn.IFS(
E314="Goalkeeper",(
7*F314 + 2*J314 + H314),
E314="Defender",(
6*G314+3*H314+2*J314),
E314="Midfielder",(
2*G314+3*H314+4*I314+3*J314),
E314="Forward",(
6.25*I314+5*J314)
)</f>
        <v>6.4300736947555279</v>
      </c>
    </row>
    <row r="315" spans="1:11" x14ac:dyDescent="0.3">
      <c r="A315" t="s">
        <v>535</v>
      </c>
      <c r="B315">
        <v>32</v>
      </c>
      <c r="C315" t="s">
        <v>786</v>
      </c>
      <c r="D315" t="s">
        <v>59</v>
      </c>
      <c r="E315" t="s">
        <v>772</v>
      </c>
      <c r="F315">
        <f>player_stats[[#This Row],[Clean Sheets]]/MAX('epl_player_stats_24_25 '!AI:AI)*0.5+player_stats[[#This Row],[Goals Prevented Adjusted]]/MAX('epl_player_stats_24_25 '!BG:BG)*0.5</f>
        <v>0.59943977591036424</v>
      </c>
      <c r="G315">
        <f>player_stats[[#This Row],[Clean Sheets]]/MAX('epl_player_stats_24_25 '!AI:AI)*0.5+player_stats[[#This Row],[Clearances]]/MAX('epl_player_stats_24_25 '!AJ:AJ)*0.25+player_stats[[#This Row],[Tackles]]/MAX('epl_player_stats_24_25 '!AM:AM)*0.25</f>
        <v>0.34046635182998819</v>
      </c>
      <c r="H315">
        <f>player_stats[[#This Row],[Touches]]/MAX('epl_player_stats_24_25 '!P:P)</f>
        <v>0.29130564684792354</v>
      </c>
      <c r="I31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5">
        <f>player_stats[[#This Row],[Minutes]]/3420</f>
        <v>0.73684210526315785</v>
      </c>
      <c r="K315" s="2" cm="1">
        <f t="array" ref="K315">_xlfn.IFS(
E315="Goalkeeper",(
7*F315 + 2*J315 + H315),
E315="Defender",(
6*G315+3*H315+2*J315),
E315="Midfielder",(
2*G315+3*H315+4*I315+3*J315),
E315="Forward",(
6.25*I315+5*J315)
)</f>
        <v>5.9610682887467892</v>
      </c>
    </row>
    <row r="316" spans="1:11" x14ac:dyDescent="0.3">
      <c r="A316" t="s">
        <v>61</v>
      </c>
      <c r="B316">
        <v>28</v>
      </c>
      <c r="C316" t="s">
        <v>58</v>
      </c>
      <c r="D316" t="s">
        <v>62</v>
      </c>
      <c r="E316" t="s">
        <v>772</v>
      </c>
      <c r="F316">
        <f>player_stats[[#This Row],[Clean Sheets]]/MAX('epl_player_stats_24_25 '!AI:AI)*0.5+player_stats[[#This Row],[Goals Prevented Adjusted]]/MAX('epl_player_stats_24_25 '!BG:BG)*0.5</f>
        <v>0.77310924369747913</v>
      </c>
      <c r="G316">
        <f>player_stats[[#This Row],[Clean Sheets]]/MAX('epl_player_stats_24_25 '!AI:AI)*0.5+player_stats[[#This Row],[Clearances]]/MAX('epl_player_stats_24_25 '!AJ:AJ)*0.25+player_stats[[#This Row],[Tackles]]/MAX('epl_player_stats_24_25 '!AM:AM)*0.25</f>
        <v>0.4942443919716647</v>
      </c>
      <c r="H316">
        <f>player_stats[[#This Row],[Touches]]/MAX('epl_player_stats_24_25 '!P:P)</f>
        <v>0.47774126083059454</v>
      </c>
      <c r="I31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6">
        <f>player_stats[[#This Row],[Minutes]]/3420</f>
        <v>1</v>
      </c>
      <c r="K316" s="2" cm="1">
        <f t="array" ref="K316">_xlfn.IFS(
E316="Goalkeeper",(
7*F316 + 2*J316 + H316),
E316="Defender",(
6*G316+3*H316+2*J316),
E316="Midfielder",(
2*G316+3*H316+4*I316+3*J316),
E316="Forward",(
6.25*I316+5*J316)
)</f>
        <v>7.8895059667129486</v>
      </c>
    </row>
    <row r="317" spans="1:11" x14ac:dyDescent="0.3">
      <c r="A317" t="s">
        <v>636</v>
      </c>
      <c r="B317">
        <v>31</v>
      </c>
      <c r="C317" t="s">
        <v>783</v>
      </c>
      <c r="D317" t="s">
        <v>96</v>
      </c>
      <c r="E317" t="s">
        <v>772</v>
      </c>
      <c r="F317">
        <f>player_stats[[#This Row],[Clean Sheets]]/MAX('epl_player_stats_24_25 '!AI:AI)*0.5+player_stats[[#This Row],[Goals Prevented Adjusted]]/MAX('epl_player_stats_24_25 '!BG:BG)*0.5</f>
        <v>0.24089635854341737</v>
      </c>
      <c r="G317">
        <f>player_stats[[#This Row],[Clean Sheets]]/MAX('epl_player_stats_24_25 '!AI:AI)*0.5+player_stats[[#This Row],[Clearances]]/MAX('epl_player_stats_24_25 '!AJ:AJ)*0.25+player_stats[[#This Row],[Tackles]]/MAX('epl_player_stats_24_25 '!AM:AM)*0.25</f>
        <v>0.17244298763437518</v>
      </c>
      <c r="H317">
        <f>player_stats[[#This Row],[Touches]]/MAX('epl_player_stats_24_25 '!P:P)</f>
        <v>0.33343292500746935</v>
      </c>
      <c r="I31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7">
        <f>player_stats[[#This Row],[Minutes]]/3420</f>
        <v>0.66052631578947374</v>
      </c>
      <c r="K317" s="2" cm="1">
        <f t="array" ref="K317">_xlfn.IFS(
E317="Goalkeeper",(
7*F317 + 2*J317 + H317),
E317="Defender",(
6*G317+3*H317+2*J317),
E317="Midfielder",(
2*G317+3*H317+4*I317+3*J317),
E317="Forward",(
6.25*I317+5*J317)
)</f>
        <v>3.3407600663903385</v>
      </c>
    </row>
    <row r="318" spans="1:11" x14ac:dyDescent="0.3">
      <c r="A318" t="s">
        <v>676</v>
      </c>
      <c r="B318">
        <v>31</v>
      </c>
      <c r="C318" t="s">
        <v>782</v>
      </c>
      <c r="D318" t="s">
        <v>176</v>
      </c>
      <c r="E318" t="s">
        <v>772</v>
      </c>
      <c r="F318">
        <f>player_stats[[#This Row],[Clean Sheets]]/MAX('epl_player_stats_24_25 '!AI:AI)*0.5+player_stats[[#This Row],[Goals Prevented Adjusted]]/MAX('epl_player_stats_24_25 '!BG:BG)*0.5</f>
        <v>0.34803921568627449</v>
      </c>
      <c r="G318">
        <f>player_stats[[#This Row],[Clean Sheets]]/MAX('epl_player_stats_24_25 '!AI:AI)*0.5+player_stats[[#This Row],[Clearances]]/MAX('epl_player_stats_24_25 '!AJ:AJ)*0.25+player_stats[[#This Row],[Tackles]]/MAX('epl_player_stats_24_25 '!AM:AM)*0.25</f>
        <v>0.27958584477723236</v>
      </c>
      <c r="H318">
        <f>player_stats[[#This Row],[Touches]]/MAX('epl_player_stats_24_25 '!P:P)</f>
        <v>0.32417089931281745</v>
      </c>
      <c r="I31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8">
        <f>player_stats[[#This Row],[Minutes]]/3420</f>
        <v>0.76286549707602336</v>
      </c>
      <c r="K318" s="2" cm="1">
        <f t="array" ref="K318">_xlfn.IFS(
E318="Goalkeeper",(
7*F318 + 2*J318 + H318),
E318="Defender",(
6*G318+3*H318+2*J318),
E318="Midfielder",(
2*G318+3*H318+4*I318+3*J318),
E318="Forward",(
6.25*I318+5*J318)
)</f>
        <v>4.2861764032687857</v>
      </c>
    </row>
    <row r="319" spans="1:11" x14ac:dyDescent="0.3">
      <c r="A319" t="s">
        <v>359</v>
      </c>
      <c r="B319">
        <v>25</v>
      </c>
      <c r="C319" t="s">
        <v>356</v>
      </c>
      <c r="D319" t="s">
        <v>360</v>
      </c>
      <c r="E319" t="s">
        <v>772</v>
      </c>
      <c r="F319">
        <f>player_stats[[#This Row],[Clean Sheets]]/MAX('epl_player_stats_24_25 '!AI:AI)*0.5+player_stats[[#This Row],[Goals Prevented Adjusted]]/MAX('epl_player_stats_24_25 '!BG:BG)*0.5</f>
        <v>0.23669467787114851</v>
      </c>
      <c r="G319">
        <f>player_stats[[#This Row],[Clean Sheets]]/MAX('epl_player_stats_24_25 '!AI:AI)*0.5+player_stats[[#This Row],[Clearances]]/MAX('epl_player_stats_24_25 '!AJ:AJ)*0.25+player_stats[[#This Row],[Tackles]]/MAX('epl_player_stats_24_25 '!AM:AM)*0.25</f>
        <v>5.6375442739079101E-2</v>
      </c>
      <c r="H319">
        <f>player_stats[[#This Row],[Touches]]/MAX('epl_player_stats_24_25 '!P:P)</f>
        <v>0.23095309232148192</v>
      </c>
      <c r="I31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9">
        <f>player_stats[[#This Row],[Minutes]]/3420</f>
        <v>0.47368421052631576</v>
      </c>
      <c r="K319" s="2" cm="1">
        <f t="array" ref="K319">_xlfn.IFS(
E319="Goalkeeper",(
7*F319 + 2*J319 + H319),
E319="Defender",(
6*G319+3*H319+2*J319),
E319="Midfielder",(
2*G319+3*H319+4*I319+3*J319),
E319="Forward",(
6.25*I319+5*J319)
)</f>
        <v>2.8351842584721529</v>
      </c>
    </row>
    <row r="320" spans="1:11" x14ac:dyDescent="0.3">
      <c r="A320" t="s">
        <v>614</v>
      </c>
      <c r="B320">
        <v>27</v>
      </c>
      <c r="C320" t="s">
        <v>784</v>
      </c>
      <c r="D320" t="s">
        <v>72</v>
      </c>
      <c r="E320" t="s">
        <v>772</v>
      </c>
      <c r="F320">
        <f>player_stats[[#This Row],[Clean Sheets]]/MAX('epl_player_stats_24_25 '!AI:AI)*0.5+player_stats[[#This Row],[Goals Prevented Adjusted]]/MAX('epl_player_stats_24_25 '!BG:BG)*0.5</f>
        <v>0.47619047619047622</v>
      </c>
      <c r="G320">
        <f>player_stats[[#This Row],[Clean Sheets]]/MAX('epl_player_stats_24_25 '!AI:AI)*0.5+player_stats[[#This Row],[Clearances]]/MAX('epl_player_stats_24_25 '!AJ:AJ)*0.25+player_stats[[#This Row],[Tackles]]/MAX('epl_player_stats_24_25 '!AM:AM)*0.25</f>
        <v>0.17694805194805194</v>
      </c>
      <c r="H320">
        <f>player_stats[[#This Row],[Touches]]/MAX('epl_player_stats_24_25 '!P:P)</f>
        <v>0.3035554227666567</v>
      </c>
      <c r="I32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0">
        <f>player_stats[[#This Row],[Minutes]]/3420</f>
        <v>0.63157894736842102</v>
      </c>
      <c r="K320" s="2" cm="1">
        <f t="array" ref="K320">_xlfn.IFS(
E320="Goalkeeper",(
7*F320 + 2*J320 + H320),
E320="Defender",(
6*G320+3*H320+2*J320),
E320="Midfielder",(
2*G320+3*H320+4*I320+3*J320),
E320="Forward",(
6.25*I320+5*J320)
)</f>
        <v>4.9000466508368321</v>
      </c>
    </row>
    <row r="321" spans="1:11" x14ac:dyDescent="0.3">
      <c r="A321" t="s">
        <v>458</v>
      </c>
      <c r="B321">
        <v>30</v>
      </c>
      <c r="C321" t="s">
        <v>453</v>
      </c>
      <c r="D321" t="s">
        <v>66</v>
      </c>
      <c r="E321" t="s">
        <v>772</v>
      </c>
      <c r="F321">
        <f>player_stats[[#This Row],[Clean Sheets]]/MAX('epl_player_stats_24_25 '!AI:AI)*0.5+player_stats[[#This Row],[Goals Prevented Adjusted]]/MAX('epl_player_stats_24_25 '!BG:BG)*0.5</f>
        <v>0.82773109243697496</v>
      </c>
      <c r="G321">
        <f>player_stats[[#This Row],[Clean Sheets]]/MAX('epl_player_stats_24_25 '!AI:AI)*0.5+player_stats[[#This Row],[Clearances]]/MAX('epl_player_stats_24_25 '!AJ:AJ)*0.25+player_stats[[#This Row],[Tackles]]/MAX('epl_player_stats_24_25 '!AM:AM)*0.25</f>
        <v>0.37367178276269186</v>
      </c>
      <c r="H321">
        <f>player_stats[[#This Row],[Touches]]/MAX('epl_player_stats_24_25 '!P:P)</f>
        <v>0.30385419778906486</v>
      </c>
      <c r="I321">
        <f>player_stats[[#This Row],[Goals]]/MAX('epl_player_stats_24_25 '!H:H)*0.6+player_stats[[#This Row],[Assists]]/MAX('epl_player_stats_24_25 '!I:I)*0.25+player_stats[[#This Row],[Shots]]/MAX('epl_player_stats_24_25 '!K:K)*0.15+0.1</f>
        <v>0.15555555555555556</v>
      </c>
      <c r="J321">
        <f>player_stats[[#This Row],[Minutes]]/3420</f>
        <v>0.67865497076023396</v>
      </c>
      <c r="K321" s="2" cm="1">
        <f t="array" ref="K321">_xlfn.IFS(
E321="Goalkeeper",(
7*F321 + 2*J321 + H321),
E321="Defender",(
6*G321+3*H321+2*J321),
E321="Midfielder",(
2*G321+3*H321+4*I321+3*J321),
E321="Forward",(
6.25*I321+5*J321)
)</f>
        <v>7.4552817863683565</v>
      </c>
    </row>
    <row r="322" spans="1:11" x14ac:dyDescent="0.3">
      <c r="A322" t="s">
        <v>355</v>
      </c>
      <c r="B322">
        <v>27</v>
      </c>
      <c r="C322" t="s">
        <v>356</v>
      </c>
      <c r="D322" t="s">
        <v>59</v>
      </c>
      <c r="E322" t="s">
        <v>773</v>
      </c>
      <c r="F322">
        <f>player_stats[[#This Row],[Clean Sheets]]/MAX('epl_player_stats_24_25 '!AI:AI)*0.5+player_stats[[#This Row],[Goals Prevented Adjusted]]/MAX('epl_player_stats_24_25 '!BG:BG)*0.5</f>
        <v>9.8039215686274522E-2</v>
      </c>
      <c r="G322">
        <f>player_stats[[#This Row],[Clean Sheets]]/MAX('epl_player_stats_24_25 '!AI:AI)*0.5+player_stats[[#This Row],[Clearances]]/MAX('epl_player_stats_24_25 '!AJ:AJ)*0.25+player_stats[[#This Row],[Tackles]]/MAX('epl_player_stats_24_25 '!AM:AM)*0.25</f>
        <v>2.1694214876033058E-2</v>
      </c>
      <c r="H322">
        <f>player_stats[[#This Row],[Touches]]/MAX('epl_player_stats_24_25 '!P:P)</f>
        <v>0.15655811174185838</v>
      </c>
      <c r="I32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2">
        <f>player_stats[[#This Row],[Minutes]]/3420</f>
        <v>0.34210526315789475</v>
      </c>
      <c r="K322" s="2" cm="1">
        <f t="array" ref="K322">_xlfn.IFS(
E322="Goalkeeper",(
7*F322 + 2*J322 + H322),
E322="Defender",(
6*G322+3*H322+2*J322),
E322="Midfielder",(
2*G322+3*H322+4*I322+3*J322),
E322="Forward",(
6.25*I322+5*J322)
)</f>
        <v>1.9393785544513256</v>
      </c>
    </row>
    <row r="323" spans="1:11" x14ac:dyDescent="0.3">
      <c r="A323" t="s">
        <v>484</v>
      </c>
      <c r="B323">
        <v>31</v>
      </c>
      <c r="C323" t="s">
        <v>453</v>
      </c>
      <c r="D323" t="s">
        <v>76</v>
      </c>
      <c r="E323" t="s">
        <v>772</v>
      </c>
      <c r="F323">
        <f>player_stats[[#This Row],[Clean Sheets]]/MAX('epl_player_stats_24_25 '!AI:AI)*0.5+player_stats[[#This Row],[Goals Prevented Adjusted]]/MAX('epl_player_stats_24_25 '!BG:BG)*0.5</f>
        <v>0.37184873949579839</v>
      </c>
      <c r="G323">
        <f>player_stats[[#This Row],[Clean Sheets]]/MAX('epl_player_stats_24_25 '!AI:AI)*0.5+player_stats[[#This Row],[Clearances]]/MAX('epl_player_stats_24_25 '!AJ:AJ)*0.25+player_stats[[#This Row],[Tackles]]/MAX('epl_player_stats_24_25 '!AM:AM)*0.25</f>
        <v>0.1216056670602125</v>
      </c>
      <c r="H323">
        <f>player_stats[[#This Row],[Touches]]/MAX('epl_player_stats_24_25 '!P:P)</f>
        <v>0.15416791156259338</v>
      </c>
      <c r="I32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3">
        <f>player_stats[[#This Row],[Minutes]]/3420</f>
        <v>0.3213450292397661</v>
      </c>
      <c r="K323" s="2" cm="1">
        <f t="array" ref="K323">_xlfn.IFS(
E323="Goalkeeper",(
7*F323 + 2*J323 + H323),
E323="Defender",(
6*G323+3*H323+2*J323),
E323="Midfielder",(
2*G323+3*H323+4*I323+3*J323),
E323="Forward",(
6.25*I323+5*J323)
)</f>
        <v>3.3997991465127146</v>
      </c>
    </row>
    <row r="324" spans="1:11" x14ac:dyDescent="0.3">
      <c r="A324" t="s">
        <v>531</v>
      </c>
      <c r="B324">
        <v>35</v>
      </c>
      <c r="C324" t="s">
        <v>786</v>
      </c>
      <c r="D324" t="s">
        <v>532</v>
      </c>
      <c r="E324" t="s">
        <v>772</v>
      </c>
      <c r="F324">
        <f>player_stats[[#This Row],[Clean Sheets]]/MAX('epl_player_stats_24_25 '!AI:AI)*0.5+player_stats[[#This Row],[Goals Prevented Adjusted]]/MAX('epl_player_stats_24_25 '!BG:BG)*0.5</f>
        <v>0.5266106442577031</v>
      </c>
      <c r="G324">
        <f>player_stats[[#This Row],[Clean Sheets]]/MAX('epl_player_stats_24_25 '!AI:AI)*0.5+player_stats[[#This Row],[Clearances]]/MAX('epl_player_stats_24_25 '!AJ:AJ)*0.25+player_stats[[#This Row],[Tackles]]/MAX('epl_player_stats_24_25 '!AM:AM)*0.25</f>
        <v>0.18373671782762693</v>
      </c>
      <c r="H324">
        <f>player_stats[[#This Row],[Touches]]/MAX('epl_player_stats_24_25 '!P:P)</f>
        <v>0.11353450851508815</v>
      </c>
      <c r="I32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4">
        <f>player_stats[[#This Row],[Minutes]]/3420</f>
        <v>0.26315789473684209</v>
      </c>
      <c r="K324" s="2" cm="1">
        <f t="array" ref="K324">_xlfn.IFS(
E324="Goalkeeper",(
7*F324 + 2*J324 + H324),
E324="Defender",(
6*G324+3*H324+2*J324),
E324="Midfielder",(
2*G324+3*H324+4*I324+3*J324),
E324="Forward",(
6.25*I324+5*J324)
)</f>
        <v>4.3261248077926941</v>
      </c>
    </row>
    <row r="325" spans="1:11" x14ac:dyDescent="0.3">
      <c r="A325" t="s">
        <v>613</v>
      </c>
      <c r="B325">
        <v>36</v>
      </c>
      <c r="C325" t="s">
        <v>784</v>
      </c>
      <c r="D325" t="s">
        <v>59</v>
      </c>
      <c r="E325" t="s">
        <v>772</v>
      </c>
      <c r="F325">
        <f>player_stats[[#This Row],[Clean Sheets]]/MAX('epl_player_stats_24_25 '!AI:AI)*0.5+player_stats[[#This Row],[Goals Prevented Adjusted]]/MAX('epl_player_stats_24_25 '!BG:BG)*0.5</f>
        <v>0.24159663865546221</v>
      </c>
      <c r="G325">
        <f>player_stats[[#This Row],[Clean Sheets]]/MAX('epl_player_stats_24_25 '!AI:AI)*0.5+player_stats[[#This Row],[Clearances]]/MAX('epl_player_stats_24_25 '!AJ:AJ)*0.25+player_stats[[#This Row],[Tackles]]/MAX('epl_player_stats_24_25 '!AM:AM)*0.25</f>
        <v>4.2945690672963402E-2</v>
      </c>
      <c r="H325">
        <f>player_stats[[#This Row],[Touches]]/MAX('epl_player_stats_24_25 '!P:P)</f>
        <v>7.2004780400358528E-2</v>
      </c>
      <c r="I32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5">
        <f>player_stats[[#This Row],[Minutes]]/3420</f>
        <v>0.18421052631578946</v>
      </c>
      <c r="K325" s="2" cm="1">
        <f t="array" ref="K325">_xlfn.IFS(
E325="Goalkeeper",(
7*F325 + 2*J325 + H325),
E325="Defender",(
6*G325+3*H325+2*J325),
E325="Midfielder",(
2*G325+3*H325+4*I325+3*J325),
E325="Forward",(
6.25*I325+5*J325)
)</f>
        <v>2.131602303620173</v>
      </c>
    </row>
    <row r="326" spans="1:11" x14ac:dyDescent="0.3">
      <c r="A326" t="s">
        <v>403</v>
      </c>
      <c r="B326">
        <v>23</v>
      </c>
      <c r="C326" t="s">
        <v>391</v>
      </c>
      <c r="D326" t="s">
        <v>70</v>
      </c>
      <c r="E326" t="s">
        <v>772</v>
      </c>
      <c r="F326">
        <f>player_stats[[#This Row],[Clean Sheets]]/MAX('epl_player_stats_24_25 '!AI:AI)*0.5+player_stats[[#This Row],[Goals Prevented Adjusted]]/MAX('epl_player_stats_24_25 '!BG:BG)*0.5</f>
        <v>0.30182072829131656</v>
      </c>
      <c r="G326">
        <f>player_stats[[#This Row],[Clean Sheets]]/MAX('epl_player_stats_24_25 '!AI:AI)*0.5+player_stats[[#This Row],[Clearances]]/MAX('epl_player_stats_24_25 '!AJ:AJ)*0.25+player_stats[[#This Row],[Tackles]]/MAX('epl_player_stats_24_25 '!AM:AM)*0.25</f>
        <v>9.1716895544646737E-2</v>
      </c>
      <c r="H326">
        <f>player_stats[[#This Row],[Touches]]/MAX('epl_player_stats_24_25 '!P:P)</f>
        <v>0.13265610994920823</v>
      </c>
      <c r="I32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6">
        <f>player_stats[[#This Row],[Minutes]]/3420</f>
        <v>0.26315789473684209</v>
      </c>
      <c r="K326" s="2" cm="1">
        <f t="array" ref="K326">_xlfn.IFS(
E326="Goalkeeper",(
7*F326 + 2*J326 + H326),
E326="Defender",(
6*G326+3*H326+2*J326),
E326="Midfielder",(
2*G326+3*H326+4*I326+3*J326),
E326="Forward",(
6.25*I326+5*J326)
)</f>
        <v>2.7717169974621085</v>
      </c>
    </row>
    <row r="327" spans="1:11" x14ac:dyDescent="0.3">
      <c r="A327" t="s">
        <v>428</v>
      </c>
      <c r="B327">
        <v>25</v>
      </c>
      <c r="C327" t="s">
        <v>425</v>
      </c>
      <c r="D327" t="s">
        <v>158</v>
      </c>
      <c r="E327" t="s">
        <v>772</v>
      </c>
      <c r="F327">
        <f>player_stats[[#This Row],[Clean Sheets]]/MAX('epl_player_stats_24_25 '!AI:AI)*0.5+player_stats[[#This Row],[Goals Prevented Adjusted]]/MAX('epl_player_stats_24_25 '!BG:BG)*0.5</f>
        <v>0.4418767507002801</v>
      </c>
      <c r="G327">
        <f>player_stats[[#This Row],[Clean Sheets]]/MAX('epl_player_stats_24_25 '!AI:AI)*0.5+player_stats[[#This Row],[Clearances]]/MAX('epl_player_stats_24_25 '!AJ:AJ)*0.25+player_stats[[#This Row],[Tackles]]/MAX('epl_player_stats_24_25 '!AM:AM)*0.25</f>
        <v>0.14595631641086185</v>
      </c>
      <c r="H327">
        <f>player_stats[[#This Row],[Touches]]/MAX('epl_player_stats_24_25 '!P:P)</f>
        <v>0.12697938452345384</v>
      </c>
      <c r="I32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7">
        <f>player_stats[[#This Row],[Minutes]]/3420</f>
        <v>0.26315789473684209</v>
      </c>
      <c r="K327" s="2" cm="1">
        <f t="array" ref="K327">_xlfn.IFS(
E327="Goalkeeper",(
7*F327 + 2*J327 + H327),
E327="Defender",(
6*G327+3*H327+2*J327),
E327="Midfielder",(
2*G327+3*H327+4*I327+3*J327),
E327="Forward",(
6.25*I327+5*J327)
)</f>
        <v>3.7464324288990984</v>
      </c>
    </row>
    <row r="328" spans="1:11" x14ac:dyDescent="0.3">
      <c r="A328" t="s">
        <v>569</v>
      </c>
      <c r="B328">
        <v>34</v>
      </c>
      <c r="C328" t="s">
        <v>566</v>
      </c>
      <c r="D328" t="s">
        <v>59</v>
      </c>
      <c r="E328" t="s">
        <v>772</v>
      </c>
      <c r="F328">
        <f>player_stats[[#This Row],[Clean Sheets]]/MAX('epl_player_stats_24_25 '!AI:AI)*0.5+player_stats[[#This Row],[Goals Prevented Adjusted]]/MAX('epl_player_stats_24_25 '!BG:BG)*0.5</f>
        <v>0.20588235294117649</v>
      </c>
      <c r="G328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328">
        <f>player_stats[[#This Row],[Touches]]/MAX('epl_player_stats_24_25 '!P:P)</f>
        <v>5.7364804302360323E-2</v>
      </c>
      <c r="I3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8">
        <f>player_stats[[#This Row],[Minutes]]/3420</f>
        <v>0.13157894736842105</v>
      </c>
      <c r="K328" s="2" cm="1">
        <f t="array" ref="K328">_xlfn.IFS(
E328="Goalkeeper",(
7*F328 + 2*J328 + H328),
E328="Defender",(
6*G328+3*H328+2*J328),
E328="Midfielder",(
2*G328+3*H328+4*I328+3*J328),
E328="Forward",(
6.25*I328+5*J328)
)</f>
        <v>1.7616991696274378</v>
      </c>
    </row>
    <row r="329" spans="1:11" x14ac:dyDescent="0.3">
      <c r="A329" t="s">
        <v>691</v>
      </c>
      <c r="B329">
        <v>31</v>
      </c>
      <c r="C329" t="s">
        <v>782</v>
      </c>
      <c r="D329" t="s">
        <v>59</v>
      </c>
      <c r="E329" t="s">
        <v>772</v>
      </c>
      <c r="F329">
        <f>player_stats[[#This Row],[Clean Sheets]]/MAX('epl_player_stats_24_25 '!AI:AI)*0.5+player_stats[[#This Row],[Goals Prevented Adjusted]]/MAX('epl_player_stats_24_25 '!BG:BG)*0.5</f>
        <v>0.20588235294117649</v>
      </c>
      <c r="G329">
        <f>player_stats[[#This Row],[Clean Sheets]]/MAX('epl_player_stats_24_25 '!AI:AI)*0.5+player_stats[[#This Row],[Clearances]]/MAX('epl_player_stats_24_25 '!AJ:AJ)*0.25+player_stats[[#This Row],[Tackles]]/MAX('epl_player_stats_24_25 '!AM:AM)*0.25</f>
        <v>9.2975206611570251E-3</v>
      </c>
      <c r="H329">
        <f>player_stats[[#This Row],[Touches]]/MAX('epl_player_stats_24_25 '!P:P)</f>
        <v>9.5010457125784278E-2</v>
      </c>
      <c r="I32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9">
        <f>player_stats[[#This Row],[Minutes]]/3420</f>
        <v>0.18421052631578946</v>
      </c>
      <c r="K329" s="2" cm="1">
        <f t="array" ref="K329">_xlfn.IFS(
E329="Goalkeeper",(
7*F329 + 2*J329 + H329),
E329="Defender",(
6*G329+3*H329+2*J329),
E329="Midfielder",(
2*G329+3*H329+4*I329+3*J329),
E329="Forward",(
6.25*I329+5*J329)
)</f>
        <v>1.9046079803455989</v>
      </c>
    </row>
    <row r="330" spans="1:11" x14ac:dyDescent="0.3">
      <c r="A330" t="s">
        <v>157</v>
      </c>
      <c r="B330">
        <v>25</v>
      </c>
      <c r="C330" t="s">
        <v>131</v>
      </c>
      <c r="D330" t="s">
        <v>158</v>
      </c>
      <c r="E330" t="s">
        <v>772</v>
      </c>
      <c r="F330">
        <f>player_stats[[#This Row],[Clean Sheets]]/MAX('epl_player_stats_24_25 '!AI:AI)*0.5+player_stats[[#This Row],[Goals Prevented Adjusted]]/MAX('epl_player_stats_24_25 '!BG:BG)*0.5</f>
        <v>0.24159663865546221</v>
      </c>
      <c r="G330">
        <f>player_stats[[#This Row],[Clean Sheets]]/MAX('epl_player_stats_24_25 '!AI:AI)*0.5+player_stats[[#This Row],[Clearances]]/MAX('epl_player_stats_24_25 '!AJ:AJ)*0.25+player_stats[[#This Row],[Tackles]]/MAX('epl_player_stats_24_25 '!AM:AM)*0.25</f>
        <v>4.5011806375442734E-2</v>
      </c>
      <c r="H330">
        <f>player_stats[[#This Row],[Touches]]/MAX('epl_player_stats_24_25 '!P:P)</f>
        <v>5.2285628921422168E-2</v>
      </c>
      <c r="I33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0">
        <f>player_stats[[#This Row],[Minutes]]/3420</f>
        <v>0.13157894736842105</v>
      </c>
      <c r="K330" s="2" cm="1">
        <f t="array" ref="K330">_xlfn.IFS(
E330="Goalkeeper",(
7*F330 + 2*J330 + H330),
E330="Defender",(
6*G330+3*H330+2*J330),
E330="Midfielder",(
2*G330+3*H330+4*I330+3*J330),
E330="Forward",(
6.25*I330+5*J330)
)</f>
        <v>2.0066199942464995</v>
      </c>
    </row>
    <row r="331" spans="1:11" x14ac:dyDescent="0.3">
      <c r="A331" t="s">
        <v>244</v>
      </c>
      <c r="B331">
        <v>22</v>
      </c>
      <c r="C331" t="s">
        <v>240</v>
      </c>
      <c r="D331" t="s">
        <v>163</v>
      </c>
      <c r="E331" t="s">
        <v>772</v>
      </c>
      <c r="F331">
        <f>player_stats[[#This Row],[Clean Sheets]]/MAX('epl_player_stats_24_25 '!AI:AI)*0.5+player_stats[[#This Row],[Goals Prevented Adjusted]]/MAX('epl_player_stats_24_25 '!BG:BG)*0.5</f>
        <v>0.24159663865546221</v>
      </c>
      <c r="G331">
        <f>player_stats[[#This Row],[Clean Sheets]]/MAX('epl_player_stats_24_25 '!AI:AI)*0.5+player_stats[[#This Row],[Clearances]]/MAX('epl_player_stats_24_25 '!AJ:AJ)*0.25+player_stats[[#This Row],[Tackles]]/MAX('epl_player_stats_24_25 '!AM:AM)*0.25</f>
        <v>3.5714285714285712E-2</v>
      </c>
      <c r="H331">
        <f>player_stats[[#This Row],[Touches]]/MAX('epl_player_stats_24_25 '!P:P)</f>
        <v>6.3340304750522852E-2</v>
      </c>
      <c r="I33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1">
        <f>player_stats[[#This Row],[Minutes]]/3420</f>
        <v>0.15789473684210525</v>
      </c>
      <c r="K331" s="2" cm="1">
        <f t="array" ref="K331">_xlfn.IFS(
E331="Goalkeeper",(
7*F331 + 2*J331 + H331),
E331="Defender",(
6*G331+3*H331+2*J331),
E331="Midfielder",(
2*G331+3*H331+4*I331+3*J331),
E331="Forward",(
6.25*I331+5*J331)
)</f>
        <v>2.0703062490229689</v>
      </c>
    </row>
    <row r="332" spans="1:11" x14ac:dyDescent="0.3">
      <c r="A332" t="s">
        <v>366</v>
      </c>
      <c r="B332">
        <v>28</v>
      </c>
      <c r="C332" t="s">
        <v>356</v>
      </c>
      <c r="D332" t="s">
        <v>59</v>
      </c>
      <c r="E332" t="s">
        <v>772</v>
      </c>
      <c r="F332">
        <f>player_stats[[#This Row],[Clean Sheets]]/MAX('epl_player_stats_24_25 '!AI:AI)*0.5+player_stats[[#This Row],[Goals Prevented Adjusted]]/MAX('epl_player_stats_24_25 '!BG:BG)*0.5</f>
        <v>0.24159663865546221</v>
      </c>
      <c r="G332">
        <f>player_stats[[#This Row],[Clean Sheets]]/MAX('epl_player_stats_24_25 '!AI:AI)*0.5+player_stats[[#This Row],[Clearances]]/MAX('epl_player_stats_24_25 '!AJ:AJ)*0.25+player_stats[[#This Row],[Tackles]]/MAX('epl_player_stats_24_25 '!AM:AM)*0.25</f>
        <v>3.984651711924439E-2</v>
      </c>
      <c r="H332">
        <f>player_stats[[#This Row],[Touches]]/MAX('epl_player_stats_24_25 '!P:P)</f>
        <v>8.8437406632805499E-2</v>
      </c>
      <c r="I33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2">
        <f>player_stats[[#This Row],[Minutes]]/3420</f>
        <v>0.18421052631578946</v>
      </c>
      <c r="K332" s="2" cm="1">
        <f t="array" ref="K332">_xlfn.IFS(
E332="Goalkeeper",(
7*F332 + 2*J332 + H332),
E332="Defender",(
6*G332+3*H332+2*J332),
E332="Midfielder",(
2*G332+3*H332+4*I332+3*J332),
E332="Forward",(
6.25*I332+5*J332)
)</f>
        <v>2.1480349298526198</v>
      </c>
    </row>
    <row r="333" spans="1:11" x14ac:dyDescent="0.3">
      <c r="A333" t="s">
        <v>583</v>
      </c>
      <c r="B333">
        <v>29</v>
      </c>
      <c r="C333" t="s">
        <v>566</v>
      </c>
      <c r="D333" t="s">
        <v>59</v>
      </c>
      <c r="E333" t="s">
        <v>772</v>
      </c>
      <c r="F333">
        <f>player_stats[[#This Row],[Clean Sheets]]/MAX('epl_player_stats_24_25 '!AI:AI)*0.5+player_stats[[#This Row],[Goals Prevented Adjusted]]/MAX('epl_player_stats_24_25 '!BG:BG)*0.5</f>
        <v>0.20588235294117649</v>
      </c>
      <c r="G333">
        <f>player_stats[[#This Row],[Clean Sheets]]/MAX('epl_player_stats_24_25 '!AI:AI)*0.5+player_stats[[#This Row],[Clearances]]/MAX('epl_player_stats_24_25 '!AJ:AJ)*0.25+player_stats[[#This Row],[Tackles]]/MAX('epl_player_stats_24_25 '!AM:AM)*0.25</f>
        <v>5.1652892561983473E-3</v>
      </c>
      <c r="H333">
        <f>player_stats[[#This Row],[Touches]]/MAX('epl_player_stats_24_25 '!P:P)</f>
        <v>5.2285628921422168E-2</v>
      </c>
      <c r="I33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3">
        <f>player_stats[[#This Row],[Minutes]]/3420</f>
        <v>7.8947368421052627E-2</v>
      </c>
      <c r="K333" s="2" cm="1">
        <f t="array" ref="K333">_xlfn.IFS(
E333="Goalkeeper",(
7*F333 + 2*J333 + H333),
E333="Defender",(
6*G333+3*H333+2*J333),
E333="Midfielder",(
2*G333+3*H333+4*I333+3*J333),
E333="Forward",(
6.25*I333+5*J333)
)</f>
        <v>1.651356836351763</v>
      </c>
    </row>
    <row r="334" spans="1:11" x14ac:dyDescent="0.3">
      <c r="A334" t="s">
        <v>86</v>
      </c>
      <c r="B334">
        <v>35</v>
      </c>
      <c r="C334" t="s">
        <v>58</v>
      </c>
      <c r="D334" t="s">
        <v>66</v>
      </c>
      <c r="E334" t="s">
        <v>772</v>
      </c>
      <c r="F334">
        <f>player_stats[[#This Row],[Clean Sheets]]/MAX('epl_player_stats_24_25 '!AI:AI)*0.5+player_stats[[#This Row],[Goals Prevented Adjusted]]/MAX('epl_player_stats_24_25 '!BG:BG)*0.5</f>
        <v>0.20588235294117649</v>
      </c>
      <c r="G334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334">
        <f>player_stats[[#This Row],[Touches]]/MAX('epl_player_stats_24_25 '!P:P)</f>
        <v>2.3902001792650136E-2</v>
      </c>
      <c r="I33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4">
        <f>player_stats[[#This Row],[Minutes]]/3420</f>
        <v>5.2631578947368418E-2</v>
      </c>
      <c r="K334" s="2" cm="1">
        <f t="array" ref="K334">_xlfn.IFS(
E334="Goalkeeper",(
7*F334 + 2*J334 + H334),
E334="Defender",(
6*G334+3*H334+2*J334),
E334="Midfielder",(
2*G334+3*H334+4*I334+3*J334),
E334="Forward",(
6.25*I334+5*J334)
)</f>
        <v>1.5703416302756223</v>
      </c>
    </row>
    <row r="335" spans="1:11" x14ac:dyDescent="0.3">
      <c r="A335" t="s">
        <v>125</v>
      </c>
      <c r="B335">
        <v>34</v>
      </c>
      <c r="C335" t="s">
        <v>98</v>
      </c>
      <c r="D335" t="s">
        <v>126</v>
      </c>
      <c r="E335" t="s">
        <v>772</v>
      </c>
      <c r="F335">
        <f>player_stats[[#This Row],[Clean Sheets]]/MAX('epl_player_stats_24_25 '!AI:AI)*0.5+player_stats[[#This Row],[Goals Prevented Adjusted]]/MAX('epl_player_stats_24_25 '!BG:BG)*0.5</f>
        <v>0.24159663865546221</v>
      </c>
      <c r="G335">
        <f>player_stats[[#This Row],[Clean Sheets]]/MAX('epl_player_stats_24_25 '!AI:AI)*0.5+player_stats[[#This Row],[Clearances]]/MAX('epl_player_stats_24_25 '!AJ:AJ)*0.25+player_stats[[#This Row],[Tackles]]/MAX('epl_player_stats_24_25 '!AM:AM)*0.25</f>
        <v>4.0693158516125025E-2</v>
      </c>
      <c r="H335">
        <f>player_stats[[#This Row],[Touches]]/MAX('epl_player_stats_24_25 '!P:P)</f>
        <v>3.4657902599342698E-2</v>
      </c>
      <c r="I33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5">
        <f>player_stats[[#This Row],[Minutes]]/3420</f>
        <v>6.5789473684210523E-2</v>
      </c>
      <c r="K335" s="2" cm="1">
        <f t="array" ref="K335">_xlfn.IFS(
E335="Goalkeeper",(
7*F335 + 2*J335 + H335),
E335="Defender",(
6*G335+3*H335+2*J335),
E335="Midfielder",(
2*G335+3*H335+4*I335+3*J335),
E335="Forward",(
6.25*I335+5*J335)
)</f>
        <v>1.8574133205559993</v>
      </c>
    </row>
    <row r="336" spans="1:11" x14ac:dyDescent="0.3">
      <c r="A336" t="s">
        <v>397</v>
      </c>
      <c r="B336">
        <v>31</v>
      </c>
      <c r="C336" t="s">
        <v>391</v>
      </c>
      <c r="D336" t="s">
        <v>140</v>
      </c>
      <c r="E336" t="s">
        <v>772</v>
      </c>
      <c r="F336">
        <f>player_stats[[#This Row],[Clean Sheets]]/MAX('epl_player_stats_24_25 '!AI:AI)*0.5+player_stats[[#This Row],[Goals Prevented Adjusted]]/MAX('epl_player_stats_24_25 '!BG:BG)*0.5</f>
        <v>0.20588235294117649</v>
      </c>
      <c r="G336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36">
        <f>player_stats[[#This Row],[Touches]]/MAX('epl_player_stats_24_25 '!P:P)</f>
        <v>1.7627726322079474E-2</v>
      </c>
      <c r="I33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6">
        <f>player_stats[[#This Row],[Minutes]]/3420</f>
        <v>3.9473684210526314E-2</v>
      </c>
      <c r="K336" s="2" cm="1">
        <f t="array" ref="K336">_xlfn.IFS(
E336="Goalkeeper",(
7*F336 + 2*J336 + H336),
E336="Defender",(
6*G336+3*H336+2*J336),
E336="Midfielder",(
2*G336+3*H336+4*I336+3*J336),
E336="Forward",(
6.25*I336+5*J336)
)</f>
        <v>1.5377515653313676</v>
      </c>
    </row>
    <row r="337" spans="1:11" x14ac:dyDescent="0.3">
      <c r="A337" t="s">
        <v>222</v>
      </c>
      <c r="B337">
        <v>33</v>
      </c>
      <c r="C337" t="s">
        <v>205</v>
      </c>
      <c r="D337" t="s">
        <v>59</v>
      </c>
      <c r="E337" t="s">
        <v>772</v>
      </c>
      <c r="F337">
        <f>player_stats[[#This Row],[Clean Sheets]]/MAX('epl_player_stats_24_25 '!AI:AI)*0.5+player_stats[[#This Row],[Goals Prevented Adjusted]]/MAX('epl_player_stats_24_25 '!BG:BG)*0.5</f>
        <v>0.24159663865546221</v>
      </c>
      <c r="G337">
        <f>player_stats[[#This Row],[Clean Sheets]]/MAX('epl_player_stats_24_25 '!AI:AI)*0.5+player_stats[[#This Row],[Clearances]]/MAX('epl_player_stats_24_25 '!AJ:AJ)*0.25+player_stats[[#This Row],[Tackles]]/MAX('epl_player_stats_24_25 '!AM:AM)*0.25</f>
        <v>3.8813459268004724E-2</v>
      </c>
      <c r="H337">
        <f>player_stats[[#This Row],[Touches]]/MAX('epl_player_stats_24_25 '!P:P)</f>
        <v>3.615177771138333E-2</v>
      </c>
      <c r="I33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7">
        <f>player_stats[[#This Row],[Minutes]]/3420</f>
        <v>5.2631578947368418E-2</v>
      </c>
      <c r="K337" s="2" cm="1">
        <f t="array" ref="K337">_xlfn.IFS(
E337="Goalkeeper",(
7*F337 + 2*J337 + H337),
E337="Defender",(
6*G337+3*H337+2*J337),
E337="Midfielder",(
2*G337+3*H337+4*I337+3*J337),
E337="Forward",(
6.25*I337+5*J337)
)</f>
        <v>1.8325914061943556</v>
      </c>
    </row>
    <row r="338" spans="1:11" x14ac:dyDescent="0.3">
      <c r="A338" t="s">
        <v>605</v>
      </c>
      <c r="B338">
        <v>25</v>
      </c>
      <c r="C338" t="s">
        <v>784</v>
      </c>
      <c r="D338" t="s">
        <v>59</v>
      </c>
      <c r="E338" t="s">
        <v>772</v>
      </c>
      <c r="F338">
        <f>player_stats[[#This Row],[Clean Sheets]]/MAX('epl_player_stats_24_25 '!AI:AI)*0.5+player_stats[[#This Row],[Goals Prevented Adjusted]]/MAX('epl_player_stats_24_25 '!BG:BG)*0.5</f>
        <v>0.20588235294117649</v>
      </c>
      <c r="G338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38">
        <f>player_stats[[#This Row],[Touches]]/MAX('epl_player_stats_24_25 '!P:P)</f>
        <v>1.2847325963549447E-2</v>
      </c>
      <c r="I33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8">
        <f>player_stats[[#This Row],[Minutes]]/3420</f>
        <v>2.6315789473684209E-2</v>
      </c>
      <c r="K338" s="2" cm="1">
        <f t="array" ref="K338">_xlfn.IFS(
E338="Goalkeeper",(
7*F338 + 2*J338 + H338),
E338="Defender",(
6*G338+3*H338+2*J338),
E338="Midfielder",(
2*G338+3*H338+4*I338+3*J338),
E338="Forward",(
6.25*I338+5*J338)
)</f>
        <v>1.5066553754991534</v>
      </c>
    </row>
    <row r="339" spans="1:11" x14ac:dyDescent="0.3">
      <c r="A339" t="s">
        <v>71</v>
      </c>
      <c r="B339">
        <v>32</v>
      </c>
      <c r="C339" t="s">
        <v>58</v>
      </c>
      <c r="D339" t="s">
        <v>72</v>
      </c>
      <c r="E339" t="s">
        <v>773</v>
      </c>
      <c r="F339">
        <f>player_stats[[#This Row],[Clean Sheets]]/MAX('epl_player_stats_24_25 '!AI:AI)*0.5+player_stats[[#This Row],[Goals Prevented Adjusted]]/MAX('epl_player_stats_24_25 '!BG:BG)*0.5</f>
        <v>0.24159663865546221</v>
      </c>
      <c r="G339">
        <f>player_stats[[#This Row],[Clean Sheets]]/MAX('epl_player_stats_24_25 '!AI:AI)*0.5+player_stats[[#This Row],[Clearances]]/MAX('epl_player_stats_24_25 '!AJ:AJ)*0.25+player_stats[[#This Row],[Tackles]]/MAX('epl_player_stats_24_25 '!AM:AM)*0.25</f>
        <v>6.0336792394208659E-2</v>
      </c>
      <c r="H339">
        <f>player_stats[[#This Row],[Touches]]/MAX('epl_player_stats_24_25 '!P:P)</f>
        <v>0.16432626232446967</v>
      </c>
      <c r="I339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39">
        <f>player_stats[[#This Row],[Minutes]]/3420</f>
        <v>0.20526315789473684</v>
      </c>
      <c r="K339" s="2" cm="1">
        <f t="array" ref="K339">_xlfn.IFS(
E339="Goalkeeper",(
7*F339 + 2*J339 + H339),
E339="Defender",(
6*G339+3*H339+2*J339),
E339="Midfielder",(
2*G339+3*H339+4*I339+3*J339),
E339="Forward",(
6.25*I339+5*J339)
)</f>
        <v>1.6491139765935778</v>
      </c>
    </row>
    <row r="340" spans="1:11" x14ac:dyDescent="0.3">
      <c r="A340" t="s">
        <v>87</v>
      </c>
      <c r="B340">
        <v>27</v>
      </c>
      <c r="C340" t="s">
        <v>58</v>
      </c>
      <c r="D340" t="s">
        <v>88</v>
      </c>
      <c r="E340" t="s">
        <v>774</v>
      </c>
      <c r="F340">
        <f>player_stats[[#This Row],[Clean Sheets]]/MAX('epl_player_stats_24_25 '!AI:AI)*0.5+player_stats[[#This Row],[Goals Prevented Adjusted]]/MAX('epl_player_stats_24_25 '!BG:BG)*0.5</f>
        <v>0.24159663865546221</v>
      </c>
      <c r="G340">
        <f>player_stats[[#This Row],[Clean Sheets]]/MAX('epl_player_stats_24_25 '!AI:AI)*0.5+player_stats[[#This Row],[Clearances]]/MAX('epl_player_stats_24_25 '!AJ:AJ)*0.25+player_stats[[#This Row],[Tackles]]/MAX('epl_player_stats_24_25 '!AM:AM)*0.25</f>
        <v>5.6290001864164538E-2</v>
      </c>
      <c r="H340">
        <f>player_stats[[#This Row],[Touches]]/MAX('epl_player_stats_24_25 '!P:P)</f>
        <v>0.15267403645055275</v>
      </c>
      <c r="I340">
        <f>player_stats[[#This Row],[Goals]]/MAX('epl_player_stats_24_25 '!H:H)*0.6+player_stats[[#This Row],[Assists]]/MAX('epl_player_stats_24_25 '!I:I)*0.25+player_stats[[#This Row],[Shots]]/MAX('epl_player_stats_24_25 '!K:K)*0.15+0.1</f>
        <v>0.13847905282331513</v>
      </c>
      <c r="J340">
        <f>player_stats[[#This Row],[Minutes]]/3420</f>
        <v>0.15263157894736842</v>
      </c>
      <c r="K340" s="2" cm="1">
        <f t="array" ref="K340">_xlfn.IFS(
E340="Goalkeeper",(
7*F340 + 2*J340 + H340),
E340="Defender",(
6*G340+3*H340+2*J340),
E340="Midfielder",(
2*G340+3*H340+4*I340+3*J340),
E340="Forward",(
6.25*I340+5*J340)
)</f>
        <v>1.1010252784313823</v>
      </c>
    </row>
    <row r="341" spans="1:11" x14ac:dyDescent="0.3">
      <c r="A341" t="s">
        <v>89</v>
      </c>
      <c r="B341">
        <v>29</v>
      </c>
      <c r="C341" t="s">
        <v>58</v>
      </c>
      <c r="D341" t="s">
        <v>59</v>
      </c>
      <c r="E341" t="s">
        <v>773</v>
      </c>
      <c r="F341">
        <f>player_stats[[#This Row],[Clean Sheets]]/MAX('epl_player_stats_24_25 '!AI:AI)*0.5+player_stats[[#This Row],[Goals Prevented Adjusted]]/MAX('epl_player_stats_24_25 '!BG:BG)*0.5</f>
        <v>0.20588235294117649</v>
      </c>
      <c r="G341">
        <f>player_stats[[#This Row],[Clean Sheets]]/MAX('epl_player_stats_24_25 '!AI:AI)*0.5+player_stats[[#This Row],[Clearances]]/MAX('epl_player_stats_24_25 '!AJ:AJ)*0.25+player_stats[[#This Row],[Tackles]]/MAX('epl_player_stats_24_25 '!AM:AM)*0.25</f>
        <v>2.0016466786801714E-2</v>
      </c>
      <c r="H341">
        <f>player_stats[[#This Row],[Touches]]/MAX('epl_player_stats_24_25 '!P:P)</f>
        <v>8.9632506722437999E-2</v>
      </c>
      <c r="I341">
        <f>player_stats[[#This Row],[Goals]]/MAX('epl_player_stats_24_25 '!H:H)*0.6+player_stats[[#This Row],[Assists]]/MAX('epl_player_stats_24_25 '!I:I)*0.25+player_stats[[#This Row],[Shots]]/MAX('epl_player_stats_24_25 '!K:K)*0.15+0.1</f>
        <v>0.15482695810564662</v>
      </c>
      <c r="J341">
        <f>player_stats[[#This Row],[Minutes]]/3420</f>
        <v>0.14502923976608187</v>
      </c>
      <c r="K341" s="2" cm="1">
        <f t="array" ref="K341">_xlfn.IFS(
E341="Goalkeeper",(
7*F341 + 2*J341 + H341),
E341="Defender",(
6*G341+3*H341+2*J341),
E341="Midfielder",(
2*G341+3*H341+4*I341+3*J341),
E341="Forward",(
6.25*I341+5*J341)
)</f>
        <v>1.3633260054617495</v>
      </c>
    </row>
    <row r="342" spans="1:11" x14ac:dyDescent="0.3">
      <c r="A342" t="s">
        <v>91</v>
      </c>
      <c r="B342">
        <v>25</v>
      </c>
      <c r="C342" t="s">
        <v>58</v>
      </c>
      <c r="D342" t="s">
        <v>92</v>
      </c>
      <c r="E342" t="s">
        <v>774</v>
      </c>
      <c r="F342">
        <f>player_stats[[#This Row],[Clean Sheets]]/MAX('epl_player_stats_24_25 '!AI:AI)*0.5+player_stats[[#This Row],[Goals Prevented Adjusted]]/MAX('epl_player_stats_24_25 '!BG:BG)*0.5</f>
        <v>0.20588235294117649</v>
      </c>
      <c r="G342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42">
        <f>player_stats[[#This Row],[Touches]]/MAX('epl_player_stats_24_25 '!P:P)</f>
        <v>2.3902001792650133E-3</v>
      </c>
      <c r="I34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42">
        <f>player_stats[[#This Row],[Minutes]]/3420</f>
        <v>1.7543859649122807E-3</v>
      </c>
      <c r="K342" s="2" cm="1">
        <f t="array" ref="K342">_xlfn.IFS(
E342="Goalkeeper",(
7*F342 + 2*J342 + H342),
E342="Defender",(
6*G342+3*H342+2*J342),
E342="Midfielder",(
2*G342+3*H342+4*I342+3*J342),
E342="Forward",(
6.25*I342+5*J342)
)</f>
        <v>1.6877719575057619E-2</v>
      </c>
    </row>
    <row r="343" spans="1:11" x14ac:dyDescent="0.3">
      <c r="A343" t="s">
        <v>99</v>
      </c>
      <c r="B343">
        <v>21</v>
      </c>
      <c r="C343" t="s">
        <v>98</v>
      </c>
      <c r="D343" t="s">
        <v>62</v>
      </c>
      <c r="E343" t="s">
        <v>774</v>
      </c>
      <c r="F343">
        <f>player_stats[[#This Row],[Clean Sheets]]/MAX('epl_player_stats_24_25 '!AI:AI)*0.5+player_stats[[#This Row],[Goals Prevented Adjusted]]/MAX('epl_player_stats_24_25 '!BG:BG)*0.5</f>
        <v>0.20588235294117649</v>
      </c>
      <c r="G343">
        <f>player_stats[[#This Row],[Clean Sheets]]/MAX('epl_player_stats_24_25 '!AI:AI)*0.5+player_stats[[#This Row],[Clearances]]/MAX('epl_player_stats_24_25 '!AJ:AJ)*0.25+player_stats[[#This Row],[Tackles]]/MAX('epl_player_stats_24_25 '!AM:AM)*0.25</f>
        <v>2.5181756043000061E-2</v>
      </c>
      <c r="H343">
        <f>player_stats[[#This Row],[Touches]]/MAX('epl_player_stats_24_25 '!P:P)</f>
        <v>8.0071706005377954E-2</v>
      </c>
      <c r="I343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43">
        <f>player_stats[[#This Row],[Minutes]]/3420</f>
        <v>9.269005847953217E-2</v>
      </c>
      <c r="K343" s="2" cm="1">
        <f t="array" ref="K343">_xlfn.IFS(
E343="Goalkeeper",(
7*F343 + 2*J343 + H343),
E343="Defender",(
6*G343+3*H343+2*J343),
E343="Midfielder",(
2*G343+3*H343+4*I343+3*J343),
E343="Forward",(
6.25*I343+5*J343)
)</f>
        <v>0.57668577123319853</v>
      </c>
    </row>
    <row r="344" spans="1:11" x14ac:dyDescent="0.3">
      <c r="A344" t="s">
        <v>100</v>
      </c>
      <c r="B344">
        <v>26</v>
      </c>
      <c r="C344" t="s">
        <v>98</v>
      </c>
      <c r="D344" t="s">
        <v>96</v>
      </c>
      <c r="E344" t="s">
        <v>774</v>
      </c>
      <c r="F344">
        <f>player_stats[[#This Row],[Clean Sheets]]/MAX('epl_player_stats_24_25 '!AI:AI)*0.5+player_stats[[#This Row],[Goals Prevented Adjusted]]/MAX('epl_player_stats_24_25 '!BG:BG)*0.5</f>
        <v>0.27731092436974791</v>
      </c>
      <c r="G344">
        <f>player_stats[[#This Row],[Clean Sheets]]/MAX('epl_player_stats_24_25 '!AI:AI)*0.5+player_stats[[#This Row],[Clearances]]/MAX('epl_player_stats_24_25 '!AJ:AJ)*0.25+player_stats[[#This Row],[Tackles]]/MAX('epl_player_stats_24_25 '!AM:AM)*0.25</f>
        <v>0.12854967998508668</v>
      </c>
      <c r="H344">
        <f>player_stats[[#This Row],[Touches]]/MAX('epl_player_stats_24_25 '!P:P)</f>
        <v>0.20256946519270988</v>
      </c>
      <c r="I344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44">
        <f>player_stats[[#This Row],[Minutes]]/3420</f>
        <v>0.24941520467836256</v>
      </c>
      <c r="K344" s="2" cm="1">
        <f t="array" ref="K344">_xlfn.IFS(
E344="Goalkeeper",(
7*F344 + 2*J344 + H344),
E344="Defender",(
6*G344+3*H344+2*J344),
E344="Midfielder",(
2*G344+3*H344+4*I344+3*J344),
E344="Forward",(
6.25*I344+5*J344)
)</f>
        <v>1.8778368848453748</v>
      </c>
    </row>
    <row r="345" spans="1:11" x14ac:dyDescent="0.3">
      <c r="A345" t="s">
        <v>102</v>
      </c>
      <c r="B345">
        <v>31</v>
      </c>
      <c r="C345" t="s">
        <v>98</v>
      </c>
      <c r="D345" t="s">
        <v>66</v>
      </c>
      <c r="E345" t="s">
        <v>774</v>
      </c>
      <c r="F345">
        <f>player_stats[[#This Row],[Clean Sheets]]/MAX('epl_player_stats_24_25 '!AI:AI)*0.5+player_stats[[#This Row],[Goals Prevented Adjusted]]/MAX('epl_player_stats_24_25 '!BG:BG)*0.5</f>
        <v>0.24159663865546221</v>
      </c>
      <c r="G345">
        <f>player_stats[[#This Row],[Clean Sheets]]/MAX('epl_player_stats_24_25 '!AI:AI)*0.5+player_stats[[#This Row],[Clearances]]/MAX('epl_player_stats_24_25 '!AJ:AJ)*0.25+player_stats[[#This Row],[Tackles]]/MAX('epl_player_stats_24_25 '!AM:AM)*0.25</f>
        <v>8.6908904492636552E-2</v>
      </c>
      <c r="H345">
        <f>player_stats[[#This Row],[Touches]]/MAX('epl_player_stats_24_25 '!P:P)</f>
        <v>0.20316701523752614</v>
      </c>
      <c r="I345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45">
        <f>player_stats[[#This Row],[Minutes]]/3420</f>
        <v>0.24210526315789474</v>
      </c>
      <c r="K345" s="2" cm="1">
        <f t="array" ref="K345">_xlfn.IFS(
E345="Goalkeeper",(
7*F345 + 2*J345 + H345),
E345="Defender",(
6*G345+3*H345+2*J345),
E345="Midfielder",(
2*G345+3*H345+4*I345+3*J345),
E345="Forward",(
6.25*I345+5*J345)
)</f>
        <v>1.6151649989841872</v>
      </c>
    </row>
    <row r="346" spans="1:11" x14ac:dyDescent="0.3">
      <c r="A346" t="s">
        <v>115</v>
      </c>
      <c r="B346">
        <v>20</v>
      </c>
      <c r="C346" t="s">
        <v>98</v>
      </c>
      <c r="D346" t="s">
        <v>74</v>
      </c>
      <c r="E346" t="s">
        <v>774</v>
      </c>
      <c r="F346">
        <f>player_stats[[#This Row],[Clean Sheets]]/MAX('epl_player_stats_24_25 '!AI:AI)*0.5+player_stats[[#This Row],[Goals Prevented Adjusted]]/MAX('epl_player_stats_24_25 '!BG:BG)*0.5</f>
        <v>0.20588235294117649</v>
      </c>
      <c r="G346">
        <f>player_stats[[#This Row],[Clean Sheets]]/MAX('epl_player_stats_24_25 '!AI:AI)*0.5+player_stats[[#This Row],[Clearances]]/MAX('epl_player_stats_24_25 '!AJ:AJ)*0.25+player_stats[[#This Row],[Tackles]]/MAX('epl_player_stats_24_25 '!AM:AM)*0.25</f>
        <v>3.8712483688560242E-2</v>
      </c>
      <c r="H346">
        <f>player_stats[[#This Row],[Touches]]/MAX('epl_player_stats_24_25 '!P:P)</f>
        <v>0.10397370779802809</v>
      </c>
      <c r="I34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46">
        <f>player_stats[[#This Row],[Minutes]]/3420</f>
        <v>0.1388888888888889</v>
      </c>
      <c r="K346" s="2" cm="1">
        <f t="array" ref="K346">_xlfn.IFS(
E346="Goalkeeper",(
7*F346 + 2*J346 + H346),
E346="Defender",(
6*G346+3*H346+2*J346),
E346="Midfielder",(
2*G346+3*H346+4*I346+3*J346),
E346="Forward",(
6.25*I346+5*J346)
)</f>
        <v>0.82197380330322356</v>
      </c>
    </row>
    <row r="347" spans="1:11" x14ac:dyDescent="0.3">
      <c r="A347" t="s">
        <v>132</v>
      </c>
      <c r="B347">
        <v>20</v>
      </c>
      <c r="C347" t="s">
        <v>131</v>
      </c>
      <c r="D347" t="s">
        <v>59</v>
      </c>
      <c r="E347" t="s">
        <v>773</v>
      </c>
      <c r="F347">
        <f>player_stats[[#This Row],[Clean Sheets]]/MAX('epl_player_stats_24_25 '!AI:AI)*0.5+player_stats[[#This Row],[Goals Prevented Adjusted]]/MAX('epl_player_stats_24_25 '!BG:BG)*0.5</f>
        <v>0.20588235294117649</v>
      </c>
      <c r="G347">
        <f>player_stats[[#This Row],[Clean Sheets]]/MAX('epl_player_stats_24_25 '!AI:AI)*0.5+player_stats[[#This Row],[Clearances]]/MAX('epl_player_stats_24_25 '!AJ:AJ)*0.25+player_stats[[#This Row],[Tackles]]/MAX('epl_player_stats_24_25 '!AM:AM)*0.25</f>
        <v>6.2115516062884485E-2</v>
      </c>
      <c r="H347">
        <f>player_stats[[#This Row],[Touches]]/MAX('epl_player_stats_24_25 '!P:P)</f>
        <v>0.15625933671945025</v>
      </c>
      <c r="I347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347">
        <f>player_stats[[#This Row],[Minutes]]/3420</f>
        <v>0.21959064327485381</v>
      </c>
      <c r="K347" s="2" cm="1">
        <f t="array" ref="K347">_xlfn.IFS(
E347="Goalkeeper",(
7*F347 + 2*J347 + H347),
E347="Defender",(
6*G347+3*H347+2*J347),
E347="Midfielder",(
2*G347+3*H347+4*I347+3*J347),
E347="Forward",(
6.25*I347+5*J347)
)</f>
        <v>1.7993219557152385</v>
      </c>
    </row>
    <row r="348" spans="1:11" x14ac:dyDescent="0.3">
      <c r="A348" t="s">
        <v>134</v>
      </c>
      <c r="B348">
        <v>19</v>
      </c>
      <c r="C348" t="s">
        <v>131</v>
      </c>
      <c r="D348" t="s">
        <v>59</v>
      </c>
      <c r="E348" t="s">
        <v>773</v>
      </c>
      <c r="F348">
        <f>player_stats[[#This Row],[Clean Sheets]]/MAX('epl_player_stats_24_25 '!AI:AI)*0.5+player_stats[[#This Row],[Goals Prevented Adjusted]]/MAX('epl_player_stats_24_25 '!BG:BG)*0.5</f>
        <v>0.20588235294117649</v>
      </c>
      <c r="G34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48">
        <f>player_stats[[#This Row],[Touches]]/MAX('epl_player_stats_24_25 '!P:P)</f>
        <v>2.987750224081267E-3</v>
      </c>
      <c r="I34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48">
        <f>player_stats[[#This Row],[Minutes]]/3420</f>
        <v>6.4327485380116962E-3</v>
      </c>
      <c r="K348" s="2" cm="1">
        <f t="array" ref="K348">_xlfn.IFS(
E348="Goalkeeper",(
7*F348 + 2*J348 + H348),
E348="Defender",(
6*G348+3*H348+2*J348),
E348="Midfielder",(
2*G348+3*H348+4*I348+3*J348),
E348="Forward",(
6.25*I348+5*J348)
)</f>
        <v>0.42826149628627891</v>
      </c>
    </row>
    <row r="349" spans="1:11" x14ac:dyDescent="0.3">
      <c r="A349" t="s">
        <v>146</v>
      </c>
      <c r="B349">
        <v>22</v>
      </c>
      <c r="C349" t="s">
        <v>131</v>
      </c>
      <c r="D349" t="s">
        <v>59</v>
      </c>
      <c r="E349" t="s">
        <v>774</v>
      </c>
      <c r="F349">
        <f>player_stats[[#This Row],[Clean Sheets]]/MAX('epl_player_stats_24_25 '!AI:AI)*0.5+player_stats[[#This Row],[Goals Prevented Adjusted]]/MAX('epl_player_stats_24_25 '!BG:BG)*0.5</f>
        <v>0.20588235294117649</v>
      </c>
      <c r="G349">
        <f>player_stats[[#This Row],[Clean Sheets]]/MAX('epl_player_stats_24_25 '!AI:AI)*0.5+player_stats[[#This Row],[Clearances]]/MAX('epl_player_stats_24_25 '!AJ:AJ)*0.25+player_stats[[#This Row],[Tackles]]/MAX('epl_player_stats_24_25 '!AM:AM)*0.25</f>
        <v>6.0220282110234259E-2</v>
      </c>
      <c r="H349">
        <f>player_stats[[#This Row],[Touches]]/MAX('epl_player_stats_24_25 '!P:P)</f>
        <v>9.8595757394681807E-2</v>
      </c>
      <c r="I349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349">
        <f>player_stats[[#This Row],[Minutes]]/3420</f>
        <v>0.13099415204678364</v>
      </c>
      <c r="K349" s="2" cm="1">
        <f t="array" ref="K349">_xlfn.IFS(
E349="Goalkeeper",(
7*F349 + 2*J349 + H349),
E349="Defender",(
6*G349+3*H349+2*J349),
E349="Midfielder",(
2*G349+3*H349+4*I349+3*J349),
E349="Forward",(
6.25*I349+5*J349)
)</f>
        <v>0.91909726893901822</v>
      </c>
    </row>
    <row r="350" spans="1:11" x14ac:dyDescent="0.3">
      <c r="A350" t="s">
        <v>149</v>
      </c>
      <c r="B350">
        <v>19</v>
      </c>
      <c r="C350" t="s">
        <v>131</v>
      </c>
      <c r="D350" t="s">
        <v>105</v>
      </c>
      <c r="E350" t="s">
        <v>774</v>
      </c>
      <c r="F350">
        <f>player_stats[[#This Row],[Clean Sheets]]/MAX('epl_player_stats_24_25 '!AI:AI)*0.5+player_stats[[#This Row],[Goals Prevented Adjusted]]/MAX('epl_player_stats_24_25 '!BG:BG)*0.5</f>
        <v>0.20588235294117649</v>
      </c>
      <c r="G35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50">
        <f>player_stats[[#This Row],[Touches]]/MAX('epl_player_stats_24_25 '!P:P)</f>
        <v>5.3779504033462803E-3</v>
      </c>
      <c r="I35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0">
        <f>player_stats[[#This Row],[Minutes]]/3420</f>
        <v>2.631578947368421E-3</v>
      </c>
      <c r="K350" s="2" cm="1">
        <f t="array" ref="K350">_xlfn.IFS(
E350="Goalkeeper",(
7*F350 + 2*J350 + H350),
E350="Defender",(
6*G350+3*H350+2*J350),
E350="Midfielder",(
2*G350+3*H350+4*I350+3*J350),
E350="Forward",(
6.25*I350+5*J350)
)</f>
        <v>3.2675204593497487E-2</v>
      </c>
    </row>
    <row r="351" spans="1:11" x14ac:dyDescent="0.3">
      <c r="A351" t="s">
        <v>153</v>
      </c>
      <c r="B351">
        <v>25</v>
      </c>
      <c r="C351" t="s">
        <v>131</v>
      </c>
      <c r="D351" t="s">
        <v>59</v>
      </c>
      <c r="E351" t="s">
        <v>774</v>
      </c>
      <c r="F351">
        <f>player_stats[[#This Row],[Clean Sheets]]/MAX('epl_player_stats_24_25 '!AI:AI)*0.5+player_stats[[#This Row],[Goals Prevented Adjusted]]/MAX('epl_player_stats_24_25 '!BG:BG)*0.5</f>
        <v>0.20588235294117649</v>
      </c>
      <c r="G351">
        <f>player_stats[[#This Row],[Clean Sheets]]/MAX('epl_player_stats_24_25 '!AI:AI)*0.5+player_stats[[#This Row],[Clearances]]/MAX('epl_player_stats_24_25 '!AJ:AJ)*0.25+player_stats[[#This Row],[Tackles]]/MAX('epl_player_stats_24_25 '!AM:AM)*0.25</f>
        <v>2.4894364009196545E-2</v>
      </c>
      <c r="H351">
        <f>player_stats[[#This Row],[Touches]]/MAX('epl_player_stats_24_25 '!P:P)</f>
        <v>6.8419480131461013E-2</v>
      </c>
      <c r="I351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351">
        <f>player_stats[[#This Row],[Minutes]]/3420</f>
        <v>8.8011695906432749E-2</v>
      </c>
      <c r="K351" s="2" cm="1">
        <f t="array" ref="K351">_xlfn.IFS(
E351="Goalkeeper",(
7*F351 + 2*J351 + H351),
E351="Defender",(
6*G351+3*H351+2*J351),
E351="Midfielder",(
2*G351+3*H351+4*I351+3*J351),
E351="Forward",(
6.25*I351+5*J351)
)</f>
        <v>0.53064801626242786</v>
      </c>
    </row>
    <row r="352" spans="1:11" x14ac:dyDescent="0.3">
      <c r="A352" t="s">
        <v>159</v>
      </c>
      <c r="B352">
        <v>24</v>
      </c>
      <c r="C352" t="s">
        <v>131</v>
      </c>
      <c r="D352" t="s">
        <v>59</v>
      </c>
      <c r="E352" t="s">
        <v>774</v>
      </c>
      <c r="F352">
        <f>player_stats[[#This Row],[Clean Sheets]]/MAX('epl_player_stats_24_25 '!AI:AI)*0.5+player_stats[[#This Row],[Goals Prevented Adjusted]]/MAX('epl_player_stats_24_25 '!BG:BG)*0.5</f>
        <v>0.20588235294117649</v>
      </c>
      <c r="G352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352">
        <f>player_stats[[#This Row],[Touches]]/MAX('epl_player_stats_24_25 '!P:P)</f>
        <v>2.24081266806095E-2</v>
      </c>
      <c r="I35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2">
        <f>player_stats[[#This Row],[Minutes]]/3420</f>
        <v>2.4853801169590642E-2</v>
      </c>
      <c r="K352" s="2" cm="1">
        <f t="array" ref="K352">_xlfn.IFS(
E352="Goalkeeper",(
7*F352 + 2*J352 + H352),
E352="Defender",(
6*G352+3*H352+2*J352),
E352="Midfielder",(
2*G352+3*H352+4*I352+3*J352),
E352="Forward",(
6.25*I352+5*J352)
)</f>
        <v>0.13948837335845338</v>
      </c>
    </row>
    <row r="353" spans="1:11" x14ac:dyDescent="0.3">
      <c r="A353" t="s">
        <v>162</v>
      </c>
      <c r="B353">
        <v>28</v>
      </c>
      <c r="C353" t="s">
        <v>131</v>
      </c>
      <c r="D353" t="s">
        <v>163</v>
      </c>
      <c r="E353" t="s">
        <v>773</v>
      </c>
      <c r="F353">
        <f>player_stats[[#This Row],[Clean Sheets]]/MAX('epl_player_stats_24_25 '!AI:AI)*0.5+player_stats[[#This Row],[Goals Prevented Adjusted]]/MAX('epl_player_stats_24_25 '!BG:BG)*0.5</f>
        <v>0.20588235294117649</v>
      </c>
      <c r="G353">
        <f>player_stats[[#This Row],[Clean Sheets]]/MAX('epl_player_stats_24_25 '!AI:AI)*0.5+player_stats[[#This Row],[Clearances]]/MAX('epl_player_stats_24_25 '!AJ:AJ)*0.25+player_stats[[#This Row],[Tackles]]/MAX('epl_player_stats_24_25 '!AM:AM)*0.25</f>
        <v>2.8381905176163548E-2</v>
      </c>
      <c r="H353">
        <f>player_stats[[#This Row],[Touches]]/MAX('epl_player_stats_24_25 '!P:P)</f>
        <v>4.6310128473259639E-2</v>
      </c>
      <c r="I35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53">
        <f>player_stats[[#This Row],[Minutes]]/3420</f>
        <v>5.146198830409357E-2</v>
      </c>
      <c r="K353" s="2" cm="1">
        <f t="array" ref="K353">_xlfn.IFS(
E353="Goalkeeper",(
7*F353 + 2*J353 + H353),
E353="Defender",(
6*G353+3*H353+2*J353),
E353="Midfielder",(
2*G353+3*H353+4*I353+3*J353),
E353="Forward",(
6.25*I353+5*J353)
)</f>
        <v>0.79926048855323928</v>
      </c>
    </row>
    <row r="354" spans="1:11" x14ac:dyDescent="0.3">
      <c r="A354" t="s">
        <v>169</v>
      </c>
      <c r="B354">
        <v>34</v>
      </c>
      <c r="C354" t="s">
        <v>170</v>
      </c>
      <c r="D354" t="s">
        <v>59</v>
      </c>
      <c r="E354" t="s">
        <v>774</v>
      </c>
      <c r="F354">
        <f>player_stats[[#This Row],[Clean Sheets]]/MAX('epl_player_stats_24_25 '!AI:AI)*0.5+player_stats[[#This Row],[Goals Prevented Adjusted]]/MAX('epl_player_stats_24_25 '!BG:BG)*0.5</f>
        <v>0.20588235294117649</v>
      </c>
      <c r="G354">
        <f>player_stats[[#This Row],[Clean Sheets]]/MAX('epl_player_stats_24_25 '!AI:AI)*0.5+player_stats[[#This Row],[Clearances]]/MAX('epl_player_stats_24_25 '!AJ:AJ)*0.25+player_stats[[#This Row],[Tackles]]/MAX('epl_player_stats_24_25 '!AM:AM)*0.25</f>
        <v>1.0990803454918287E-2</v>
      </c>
      <c r="H354">
        <f>player_stats[[#This Row],[Touches]]/MAX('epl_player_stats_24_25 '!P:P)</f>
        <v>4.152972811472961E-2</v>
      </c>
      <c r="I35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4">
        <f>player_stats[[#This Row],[Minutes]]/3420</f>
        <v>5.2923976608187137E-2</v>
      </c>
      <c r="K354" s="2" cm="1">
        <f t="array" ref="K354">_xlfn.IFS(
E354="Goalkeeper",(
7*F354 + 2*J354 + H354),
E354="Defender",(
6*G354+3*H354+2*J354),
E354="Midfielder",(
2*G354+3*H354+4*I354+3*J354),
E354="Forward",(
6.25*I354+5*J354)
)</f>
        <v>0.29638195829007286</v>
      </c>
    </row>
    <row r="355" spans="1:11" x14ac:dyDescent="0.3">
      <c r="A355" t="s">
        <v>177</v>
      </c>
      <c r="B355">
        <v>26</v>
      </c>
      <c r="C355" t="s">
        <v>170</v>
      </c>
      <c r="D355" t="s">
        <v>178</v>
      </c>
      <c r="E355" t="s">
        <v>773</v>
      </c>
      <c r="F355">
        <f>player_stats[[#This Row],[Clean Sheets]]/MAX('epl_player_stats_24_25 '!AI:AI)*0.5+player_stats[[#This Row],[Goals Prevented Adjusted]]/MAX('epl_player_stats_24_25 '!BG:BG)*0.5</f>
        <v>0.20588235294117649</v>
      </c>
      <c r="G355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55">
        <f>player_stats[[#This Row],[Touches]]/MAX('epl_player_stats_24_25 '!P:P)</f>
        <v>3.2865252464893933E-3</v>
      </c>
      <c r="I35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5">
        <f>player_stats[[#This Row],[Minutes]]/3420</f>
        <v>6.7251461988304092E-3</v>
      </c>
      <c r="K355" s="2" cm="1">
        <f t="array" ref="K355">_xlfn.IFS(
E355="Goalkeeper",(
7*F355 + 2*J355 + H355),
E355="Defender",(
6*G355+3*H355+2*J355),
E355="Midfielder",(
2*G355+3*H355+4*I355+3*J355),
E355="Forward",(
6.25*I355+5*J355)
)</f>
        <v>0.43003501433595942</v>
      </c>
    </row>
    <row r="356" spans="1:11" x14ac:dyDescent="0.3">
      <c r="A356" t="s">
        <v>183</v>
      </c>
      <c r="B356">
        <v>18</v>
      </c>
      <c r="C356" t="s">
        <v>170</v>
      </c>
      <c r="D356" t="s">
        <v>59</v>
      </c>
      <c r="E356" t="s">
        <v>774</v>
      </c>
      <c r="F356">
        <f>player_stats[[#This Row],[Clean Sheets]]/MAX('epl_player_stats_24_25 '!AI:AI)*0.5+player_stats[[#This Row],[Goals Prevented Adjusted]]/MAX('epl_player_stats_24_25 '!BG:BG)*0.5</f>
        <v>0.20588235294117649</v>
      </c>
      <c r="G3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56">
        <f>player_stats[[#This Row],[Touches]]/MAX('epl_player_stats_24_25 '!P:P)</f>
        <v>8.9632506722438004E-4</v>
      </c>
      <c r="I3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6">
        <f>player_stats[[#This Row],[Minutes]]/3420</f>
        <v>1.1695906432748538E-3</v>
      </c>
      <c r="K356" s="2" cm="1">
        <f t="array" ref="K356">_xlfn.IFS(
E356="Goalkeeper",(
7*F356 + 2*J356 + H356),
E356="Defender",(
6*G356+3*H356+2*J356),
E356="Midfielder",(
2*G356+3*H356+4*I356+3*J356),
E356="Forward",(
6.25*I356+5*J356)
)</f>
        <v>5.0281564882228482E-3</v>
      </c>
    </row>
    <row r="357" spans="1:11" x14ac:dyDescent="0.3">
      <c r="A357" t="s">
        <v>191</v>
      </c>
      <c r="B357">
        <v>28</v>
      </c>
      <c r="C357" t="s">
        <v>170</v>
      </c>
      <c r="D357" t="s">
        <v>163</v>
      </c>
      <c r="E357" t="s">
        <v>773</v>
      </c>
      <c r="F357">
        <f>player_stats[[#This Row],[Clean Sheets]]/MAX('epl_player_stats_24_25 '!AI:AI)*0.5+player_stats[[#This Row],[Goals Prevented Adjusted]]/MAX('epl_player_stats_24_25 '!BG:BG)*0.5</f>
        <v>0.24159663865546221</v>
      </c>
      <c r="G357">
        <f>player_stats[[#This Row],[Clean Sheets]]/MAX('epl_player_stats_24_25 '!AI:AI)*0.5+player_stats[[#This Row],[Clearances]]/MAX('epl_player_stats_24_25 '!AJ:AJ)*0.25+player_stats[[#This Row],[Tackles]]/MAX('epl_player_stats_24_25 '!AM:AM)*0.25</f>
        <v>7.5459827254085621E-2</v>
      </c>
      <c r="H357">
        <f>player_stats[[#This Row],[Touches]]/MAX('epl_player_stats_24_25 '!P:P)</f>
        <v>0.17956378846728413</v>
      </c>
      <c r="I357">
        <f>player_stats[[#This Row],[Goals]]/MAX('epl_player_stats_24_25 '!H:H)*0.6+player_stats[[#This Row],[Assists]]/MAX('epl_player_stats_24_25 '!I:I)*0.25+player_stats[[#This Row],[Shots]]/MAX('epl_player_stats_24_25 '!K:K)*0.15+0.1</f>
        <v>0.14253187613843352</v>
      </c>
      <c r="J357">
        <f>player_stats[[#This Row],[Minutes]]/3420</f>
        <v>0.24912280701754386</v>
      </c>
      <c r="K357" s="2" cm="1">
        <f t="array" ref="K357">_xlfn.IFS(
E357="Goalkeeper",(
7*F357 + 2*J357 + H357),
E357="Defender",(
6*G357+3*H357+2*J357),
E357="Midfielder",(
2*G357+3*H357+4*I357+3*J357),
E357="Forward",(
6.25*I357+5*J357)
)</f>
        <v>2.0071069455163895</v>
      </c>
    </row>
    <row r="358" spans="1:11" x14ac:dyDescent="0.3">
      <c r="A358" t="s">
        <v>192</v>
      </c>
      <c r="B358">
        <v>20</v>
      </c>
      <c r="C358" t="s">
        <v>170</v>
      </c>
      <c r="D358" t="s">
        <v>72</v>
      </c>
      <c r="E358" t="s">
        <v>774</v>
      </c>
      <c r="F358">
        <f>player_stats[[#This Row],[Clean Sheets]]/MAX('epl_player_stats_24_25 '!AI:AI)*0.5+player_stats[[#This Row],[Goals Prevented Adjusted]]/MAX('epl_player_stats_24_25 '!BG:BG)*0.5</f>
        <v>0.24159663865546221</v>
      </c>
      <c r="G358">
        <f>player_stats[[#This Row],[Clean Sheets]]/MAX('epl_player_stats_24_25 '!AI:AI)*0.5+player_stats[[#This Row],[Clearances]]/MAX('epl_player_stats_24_25 '!AJ:AJ)*0.25+player_stats[[#This Row],[Tackles]]/MAX('epl_player_stats_24_25 '!AM:AM)*0.25</f>
        <v>8.52311564034052E-2</v>
      </c>
      <c r="H358">
        <f>player_stats[[#This Row],[Touches]]/MAX('epl_player_stats_24_25 '!P:P)</f>
        <v>0.10068718255153869</v>
      </c>
      <c r="I358">
        <f>player_stats[[#This Row],[Goals]]/MAX('epl_player_stats_24_25 '!H:H)*0.6+player_stats[[#This Row],[Assists]]/MAX('epl_player_stats_24_25 '!I:I)*0.25+player_stats[[#This Row],[Shots]]/MAX('epl_player_stats_24_25 '!K:K)*0.15+0.1</f>
        <v>0.11880692167577414</v>
      </c>
      <c r="J358">
        <f>player_stats[[#This Row],[Minutes]]/3420</f>
        <v>0.15438596491228071</v>
      </c>
      <c r="K358" s="2" cm="1">
        <f t="array" ref="K358">_xlfn.IFS(
E358="Goalkeeper",(
7*F358 + 2*J358 + H358),
E358="Defender",(
6*G358+3*H358+2*J358),
E358="Midfielder",(
2*G358+3*H358+4*I358+3*J358),
E358="Forward",(
6.25*I358+5*J358)
)</f>
        <v>1.1222204158996087</v>
      </c>
    </row>
    <row r="359" spans="1:11" x14ac:dyDescent="0.3">
      <c r="A359" t="s">
        <v>196</v>
      </c>
      <c r="B359">
        <v>27</v>
      </c>
      <c r="C359" t="s">
        <v>170</v>
      </c>
      <c r="D359" t="s">
        <v>59</v>
      </c>
      <c r="E359" t="s">
        <v>774</v>
      </c>
      <c r="F359">
        <f>player_stats[[#This Row],[Clean Sheets]]/MAX('epl_player_stats_24_25 '!AI:AI)*0.5+player_stats[[#This Row],[Goals Prevented Adjusted]]/MAX('epl_player_stats_24_25 '!BG:BG)*0.5</f>
        <v>0.20588235294117649</v>
      </c>
      <c r="G359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359">
        <f>player_stats[[#This Row],[Touches]]/MAX('epl_player_stats_24_25 '!P:P)</f>
        <v>2.0316701523752614E-2</v>
      </c>
      <c r="I35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9">
        <f>player_stats[[#This Row],[Minutes]]/3420</f>
        <v>2.7485380116959064E-2</v>
      </c>
      <c r="K359" s="2" cm="1">
        <f t="array" ref="K359">_xlfn.IFS(
E359="Goalkeeper",(
7*F359 + 2*J359 + H359),
E359="Defender",(
6*G359+3*H359+2*J359),
E359="Midfielder",(
2*G359+3*H359+4*I359+3*J359),
E359="Forward",(
6.25*I359+5*J359)
)</f>
        <v>0.15087394999749559</v>
      </c>
    </row>
    <row r="360" spans="1:11" x14ac:dyDescent="0.3">
      <c r="A360" t="s">
        <v>197</v>
      </c>
      <c r="B360">
        <v>21</v>
      </c>
      <c r="C360" t="s">
        <v>170</v>
      </c>
      <c r="D360" t="s">
        <v>59</v>
      </c>
      <c r="E360" t="s">
        <v>773</v>
      </c>
      <c r="F360">
        <f>player_stats[[#This Row],[Clean Sheets]]/MAX('epl_player_stats_24_25 '!AI:AI)*0.5+player_stats[[#This Row],[Goals Prevented Adjusted]]/MAX('epl_player_stats_24_25 '!BG:BG)*0.5</f>
        <v>0.20588235294117649</v>
      </c>
      <c r="G36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60">
        <f>player_stats[[#This Row],[Touches]]/MAX('epl_player_stats_24_25 '!P:P)</f>
        <v>2.3902001792650133E-3</v>
      </c>
      <c r="I36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0">
        <f>player_stats[[#This Row],[Minutes]]/3420</f>
        <v>8.7719298245614037E-4</v>
      </c>
      <c r="K360" s="2" cm="1">
        <f t="array" ref="K360">_xlfn.IFS(
E360="Goalkeeper",(
7*F360 + 2*J360 + H360),
E360="Defender",(
6*G360+3*H360+2*J360),
E360="Midfielder",(
2*G360+3*H360+4*I360+3*J360),
E360="Forward",(
6.25*I360+5*J360)
)</f>
        <v>0.41356157798140408</v>
      </c>
    </row>
    <row r="361" spans="1:11" x14ac:dyDescent="0.3">
      <c r="A361" t="s">
        <v>204</v>
      </c>
      <c r="B361">
        <v>25</v>
      </c>
      <c r="C361" t="s">
        <v>205</v>
      </c>
      <c r="D361" t="s">
        <v>70</v>
      </c>
      <c r="E361" t="s">
        <v>773</v>
      </c>
      <c r="F361">
        <f>player_stats[[#This Row],[Clean Sheets]]/MAX('epl_player_stats_24_25 '!AI:AI)*0.5+player_stats[[#This Row],[Goals Prevented Adjusted]]/MAX('epl_player_stats_24_25 '!BG:BG)*0.5</f>
        <v>0.20588235294117649</v>
      </c>
      <c r="G361">
        <f>player_stats[[#This Row],[Clean Sheets]]/MAX('epl_player_stats_24_25 '!AI:AI)*0.5+player_stats[[#This Row],[Clearances]]/MAX('epl_player_stats_24_25 '!AJ:AJ)*0.25+player_stats[[#This Row],[Tackles]]/MAX('epl_player_stats_24_25 '!AM:AM)*0.25</f>
        <v>4.978872801839309E-3</v>
      </c>
      <c r="H361">
        <f>player_stats[[#This Row],[Touches]]/MAX('epl_player_stats_24_25 '!P:P)</f>
        <v>8.0669256050194208E-3</v>
      </c>
      <c r="I36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1">
        <f>player_stats[[#This Row],[Minutes]]/3420</f>
        <v>2.631578947368421E-3</v>
      </c>
      <c r="K361" s="2" cm="1">
        <f t="array" ref="K361">_xlfn.IFS(
E361="Goalkeeper",(
7*F361 + 2*J361 + H361),
E361="Defender",(
6*G361+3*H361+2*J361),
E361="Midfielder",(
2*G361+3*H361+4*I361+3*J361),
E361="Forward",(
6.25*I361+5*J361)
)</f>
        <v>0.44205325926084221</v>
      </c>
    </row>
    <row r="362" spans="1:11" x14ac:dyDescent="0.3">
      <c r="A362" t="s">
        <v>206</v>
      </c>
      <c r="B362">
        <v>38</v>
      </c>
      <c r="C362" t="s">
        <v>205</v>
      </c>
      <c r="D362" t="s">
        <v>59</v>
      </c>
      <c r="E362" t="s">
        <v>773</v>
      </c>
      <c r="F362">
        <f>player_stats[[#This Row],[Clean Sheets]]/MAX('epl_player_stats_24_25 '!AI:AI)*0.5+player_stats[[#This Row],[Goals Prevented Adjusted]]/MAX('epl_player_stats_24_25 '!BG:BG)*0.5</f>
        <v>0.20588235294117649</v>
      </c>
      <c r="G362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362">
        <f>player_stats[[#This Row],[Touches]]/MAX('epl_player_stats_24_25 '!P:P)</f>
        <v>2.8383627128772036E-2</v>
      </c>
      <c r="I362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62">
        <f>player_stats[[#This Row],[Minutes]]/3420</f>
        <v>5.0584795321637427E-2</v>
      </c>
      <c r="K362" s="2" cm="1">
        <f t="array" ref="K362">_xlfn.IFS(
E362="Goalkeeper",(
7*F362 + 2*J362 + H362),
E362="Defender",(
6*G362+3*H362+2*J362),
E362="Midfielder",(
2*G362+3*H362+4*I362+3*J362),
E362="Forward",(
6.25*I362+5*J362)
)</f>
        <v>0.67950662238493109</v>
      </c>
    </row>
    <row r="363" spans="1:11" x14ac:dyDescent="0.3">
      <c r="A363" t="s">
        <v>207</v>
      </c>
      <c r="B363">
        <v>29</v>
      </c>
      <c r="C363" t="s">
        <v>205</v>
      </c>
      <c r="D363" t="s">
        <v>59</v>
      </c>
      <c r="E363" t="s">
        <v>774</v>
      </c>
      <c r="F363">
        <f>player_stats[[#This Row],[Clean Sheets]]/MAX('epl_player_stats_24_25 '!AI:AI)*0.5+player_stats[[#This Row],[Goals Prevented Adjusted]]/MAX('epl_player_stats_24_25 '!BG:BG)*0.5</f>
        <v>0.31302521008403361</v>
      </c>
      <c r="G363">
        <f>player_stats[[#This Row],[Clean Sheets]]/MAX('epl_player_stats_24_25 '!AI:AI)*0.5+player_stats[[#This Row],[Clearances]]/MAX('epl_player_stats_24_25 '!AJ:AJ)*0.25+player_stats[[#This Row],[Tackles]]/MAX('epl_player_stats_24_25 '!AM:AM)*0.25</f>
        <v>0.16726216367364691</v>
      </c>
      <c r="H363">
        <f>player_stats[[#This Row],[Touches]]/MAX('epl_player_stats_24_25 '!P:P)</f>
        <v>0.25097101882282641</v>
      </c>
      <c r="I36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63">
        <f>player_stats[[#This Row],[Minutes]]/3420</f>
        <v>0.25964912280701752</v>
      </c>
      <c r="K363" s="2" cm="1">
        <f t="array" ref="K363">_xlfn.IFS(
E363="Goalkeeper",(
7*F363 + 2*J363 + H363),
E363="Defender",(
6*G363+3*H363+2*J363),
E363="Midfielder",(
2*G363+3*H363+4*I363+3*J363),
E363="Forward",(
6.25*I363+5*J363)
)</f>
        <v>2.2757842841243958</v>
      </c>
    </row>
    <row r="364" spans="1:11" x14ac:dyDescent="0.3">
      <c r="A364" t="s">
        <v>209</v>
      </c>
      <c r="B364">
        <v>23</v>
      </c>
      <c r="C364" t="s">
        <v>205</v>
      </c>
      <c r="D364" t="s">
        <v>78</v>
      </c>
      <c r="E364" t="s">
        <v>773</v>
      </c>
      <c r="F364">
        <f>player_stats[[#This Row],[Clean Sheets]]/MAX('epl_player_stats_24_25 '!AI:AI)*0.5+player_stats[[#This Row],[Goals Prevented Adjusted]]/MAX('epl_player_stats_24_25 '!BG:BG)*0.5</f>
        <v>0.20588235294117649</v>
      </c>
      <c r="G364">
        <f>player_stats[[#This Row],[Clean Sheets]]/MAX('epl_player_stats_24_25 '!AI:AI)*0.5+player_stats[[#This Row],[Clearances]]/MAX('epl_player_stats_24_25 '!AJ:AJ)*0.25+player_stats[[#This Row],[Tackles]]/MAX('epl_player_stats_24_25 '!AM:AM)*0.25</f>
        <v>6.6721555956005714E-3</v>
      </c>
      <c r="H364">
        <f>player_stats[[#This Row],[Touches]]/MAX('epl_player_stats_24_25 '!P:P)</f>
        <v>2.3603226770242007E-2</v>
      </c>
      <c r="I36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64">
        <f>player_stats[[#This Row],[Minutes]]/3420</f>
        <v>2.8362573099415204E-2</v>
      </c>
      <c r="K364" s="2" cm="1">
        <f t="array" ref="K364">_xlfn.IFS(
E364="Goalkeeper",(
7*F364 + 2*J364 + H364),
E364="Defender",(
6*G364+3*H364+2*J364),
E364="Midfielder",(
2*G364+3*H364+4*I364+3*J364),
E364="Forward",(
6.25*I364+5*J364)
)</f>
        <v>0.57907777637394331</v>
      </c>
    </row>
    <row r="365" spans="1:11" x14ac:dyDescent="0.3">
      <c r="A365" t="s">
        <v>215</v>
      </c>
      <c r="B365">
        <v>22</v>
      </c>
      <c r="C365" t="s">
        <v>205</v>
      </c>
      <c r="D365" t="s">
        <v>158</v>
      </c>
      <c r="E365" t="s">
        <v>774</v>
      </c>
      <c r="F365">
        <f>player_stats[[#This Row],[Clean Sheets]]/MAX('epl_player_stats_24_25 '!AI:AI)*0.5+player_stats[[#This Row],[Goals Prevented Adjusted]]/MAX('epl_player_stats_24_25 '!BG:BG)*0.5</f>
        <v>0.20588235294117649</v>
      </c>
      <c r="G365">
        <f>player_stats[[#This Row],[Clean Sheets]]/MAX('epl_player_stats_24_25 '!AI:AI)*0.5+player_stats[[#This Row],[Clearances]]/MAX('epl_player_stats_24_25 '!AJ:AJ)*0.25+player_stats[[#This Row],[Tackles]]/MAX('epl_player_stats_24_25 '!AM:AM)*0.25</f>
        <v>2.0661157024793389E-3</v>
      </c>
      <c r="H365">
        <f>player_stats[[#This Row],[Touches]]/MAX('epl_player_stats_24_25 '!P:P)</f>
        <v>9.5608007170600532E-3</v>
      </c>
      <c r="I36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5">
        <f>player_stats[[#This Row],[Minutes]]/3420</f>
        <v>5.5555555555555558E-3</v>
      </c>
      <c r="K365" s="2" cm="1">
        <f t="array" ref="K365">_xlfn.IFS(
E365="Goalkeeper",(
7*F365 + 2*J365 + H365),
E365="Defender",(
6*G365+3*H365+2*J365),
E365="Midfielder",(
2*G365+3*H365+4*I365+3*J365),
E365="Forward",(
6.25*I365+5*J365)
)</f>
        <v>5.2190207477167308E-2</v>
      </c>
    </row>
    <row r="366" spans="1:11" x14ac:dyDescent="0.3">
      <c r="A366" t="s">
        <v>218</v>
      </c>
      <c r="B366">
        <v>15</v>
      </c>
      <c r="C366" t="s">
        <v>205</v>
      </c>
      <c r="D366" t="s">
        <v>59</v>
      </c>
      <c r="E366" t="s">
        <v>773</v>
      </c>
      <c r="F366">
        <f>player_stats[[#This Row],[Clean Sheets]]/MAX('epl_player_stats_24_25 '!AI:AI)*0.5+player_stats[[#This Row],[Goals Prevented Adjusted]]/MAX('epl_player_stats_24_25 '!BG:BG)*0.5</f>
        <v>0.20588235294117649</v>
      </c>
      <c r="G366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66">
        <f>player_stats[[#This Row],[Touches]]/MAX('epl_player_stats_24_25 '!P:P)</f>
        <v>3.5853002688975202E-3</v>
      </c>
      <c r="I36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6">
        <f>player_stats[[#This Row],[Minutes]]/3420</f>
        <v>1.7543859649122807E-3</v>
      </c>
      <c r="K366" s="2" cm="1">
        <f t="array" ref="K366">_xlfn.IFS(
E366="Goalkeeper",(
7*F366 + 2*J366 + H366),
E366="Defender",(
6*G366+3*H366+2*J366),
E366="Midfielder",(
2*G366+3*H366+4*I366+3*J366),
E366="Forward",(
6.25*I366+5*J366)
)</f>
        <v>0.41977845719767004</v>
      </c>
    </row>
    <row r="367" spans="1:11" x14ac:dyDescent="0.3">
      <c r="A367" t="s">
        <v>223</v>
      </c>
      <c r="B367">
        <v>22</v>
      </c>
      <c r="C367" t="s">
        <v>205</v>
      </c>
      <c r="D367" t="s">
        <v>224</v>
      </c>
      <c r="E367" t="s">
        <v>773</v>
      </c>
      <c r="F367">
        <f>player_stats[[#This Row],[Clean Sheets]]/MAX('epl_player_stats_24_25 '!AI:AI)*0.5+player_stats[[#This Row],[Goals Prevented Adjusted]]/MAX('epl_player_stats_24_25 '!BG:BG)*0.5</f>
        <v>0.20588235294117649</v>
      </c>
      <c r="G36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67">
        <f>player_stats[[#This Row],[Touches]]/MAX('epl_player_stats_24_25 '!P:P)</f>
        <v>2.3902001792650133E-3</v>
      </c>
      <c r="I36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7">
        <f>player_stats[[#This Row],[Minutes]]/3420</f>
        <v>2.3391812865497076E-3</v>
      </c>
      <c r="K367" s="2" cm="1">
        <f t="array" ref="K367">_xlfn.IFS(
E367="Goalkeeper",(
7*F367 + 2*J367 + H367),
E367="Defender",(
6*G367+3*H367+2*J367),
E367="Midfielder",(
2*G367+3*H367+4*I367+3*J367),
E367="Forward",(
6.25*I367+5*J367)
)</f>
        <v>0.41418814439744422</v>
      </c>
    </row>
    <row r="368" spans="1:11" x14ac:dyDescent="0.3">
      <c r="A368" t="s">
        <v>234</v>
      </c>
      <c r="B368">
        <v>30</v>
      </c>
      <c r="C368" t="s">
        <v>205</v>
      </c>
      <c r="D368" t="s">
        <v>59</v>
      </c>
      <c r="E368" t="s">
        <v>773</v>
      </c>
      <c r="F368">
        <f>player_stats[[#This Row],[Clean Sheets]]/MAX('epl_player_stats_24_25 '!AI:AI)*0.5+player_stats[[#This Row],[Goals Prevented Adjusted]]/MAX('epl_player_stats_24_25 '!BG:BG)*0.5</f>
        <v>0.20588235294117649</v>
      </c>
      <c r="G368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368">
        <f>player_stats[[#This Row],[Touches]]/MAX('epl_player_stats_24_25 '!P:P)</f>
        <v>3.7645652823423963E-2</v>
      </c>
      <c r="I368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68">
        <f>player_stats[[#This Row],[Minutes]]/3420</f>
        <v>4.736842105263158E-2</v>
      </c>
      <c r="K368" s="2" cm="1">
        <f t="array" ref="K368">_xlfn.IFS(
E368="Goalkeeper",(
7*F368 + 2*J368 + H368),
E368="Defender",(
6*G368+3*H368+2*J368),
E368="Midfielder",(
2*G368+3*H368+4*I368+3*J368),
E368="Forward",(
6.25*I368+5*J368)
)</f>
        <v>0.69933685945563051</v>
      </c>
    </row>
    <row r="369" spans="1:11" x14ac:dyDescent="0.3">
      <c r="A369" t="s">
        <v>239</v>
      </c>
      <c r="B369">
        <v>23</v>
      </c>
      <c r="C369" t="s">
        <v>240</v>
      </c>
      <c r="D369" t="s">
        <v>96</v>
      </c>
      <c r="E369" t="s">
        <v>774</v>
      </c>
      <c r="F369">
        <f>player_stats[[#This Row],[Clean Sheets]]/MAX('epl_player_stats_24_25 '!AI:AI)*0.5+player_stats[[#This Row],[Goals Prevented Adjusted]]/MAX('epl_player_stats_24_25 '!BG:BG)*0.5</f>
        <v>0.20588235294117649</v>
      </c>
      <c r="G369">
        <f>player_stats[[#This Row],[Clean Sheets]]/MAX('epl_player_stats_24_25 '!AI:AI)*0.5+player_stats[[#This Row],[Clearances]]/MAX('epl_player_stats_24_25 '!AJ:AJ)*0.25+player_stats[[#This Row],[Tackles]]/MAX('epl_player_stats_24_25 '!AM:AM)*0.25</f>
        <v>2.9313987447958739E-2</v>
      </c>
      <c r="H369">
        <f>player_stats[[#This Row],[Touches]]/MAX('epl_player_stats_24_25 '!P:P)</f>
        <v>0.10218105766357932</v>
      </c>
      <c r="I36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9">
        <f>player_stats[[#This Row],[Minutes]]/3420</f>
        <v>9.7368421052631576E-2</v>
      </c>
      <c r="K369" s="2" cm="1">
        <f t="array" ref="K369">_xlfn.IFS(
E369="Goalkeeper",(
7*F369 + 2*J369 + H369),
E369="Defender",(
6*G369+3*H369+2*J369),
E369="Midfielder",(
2*G369+3*H369+4*I369+3*J369),
E369="Forward",(
6.25*I369+5*J369)
)</f>
        <v>0.67716393978375355</v>
      </c>
    </row>
    <row r="370" spans="1:11" x14ac:dyDescent="0.3">
      <c r="A370" t="s">
        <v>248</v>
      </c>
      <c r="B370">
        <v>25</v>
      </c>
      <c r="C370" t="s">
        <v>240</v>
      </c>
      <c r="D370" t="s">
        <v>59</v>
      </c>
      <c r="E370" t="s">
        <v>773</v>
      </c>
      <c r="F370">
        <f>player_stats[[#This Row],[Clean Sheets]]/MAX('epl_player_stats_24_25 '!AI:AI)*0.5+player_stats[[#This Row],[Goals Prevented Adjusted]]/MAX('epl_player_stats_24_25 '!BG:BG)*0.5</f>
        <v>0.20588235294117649</v>
      </c>
      <c r="G370">
        <f>player_stats[[#This Row],[Clean Sheets]]/MAX('epl_player_stats_24_25 '!AI:AI)*0.5+player_stats[[#This Row],[Clearances]]/MAX('epl_player_stats_24_25 '!AJ:AJ)*0.25+player_stats[[#This Row],[Tackles]]/MAX('epl_player_stats_24_25 '!AM:AM)*0.25</f>
        <v>2.2268998943640091E-2</v>
      </c>
      <c r="H370">
        <f>player_stats[[#This Row],[Touches]]/MAX('epl_player_stats_24_25 '!P:P)</f>
        <v>5.7663579324768448E-2</v>
      </c>
      <c r="I370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370">
        <f>player_stats[[#This Row],[Minutes]]/3420</f>
        <v>7.5730994152046788E-2</v>
      </c>
      <c r="K370" s="2" cm="1">
        <f t="array" ref="K370">_xlfn.IFS(
E370="Goalkeeper",(
7*F370 + 2*J370 + H370),
E370="Defender",(
6*G370+3*H370+2*J370),
E370="Midfielder",(
2*G370+3*H370+4*I370+3*J370),
E370="Forward",(
6.25*I370+5*J370)
)</f>
        <v>0.91011333944705197</v>
      </c>
    </row>
    <row r="371" spans="1:11" x14ac:dyDescent="0.3">
      <c r="A371" t="s">
        <v>252</v>
      </c>
      <c r="B371">
        <v>18</v>
      </c>
      <c r="C371" t="s">
        <v>240</v>
      </c>
      <c r="D371" t="s">
        <v>62</v>
      </c>
      <c r="E371" t="s">
        <v>774</v>
      </c>
      <c r="F371">
        <f>player_stats[[#This Row],[Clean Sheets]]/MAX('epl_player_stats_24_25 '!AI:AI)*0.5+player_stats[[#This Row],[Goals Prevented Adjusted]]/MAX('epl_player_stats_24_25 '!BG:BG)*0.5</f>
        <v>0.20588235294117649</v>
      </c>
      <c r="G371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71">
        <f>player_stats[[#This Row],[Touches]]/MAX('epl_player_stats_24_25 '!P:P)</f>
        <v>6.8718255153869135E-3</v>
      </c>
      <c r="I37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1">
        <f>player_stats[[#This Row],[Minutes]]/3420</f>
        <v>2.0760233918128656E-2</v>
      </c>
      <c r="K371" s="2" cm="1">
        <f t="array" ref="K371">_xlfn.IFS(
E371="Goalkeeper",(
7*F371 + 2*J371 + H371),
E371="Defender",(
6*G371+3*H371+2*J371),
E371="Midfielder",(
2*G371+3*H371+4*I371+3*J371),
E371="Forward",(
6.25*I371+5*J371)
)</f>
        <v>7.3414139871139858E-2</v>
      </c>
    </row>
    <row r="372" spans="1:11" x14ac:dyDescent="0.3">
      <c r="A372" t="s">
        <v>253</v>
      </c>
      <c r="B372">
        <v>18</v>
      </c>
      <c r="C372" t="s">
        <v>240</v>
      </c>
      <c r="D372" t="s">
        <v>96</v>
      </c>
      <c r="E372" t="s">
        <v>773</v>
      </c>
      <c r="F372">
        <f>player_stats[[#This Row],[Clean Sheets]]/MAX('epl_player_stats_24_25 '!AI:AI)*0.5+player_stats[[#This Row],[Goals Prevented Adjusted]]/MAX('epl_player_stats_24_25 '!BG:BG)*0.5</f>
        <v>0.20588235294117649</v>
      </c>
      <c r="G37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72">
        <f>player_stats[[#This Row],[Touches]]/MAX('epl_player_stats_24_25 '!P:P)</f>
        <v>2.987750224081267E-3</v>
      </c>
      <c r="I37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2">
        <f>player_stats[[#This Row],[Minutes]]/3420</f>
        <v>2.0467836257309943E-3</v>
      </c>
      <c r="K372" s="2" cm="1">
        <f t="array" ref="K372">_xlfn.IFS(
E372="Goalkeeper",(
7*F372 + 2*J372 + H372),
E372="Defender",(
6*G372+3*H372+2*J372),
E372="Midfielder",(
2*G372+3*H372+4*I372+3*J372),
E372="Forward",(
6.25*I372+5*J372)
)</f>
        <v>0.41510360154943682</v>
      </c>
    </row>
    <row r="373" spans="1:11" x14ac:dyDescent="0.3">
      <c r="A373" t="s">
        <v>255</v>
      </c>
      <c r="B373">
        <v>23</v>
      </c>
      <c r="C373" t="s">
        <v>240</v>
      </c>
      <c r="D373" t="s">
        <v>88</v>
      </c>
      <c r="E373" t="s">
        <v>773</v>
      </c>
      <c r="F373">
        <f>player_stats[[#This Row],[Clean Sheets]]/MAX('epl_player_stats_24_25 '!AI:AI)*0.5+player_stats[[#This Row],[Goals Prevented Adjusted]]/MAX('epl_player_stats_24_25 '!BG:BG)*0.5</f>
        <v>0.20588235294117649</v>
      </c>
      <c r="G373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3">
        <f>player_stats[[#This Row],[Touches]]/MAX('epl_player_stats_24_25 '!P:P)</f>
        <v>2.1810576635793246E-2</v>
      </c>
      <c r="I37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73">
        <f>player_stats[[#This Row],[Minutes]]/3420</f>
        <v>4.2397660818713448E-2</v>
      </c>
      <c r="K373" s="2" cm="1">
        <f t="array" ref="K373">_xlfn.IFS(
E373="Goalkeeper",(
7*F373 + 2*J373 + H373),
E373="Defender",(
6*G373+3*H373+2*J373),
E373="Midfielder",(
2*G373+3*H373+4*I373+3*J373),
E373="Forward",(
6.25*I373+5*J373)
)</f>
        <v>0.61204569063225112</v>
      </c>
    </row>
    <row r="374" spans="1:11" x14ac:dyDescent="0.3">
      <c r="A374" t="s">
        <v>261</v>
      </c>
      <c r="B374">
        <v>21</v>
      </c>
      <c r="C374" t="s">
        <v>240</v>
      </c>
      <c r="D374" t="s">
        <v>176</v>
      </c>
      <c r="E374" t="s">
        <v>773</v>
      </c>
      <c r="F374">
        <f>player_stats[[#This Row],[Clean Sheets]]/MAX('epl_player_stats_24_25 '!AI:AI)*0.5+player_stats[[#This Row],[Goals Prevented Adjusted]]/MAX('epl_player_stats_24_25 '!BG:BG)*0.5</f>
        <v>0.24159663865546221</v>
      </c>
      <c r="G374">
        <f>player_stats[[#This Row],[Clean Sheets]]/MAX('epl_player_stats_24_25 '!AI:AI)*0.5+player_stats[[#This Row],[Clearances]]/MAX('epl_player_stats_24_25 '!AJ:AJ)*0.25+player_stats[[#This Row],[Tackles]]/MAX('epl_player_stats_24_25 '!AM:AM)*0.25</f>
        <v>5.4697694649847757E-2</v>
      </c>
      <c r="H374">
        <f>player_stats[[#This Row],[Touches]]/MAX('epl_player_stats_24_25 '!P:P)</f>
        <v>5.1389303854197786E-2</v>
      </c>
      <c r="I374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74">
        <f>player_stats[[#This Row],[Minutes]]/3420</f>
        <v>5.1754385964912282E-2</v>
      </c>
      <c r="K374" s="2" cm="1">
        <f t="array" ref="K374">_xlfn.IFS(
E374="Goalkeeper",(
7*F374 + 2*J374 + H374),
E374="Defender",(
6*G374+3*H374+2*J374),
E374="Midfielder",(
2*G374+3*H374+4*I374+3*J374),
E374="Forward",(
6.25*I374+5*J374)
)</f>
        <v>0.8483346554783372</v>
      </c>
    </row>
    <row r="375" spans="1:11" x14ac:dyDescent="0.3">
      <c r="A375" t="s">
        <v>263</v>
      </c>
      <c r="B375">
        <v>20</v>
      </c>
      <c r="C375" t="s">
        <v>240</v>
      </c>
      <c r="D375" t="s">
        <v>80</v>
      </c>
      <c r="E375" t="s">
        <v>773</v>
      </c>
      <c r="F375">
        <f>player_stats[[#This Row],[Clean Sheets]]/MAX('epl_player_stats_24_25 '!AI:AI)*0.5+player_stats[[#This Row],[Goals Prevented Adjusted]]/MAX('epl_player_stats_24_25 '!BG:BG)*0.5</f>
        <v>0.20588235294117649</v>
      </c>
      <c r="G375">
        <f>player_stats[[#This Row],[Clean Sheets]]/MAX('epl_player_stats_24_25 '!AI:AI)*0.5+player_stats[[#This Row],[Clearances]]/MAX('epl_player_stats_24_25 '!AJ:AJ)*0.25+player_stats[[#This Row],[Tackles]]/MAX('epl_player_stats_24_25 '!AM:AM)*0.25</f>
        <v>5.1683961971043309E-2</v>
      </c>
      <c r="H375">
        <f>player_stats[[#This Row],[Touches]]/MAX('epl_player_stats_24_25 '!P:P)</f>
        <v>0.15715566178667464</v>
      </c>
      <c r="I375">
        <f>player_stats[[#This Row],[Goals]]/MAX('epl_player_stats_24_25 '!H:H)*0.6+player_stats[[#This Row],[Assists]]/MAX('epl_player_stats_24_25 '!I:I)*0.25+player_stats[[#This Row],[Shots]]/MAX('epl_player_stats_24_25 '!K:K)*0.15+0.1</f>
        <v>0.11880692167577414</v>
      </c>
      <c r="J375">
        <f>player_stats[[#This Row],[Minutes]]/3420</f>
        <v>0.23421052631578948</v>
      </c>
      <c r="K375" s="2" cm="1">
        <f t="array" ref="K375">_xlfn.IFS(
E375="Goalkeeper",(
7*F375 + 2*J375 + H375),
E375="Defender",(
6*G375+3*H375+2*J375),
E375="Midfielder",(
2*G375+3*H375+4*I375+3*J375),
E375="Forward",(
6.25*I375+5*J375)
)</f>
        <v>1.7526941749525755</v>
      </c>
    </row>
    <row r="376" spans="1:11" x14ac:dyDescent="0.3">
      <c r="A376" t="s">
        <v>273</v>
      </c>
      <c r="B376">
        <v>18</v>
      </c>
      <c r="C376" t="s">
        <v>270</v>
      </c>
      <c r="D376" t="s">
        <v>59</v>
      </c>
      <c r="E376" t="s">
        <v>774</v>
      </c>
      <c r="F376">
        <f>player_stats[[#This Row],[Clean Sheets]]/MAX('epl_player_stats_24_25 '!AI:AI)*0.5+player_stats[[#This Row],[Goals Prevented Adjusted]]/MAX('epl_player_stats_24_25 '!BG:BG)*0.5</f>
        <v>0.20588235294117649</v>
      </c>
      <c r="G376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6">
        <f>player_stats[[#This Row],[Touches]]/MAX('epl_player_stats_24_25 '!P:P)</f>
        <v>3.884075291305647E-3</v>
      </c>
      <c r="I37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6">
        <f>player_stats[[#This Row],[Minutes]]/3420</f>
        <v>3.2163742690058481E-3</v>
      </c>
      <c r="K376" s="2" cm="1">
        <f t="array" ref="K376">_xlfn.IFS(
E376="Goalkeeper",(
7*F376 + 2*J376 + H376),
E376="Defender",(
6*G376+3*H376+2*J376),
E376="Midfielder",(
2*G376+3*H376+4*I376+3*J376),
E376="Forward",(
6.25*I376+5*J376)
)</f>
        <v>4.6839712496810265E-2</v>
      </c>
    </row>
    <row r="377" spans="1:11" x14ac:dyDescent="0.3">
      <c r="A377" t="s">
        <v>274</v>
      </c>
      <c r="B377">
        <v>21</v>
      </c>
      <c r="C377" t="s">
        <v>270</v>
      </c>
      <c r="D377" t="s">
        <v>275</v>
      </c>
      <c r="E377" t="s">
        <v>774</v>
      </c>
      <c r="F377">
        <f>player_stats[[#This Row],[Clean Sheets]]/MAX('epl_player_stats_24_25 '!AI:AI)*0.5+player_stats[[#This Row],[Goals Prevented Adjusted]]/MAX('epl_player_stats_24_25 '!BG:BG)*0.5</f>
        <v>0.20588235294117649</v>
      </c>
      <c r="G377">
        <f>player_stats[[#This Row],[Clean Sheets]]/MAX('epl_player_stats_24_25 '!AI:AI)*0.5+player_stats[[#This Row],[Clearances]]/MAX('epl_player_stats_24_25 '!AJ:AJ)*0.25+player_stats[[#This Row],[Tackles]]/MAX('epl_player_stats_24_25 '!AM:AM)*0.25</f>
        <v>9.3984962406015032E-3</v>
      </c>
      <c r="H377">
        <f>player_stats[[#This Row],[Touches]]/MAX('epl_player_stats_24_25 '!P:P)</f>
        <v>2.7188527039139529E-2</v>
      </c>
      <c r="I37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7">
        <f>player_stats[[#This Row],[Minutes]]/3420</f>
        <v>2.6315789473684209E-2</v>
      </c>
      <c r="K377" s="2" cm="1">
        <f t="array" ref="K377">_xlfn.IFS(
E377="Goalkeeper",(
7*F377 + 2*J377 + H377),
E377="Defender",(
6*G377+3*H377+2*J377),
E377="Midfielder",(
2*G377+3*H377+4*I377+3*J377),
E377="Forward",(
6.25*I377+5*J377)
)</f>
        <v>0.19058813750839604</v>
      </c>
    </row>
    <row r="378" spans="1:11" x14ac:dyDescent="0.3">
      <c r="A378" t="s">
        <v>276</v>
      </c>
      <c r="B378">
        <v>24</v>
      </c>
      <c r="C378" t="s">
        <v>270</v>
      </c>
      <c r="D378" t="s">
        <v>277</v>
      </c>
      <c r="E378" t="s">
        <v>773</v>
      </c>
      <c r="F378">
        <f>player_stats[[#This Row],[Clean Sheets]]/MAX('epl_player_stats_24_25 '!AI:AI)*0.5+player_stats[[#This Row],[Goals Prevented Adjusted]]/MAX('epl_player_stats_24_25 '!BG:BG)*0.5</f>
        <v>0.20588235294117649</v>
      </c>
      <c r="G378">
        <f>player_stats[[#This Row],[Clean Sheets]]/MAX('epl_player_stats_24_25 '!AI:AI)*0.5+player_stats[[#This Row],[Clearances]]/MAX('epl_player_stats_24_25 '!AJ:AJ)*0.25+player_stats[[#This Row],[Tackles]]/MAX('epl_player_stats_24_25 '!AM:AM)*0.25</f>
        <v>4.0405766482321505E-2</v>
      </c>
      <c r="H378">
        <f>player_stats[[#This Row],[Touches]]/MAX('epl_player_stats_24_25 '!P:P)</f>
        <v>8.5449656408724234E-2</v>
      </c>
      <c r="I378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378">
        <f>player_stats[[#This Row],[Minutes]]/3420</f>
        <v>0.13011695906432749</v>
      </c>
      <c r="K378" s="2" cm="1">
        <f t="array" ref="K378">_xlfn.IFS(
E378="Goalkeeper",(
7*F378 + 2*J378 + H378),
E378="Defender",(
6*G378+3*H378+2*J378),
E378="Midfielder",(
2*G378+3*H378+4*I378+3*J378),
E378="Forward",(
6.25*I378+5*J378)
)</f>
        <v>1.1963638384001916</v>
      </c>
    </row>
    <row r="379" spans="1:11" x14ac:dyDescent="0.3">
      <c r="A379" t="s">
        <v>287</v>
      </c>
      <c r="B379">
        <v>31</v>
      </c>
      <c r="C379" t="s">
        <v>270</v>
      </c>
      <c r="D379" t="s">
        <v>94</v>
      </c>
      <c r="E379" t="s">
        <v>773</v>
      </c>
      <c r="F379">
        <f>player_stats[[#This Row],[Clean Sheets]]/MAX('epl_player_stats_24_25 '!AI:AI)*0.5+player_stats[[#This Row],[Goals Prevented Adjusted]]/MAX('epl_player_stats_24_25 '!BG:BG)*0.5</f>
        <v>0.20588235294117649</v>
      </c>
      <c r="G379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9">
        <f>player_stats[[#This Row],[Touches]]/MAX('epl_player_stats_24_25 '!P:P)</f>
        <v>2.3902001792650136E-2</v>
      </c>
      <c r="I379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79">
        <f>player_stats[[#This Row],[Minutes]]/3420</f>
        <v>2.7777777777777776E-2</v>
      </c>
      <c r="K379" s="2" cm="1">
        <f t="array" ref="K379">_xlfn.IFS(
E379="Goalkeeper",(
7*F379 + 2*J379 + H379),
E379="Defender",(
6*G379+3*H379+2*J379),
E379="Midfielder",(
2*G379+3*H379+4*I379+3*J379),
E379="Forward",(
6.25*I379+5*J379)
)</f>
        <v>0.60396851370132631</v>
      </c>
    </row>
    <row r="380" spans="1:11" x14ac:dyDescent="0.3">
      <c r="A380" t="s">
        <v>288</v>
      </c>
      <c r="B380">
        <v>34</v>
      </c>
      <c r="C380" t="s">
        <v>270</v>
      </c>
      <c r="D380" t="s">
        <v>59</v>
      </c>
      <c r="E380" t="s">
        <v>774</v>
      </c>
      <c r="F380">
        <f>player_stats[[#This Row],[Clean Sheets]]/MAX('epl_player_stats_24_25 '!AI:AI)*0.5+player_stats[[#This Row],[Goals Prevented Adjusted]]/MAX('epl_player_stats_24_25 '!BG:BG)*0.5</f>
        <v>0.20588235294117649</v>
      </c>
      <c r="G380">
        <f>player_stats[[#This Row],[Clean Sheets]]/MAX('epl_player_stats_24_25 '!AI:AI)*0.5+player_stats[[#This Row],[Clearances]]/MAX('epl_player_stats_24_25 '!AJ:AJ)*0.25+player_stats[[#This Row],[Tackles]]/MAX('epl_player_stats_24_25 '!AM:AM)*0.25</f>
        <v>6.8585720499596096E-3</v>
      </c>
      <c r="H380">
        <f>player_stats[[#This Row],[Touches]]/MAX('epl_player_stats_24_25 '!P:P)</f>
        <v>9.5608007170600532E-3</v>
      </c>
      <c r="I38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80">
        <f>player_stats[[#This Row],[Minutes]]/3420</f>
        <v>2.1052631578947368E-2</v>
      </c>
      <c r="K380" s="2" cm="1">
        <f t="array" ref="K380">_xlfn.IFS(
E380="Goalkeeper",(
7*F380 + 2*J380 + H380),
E380="Defender",(
6*G380+3*H380+2*J380),
E380="Midfielder",(
2*G380+3*H380+4*I380+3*J380),
E380="Forward",(
6.25*I380+5*J380)
)</f>
        <v>0.11193909760883256</v>
      </c>
    </row>
    <row r="381" spans="1:11" x14ac:dyDescent="0.3">
      <c r="A381" t="s">
        <v>295</v>
      </c>
      <c r="B381">
        <v>33</v>
      </c>
      <c r="C381" t="s">
        <v>270</v>
      </c>
      <c r="D381" t="s">
        <v>59</v>
      </c>
      <c r="E381" t="s">
        <v>774</v>
      </c>
      <c r="F381">
        <f>player_stats[[#This Row],[Clean Sheets]]/MAX('epl_player_stats_24_25 '!AI:AI)*0.5+player_stats[[#This Row],[Goals Prevented Adjusted]]/MAX('epl_player_stats_24_25 '!BG:BG)*0.5</f>
        <v>0.20588235294117649</v>
      </c>
      <c r="G381">
        <f>player_stats[[#This Row],[Clean Sheets]]/MAX('epl_player_stats_24_25 '!AI:AI)*0.5+player_stats[[#This Row],[Clearances]]/MAX('epl_player_stats_24_25 '!AJ:AJ)*0.25+player_stats[[#This Row],[Tackles]]/MAX('epl_player_stats_24_25 '!AM:AM)*0.25</f>
        <v>3.5986143043559307E-2</v>
      </c>
      <c r="H381">
        <f>player_stats[[#This Row],[Touches]]/MAX('epl_player_stats_24_25 '!P:P)</f>
        <v>8.2461906184642969E-2</v>
      </c>
      <c r="I381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81">
        <f>player_stats[[#This Row],[Minutes]]/3420</f>
        <v>0.14064327485380118</v>
      </c>
      <c r="K381" s="2" cm="1">
        <f t="array" ref="K381">_xlfn.IFS(
E381="Goalkeeper",(
7*F381 + 2*J381 + H381),
E381="Defender",(
6*G381+3*H381+2*J381),
E381="Midfielder",(
2*G381+3*H381+4*I381+3*J381),
E381="Forward",(
6.25*I381+5*J381)
)</f>
        <v>0.74458912652288711</v>
      </c>
    </row>
    <row r="382" spans="1:11" x14ac:dyDescent="0.3">
      <c r="A382" t="s">
        <v>310</v>
      </c>
      <c r="B382">
        <v>17</v>
      </c>
      <c r="C382" t="s">
        <v>300</v>
      </c>
      <c r="D382" t="s">
        <v>59</v>
      </c>
      <c r="E382" t="s">
        <v>773</v>
      </c>
      <c r="F382">
        <f>player_stats[[#This Row],[Clean Sheets]]/MAX('epl_player_stats_24_25 '!AI:AI)*0.5+player_stats[[#This Row],[Goals Prevented Adjusted]]/MAX('epl_player_stats_24_25 '!BG:BG)*0.5</f>
        <v>0.20588235294117649</v>
      </c>
      <c r="G382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82">
        <f>player_stats[[#This Row],[Touches]]/MAX('epl_player_stats_24_25 '!P:P)</f>
        <v>7.768150582611294E-3</v>
      </c>
      <c r="I38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2">
        <f>player_stats[[#This Row],[Minutes]]/3420</f>
        <v>1.3742690058479532E-2</v>
      </c>
      <c r="K382" s="2" cm="1">
        <f t="array" ref="K382">_xlfn.IFS(
E382="Goalkeeper",(
7*F382 + 2*J382 + H382),
E382="Defender",(
6*G382+3*H382+2*J382),
E382="Midfielder",(
2*G382+3*H382+4*I382+3*J382),
E382="Forward",(
6.25*I382+5*J382)
)</f>
        <v>0.47643470319952236</v>
      </c>
    </row>
    <row r="383" spans="1:11" x14ac:dyDescent="0.3">
      <c r="A383" t="s">
        <v>321</v>
      </c>
      <c r="B383">
        <v>22</v>
      </c>
      <c r="C383" t="s">
        <v>300</v>
      </c>
      <c r="D383" t="s">
        <v>78</v>
      </c>
      <c r="E383" t="s">
        <v>774</v>
      </c>
      <c r="F383">
        <f>player_stats[[#This Row],[Clean Sheets]]/MAX('epl_player_stats_24_25 '!AI:AI)*0.5+player_stats[[#This Row],[Goals Prevented Adjusted]]/MAX('epl_player_stats_24_25 '!BG:BG)*0.5</f>
        <v>0.20588235294117649</v>
      </c>
      <c r="G383">
        <f>player_stats[[#This Row],[Clean Sheets]]/MAX('epl_player_stats_24_25 '!AI:AI)*0.5+player_stats[[#This Row],[Clearances]]/MAX('epl_player_stats_24_25 '!AJ:AJ)*0.25+player_stats[[#This Row],[Tackles]]/MAX('epl_player_stats_24_25 '!AM:AM)*0.25</f>
        <v>2.5841980985521654E-2</v>
      </c>
      <c r="H383">
        <f>player_stats[[#This Row],[Touches]]/MAX('epl_player_stats_24_25 '!P:P)</f>
        <v>6.7523155064236631E-2</v>
      </c>
      <c r="I38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383">
        <f>player_stats[[#This Row],[Minutes]]/3420</f>
        <v>0.10087719298245613</v>
      </c>
      <c r="K383" s="2" cm="1">
        <f t="array" ref="K383">_xlfn.IFS(
E383="Goalkeeper",(
7*F383 + 2*J383 + H383),
E383="Defender",(
6*G383+3*H383+2*J383),
E383="Midfielder",(
2*G383+3*H383+4*I383+3*J383),
E383="Forward",(
6.25*I383+5*J383)
)</f>
        <v>0.55937573707075205</v>
      </c>
    </row>
    <row r="384" spans="1:11" x14ac:dyDescent="0.3">
      <c r="A384" t="s">
        <v>323</v>
      </c>
      <c r="B384">
        <v>19</v>
      </c>
      <c r="C384" t="s">
        <v>300</v>
      </c>
      <c r="D384" t="s">
        <v>59</v>
      </c>
      <c r="E384" t="s">
        <v>774</v>
      </c>
      <c r="F384">
        <f>player_stats[[#This Row],[Clean Sheets]]/MAX('epl_player_stats_24_25 '!AI:AI)*0.5+player_stats[[#This Row],[Goals Prevented Adjusted]]/MAX('epl_player_stats_24_25 '!BG:BG)*0.5</f>
        <v>0.20588235294117649</v>
      </c>
      <c r="G384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384">
        <f>player_stats[[#This Row],[Touches]]/MAX('epl_player_stats_24_25 '!P:P)</f>
        <v>1.1353450851508814E-2</v>
      </c>
      <c r="I38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84">
        <f>player_stats[[#This Row],[Minutes]]/3420</f>
        <v>2.6315789473684209E-2</v>
      </c>
      <c r="K384" s="2" cm="1">
        <f t="array" ref="K384">_xlfn.IFS(
E384="Goalkeeper",(
7*F384 + 2*J384 + H384),
E384="Defender",(
6*G384+3*H384+2*J384),
E384="Midfielder",(
2*G384+3*H384+4*I384+3*J384),
E384="Forward",(
6.25*I384+5*J384)
)</f>
        <v>0.1554796031603799</v>
      </c>
    </row>
    <row r="385" spans="1:11" x14ac:dyDescent="0.3">
      <c r="A385" t="s">
        <v>324</v>
      </c>
      <c r="B385">
        <v>35</v>
      </c>
      <c r="C385" t="s">
        <v>300</v>
      </c>
      <c r="D385" t="s">
        <v>158</v>
      </c>
      <c r="E385" t="s">
        <v>774</v>
      </c>
      <c r="F385">
        <f>player_stats[[#This Row],[Clean Sheets]]/MAX('epl_player_stats_24_25 '!AI:AI)*0.5+player_stats[[#This Row],[Goals Prevented Adjusted]]/MAX('epl_player_stats_24_25 '!BG:BG)*0.5</f>
        <v>0.20588235294117649</v>
      </c>
      <c r="G385">
        <f>player_stats[[#This Row],[Clean Sheets]]/MAX('epl_player_stats_24_25 '!AI:AI)*0.5+player_stats[[#This Row],[Clearances]]/MAX('epl_player_stats_24_25 '!AJ:AJ)*0.25+player_stats[[#This Row],[Tackles]]/MAX('epl_player_stats_24_25 '!AM:AM)*0.25</f>
        <v>1.2870502703038588E-2</v>
      </c>
      <c r="H385">
        <f>player_stats[[#This Row],[Touches]]/MAX('epl_player_stats_24_25 '!P:P)</f>
        <v>3.7944427845832088E-2</v>
      </c>
      <c r="I38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5">
        <f>player_stats[[#This Row],[Minutes]]/3420</f>
        <v>6.2865497076023388E-2</v>
      </c>
      <c r="K385" s="2" cm="1">
        <f t="array" ref="K385">_xlfn.IFS(
E385="Goalkeeper",(
7*F385 + 2*J385 + H385),
E385="Defender",(
6*G385+3*H385+2*J385),
E385="Midfielder",(
2*G385+3*H385+4*I385+3*J385),
E385="Forward",(
6.25*I385+5*J385)
)</f>
        <v>0.3167872939077746</v>
      </c>
    </row>
    <row r="386" spans="1:11" x14ac:dyDescent="0.3">
      <c r="A386" t="s">
        <v>325</v>
      </c>
      <c r="B386">
        <v>21</v>
      </c>
      <c r="C386" t="s">
        <v>300</v>
      </c>
      <c r="D386" t="s">
        <v>59</v>
      </c>
      <c r="E386" t="s">
        <v>773</v>
      </c>
      <c r="F386">
        <f>player_stats[[#This Row],[Clean Sheets]]/MAX('epl_player_stats_24_25 '!AI:AI)*0.5+player_stats[[#This Row],[Goals Prevented Adjusted]]/MAX('epl_player_stats_24_25 '!BG:BG)*0.5</f>
        <v>0.20588235294117649</v>
      </c>
      <c r="G386">
        <f>player_stats[[#This Row],[Clean Sheets]]/MAX('epl_player_stats_24_25 '!AI:AI)*0.5+player_stats[[#This Row],[Clearances]]/MAX('epl_player_stats_24_25 '!AJ:AJ)*0.25+player_stats[[#This Row],[Tackles]]/MAX('epl_player_stats_24_25 '!AM:AM)*0.25</f>
        <v>6.5874914559125086E-2</v>
      </c>
      <c r="H386">
        <f>player_stats[[#This Row],[Touches]]/MAX('epl_player_stats_24_25 '!P:P)</f>
        <v>9.2919031968927396E-2</v>
      </c>
      <c r="I386">
        <f>player_stats[[#This Row],[Goals]]/MAX('epl_player_stats_24_25 '!H:H)*0.6+player_stats[[#This Row],[Assists]]/MAX('epl_player_stats_24_25 '!I:I)*0.25+player_stats[[#This Row],[Shots]]/MAX('epl_player_stats_24_25 '!K:K)*0.15+0.1</f>
        <v>0.126183970856102</v>
      </c>
      <c r="J386">
        <f>player_stats[[#This Row],[Minutes]]/3420</f>
        <v>0.1649122807017544</v>
      </c>
      <c r="K386" s="2" cm="1">
        <f t="array" ref="K386">_xlfn.IFS(
E386="Goalkeeper",(
7*F386 + 2*J386 + H386),
E386="Defender",(
6*G386+3*H386+2*J386),
E386="Midfielder",(
2*G386+3*H386+4*I386+3*J386),
E386="Forward",(
6.25*I386+5*J386)
)</f>
        <v>1.4099796505547035</v>
      </c>
    </row>
    <row r="387" spans="1:11" x14ac:dyDescent="0.3">
      <c r="A387" t="s">
        <v>335</v>
      </c>
      <c r="B387">
        <v>29</v>
      </c>
      <c r="C387" t="s">
        <v>329</v>
      </c>
      <c r="D387" t="s">
        <v>66</v>
      </c>
      <c r="E387" t="s">
        <v>773</v>
      </c>
      <c r="F387">
        <f>player_stats[[#This Row],[Clean Sheets]]/MAX('epl_player_stats_24_25 '!AI:AI)*0.5+player_stats[[#This Row],[Goals Prevented Adjusted]]/MAX('epl_player_stats_24_25 '!BG:BG)*0.5</f>
        <v>0.20588235294117649</v>
      </c>
      <c r="G38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87">
        <f>player_stats[[#This Row],[Touches]]/MAX('epl_player_stats_24_25 '!P:P)</f>
        <v>2.987750224081267E-3</v>
      </c>
      <c r="I38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7">
        <f>player_stats[[#This Row],[Minutes]]/3420</f>
        <v>3.8011695906432748E-3</v>
      </c>
      <c r="K387" s="2" cm="1">
        <f t="array" ref="K387">_xlfn.IFS(
E387="Goalkeeper",(
7*F387 + 2*J387 + H387),
E387="Defender",(
6*G387+3*H387+2*J387),
E387="Midfielder",(
2*G387+3*H387+4*I387+3*J387),
E387="Forward",(
6.25*I387+5*J387)
)</f>
        <v>0.4302028250179441</v>
      </c>
    </row>
    <row r="388" spans="1:11" x14ac:dyDescent="0.3">
      <c r="A388" t="s">
        <v>337</v>
      </c>
      <c r="B388">
        <v>29</v>
      </c>
      <c r="C388" t="s">
        <v>329</v>
      </c>
      <c r="D388" t="s">
        <v>59</v>
      </c>
      <c r="E388" t="s">
        <v>773</v>
      </c>
      <c r="F388">
        <f>player_stats[[#This Row],[Clean Sheets]]/MAX('epl_player_stats_24_25 '!AI:AI)*0.5+player_stats[[#This Row],[Goals Prevented Adjusted]]/MAX('epl_player_stats_24_25 '!BG:BG)*0.5</f>
        <v>0.20588235294117649</v>
      </c>
      <c r="G388">
        <f>player_stats[[#This Row],[Clean Sheets]]/MAX('epl_player_stats_24_25 '!AI:AI)*0.5+player_stats[[#This Row],[Clearances]]/MAX('epl_player_stats_24_25 '!AJ:AJ)*0.25+player_stats[[#This Row],[Tackles]]/MAX('epl_player_stats_24_25 '!AM:AM)*0.25</f>
        <v>1.3344311191201143E-2</v>
      </c>
      <c r="H388">
        <f>player_stats[[#This Row],[Touches]]/MAX('epl_player_stats_24_25 '!P:P)</f>
        <v>2.4200776815058261E-2</v>
      </c>
      <c r="I388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88">
        <f>player_stats[[#This Row],[Minutes]]/3420</f>
        <v>2.6900584795321637E-2</v>
      </c>
      <c r="K388" s="2" cm="1">
        <f t="array" ref="K388">_xlfn.IFS(
E388="Goalkeeper",(
7*F388 + 2*J388 + H388),
E388="Defender",(
6*G388+3*H388+2*J388),
E388="Midfielder",(
2*G388+3*H388+4*I388+3*J388),
E388="Forward",(
6.25*I388+5*J388)
)</f>
        <v>0.60950090393485357</v>
      </c>
    </row>
    <row r="389" spans="1:11" x14ac:dyDescent="0.3">
      <c r="A389" t="s">
        <v>342</v>
      </c>
      <c r="B389">
        <v>24</v>
      </c>
      <c r="C389" t="s">
        <v>329</v>
      </c>
      <c r="D389" t="s">
        <v>62</v>
      </c>
      <c r="E389" t="s">
        <v>774</v>
      </c>
      <c r="F389">
        <f>player_stats[[#This Row],[Clean Sheets]]/MAX('epl_player_stats_24_25 '!AI:AI)*0.5+player_stats[[#This Row],[Goals Prevented Adjusted]]/MAX('epl_player_stats_24_25 '!BG:BG)*0.5</f>
        <v>0.20588235294117649</v>
      </c>
      <c r="G389">
        <f>player_stats[[#This Row],[Clean Sheets]]/MAX('epl_player_stats_24_25 '!AI:AI)*0.5+player_stats[[#This Row],[Clearances]]/MAX('epl_player_stats_24_25 '!AJ:AJ)*0.25+player_stats[[#This Row],[Tackles]]/MAX('epl_player_stats_24_25 '!AM:AM)*0.25</f>
        <v>3.813769962095321E-2</v>
      </c>
      <c r="H389">
        <f>player_stats[[#This Row],[Touches]]/MAX('epl_player_stats_24_25 '!P:P)</f>
        <v>6.5132954884971617E-2</v>
      </c>
      <c r="I38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9">
        <f>player_stats[[#This Row],[Minutes]]/3420</f>
        <v>0.1023391812865497</v>
      </c>
      <c r="K389" s="2" cm="1">
        <f t="array" ref="K389">_xlfn.IFS(
E389="Goalkeeper",(
7*F389 + 2*J389 + H389),
E389="Defender",(
6*G389+3*H389+2*J389),
E389="Midfielder",(
2*G389+3*H389+4*I389+3*J389),
E389="Forward",(
6.25*I389+5*J389)
)</f>
        <v>0.62890342495373353</v>
      </c>
    </row>
    <row r="390" spans="1:11" x14ac:dyDescent="0.3">
      <c r="A390" t="s">
        <v>347</v>
      </c>
      <c r="B390">
        <v>24</v>
      </c>
      <c r="C390" t="s">
        <v>329</v>
      </c>
      <c r="D390" t="s">
        <v>59</v>
      </c>
      <c r="E390" t="s">
        <v>773</v>
      </c>
      <c r="F390">
        <f>player_stats[[#This Row],[Clean Sheets]]/MAX('epl_player_stats_24_25 '!AI:AI)*0.5+player_stats[[#This Row],[Goals Prevented Adjusted]]/MAX('epl_player_stats_24_25 '!BG:BG)*0.5</f>
        <v>0.20588235294117649</v>
      </c>
      <c r="G390">
        <f>player_stats[[#This Row],[Clean Sheets]]/MAX('epl_player_stats_24_25 '!AI:AI)*0.5+player_stats[[#This Row],[Clearances]]/MAX('epl_player_stats_24_25 '!AJ:AJ)*0.25+player_stats[[#This Row],[Tackles]]/MAX('epl_player_stats_24_25 '!AM:AM)*0.25</f>
        <v>1.8983408935562045E-2</v>
      </c>
      <c r="H390">
        <f>player_stats[[#This Row],[Touches]]/MAX('epl_player_stats_24_25 '!P:P)</f>
        <v>0.11233940842545563</v>
      </c>
      <c r="I390">
        <f>player_stats[[#This Row],[Goals]]/MAX('epl_player_stats_24_25 '!H:H)*0.6+player_stats[[#This Row],[Assists]]/MAX('epl_player_stats_24_25 '!I:I)*0.25+player_stats[[#This Row],[Shots]]/MAX('epl_player_stats_24_25 '!K:K)*0.15+0.1</f>
        <v>0.12950819672131147</v>
      </c>
      <c r="J390">
        <f>player_stats[[#This Row],[Minutes]]/3420</f>
        <v>0.14269005847953217</v>
      </c>
      <c r="K390" s="2" cm="1">
        <f t="array" ref="K390">_xlfn.IFS(
E390="Goalkeeper",(
7*F390 + 2*J390 + H390),
E390="Defender",(
6*G390+3*H390+2*J390),
E390="Midfielder",(
2*G390+3*H390+4*I390+3*J390),
E390="Forward",(
6.25*I390+5*J390)
)</f>
        <v>1.3210880054713334</v>
      </c>
    </row>
    <row r="391" spans="1:11" x14ac:dyDescent="0.3">
      <c r="A391" t="s">
        <v>362</v>
      </c>
      <c r="B391">
        <v>26</v>
      </c>
      <c r="C391" t="s">
        <v>356</v>
      </c>
      <c r="D391" t="s">
        <v>59</v>
      </c>
      <c r="E391" t="s">
        <v>774</v>
      </c>
      <c r="F391">
        <f>player_stats[[#This Row],[Clean Sheets]]/MAX('epl_player_stats_24_25 '!AI:AI)*0.5+player_stats[[#This Row],[Goals Prevented Adjusted]]/MAX('epl_player_stats_24_25 '!BG:BG)*0.5</f>
        <v>0.20588235294117649</v>
      </c>
      <c r="G391">
        <f>player_stats[[#This Row],[Clean Sheets]]/MAX('epl_player_stats_24_25 '!AI:AI)*0.5+player_stats[[#This Row],[Clearances]]/MAX('epl_player_stats_24_25 '!AJ:AJ)*0.25+player_stats[[#This Row],[Tackles]]/MAX('epl_player_stats_24_25 '!AM:AM)*0.25</f>
        <v>4.978872801839309E-3</v>
      </c>
      <c r="H391">
        <f>player_stats[[#This Row],[Touches]]/MAX('epl_player_stats_24_25 '!P:P)</f>
        <v>2.0615476546160742E-2</v>
      </c>
      <c r="I39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1">
        <f>player_stats[[#This Row],[Minutes]]/3420</f>
        <v>4.6491228070175437E-2</v>
      </c>
      <c r="K391" s="2" cm="1">
        <f t="array" ref="K391">_xlfn.IFS(
E391="Goalkeeper",(
7*F391 + 2*J391 + H391),
E391="Defender",(
6*G391+3*H391+2*J391),
E391="Midfielder",(
2*G391+3*H391+4*I391+3*J391),
E391="Forward",(
6.25*I391+5*J391)
)</f>
        <v>0.18470212258986896</v>
      </c>
    </row>
    <row r="392" spans="1:11" x14ac:dyDescent="0.3">
      <c r="A392" t="s">
        <v>368</v>
      </c>
      <c r="B392">
        <v>31</v>
      </c>
      <c r="C392" t="s">
        <v>356</v>
      </c>
      <c r="D392" t="s">
        <v>59</v>
      </c>
      <c r="E392" t="s">
        <v>774</v>
      </c>
      <c r="F392">
        <f>player_stats[[#This Row],[Clean Sheets]]/MAX('epl_player_stats_24_25 '!AI:AI)*0.5+player_stats[[#This Row],[Goals Prevented Adjusted]]/MAX('epl_player_stats_24_25 '!BG:BG)*0.5</f>
        <v>0.20588235294117649</v>
      </c>
      <c r="G392">
        <f>player_stats[[#This Row],[Clean Sheets]]/MAX('epl_player_stats_24_25 '!AI:AI)*0.5+player_stats[[#This Row],[Clearances]]/MAX('epl_player_stats_24_25 '!AJ:AJ)*0.25+player_stats[[#This Row],[Tackles]]/MAX('epl_player_stats_24_25 '!AM:AM)*0.25</f>
        <v>3.5139501646678679E-2</v>
      </c>
      <c r="H392">
        <f>player_stats[[#This Row],[Touches]]/MAX('epl_player_stats_24_25 '!P:P)</f>
        <v>5.3779504033462801E-2</v>
      </c>
      <c r="I392">
        <f>player_stats[[#This Row],[Goals]]/MAX('epl_player_stats_24_25 '!H:H)*0.6+player_stats[[#This Row],[Assists]]/MAX('epl_player_stats_24_25 '!I:I)*0.25+player_stats[[#This Row],[Shots]]/MAX('epl_player_stats_24_25 '!K:K)*0.15</f>
        <v>1.6347905282331512E-2</v>
      </c>
      <c r="J392">
        <f>player_stats[[#This Row],[Minutes]]/3420</f>
        <v>9.7953216374269E-2</v>
      </c>
      <c r="K392" s="2" cm="1">
        <f t="array" ref="K392">_xlfn.IFS(
E392="Goalkeeper",(
7*F392 + 2*J392 + H392),
E392="Defender",(
6*G392+3*H392+2*J392),
E392="Midfielder",(
2*G392+3*H392+4*I392+3*J392),
E392="Forward",(
6.25*I392+5*J392)
)</f>
        <v>0.56808195472899847</v>
      </c>
    </row>
    <row r="393" spans="1:11" x14ac:dyDescent="0.3">
      <c r="A393" t="s">
        <v>370</v>
      </c>
      <c r="B393">
        <v>26</v>
      </c>
      <c r="C393" t="s">
        <v>356</v>
      </c>
      <c r="D393" t="s">
        <v>59</v>
      </c>
      <c r="E393" t="s">
        <v>774</v>
      </c>
      <c r="F393">
        <f>player_stats[[#This Row],[Clean Sheets]]/MAX('epl_player_stats_24_25 '!AI:AI)*0.5+player_stats[[#This Row],[Goals Prevented Adjusted]]/MAX('epl_player_stats_24_25 '!BG:BG)*0.5</f>
        <v>0.20588235294117649</v>
      </c>
      <c r="G39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93">
        <f>player_stats[[#This Row],[Touches]]/MAX('epl_player_stats_24_25 '!P:P)</f>
        <v>8.9632506722438004E-4</v>
      </c>
      <c r="I39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3">
        <f>player_stats[[#This Row],[Minutes]]/3420</f>
        <v>2.9239766081871346E-4</v>
      </c>
      <c r="K393" s="2" cm="1">
        <f t="array" ref="K393">_xlfn.IFS(
E393="Goalkeeper",(
7*F393 + 2*J393 + H393),
E393="Defender",(
6*G393+3*H393+2*J393),
E393="Midfielder",(
2*G393+3*H393+4*I393+3*J393),
E393="Forward",(
6.25*I393+5*J393)
)</f>
        <v>3.2737705233105673E-3</v>
      </c>
    </row>
    <row r="394" spans="1:11" x14ac:dyDescent="0.3">
      <c r="A394" t="s">
        <v>372</v>
      </c>
      <c r="B394">
        <v>23</v>
      </c>
      <c r="C394" t="s">
        <v>356</v>
      </c>
      <c r="D394" t="s">
        <v>59</v>
      </c>
      <c r="E394" t="s">
        <v>774</v>
      </c>
      <c r="F394">
        <f>player_stats[[#This Row],[Clean Sheets]]/MAX('epl_player_stats_24_25 '!AI:AI)*0.5+player_stats[[#This Row],[Goals Prevented Adjusted]]/MAX('epl_player_stats_24_25 '!BG:BG)*0.5</f>
        <v>0.20588235294117649</v>
      </c>
      <c r="G394">
        <f>player_stats[[#This Row],[Clean Sheets]]/MAX('epl_player_stats_24_25 '!AI:AI)*0.5+player_stats[[#This Row],[Clearances]]/MAX('epl_player_stats_24_25 '!AJ:AJ)*0.25+player_stats[[#This Row],[Tackles]]/MAX('epl_player_stats_24_25 '!AM:AM)*0.25</f>
        <v>2.1795190455477537E-2</v>
      </c>
      <c r="H394">
        <f>player_stats[[#This Row],[Touches]]/MAX('epl_player_stats_24_25 '!P:P)</f>
        <v>8.3059456229459219E-2</v>
      </c>
      <c r="I39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94">
        <f>player_stats[[#This Row],[Minutes]]/3420</f>
        <v>0.11052631578947368</v>
      </c>
      <c r="K394" s="2" cm="1">
        <f t="array" ref="K394">_xlfn.IFS(
E394="Goalkeeper",(
7*F394 + 2*J394 + H394),
E394="Defender",(
6*G394+3*H394+2*J394),
E394="Midfielder",(
2*G394+3*H394+4*I394+3*J394),
E394="Forward",(
6.25*I394+5*J394)
)</f>
        <v>0.60100214300019028</v>
      </c>
    </row>
    <row r="395" spans="1:11" x14ac:dyDescent="0.3">
      <c r="A395" t="s">
        <v>383</v>
      </c>
      <c r="B395">
        <v>28</v>
      </c>
      <c r="C395" t="s">
        <v>356</v>
      </c>
      <c r="D395" t="s">
        <v>158</v>
      </c>
      <c r="E395" t="s">
        <v>773</v>
      </c>
      <c r="F395">
        <f>player_stats[[#This Row],[Clean Sheets]]/MAX('epl_player_stats_24_25 '!AI:AI)*0.5+player_stats[[#This Row],[Goals Prevented Adjusted]]/MAX('epl_player_stats_24_25 '!BG:BG)*0.5</f>
        <v>0.20588235294117649</v>
      </c>
      <c r="G395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395">
        <f>player_stats[[#This Row],[Touches]]/MAX('epl_player_stats_24_25 '!P:P)</f>
        <v>6.5730504929787867E-3</v>
      </c>
      <c r="I39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5">
        <f>player_stats[[#This Row],[Minutes]]/3420</f>
        <v>1.2573099415204679E-2</v>
      </c>
      <c r="K395" s="2" cm="1">
        <f t="array" ref="K395">_xlfn.IFS(
E395="Goalkeeper",(
7*F395 + 2*J395 + H395),
E395="Defender",(
6*G395+3*H395+2*J395),
E395="Midfielder",(
2*G395+3*H395+4*I395+3*J395),
E395="Forward",(
6.25*I395+5*J395)
)</f>
        <v>0.46326396392327035</v>
      </c>
    </row>
    <row r="396" spans="1:11" x14ac:dyDescent="0.3">
      <c r="A396" t="s">
        <v>384</v>
      </c>
      <c r="B396">
        <v>31</v>
      </c>
      <c r="C396" t="s">
        <v>356</v>
      </c>
      <c r="D396" t="s">
        <v>365</v>
      </c>
      <c r="E396" t="s">
        <v>773</v>
      </c>
      <c r="F396">
        <f>player_stats[[#This Row],[Clean Sheets]]/MAX('epl_player_stats_24_25 '!AI:AI)*0.5+player_stats[[#This Row],[Goals Prevented Adjusted]]/MAX('epl_player_stats_24_25 '!BG:BG)*0.5</f>
        <v>0.20588235294117649</v>
      </c>
      <c r="G396">
        <f>player_stats[[#This Row],[Clean Sheets]]/MAX('epl_player_stats_24_25 '!AI:AI)*0.5+player_stats[[#This Row],[Clearances]]/MAX('epl_player_stats_24_25 '!AJ:AJ)*0.25+player_stats[[#This Row],[Tackles]]/MAX('epl_player_stats_24_25 '!AM:AM)*0.25</f>
        <v>1.8983408935562045E-2</v>
      </c>
      <c r="H396">
        <f>player_stats[[#This Row],[Touches]]/MAX('epl_player_stats_24_25 '!P:P)</f>
        <v>2.7786077083955783E-2</v>
      </c>
      <c r="I39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6">
        <f>player_stats[[#This Row],[Minutes]]/3420</f>
        <v>5.7602339181286551E-2</v>
      </c>
      <c r="K396" s="2" cm="1">
        <f t="array" ref="K396">_xlfn.IFS(
E396="Goalkeeper",(
7*F396 + 2*J396 + H396),
E396="Defender",(
6*G396+3*H396+2*J396),
E396="Midfielder",(
2*G396+3*H396+4*I396+3*J396),
E396="Forward",(
6.25*I396+5*J396)
)</f>
        <v>0.69413206666685112</v>
      </c>
    </row>
    <row r="397" spans="1:11" x14ac:dyDescent="0.3">
      <c r="A397" t="s">
        <v>399</v>
      </c>
      <c r="B397">
        <v>26</v>
      </c>
      <c r="C397" t="s">
        <v>391</v>
      </c>
      <c r="D397" t="s">
        <v>400</v>
      </c>
      <c r="E397" t="s">
        <v>773</v>
      </c>
      <c r="F397">
        <f>player_stats[[#This Row],[Clean Sheets]]/MAX('epl_player_stats_24_25 '!AI:AI)*0.5+player_stats[[#This Row],[Goals Prevented Adjusted]]/MAX('epl_player_stats_24_25 '!BG:BG)*0.5</f>
        <v>0.20588235294117649</v>
      </c>
      <c r="G397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397">
        <f>player_stats[[#This Row],[Touches]]/MAX('epl_player_stats_24_25 '!P:P)</f>
        <v>3.0773827308037047E-2</v>
      </c>
      <c r="I39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7">
        <f>player_stats[[#This Row],[Minutes]]/3420</f>
        <v>3.8011695906432746E-2</v>
      </c>
      <c r="K397" s="2" cm="1">
        <f t="array" ref="K397">_xlfn.IFS(
E397="Goalkeeper",(
7*F397 + 2*J397 + H397),
E397="Defender",(
6*G397+3*H397+2*J397),
E397="Midfielder",(
2*G397+3*H397+4*I397+3*J397),
E397="Forward",(
6.25*I397+5*J397)
)</f>
        <v>0.61424819954460874</v>
      </c>
    </row>
    <row r="398" spans="1:11" x14ac:dyDescent="0.3">
      <c r="A398" t="s">
        <v>411</v>
      </c>
      <c r="B398">
        <v>18</v>
      </c>
      <c r="C398" t="s">
        <v>391</v>
      </c>
      <c r="D398" t="s">
        <v>59</v>
      </c>
      <c r="E398" t="s">
        <v>773</v>
      </c>
      <c r="F398">
        <f>player_stats[[#This Row],[Clean Sheets]]/MAX('epl_player_stats_24_25 '!AI:AI)*0.5+player_stats[[#This Row],[Goals Prevented Adjusted]]/MAX('epl_player_stats_24_25 '!BG:BG)*0.5</f>
        <v>0.20588235294117649</v>
      </c>
      <c r="G39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98">
        <f>player_stats[[#This Row],[Touches]]/MAX('epl_player_stats_24_25 '!P:P)</f>
        <v>0</v>
      </c>
      <c r="I39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8">
        <f>player_stats[[#This Row],[Minutes]]/3420</f>
        <v>2.9239766081871346E-4</v>
      </c>
      <c r="K398" s="2" cm="1">
        <f t="array" ref="K398">_xlfn.IFS(
E398="Goalkeeper",(
7*F398 + 2*J398 + H398),
E398="Defender",(
6*G398+3*H398+2*J398),
E398="Midfielder",(
2*G398+3*H398+4*I398+3*J398),
E398="Forward",(
6.25*I398+5*J398)
)</f>
        <v>0.40087719298245617</v>
      </c>
    </row>
    <row r="399" spans="1:11" x14ac:dyDescent="0.3">
      <c r="A399" t="s">
        <v>413</v>
      </c>
      <c r="B399">
        <v>18</v>
      </c>
      <c r="C399" t="s">
        <v>391</v>
      </c>
      <c r="D399" t="s">
        <v>59</v>
      </c>
      <c r="E399" t="s">
        <v>774</v>
      </c>
      <c r="F399">
        <f>player_stats[[#This Row],[Clean Sheets]]/MAX('epl_player_stats_24_25 '!AI:AI)*0.5+player_stats[[#This Row],[Goals Prevented Adjusted]]/MAX('epl_player_stats_24_25 '!BG:BG)*0.5</f>
        <v>0.20588235294117649</v>
      </c>
      <c r="G399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99">
        <f>player_stats[[#This Row],[Touches]]/MAX('epl_player_stats_24_25 '!P:P)</f>
        <v>2.6889752016731401E-3</v>
      </c>
      <c r="I39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9">
        <f>player_stats[[#This Row],[Minutes]]/3420</f>
        <v>2.9239766081871346E-4</v>
      </c>
      <c r="K399" s="2" cm="1">
        <f t="array" ref="K399">_xlfn.IFS(
E399="Goalkeeper",(
7*F399 + 2*J399 + H399),
E399="Defender",(
6*G399+3*H399+2*J399),
E399="Midfielder",(
2*G399+3*H399+4*I399+3*J399),
E399="Forward",(
6.25*I399+5*J399)
)</f>
        <v>1.9929916415378651E-2</v>
      </c>
    </row>
    <row r="400" spans="1:11" x14ac:dyDescent="0.3">
      <c r="A400" t="s">
        <v>417</v>
      </c>
      <c r="B400">
        <v>30</v>
      </c>
      <c r="C400" t="s">
        <v>391</v>
      </c>
      <c r="D400" t="s">
        <v>176</v>
      </c>
      <c r="E400" t="s">
        <v>774</v>
      </c>
      <c r="F400">
        <f>player_stats[[#This Row],[Clean Sheets]]/MAX('epl_player_stats_24_25 '!AI:AI)*0.5+player_stats[[#This Row],[Goals Prevented Adjusted]]/MAX('epl_player_stats_24_25 '!BG:BG)*0.5</f>
        <v>0.20588235294117649</v>
      </c>
      <c r="G400">
        <f>player_stats[[#This Row],[Clean Sheets]]/MAX('epl_player_stats_24_25 '!AI:AI)*0.5+player_stats[[#This Row],[Clearances]]/MAX('epl_player_stats_24_25 '!AJ:AJ)*0.25+player_stats[[#This Row],[Tackles]]/MAX('epl_player_stats_24_25 '!AM:AM)*0.25</f>
        <v>3.5799726589200276E-2</v>
      </c>
      <c r="H400">
        <f>player_stats[[#This Row],[Touches]]/MAX('epl_player_stats_24_25 '!P:P)</f>
        <v>9.471168210337616E-2</v>
      </c>
      <c r="I400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00">
        <f>player_stats[[#This Row],[Minutes]]/3420</f>
        <v>0.11257309941520467</v>
      </c>
      <c r="K400" s="2" cm="1">
        <f t="array" ref="K400">_xlfn.IFS(
E400="Goalkeeper",(
7*F400 + 2*J400 + H400),
E400="Defender",(
6*G400+3*H400+2*J400),
E400="Midfielder",(
2*G400+3*H400+4*I400+3*J400),
E400="Forward",(
6.25*I400+5*J400)
)</f>
        <v>0.72407960467573951</v>
      </c>
    </row>
    <row r="401" spans="1:11" x14ac:dyDescent="0.3">
      <c r="A401" t="s">
        <v>423</v>
      </c>
      <c r="B401">
        <v>25</v>
      </c>
      <c r="C401" t="s">
        <v>391</v>
      </c>
      <c r="D401" t="s">
        <v>96</v>
      </c>
      <c r="E401" t="s">
        <v>774</v>
      </c>
      <c r="F401">
        <f>player_stats[[#This Row],[Clean Sheets]]/MAX('epl_player_stats_24_25 '!AI:AI)*0.5+player_stats[[#This Row],[Goals Prevented Adjusted]]/MAX('epl_player_stats_24_25 '!BG:BG)*0.5</f>
        <v>0.20588235294117649</v>
      </c>
      <c r="G401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401">
        <f>player_stats[[#This Row],[Touches]]/MAX('epl_player_stats_24_25 '!P:P)</f>
        <v>2.4200776815058261E-2</v>
      </c>
      <c r="I401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01">
        <f>player_stats[[#This Row],[Minutes]]/3420</f>
        <v>3.1286549707602342E-2</v>
      </c>
      <c r="K401" s="2" cm="1">
        <f t="array" ref="K401">_xlfn.IFS(
E401="Goalkeeper",(
7*F401 + 2*J401 + H401),
E401="Defender",(
6*G401+3*H401+2*J401),
E401="Midfielder",(
2*G401+3*H401+4*I401+3*J401),
E401="Forward",(
6.25*I401+5*J401)
)</f>
        <v>0.20904294990014832</v>
      </c>
    </row>
    <row r="402" spans="1:11" x14ac:dyDescent="0.3">
      <c r="A402" t="s">
        <v>430</v>
      </c>
      <c r="B402">
        <v>21</v>
      </c>
      <c r="C402" t="s">
        <v>425</v>
      </c>
      <c r="D402" t="s">
        <v>291</v>
      </c>
      <c r="E402" t="s">
        <v>774</v>
      </c>
      <c r="F402">
        <f>player_stats[[#This Row],[Clean Sheets]]/MAX('epl_player_stats_24_25 '!AI:AI)*0.5+player_stats[[#This Row],[Goals Prevented Adjusted]]/MAX('epl_player_stats_24_25 '!BG:BG)*0.5</f>
        <v>0.20588235294117649</v>
      </c>
      <c r="G402">
        <f>player_stats[[#This Row],[Clean Sheets]]/MAX('epl_player_stats_24_25 '!AI:AI)*0.5+player_stats[[#This Row],[Clearances]]/MAX('epl_player_stats_24_25 '!AJ:AJ)*0.25+player_stats[[#This Row],[Tackles]]/MAX('epl_player_stats_24_25 '!AM:AM)*0.25</f>
        <v>5.2142235754675942E-2</v>
      </c>
      <c r="H402">
        <f>player_stats[[#This Row],[Touches]]/MAX('epl_player_stats_24_25 '!P:P)</f>
        <v>0.20794741559605617</v>
      </c>
      <c r="I402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402">
        <f>player_stats[[#This Row],[Minutes]]/3420</f>
        <v>0.21871345029239767</v>
      </c>
      <c r="K402" s="2" cm="1">
        <f t="array" ref="K402">_xlfn.IFS(
E402="Goalkeeper",(
7*F402 + 2*J402 + H402),
E402="Defender",(
6*G402+3*H402+2*J402),
E402="Midfielder",(
2*G402+3*H402+4*I402+3*J402),
E402="Forward",(
6.25*I402+5*J402)
)</f>
        <v>1.3741225619010196</v>
      </c>
    </row>
    <row r="403" spans="1:11" x14ac:dyDescent="0.3">
      <c r="A403" t="s">
        <v>439</v>
      </c>
      <c r="B403">
        <v>21</v>
      </c>
      <c r="C403" t="s">
        <v>425</v>
      </c>
      <c r="D403" t="s">
        <v>59</v>
      </c>
      <c r="E403" t="s">
        <v>774</v>
      </c>
      <c r="F403">
        <f>player_stats[[#This Row],[Clean Sheets]]/MAX('epl_player_stats_24_25 '!AI:AI)*0.5+player_stats[[#This Row],[Goals Prevented Adjusted]]/MAX('epl_player_stats_24_25 '!BG:BG)*0.5</f>
        <v>0.20588235294117649</v>
      </c>
      <c r="G403">
        <f>player_stats[[#This Row],[Clean Sheets]]/MAX('epl_player_stats_24_25 '!AI:AI)*0.5+player_stats[[#This Row],[Clearances]]/MAX('epl_player_stats_24_25 '!AJ:AJ)*0.25+player_stats[[#This Row],[Tackles]]/MAX('epl_player_stats_24_25 '!AM:AM)*0.25</f>
        <v>5.0448952960914686E-2</v>
      </c>
      <c r="H403">
        <f>player_stats[[#This Row],[Touches]]/MAX('epl_player_stats_24_25 '!P:P)</f>
        <v>0.14042426053181953</v>
      </c>
      <c r="I40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03">
        <f>player_stats[[#This Row],[Minutes]]/3420</f>
        <v>0.14269005847953217</v>
      </c>
      <c r="K403" s="2" cm="1">
        <f t="array" ref="K403">_xlfn.IFS(
E403="Goalkeeper",(
7*F403 + 2*J403 + H403),
E403="Defender",(
6*G403+3*H403+2*J403),
E403="Midfielder",(
2*G403+3*H403+4*I403+3*J403),
E403="Forward",(
6.25*I403+5*J403)
)</f>
        <v>1.0093466163200111</v>
      </c>
    </row>
    <row r="404" spans="1:11" x14ac:dyDescent="0.3">
      <c r="A404" t="s">
        <v>440</v>
      </c>
      <c r="B404">
        <v>18</v>
      </c>
      <c r="C404" t="s">
        <v>425</v>
      </c>
      <c r="D404" t="s">
        <v>59</v>
      </c>
      <c r="E404" t="s">
        <v>773</v>
      </c>
      <c r="F404">
        <f>player_stats[[#This Row],[Clean Sheets]]/MAX('epl_player_stats_24_25 '!AI:AI)*0.5+player_stats[[#This Row],[Goals Prevented Adjusted]]/MAX('epl_player_stats_24_25 '!BG:BG)*0.5</f>
        <v>0.20588235294117649</v>
      </c>
      <c r="G404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04">
        <f>player_stats[[#This Row],[Touches]]/MAX('epl_player_stats_24_25 '!P:P)</f>
        <v>8.9632506722438004E-4</v>
      </c>
      <c r="I40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4">
        <f>player_stats[[#This Row],[Minutes]]/3420</f>
        <v>2.9239766081871343E-3</v>
      </c>
      <c r="K404" s="2" cm="1">
        <f t="array" ref="K404">_xlfn.IFS(
E404="Goalkeeper",(
7*F404 + 2*J404 + H404),
E404="Defender",(
6*G404+3*H404+2*J404),
E404="Midfielder",(
2*G404+3*H404+4*I404+3*J404),
E404="Forward",(
6.25*I404+5*J404)
)</f>
        <v>0.41146090502623456</v>
      </c>
    </row>
    <row r="405" spans="1:11" x14ac:dyDescent="0.3">
      <c r="A405" t="s">
        <v>441</v>
      </c>
      <c r="B405">
        <v>27</v>
      </c>
      <c r="C405" t="s">
        <v>425</v>
      </c>
      <c r="D405" t="s">
        <v>59</v>
      </c>
      <c r="E405" t="s">
        <v>774</v>
      </c>
      <c r="F405">
        <f>player_stats[[#This Row],[Clean Sheets]]/MAX('epl_player_stats_24_25 '!AI:AI)*0.5+player_stats[[#This Row],[Goals Prevented Adjusted]]/MAX('epl_player_stats_24_25 '!BG:BG)*0.5</f>
        <v>0.24159663865546221</v>
      </c>
      <c r="G405">
        <f>player_stats[[#This Row],[Clean Sheets]]/MAX('epl_player_stats_24_25 '!AI:AI)*0.5+player_stats[[#This Row],[Clearances]]/MAX('epl_player_stats_24_25 '!AJ:AJ)*0.25+player_stats[[#This Row],[Tackles]]/MAX('epl_player_stats_24_25 '!AM:AM)*0.25</f>
        <v>7.9778475113403344E-2</v>
      </c>
      <c r="H405">
        <f>player_stats[[#This Row],[Touches]]/MAX('epl_player_stats_24_25 '!P:P)</f>
        <v>0.14669853600239019</v>
      </c>
      <c r="I405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05">
        <f>player_stats[[#This Row],[Minutes]]/3420</f>
        <v>0.15175438596491228</v>
      </c>
      <c r="K405" s="2" cm="1">
        <f t="array" ref="K405">_xlfn.IFS(
E405="Goalkeeper",(
7*F405 + 2*J405 + H405),
E405="Defender",(
6*G405+3*H405+2*J405),
E405="Midfielder",(
2*G405+3*H405+4*I405+3*J405),
E405="Forward",(
6.25*I405+5*J405)
)</f>
        <v>1.2222752306174152</v>
      </c>
    </row>
    <row r="406" spans="1:11" x14ac:dyDescent="0.3">
      <c r="A406" t="s">
        <v>442</v>
      </c>
      <c r="B406">
        <v>28</v>
      </c>
      <c r="C406" t="s">
        <v>425</v>
      </c>
      <c r="D406" t="s">
        <v>443</v>
      </c>
      <c r="E406" t="s">
        <v>774</v>
      </c>
      <c r="F406">
        <f>player_stats[[#This Row],[Clean Sheets]]/MAX('epl_player_stats_24_25 '!AI:AI)*0.5+player_stats[[#This Row],[Goals Prevented Adjusted]]/MAX('epl_player_stats_24_25 '!BG:BG)*0.5</f>
        <v>0.27731092436974791</v>
      </c>
      <c r="G406">
        <f>player_stats[[#This Row],[Clean Sheets]]/MAX('epl_player_stats_24_25 '!AI:AI)*0.5+player_stats[[#This Row],[Clearances]]/MAX('epl_player_stats_24_25 '!AJ:AJ)*0.25+player_stats[[#This Row],[Tackles]]/MAX('epl_player_stats_24_25 '!AM:AM)*0.25</f>
        <v>0.14726123159137511</v>
      </c>
      <c r="H406">
        <f>player_stats[[#This Row],[Touches]]/MAX('epl_player_stats_24_25 '!P:P)</f>
        <v>0.22856289214221692</v>
      </c>
      <c r="I406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406">
        <f>player_stats[[#This Row],[Minutes]]/3420</f>
        <v>0.24356725146198829</v>
      </c>
      <c r="K406" s="2" cm="1">
        <f t="array" ref="K406">_xlfn.IFS(
E406="Goalkeeper",(
7*F406 + 2*J406 + H406),
E406="Defender",(
6*G406+3*H406+2*J406),
E406="Midfielder",(
2*G406+3*H406+4*I406+3*J406),
E406="Forward",(
6.25*I406+5*J406)
)</f>
        <v>2.0563905688988777</v>
      </c>
    </row>
    <row r="407" spans="1:11" x14ac:dyDescent="0.3">
      <c r="A407" t="s">
        <v>451</v>
      </c>
      <c r="B407">
        <v>31</v>
      </c>
      <c r="C407" t="s">
        <v>425</v>
      </c>
      <c r="D407" t="s">
        <v>92</v>
      </c>
      <c r="E407" t="s">
        <v>773</v>
      </c>
      <c r="F407">
        <f>player_stats[[#This Row],[Clean Sheets]]/MAX('epl_player_stats_24_25 '!AI:AI)*0.5+player_stats[[#This Row],[Goals Prevented Adjusted]]/MAX('epl_player_stats_24_25 '!BG:BG)*0.5</f>
        <v>0.20588235294117649</v>
      </c>
      <c r="G407">
        <f>player_stats[[#This Row],[Clean Sheets]]/MAX('epl_player_stats_24_25 '!AI:AI)*0.5+player_stats[[#This Row],[Clearances]]/MAX('epl_player_stats_24_25 '!AJ:AJ)*0.25+player_stats[[#This Row],[Tackles]]/MAX('epl_player_stats_24_25 '!AM:AM)*0.25</f>
        <v>3.0820853787360963E-2</v>
      </c>
      <c r="H407">
        <f>player_stats[[#This Row],[Touches]]/MAX('epl_player_stats_24_25 '!P:P)</f>
        <v>7.5590080669256043E-2</v>
      </c>
      <c r="I40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7">
        <f>player_stats[[#This Row],[Minutes]]/3420</f>
        <v>7.6315789473684212E-2</v>
      </c>
      <c r="K407" s="2" cm="1">
        <f t="array" ref="K407">_xlfn.IFS(
E407="Goalkeeper",(
7*F407 + 2*J407 + H407),
E407="Defender",(
6*G407+3*H407+2*J407),
E407="Midfielder",(
2*G407+3*H407+4*I407+3*J407),
E407="Forward",(
6.25*I407+5*J407)
)</f>
        <v>0.91735931800354265</v>
      </c>
    </row>
    <row r="408" spans="1:11" x14ac:dyDescent="0.3">
      <c r="A408" t="s">
        <v>452</v>
      </c>
      <c r="B408">
        <v>20</v>
      </c>
      <c r="C408" t="s">
        <v>453</v>
      </c>
      <c r="D408" t="s">
        <v>454</v>
      </c>
      <c r="E408" t="s">
        <v>774</v>
      </c>
      <c r="F408">
        <f>player_stats[[#This Row],[Clean Sheets]]/MAX('epl_player_stats_24_25 '!AI:AI)*0.5+player_stats[[#This Row],[Goals Prevented Adjusted]]/MAX('epl_player_stats_24_25 '!BG:BG)*0.5</f>
        <v>0.27731092436974791</v>
      </c>
      <c r="G408">
        <f>player_stats[[#This Row],[Clean Sheets]]/MAX('epl_player_stats_24_25 '!AI:AI)*0.5+player_stats[[#This Row],[Clearances]]/MAX('epl_player_stats_24_25 '!AJ:AJ)*0.25+player_stats[[#This Row],[Tackles]]/MAX('epl_player_stats_24_25 '!AM:AM)*0.25</f>
        <v>0.10975268750388367</v>
      </c>
      <c r="H408">
        <f>player_stats[[#This Row],[Touches]]/MAX('epl_player_stats_24_25 '!P:P)</f>
        <v>0.134448760083657</v>
      </c>
      <c r="I40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08">
        <f>player_stats[[#This Row],[Minutes]]/3420</f>
        <v>0.14736842105263157</v>
      </c>
      <c r="K408" s="2" cm="1">
        <f t="array" ref="K408">_xlfn.IFS(
E408="Goalkeeper",(
7*F408 + 2*J408 + H408),
E408="Defender",(
6*G408+3*H408+2*J408),
E408="Midfielder",(
2*G408+3*H408+4*I408+3*J408),
E408="Forward",(
6.25*I408+5*J408)
)</f>
        <v>1.3565992473795361</v>
      </c>
    </row>
    <row r="409" spans="1:11" x14ac:dyDescent="0.3">
      <c r="A409" t="s">
        <v>462</v>
      </c>
      <c r="B409">
        <v>18</v>
      </c>
      <c r="C409" t="s">
        <v>453</v>
      </c>
      <c r="D409" t="s">
        <v>59</v>
      </c>
      <c r="E409" t="s">
        <v>774</v>
      </c>
      <c r="F409">
        <f>player_stats[[#This Row],[Clean Sheets]]/MAX('epl_player_stats_24_25 '!AI:AI)*0.5+player_stats[[#This Row],[Goals Prevented Adjusted]]/MAX('epl_player_stats_24_25 '!BG:BG)*0.5</f>
        <v>0.20588235294117649</v>
      </c>
      <c r="G409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409">
        <f>player_stats[[#This Row],[Touches]]/MAX('epl_player_stats_24_25 '!P:P)</f>
        <v>3.7346877801015838E-2</v>
      </c>
      <c r="I40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9">
        <f>player_stats[[#This Row],[Minutes]]/3420</f>
        <v>2.7777777777777776E-2</v>
      </c>
      <c r="K409" s="2" cm="1">
        <f t="array" ref="K409">_xlfn.IFS(
E409="Goalkeeper",(
7*F409 + 2*J409 + H409),
E409="Defender",(
6*G409+3*H409+2*J409),
E409="Midfielder",(
2*G409+3*H409+4*I409+3*J409),
E409="Forward",(
6.25*I409+5*J409)
)</f>
        <v>0.19127107866220092</v>
      </c>
    </row>
    <row r="410" spans="1:11" x14ac:dyDescent="0.3">
      <c r="A410" t="s">
        <v>474</v>
      </c>
      <c r="B410">
        <v>29</v>
      </c>
      <c r="C410" t="s">
        <v>453</v>
      </c>
      <c r="D410" t="s">
        <v>74</v>
      </c>
      <c r="E410" t="s">
        <v>774</v>
      </c>
      <c r="F410">
        <f>player_stats[[#This Row],[Clean Sheets]]/MAX('epl_player_stats_24_25 '!AI:AI)*0.5+player_stats[[#This Row],[Goals Prevented Adjusted]]/MAX('epl_player_stats_24_25 '!BG:BG)*0.5</f>
        <v>0.20588235294117649</v>
      </c>
      <c r="G410">
        <f>player_stats[[#This Row],[Clean Sheets]]/MAX('epl_player_stats_24_25 '!AI:AI)*0.5+player_stats[[#This Row],[Clearances]]/MAX('epl_player_stats_24_25 '!AJ:AJ)*0.25+player_stats[[#This Row],[Tackles]]/MAX('epl_player_stats_24_25 '!AM:AM)*0.25</f>
        <v>3.9644565960355434E-2</v>
      </c>
      <c r="H410">
        <f>player_stats[[#This Row],[Touches]]/MAX('epl_player_stats_24_25 '!P:P)</f>
        <v>0.17986256348969226</v>
      </c>
      <c r="I410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10">
        <f>player_stats[[#This Row],[Minutes]]/3420</f>
        <v>0.19941520467836257</v>
      </c>
      <c r="K410" s="2" cm="1">
        <f t="array" ref="K410">_xlfn.IFS(
E410="Goalkeeper",(
7*F410 + 2*J410 + H410),
E410="Defender",(
6*G410+3*H410+2*J410),
E410="Midfielder",(
2*G410+3*H410+4*I410+3*J410),
E410="Forward",(
6.25*I410+5*J410)
)</f>
        <v>1.1762854955879347</v>
      </c>
    </row>
    <row r="411" spans="1:11" x14ac:dyDescent="0.3">
      <c r="A411" t="s">
        <v>478</v>
      </c>
      <c r="B411">
        <v>21</v>
      </c>
      <c r="C411" t="s">
        <v>453</v>
      </c>
      <c r="D411" t="s">
        <v>82</v>
      </c>
      <c r="E411" t="s">
        <v>773</v>
      </c>
      <c r="F411">
        <f>player_stats[[#This Row],[Clean Sheets]]/MAX('epl_player_stats_24_25 '!AI:AI)*0.5+player_stats[[#This Row],[Goals Prevented Adjusted]]/MAX('epl_player_stats_24_25 '!BG:BG)*0.5</f>
        <v>0.20588235294117649</v>
      </c>
      <c r="G411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11">
        <f>player_stats[[#This Row],[Touches]]/MAX('epl_player_stats_24_25 '!P:P)</f>
        <v>5.3779504033462803E-3</v>
      </c>
      <c r="I4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1">
        <f>player_stats[[#This Row],[Minutes]]/3420</f>
        <v>4.0935672514619886E-3</v>
      </c>
      <c r="K411" s="2" cm="1">
        <f t="array" ref="K411">_xlfn.IFS(
E411="Goalkeeper",(
7*F411 + 2*J411 + H411),
E411="Defender",(
6*G411+3*H411+2*J411),
E411="Midfielder",(
2*G411+3*H411+4*I411+3*J411),
E411="Forward",(
6.25*I411+5*J411)
)</f>
        <v>0.42841455296442482</v>
      </c>
    </row>
    <row r="412" spans="1:11" x14ac:dyDescent="0.3">
      <c r="A412" t="s">
        <v>481</v>
      </c>
      <c r="B412">
        <v>28</v>
      </c>
      <c r="C412" t="s">
        <v>453</v>
      </c>
      <c r="D412" t="s">
        <v>62</v>
      </c>
      <c r="E412" t="s">
        <v>773</v>
      </c>
      <c r="F412">
        <f>player_stats[[#This Row],[Clean Sheets]]/MAX('epl_player_stats_24_25 '!AI:AI)*0.5+player_stats[[#This Row],[Goals Prevented Adjusted]]/MAX('epl_player_stats_24_25 '!BG:BG)*0.5</f>
        <v>0.20588235294117649</v>
      </c>
      <c r="G412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412">
        <f>player_stats[[#This Row],[Touches]]/MAX('epl_player_stats_24_25 '!P:P)</f>
        <v>2.3005676725425753E-2</v>
      </c>
      <c r="I4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2">
        <f>player_stats[[#This Row],[Minutes]]/3420</f>
        <v>2.1345029239766083E-2</v>
      </c>
      <c r="K412" s="2" cm="1">
        <f t="array" ref="K412">_xlfn.IFS(
E412="Goalkeeper",(
7*F412 + 2*J412 + H412),
E412="Defender",(
6*G412+3*H412+2*J412),
E412="Midfielder",(
2*G412+3*H412+4*I412+3*J412),
E412="Forward",(
6.25*I412+5*J412)
)</f>
        <v>0.54263703059053603</v>
      </c>
    </row>
    <row r="413" spans="1:11" x14ac:dyDescent="0.3">
      <c r="A413" t="s">
        <v>485</v>
      </c>
      <c r="B413">
        <v>18</v>
      </c>
      <c r="C413" t="s">
        <v>453</v>
      </c>
      <c r="D413" t="s">
        <v>66</v>
      </c>
      <c r="E413" t="s">
        <v>774</v>
      </c>
      <c r="F413">
        <f>player_stats[[#This Row],[Clean Sheets]]/MAX('epl_player_stats_24_25 '!AI:AI)*0.5+player_stats[[#This Row],[Goals Prevented Adjusted]]/MAX('epl_player_stats_24_25 '!BG:BG)*0.5</f>
        <v>0.20588235294117649</v>
      </c>
      <c r="G413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13">
        <f>player_stats[[#This Row],[Touches]]/MAX('epl_player_stats_24_25 '!P:P)</f>
        <v>1.1951000896325067E-3</v>
      </c>
      <c r="I41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3">
        <f>player_stats[[#This Row],[Minutes]]/3420</f>
        <v>2.9239766081871346E-4</v>
      </c>
      <c r="K413" s="2" cm="1">
        <f t="array" ref="K413">_xlfn.IFS(
E413="Goalkeeper",(
7*F413 + 2*J413 + H413),
E413="Defender",(
6*G413+3*H413+2*J413),
E413="Midfielder",(
2*G413+3*H413+4*I413+3*J413),
E413="Forward",(
6.25*I413+5*J413)
)</f>
        <v>1.0368442697972964E-2</v>
      </c>
    </row>
    <row r="414" spans="1:11" x14ac:dyDescent="0.3">
      <c r="A414" t="s">
        <v>491</v>
      </c>
      <c r="B414">
        <v>24</v>
      </c>
      <c r="C414" t="s">
        <v>787</v>
      </c>
      <c r="D414" t="s">
        <v>66</v>
      </c>
      <c r="E414" t="s">
        <v>774</v>
      </c>
      <c r="F414">
        <f>player_stats[[#This Row],[Clean Sheets]]/MAX('epl_player_stats_24_25 '!AI:AI)*0.5+player_stats[[#This Row],[Goals Prevented Adjusted]]/MAX('epl_player_stats_24_25 '!BG:BG)*0.5</f>
        <v>0.20588235294117649</v>
      </c>
      <c r="G414">
        <f>player_stats[[#This Row],[Clean Sheets]]/MAX('epl_player_stats_24_25 '!AI:AI)*0.5+player_stats[[#This Row],[Clearances]]/MAX('epl_player_stats_24_25 '!AJ:AJ)*0.25+player_stats[[#This Row],[Tackles]]/MAX('epl_player_stats_24_25 '!AM:AM)*0.25</f>
        <v>1.1278195488721804E-2</v>
      </c>
      <c r="H414">
        <f>player_stats[[#This Row],[Touches]]/MAX('epl_player_stats_24_25 '!P:P)</f>
        <v>3.2566477442485808E-2</v>
      </c>
      <c r="I41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14">
        <f>player_stats[[#This Row],[Minutes]]/3420</f>
        <v>3.9473684210526314E-2</v>
      </c>
      <c r="K414" s="2" cm="1">
        <f t="array" ref="K414">_xlfn.IFS(
E414="Goalkeeper",(
7*F414 + 2*J414 + H414),
E414="Defender",(
6*G414+3*H414+2*J414),
E414="Midfielder",(
2*G414+3*H414+4*I414+3*J414),
E414="Forward",(
6.25*I414+5*J414)
)</f>
        <v>0.24431597368084088</v>
      </c>
    </row>
    <row r="415" spans="1:11" x14ac:dyDescent="0.3">
      <c r="A415" t="s">
        <v>492</v>
      </c>
      <c r="B415">
        <v>17</v>
      </c>
      <c r="C415" t="s">
        <v>787</v>
      </c>
      <c r="D415" t="s">
        <v>59</v>
      </c>
      <c r="E415" t="s">
        <v>774</v>
      </c>
      <c r="F415">
        <f>player_stats[[#This Row],[Clean Sheets]]/MAX('epl_player_stats_24_25 '!AI:AI)*0.5+player_stats[[#This Row],[Goals Prevented Adjusted]]/MAX('epl_player_stats_24_25 '!BG:BG)*0.5</f>
        <v>0.20588235294117649</v>
      </c>
      <c r="G415">
        <f>player_stats[[#This Row],[Clean Sheets]]/MAX('epl_player_stats_24_25 '!AI:AI)*0.5+player_stats[[#This Row],[Clearances]]/MAX('epl_player_stats_24_25 '!AJ:AJ)*0.25+player_stats[[#This Row],[Tackles]]/MAX('epl_player_stats_24_25 '!AM:AM)*0.25</f>
        <v>1.5783259802398558E-2</v>
      </c>
      <c r="H415">
        <f>player_stats[[#This Row],[Touches]]/MAX('epl_player_stats_24_25 '!P:P)</f>
        <v>4.3023603226770242E-2</v>
      </c>
      <c r="I41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15">
        <f>player_stats[[#This Row],[Minutes]]/3420</f>
        <v>0.05</v>
      </c>
      <c r="K415" s="2" cm="1">
        <f t="array" ref="K415">_xlfn.IFS(
E415="Goalkeeper",(
7*F415 + 2*J415 + H415),
E415="Defender",(
6*G415+3*H415+2*J415),
E415="Midfielder",(
2*G415+3*H415+4*I415+3*J415),
E415="Forward",(
6.25*I415+5*J415)
)</f>
        <v>0.32377036849470209</v>
      </c>
    </row>
    <row r="416" spans="1:11" x14ac:dyDescent="0.3">
      <c r="A416" t="s">
        <v>498</v>
      </c>
      <c r="B416">
        <v>17</v>
      </c>
      <c r="C416" t="s">
        <v>787</v>
      </c>
      <c r="D416" t="s">
        <v>59</v>
      </c>
      <c r="E416" t="s">
        <v>774</v>
      </c>
      <c r="F416">
        <f>player_stats[[#This Row],[Clean Sheets]]/MAX('epl_player_stats_24_25 '!AI:AI)*0.5+player_stats[[#This Row],[Goals Prevented Adjusted]]/MAX('epl_player_stats_24_25 '!BG:BG)*0.5</f>
        <v>0.20588235294117649</v>
      </c>
      <c r="G416">
        <f>player_stats[[#This Row],[Clean Sheets]]/MAX('epl_player_stats_24_25 '!AI:AI)*0.5+player_stats[[#This Row],[Clearances]]/MAX('epl_player_stats_24_25 '!AJ:AJ)*0.25+player_stats[[#This Row],[Tackles]]/MAX('epl_player_stats_24_25 '!AM:AM)*0.25</f>
        <v>2.0575716149878829E-2</v>
      </c>
      <c r="H416">
        <f>player_stats[[#This Row],[Touches]]/MAX('epl_player_stats_24_25 '!P:P)</f>
        <v>7.8577830893337322E-2</v>
      </c>
      <c r="I416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16">
        <f>player_stats[[#This Row],[Minutes]]/3420</f>
        <v>0.10116959064327485</v>
      </c>
      <c r="K416" s="2" cm="1">
        <f t="array" ref="K416">_xlfn.IFS(
E416="Goalkeeper",(
7*F416 + 2*J416 + H416),
E416="Defender",(
6*G416+3*H416+2*J416),
E416="Midfielder",(
2*G416+3*H416+4*I416+3*J416),
E416="Forward",(
6.25*I416+5*J416)
)</f>
        <v>0.5615269708658347</v>
      </c>
    </row>
    <row r="417" spans="1:11" x14ac:dyDescent="0.3">
      <c r="A417" t="s">
        <v>500</v>
      </c>
      <c r="B417">
        <v>36</v>
      </c>
      <c r="C417" t="s">
        <v>787</v>
      </c>
      <c r="D417" t="s">
        <v>291</v>
      </c>
      <c r="E417" t="s">
        <v>774</v>
      </c>
      <c r="F417">
        <f>player_stats[[#This Row],[Clean Sheets]]/MAX('epl_player_stats_24_25 '!AI:AI)*0.5+player_stats[[#This Row],[Goals Prevented Adjusted]]/MAX('epl_player_stats_24_25 '!BG:BG)*0.5</f>
        <v>0.24159663865546221</v>
      </c>
      <c r="G417">
        <f>player_stats[[#This Row],[Clean Sheets]]/MAX('epl_player_stats_24_25 '!AI:AI)*0.5+player_stats[[#This Row],[Clearances]]/MAX('epl_player_stats_24_25 '!AJ:AJ)*0.25+player_stats[[#This Row],[Tackles]]/MAX('epl_player_stats_24_25 '!AM:AM)*0.25</f>
        <v>6.6247747467843163E-2</v>
      </c>
      <c r="H417">
        <f>player_stats[[#This Row],[Touches]]/MAX('epl_player_stats_24_25 '!P:P)</f>
        <v>7.768150582611294E-2</v>
      </c>
      <c r="I417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17">
        <f>player_stats[[#This Row],[Minutes]]/3420</f>
        <v>9.1812865497076027E-2</v>
      </c>
      <c r="K417" s="2" cm="1">
        <f t="array" ref="K417">_xlfn.IFS(
E417="Goalkeeper",(
7*F417 + 2*J417 + H417),
E417="Defender",(
6*G417+3*H417+2*J417),
E417="Midfielder",(
2*G417+3*H417+4*I417+3*J417),
E417="Forward",(
6.25*I417+5*J417)
)</f>
        <v>0.81415673327954985</v>
      </c>
    </row>
    <row r="418" spans="1:11" x14ac:dyDescent="0.3">
      <c r="A418" t="s">
        <v>505</v>
      </c>
      <c r="B418">
        <v>29</v>
      </c>
      <c r="C418" t="s">
        <v>787</v>
      </c>
      <c r="D418" t="s">
        <v>59</v>
      </c>
      <c r="E418" t="s">
        <v>774</v>
      </c>
      <c r="F418">
        <f>player_stats[[#This Row],[Clean Sheets]]/MAX('epl_player_stats_24_25 '!AI:AI)*0.5+player_stats[[#This Row],[Goals Prevented Adjusted]]/MAX('epl_player_stats_24_25 '!BG:BG)*0.5</f>
        <v>0.20588235294117649</v>
      </c>
      <c r="G418">
        <f>player_stats[[#This Row],[Clean Sheets]]/MAX('epl_player_stats_24_25 '!AI:AI)*0.5+player_stats[[#This Row],[Clearances]]/MAX('epl_player_stats_24_25 '!AJ:AJ)*0.25+player_stats[[#This Row],[Tackles]]/MAX('epl_player_stats_24_25 '!AM:AM)*0.25</f>
        <v>1.4750201951158889E-2</v>
      </c>
      <c r="H418">
        <f>player_stats[[#This Row],[Touches]]/MAX('epl_player_stats_24_25 '!P:P)</f>
        <v>9.5906782193008661E-2</v>
      </c>
      <c r="I41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18">
        <f>player_stats[[#This Row],[Minutes]]/3420</f>
        <v>0.10175438596491228</v>
      </c>
      <c r="K418" s="2" cm="1">
        <f t="array" ref="K418">_xlfn.IFS(
E418="Goalkeeper",(
7*F418 + 2*J418 + H418),
E418="Defender",(
6*G418+3*H418+2*J418),
E418="Midfielder",(
2*G418+3*H418+4*I418+3*J418),
E418="Forward",(
6.25*I418+5*J418)
)</f>
        <v>0.57973033021580389</v>
      </c>
    </row>
    <row r="419" spans="1:11" x14ac:dyDescent="0.3">
      <c r="A419" t="s">
        <v>510</v>
      </c>
      <c r="B419">
        <v>19</v>
      </c>
      <c r="C419" t="s">
        <v>787</v>
      </c>
      <c r="D419" t="s">
        <v>163</v>
      </c>
      <c r="E419" t="s">
        <v>774</v>
      </c>
      <c r="F419">
        <f>player_stats[[#This Row],[Clean Sheets]]/MAX('epl_player_stats_24_25 '!AI:AI)*0.5+player_stats[[#This Row],[Goals Prevented Adjusted]]/MAX('epl_player_stats_24_25 '!BG:BG)*0.5</f>
        <v>0.27731092436974791</v>
      </c>
      <c r="G419">
        <f>player_stats[[#This Row],[Clean Sheets]]/MAX('epl_player_stats_24_25 '!AI:AI)*0.5+player_stats[[#This Row],[Clearances]]/MAX('epl_player_stats_24_25 '!AJ:AJ)*0.25+player_stats[[#This Row],[Tackles]]/MAX('epl_player_stats_24_25 '!AM:AM)*0.25</f>
        <v>0.14932734729385447</v>
      </c>
      <c r="H419">
        <f>player_stats[[#This Row],[Touches]]/MAX('epl_player_stats_24_25 '!P:P)</f>
        <v>0.19360621452046609</v>
      </c>
      <c r="I419">
        <f>player_stats[[#This Row],[Goals]]/MAX('epl_player_stats_24_25 '!H:H)*0.6+player_stats[[#This Row],[Assists]]/MAX('epl_player_stats_24_25 '!I:I)*0.25+player_stats[[#This Row],[Shots]]/MAX('epl_player_stats_24_25 '!K:K)*0.15+0.1</f>
        <v>0.12459016393442623</v>
      </c>
      <c r="J419">
        <f>player_stats[[#This Row],[Minutes]]/3420</f>
        <v>0.24619883040935672</v>
      </c>
      <c r="K419" s="2" cm="1">
        <f t="array" ref="K419">_xlfn.IFS(
E419="Goalkeeper",(
7*F419 + 2*J419 + H419),
E419="Defender",(
6*G419+3*H419+2*J419),
E419="Midfielder",(
2*G419+3*H419+4*I419+3*J419),
E419="Forward",(
6.25*I419+5*J419)
)</f>
        <v>1.9691803881432386</v>
      </c>
    </row>
    <row r="420" spans="1:11" x14ac:dyDescent="0.3">
      <c r="A420" t="s">
        <v>512</v>
      </c>
      <c r="B420">
        <v>27</v>
      </c>
      <c r="C420" t="s">
        <v>787</v>
      </c>
      <c r="D420" t="s">
        <v>78</v>
      </c>
      <c r="E420" t="s">
        <v>773</v>
      </c>
      <c r="F420">
        <f>player_stats[[#This Row],[Clean Sheets]]/MAX('epl_player_stats_24_25 '!AI:AI)*0.5+player_stats[[#This Row],[Goals Prevented Adjusted]]/MAX('epl_player_stats_24_25 '!BG:BG)*0.5</f>
        <v>0.20588235294117649</v>
      </c>
      <c r="G420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20">
        <f>player_stats[[#This Row],[Touches]]/MAX('epl_player_stats_24_25 '!P:P)</f>
        <v>4.4816253361218998E-3</v>
      </c>
      <c r="I42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0">
        <f>player_stats[[#This Row],[Minutes]]/3420</f>
        <v>4.9707602339181291E-3</v>
      </c>
      <c r="K420" s="2" cm="1">
        <f t="array" ref="K420">_xlfn.IFS(
E420="Goalkeeper",(
7*F420 + 2*J420 + H420),
E420="Defender",(
6*G420+3*H420+2*J420),
E420="Midfielder",(
2*G420+3*H420+4*I420+3*J420),
E420="Forward",(
6.25*I420+5*J420)
)</f>
        <v>0.4402593379863699</v>
      </c>
    </row>
    <row r="421" spans="1:11" x14ac:dyDescent="0.3">
      <c r="A421" t="s">
        <v>513</v>
      </c>
      <c r="B421">
        <v>20</v>
      </c>
      <c r="C421" t="s">
        <v>787</v>
      </c>
      <c r="D421" t="s">
        <v>59</v>
      </c>
      <c r="E421" t="s">
        <v>773</v>
      </c>
      <c r="F421">
        <f>player_stats[[#This Row],[Clean Sheets]]/MAX('epl_player_stats_24_25 '!AI:AI)*0.5+player_stats[[#This Row],[Goals Prevented Adjusted]]/MAX('epl_player_stats_24_25 '!BG:BG)*0.5</f>
        <v>0.20588235294117649</v>
      </c>
      <c r="G421">
        <f>player_stats[[#This Row],[Clean Sheets]]/MAX('epl_player_stats_24_25 '!AI:AI)*0.5+player_stats[[#This Row],[Clearances]]/MAX('epl_player_stats_24_25 '!AJ:AJ)*0.25+player_stats[[#This Row],[Tackles]]/MAX('epl_player_stats_24_25 '!AM:AM)*0.25</f>
        <v>2.5655564531162616E-2</v>
      </c>
      <c r="H421">
        <f>player_stats[[#This Row],[Touches]]/MAX('epl_player_stats_24_25 '!P:P)</f>
        <v>4.0633403047505227E-2</v>
      </c>
      <c r="I421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1">
        <f>player_stats[[#This Row],[Minutes]]/3420</f>
        <v>5.1169590643274851E-2</v>
      </c>
      <c r="K421" s="2" cm="1">
        <f t="array" ref="K421">_xlfn.IFS(
E421="Goalkeeper",(
7*F421 + 2*J421 + H421),
E421="Defender",(
6*G421+3*H421+2*J421),
E421="Midfielder",(
2*G421+3*H421+4*I421+3*J421),
E421="Forward",(
6.25*I421+5*J421)
)</f>
        <v>0.73655617570843601</v>
      </c>
    </row>
    <row r="422" spans="1:11" x14ac:dyDescent="0.3">
      <c r="A422" t="s">
        <v>514</v>
      </c>
      <c r="B422">
        <v>19</v>
      </c>
      <c r="C422" t="s">
        <v>787</v>
      </c>
      <c r="D422" t="s">
        <v>59</v>
      </c>
      <c r="E422" t="s">
        <v>774</v>
      </c>
      <c r="F422">
        <f>player_stats[[#This Row],[Clean Sheets]]/MAX('epl_player_stats_24_25 '!AI:AI)*0.5+player_stats[[#This Row],[Goals Prevented Adjusted]]/MAX('epl_player_stats_24_25 '!BG:BG)*0.5</f>
        <v>0.20588235294117649</v>
      </c>
      <c r="G422">
        <f>player_stats[[#This Row],[Clean Sheets]]/MAX('epl_player_stats_24_25 '!AI:AI)*0.5+player_stats[[#This Row],[Clearances]]/MAX('epl_player_stats_24_25 '!AJ:AJ)*0.25+player_stats[[#This Row],[Tackles]]/MAX('epl_player_stats_24_25 '!AM:AM)*0.25</f>
        <v>2.0762132604237867E-2</v>
      </c>
      <c r="H422">
        <f>player_stats[[#This Row],[Touches]]/MAX('epl_player_stats_24_25 '!P:P)</f>
        <v>4.4517478338810874E-2</v>
      </c>
      <c r="I42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2">
        <f>player_stats[[#This Row],[Minutes]]/3420</f>
        <v>4.8538011695906436E-2</v>
      </c>
      <c r="K422" s="2" cm="1">
        <f t="array" ref="K422">_xlfn.IFS(
E422="Goalkeeper",(
7*F422 + 2*J422 + H422),
E422="Defender",(
6*G422+3*H422+2*J422),
E422="Midfielder",(
2*G422+3*H422+4*I422+3*J422),
E422="Forward",(
6.25*I422+5*J422)
)</f>
        <v>0.3552012540336727</v>
      </c>
    </row>
    <row r="423" spans="1:11" x14ac:dyDescent="0.3">
      <c r="A423" t="s">
        <v>515</v>
      </c>
      <c r="B423">
        <v>24</v>
      </c>
      <c r="C423" t="s">
        <v>787</v>
      </c>
      <c r="D423" t="s">
        <v>74</v>
      </c>
      <c r="E423" t="s">
        <v>774</v>
      </c>
      <c r="F423">
        <f>player_stats[[#This Row],[Clean Sheets]]/MAX('epl_player_stats_24_25 '!AI:AI)*0.5+player_stats[[#This Row],[Goals Prevented Adjusted]]/MAX('epl_player_stats_24_25 '!BG:BG)*0.5</f>
        <v>0.20588235294117649</v>
      </c>
      <c r="G423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423">
        <f>player_stats[[#This Row],[Touches]]/MAX('epl_player_stats_24_25 '!P:P)</f>
        <v>2.0017926501344489E-2</v>
      </c>
      <c r="I42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3">
        <f>player_stats[[#This Row],[Minutes]]/3420</f>
        <v>2.8947368421052631E-2</v>
      </c>
      <c r="K423" s="2" cm="1">
        <f t="array" ref="K423">_xlfn.IFS(
E423="Goalkeeper",(
7*F423 + 2*J423 + H423),
E423="Defender",(
6*G423+3*H423+2*J423),
E423="Midfielder",(
2*G423+3*H423+4*I423+3*J423),
E423="Forward",(
6.25*I423+5*J423)
)</f>
        <v>0.14670325443102034</v>
      </c>
    </row>
    <row r="424" spans="1:11" x14ac:dyDescent="0.3">
      <c r="A424" t="s">
        <v>516</v>
      </c>
      <c r="B424">
        <v>30</v>
      </c>
      <c r="C424" t="s">
        <v>787</v>
      </c>
      <c r="D424" t="s">
        <v>126</v>
      </c>
      <c r="E424" t="s">
        <v>774</v>
      </c>
      <c r="F424">
        <f>player_stats[[#This Row],[Clean Sheets]]/MAX('epl_player_stats_24_25 '!AI:AI)*0.5+player_stats[[#This Row],[Goals Prevented Adjusted]]/MAX('epl_player_stats_24_25 '!BG:BG)*0.5</f>
        <v>0.27731092436974791</v>
      </c>
      <c r="G424">
        <f>player_stats[[#This Row],[Clean Sheets]]/MAX('epl_player_stats_24_25 '!AI:AI)*0.5+player_stats[[#This Row],[Clearances]]/MAX('epl_player_stats_24_25 '!AJ:AJ)*0.25+player_stats[[#This Row],[Tackles]]/MAX('epl_player_stats_24_25 '!AM:AM)*0.25</f>
        <v>0.12177654881004163</v>
      </c>
      <c r="H424">
        <f>player_stats[[#This Row],[Touches]]/MAX('epl_player_stats_24_25 '!P:P)</f>
        <v>0.13564386017328953</v>
      </c>
      <c r="I42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4">
        <f>player_stats[[#This Row],[Minutes]]/3420</f>
        <v>0.20380116959064329</v>
      </c>
      <c r="K424" s="2" cm="1">
        <f t="array" ref="K424">_xlfn.IFS(
E424="Goalkeeper",(
7*F424 + 2*J424 + H424),
E424="Defender",(
6*G424+3*H424+2*J424),
E424="Midfielder",(
2*G424+3*H424+4*I424+3*J424),
E424="Forward",(
6.25*I424+5*J424)
)</f>
        <v>1.545193212561405</v>
      </c>
    </row>
    <row r="425" spans="1:11" x14ac:dyDescent="0.3">
      <c r="A425" t="s">
        <v>522</v>
      </c>
      <c r="B425">
        <v>29</v>
      </c>
      <c r="C425" t="s">
        <v>786</v>
      </c>
      <c r="D425" t="s">
        <v>126</v>
      </c>
      <c r="E425" t="s">
        <v>774</v>
      </c>
      <c r="F425">
        <f>player_stats[[#This Row],[Clean Sheets]]/MAX('epl_player_stats_24_25 '!AI:AI)*0.5+player_stats[[#This Row],[Goals Prevented Adjusted]]/MAX('epl_player_stats_24_25 '!BG:BG)*0.5</f>
        <v>0.20588235294117649</v>
      </c>
      <c r="G425">
        <f>player_stats[[#This Row],[Clean Sheets]]/MAX('epl_player_stats_24_25 '!AI:AI)*0.5+player_stats[[#This Row],[Clearances]]/MAX('epl_player_stats_24_25 '!AJ:AJ)*0.25+player_stats[[#This Row],[Tackles]]/MAX('epl_player_stats_24_25 '!AM:AM)*0.25</f>
        <v>2.4047722612315914E-2</v>
      </c>
      <c r="H425">
        <f>player_stats[[#This Row],[Touches]]/MAX('epl_player_stats_24_25 '!P:P)</f>
        <v>6.124887959366597E-2</v>
      </c>
      <c r="I42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5">
        <f>player_stats[[#This Row],[Minutes]]/3420</f>
        <v>9.7660818713450295E-2</v>
      </c>
      <c r="K425" s="2" cm="1">
        <f t="array" ref="K425">_xlfn.IFS(
E425="Goalkeeper",(
7*F425 + 2*J425 + H425),
E425="Defender",(
6*G425+3*H425+2*J425),
E425="Midfielder",(
2*G425+3*H425+4*I425+3*J425),
E425="Forward",(
6.25*I425+5*J425)
)</f>
        <v>0.523354611881794</v>
      </c>
    </row>
    <row r="426" spans="1:11" x14ac:dyDescent="0.3">
      <c r="A426" t="s">
        <v>533</v>
      </c>
      <c r="B426">
        <v>28</v>
      </c>
      <c r="C426" t="s">
        <v>786</v>
      </c>
      <c r="D426" t="s">
        <v>59</v>
      </c>
      <c r="E426" t="s">
        <v>774</v>
      </c>
      <c r="F426">
        <f>player_stats[[#This Row],[Clean Sheets]]/MAX('epl_player_stats_24_25 '!AI:AI)*0.5+player_stats[[#This Row],[Goals Prevented Adjusted]]/MAX('epl_player_stats_24_25 '!BG:BG)*0.5</f>
        <v>0.20588235294117649</v>
      </c>
      <c r="G42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26">
        <f>player_stats[[#This Row],[Touches]]/MAX('epl_player_stats_24_25 '!P:P)</f>
        <v>5.3779504033462803E-3</v>
      </c>
      <c r="I42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6">
        <f>player_stats[[#This Row],[Minutes]]/3420</f>
        <v>5.8479532163742687E-3</v>
      </c>
      <c r="K426" s="2" cm="1">
        <f t="array" ref="K426">_xlfn.IFS(
E426="Goalkeeper",(
7*F426 + 2*J426 + H426),
E426="Defender",(
6*G426+3*H426+2*J426),
E426="Midfielder",(
2*G426+3*H426+4*I426+3*J426),
E426="Forward",(
6.25*I426+5*J426)
)</f>
        <v>2.7829757642787379E-2</v>
      </c>
    </row>
    <row r="427" spans="1:11" x14ac:dyDescent="0.3">
      <c r="A427" t="s">
        <v>534</v>
      </c>
      <c r="B427">
        <v>30</v>
      </c>
      <c r="C427" t="s">
        <v>786</v>
      </c>
      <c r="D427" t="s">
        <v>214</v>
      </c>
      <c r="E427" t="s">
        <v>773</v>
      </c>
      <c r="F427">
        <f>player_stats[[#This Row],[Clean Sheets]]/MAX('epl_player_stats_24_25 '!AI:AI)*0.5+player_stats[[#This Row],[Goals Prevented Adjusted]]/MAX('epl_player_stats_24_25 '!BG:BG)*0.5</f>
        <v>0.20588235294117649</v>
      </c>
      <c r="G427">
        <f>player_stats[[#This Row],[Clean Sheets]]/MAX('epl_player_stats_24_25 '!AI:AI)*0.5+player_stats[[#This Row],[Clearances]]/MAX('epl_player_stats_24_25 '!AJ:AJ)*0.25+player_stats[[#This Row],[Tackles]]/MAX('epl_player_stats_24_25 '!AM:AM)*0.25</f>
        <v>5.6390977443609019E-3</v>
      </c>
      <c r="H427">
        <f>player_stats[[#This Row],[Touches]]/MAX('epl_player_stats_24_25 '!P:P)</f>
        <v>2.6292201971915147E-2</v>
      </c>
      <c r="I427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27">
        <f>player_stats[[#This Row],[Minutes]]/3420</f>
        <v>4.4152046783625734E-2</v>
      </c>
      <c r="K427" s="2" cm="1">
        <f t="array" ref="K427">_xlfn.IFS(
E427="Goalkeeper",(
7*F427 + 2*J427 + H427),
E427="Defender",(
6*G427+3*H427+2*J427),
E427="Midfielder",(
2*G427+3*H427+4*I427+3*J427),
E427="Forward",(
6.25*I427+5*J427)
)</f>
        <v>0.68162733519796737</v>
      </c>
    </row>
    <row r="428" spans="1:11" x14ac:dyDescent="0.3">
      <c r="A428" t="s">
        <v>537</v>
      </c>
      <c r="B428">
        <v>26</v>
      </c>
      <c r="C428" t="s">
        <v>786</v>
      </c>
      <c r="D428" t="s">
        <v>59</v>
      </c>
      <c r="E428" t="s">
        <v>773</v>
      </c>
      <c r="F428">
        <f>player_stats[[#This Row],[Clean Sheets]]/MAX('epl_player_stats_24_25 '!AI:AI)*0.5+player_stats[[#This Row],[Goals Prevented Adjusted]]/MAX('epl_player_stats_24_25 '!BG:BG)*0.5</f>
        <v>0.27731092436974791</v>
      </c>
      <c r="G428">
        <f>player_stats[[#This Row],[Clean Sheets]]/MAX('epl_player_stats_24_25 '!AI:AI)*0.5+player_stats[[#This Row],[Clearances]]/MAX('epl_player_stats_24_25 '!AJ:AJ)*0.25+player_stats[[#This Row],[Tackles]]/MAX('epl_player_stats_24_25 '!AM:AM)*0.25</f>
        <v>0.13044491393773688</v>
      </c>
      <c r="H428">
        <f>player_stats[[#This Row],[Touches]]/MAX('epl_player_stats_24_25 '!P:P)</f>
        <v>0.13594263519569763</v>
      </c>
      <c r="I428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28">
        <f>player_stats[[#This Row],[Minutes]]/3420</f>
        <v>0.22982456140350876</v>
      </c>
      <c r="K428" s="2" cm="1">
        <f t="array" ref="K428">_xlfn.IFS(
E428="Goalkeeper",(
7*F428 + 2*J428 + H428),
E428="Defender",(
6*G428+3*H428+2*J428),
E428="Midfielder",(
2*G428+3*H428+4*I428+3*J428),
E428="Forward",(
6.25*I428+5*J428)
)</f>
        <v>1.8172078111157159</v>
      </c>
    </row>
    <row r="429" spans="1:11" x14ac:dyDescent="0.3">
      <c r="A429" t="s">
        <v>538</v>
      </c>
      <c r="B429">
        <v>24</v>
      </c>
      <c r="C429" t="s">
        <v>786</v>
      </c>
      <c r="D429" t="s">
        <v>74</v>
      </c>
      <c r="E429" t="s">
        <v>774</v>
      </c>
      <c r="F429">
        <f>player_stats[[#This Row],[Clean Sheets]]/MAX('epl_player_stats_24_25 '!AI:AI)*0.5+player_stats[[#This Row],[Goals Prevented Adjusted]]/MAX('epl_player_stats_24_25 '!BG:BG)*0.5</f>
        <v>0.24159663865546221</v>
      </c>
      <c r="G429">
        <f>player_stats[[#This Row],[Clean Sheets]]/MAX('epl_player_stats_24_25 '!AI:AI)*0.5+player_stats[[#This Row],[Clearances]]/MAX('epl_player_stats_24_25 '!AJ:AJ)*0.25+player_stats[[#This Row],[Tackles]]/MAX('epl_player_stats_24_25 '!AM:AM)*0.25</f>
        <v>8.4097122972721053E-2</v>
      </c>
      <c r="H429">
        <f>player_stats[[#This Row],[Touches]]/MAX('epl_player_stats_24_25 '!P:P)</f>
        <v>9.411413205855991E-2</v>
      </c>
      <c r="I429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29">
        <f>player_stats[[#This Row],[Minutes]]/3420</f>
        <v>0.12105263157894737</v>
      </c>
      <c r="K429" s="2" cm="1">
        <f t="array" ref="K429">_xlfn.IFS(
E429="Goalkeeper",(
7*F429 + 2*J429 + H429),
E429="Defender",(
6*G429+3*H429+2*J429),
E429="Midfielder",(
2*G429+3*H429+4*I429+3*J429),
E429="Forward",(
6.25*I429+5*J429)
)</f>
        <v>1.0290303971699009</v>
      </c>
    </row>
    <row r="430" spans="1:11" x14ac:dyDescent="0.3">
      <c r="A430" t="s">
        <v>546</v>
      </c>
      <c r="B430">
        <v>23</v>
      </c>
      <c r="C430" t="s">
        <v>785</v>
      </c>
      <c r="D430" t="s">
        <v>66</v>
      </c>
      <c r="E430" t="s">
        <v>773</v>
      </c>
      <c r="F430">
        <f>player_stats[[#This Row],[Clean Sheets]]/MAX('epl_player_stats_24_25 '!AI:AI)*0.5+player_stats[[#This Row],[Goals Prevented Adjusted]]/MAX('epl_player_stats_24_25 '!BG:BG)*0.5</f>
        <v>0.20588235294117649</v>
      </c>
      <c r="G430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430">
        <f>player_stats[[#This Row],[Touches]]/MAX('epl_player_stats_24_25 '!P:P)</f>
        <v>4.6608903495667764E-2</v>
      </c>
      <c r="I43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0">
        <f>player_stats[[#This Row],[Minutes]]/3420</f>
        <v>8.0409356725146194E-2</v>
      </c>
      <c r="K430" s="2" cm="1">
        <f t="array" ref="K430">_xlfn.IFS(
E430="Goalkeeper",(
7*F430 + 2*J430 + H430),
E430="Defender",(
6*G430+3*H430+2*J430),
E430="Midfielder",(
2*G430+3*H430+4*I430+3*J430),
E430="Forward",(
6.25*I430+5*J430)
)</f>
        <v>0.8152622000373253</v>
      </c>
    </row>
    <row r="431" spans="1:11" x14ac:dyDescent="0.3">
      <c r="A431" t="s">
        <v>548</v>
      </c>
      <c r="B431">
        <v>18</v>
      </c>
      <c r="C431" t="s">
        <v>785</v>
      </c>
      <c r="D431" t="s">
        <v>76</v>
      </c>
      <c r="E431" t="s">
        <v>773</v>
      </c>
      <c r="F431">
        <f>player_stats[[#This Row],[Clean Sheets]]/MAX('epl_player_stats_24_25 '!AI:AI)*0.5+player_stats[[#This Row],[Goals Prevented Adjusted]]/MAX('epl_player_stats_24_25 '!BG:BG)*0.5</f>
        <v>0.20588235294117649</v>
      </c>
      <c r="G431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431">
        <f>player_stats[[#This Row],[Touches]]/MAX('epl_player_stats_24_25 '!P:P)</f>
        <v>3.884075291305647E-3</v>
      </c>
      <c r="I43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1">
        <f>player_stats[[#This Row],[Minutes]]/3420</f>
        <v>8.1871345029239772E-3</v>
      </c>
      <c r="K431" s="2" cm="1">
        <f t="array" ref="K431">_xlfn.IFS(
E431="Goalkeeper",(
7*F431 + 2*J431 + H431),
E431="Defender",(
6*G431+3*H431+2*J431),
E431="Midfielder",(
2*G431+3*H431+4*I431+3*J431),
E431="Forward",(
6.25*I431+5*J431)
)</f>
        <v>0.44373242637517013</v>
      </c>
    </row>
    <row r="432" spans="1:11" x14ac:dyDescent="0.3">
      <c r="A432" t="s">
        <v>549</v>
      </c>
      <c r="B432">
        <v>28</v>
      </c>
      <c r="C432" t="s">
        <v>785</v>
      </c>
      <c r="D432" t="s">
        <v>59</v>
      </c>
      <c r="E432" t="s">
        <v>774</v>
      </c>
      <c r="F432">
        <f>player_stats[[#This Row],[Clean Sheets]]/MAX('epl_player_stats_24_25 '!AI:AI)*0.5+player_stats[[#This Row],[Goals Prevented Adjusted]]/MAX('epl_player_stats_24_25 '!BG:BG)*0.5</f>
        <v>0.20588235294117649</v>
      </c>
      <c r="G432">
        <f>player_stats[[#This Row],[Clean Sheets]]/MAX('epl_player_stats_24_25 '!AI:AI)*0.5+player_stats[[#This Row],[Clearances]]/MAX('epl_player_stats_24_25 '!AJ:AJ)*0.25+player_stats[[#This Row],[Tackles]]/MAX('epl_player_stats_24_25 '!AM:AM)*0.25</f>
        <v>1.9729074752998198E-2</v>
      </c>
      <c r="H432">
        <f>player_stats[[#This Row],[Touches]]/MAX('epl_player_stats_24_25 '!P:P)</f>
        <v>2.68897520167314E-2</v>
      </c>
      <c r="I43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32">
        <f>player_stats[[#This Row],[Minutes]]/3420</f>
        <v>3.9473684210526314E-2</v>
      </c>
      <c r="K432" s="2" cm="1">
        <f t="array" ref="K432">_xlfn.IFS(
E432="Goalkeeper",(
7*F432 + 2*J432 + H432),
E432="Defender",(
6*G432+3*H432+2*J432),
E432="Midfielder",(
2*G432+3*H432+4*I432+3*J432),
E432="Forward",(
6.25*I432+5*J432)
)</f>
        <v>0.27799107298923598</v>
      </c>
    </row>
    <row r="433" spans="1:11" x14ac:dyDescent="0.3">
      <c r="A433" t="s">
        <v>550</v>
      </c>
      <c r="B433">
        <v>26</v>
      </c>
      <c r="C433" t="s">
        <v>785</v>
      </c>
      <c r="D433" t="s">
        <v>233</v>
      </c>
      <c r="E433" t="s">
        <v>773</v>
      </c>
      <c r="F433">
        <f>player_stats[[#This Row],[Clean Sheets]]/MAX('epl_player_stats_24_25 '!AI:AI)*0.5+player_stats[[#This Row],[Goals Prevented Adjusted]]/MAX('epl_player_stats_24_25 '!BG:BG)*0.5</f>
        <v>0.20588235294117649</v>
      </c>
      <c r="G433">
        <f>player_stats[[#This Row],[Clean Sheets]]/MAX('epl_player_stats_24_25 '!AI:AI)*0.5+player_stats[[#This Row],[Clearances]]/MAX('epl_player_stats_24_25 '!AJ:AJ)*0.25+player_stats[[#This Row],[Tackles]]/MAX('epl_player_stats_24_25 '!AM:AM)*0.25</f>
        <v>1.3429752066115703E-2</v>
      </c>
      <c r="H433">
        <f>player_stats[[#This Row],[Touches]]/MAX('epl_player_stats_24_25 '!P:P)</f>
        <v>0.12578428443382134</v>
      </c>
      <c r="I43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433">
        <f>player_stats[[#This Row],[Minutes]]/3420</f>
        <v>0.17251461988304093</v>
      </c>
      <c r="K433" s="2" cm="1">
        <f t="array" ref="K433">_xlfn.IFS(
E433="Goalkeeper",(
7*F433 + 2*J433 + H433),
E433="Defender",(
6*G433+3*H433+2*J433),
E433="Midfielder",(
2*G433+3*H433+4*I433+3*J433),
E433="Forward",(
6.25*I433+5*J433)
)</f>
        <v>1.3871478382121443</v>
      </c>
    </row>
    <row r="434" spans="1:11" x14ac:dyDescent="0.3">
      <c r="A434" t="s">
        <v>553</v>
      </c>
      <c r="B434">
        <v>23</v>
      </c>
      <c r="C434" t="s">
        <v>785</v>
      </c>
      <c r="D434" t="s">
        <v>66</v>
      </c>
      <c r="E434" t="s">
        <v>774</v>
      </c>
      <c r="F434">
        <f>player_stats[[#This Row],[Clean Sheets]]/MAX('epl_player_stats_24_25 '!AI:AI)*0.5+player_stats[[#This Row],[Goals Prevented Adjusted]]/MAX('epl_player_stats_24_25 '!BG:BG)*0.5</f>
        <v>0.31302521008403361</v>
      </c>
      <c r="G434">
        <f>player_stats[[#This Row],[Clean Sheets]]/MAX('epl_player_stats_24_25 '!AI:AI)*0.5+player_stats[[#This Row],[Clearances]]/MAX('epl_player_stats_24_25 '!AJ:AJ)*0.25+player_stats[[#This Row],[Tackles]]/MAX('epl_player_stats_24_25 '!AM:AM)*0.25</f>
        <v>0.22597557944447896</v>
      </c>
      <c r="H434">
        <f>player_stats[[#This Row],[Touches]]/MAX('epl_player_stats_24_25 '!P:P)</f>
        <v>0.13952793546459516</v>
      </c>
      <c r="I43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34">
        <f>player_stats[[#This Row],[Minutes]]/3420</f>
        <v>0.26111111111111113</v>
      </c>
      <c r="K434" s="2" cm="1">
        <f t="array" ref="K434">_xlfn.IFS(
E434="Goalkeeper",(
7*F434 + 2*J434 + H434),
E434="Defender",(
6*G434+3*H434+2*J434),
E434="Midfielder",(
2*G434+3*H434+4*I434+3*J434),
E434="Forward",(
6.25*I434+5*J434)
)</f>
        <v>2.2966595052828813</v>
      </c>
    </row>
    <row r="435" spans="1:11" x14ac:dyDescent="0.3">
      <c r="A435" t="s">
        <v>567</v>
      </c>
      <c r="B435">
        <v>36</v>
      </c>
      <c r="C435" t="s">
        <v>566</v>
      </c>
      <c r="D435" t="s">
        <v>59</v>
      </c>
      <c r="E435" t="s">
        <v>773</v>
      </c>
      <c r="F435">
        <f>player_stats[[#This Row],[Clean Sheets]]/MAX('epl_player_stats_24_25 '!AI:AI)*0.5+player_stats[[#This Row],[Goals Prevented Adjusted]]/MAX('epl_player_stats_24_25 '!BG:BG)*0.5</f>
        <v>0.20588235294117649</v>
      </c>
      <c r="G435">
        <f>player_stats[[#This Row],[Clean Sheets]]/MAX('epl_player_stats_24_25 '!AI:AI)*0.5+player_stats[[#This Row],[Clearances]]/MAX('epl_player_stats_24_25 '!AJ:AJ)*0.25+player_stats[[#This Row],[Tackles]]/MAX('epl_player_stats_24_25 '!AM:AM)*0.25</f>
        <v>2.0202883241160752E-2</v>
      </c>
      <c r="H435">
        <f>player_stats[[#This Row],[Touches]]/MAX('epl_player_stats_24_25 '!P:P)</f>
        <v>9.9492082461906189E-2</v>
      </c>
      <c r="I435">
        <f>player_stats[[#This Row],[Goals]]/MAX('epl_player_stats_24_25 '!H:H)*0.6+player_stats[[#This Row],[Assists]]/MAX('epl_player_stats_24_25 '!I:I)*0.25+player_stats[[#This Row],[Shots]]/MAX('epl_player_stats_24_25 '!K:K)*0.15+0.1</f>
        <v>0.13515482695810566</v>
      </c>
      <c r="J435">
        <f>player_stats[[#This Row],[Minutes]]/3420</f>
        <v>0.10409356725146199</v>
      </c>
      <c r="K435" s="2" cm="1">
        <f t="array" ref="K435">_xlfn.IFS(
E435="Goalkeeper",(
7*F435 + 2*J435 + H435),
E435="Defender",(
6*G435+3*H435+2*J435),
E435="Midfielder",(
2*G435+3*H435+4*I435+3*J435),
E435="Forward",(
6.25*I435+5*J435)
)</f>
        <v>1.1917820234548486</v>
      </c>
    </row>
    <row r="436" spans="1:11" x14ac:dyDescent="0.3">
      <c r="A436" t="s">
        <v>574</v>
      </c>
      <c r="B436">
        <v>30</v>
      </c>
      <c r="C436" t="s">
        <v>566</v>
      </c>
      <c r="D436" t="s">
        <v>59</v>
      </c>
      <c r="E436" t="s">
        <v>774</v>
      </c>
      <c r="F436">
        <f>player_stats[[#This Row],[Clean Sheets]]/MAX('epl_player_stats_24_25 '!AI:AI)*0.5+player_stats[[#This Row],[Goals Prevented Adjusted]]/MAX('epl_player_stats_24_25 '!BG:BG)*0.5</f>
        <v>0.20588235294117649</v>
      </c>
      <c r="G436">
        <f>player_stats[[#This Row],[Clean Sheets]]/MAX('epl_player_stats_24_25 '!AI:AI)*0.5+player_stats[[#This Row],[Clearances]]/MAX('epl_player_stats_24_25 '!AJ:AJ)*0.25+player_stats[[#This Row],[Tackles]]/MAX('epl_player_stats_24_25 '!AM:AM)*0.25</f>
        <v>1.3157894736842105E-2</v>
      </c>
      <c r="H436">
        <f>player_stats[[#This Row],[Touches]]/MAX('epl_player_stats_24_25 '!P:P)</f>
        <v>8.5150881386316102E-2</v>
      </c>
      <c r="I43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6">
        <f>player_stats[[#This Row],[Minutes]]/3420</f>
        <v>0.10321637426900584</v>
      </c>
      <c r="K436" s="2" cm="1">
        <f t="array" ref="K436">_xlfn.IFS(
E436="Goalkeeper",(
7*F436 + 2*J436 + H436),
E436="Defender",(
6*G436+3*H436+2*J436),
E436="Midfielder",(
2*G436+3*H436+4*I436+3*J436),
E436="Forward",(
6.25*I436+5*J436)
)</f>
        <v>0.54083276111801259</v>
      </c>
    </row>
    <row r="437" spans="1:11" x14ac:dyDescent="0.3">
      <c r="A437" t="s">
        <v>580</v>
      </c>
      <c r="B437">
        <v>17</v>
      </c>
      <c r="C437" t="s">
        <v>566</v>
      </c>
      <c r="D437" t="s">
        <v>59</v>
      </c>
      <c r="E437" t="s">
        <v>773</v>
      </c>
      <c r="F437">
        <f>player_stats[[#This Row],[Clean Sheets]]/MAX('epl_player_stats_24_25 '!AI:AI)*0.5+player_stats[[#This Row],[Goals Prevented Adjusted]]/MAX('epl_player_stats_24_25 '!BG:BG)*0.5</f>
        <v>0.20588235294117649</v>
      </c>
      <c r="G437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437">
        <f>player_stats[[#This Row],[Touches]]/MAX('epl_player_stats_24_25 '!P:P)</f>
        <v>2.0017926501344489E-2</v>
      </c>
      <c r="I43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37">
        <f>player_stats[[#This Row],[Minutes]]/3420</f>
        <v>3.9473684210526314E-2</v>
      </c>
      <c r="K437" s="2" cm="1">
        <f t="array" ref="K437">_xlfn.IFS(
E437="Goalkeeper",(
7*F437 + 2*J437 + H437),
E437="Defender",(
6*G437+3*H437+2*J437),
E437="Midfielder",(
2*G437+3*H437+4*I437+3*J437),
E437="Forward",(
6.25*I437+5*J437)
)</f>
        <v>0.60541460739682473</v>
      </c>
    </row>
    <row r="438" spans="1:11" x14ac:dyDescent="0.3">
      <c r="A438" t="s">
        <v>587</v>
      </c>
      <c r="B438">
        <v>27</v>
      </c>
      <c r="C438" t="s">
        <v>566</v>
      </c>
      <c r="D438" t="s">
        <v>117</v>
      </c>
      <c r="E438" t="s">
        <v>774</v>
      </c>
      <c r="F438">
        <f>player_stats[[#This Row],[Clean Sheets]]/MAX('epl_player_stats_24_25 '!AI:AI)*0.5+player_stats[[#This Row],[Goals Prevented Adjusted]]/MAX('epl_player_stats_24_25 '!BG:BG)*0.5</f>
        <v>0.20588235294117649</v>
      </c>
      <c r="G43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38">
        <f>player_stats[[#This Row],[Touches]]/MAX('epl_player_stats_24_25 '!P:P)</f>
        <v>8.9632506722438004E-4</v>
      </c>
      <c r="I43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8">
        <f>player_stats[[#This Row],[Minutes]]/3420</f>
        <v>1.4619883040935672E-3</v>
      </c>
      <c r="K438" s="2" cm="1">
        <f t="array" ref="K438">_xlfn.IFS(
E438="Goalkeeper",(
7*F438 + 2*J438 + H438),
E438="Defender",(
6*G438+3*H438+2*J438),
E438="Midfielder",(
2*G438+3*H438+4*I438+3*J438),
E438="Forward",(
6.25*I438+5*J438)
)</f>
        <v>5.612951809860274E-3</v>
      </c>
    </row>
    <row r="439" spans="1:11" x14ac:dyDescent="0.3">
      <c r="A439" t="s">
        <v>590</v>
      </c>
      <c r="B439">
        <v>21</v>
      </c>
      <c r="C439" t="s">
        <v>566</v>
      </c>
      <c r="D439" t="s">
        <v>59</v>
      </c>
      <c r="E439" t="s">
        <v>774</v>
      </c>
      <c r="F439">
        <f>player_stats[[#This Row],[Clean Sheets]]/MAX('epl_player_stats_24_25 '!AI:AI)*0.5+player_stats[[#This Row],[Goals Prevented Adjusted]]/MAX('epl_player_stats_24_25 '!BG:BG)*0.5</f>
        <v>0.20588235294117649</v>
      </c>
      <c r="G43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39">
        <f>player_stats[[#This Row],[Touches]]/MAX('epl_player_stats_24_25 '!P:P)</f>
        <v>1.7926501344487601E-3</v>
      </c>
      <c r="I43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9">
        <f>player_stats[[#This Row],[Minutes]]/3420</f>
        <v>3.5087719298245615E-3</v>
      </c>
      <c r="K439" s="2" cm="1">
        <f t="array" ref="K439">_xlfn.IFS(
E439="Goalkeeper",(
7*F439 + 2*J439 + H439),
E439="Defender",(
6*G439+3*H439+2*J439),
E439="Midfielder",(
2*G439+3*H439+4*I439+3*J439),
E439="Forward",(
6.25*I439+5*J439)
)</f>
        <v>1.2395494262995403E-2</v>
      </c>
    </row>
    <row r="440" spans="1:11" x14ac:dyDescent="0.3">
      <c r="A440" t="s">
        <v>592</v>
      </c>
      <c r="B440">
        <v>30</v>
      </c>
      <c r="C440" t="s">
        <v>566</v>
      </c>
      <c r="D440" t="s">
        <v>78</v>
      </c>
      <c r="E440" t="s">
        <v>773</v>
      </c>
      <c r="F440">
        <f>player_stats[[#This Row],[Clean Sheets]]/MAX('epl_player_stats_24_25 '!AI:AI)*0.5+player_stats[[#This Row],[Goals Prevented Adjusted]]/MAX('epl_player_stats_24_25 '!BG:BG)*0.5</f>
        <v>0.20588235294117649</v>
      </c>
      <c r="G440">
        <f>player_stats[[#This Row],[Clean Sheets]]/MAX('epl_player_stats_24_25 '!AI:AI)*0.5+player_stats[[#This Row],[Clearances]]/MAX('epl_player_stats_24_25 '!AJ:AJ)*0.25+player_stats[[#This Row],[Tackles]]/MAX('epl_player_stats_24_25 '!AM:AM)*0.25</f>
        <v>1.9542658298639159E-2</v>
      </c>
      <c r="H440">
        <f>player_stats[[#This Row],[Touches]]/MAX('epl_player_stats_24_25 '!P:P)</f>
        <v>4.1230953092321485E-2</v>
      </c>
      <c r="I44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40">
        <f>player_stats[[#This Row],[Minutes]]/3420</f>
        <v>8.9473684210526316E-2</v>
      </c>
      <c r="K440" s="2" cm="1">
        <f t="array" ref="K440">_xlfn.IFS(
E440="Goalkeeper",(
7*F440 + 2*J440 + H440),
E440="Defender",(
6*G440+3*H440+2*J440),
E440="Midfielder",(
2*G440+3*H440+4*I440+3*J440),
E440="Forward",(
6.25*I440+5*J440)
)</f>
        <v>0.84103529407959221</v>
      </c>
    </row>
    <row r="441" spans="1:11" x14ac:dyDescent="0.3">
      <c r="A441" t="s">
        <v>595</v>
      </c>
      <c r="B441">
        <v>21</v>
      </c>
      <c r="C441" t="s">
        <v>566</v>
      </c>
      <c r="D441" t="s">
        <v>59</v>
      </c>
      <c r="E441" t="s">
        <v>773</v>
      </c>
      <c r="F441">
        <f>player_stats[[#This Row],[Clean Sheets]]/MAX('epl_player_stats_24_25 '!AI:AI)*0.5+player_stats[[#This Row],[Goals Prevented Adjusted]]/MAX('epl_player_stats_24_25 '!BG:BG)*0.5</f>
        <v>0.20588235294117649</v>
      </c>
      <c r="G441">
        <f>player_stats[[#This Row],[Clean Sheets]]/MAX('epl_player_stats_24_25 '!AI:AI)*0.5+player_stats[[#This Row],[Clearances]]/MAX('epl_player_stats_24_25 '!AJ:AJ)*0.25+player_stats[[#This Row],[Tackles]]/MAX('epl_player_stats_24_25 '!AM:AM)*0.25</f>
        <v>5.6390977443609019E-3</v>
      </c>
      <c r="H441">
        <f>player_stats[[#This Row],[Touches]]/MAX('epl_player_stats_24_25 '!P:P)</f>
        <v>1.3743651030773827E-2</v>
      </c>
      <c r="I44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1">
        <f>player_stats[[#This Row],[Minutes]]/3420</f>
        <v>1.8713450292397661E-2</v>
      </c>
      <c r="K441" s="2" cm="1">
        <f t="array" ref="K441">_xlfn.IFS(
E441="Goalkeeper",(
7*F441 + 2*J441 + H441),
E441="Defender",(
6*G441+3*H441+2*J441),
E441="Midfielder",(
2*G441+3*H441+4*I441+3*J441),
E441="Forward",(
6.25*I441+5*J441)
)</f>
        <v>0.50864949945823623</v>
      </c>
    </row>
    <row r="442" spans="1:11" x14ac:dyDescent="0.3">
      <c r="A442" t="s">
        <v>598</v>
      </c>
      <c r="B442">
        <v>23</v>
      </c>
      <c r="C442" t="s">
        <v>566</v>
      </c>
      <c r="D442" t="s">
        <v>66</v>
      </c>
      <c r="E442" t="s">
        <v>774</v>
      </c>
      <c r="F442">
        <f>player_stats[[#This Row],[Clean Sheets]]/MAX('epl_player_stats_24_25 '!AI:AI)*0.5+player_stats[[#This Row],[Goals Prevented Adjusted]]/MAX('epl_player_stats_24_25 '!BG:BG)*0.5</f>
        <v>0.20588235294117649</v>
      </c>
      <c r="G442">
        <f>player_stats[[#This Row],[Clean Sheets]]/MAX('epl_player_stats_24_25 '!AI:AI)*0.5+player_stats[[#This Row],[Clearances]]/MAX('epl_player_stats_24_25 '!AJ:AJ)*0.25+player_stats[[#This Row],[Tackles]]/MAX('epl_player_stats_24_25 '!AM:AM)*0.25</f>
        <v>7.3564593301435402E-2</v>
      </c>
      <c r="H442">
        <f>player_stats[[#This Row],[Touches]]/MAX('epl_player_stats_24_25 '!P:P)</f>
        <v>8.7541081565581116E-2</v>
      </c>
      <c r="I442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42">
        <f>player_stats[[#This Row],[Minutes]]/3420</f>
        <v>0.14035087719298245</v>
      </c>
      <c r="K442" s="2" cm="1">
        <f t="array" ref="K442">_xlfn.IFS(
E442="Goalkeeper",(
7*F442 + 2*J442 + H442),
E442="Defender",(
6*G442+3*H442+2*J442),
E442="Midfielder",(
2*G442+3*H442+4*I442+3*J442),
E442="Forward",(
6.25*I442+5*J442)
)</f>
        <v>0.9847125588913207</v>
      </c>
    </row>
    <row r="443" spans="1:11" x14ac:dyDescent="0.3">
      <c r="A443" t="s">
        <v>601</v>
      </c>
      <c r="B443">
        <v>19</v>
      </c>
      <c r="C443" t="s">
        <v>784</v>
      </c>
      <c r="D443" t="s">
        <v>59</v>
      </c>
      <c r="E443" t="s">
        <v>774</v>
      </c>
      <c r="F443">
        <f>player_stats[[#This Row],[Clean Sheets]]/MAX('epl_player_stats_24_25 '!AI:AI)*0.5+player_stats[[#This Row],[Goals Prevented Adjusted]]/MAX('epl_player_stats_24_25 '!BG:BG)*0.5</f>
        <v>0.20588235294117649</v>
      </c>
      <c r="G44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43">
        <f>player_stats[[#This Row],[Touches]]/MAX('epl_player_stats_24_25 '!P:P)</f>
        <v>4.7804003585300266E-3</v>
      </c>
      <c r="I44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3">
        <f>player_stats[[#This Row],[Minutes]]/3420</f>
        <v>3.8011695906432748E-3</v>
      </c>
      <c r="K443" s="2" cm="1">
        <f t="array" ref="K443">_xlfn.IFS(
E443="Goalkeeper",(
7*F443 + 2*J443 + H443),
E443="Defender",(
6*G443+3*H443+2*J443),
E443="Midfielder",(
2*G443+3*H443+4*I443+3*J443),
E443="Forward",(
6.25*I443+5*J443)
)</f>
        <v>2.1943540256876629E-2</v>
      </c>
    </row>
    <row r="444" spans="1:11" x14ac:dyDescent="0.3">
      <c r="A444" t="s">
        <v>616</v>
      </c>
      <c r="B444">
        <v>25</v>
      </c>
      <c r="C444" t="s">
        <v>784</v>
      </c>
      <c r="D444" t="s">
        <v>617</v>
      </c>
      <c r="E444" t="s">
        <v>774</v>
      </c>
      <c r="F444">
        <f>player_stats[[#This Row],[Clean Sheets]]/MAX('epl_player_stats_24_25 '!AI:AI)*0.5+player_stats[[#This Row],[Goals Prevented Adjusted]]/MAX('epl_player_stats_24_25 '!BG:BG)*0.5</f>
        <v>0.20588235294117649</v>
      </c>
      <c r="G444">
        <f>player_stats[[#This Row],[Clean Sheets]]/MAX('epl_player_stats_24_25 '!AI:AI)*0.5+player_stats[[#This Row],[Clearances]]/MAX('epl_player_stats_24_25 '!AJ:AJ)*0.25+player_stats[[#This Row],[Tackles]]/MAX('epl_player_stats_24_25 '!AM:AM)*0.25</f>
        <v>8.5471944323618959E-2</v>
      </c>
      <c r="H444">
        <f>player_stats[[#This Row],[Touches]]/MAX('epl_player_stats_24_25 '!P:P)</f>
        <v>0.20884374066328054</v>
      </c>
      <c r="I444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44">
        <f>player_stats[[#This Row],[Minutes]]/3420</f>
        <v>0.24649122807017543</v>
      </c>
      <c r="K444" s="2" cm="1">
        <f t="array" ref="K444">_xlfn.IFS(
E444="Goalkeeper",(
7*F444 + 2*J444 + H444),
E444="Defender",(
6*G444+3*H444+2*J444),
E444="Midfielder",(
2*G444+3*H444+4*I444+3*J444),
E444="Forward",(
6.25*I444+5*J444)
)</f>
        <v>1.6323453440719062</v>
      </c>
    </row>
    <row r="445" spans="1:11" x14ac:dyDescent="0.3">
      <c r="A445" t="s">
        <v>628</v>
      </c>
      <c r="B445">
        <v>27</v>
      </c>
      <c r="C445" t="s">
        <v>784</v>
      </c>
      <c r="D445" t="s">
        <v>62</v>
      </c>
      <c r="E445" t="s">
        <v>774</v>
      </c>
      <c r="F445">
        <f>player_stats[[#This Row],[Clean Sheets]]/MAX('epl_player_stats_24_25 '!AI:AI)*0.5+player_stats[[#This Row],[Goals Prevented Adjusted]]/MAX('epl_player_stats_24_25 '!BG:BG)*0.5</f>
        <v>0.20588235294117649</v>
      </c>
      <c r="G445">
        <f>player_stats[[#This Row],[Clean Sheets]]/MAX('epl_player_stats_24_25 '!AI:AI)*0.5+player_stats[[#This Row],[Clearances]]/MAX('epl_player_stats_24_25 '!AJ:AJ)*0.25+player_stats[[#This Row],[Tackles]]/MAX('epl_player_stats_24_25 '!AM:AM)*0.25</f>
        <v>1.3717144099919219E-2</v>
      </c>
      <c r="H445">
        <f>player_stats[[#This Row],[Touches]]/MAX('epl_player_stats_24_25 '!P:P)</f>
        <v>5.2883178966238426E-2</v>
      </c>
      <c r="I44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45">
        <f>player_stats[[#This Row],[Minutes]]/3420</f>
        <v>5.701754385964912E-2</v>
      </c>
      <c r="K445" s="2" cm="1">
        <f t="array" ref="K445">_xlfn.IFS(
E445="Goalkeeper",(
7*F445 + 2*J445 + H445),
E445="Defender",(
6*G445+3*H445+2*J445),
E445="Midfielder",(
2*G445+3*H445+4*I445+3*J445),
E445="Forward",(
6.25*I445+5*J445)
)</f>
        <v>0.35498748921752887</v>
      </c>
    </row>
    <row r="446" spans="1:11" x14ac:dyDescent="0.3">
      <c r="A446" t="s">
        <v>630</v>
      </c>
      <c r="B446">
        <v>28</v>
      </c>
      <c r="C446" t="s">
        <v>784</v>
      </c>
      <c r="D446" t="s">
        <v>76</v>
      </c>
      <c r="E446" t="s">
        <v>773</v>
      </c>
      <c r="F446">
        <f>player_stats[[#This Row],[Clean Sheets]]/MAX('epl_player_stats_24_25 '!AI:AI)*0.5+player_stats[[#This Row],[Goals Prevented Adjusted]]/MAX('epl_player_stats_24_25 '!BG:BG)*0.5</f>
        <v>0.20588235294117649</v>
      </c>
      <c r="G446">
        <f>player_stats[[#This Row],[Clean Sheets]]/MAX('epl_player_stats_24_25 '!AI:AI)*0.5+player_stats[[#This Row],[Clearances]]/MAX('epl_player_stats_24_25 '!AJ:AJ)*0.25+player_stats[[#This Row],[Tackles]]/MAX('epl_player_stats_24_25 '!AM:AM)*0.25</f>
        <v>1.7476542596159821E-2</v>
      </c>
      <c r="H446">
        <f>player_stats[[#This Row],[Touches]]/MAX('epl_player_stats_24_25 '!P:P)</f>
        <v>9.7400657305049293E-2</v>
      </c>
      <c r="I446">
        <f>player_stats[[#This Row],[Goals]]/MAX('epl_player_stats_24_25 '!H:H)*0.6+player_stats[[#This Row],[Assists]]/MAX('epl_player_stats_24_25 '!I:I)*0.25+player_stats[[#This Row],[Shots]]/MAX('epl_player_stats_24_25 '!K:K)*0.15+0.1</f>
        <v>0.16133879781420765</v>
      </c>
      <c r="J446">
        <f>player_stats[[#This Row],[Minutes]]/3420</f>
        <v>0.14853801169590644</v>
      </c>
      <c r="K446" s="2" cm="1">
        <f t="array" ref="K446">_xlfn.IFS(
E446="Goalkeeper",(
7*F446 + 2*J446 + H446),
E446="Defender",(
6*G446+3*H446+2*J446),
E446="Midfielder",(
2*G446+3*H446+4*I446+3*J446),
E446="Forward",(
6.25*I446+5*J446)
)</f>
        <v>1.4181242834520176</v>
      </c>
    </row>
    <row r="447" spans="1:11" x14ac:dyDescent="0.3">
      <c r="A447" t="s">
        <v>634</v>
      </c>
      <c r="B447">
        <v>34</v>
      </c>
      <c r="C447" t="s">
        <v>783</v>
      </c>
      <c r="D447" t="s">
        <v>59</v>
      </c>
      <c r="E447" t="s">
        <v>774</v>
      </c>
      <c r="F447">
        <f>player_stats[[#This Row],[Clean Sheets]]/MAX('epl_player_stats_24_25 '!AI:AI)*0.5+player_stats[[#This Row],[Goals Prevented Adjusted]]/MAX('epl_player_stats_24_25 '!BG:BG)*0.5</f>
        <v>0.31302521008403361</v>
      </c>
      <c r="G447">
        <f>player_stats[[#This Row],[Clean Sheets]]/MAX('epl_player_stats_24_25 '!AI:AI)*0.5+player_stats[[#This Row],[Clearances]]/MAX('epl_player_stats_24_25 '!AJ:AJ)*0.25+player_stats[[#This Row],[Tackles]]/MAX('epl_player_stats_24_25 '!AM:AM)*0.25</f>
        <v>0.16500963151680853</v>
      </c>
      <c r="H447">
        <f>player_stats[[#This Row],[Touches]]/MAX('epl_player_stats_24_25 '!P:P)</f>
        <v>0.20854496564087241</v>
      </c>
      <c r="I44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47">
        <f>player_stats[[#This Row],[Minutes]]/3420</f>
        <v>0.24064327485380116</v>
      </c>
      <c r="K447" s="2" cm="1">
        <f t="array" ref="K447">_xlfn.IFS(
E447="Goalkeeper",(
7*F447 + 2*J447 + H447),
E447="Defender",(
6*G447+3*H447+2*J447),
E447="Midfielder",(
2*G447+3*H447+4*I447+3*J447),
E447="Forward",(
6.25*I447+5*J447)
)</f>
        <v>2.0969792357310708</v>
      </c>
    </row>
    <row r="448" spans="1:11" x14ac:dyDescent="0.3">
      <c r="A448" t="s">
        <v>637</v>
      </c>
      <c r="B448">
        <v>24</v>
      </c>
      <c r="C448" t="s">
        <v>783</v>
      </c>
      <c r="D448" t="s">
        <v>78</v>
      </c>
      <c r="E448" t="s">
        <v>773</v>
      </c>
      <c r="F448">
        <f>player_stats[[#This Row],[Clean Sheets]]/MAX('epl_player_stats_24_25 '!AI:AI)*0.5+player_stats[[#This Row],[Goals Prevented Adjusted]]/MAX('epl_player_stats_24_25 '!BG:BG)*0.5</f>
        <v>0.20588235294117649</v>
      </c>
      <c r="G448">
        <f>player_stats[[#This Row],[Clean Sheets]]/MAX('epl_player_stats_24_25 '!AI:AI)*0.5+player_stats[[#This Row],[Clearances]]/MAX('epl_player_stats_24_25 '!AJ:AJ)*0.25+player_stats[[#This Row],[Tackles]]/MAX('epl_player_stats_24_25 '!AM:AM)*0.25</f>
        <v>1.8323183993040452E-2</v>
      </c>
      <c r="H448">
        <f>player_stats[[#This Row],[Touches]]/MAX('epl_player_stats_24_25 '!P:P)</f>
        <v>4.7206453540484014E-2</v>
      </c>
      <c r="I448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48">
        <f>player_stats[[#This Row],[Minutes]]/3420</f>
        <v>4.736842105263158E-2</v>
      </c>
      <c r="K448" s="2" cm="1">
        <f t="array" ref="K448">_xlfn.IFS(
E448="Goalkeeper",(
7*F448 + 2*J448 + H448),
E448="Defender",(
6*G448+3*H448+2*J448),
E448="Midfielder",(
2*G448+3*H448+4*I448+3*J448),
E448="Forward",(
6.25*I448+5*J448)
)</f>
        <v>0.75971525406050966</v>
      </c>
    </row>
    <row r="449" spans="1:11" x14ac:dyDescent="0.3">
      <c r="A449" t="s">
        <v>648</v>
      </c>
      <c r="B449">
        <v>19</v>
      </c>
      <c r="C449" t="s">
        <v>783</v>
      </c>
      <c r="D449" t="s">
        <v>59</v>
      </c>
      <c r="E449" t="s">
        <v>774</v>
      </c>
      <c r="F449">
        <f>player_stats[[#This Row],[Clean Sheets]]/MAX('epl_player_stats_24_25 '!AI:AI)*0.5+player_stats[[#This Row],[Goals Prevented Adjusted]]/MAX('epl_player_stats_24_25 '!BG:BG)*0.5</f>
        <v>0.20588235294117649</v>
      </c>
      <c r="G449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49">
        <f>player_stats[[#This Row],[Touches]]/MAX('epl_player_stats_24_25 '!P:P)</f>
        <v>2.9877502240812666E-4</v>
      </c>
      <c r="I44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9">
        <f>player_stats[[#This Row],[Minutes]]/3420</f>
        <v>2.9239766081871346E-4</v>
      </c>
      <c r="K449" s="2" cm="1">
        <f t="array" ref="K449">_xlfn.IFS(
E449="Goalkeeper",(
7*F449 + 2*J449 + H449),
E449="Defender",(
6*G449+3*H449+2*J449),
E449="Midfielder",(
2*G449+3*H449+4*I449+3*J449),
E449="Forward",(
6.25*I449+5*J449)
)</f>
        <v>7.6794674962998239E-3</v>
      </c>
    </row>
    <row r="450" spans="1:11" x14ac:dyDescent="0.3">
      <c r="A450" t="s">
        <v>650</v>
      </c>
      <c r="B450">
        <v>18</v>
      </c>
      <c r="C450" t="s">
        <v>783</v>
      </c>
      <c r="D450" t="s">
        <v>59</v>
      </c>
      <c r="E450" t="s">
        <v>773</v>
      </c>
      <c r="F450">
        <f>player_stats[[#This Row],[Clean Sheets]]/MAX('epl_player_stats_24_25 '!AI:AI)*0.5+player_stats[[#This Row],[Goals Prevented Adjusted]]/MAX('epl_player_stats_24_25 '!BG:BG)*0.5</f>
        <v>0.20588235294117649</v>
      </c>
      <c r="G450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0">
        <f>player_stats[[#This Row],[Touches]]/MAX('epl_player_stats_24_25 '!P:P)</f>
        <v>1.2847325963549447E-2</v>
      </c>
      <c r="I45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0">
        <f>player_stats[[#This Row],[Minutes]]/3420</f>
        <v>1.3742690058479532E-2</v>
      </c>
      <c r="K450" s="2" cm="1">
        <f t="array" ref="K450">_xlfn.IFS(
E450="Goalkeeper",(
7*F450 + 2*J450 + H450),
E450="Defender",(
6*G450+3*H450+2*J450),
E450="Midfielder",(
2*G450+3*H450+4*I450+3*J450),
E450="Forward",(
6.25*I450+5*J450)
)</f>
        <v>0.48960611363985745</v>
      </c>
    </row>
    <row r="451" spans="1:11" x14ac:dyDescent="0.3">
      <c r="A451" t="s">
        <v>652</v>
      </c>
      <c r="B451">
        <v>18</v>
      </c>
      <c r="C451" t="s">
        <v>783</v>
      </c>
      <c r="D451" t="s">
        <v>66</v>
      </c>
      <c r="E451" t="s">
        <v>773</v>
      </c>
      <c r="F451">
        <f>player_stats[[#This Row],[Clean Sheets]]/MAX('epl_player_stats_24_25 '!AI:AI)*0.5+player_stats[[#This Row],[Goals Prevented Adjusted]]/MAX('epl_player_stats_24_25 '!BG:BG)*0.5</f>
        <v>0.20588235294117649</v>
      </c>
      <c r="G451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451">
        <f>player_stats[[#This Row],[Touches]]/MAX('epl_player_stats_24_25 '!P:P)</f>
        <v>3.3164027487302059E-2</v>
      </c>
      <c r="I451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51">
        <f>player_stats[[#This Row],[Minutes]]/3420</f>
        <v>4.0643274853801169E-2</v>
      </c>
      <c r="K451" s="2" cm="1">
        <f t="array" ref="K451">_xlfn.IFS(
E451="Goalkeeper",(
7*F451 + 2*J451 + H451),
E451="Defender",(
6*G451+3*H451+2*J451),
E451="Midfielder",(
2*G451+3*H451+4*I451+3*J451),
E451="Forward",(
6.25*I451+5*J451)
)</f>
        <v>0.66659168351711173</v>
      </c>
    </row>
    <row r="452" spans="1:11" x14ac:dyDescent="0.3">
      <c r="A452" t="s">
        <v>655</v>
      </c>
      <c r="B452">
        <v>27</v>
      </c>
      <c r="C452" t="s">
        <v>783</v>
      </c>
      <c r="D452" t="s">
        <v>233</v>
      </c>
      <c r="E452" t="s">
        <v>773</v>
      </c>
      <c r="F452">
        <f>player_stats[[#This Row],[Clean Sheets]]/MAX('epl_player_stats_24_25 '!AI:AI)*0.5+player_stats[[#This Row],[Goals Prevented Adjusted]]/MAX('epl_player_stats_24_25 '!BG:BG)*0.5</f>
        <v>0.20588235294117649</v>
      </c>
      <c r="G452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452">
        <f>player_stats[[#This Row],[Touches]]/MAX('epl_player_stats_24_25 '!P:P)</f>
        <v>1.0755900806692561E-2</v>
      </c>
      <c r="I45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2">
        <f>player_stats[[#This Row],[Minutes]]/3420</f>
        <v>2.0760233918128656E-2</v>
      </c>
      <c r="K452" s="2" cm="1">
        <f t="array" ref="K452">_xlfn.IFS(
E452="Goalkeeper",(
7*F452 + 2*J452 + H452),
E452="Defender",(
6*G452+3*H452+2*J452),
E452="Midfielder",(
2*G452+3*H452+4*I452+3*J452),
E452="Forward",(
6.25*I452+5*J452)
)</f>
        <v>0.52731369363439584</v>
      </c>
    </row>
    <row r="453" spans="1:11" x14ac:dyDescent="0.3">
      <c r="A453" t="s">
        <v>662</v>
      </c>
      <c r="B453">
        <v>20</v>
      </c>
      <c r="C453" t="s">
        <v>782</v>
      </c>
      <c r="D453" t="s">
        <v>59</v>
      </c>
      <c r="E453" t="s">
        <v>774</v>
      </c>
      <c r="F453">
        <f>player_stats[[#This Row],[Clean Sheets]]/MAX('epl_player_stats_24_25 '!AI:AI)*0.5+player_stats[[#This Row],[Goals Prevented Adjusted]]/MAX('epl_player_stats_24_25 '!BG:BG)*0.5</f>
        <v>0.20588235294117649</v>
      </c>
      <c r="G45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3">
        <f>player_stats[[#This Row],[Touches]]/MAX('epl_player_stats_24_25 '!P:P)</f>
        <v>2.9877502240812666E-4</v>
      </c>
      <c r="I45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3">
        <f>player_stats[[#This Row],[Minutes]]/3420</f>
        <v>2.9239766081871346E-4</v>
      </c>
      <c r="K453" s="2" cm="1">
        <f t="array" ref="K453">_xlfn.IFS(
E453="Goalkeeper",(
7*F453 + 2*J453 + H453),
E453="Defender",(
6*G453+3*H453+2*J453),
E453="Midfielder",(
2*G453+3*H453+4*I453+3*J453),
E453="Forward",(
6.25*I453+5*J453)
)</f>
        <v>1.481120388861807E-3</v>
      </c>
    </row>
    <row r="454" spans="1:11" x14ac:dyDescent="0.3">
      <c r="A454" t="s">
        <v>664</v>
      </c>
      <c r="B454">
        <v>22</v>
      </c>
      <c r="C454" t="s">
        <v>782</v>
      </c>
      <c r="D454" t="s">
        <v>277</v>
      </c>
      <c r="E454" t="s">
        <v>773</v>
      </c>
      <c r="F454">
        <f>player_stats[[#This Row],[Clean Sheets]]/MAX('epl_player_stats_24_25 '!AI:AI)*0.5+player_stats[[#This Row],[Goals Prevented Adjusted]]/MAX('epl_player_stats_24_25 '!BG:BG)*0.5</f>
        <v>0.20588235294117649</v>
      </c>
      <c r="G454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454">
        <f>player_stats[[#This Row],[Touches]]/MAX('epl_player_stats_24_25 '!P:P)</f>
        <v>5.9755004481625333E-4</v>
      </c>
      <c r="I45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4">
        <f>player_stats[[#This Row],[Minutes]]/3420</f>
        <v>2.9239766081871346E-4</v>
      </c>
      <c r="K454" s="2" cm="1">
        <f t="array" ref="K454">_xlfn.IFS(
E454="Goalkeeper",(
7*F454 + 2*J454 + H454),
E454="Defender",(
6*G454+3*H454+2*J454),
E454="Midfielder",(
2*G454+3*H454+4*I454+3*J454),
E454="Forward",(
6.25*I454+5*J454)
)</f>
        <v>0.4101886401093861</v>
      </c>
    </row>
    <row r="455" spans="1:11" x14ac:dyDescent="0.3">
      <c r="A455" t="s">
        <v>665</v>
      </c>
      <c r="B455">
        <v>20</v>
      </c>
      <c r="C455" t="s">
        <v>782</v>
      </c>
      <c r="D455" t="s">
        <v>176</v>
      </c>
      <c r="E455" t="s">
        <v>773</v>
      </c>
      <c r="F455">
        <f>player_stats[[#This Row],[Clean Sheets]]/MAX('epl_player_stats_24_25 '!AI:AI)*0.5+player_stats[[#This Row],[Goals Prevented Adjusted]]/MAX('epl_player_stats_24_25 '!BG:BG)*0.5</f>
        <v>0.20588235294117649</v>
      </c>
      <c r="G455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455">
        <f>player_stats[[#This Row],[Touches]]/MAX('epl_player_stats_24_25 '!P:P)</f>
        <v>3.9737077980280845E-2</v>
      </c>
      <c r="I45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55">
        <f>player_stats[[#This Row],[Minutes]]/3420</f>
        <v>6.7836257309941514E-2</v>
      </c>
      <c r="K455" s="2" cm="1">
        <f t="array" ref="K455">_xlfn.IFS(
E455="Goalkeeper",(
7*F455 + 2*J455 + H455),
E455="Defender",(
6*G455+3*H455+2*J455),
E455="Midfielder",(
2*G455+3*H455+4*I455+3*J455),
E455="Forward",(
6.25*I455+5*J455)
)</f>
        <v>0.77659955639309153</v>
      </c>
    </row>
    <row r="456" spans="1:11" x14ac:dyDescent="0.3">
      <c r="A456" t="s">
        <v>666</v>
      </c>
      <c r="B456">
        <v>24</v>
      </c>
      <c r="C456" t="s">
        <v>782</v>
      </c>
      <c r="D456" t="s">
        <v>176</v>
      </c>
      <c r="E456" t="s">
        <v>773</v>
      </c>
      <c r="F456">
        <f>player_stats[[#This Row],[Clean Sheets]]/MAX('epl_player_stats_24_25 '!AI:AI)*0.5+player_stats[[#This Row],[Goals Prevented Adjusted]]/MAX('epl_player_stats_24_25 '!BG:BG)*0.5</f>
        <v>0.20588235294117649</v>
      </c>
      <c r="G4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6">
        <f>player_stats[[#This Row],[Touches]]/MAX('epl_player_stats_24_25 '!P:P)</f>
        <v>8.9632506722438004E-4</v>
      </c>
      <c r="I4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6">
        <f>player_stats[[#This Row],[Minutes]]/3420</f>
        <v>1.7543859649122807E-3</v>
      </c>
      <c r="K456" s="2" cm="1">
        <f t="array" ref="K456">_xlfn.IFS(
E456="Goalkeeper",(
7*F456 + 2*J456 + H456),
E456="Defender",(
6*G456+3*H456+2*J456),
E456="Midfielder",(
2*G456+3*H456+4*I456+3*J456),
E456="Forward",(
6.25*I456+5*J456)
)</f>
        <v>0.40795213309641004</v>
      </c>
    </row>
    <row r="457" spans="1:11" x14ac:dyDescent="0.3">
      <c r="A457" t="s">
        <v>669</v>
      </c>
      <c r="B457">
        <v>28</v>
      </c>
      <c r="C457" t="s">
        <v>782</v>
      </c>
      <c r="D457" t="s">
        <v>176</v>
      </c>
      <c r="E457" t="s">
        <v>773</v>
      </c>
      <c r="F457">
        <f>player_stats[[#This Row],[Clean Sheets]]/MAX('epl_player_stats_24_25 '!AI:AI)*0.5+player_stats[[#This Row],[Goals Prevented Adjusted]]/MAX('epl_player_stats_24_25 '!BG:BG)*0.5</f>
        <v>0.20588235294117649</v>
      </c>
      <c r="G45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7">
        <f>player_stats[[#This Row],[Touches]]/MAX('epl_player_stats_24_25 '!P:P)</f>
        <v>7.1706005377950403E-3</v>
      </c>
      <c r="I45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7">
        <f>player_stats[[#This Row],[Minutes]]/3420</f>
        <v>1.3450292397660818E-2</v>
      </c>
      <c r="K457" s="2" cm="1">
        <f t="array" ref="K457">_xlfn.IFS(
E457="Goalkeeper",(
7*F457 + 2*J457 + H457),
E457="Defender",(
6*G457+3*H457+2*J457),
E457="Midfielder",(
2*G457+3*H457+4*I457+3*J457),
E457="Forward",(
6.25*I457+5*J457)
)</f>
        <v>0.47169874438013809</v>
      </c>
    </row>
    <row r="458" spans="1:11" x14ac:dyDescent="0.3">
      <c r="A458" t="s">
        <v>684</v>
      </c>
      <c r="B458">
        <v>21</v>
      </c>
      <c r="C458" t="s">
        <v>782</v>
      </c>
      <c r="D458" t="s">
        <v>136</v>
      </c>
      <c r="E458" t="s">
        <v>774</v>
      </c>
      <c r="F458">
        <f>player_stats[[#This Row],[Clean Sheets]]/MAX('epl_player_stats_24_25 '!AI:AI)*0.5+player_stats[[#This Row],[Goals Prevented Adjusted]]/MAX('epl_player_stats_24_25 '!BG:BG)*0.5</f>
        <v>0.20588235294117649</v>
      </c>
      <c r="G458">
        <f>player_stats[[#This Row],[Clean Sheets]]/MAX('epl_player_stats_24_25 '!AI:AI)*0.5+player_stats[[#This Row],[Clearances]]/MAX('epl_player_stats_24_25 '!AJ:AJ)*0.25+player_stats[[#This Row],[Tackles]]/MAX('epl_player_stats_24_25 '!AM:AM)*0.25</f>
        <v>4.1322314049586778E-3</v>
      </c>
      <c r="H458">
        <f>player_stats[[#This Row],[Touches]]/MAX('epl_player_stats_24_25 '!P:P)</f>
        <v>1.7926501344487599E-2</v>
      </c>
      <c r="I45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8">
        <f>player_stats[[#This Row],[Minutes]]/3420</f>
        <v>1.9005847953216373E-2</v>
      </c>
      <c r="K458" s="2" cm="1">
        <f t="array" ref="K458">_xlfn.IFS(
E458="Goalkeeper",(
7*F458 + 2*J458 + H458),
E458="Defender",(
6*G458+3*H458+2*J458),
E458="Midfielder",(
2*G458+3*H458+4*I458+3*J458),
E458="Forward",(
6.25*I458+5*J458)
)</f>
        <v>0.11658458836964761</v>
      </c>
    </row>
    <row r="459" spans="1:11" x14ac:dyDescent="0.3">
      <c r="A459" t="s">
        <v>687</v>
      </c>
      <c r="B459">
        <v>18</v>
      </c>
      <c r="C459" t="s">
        <v>782</v>
      </c>
      <c r="D459" t="s">
        <v>66</v>
      </c>
      <c r="E459" t="s">
        <v>774</v>
      </c>
      <c r="F459">
        <f>player_stats[[#This Row],[Clean Sheets]]/MAX('epl_player_stats_24_25 '!AI:AI)*0.5+player_stats[[#This Row],[Goals Prevented Adjusted]]/MAX('epl_player_stats_24_25 '!BG:BG)*0.5</f>
        <v>0.20588235294117649</v>
      </c>
      <c r="G459">
        <f>player_stats[[#This Row],[Clean Sheets]]/MAX('epl_player_stats_24_25 '!AI:AI)*0.5+player_stats[[#This Row],[Clearances]]/MAX('epl_player_stats_24_25 '!AJ:AJ)*0.25+player_stats[[#This Row],[Tackles]]/MAX('epl_player_stats_24_25 '!AM:AM)*0.25</f>
        <v>6.0119306530789784E-3</v>
      </c>
      <c r="H459">
        <f>player_stats[[#This Row],[Touches]]/MAX('epl_player_stats_24_25 '!P:P)</f>
        <v>1.5536301165222588E-2</v>
      </c>
      <c r="I45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9">
        <f>player_stats[[#This Row],[Minutes]]/3420</f>
        <v>2.046783625730994E-2</v>
      </c>
      <c r="K459" s="2" cm="1">
        <f t="array" ref="K459">_xlfn.IFS(
E459="Goalkeeper",(
7*F459 + 2*J459 + H459),
E459="Defender",(
6*G459+3*H459+2*J459),
E459="Midfielder",(
2*G459+3*H459+4*I459+3*J459),
E459="Forward",(
6.25*I459+5*J459)
)</f>
        <v>0.12361615992876152</v>
      </c>
    </row>
    <row r="460" spans="1:11" x14ac:dyDescent="0.3">
      <c r="A460" t="s">
        <v>693</v>
      </c>
      <c r="B460">
        <v>29</v>
      </c>
      <c r="C460" t="s">
        <v>782</v>
      </c>
      <c r="D460" t="s">
        <v>140</v>
      </c>
      <c r="E460" t="s">
        <v>772</v>
      </c>
      <c r="F460">
        <f>player_stats[[#This Row],[Clean Sheets]]/MAX('epl_player_stats_24_25 '!AI:AI)*0.5+player_stats[[#This Row],[Goals Prevented Adjusted]]/MAX('epl_player_stats_24_25 '!BG:BG)*0.5</f>
        <v>0.20588235294117649</v>
      </c>
      <c r="G460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60">
        <f>player_stats[[#This Row],[Touches]]/MAX('epl_player_stats_24_25 '!P:P)</f>
        <v>2.9877502240812666E-4</v>
      </c>
      <c r="I46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60">
        <f>player_stats[[#This Row],[Minutes]]/3420</f>
        <v>2.9239766081871346E-4</v>
      </c>
      <c r="K460" s="2" cm="1">
        <f t="array" ref="K460">_xlfn.IFS(
E460="Goalkeeper",(
7*F460 + 2*J460 + H460),
E460="Defender",(
6*G460+3*H460+2*J460),
E460="Midfielder",(
2*G460+3*H460+4*I460+3*J460),
E460="Forward",(
6.25*I460+5*J460)
)</f>
        <v>1.442060040932281</v>
      </c>
    </row>
    <row r="461" spans="1:11" x14ac:dyDescent="0.3">
      <c r="A461" t="s">
        <v>694</v>
      </c>
      <c r="B461">
        <v>22</v>
      </c>
      <c r="C461" t="s">
        <v>782</v>
      </c>
      <c r="D461" t="s">
        <v>59</v>
      </c>
      <c r="E461" t="s">
        <v>773</v>
      </c>
      <c r="F461">
        <f>player_stats[[#This Row],[Clean Sheets]]/MAX('epl_player_stats_24_25 '!AI:AI)*0.5+player_stats[[#This Row],[Goals Prevented Adjusted]]/MAX('epl_player_stats_24_25 '!BG:BG)*0.5</f>
        <v>0.20588235294117649</v>
      </c>
      <c r="G461">
        <f>player_stats[[#This Row],[Clean Sheets]]/MAX('epl_player_stats_24_25 '!AI:AI)*0.5+player_stats[[#This Row],[Clearances]]/MAX('epl_player_stats_24_25 '!AJ:AJ)*0.25+player_stats[[#This Row],[Tackles]]/MAX('epl_player_stats_24_25 '!AM:AM)*0.25</f>
        <v>3.2040328092959675E-2</v>
      </c>
      <c r="H461">
        <f>player_stats[[#This Row],[Touches]]/MAX('epl_player_stats_24_25 '!P:P)</f>
        <v>0.14281446071108456</v>
      </c>
      <c r="I461">
        <f>player_stats[[#This Row],[Goals]]/MAX('epl_player_stats_24_25 '!H:H)*0.6+player_stats[[#This Row],[Assists]]/MAX('epl_player_stats_24_25 '!I:I)*0.25+player_stats[[#This Row],[Shots]]/MAX('epl_player_stats_24_25 '!K:K)*0.15+0.1</f>
        <v>0.13602003642987248</v>
      </c>
      <c r="J461">
        <f>player_stats[[#This Row],[Minutes]]/3420</f>
        <v>0.1388888888888889</v>
      </c>
      <c r="K461" s="2" cm="1">
        <f t="array" ref="K461">_xlfn.IFS(
E461="Goalkeeper",(
7*F461 + 2*J461 + H461),
E461="Defender",(
6*G461+3*H461+2*J461),
E461="Midfielder",(
2*G461+3*H461+4*I461+3*J461),
E461="Forward",(
6.25*I461+5*J461)
)</f>
        <v>1.4532708507053298</v>
      </c>
    </row>
    <row r="462" spans="1:11" x14ac:dyDescent="0.3">
      <c r="A462" t="s">
        <v>696</v>
      </c>
      <c r="B462">
        <v>23</v>
      </c>
      <c r="C462" t="s">
        <v>782</v>
      </c>
      <c r="D462" t="s">
        <v>111</v>
      </c>
      <c r="E462" t="s">
        <v>774</v>
      </c>
      <c r="F462">
        <f>player_stats[[#This Row],[Clean Sheets]]/MAX('epl_player_stats_24_25 '!AI:AI)*0.5+player_stats[[#This Row],[Goals Prevented Adjusted]]/MAX('epl_player_stats_24_25 '!BG:BG)*0.5</f>
        <v>0.20588235294117649</v>
      </c>
      <c r="G462">
        <f>player_stats[[#This Row],[Clean Sheets]]/MAX('epl_player_stats_24_25 '!AI:AI)*0.5+player_stats[[#This Row],[Clearances]]/MAX('epl_player_stats_24_25 '!AJ:AJ)*0.25+player_stats[[#This Row],[Tackles]]/MAX('epl_player_stats_24_25 '!AM:AM)*0.25</f>
        <v>3.5139501646678679E-2</v>
      </c>
      <c r="H462">
        <f>player_stats[[#This Row],[Touches]]/MAX('epl_player_stats_24_25 '!P:P)</f>
        <v>9.1425156856886763E-2</v>
      </c>
      <c r="I462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62">
        <f>player_stats[[#This Row],[Minutes]]/3420</f>
        <v>0.12923976608187135</v>
      </c>
      <c r="K462" s="2" cm="1">
        <f t="array" ref="K462">_xlfn.IFS(
E462="Goalkeeper",(
7*F462 + 2*J462 + H462),
E462="Defender",(
6*G462+3*H462+2*J462),
E462="Midfielder",(
2*G462+3*H462+4*I462+3*J462),
E462="Forward",(
6.25*I462+5*J462)
)</f>
        <v>0.74359201261447505</v>
      </c>
    </row>
    <row r="463" spans="1:11" x14ac:dyDescent="0.3">
      <c r="A463" t="s">
        <v>661</v>
      </c>
      <c r="B463">
        <v>31</v>
      </c>
      <c r="C463" t="s">
        <v>783</v>
      </c>
      <c r="D463" t="s">
        <v>450</v>
      </c>
      <c r="E463" t="s">
        <v>774</v>
      </c>
      <c r="F463">
        <f>player_stats[[#This Row],[Clean Sheets]]/MAX('epl_player_stats_24_25 '!AI:AI)*0.5+player_stats[[#This Row],[Goals Prevented Adjusted]]/MAX('epl_player_stats_24_25 '!BG:BG)*0.5</f>
        <v>0.20588235294117649</v>
      </c>
      <c r="G463">
        <f>player_stats[[#This Row],[Clean Sheets]]/MAX('epl_player_stats_24_25 '!AI:AI)*0.5+player_stats[[#This Row],[Clearances]]/MAX('epl_player_stats_24_25 '!AJ:AJ)*0.25+player_stats[[#This Row],[Tackles]]/MAX('epl_player_stats_24_25 '!AM:AM)*0.25</f>
        <v>7.8543466103274714E-2</v>
      </c>
      <c r="H463">
        <f>player_stats[[#This Row],[Touches]]/MAX('epl_player_stats_24_25 '!P:P)</f>
        <v>0.22975799223184942</v>
      </c>
      <c r="I463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63">
        <f>player_stats[[#This Row],[Minutes]]/3420</f>
        <v>0.31023391812865497</v>
      </c>
      <c r="K463" s="2" cm="1">
        <f t="array" ref="K463">_xlfn.IFS(
E463="Goalkeeper",(
7*F463 + 2*J463 + H463),
E463="Defender",(
6*G463+3*H463+2*J463),
E463="Midfielder",(
2*G463+3*H463+4*I463+3*J463),
E463="Forward",(
6.25*I463+5*J463)
)</f>
        <v>1.7810026095725064</v>
      </c>
    </row>
    <row r="464" spans="1:11" x14ac:dyDescent="0.3">
      <c r="A464" t="s">
        <v>369</v>
      </c>
      <c r="B464">
        <v>25</v>
      </c>
      <c r="C464" t="s">
        <v>356</v>
      </c>
      <c r="D464" t="s">
        <v>158</v>
      </c>
      <c r="E464" t="s">
        <v>774</v>
      </c>
      <c r="F464">
        <f>player_stats[[#This Row],[Clean Sheets]]/MAX('epl_player_stats_24_25 '!AI:AI)*0.5+player_stats[[#This Row],[Goals Prevented Adjusted]]/MAX('epl_player_stats_24_25 '!BG:BG)*0.5</f>
        <v>0.27731092436974791</v>
      </c>
      <c r="G464">
        <f>player_stats[[#This Row],[Clean Sheets]]/MAX('epl_player_stats_24_25 '!AI:AI)*0.5+player_stats[[#This Row],[Clearances]]/MAX('epl_player_stats_24_25 '!AJ:AJ)*0.25+player_stats[[#This Row],[Tackles]]/MAX('epl_player_stats_24_25 '!AM:AM)*0.25</f>
        <v>0.3887404461567141</v>
      </c>
      <c r="H464">
        <f>player_stats[[#This Row],[Touches]]/MAX('epl_player_stats_24_25 '!P:P)</f>
        <v>0.61637287122796536</v>
      </c>
      <c r="I464">
        <f>player_stats[[#This Row],[Goals]]/MAX('epl_player_stats_24_25 '!H:H)*0.6+player_stats[[#This Row],[Assists]]/MAX('epl_player_stats_24_25 '!I:I)*0.25+player_stats[[#This Row],[Shots]]/MAX('epl_player_stats_24_25 '!K:K)*0.15+0.1</f>
        <v>0.18187613843351549</v>
      </c>
      <c r="J464">
        <f>player_stats[[#This Row],[Minutes]]/3420</f>
        <v>0.91315789473684206</v>
      </c>
      <c r="K464" s="2" cm="1">
        <f t="array" ref="K464">_xlfn.IFS(
E464="Goalkeeper",(
7*F464 + 2*J464 + H464),
E464="Defender",(
6*G464+3*H464+2*J464),
E464="Midfielder",(
2*G464+3*H464+4*I464+3*J464),
E464="Forward",(
6.25*I464+5*J464)
)</f>
        <v>6.0078770800978649</v>
      </c>
    </row>
    <row r="465" spans="1:11" x14ac:dyDescent="0.3">
      <c r="A465" t="s">
        <v>124</v>
      </c>
      <c r="B465">
        <v>27</v>
      </c>
      <c r="C465" t="s">
        <v>98</v>
      </c>
      <c r="D465" t="s">
        <v>62</v>
      </c>
      <c r="E465" t="s">
        <v>774</v>
      </c>
      <c r="F465">
        <f>player_stats[[#This Row],[Clean Sheets]]/MAX('epl_player_stats_24_25 '!AI:AI)*0.5+player_stats[[#This Row],[Goals Prevented Adjusted]]/MAX('epl_player_stats_24_25 '!BG:BG)*0.5</f>
        <v>0.38445378151260506</v>
      </c>
      <c r="G465">
        <f>player_stats[[#This Row],[Clean Sheets]]/MAX('epl_player_stats_24_25 '!AI:AI)*0.5+player_stats[[#This Row],[Clearances]]/MAX('epl_player_stats_24_25 '!AJ:AJ)*0.25+player_stats[[#This Row],[Tackles]]/MAX('epl_player_stats_24_25 '!AM:AM)*0.25</f>
        <v>0.29449139377369044</v>
      </c>
      <c r="H465">
        <f>player_stats[[#This Row],[Touches]]/MAX('epl_player_stats_24_25 '!P:P)</f>
        <v>0.46638780997908574</v>
      </c>
      <c r="I465">
        <f>player_stats[[#This Row],[Goals]]/MAX('epl_player_stats_24_25 '!H:H)*0.6+player_stats[[#This Row],[Assists]]/MAX('epl_player_stats_24_25 '!I:I)*0.25+player_stats[[#This Row],[Shots]]/MAX('epl_player_stats_24_25 '!K:K)*0.15+0.1</f>
        <v>0.11967213114754099</v>
      </c>
      <c r="J465">
        <f>player_stats[[#This Row],[Minutes]]/3420</f>
        <v>0.59064327485380119</v>
      </c>
      <c r="K465" s="2" cm="1">
        <f t="array" ref="K465">_xlfn.IFS(
E465="Goalkeeper",(
7*F465 + 2*J465 + H465),
E465="Defender",(
6*G465+3*H465+2*J465),
E465="Midfielder",(
2*G465+3*H465+4*I465+3*J465),
E465="Forward",(
6.25*I465+5*J465)
)</f>
        <v>4.3473983422870024</v>
      </c>
    </row>
    <row r="466" spans="1:11" x14ac:dyDescent="0.3">
      <c r="A466" t="s">
        <v>497</v>
      </c>
      <c r="B466">
        <v>25</v>
      </c>
      <c r="C466" t="s">
        <v>787</v>
      </c>
      <c r="D466" t="s">
        <v>176</v>
      </c>
      <c r="E466" t="s">
        <v>774</v>
      </c>
      <c r="F466">
        <f>player_stats[[#This Row],[Clean Sheets]]/MAX('epl_player_stats_24_25 '!AI:AI)*0.5+player_stats[[#This Row],[Goals Prevented Adjusted]]/MAX('epl_player_stats_24_25 '!BG:BG)*0.5</f>
        <v>0.49159663865546221</v>
      </c>
      <c r="G466">
        <f>player_stats[[#This Row],[Clean Sheets]]/MAX('epl_player_stats_24_25 '!AI:AI)*0.5+player_stats[[#This Row],[Clearances]]/MAX('epl_player_stats_24_25 '!AJ:AJ)*0.25+player_stats[[#This Row],[Tackles]]/MAX('epl_player_stats_24_25 '!AM:AM)*0.25</f>
        <v>0.47964953706580499</v>
      </c>
      <c r="H466">
        <f>player_stats[[#This Row],[Touches]]/MAX('epl_player_stats_24_25 '!P:P)</f>
        <v>0.61637287122796536</v>
      </c>
      <c r="I466">
        <f>player_stats[[#This Row],[Goals]]/MAX('epl_player_stats_24_25 '!H:H)*0.6+player_stats[[#This Row],[Assists]]/MAX('epl_player_stats_24_25 '!I:I)*0.25+player_stats[[#This Row],[Shots]]/MAX('epl_player_stats_24_25 '!K:K)*0.15+0.1</f>
        <v>0.20314207650273225</v>
      </c>
      <c r="J466">
        <f>player_stats[[#This Row],[Minutes]]/3420</f>
        <v>0.82251461988304098</v>
      </c>
      <c r="K466" s="2" cm="1">
        <f t="array" ref="K466">_xlfn.IFS(
E466="Goalkeeper",(
7*F466 + 2*J466 + H466),
E466="Defender",(
6*G466+3*H466+2*J466),
E466="Midfielder",(
2*G466+3*H466+4*I466+3*J466),
E466="Forward",(
6.25*I466+5*J466)
)</f>
        <v>6.3720450758448077</v>
      </c>
    </row>
    <row r="467" spans="1:11" x14ac:dyDescent="0.3">
      <c r="A467" t="s">
        <v>604</v>
      </c>
      <c r="B467">
        <v>31</v>
      </c>
      <c r="C467" t="s">
        <v>784</v>
      </c>
      <c r="D467" t="s">
        <v>140</v>
      </c>
      <c r="E467" t="s">
        <v>774</v>
      </c>
      <c r="F467">
        <f>player_stats[[#This Row],[Clean Sheets]]/MAX('epl_player_stats_24_25 '!AI:AI)*0.5+player_stats[[#This Row],[Goals Prevented Adjusted]]/MAX('epl_player_stats_24_25 '!BG:BG)*0.5</f>
        <v>0.31302521008403361</v>
      </c>
      <c r="G467">
        <f>player_stats[[#This Row],[Clean Sheets]]/MAX('epl_player_stats_24_25 '!AI:AI)*0.5+player_stats[[#This Row],[Clearances]]/MAX('epl_player_stats_24_25 '!AJ:AJ)*0.25+player_stats[[#This Row],[Tackles]]/MAX('epl_player_stats_24_25 '!AM:AM)*0.25</f>
        <v>0.22070931460883614</v>
      </c>
      <c r="H467">
        <f>player_stats[[#This Row],[Touches]]/MAX('epl_player_stats_24_25 '!P:P)</f>
        <v>0.35673737675530326</v>
      </c>
      <c r="I46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67">
        <f>player_stats[[#This Row],[Minutes]]/3420</f>
        <v>0.3888888888888889</v>
      </c>
      <c r="K467" s="2" cm="1">
        <f t="array" ref="K467">_xlfn.IFS(
E467="Goalkeeper",(
7*F467 + 2*J467 + H467),
E467="Defender",(
6*G467+3*H467+2*J467),
E467="Midfielder",(
2*G467+3*H467+4*I467+3*J467),
E467="Forward",(
6.25*I467+5*J467)
)</f>
        <v>3.1722457956967043</v>
      </c>
    </row>
    <row r="468" spans="1:11" x14ac:dyDescent="0.3">
      <c r="A468" t="s">
        <v>379</v>
      </c>
      <c r="B468">
        <v>28</v>
      </c>
      <c r="C468" t="s">
        <v>356</v>
      </c>
      <c r="D468" t="s">
        <v>59</v>
      </c>
      <c r="E468" t="s">
        <v>773</v>
      </c>
      <c r="F468">
        <f>player_stats[[#This Row],[Clean Sheets]]/MAX('epl_player_stats_24_25 '!AI:AI)*0.5+player_stats[[#This Row],[Goals Prevented Adjusted]]/MAX('epl_player_stats_24_25 '!BG:BG)*0.5</f>
        <v>0.24159663865546221</v>
      </c>
      <c r="G468">
        <f>player_stats[[#This Row],[Clean Sheets]]/MAX('epl_player_stats_24_25 '!AI:AI)*0.5+player_stats[[#This Row],[Clearances]]/MAX('epl_player_stats_24_25 '!AJ:AJ)*0.25+player_stats[[#This Row],[Tackles]]/MAX('epl_player_stats_24_25 '!AM:AM)*0.25</f>
        <v>0.13766078419188466</v>
      </c>
      <c r="H468">
        <f>player_stats[[#This Row],[Touches]]/MAX('epl_player_stats_24_25 '!P:P)</f>
        <v>0.23513594263519569</v>
      </c>
      <c r="I468">
        <f>player_stats[[#This Row],[Goals]]/MAX('epl_player_stats_24_25 '!H:H)*0.6+player_stats[[#This Row],[Assists]]/MAX('epl_player_stats_24_25 '!I:I)*0.25+player_stats[[#This Row],[Shots]]/MAX('epl_player_stats_24_25 '!K:K)*0.15+0.1</f>
        <v>0.12704918032786885</v>
      </c>
      <c r="J468">
        <f>player_stats[[#This Row],[Minutes]]/3420</f>
        <v>0.36228070175438598</v>
      </c>
      <c r="K468" s="2" cm="1">
        <f t="array" ref="K468">_xlfn.IFS(
E468="Goalkeeper",(
7*F468 + 2*J468 + H468),
E468="Defender",(
6*G468+3*H468+2*J468),
E468="Midfielder",(
2*G468+3*H468+4*I468+3*J468),
E468="Forward",(
6.25*I468+5*J468)
)</f>
        <v>2.57576822286399</v>
      </c>
    </row>
    <row r="469" spans="1:11" x14ac:dyDescent="0.3">
      <c r="A469" t="s">
        <v>198</v>
      </c>
      <c r="B469">
        <v>22</v>
      </c>
      <c r="C469" t="s">
        <v>170</v>
      </c>
      <c r="D469" t="s">
        <v>74</v>
      </c>
      <c r="E469" t="s">
        <v>774</v>
      </c>
      <c r="F469">
        <f>player_stats[[#This Row],[Clean Sheets]]/MAX('epl_player_stats_24_25 '!AI:AI)*0.5+player_stats[[#This Row],[Goals Prevented Adjusted]]/MAX('epl_player_stats_24_25 '!BG:BG)*0.5</f>
        <v>0.38445378151260506</v>
      </c>
      <c r="G469">
        <f>player_stats[[#This Row],[Clean Sheets]]/MAX('epl_player_stats_24_25 '!AI:AI)*0.5+player_stats[[#This Row],[Clearances]]/MAX('epl_player_stats_24_25 '!AJ:AJ)*0.25+player_stats[[#This Row],[Tackles]]/MAX('epl_player_stats_24_25 '!AM:AM)*0.25</f>
        <v>0.38721027776051697</v>
      </c>
      <c r="H469">
        <f>player_stats[[#This Row],[Touches]]/MAX('epl_player_stats_24_25 '!P:P)</f>
        <v>0.48640573648043023</v>
      </c>
      <c r="I469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469">
        <f>player_stats[[#This Row],[Minutes]]/3420</f>
        <v>0.75672514619883036</v>
      </c>
      <c r="K469" s="2" cm="1">
        <f t="array" ref="K469">_xlfn.IFS(
E469="Goalkeeper",(
7*F469 + 2*J469 + H469),
E469="Defender",(
6*G469+3*H469+2*J469),
E469="Midfielder",(
2*G469+3*H469+4*I469+3*J469),
E469="Forward",(
6.25*I469+5*J469)
)</f>
        <v>5.2959291684020533</v>
      </c>
    </row>
    <row r="470" spans="1:11" x14ac:dyDescent="0.3">
      <c r="A470" t="s">
        <v>341</v>
      </c>
      <c r="B470">
        <v>28</v>
      </c>
      <c r="C470" t="s">
        <v>329</v>
      </c>
      <c r="D470" t="s">
        <v>163</v>
      </c>
      <c r="E470" t="s">
        <v>774</v>
      </c>
      <c r="F470">
        <f>player_stats[[#This Row],[Clean Sheets]]/MAX('epl_player_stats_24_25 '!AI:AI)*0.5+player_stats[[#This Row],[Goals Prevented Adjusted]]/MAX('epl_player_stats_24_25 '!BG:BG)*0.5</f>
        <v>0.34873949579831931</v>
      </c>
      <c r="G470">
        <f>player_stats[[#This Row],[Clean Sheets]]/MAX('epl_player_stats_24_25 '!AI:AI)*0.5+player_stats[[#This Row],[Clearances]]/MAX('epl_player_stats_24_25 '!AJ:AJ)*0.25+player_stats[[#This Row],[Tackles]]/MAX('epl_player_stats_24_25 '!AM:AM)*0.25</f>
        <v>0.34223730814639908</v>
      </c>
      <c r="H470">
        <f>player_stats[[#This Row],[Touches]]/MAX('epl_player_stats_24_25 '!P:P)</f>
        <v>0.73677920525844043</v>
      </c>
      <c r="I470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470">
        <f>player_stats[[#This Row],[Minutes]]/3420</f>
        <v>0.77865497076023393</v>
      </c>
      <c r="K470" s="2" cm="1">
        <f t="array" ref="K470">_xlfn.IFS(
E470="Goalkeeper",(
7*F470 + 2*J470 + H470),
E470="Defender",(
6*G470+3*H470+2*J470),
E470="Midfielder",(
2*G470+3*H470+4*I470+3*J470),
E470="Forward",(
6.25*I470+5*J470)
)</f>
        <v>5.8210714061741839</v>
      </c>
    </row>
    <row r="471" spans="1:11" x14ac:dyDescent="0.3">
      <c r="A471" t="s">
        <v>529</v>
      </c>
      <c r="B471">
        <v>19</v>
      </c>
      <c r="C471" t="s">
        <v>786</v>
      </c>
      <c r="D471" t="s">
        <v>59</v>
      </c>
      <c r="E471" t="s">
        <v>774</v>
      </c>
      <c r="F471">
        <f>player_stats[[#This Row],[Clean Sheets]]/MAX('epl_player_stats_24_25 '!AI:AI)*0.5+player_stats[[#This Row],[Goals Prevented Adjusted]]/MAX('epl_player_stats_24_25 '!BG:BG)*0.5</f>
        <v>0.45588235294117652</v>
      </c>
      <c r="G471">
        <f>player_stats[[#This Row],[Clean Sheets]]/MAX('epl_player_stats_24_25 '!AI:AI)*0.5+player_stats[[#This Row],[Clearances]]/MAX('epl_player_stats_24_25 '!AJ:AJ)*0.25+player_stats[[#This Row],[Tackles]]/MAX('epl_player_stats_24_25 '!AM:AM)*0.25</f>
        <v>0.41170850680420057</v>
      </c>
      <c r="H471">
        <f>player_stats[[#This Row],[Touches]]/MAX('epl_player_stats_24_25 '!P:P)</f>
        <v>0.56976396773229754</v>
      </c>
      <c r="I471">
        <f>player_stats[[#This Row],[Goals]]/MAX('epl_player_stats_24_25 '!H:H)*0.6+player_stats[[#This Row],[Assists]]/MAX('epl_player_stats_24_25 '!I:I)*0.25+player_stats[[#This Row],[Shots]]/MAX('epl_player_stats_24_25 '!K:K)*0.15+0.1</f>
        <v>0.18260473588342441</v>
      </c>
      <c r="J471">
        <f>player_stats[[#This Row],[Minutes]]/3420</f>
        <v>0.64093567251461991</v>
      </c>
      <c r="K471" s="2" cm="1">
        <f t="array" ref="K471">_xlfn.IFS(
E471="Goalkeeper",(
7*F471 + 2*J471 + H471),
E471="Defender",(
6*G471+3*H471+2*J471),
E471="Midfielder",(
2*G471+3*H471+4*I471+3*J471),
E471="Forward",(
6.25*I471+5*J471)
)</f>
        <v>5.4614142890513353</v>
      </c>
    </row>
    <row r="472" spans="1:11" x14ac:dyDescent="0.3">
      <c r="A472" t="s">
        <v>503</v>
      </c>
      <c r="B472">
        <v>18</v>
      </c>
      <c r="C472" t="s">
        <v>787</v>
      </c>
      <c r="D472" t="s">
        <v>96</v>
      </c>
      <c r="E472" t="s">
        <v>774</v>
      </c>
      <c r="F472">
        <f>player_stats[[#This Row],[Clean Sheets]]/MAX('epl_player_stats_24_25 '!AI:AI)*0.5+player_stats[[#This Row],[Goals Prevented Adjusted]]/MAX('epl_player_stats_24_25 '!BG:BG)*0.5</f>
        <v>0.24159663865546221</v>
      </c>
      <c r="G472">
        <f>player_stats[[#This Row],[Clean Sheets]]/MAX('epl_player_stats_24_25 '!AI:AI)*0.5+player_stats[[#This Row],[Clearances]]/MAX('epl_player_stats_24_25 '!AJ:AJ)*0.25+player_stats[[#This Row],[Tackles]]/MAX('epl_player_stats_24_25 '!AM:AM)*0.25</f>
        <v>8.0135773317591502E-2</v>
      </c>
      <c r="H472">
        <f>player_stats[[#This Row],[Touches]]/MAX('epl_player_stats_24_25 '!P:P)</f>
        <v>0.27039139527935463</v>
      </c>
      <c r="I472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2">
        <f>player_stats[[#This Row],[Minutes]]/3420</f>
        <v>0.33976608187134505</v>
      </c>
      <c r="K472" s="2" cm="1">
        <f t="array" ref="K472">_xlfn.IFS(
E472="Goalkeeper",(
7*F472 + 2*J472 + H472),
E472="Defender",(
6*G472+3*H472+2*J472),
E472="Midfielder",(
2*G472+3*H472+4*I472+3*J472),
E472="Forward",(
6.25*I472+5*J472)
)</f>
        <v>1.9715209894863031</v>
      </c>
    </row>
    <row r="473" spans="1:11" x14ac:dyDescent="0.3">
      <c r="A473" t="s">
        <v>339</v>
      </c>
      <c r="B473">
        <v>27</v>
      </c>
      <c r="C473" t="s">
        <v>329</v>
      </c>
      <c r="D473" t="s">
        <v>96</v>
      </c>
      <c r="E473" t="s">
        <v>774</v>
      </c>
      <c r="F473">
        <f>player_stats[[#This Row],[Clean Sheets]]/MAX('epl_player_stats_24_25 '!AI:AI)*0.5+player_stats[[#This Row],[Goals Prevented Adjusted]]/MAX('epl_player_stats_24_25 '!BG:BG)*0.5</f>
        <v>0.24159663865546221</v>
      </c>
      <c r="G473">
        <f>player_stats[[#This Row],[Clean Sheets]]/MAX('epl_player_stats_24_25 '!AI:AI)*0.5+player_stats[[#This Row],[Clearances]]/MAX('epl_player_stats_24_25 '!AJ:AJ)*0.25+player_stats[[#This Row],[Tackles]]/MAX('epl_player_stats_24_25 '!AM:AM)*0.25</f>
        <v>0.15690051575219038</v>
      </c>
      <c r="H473">
        <f>player_stats[[#This Row],[Touches]]/MAX('epl_player_stats_24_25 '!P:P)</f>
        <v>0.27218404541380342</v>
      </c>
      <c r="I47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3">
        <f>player_stats[[#This Row],[Minutes]]/3420</f>
        <v>0.39035087719298245</v>
      </c>
      <c r="K473" s="2" cm="1">
        <f t="array" ref="K473">_xlfn.IFS(
E473="Goalkeeper",(
7*F473 + 2*J473 + H473),
E473="Defender",(
6*G473+3*H473+2*J473),
E473="Midfielder",(
2*G473+3*H473+4*I473+3*J473),
E473="Forward",(
6.25*I473+5*J473)
)</f>
        <v>2.5386569851405176</v>
      </c>
    </row>
    <row r="474" spans="1:11" x14ac:dyDescent="0.3">
      <c r="A474" t="s">
        <v>645</v>
      </c>
      <c r="B474">
        <v>29</v>
      </c>
      <c r="C474" t="s">
        <v>783</v>
      </c>
      <c r="D474" t="s">
        <v>59</v>
      </c>
      <c r="E474" t="s">
        <v>773</v>
      </c>
      <c r="F474">
        <f>player_stats[[#This Row],[Clean Sheets]]/MAX('epl_player_stats_24_25 '!AI:AI)*0.5+player_stats[[#This Row],[Goals Prevented Adjusted]]/MAX('epl_player_stats_24_25 '!BG:BG)*0.5</f>
        <v>0.34873949579831931</v>
      </c>
      <c r="G474">
        <f>player_stats[[#This Row],[Clean Sheets]]/MAX('epl_player_stats_24_25 '!AI:AI)*0.5+player_stats[[#This Row],[Clearances]]/MAX('epl_player_stats_24_25 '!AJ:AJ)*0.25+player_stats[[#This Row],[Tackles]]/MAX('epl_player_stats_24_25 '!AM:AM)*0.25</f>
        <v>0.20759802398558377</v>
      </c>
      <c r="H474">
        <f>player_stats[[#This Row],[Touches]]/MAX('epl_player_stats_24_25 '!P:P)</f>
        <v>0.32506722438004182</v>
      </c>
      <c r="I474">
        <f>player_stats[[#This Row],[Goals]]/MAX('epl_player_stats_24_25 '!H:H)*0.6+player_stats[[#This Row],[Assists]]/MAX('epl_player_stats_24_25 '!I:I)*0.25+player_stats[[#This Row],[Shots]]/MAX('epl_player_stats_24_25 '!K:K)*0.15+0.1</f>
        <v>0.15077413479052823</v>
      </c>
      <c r="J474">
        <f>player_stats[[#This Row],[Minutes]]/3420</f>
        <v>0.42105263157894735</v>
      </c>
      <c r="K474" s="2" cm="1">
        <f t="array" ref="K474">_xlfn.IFS(
E474="Goalkeeper",(
7*F474 + 2*J474 + H474),
E474="Defender",(
6*G474+3*H474+2*J474),
E474="Midfielder",(
2*G474+3*H474+4*I474+3*J474),
E474="Forward",(
6.25*I474+5*J474)
)</f>
        <v>3.2566521550102481</v>
      </c>
    </row>
    <row r="475" spans="1:11" x14ac:dyDescent="0.3">
      <c r="A475" t="s">
        <v>526</v>
      </c>
      <c r="B475">
        <v>24</v>
      </c>
      <c r="C475" t="s">
        <v>786</v>
      </c>
      <c r="D475" t="s">
        <v>59</v>
      </c>
      <c r="E475" t="s">
        <v>773</v>
      </c>
      <c r="F475">
        <f>player_stats[[#This Row],[Clean Sheets]]/MAX('epl_player_stats_24_25 '!AI:AI)*0.5+player_stats[[#This Row],[Goals Prevented Adjusted]]/MAX('epl_player_stats_24_25 '!BG:BG)*0.5</f>
        <v>0.20588235294117649</v>
      </c>
      <c r="G475">
        <f>player_stats[[#This Row],[Clean Sheets]]/MAX('epl_player_stats_24_25 '!AI:AI)*0.5+player_stats[[#This Row],[Clearances]]/MAX('epl_player_stats_24_25 '!AJ:AJ)*0.25+player_stats[[#This Row],[Tackles]]/MAX('epl_player_stats_24_25 '!AM:AM)*0.25</f>
        <v>6.1556266699807363E-2</v>
      </c>
      <c r="H475">
        <f>player_stats[[#This Row],[Touches]]/MAX('epl_player_stats_24_25 '!P:P)</f>
        <v>0.17388706304152973</v>
      </c>
      <c r="I475">
        <f>player_stats[[#This Row],[Goals]]/MAX('epl_player_stats_24_25 '!H:H)*0.6+player_stats[[#This Row],[Assists]]/MAX('epl_player_stats_24_25 '!I:I)*0.25+player_stats[[#This Row],[Shots]]/MAX('epl_player_stats_24_25 '!K:K)*0.15+0.1</f>
        <v>0.17204007285974499</v>
      </c>
      <c r="J475">
        <f>player_stats[[#This Row],[Minutes]]/3420</f>
        <v>0.31403508771929822</v>
      </c>
      <c r="K475" s="2" cm="1">
        <f t="array" ref="K475">_xlfn.IFS(
E475="Goalkeeper",(
7*F475 + 2*J475 + H475),
E475="Defender",(
6*G475+3*H475+2*J475),
E475="Midfielder",(
2*G475+3*H475+4*I475+3*J475),
E475="Forward",(
6.25*I475+5*J475)
)</f>
        <v>2.2750392771210786</v>
      </c>
    </row>
    <row r="476" spans="1:11" x14ac:dyDescent="0.3">
      <c r="A476" t="s">
        <v>414</v>
      </c>
      <c r="B476">
        <v>23</v>
      </c>
      <c r="C476" t="s">
        <v>391</v>
      </c>
      <c r="D476" t="s">
        <v>59</v>
      </c>
      <c r="E476" t="s">
        <v>773</v>
      </c>
      <c r="F476">
        <f>player_stats[[#This Row],[Clean Sheets]]/MAX('epl_player_stats_24_25 '!AI:AI)*0.5+player_stats[[#This Row],[Goals Prevented Adjusted]]/MAX('epl_player_stats_24_25 '!BG:BG)*0.5</f>
        <v>0.24159663865546221</v>
      </c>
      <c r="G476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8.5518548437208713E-2</v>
      </c>
      <c r="H476">
        <f>player_stats[[#This Row],[Touches]]/MAX('epl_player_stats_24_25 '!P:P)</f>
        <v>0.19211233940842545</v>
      </c>
      <c r="I476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6">
        <f>player_stats[[#This Row],[Minutes]]/3420</f>
        <v>0.32748538011695905</v>
      </c>
      <c r="K476" s="2" cm="1">
        <f t="array" ref="K476">_xlfn.IFS(
E476="Goalkeeper",(
7*F476 + 2*J476 + H476),
E476="Defender",(
6*G476+3*H476+2*J476),
E476="Midfielder",(
2*G476+3*H476+4*I476+3*J476),
E476="Forward",(
6.25*I476+5*J476)
)</f>
        <v>2.1790105833194233</v>
      </c>
    </row>
    <row r="477" spans="1:11" x14ac:dyDescent="0.3">
      <c r="A477" t="s">
        <v>647</v>
      </c>
      <c r="B477">
        <v>24</v>
      </c>
      <c r="C477" t="s">
        <v>783</v>
      </c>
      <c r="D477" t="s">
        <v>96</v>
      </c>
      <c r="E477" t="s">
        <v>774</v>
      </c>
      <c r="F477">
        <f>player_stats[[#This Row],[Clean Sheets]]/MAX('epl_player_stats_24_25 '!AI:AI)*0.5+player_stats[[#This Row],[Goals Prevented Adjusted]]/MAX('epl_player_stats_24_25 '!BG:BG)*0.5</f>
        <v>0.24159663865546221</v>
      </c>
      <c r="G477">
        <f>player_stats[[#This Row],[Clean Sheets]]/MAX('epl_player_stats_24_25 '!AI:AI)*0.5+player_stats[[#This Row],[Clearances]]/MAX('epl_player_stats_24_25 '!AJ:AJ)*0.25+player_stats[[#This Row],[Tackles]]/MAX('epl_player_stats_24_25 '!AM:AM)*0.25</f>
        <v>0.20877089417759273</v>
      </c>
      <c r="H477">
        <f>player_stats[[#This Row],[Touches]]/MAX('epl_player_stats_24_25 '!P:P)</f>
        <v>0.40244995518374665</v>
      </c>
      <c r="I47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7">
        <f>player_stats[[#This Row],[Minutes]]/3420</f>
        <v>0.53538011695906429</v>
      </c>
      <c r="K477" s="2" cm="1">
        <f t="array" ref="K477">_xlfn.IFS(
E477="Goalkeeper",(
7*F477 + 2*J477 + H477),
E477="Defender",(
6*G477+3*H477+2*J477),
E477="Midfielder",(
2*G477+3*H477+4*I477+3*J477),
E477="Forward",(
6.25*I477+5*J477)
)</f>
        <v>3.5307354645349251</v>
      </c>
    </row>
    <row r="478" spans="1:11" x14ac:dyDescent="0.3">
      <c r="A478" t="s">
        <v>382</v>
      </c>
      <c r="B478">
        <v>25</v>
      </c>
      <c r="C478" t="s">
        <v>356</v>
      </c>
      <c r="D478" t="s">
        <v>59</v>
      </c>
      <c r="E478" t="s">
        <v>774</v>
      </c>
      <c r="F478">
        <f>player_stats[[#This Row],[Clean Sheets]]/MAX('epl_player_stats_24_25 '!AI:AI)*0.5+player_stats[[#This Row],[Goals Prevented Adjusted]]/MAX('epl_player_stats_24_25 '!BG:BG)*0.5</f>
        <v>0.24159663865546221</v>
      </c>
      <c r="G478">
        <f>player_stats[[#This Row],[Clean Sheets]]/MAX('epl_player_stats_24_25 '!AI:AI)*0.5+player_stats[[#This Row],[Clearances]]/MAX('epl_player_stats_24_25 '!AJ:AJ)*0.25+player_stats[[#This Row],[Tackles]]/MAX('epl_player_stats_24_25 '!AM:AM)*0.25</f>
        <v>0.13114397564158331</v>
      </c>
      <c r="H478">
        <f>player_stats[[#This Row],[Touches]]/MAX('epl_player_stats_24_25 '!P:P)</f>
        <v>0.20974006573050494</v>
      </c>
      <c r="I47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78">
        <f>player_stats[[#This Row],[Minutes]]/3420</f>
        <v>0.34678362573099414</v>
      </c>
      <c r="K478" s="2" cm="1">
        <f t="array" ref="K478">_xlfn.IFS(
E478="Goalkeeper",(
7*F478 + 2*J478 + H478),
E478="Defender",(
6*G478+3*H478+2*J478),
E478="Midfielder",(
2*G478+3*H478+4*I478+3*J478),
E478="Forward",(
6.25*I478+5*J478)
)</f>
        <v>2.109651302503003</v>
      </c>
    </row>
    <row r="479" spans="1:11" x14ac:dyDescent="0.3">
      <c r="A479" t="s">
        <v>155</v>
      </c>
      <c r="B479">
        <v>27</v>
      </c>
      <c r="C479" t="s">
        <v>131</v>
      </c>
      <c r="D479" t="s">
        <v>105</v>
      </c>
      <c r="E479" t="s">
        <v>774</v>
      </c>
      <c r="F479">
        <f>player_stats[[#This Row],[Clean Sheets]]/MAX('epl_player_stats_24_25 '!AI:AI)*0.5+player_stats[[#This Row],[Goals Prevented Adjusted]]/MAX('epl_player_stats_24_25 '!BG:BG)*0.5</f>
        <v>0.24159663865546221</v>
      </c>
      <c r="G479">
        <f>player_stats[[#This Row],[Clean Sheets]]/MAX('epl_player_stats_24_25 '!AI:AI)*0.5+player_stats[[#This Row],[Clearances]]/MAX('epl_player_stats_24_25 '!AJ:AJ)*0.25+player_stats[[#This Row],[Tackles]]/MAX('epl_player_stats_24_25 '!AM:AM)*0.25</f>
        <v>0.16893991176287826</v>
      </c>
      <c r="H479">
        <f>player_stats[[#This Row],[Touches]]/MAX('epl_player_stats_24_25 '!P:P)</f>
        <v>0.27427547057066032</v>
      </c>
      <c r="I47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79">
        <f>player_stats[[#This Row],[Minutes]]/3420</f>
        <v>0.32397660818713453</v>
      </c>
      <c r="K479" s="2" cm="1">
        <f t="array" ref="K479">_xlfn.IFS(
E479="Goalkeeper",(
7*F479 + 2*J479 + H479),
E479="Defender",(
6*G479+3*H479+2*J479),
E479="Midfielder",(
2*G479+3*H479+4*I479+3*J479),
E479="Forward",(
6.25*I479+5*J479)
)</f>
        <v>2.4844190986635195</v>
      </c>
    </row>
    <row r="480" spans="1:11" x14ac:dyDescent="0.3">
      <c r="A480" t="s">
        <v>130</v>
      </c>
      <c r="B480">
        <v>33</v>
      </c>
      <c r="C480" t="s">
        <v>131</v>
      </c>
      <c r="D480" t="s">
        <v>59</v>
      </c>
      <c r="E480" t="s">
        <v>774</v>
      </c>
      <c r="F480">
        <f>player_stats[[#This Row],[Clean Sheets]]/MAX('epl_player_stats_24_25 '!AI:AI)*0.5+player_stats[[#This Row],[Goals Prevented Adjusted]]/MAX('epl_player_stats_24_25 '!BG:BG)*0.5</f>
        <v>0.31302521008403361</v>
      </c>
      <c r="G480">
        <f>player_stats[[#This Row],[Clean Sheets]]/MAX('epl_player_stats_24_25 '!AI:AI)*0.5+player_stats[[#This Row],[Clearances]]/MAX('epl_player_stats_24_25 '!AJ:AJ)*0.25+player_stats[[#This Row],[Tackles]]/MAX('epl_player_stats_24_25 '!AM:AM)*0.25</f>
        <v>0.19151183744485178</v>
      </c>
      <c r="H480">
        <f>player_stats[[#This Row],[Touches]]/MAX('epl_player_stats_24_25 '!P:P)</f>
        <v>0.25545264415894831</v>
      </c>
      <c r="I480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80">
        <f>player_stats[[#This Row],[Minutes]]/3420</f>
        <v>0.46666666666666667</v>
      </c>
      <c r="K480" s="2" cm="1">
        <f t="array" ref="K480">_xlfn.IFS(
E480="Goalkeeper",(
7*F480 + 2*J480 + H480),
E480="Defender",(
6*G480+3*H480+2*J480),
E480="Midfielder",(
2*G480+3*H480+4*I480+3*J480),
E480="Forward",(
6.25*I480+5*J480)
)</f>
        <v>2.8487622904792893</v>
      </c>
    </row>
    <row r="481" spans="1:11" x14ac:dyDescent="0.3">
      <c r="A481" t="s">
        <v>401</v>
      </c>
      <c r="B481">
        <v>28</v>
      </c>
      <c r="C481" t="s">
        <v>391</v>
      </c>
      <c r="D481" t="s">
        <v>59</v>
      </c>
      <c r="E481" t="s">
        <v>773</v>
      </c>
      <c r="F481">
        <f>player_stats[[#This Row],[Clean Sheets]]/MAX('epl_player_stats_24_25 '!AI:AI)*0.5+player_stats[[#This Row],[Goals Prevented Adjusted]]/MAX('epl_player_stats_24_25 '!BG:BG)*0.5</f>
        <v>0.20588235294117649</v>
      </c>
      <c r="G481">
        <f>player_stats[[#This Row],[Clean Sheets]]/MAX('epl_player_stats_24_25 '!AI:AI)*0.5+player_stats[[#This Row],[Clearances]]/MAX('epl_player_stats_24_25 '!AJ:AJ)*0.25+player_stats[[#This Row],[Tackles]]/MAX('epl_player_stats_24_25 '!AM:AM)*0.25</f>
        <v>6.3707823277201259E-2</v>
      </c>
      <c r="H481">
        <f>player_stats[[#This Row],[Touches]]/MAX('epl_player_stats_24_25 '!P:P)</f>
        <v>0.35673737675530326</v>
      </c>
      <c r="I481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481">
        <f>player_stats[[#This Row],[Minutes]]/3420</f>
        <v>0.45029239766081869</v>
      </c>
      <c r="K481" s="2" cm="1">
        <f t="array" ref="K481">_xlfn.IFS(
E481="Goalkeeper",(
7*F481 + 2*J481 + H481),
E481="Defender",(
6*G481+3*H481+2*J481),
E481="Midfielder",(
2*G481+3*H481+4*I481+3*J481),
E481="Forward",(
6.25*I481+5*J481)
)</f>
        <v>3.1579767366515847</v>
      </c>
    </row>
    <row r="482" spans="1:11" x14ac:dyDescent="0.3">
      <c r="A482" t="s">
        <v>85</v>
      </c>
      <c r="B482">
        <v>21</v>
      </c>
      <c r="C482" t="s">
        <v>58</v>
      </c>
      <c r="D482" t="s">
        <v>59</v>
      </c>
      <c r="E482" t="s">
        <v>775</v>
      </c>
      <c r="F482">
        <f>player_stats[[#This Row],[Clean Sheets]]/MAX('epl_player_stats_24_25 '!AI:AI)*0.5+player_stats[[#This Row],[Goals Prevented Adjusted]]/MAX('epl_player_stats_24_25 '!BG:BG)*0.5</f>
        <v>0.20588235294117649</v>
      </c>
      <c r="G48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82">
        <f>player_stats[[#This Row],[Touches]]/MAX('epl_player_stats_24_25 '!P:P)</f>
        <v>2.9877502240812666E-4</v>
      </c>
      <c r="I48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82">
        <f>player_stats[[#This Row],[Minutes]]/3420</f>
        <v>1.7543859649122807E-3</v>
      </c>
      <c r="K482" s="2" cm="1">
        <f t="array" ref="K482">_xlfn.IFS(
E482="Goalkeeper",(
7*F482 + 2*J482 + H482),
E482="Defender",(
6*G482+3*H482+2*J482),
E482="Midfielder",(
2*G482+3*H482+4*I482+3*J482),
E482="Forward",(
6.25*I482+5*J482)
)</f>
        <v>0.64914078228357786</v>
      </c>
    </row>
    <row r="483" spans="1:11" x14ac:dyDescent="0.3">
      <c r="A483" t="s">
        <v>620</v>
      </c>
      <c r="B483">
        <v>23</v>
      </c>
      <c r="C483" t="s">
        <v>784</v>
      </c>
      <c r="D483" t="s">
        <v>74</v>
      </c>
      <c r="E483" t="s">
        <v>774</v>
      </c>
      <c r="F483">
        <f>player_stats[[#This Row],[Clean Sheets]]/MAX('epl_player_stats_24_25 '!AI:AI)*0.5+player_stats[[#This Row],[Goals Prevented Adjusted]]/MAX('epl_player_stats_24_25 '!BG:BG)*0.5</f>
        <v>0.24159663865546221</v>
      </c>
      <c r="G483">
        <f>player_stats[[#This Row],[Clean Sheets]]/MAX('epl_player_stats_24_25 '!AI:AI)*0.5+player_stats[[#This Row],[Clearances]]/MAX('epl_player_stats_24_25 '!AJ:AJ)*0.25+player_stats[[#This Row],[Tackles]]/MAX('epl_player_stats_24_25 '!AM:AM)*0.25</f>
        <v>9.3767476542596151E-2</v>
      </c>
      <c r="H483">
        <f>player_stats[[#This Row],[Touches]]/MAX('epl_player_stats_24_25 '!P:P)</f>
        <v>0.27367792052584405</v>
      </c>
      <c r="I483">
        <f>player_stats[[#This Row],[Goals]]/MAX('epl_player_stats_24_25 '!H:H)*0.6+player_stats[[#This Row],[Assists]]/MAX('epl_player_stats_24_25 '!I:I)*0.25+player_stats[[#This Row],[Shots]]/MAX('epl_player_stats_24_25 '!K:K)*0.15+0.1</f>
        <v>0.14253187613843352</v>
      </c>
      <c r="J483">
        <f>player_stats[[#This Row],[Minutes]]/3420</f>
        <v>0.29766081871345029</v>
      </c>
      <c r="K483" s="2" cm="1">
        <f t="array" ref="K483">_xlfn.IFS(
E483="Goalkeeper",(
7*F483 + 2*J483 + H483),
E483="Defender",(
6*G483+3*H483+2*J483),
E483="Midfielder",(
2*G483+3*H483+4*I483+3*J483),
E483="Forward",(
6.25*I483+5*J483)
)</f>
        <v>1.9789602582600097</v>
      </c>
    </row>
    <row r="484" spans="1:11" x14ac:dyDescent="0.3">
      <c r="A484" t="s">
        <v>649</v>
      </c>
      <c r="B484">
        <v>26</v>
      </c>
      <c r="C484" t="s">
        <v>783</v>
      </c>
      <c r="D484" t="s">
        <v>443</v>
      </c>
      <c r="E484" t="s">
        <v>774</v>
      </c>
      <c r="F484">
        <f>player_stats[[#This Row],[Clean Sheets]]/MAX('epl_player_stats_24_25 '!AI:AI)*0.5+player_stats[[#This Row],[Goals Prevented Adjusted]]/MAX('epl_player_stats_24_25 '!BG:BG)*0.5</f>
        <v>0.27731092436974791</v>
      </c>
      <c r="G484">
        <f>player_stats[[#This Row],[Clean Sheets]]/MAX('epl_player_stats_24_25 '!AI:AI)*0.5+player_stats[[#This Row],[Clearances]]/MAX('epl_player_stats_24_25 '!AJ:AJ)*0.25+player_stats[[#This Row],[Tackles]]/MAX('epl_player_stats_24_25 '!AM:AM)*0.25</f>
        <v>0.26428416081526129</v>
      </c>
      <c r="H484">
        <f>player_stats[[#This Row],[Touches]]/MAX('epl_player_stats_24_25 '!P:P)</f>
        <v>0.47057066029279954</v>
      </c>
      <c r="I484">
        <f>player_stats[[#This Row],[Goals]]/MAX('epl_player_stats_24_25 '!H:H)*0.6+player_stats[[#This Row],[Assists]]/MAX('epl_player_stats_24_25 '!I:I)*0.25+player_stats[[#This Row],[Shots]]/MAX('epl_player_stats_24_25 '!K:K)*0.15+0.1</f>
        <v>0.14426229508196722</v>
      </c>
      <c r="J484">
        <f>player_stats[[#This Row],[Minutes]]/3420</f>
        <v>0.59561403508771926</v>
      </c>
      <c r="K484" s="2" cm="1">
        <f t="array" ref="K484">_xlfn.IFS(
E484="Goalkeeper",(
7*F484 + 2*J484 + H484),
E484="Defender",(
6*G484+3*H484+2*J484),
E484="Midfielder",(
2*G484+3*H484+4*I484+3*J484),
E484="Forward",(
6.25*I484+5*J484)
)</f>
        <v>4.1886450159454052</v>
      </c>
    </row>
    <row r="485" spans="1:11" x14ac:dyDescent="0.3">
      <c r="A485" t="s">
        <v>409</v>
      </c>
      <c r="B485">
        <v>23</v>
      </c>
      <c r="C485" t="s">
        <v>391</v>
      </c>
      <c r="D485" t="s">
        <v>59</v>
      </c>
      <c r="E485" t="s">
        <v>774</v>
      </c>
      <c r="F485">
        <f>player_stats[[#This Row],[Clean Sheets]]/MAX('epl_player_stats_24_25 '!AI:AI)*0.5+player_stats[[#This Row],[Goals Prevented Adjusted]]/MAX('epl_player_stats_24_25 '!BG:BG)*0.5</f>
        <v>0.27731092436974791</v>
      </c>
      <c r="G485">
        <f>player_stats[[#This Row],[Clean Sheets]]/MAX('epl_player_stats_24_25 '!AI:AI)*0.5+player_stats[[#This Row],[Clearances]]/MAX('epl_player_stats_24_25 '!AJ:AJ)*0.25+player_stats[[#This Row],[Tackles]]/MAX('epl_player_stats_24_25 '!AM:AM)*0.25</f>
        <v>0.17618685142608587</v>
      </c>
      <c r="H485">
        <f>player_stats[[#This Row],[Touches]]/MAX('epl_player_stats_24_25 '!P:P)</f>
        <v>0.23872124290409322</v>
      </c>
      <c r="I485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85">
        <f>player_stats[[#This Row],[Minutes]]/3420</f>
        <v>0.32514619883040935</v>
      </c>
      <c r="K485" s="2" cm="1">
        <f t="array" ref="K485">_xlfn.IFS(
E485="Goalkeeper",(
7*F485 + 2*J485 + H485),
E485="Defender",(
6*G485+3*H485+2*J485),
E485="Midfielder",(
2*G485+3*H485+4*I485+3*J485),
E485="Forward",(
6.25*I485+5*J485)
)</f>
        <v>2.4235772349296139</v>
      </c>
    </row>
    <row r="486" spans="1:11" x14ac:dyDescent="0.3">
      <c r="A486" t="s">
        <v>200</v>
      </c>
      <c r="B486">
        <v>20</v>
      </c>
      <c r="C486" t="s">
        <v>170</v>
      </c>
      <c r="D486" t="s">
        <v>88</v>
      </c>
      <c r="E486" t="s">
        <v>773</v>
      </c>
      <c r="F486">
        <f>player_stats[[#This Row],[Clean Sheets]]/MAX('epl_player_stats_24_25 '!AI:AI)*0.5+player_stats[[#This Row],[Goals Prevented Adjusted]]/MAX('epl_player_stats_24_25 '!BG:BG)*0.5</f>
        <v>0.27731092436974791</v>
      </c>
      <c r="G486">
        <f>player_stats[[#This Row],[Clean Sheets]]/MAX('epl_player_stats_24_25 '!AI:AI)*0.5+player_stats[[#This Row],[Clearances]]/MAX('epl_player_stats_24_25 '!AJ:AJ)*0.25+player_stats[[#This Row],[Tackles]]/MAX('epl_player_stats_24_25 '!AM:AM)*0.25</f>
        <v>0.19555862797489593</v>
      </c>
      <c r="H486">
        <f>player_stats[[#This Row],[Touches]]/MAX('epl_player_stats_24_25 '!P:P)</f>
        <v>0.3035554227666567</v>
      </c>
      <c r="I486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486">
        <f>player_stats[[#This Row],[Minutes]]/3420</f>
        <v>0.42163742690058481</v>
      </c>
      <c r="K486" s="2" cm="1">
        <f t="array" ref="K486">_xlfn.IFS(
E486="Goalkeeper",(
7*F486 + 2*J486 + H486),
E486="Defender",(
6*G486+3*H486+2*J486),
E486="Midfielder",(
2*G486+3*H486+4*I486+3*J486),
E486="Forward",(
6.25*I486+5*J486)
)</f>
        <v>3.0552203951154508</v>
      </c>
    </row>
    <row r="487" spans="1:11" x14ac:dyDescent="0.3">
      <c r="A487" t="s">
        <v>394</v>
      </c>
      <c r="B487">
        <v>25</v>
      </c>
      <c r="C487" t="s">
        <v>391</v>
      </c>
      <c r="D487" t="s">
        <v>96</v>
      </c>
      <c r="E487" t="s">
        <v>773</v>
      </c>
      <c r="F487">
        <f>player_stats[[#This Row],[Clean Sheets]]/MAX('epl_player_stats_24_25 '!AI:AI)*0.5+player_stats[[#This Row],[Goals Prevented Adjusted]]/MAX('epl_player_stats_24_25 '!BG:BG)*0.5</f>
        <v>0.24159663865546221</v>
      </c>
      <c r="G487">
        <f>player_stats[[#This Row],[Clean Sheets]]/MAX('epl_player_stats_24_25 '!AI:AI)*0.5+player_stats[[#This Row],[Clearances]]/MAX('epl_player_stats_24_25 '!AJ:AJ)*0.25+player_stats[[#This Row],[Tackles]]/MAX('epl_player_stats_24_25 '!AM:AM)*0.25</f>
        <v>0.13935406698564592</v>
      </c>
      <c r="H487">
        <f>player_stats[[#This Row],[Touches]]/MAX('epl_player_stats_24_25 '!P:P)</f>
        <v>0.45503435912757695</v>
      </c>
      <c r="I487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87">
        <f>player_stats[[#This Row],[Minutes]]/3420</f>
        <v>0.63450292397660824</v>
      </c>
      <c r="K487" s="2" cm="1">
        <f t="array" ref="K487">_xlfn.IFS(
E487="Goalkeeper",(
7*F487 + 2*J487 + H487),
E487="Defender",(
6*G487+3*H487+2*J487),
E487="Midfielder",(
2*G487+3*H487+4*I487+3*J487),
E487="Forward",(
6.25*I487+5*J487)
)</f>
        <v>4.016172442300241</v>
      </c>
    </row>
    <row r="488" spans="1:11" x14ac:dyDescent="0.3">
      <c r="A488" t="s">
        <v>166</v>
      </c>
      <c r="B488">
        <v>25</v>
      </c>
      <c r="C488" t="s">
        <v>131</v>
      </c>
      <c r="D488" t="s">
        <v>167</v>
      </c>
      <c r="E488" t="s">
        <v>773</v>
      </c>
      <c r="F488">
        <f>player_stats[[#This Row],[Clean Sheets]]/MAX('epl_player_stats_24_25 '!AI:AI)*0.5+player_stats[[#This Row],[Goals Prevented Adjusted]]/MAX('epl_player_stats_24_25 '!BG:BG)*0.5</f>
        <v>0.34873949579831931</v>
      </c>
      <c r="G488">
        <f>player_stats[[#This Row],[Clean Sheets]]/MAX('epl_player_stats_24_25 '!AI:AI)*0.5+player_stats[[#This Row],[Clearances]]/MAX('epl_player_stats_24_25 '!AJ:AJ)*0.25+player_stats[[#This Row],[Tackles]]/MAX('epl_player_stats_24_25 '!AM:AM)*0.25</f>
        <v>0.33709532094699557</v>
      </c>
      <c r="H488">
        <f>player_stats[[#This Row],[Touches]]/MAX('epl_player_stats_24_25 '!P:P)</f>
        <v>0.41619360621452045</v>
      </c>
      <c r="I488">
        <f>player_stats[[#This Row],[Goals]]/MAX('epl_player_stats_24_25 '!H:H)*0.6+player_stats[[#This Row],[Assists]]/MAX('epl_player_stats_24_25 '!I:I)*0.25+player_stats[[#This Row],[Shots]]/MAX('epl_player_stats_24_25 '!K:K)*0.15+0.1</f>
        <v>0.16379781420765027</v>
      </c>
      <c r="J488">
        <f>player_stats[[#This Row],[Minutes]]/3420</f>
        <v>0.57456140350877194</v>
      </c>
      <c r="K488" s="2" cm="1">
        <f t="array" ref="K488">_xlfn.IFS(
E488="Goalkeeper",(
7*F488 + 2*J488 + H488),
E488="Defender",(
6*G488+3*H488+2*J488),
E488="Midfielder",(
2*G488+3*H488+4*I488+3*J488),
E488="Forward",(
6.25*I488+5*J488)
)</f>
        <v>4.3016469278944696</v>
      </c>
    </row>
    <row r="489" spans="1:11" x14ac:dyDescent="0.3">
      <c r="A489" t="s">
        <v>164</v>
      </c>
      <c r="B489">
        <v>18</v>
      </c>
      <c r="C489" t="s">
        <v>131</v>
      </c>
      <c r="D489" t="s">
        <v>59</v>
      </c>
      <c r="E489" t="s">
        <v>775</v>
      </c>
      <c r="F489">
        <f>player_stats[[#This Row],[Clean Sheets]]/MAX('epl_player_stats_24_25 '!AI:AI)*0.5+player_stats[[#This Row],[Goals Prevented Adjusted]]/MAX('epl_player_stats_24_25 '!BG:BG)*0.5</f>
        <v>0.20588235294117649</v>
      </c>
      <c r="G48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89">
        <f>player_stats[[#This Row],[Touches]]/MAX('epl_player_stats_24_25 '!P:P)</f>
        <v>0</v>
      </c>
      <c r="I48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89">
        <f>player_stats[[#This Row],[Minutes]]/3420</f>
        <v>2.9239766081871346E-4</v>
      </c>
      <c r="K489" s="2" cm="1">
        <f t="array" ref="K489">_xlfn.IFS(
E489="Goalkeeper",(
7*F489 + 2*J489 + H489),
E489="Defender",(
6*G489+3*H489+2*J489),
E489="Midfielder",(
2*G489+3*H489+4*I489+3*J489),
E489="Forward",(
6.25*I489+5*J489)
)</f>
        <v>0.62646198830409361</v>
      </c>
    </row>
    <row r="490" spans="1:11" x14ac:dyDescent="0.3">
      <c r="A490" t="s">
        <v>168</v>
      </c>
      <c r="B490">
        <v>19</v>
      </c>
      <c r="C490" t="s">
        <v>131</v>
      </c>
      <c r="D490" t="s">
        <v>59</v>
      </c>
      <c r="E490" t="s">
        <v>775</v>
      </c>
      <c r="F490">
        <f>player_stats[[#This Row],[Clean Sheets]]/MAX('epl_player_stats_24_25 '!AI:AI)*0.5+player_stats[[#This Row],[Goals Prevented Adjusted]]/MAX('epl_player_stats_24_25 '!BG:BG)*0.5</f>
        <v>0.20588235294117649</v>
      </c>
      <c r="G49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490">
        <f>player_stats[[#This Row],[Touches]]/MAX('epl_player_stats_24_25 '!P:P)</f>
        <v>8.9632506722438004E-4</v>
      </c>
      <c r="I49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90">
        <f>player_stats[[#This Row],[Minutes]]/3420</f>
        <v>2.9239766081871346E-4</v>
      </c>
      <c r="K490" s="2" cm="1">
        <f t="array" ref="K490">_xlfn.IFS(
E490="Goalkeeper",(
7*F490 + 2*J490 + H490),
E490="Defender",(
6*G490+3*H490+2*J490),
E490="Midfielder",(
2*G490+3*H490+4*I490+3*J490),
E490="Forward",(
6.25*I490+5*J490)
)</f>
        <v>0.62646198830409361</v>
      </c>
    </row>
    <row r="491" spans="1:11" x14ac:dyDescent="0.3">
      <c r="A491" t="s">
        <v>179</v>
      </c>
      <c r="B491">
        <v>18</v>
      </c>
      <c r="C491" t="s">
        <v>170</v>
      </c>
      <c r="D491" t="s">
        <v>66</v>
      </c>
      <c r="E491" t="s">
        <v>775</v>
      </c>
      <c r="F491">
        <f>player_stats[[#This Row],[Clean Sheets]]/MAX('epl_player_stats_24_25 '!AI:AI)*0.5+player_stats[[#This Row],[Goals Prevented Adjusted]]/MAX('epl_player_stats_24_25 '!BG:BG)*0.5</f>
        <v>0.20588235294117649</v>
      </c>
      <c r="G491">
        <f>player_stats[[#This Row],[Clean Sheets]]/MAX('epl_player_stats_24_25 '!AI:AI)*0.5+player_stats[[#This Row],[Clearances]]/MAX('epl_player_stats_24_25 '!AJ:AJ)*0.25+player_stats[[#This Row],[Tackles]]/MAX('epl_player_stats_24_25 '!AM:AM)*0.25</f>
        <v>7.7052134468402408E-3</v>
      </c>
      <c r="H491">
        <f>player_stats[[#This Row],[Touches]]/MAX('epl_player_stats_24_25 '!P:P)</f>
        <v>2.0914251568568869E-3</v>
      </c>
      <c r="I49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91">
        <f>player_stats[[#This Row],[Minutes]]/3420</f>
        <v>3.2163742690058481E-3</v>
      </c>
      <c r="K491" s="2" cm="1">
        <f t="array" ref="K491">_xlfn.IFS(
E491="Goalkeeper",(
7*F491 + 2*J491 + H491),
E491="Defender",(
6*G491+3*H491+2*J491),
E491="Midfielder",(
2*G491+3*H491+4*I491+3*J491),
E491="Forward",(
6.25*I491+5*J491)
)</f>
        <v>0.64108187134502925</v>
      </c>
    </row>
    <row r="492" spans="1:11" x14ac:dyDescent="0.3">
      <c r="A492" t="s">
        <v>541</v>
      </c>
      <c r="B492">
        <v>31</v>
      </c>
      <c r="C492" t="s">
        <v>785</v>
      </c>
      <c r="D492" t="s">
        <v>62</v>
      </c>
      <c r="E492" t="s">
        <v>774</v>
      </c>
      <c r="F492">
        <f>player_stats[[#This Row],[Clean Sheets]]/MAX('epl_player_stats_24_25 '!AI:AI)*0.5+player_stats[[#This Row],[Goals Prevented Adjusted]]/MAX('epl_player_stats_24_25 '!BG:BG)*0.5</f>
        <v>0.24159663865546221</v>
      </c>
      <c r="G492">
        <f>player_stats[[#This Row],[Clean Sheets]]/MAX('epl_player_stats_24_25 '!AI:AI)*0.5+player_stats[[#This Row],[Clearances]]/MAX('epl_player_stats_24_25 '!AJ:AJ)*0.25+player_stats[[#This Row],[Tackles]]/MAX('epl_player_stats_24_25 '!AM:AM)*0.25</f>
        <v>0.12196296526440066</v>
      </c>
      <c r="H492">
        <f>player_stats[[#This Row],[Touches]]/MAX('epl_player_stats_24_25 '!P:P)</f>
        <v>0.17538093815357036</v>
      </c>
      <c r="I492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492">
        <f>player_stats[[#This Row],[Minutes]]/3420</f>
        <v>0.28040935672514622</v>
      </c>
      <c r="K492" s="2" cm="1">
        <f t="array" ref="K492">_xlfn.IFS(
E492="Goalkeeper",(
7*F492 + 2*J492 + H492),
E492="Defender",(
6*G492+3*H492+2*J492),
E492="Midfielder",(
2*G492+3*H492+4*I492+3*J492),
E492="Forward",(
6.25*I492+5*J492)
)</f>
        <v>1.8187393194974075</v>
      </c>
    </row>
    <row r="493" spans="1:11" x14ac:dyDescent="0.3">
      <c r="A493" t="s">
        <v>297</v>
      </c>
      <c r="B493">
        <v>24</v>
      </c>
      <c r="C493" t="s">
        <v>270</v>
      </c>
      <c r="D493" t="s">
        <v>59</v>
      </c>
      <c r="E493" t="s">
        <v>774</v>
      </c>
      <c r="F493">
        <f>player_stats[[#This Row],[Clean Sheets]]/MAX('epl_player_stats_24_25 '!AI:AI)*0.5+player_stats[[#This Row],[Goals Prevented Adjusted]]/MAX('epl_player_stats_24_25 '!BG:BG)*0.5</f>
        <v>0.45588235294117652</v>
      </c>
      <c r="G493">
        <f>player_stats[[#This Row],[Clean Sheets]]/MAX('epl_player_stats_24_25 '!AI:AI)*0.5+player_stats[[#This Row],[Clearances]]/MAX('epl_player_stats_24_25 '!AJ:AJ)*0.25+player_stats[[#This Row],[Tackles]]/MAX('epl_player_stats_24_25 '!AM:AM)*0.25</f>
        <v>0.51919312744671597</v>
      </c>
      <c r="H493">
        <f>player_stats[[#This Row],[Touches]]/MAX('epl_player_stats_24_25 '!P:P)</f>
        <v>0.54914849118613684</v>
      </c>
      <c r="I493">
        <f>player_stats[[#This Row],[Goals]]/MAX('epl_player_stats_24_25 '!H:H)*0.6+player_stats[[#This Row],[Assists]]/MAX('epl_player_stats_24_25 '!I:I)*0.25+player_stats[[#This Row],[Shots]]/MAX('epl_player_stats_24_25 '!K:K)*0.15+0.1</f>
        <v>0.19895264116575592</v>
      </c>
      <c r="J493">
        <f>player_stats[[#This Row],[Minutes]]/3420</f>
        <v>0.90701754385964917</v>
      </c>
      <c r="K493" s="2" cm="1">
        <f t="array" ref="K493">_xlfn.IFS(
E493="Goalkeeper",(
7*F493 + 2*J493 + H493),
E493="Defender",(
6*G493+3*H493+2*J493),
E493="Midfielder",(
2*G493+3*H493+4*I493+3*J493),
E493="Forward",(
6.25*I493+5*J493)
)</f>
        <v>6.5766393259580047</v>
      </c>
    </row>
    <row r="494" spans="1:11" x14ac:dyDescent="0.3">
      <c r="A494" t="s">
        <v>269</v>
      </c>
      <c r="B494">
        <v>20</v>
      </c>
      <c r="C494" t="s">
        <v>270</v>
      </c>
      <c r="D494" t="s">
        <v>59</v>
      </c>
      <c r="E494" t="s">
        <v>773</v>
      </c>
      <c r="F494">
        <f>player_stats[[#This Row],[Clean Sheets]]/MAX('epl_player_stats_24_25 '!AI:AI)*0.5+player_stats[[#This Row],[Goals Prevented Adjusted]]/MAX('epl_player_stats_24_25 '!BG:BG)*0.5</f>
        <v>0.20588235294117649</v>
      </c>
      <c r="G494">
        <f>player_stats[[#This Row],[Clean Sheets]]/MAX('epl_player_stats_24_25 '!AI:AI)*0.5+player_stats[[#This Row],[Clearances]]/MAX('epl_player_stats_24_25 '!AJ:AJ)*0.25+player_stats[[#This Row],[Tackles]]/MAX('epl_player_stats_24_25 '!AM:AM)*0.25</f>
        <v>9.1802336419561301E-2</v>
      </c>
      <c r="H494">
        <f>player_stats[[#This Row],[Touches]]/MAX('epl_player_stats_24_25 '!P:P)</f>
        <v>0.27278159545861969</v>
      </c>
      <c r="I494">
        <f>player_stats[[#This Row],[Goals]]/MAX('epl_player_stats_24_25 '!H:H)*0.6+player_stats[[#This Row],[Assists]]/MAX('epl_player_stats_24_25 '!I:I)*0.25+player_stats[[#This Row],[Shots]]/MAX('epl_player_stats_24_25 '!K:K)*0.15+0.1</f>
        <v>0.15974499089253189</v>
      </c>
      <c r="J494">
        <f>player_stats[[#This Row],[Minutes]]/3420</f>
        <v>0.38771929824561402</v>
      </c>
      <c r="K494" s="2" cm="1">
        <f t="array" ref="K494">_xlfn.IFS(
E494="Goalkeeper",(
7*F494 + 2*J494 + H494),
E494="Defender",(
6*G494+3*H494+2*J494),
E494="Midfielder",(
2*G494+3*H494+4*I494+3*J494),
E494="Forward",(
6.25*I494+5*J494)
)</f>
        <v>2.804087317521951</v>
      </c>
    </row>
    <row r="495" spans="1:11" x14ac:dyDescent="0.3">
      <c r="A495" t="s">
        <v>145</v>
      </c>
      <c r="B495">
        <v>21</v>
      </c>
      <c r="C495" t="s">
        <v>131</v>
      </c>
      <c r="D495" t="s">
        <v>88</v>
      </c>
      <c r="E495" t="s">
        <v>774</v>
      </c>
      <c r="F495">
        <f>player_stats[[#This Row],[Clean Sheets]]/MAX('epl_player_stats_24_25 '!AI:AI)*0.5+player_stats[[#This Row],[Goals Prevented Adjusted]]/MAX('epl_player_stats_24_25 '!BG:BG)*0.5</f>
        <v>0.49159663865546221</v>
      </c>
      <c r="G495">
        <f>player_stats[[#This Row],[Clean Sheets]]/MAX('epl_player_stats_24_25 '!AI:AI)*0.5+player_stats[[#This Row],[Clearances]]/MAX('epl_player_stats_24_25 '!AJ:AJ)*0.25+player_stats[[#This Row],[Tackles]]/MAX('epl_player_stats_24_25 '!AM:AM)*0.25</f>
        <v>0.56837600198844207</v>
      </c>
      <c r="H495">
        <f>player_stats[[#This Row],[Touches]]/MAX('epl_player_stats_24_25 '!P:P)</f>
        <v>0.62503734687780099</v>
      </c>
      <c r="I495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495">
        <f>player_stats[[#This Row],[Minutes]]/3420</f>
        <v>0.91023391812865495</v>
      </c>
      <c r="K495" s="2" cm="1">
        <f t="array" ref="K495">_xlfn.IFS(
E495="Goalkeeper",(
7*F495 + 2*J495 + H495),
E495="Defender",(
6*G495+3*H495+2*J495),
E495="Midfielder",(
2*G495+3*H495+4*I495+3*J495),
E495="Forward",(
6.25*I495+5*J495)
)</f>
        <v>7.1058358888213657</v>
      </c>
    </row>
    <row r="496" spans="1:11" x14ac:dyDescent="0.3">
      <c r="A496" t="s">
        <v>264</v>
      </c>
      <c r="B496">
        <v>16</v>
      </c>
      <c r="C496" t="s">
        <v>240</v>
      </c>
      <c r="D496" t="s">
        <v>59</v>
      </c>
      <c r="E496" t="s">
        <v>775</v>
      </c>
      <c r="F496">
        <f>player_stats[[#This Row],[Clean Sheets]]/MAX('epl_player_stats_24_25 '!AI:AI)*0.5+player_stats[[#This Row],[Goals Prevented Adjusted]]/MAX('epl_player_stats_24_25 '!BG:BG)*0.5</f>
        <v>0.20588235294117649</v>
      </c>
      <c r="G49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96">
        <f>player_stats[[#This Row],[Touches]]/MAX('epl_player_stats_24_25 '!P:P)</f>
        <v>5.9755004481625333E-4</v>
      </c>
      <c r="I49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96">
        <f>player_stats[[#This Row],[Minutes]]/3420</f>
        <v>2.9239766081871346E-4</v>
      </c>
      <c r="K496" s="2" cm="1">
        <f t="array" ref="K496">_xlfn.IFS(
E496="Goalkeeper",(
7*F496 + 2*J496 + H496),
E496="Defender",(
6*G496+3*H496+2*J496),
E496="Midfielder",(
2*G496+3*H496+4*I496+3*J496),
E496="Forward",(
6.25*I496+5*J496)
)</f>
        <v>0.64183084076311003</v>
      </c>
    </row>
    <row r="497" spans="1:11" x14ac:dyDescent="0.3">
      <c r="A497" t="s">
        <v>578</v>
      </c>
      <c r="B497">
        <v>26</v>
      </c>
      <c r="C497" t="s">
        <v>566</v>
      </c>
      <c r="D497" t="s">
        <v>59</v>
      </c>
      <c r="E497" t="s">
        <v>774</v>
      </c>
      <c r="F497">
        <f>player_stats[[#This Row],[Clean Sheets]]/MAX('epl_player_stats_24_25 '!AI:AI)*0.5+player_stats[[#This Row],[Goals Prevented Adjusted]]/MAX('epl_player_stats_24_25 '!BG:BG)*0.5</f>
        <v>0.24159663865546221</v>
      </c>
      <c r="G497">
        <f>player_stats[[#This Row],[Clean Sheets]]/MAX('epl_player_stats_24_25 '!AI:AI)*0.5+player_stats[[#This Row],[Clearances]]/MAX('epl_player_stats_24_25 '!AJ:AJ)*0.25+player_stats[[#This Row],[Tackles]]/MAX('epl_player_stats_24_25 '!AM:AM)*0.25</f>
        <v>9.9321133412042503E-2</v>
      </c>
      <c r="H497">
        <f>player_stats[[#This Row],[Touches]]/MAX('epl_player_stats_24_25 '!P:P)</f>
        <v>0.21362414102181057</v>
      </c>
      <c r="I497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497">
        <f>player_stats[[#This Row],[Minutes]]/3420</f>
        <v>0.31374269005847955</v>
      </c>
      <c r="K497" s="2" cm="1">
        <f t="array" ref="K497">_xlfn.IFS(
E497="Goalkeeper",(
7*F497 + 2*J497 + H497),
E497="Defender",(
6*G497+3*H497+2*J497),
E497="Midfielder",(
2*G497+3*H497+4*I497+3*J497),
E497="Forward",(
6.25*I497+5*J497)
)</f>
        <v>1.8642846036546457</v>
      </c>
    </row>
    <row r="498" spans="1:11" x14ac:dyDescent="0.3">
      <c r="A498" t="s">
        <v>317</v>
      </c>
      <c r="B498">
        <v>22</v>
      </c>
      <c r="C498" t="s">
        <v>300</v>
      </c>
      <c r="D498" t="s">
        <v>59</v>
      </c>
      <c r="E498" t="s">
        <v>774</v>
      </c>
      <c r="F498">
        <f>player_stats[[#This Row],[Clean Sheets]]/MAX('epl_player_stats_24_25 '!AI:AI)*0.5+player_stats[[#This Row],[Goals Prevented Adjusted]]/MAX('epl_player_stats_24_25 '!BG:BG)*0.5</f>
        <v>0.49159663865546221</v>
      </c>
      <c r="G498">
        <f>player_stats[[#This Row],[Clean Sheets]]/MAX('epl_player_stats_24_25 '!AI:AI)*0.5+player_stats[[#This Row],[Clearances]]/MAX('epl_player_stats_24_25 '!AJ:AJ)*0.25+player_stats[[#This Row],[Tackles]]/MAX('epl_player_stats_24_25 '!AM:AM)*0.25</f>
        <v>0.54759833467967445</v>
      </c>
      <c r="H498">
        <f>player_stats[[#This Row],[Touches]]/MAX('epl_player_stats_24_25 '!P:P)</f>
        <v>0.46549148491186138</v>
      </c>
      <c r="I498">
        <f>player_stats[[#This Row],[Goals]]/MAX('epl_player_stats_24_25 '!H:H)*0.6+player_stats[[#This Row],[Assists]]/MAX('epl_player_stats_24_25 '!I:I)*0.25+player_stats[[#This Row],[Shots]]/MAX('epl_player_stats_24_25 '!K:K)*0.15+0.1</f>
        <v>0.13847905282331513</v>
      </c>
      <c r="J498">
        <f>player_stats[[#This Row],[Minutes]]/3420</f>
        <v>0.73391812865497075</v>
      </c>
      <c r="K498" s="2" cm="1">
        <f t="array" ref="K498">_xlfn.IFS(
E498="Goalkeeper",(
7*F498 + 2*J498 + H498),
E498="Defender",(
6*G498+3*H498+2*J498),
E498="Midfielder",(
2*G498+3*H498+4*I498+3*J498),
E498="Forward",(
6.25*I498+5*J498)
)</f>
        <v>6.149900720123572</v>
      </c>
    </row>
    <row r="499" spans="1:11" x14ac:dyDescent="0.3">
      <c r="A499" t="s">
        <v>378</v>
      </c>
      <c r="B499">
        <v>20</v>
      </c>
      <c r="C499" t="s">
        <v>356</v>
      </c>
      <c r="D499" t="s">
        <v>214</v>
      </c>
      <c r="E499" t="s">
        <v>773</v>
      </c>
      <c r="F499">
        <f>player_stats[[#This Row],[Clean Sheets]]/MAX('epl_player_stats_24_25 '!AI:AI)*0.5+player_stats[[#This Row],[Goals Prevented Adjusted]]/MAX('epl_player_stats_24_25 '!BG:BG)*0.5</f>
        <v>0.20588235294117649</v>
      </c>
      <c r="G499">
        <f>player_stats[[#This Row],[Clean Sheets]]/MAX('epl_player_stats_24_25 '!AI:AI)*0.5+player_stats[[#This Row],[Clearances]]/MAX('epl_player_stats_24_25 '!AJ:AJ)*0.25+player_stats[[#This Row],[Tackles]]/MAX('epl_player_stats_24_25 '!AM:AM)*0.25</f>
        <v>2.9787795936121294E-2</v>
      </c>
      <c r="H499">
        <f>player_stats[[#This Row],[Touches]]/MAX('epl_player_stats_24_25 '!P:P)</f>
        <v>0.21123394084254557</v>
      </c>
      <c r="I499">
        <f>player_stats[[#This Row],[Goals]]/MAX('epl_player_stats_24_25 '!H:H)*0.6+player_stats[[#This Row],[Assists]]/MAX('epl_player_stats_24_25 '!I:I)*0.25+player_stats[[#This Row],[Shots]]/MAX('epl_player_stats_24_25 '!K:K)*0.15+0.1</f>
        <v>0.22786885245901639</v>
      </c>
      <c r="J499">
        <f>player_stats[[#This Row],[Minutes]]/3420</f>
        <v>0.34035087719298246</v>
      </c>
      <c r="K499" s="2" cm="1">
        <f t="array" ref="K499">_xlfn.IFS(
E499="Goalkeeper",(
7*F499 + 2*J499 + H499),
E499="Defender",(
6*G499+3*H499+2*J499),
E499="Midfielder",(
2*G499+3*H499+4*I499+3*J499),
E499="Forward",(
6.25*I499+5*J499)
)</f>
        <v>2.6258054558148922</v>
      </c>
    </row>
    <row r="500" spans="1:11" x14ac:dyDescent="0.3">
      <c r="A500" t="s">
        <v>188</v>
      </c>
      <c r="B500">
        <v>26</v>
      </c>
      <c r="C500" t="s">
        <v>170</v>
      </c>
      <c r="D500" t="s">
        <v>82</v>
      </c>
      <c r="E500" t="s">
        <v>774</v>
      </c>
      <c r="F500">
        <f>player_stats[[#This Row],[Clean Sheets]]/MAX('epl_player_stats_24_25 '!AI:AI)*0.5+player_stats[[#This Row],[Goals Prevented Adjusted]]/MAX('epl_player_stats_24_25 '!BG:BG)*0.5</f>
        <v>0.24159663865546221</v>
      </c>
      <c r="G500">
        <f>player_stats[[#This Row],[Clean Sheets]]/MAX('epl_player_stats_24_25 '!AI:AI)*0.5+player_stats[[#This Row],[Clearances]]/MAX('epl_player_stats_24_25 '!AJ:AJ)*0.25+player_stats[[#This Row],[Tackles]]/MAX('epl_player_stats_24_25 '!AM:AM)*0.25</f>
        <v>0.13314018517367798</v>
      </c>
      <c r="H500">
        <f>player_stats[[#This Row],[Touches]]/MAX('epl_player_stats_24_25 '!P:P)</f>
        <v>0.24798326859874514</v>
      </c>
      <c r="I500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500">
        <f>player_stats[[#This Row],[Minutes]]/3420</f>
        <v>0.42134502923976608</v>
      </c>
      <c r="K500" s="2" cm="1">
        <f t="array" ref="K500">_xlfn.IFS(
E500="Goalkeeper",(
7*F500 + 2*J500 + H500),
E500="Defender",(
6*G500+3*H500+2*J500),
E500="Midfielder",(
2*G500+3*H500+4*I500+3*J500),
E500="Forward",(
6.25*I500+5*J500)
)</f>
        <v>2.3854809753178357</v>
      </c>
    </row>
    <row r="501" spans="1:11" x14ac:dyDescent="0.3">
      <c r="A501" t="s">
        <v>271</v>
      </c>
      <c r="B501">
        <v>18</v>
      </c>
      <c r="C501" t="s">
        <v>270</v>
      </c>
      <c r="D501" t="s">
        <v>59</v>
      </c>
      <c r="E501" t="s">
        <v>775</v>
      </c>
      <c r="F501">
        <f>player_stats[[#This Row],[Clean Sheets]]/MAX('epl_player_stats_24_25 '!AI:AI)*0.5+player_stats[[#This Row],[Goals Prevented Adjusted]]/MAX('epl_player_stats_24_25 '!BG:BG)*0.5</f>
        <v>0.20588235294117649</v>
      </c>
      <c r="G501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501">
        <f>player_stats[[#This Row],[Touches]]/MAX('epl_player_stats_24_25 '!P:P)</f>
        <v>2.6889752016731401E-3</v>
      </c>
      <c r="I501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01">
        <f>player_stats[[#This Row],[Minutes]]/3420</f>
        <v>1.1695906432748538E-3</v>
      </c>
      <c r="K501" s="2" cm="1">
        <f t="array" ref="K501">_xlfn.IFS(
E501="Goalkeeper",(
7*F501 + 2*J501 + H501),
E501="Defender",(
6*G501+3*H501+2*J501),
E501="Midfielder",(
2*G501+3*H501+4*I501+3*J501),
E501="Forward",(
6.25*I501+5*J501)
)</f>
        <v>0.64621680567539075</v>
      </c>
    </row>
    <row r="502" spans="1:11" x14ac:dyDescent="0.3">
      <c r="A502" t="s">
        <v>286</v>
      </c>
      <c r="B502">
        <v>29</v>
      </c>
      <c r="C502" t="s">
        <v>270</v>
      </c>
      <c r="D502" t="s">
        <v>111</v>
      </c>
      <c r="E502" t="s">
        <v>773</v>
      </c>
      <c r="F502">
        <f>player_stats[[#This Row],[Clean Sheets]]/MAX('epl_player_stats_24_25 '!AI:AI)*0.5+player_stats[[#This Row],[Goals Prevented Adjusted]]/MAX('epl_player_stats_24_25 '!BG:BG)*0.5</f>
        <v>0.31302521008403361</v>
      </c>
      <c r="G502">
        <f>player_stats[[#This Row],[Clean Sheets]]/MAX('epl_player_stats_24_25 '!AI:AI)*0.5+player_stats[[#This Row],[Clearances]]/MAX('epl_player_stats_24_25 '!AJ:AJ)*0.25+player_stats[[#This Row],[Tackles]]/MAX('epl_player_stats_24_25 '!AM:AM)*0.25</f>
        <v>0.25351084322376188</v>
      </c>
      <c r="H502">
        <f>player_stats[[#This Row],[Touches]]/MAX('epl_player_stats_24_25 '!P:P)</f>
        <v>0.44069315805198683</v>
      </c>
      <c r="I502">
        <f>player_stats[[#This Row],[Goals]]/MAX('epl_player_stats_24_25 '!H:H)*0.6+player_stats[[#This Row],[Assists]]/MAX('epl_player_stats_24_25 '!I:I)*0.25+player_stats[[#This Row],[Shots]]/MAX('epl_player_stats_24_25 '!K:K)*0.15+0.1</f>
        <v>0.17782331511839708</v>
      </c>
      <c r="J502">
        <f>player_stats[[#This Row],[Minutes]]/3420</f>
        <v>0.66578947368421049</v>
      </c>
      <c r="K502" s="2" cm="1">
        <f t="array" ref="K502">_xlfn.IFS(
E502="Goalkeeper",(
7*F502 + 2*J502 + H502),
E502="Defender",(
6*G502+3*H502+2*J502),
E502="Midfielder",(
2*G502+3*H502+4*I502+3*J502),
E502="Forward",(
6.25*I502+5*J502)
)</f>
        <v>4.5377628421297045</v>
      </c>
    </row>
    <row r="503" spans="1:11" x14ac:dyDescent="0.3">
      <c r="A503" t="s">
        <v>603</v>
      </c>
      <c r="B503">
        <v>18</v>
      </c>
      <c r="C503" t="s">
        <v>784</v>
      </c>
      <c r="D503" t="s">
        <v>59</v>
      </c>
      <c r="E503" t="s">
        <v>773</v>
      </c>
      <c r="F503">
        <f>player_stats[[#This Row],[Clean Sheets]]/MAX('epl_player_stats_24_25 '!AI:AI)*0.5+player_stats[[#This Row],[Goals Prevented Adjusted]]/MAX('epl_player_stats_24_25 '!BG:BG)*0.5</f>
        <v>0.27731092436974791</v>
      </c>
      <c r="G503">
        <f>player_stats[[#This Row],[Clean Sheets]]/MAX('epl_player_stats_24_25 '!AI:AI)*0.5+player_stats[[#This Row],[Clearances]]/MAX('epl_player_stats_24_25 '!AJ:AJ)*0.25+player_stats[[#This Row],[Tackles]]/MAX('epl_player_stats_24_25 '!AM:AM)*0.25</f>
        <v>0.1500574784067607</v>
      </c>
      <c r="H503">
        <f>player_stats[[#This Row],[Touches]]/MAX('epl_player_stats_24_25 '!P:P)</f>
        <v>0.39707200478040033</v>
      </c>
      <c r="I50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03">
        <f>player_stats[[#This Row],[Minutes]]/3420</f>
        <v>0.50964912280701757</v>
      </c>
      <c r="K503" s="2" cm="1">
        <f t="array" ref="K503">_xlfn.IFS(
E503="Goalkeeper",(
7*F503 + 2*J503 + H503),
E503="Defender",(
6*G503+3*H503+2*J503),
E503="Midfielder",(
2*G503+3*H503+4*I503+3*J503),
E503="Forward",(
6.25*I503+5*J503)
)</f>
        <v>3.4301144051495456</v>
      </c>
    </row>
    <row r="504" spans="1:11" x14ac:dyDescent="0.3">
      <c r="A504" t="s">
        <v>446</v>
      </c>
      <c r="B504">
        <v>22</v>
      </c>
      <c r="C504" t="s">
        <v>425</v>
      </c>
      <c r="D504" t="s">
        <v>74</v>
      </c>
      <c r="E504" t="s">
        <v>773</v>
      </c>
      <c r="F504">
        <f>player_stats[[#This Row],[Clean Sheets]]/MAX('epl_player_stats_24_25 '!AI:AI)*0.5+player_stats[[#This Row],[Goals Prevented Adjusted]]/MAX('epl_player_stats_24_25 '!BG:BG)*0.5</f>
        <v>0.59873949579831931</v>
      </c>
      <c r="G504">
        <f>player_stats[[#This Row],[Clean Sheets]]/MAX('epl_player_stats_24_25 '!AI:AI)*0.5+player_stats[[#This Row],[Clearances]]/MAX('epl_player_stats_24_25 '!AJ:AJ)*0.25+player_stats[[#This Row],[Tackles]]/MAX('epl_player_stats_24_25 '!AM:AM)*0.25</f>
        <v>0.58144068849810471</v>
      </c>
      <c r="H504">
        <f>player_stats[[#This Row],[Touches]]/MAX('epl_player_stats_24_25 '!P:P)</f>
        <v>0.7355841051688079</v>
      </c>
      <c r="I504">
        <f>player_stats[[#This Row],[Goals]]/MAX('epl_player_stats_24_25 '!H:H)*0.6+player_stats[[#This Row],[Assists]]/MAX('epl_player_stats_24_25 '!I:I)*0.25+player_stats[[#This Row],[Shots]]/MAX('epl_player_stats_24_25 '!K:K)*0.15+0.1</f>
        <v>0.20473588342440802</v>
      </c>
      <c r="J504">
        <f>player_stats[[#This Row],[Minutes]]/3420</f>
        <v>0.9263157894736842</v>
      </c>
      <c r="K504" s="2" cm="1">
        <f t="array" ref="K504">_xlfn.IFS(
E504="Goalkeeper",(
7*F504 + 2*J504 + H504),
E504="Defender",(
6*G504+3*H504+2*J504),
E504="Midfielder",(
2*G504+3*H504+4*I504+3*J504),
E504="Forward",(
6.25*I504+5*J504)
)</f>
        <v>6.9675245946213176</v>
      </c>
    </row>
    <row r="505" spans="1:11" x14ac:dyDescent="0.3">
      <c r="A505" t="s">
        <v>302</v>
      </c>
      <c r="B505">
        <v>22</v>
      </c>
      <c r="C505" t="s">
        <v>300</v>
      </c>
      <c r="D505" t="s">
        <v>303</v>
      </c>
      <c r="E505" t="s">
        <v>775</v>
      </c>
      <c r="F505">
        <f>player_stats[[#This Row],[Clean Sheets]]/MAX('epl_player_stats_24_25 '!AI:AI)*0.5+player_stats[[#This Row],[Goals Prevented Adjusted]]/MAX('epl_player_stats_24_25 '!BG:BG)*0.5</f>
        <v>0.20588235294117649</v>
      </c>
      <c r="G505">
        <f>player_stats[[#This Row],[Clean Sheets]]/MAX('epl_player_stats_24_25 '!AI:AI)*0.5+player_stats[[#This Row],[Clearances]]/MAX('epl_player_stats_24_25 '!AJ:AJ)*0.25+player_stats[[#This Row],[Tackles]]/MAX('epl_player_stats_24_25 '!AM:AM)*0.25</f>
        <v>9.7713291493195797E-3</v>
      </c>
      <c r="H505">
        <f>player_stats[[#This Row],[Touches]]/MAX('epl_player_stats_24_25 '!P:P)</f>
        <v>4.5413803406035257E-2</v>
      </c>
      <c r="I505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505">
        <f>player_stats[[#This Row],[Minutes]]/3420</f>
        <v>9.6783625730994152E-2</v>
      </c>
      <c r="K505" s="2" cm="1">
        <f t="array" ref="K505">_xlfn.IFS(
E505="Goalkeeper",(
7*F505 + 2*J505 + H505),
E505="Defender",(
6*G505+3*H505+2*J505),
E505="Midfielder",(
2*G505+3*H505+4*I505+3*J505),
E505="Forward",(
6.25*I505+5*J505)
)</f>
        <v>1.1703935384910364</v>
      </c>
    </row>
    <row r="506" spans="1:11" x14ac:dyDescent="0.3">
      <c r="A506" t="s">
        <v>289</v>
      </c>
      <c r="B506">
        <v>32</v>
      </c>
      <c r="C506" t="s">
        <v>270</v>
      </c>
      <c r="D506" t="s">
        <v>94</v>
      </c>
      <c r="E506" t="s">
        <v>773</v>
      </c>
      <c r="F506">
        <f>player_stats[[#This Row],[Clean Sheets]]/MAX('epl_player_stats_24_25 '!AI:AI)*0.5+player_stats[[#This Row],[Goals Prevented Adjusted]]/MAX('epl_player_stats_24_25 '!BG:BG)*0.5</f>
        <v>0.20588235294117649</v>
      </c>
      <c r="G506">
        <f>player_stats[[#This Row],[Clean Sheets]]/MAX('epl_player_stats_24_25 '!AI:AI)*0.5+player_stats[[#This Row],[Clearances]]/MAX('epl_player_stats_24_25 '!AJ:AJ)*0.25+player_stats[[#This Row],[Tackles]]/MAX('epl_player_stats_24_25 '!AM:AM)*0.25</f>
        <v>1.859504132231405E-2</v>
      </c>
      <c r="H506">
        <f>player_stats[[#This Row],[Touches]]/MAX('epl_player_stats_24_25 '!P:P)</f>
        <v>0.27995219599641469</v>
      </c>
      <c r="I506">
        <f>player_stats[[#This Row],[Goals]]/MAX('epl_player_stats_24_25 '!H:H)*0.6+player_stats[[#This Row],[Assists]]/MAX('epl_player_stats_24_25 '!I:I)*0.25+player_stats[[#This Row],[Shots]]/MAX('epl_player_stats_24_25 '!K:K)*0.15+0.1</f>
        <v>0.18114754098360658</v>
      </c>
      <c r="J506">
        <f>player_stats[[#This Row],[Minutes]]/3420</f>
        <v>0.48654970760233918</v>
      </c>
      <c r="K506" s="2" cm="1">
        <f t="array" ref="K506">_xlfn.IFS(
E506="Goalkeeper",(
7*F506 + 2*J506 + H506),
E506="Defender",(
6*G506+3*H506+2*J506),
E506="Midfielder",(
2*G506+3*H506+4*I506+3*J506),
E506="Forward",(
6.25*I506+5*J506)
)</f>
        <v>3.0612859573753162</v>
      </c>
    </row>
    <row r="507" spans="1:11" x14ac:dyDescent="0.3">
      <c r="A507" t="s">
        <v>486</v>
      </c>
      <c r="B507">
        <v>29</v>
      </c>
      <c r="C507" t="s">
        <v>453</v>
      </c>
      <c r="D507" t="s">
        <v>140</v>
      </c>
      <c r="E507" t="s">
        <v>773</v>
      </c>
      <c r="F507">
        <f>player_stats[[#This Row],[Clean Sheets]]/MAX('epl_player_stats_24_25 '!AI:AI)*0.5+player_stats[[#This Row],[Goals Prevented Adjusted]]/MAX('epl_player_stats_24_25 '!BG:BG)*0.5</f>
        <v>0.20588235294117649</v>
      </c>
      <c r="G507">
        <f>player_stats[[#This Row],[Clean Sheets]]/MAX('epl_player_stats_24_25 '!AI:AI)*0.5+player_stats[[#This Row],[Clearances]]/MAX('epl_player_stats_24_25 '!AJ:AJ)*0.25+player_stats[[#This Row],[Tackles]]/MAX('epl_player_stats_24_25 '!AM:AM)*0.25</f>
        <v>3.6832784440439942E-2</v>
      </c>
      <c r="H507">
        <f>player_stats[[#This Row],[Touches]]/MAX('epl_player_stats_24_25 '!P:P)</f>
        <v>0.11771735882880191</v>
      </c>
      <c r="I507">
        <f>player_stats[[#This Row],[Goals]]/MAX('epl_player_stats_24_25 '!H:H)*0.6+player_stats[[#This Row],[Assists]]/MAX('epl_player_stats_24_25 '!I:I)*0.25+player_stats[[#This Row],[Shots]]/MAX('epl_player_stats_24_25 '!K:K)*0.15+0.1</f>
        <v>0.13110200364298724</v>
      </c>
      <c r="J507">
        <f>player_stats[[#This Row],[Minutes]]/3420</f>
        <v>0.27280701754385966</v>
      </c>
      <c r="K507" s="2" cm="1">
        <f t="array" ref="K507">_xlfn.IFS(
E507="Goalkeeper",(
7*F507 + 2*J507 + H507),
E507="Defender",(
6*G507+3*H507+2*J507),
E507="Midfielder",(
2*G507+3*H507+4*I507+3*J507),
E507="Forward",(
6.25*I507+5*J507)
)</f>
        <v>1.7696467125708135</v>
      </c>
    </row>
    <row r="508" spans="1:11" x14ac:dyDescent="0.3">
      <c r="A508" t="s">
        <v>327</v>
      </c>
      <c r="B508">
        <v>20</v>
      </c>
      <c r="C508" t="s">
        <v>300</v>
      </c>
      <c r="D508" t="s">
        <v>176</v>
      </c>
      <c r="E508" t="s">
        <v>775</v>
      </c>
      <c r="F508">
        <f>player_stats[[#This Row],[Clean Sheets]]/MAX('epl_player_stats_24_25 '!AI:AI)*0.5+player_stats[[#This Row],[Goals Prevented Adjusted]]/MAX('epl_player_stats_24_25 '!BG:BG)*0.5</f>
        <v>0.20588235294117649</v>
      </c>
      <c r="G50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08">
        <f>player_stats[[#This Row],[Touches]]/MAX('epl_player_stats_24_25 '!P:P)</f>
        <v>5.3779504033462803E-3</v>
      </c>
      <c r="I508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08">
        <f>player_stats[[#This Row],[Minutes]]/3420</f>
        <v>1.2280701754385965E-2</v>
      </c>
      <c r="K508" s="2" cm="1">
        <f t="array" ref="K508">_xlfn.IFS(
E508="Goalkeeper",(
7*F508 + 2*J508 + H508),
E508="Defender",(
6*G508+3*H508+2*J508),
E508="Midfielder",(
2*G508+3*H508+4*I508+3*J508),
E508="Forward",(
6.25*I508+5*J508)
)</f>
        <v>0.73251006614897907</v>
      </c>
    </row>
    <row r="509" spans="1:11" x14ac:dyDescent="0.3">
      <c r="A509" t="s">
        <v>340</v>
      </c>
      <c r="B509">
        <v>21</v>
      </c>
      <c r="C509" t="s">
        <v>329</v>
      </c>
      <c r="D509" t="s">
        <v>59</v>
      </c>
      <c r="E509" t="s">
        <v>775</v>
      </c>
      <c r="F509">
        <f>player_stats[[#This Row],[Clean Sheets]]/MAX('epl_player_stats_24_25 '!AI:AI)*0.5+player_stats[[#This Row],[Goals Prevented Adjusted]]/MAX('epl_player_stats_24_25 '!BG:BG)*0.5</f>
        <v>0.20588235294117649</v>
      </c>
      <c r="G50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09">
        <f>player_stats[[#This Row],[Touches]]/MAX('epl_player_stats_24_25 '!P:P)</f>
        <v>0</v>
      </c>
      <c r="I50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09">
        <f>player_stats[[#This Row],[Minutes]]/3420</f>
        <v>2.9239766081871346E-4</v>
      </c>
      <c r="K509" s="2" cm="1">
        <f t="array" ref="K509">_xlfn.IFS(
E509="Goalkeeper",(
7*F509 + 2*J509 + H509),
E509="Defender",(
6*G509+3*H509+2*J509),
E509="Midfielder",(
2*G509+3*H509+4*I509+3*J509),
E509="Forward",(
6.25*I509+5*J509)
)</f>
        <v>0.62646198830409361</v>
      </c>
    </row>
    <row r="510" spans="1:11" x14ac:dyDescent="0.3">
      <c r="A510" t="s">
        <v>528</v>
      </c>
      <c r="B510">
        <v>33</v>
      </c>
      <c r="C510" t="s">
        <v>786</v>
      </c>
      <c r="D510" t="s">
        <v>59</v>
      </c>
      <c r="E510" t="s">
        <v>774</v>
      </c>
      <c r="F510">
        <f>player_stats[[#This Row],[Clean Sheets]]/MAX('epl_player_stats_24_25 '!AI:AI)*0.5+player_stats[[#This Row],[Goals Prevented Adjusted]]/MAX('epl_player_stats_24_25 '!BG:BG)*0.5</f>
        <v>0.27731092436974791</v>
      </c>
      <c r="G510">
        <f>player_stats[[#This Row],[Clean Sheets]]/MAX('epl_player_stats_24_25 '!AI:AI)*0.5+player_stats[[#This Row],[Clearances]]/MAX('epl_player_stats_24_25 '!AJ:AJ)*0.25+player_stats[[#This Row],[Tackles]]/MAX('epl_player_stats_24_25 '!AM:AM)*0.25</f>
        <v>0.18624557260920896</v>
      </c>
      <c r="H510">
        <f>player_stats[[#This Row],[Touches]]/MAX('epl_player_stats_24_25 '!P:P)</f>
        <v>0.42635195697639677</v>
      </c>
      <c r="I510">
        <f>player_stats[[#This Row],[Goals]]/MAX('epl_player_stats_24_25 '!H:H)*0.6+player_stats[[#This Row],[Assists]]/MAX('epl_player_stats_24_25 '!I:I)*0.25+player_stats[[#This Row],[Shots]]/MAX('epl_player_stats_24_25 '!K:K)*0.15+0.1</f>
        <v>0.15150273224043717</v>
      </c>
      <c r="J510">
        <f>player_stats[[#This Row],[Minutes]]/3420</f>
        <v>0.38245614035087722</v>
      </c>
      <c r="K510" s="2" cm="1">
        <f t="array" ref="K510">_xlfn.IFS(
E510="Goalkeeper",(
7*F510 + 2*J510 + H510),
E510="Defender",(
6*G510+3*H510+2*J510),
E510="Midfielder",(
2*G510+3*H510+4*I510+3*J510),
E510="Forward",(
6.25*I510+5*J510)
)</f>
        <v>3.1614415872861987</v>
      </c>
    </row>
    <row r="511" spans="1:11" x14ac:dyDescent="0.3">
      <c r="A511" t="s">
        <v>585</v>
      </c>
      <c r="B511">
        <v>27</v>
      </c>
      <c r="C511" t="s">
        <v>566</v>
      </c>
      <c r="D511" t="s">
        <v>59</v>
      </c>
      <c r="E511" t="s">
        <v>774</v>
      </c>
      <c r="F511">
        <f>player_stats[[#This Row],[Clean Sheets]]/MAX('epl_player_stats_24_25 '!AI:AI)*0.5+player_stats[[#This Row],[Goals Prevented Adjusted]]/MAX('epl_player_stats_24_25 '!BG:BG)*0.5</f>
        <v>0.27731092436974791</v>
      </c>
      <c r="G511">
        <f>player_stats[[#This Row],[Clean Sheets]]/MAX('epl_player_stats_24_25 '!AI:AI)*0.5+player_stats[[#This Row],[Clearances]]/MAX('epl_player_stats_24_25 '!AJ:AJ)*0.25+player_stats[[#This Row],[Tackles]]/MAX('epl_player_stats_24_25 '!AM:AM)*0.25</f>
        <v>0.23161467718883988</v>
      </c>
      <c r="H511">
        <f>player_stats[[#This Row],[Touches]]/MAX('epl_player_stats_24_25 '!P:P)</f>
        <v>0.64206752315506421</v>
      </c>
      <c r="I511">
        <f>player_stats[[#This Row],[Goals]]/MAX('epl_player_stats_24_25 '!H:H)*0.6+player_stats[[#This Row],[Assists]]/MAX('epl_player_stats_24_25 '!I:I)*0.25+player_stats[[#This Row],[Shots]]/MAX('epl_player_stats_24_25 '!K:K)*0.15+0.1</f>
        <v>0.17695810564663023</v>
      </c>
      <c r="J511">
        <f>player_stats[[#This Row],[Minutes]]/3420</f>
        <v>0.85438596491228069</v>
      </c>
      <c r="K511" s="2" cm="1">
        <f t="array" ref="K511">_xlfn.IFS(
E511="Goalkeeper",(
7*F511 + 2*J511 + H511),
E511="Defender",(
6*G511+3*H511+2*J511),
E511="Midfielder",(
2*G511+3*H511+4*I511+3*J511),
E511="Forward",(
6.25*I511+5*J511)
)</f>
        <v>5.0246625624227939</v>
      </c>
    </row>
    <row r="512" spans="1:11" x14ac:dyDescent="0.3">
      <c r="A512" t="s">
        <v>420</v>
      </c>
      <c r="B512">
        <v>27</v>
      </c>
      <c r="C512" t="s">
        <v>391</v>
      </c>
      <c r="D512" t="s">
        <v>178</v>
      </c>
      <c r="E512" t="s">
        <v>773</v>
      </c>
      <c r="F512">
        <f>player_stats[[#This Row],[Clean Sheets]]/MAX('epl_player_stats_24_25 '!AI:AI)*0.5+player_stats[[#This Row],[Goals Prevented Adjusted]]/MAX('epl_player_stats_24_25 '!BG:BG)*0.5</f>
        <v>0.27731092436974791</v>
      </c>
      <c r="G512">
        <f>player_stats[[#This Row],[Clean Sheets]]/MAX('epl_player_stats_24_25 '!AI:AI)*0.5+player_stats[[#This Row],[Clearances]]/MAX('epl_player_stats_24_25 '!AJ:AJ)*0.25+player_stats[[#This Row],[Tackles]]/MAX('epl_player_stats_24_25 '!AM:AM)*0.25</f>
        <v>0.30764928851053253</v>
      </c>
      <c r="H512">
        <f>player_stats[[#This Row],[Touches]]/MAX('epl_player_stats_24_25 '!P:P)</f>
        <v>0.44487600836570063</v>
      </c>
      <c r="I512">
        <f>player_stats[[#This Row],[Goals]]/MAX('epl_player_stats_24_25 '!H:H)*0.6+player_stats[[#This Row],[Assists]]/MAX('epl_player_stats_24_25 '!I:I)*0.25+player_stats[[#This Row],[Shots]]/MAX('epl_player_stats_24_25 '!K:K)*0.15+0.1</f>
        <v>0.22354280510018215</v>
      </c>
      <c r="J512">
        <f>player_stats[[#This Row],[Minutes]]/3420</f>
        <v>0.68304093567251467</v>
      </c>
      <c r="K512" s="2" cm="1">
        <f t="array" ref="K512">_xlfn.IFS(
E512="Goalkeeper",(
7*F512 + 2*J512 + H512),
E512="Defender",(
6*G512+3*H512+2*J512),
E512="Midfielder",(
2*G512+3*H512+4*I512+3*J512),
E512="Forward",(
6.25*I512+5*J512)
)</f>
        <v>4.8932206295364393</v>
      </c>
    </row>
    <row r="513" spans="1:11" x14ac:dyDescent="0.3">
      <c r="A513" t="s">
        <v>470</v>
      </c>
      <c r="B513">
        <v>29</v>
      </c>
      <c r="C513" t="s">
        <v>453</v>
      </c>
      <c r="D513" t="s">
        <v>471</v>
      </c>
      <c r="E513" t="s">
        <v>774</v>
      </c>
      <c r="F513">
        <f>player_stats[[#This Row],[Clean Sheets]]/MAX('epl_player_stats_24_25 '!AI:AI)*0.5+player_stats[[#This Row],[Goals Prevented Adjusted]]/MAX('epl_player_stats_24_25 '!BG:BG)*0.5</f>
        <v>0.38445378151260506</v>
      </c>
      <c r="G513">
        <f>player_stats[[#This Row],[Clean Sheets]]/MAX('epl_player_stats_24_25 '!AI:AI)*0.5+player_stats[[#This Row],[Clearances]]/MAX('epl_player_stats_24_25 '!AJ:AJ)*0.25+player_stats[[#This Row],[Tackles]]/MAX('epl_player_stats_24_25 '!AM:AM)*0.25</f>
        <v>0.27833530106257376</v>
      </c>
      <c r="H513">
        <f>player_stats[[#This Row],[Touches]]/MAX('epl_player_stats_24_25 '!P:P)</f>
        <v>0.56767254257544064</v>
      </c>
      <c r="I513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513">
        <f>player_stats[[#This Row],[Minutes]]/3420</f>
        <v>0.58888888888888891</v>
      </c>
      <c r="K513" s="2" cm="1">
        <f t="array" ref="K513">_xlfn.IFS(
E513="Goalkeeper",(
7*F513 + 2*J513 + H513),
E513="Defender",(
6*G513+3*H513+2*J513),
E513="Midfielder",(
2*G513+3*H513+4*I513+3*J513),
E513="Forward",(
6.25*I513+5*J513)
)</f>
        <v>4.5508072118795422</v>
      </c>
    </row>
    <row r="514" spans="1:11" x14ac:dyDescent="0.3">
      <c r="A514" t="s">
        <v>685</v>
      </c>
      <c r="B514">
        <v>30</v>
      </c>
      <c r="C514" t="s">
        <v>782</v>
      </c>
      <c r="D514" t="s">
        <v>176</v>
      </c>
      <c r="E514" t="s">
        <v>774</v>
      </c>
      <c r="F514">
        <f>player_stats[[#This Row],[Clean Sheets]]/MAX('epl_player_stats_24_25 '!AI:AI)*0.5+player_stats[[#This Row],[Goals Prevented Adjusted]]/MAX('epl_player_stats_24_25 '!BG:BG)*0.5</f>
        <v>0.34873949579831931</v>
      </c>
      <c r="G514">
        <f>player_stats[[#This Row],[Clean Sheets]]/MAX('epl_player_stats_24_25 '!AI:AI)*0.5+player_stats[[#This Row],[Clearances]]/MAX('epl_player_stats_24_25 '!AJ:AJ)*0.25+player_stats[[#This Row],[Tackles]]/MAX('epl_player_stats_24_25 '!AM:AM)*0.25</f>
        <v>0.34617535574473368</v>
      </c>
      <c r="H514">
        <f>player_stats[[#This Row],[Touches]]/MAX('epl_player_stats_24_25 '!P:P)</f>
        <v>0.54287421571556616</v>
      </c>
      <c r="I514">
        <f>player_stats[[#This Row],[Goals]]/MAX('epl_player_stats_24_25 '!H:H)*0.6+player_stats[[#This Row],[Assists]]/MAX('epl_player_stats_24_25 '!I:I)*0.25+player_stats[[#This Row],[Shots]]/MAX('epl_player_stats_24_25 '!K:K)*0.15+0.1</f>
        <v>0.19981785063752278</v>
      </c>
      <c r="J514">
        <f>player_stats[[#This Row],[Minutes]]/3420</f>
        <v>0.84532163742690059</v>
      </c>
      <c r="K514" s="2" cm="1">
        <f t="array" ref="K514">_xlfn.IFS(
E514="Goalkeeper",(
7*F514 + 2*J514 + H514),
E514="Defender",(
6*G514+3*H514+2*J514),
E514="Midfielder",(
2*G514+3*H514+4*I514+3*J514),
E514="Forward",(
6.25*I514+5*J514)
)</f>
        <v>5.3963180564689015</v>
      </c>
    </row>
    <row r="515" spans="1:11" x14ac:dyDescent="0.3">
      <c r="A515" t="s">
        <v>345</v>
      </c>
      <c r="B515">
        <v>21</v>
      </c>
      <c r="C515" t="s">
        <v>329</v>
      </c>
      <c r="D515" t="s">
        <v>59</v>
      </c>
      <c r="E515" t="s">
        <v>775</v>
      </c>
      <c r="F515">
        <f>player_stats[[#This Row],[Clean Sheets]]/MAX('epl_player_stats_24_25 '!AI:AI)*0.5+player_stats[[#This Row],[Goals Prevented Adjusted]]/MAX('epl_player_stats_24_25 '!BG:BG)*0.5</f>
        <v>0.20588235294117649</v>
      </c>
      <c r="G515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15">
        <f>player_stats[[#This Row],[Touches]]/MAX('epl_player_stats_24_25 '!P:P)</f>
        <v>7.768150582611294E-3</v>
      </c>
      <c r="I51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15">
        <f>player_stats[[#This Row],[Minutes]]/3420</f>
        <v>6.1403508771929825E-3</v>
      </c>
      <c r="K515" s="2" cm="1">
        <f t="array" ref="K515">_xlfn.IFS(
E515="Goalkeeper",(
7*F515 + 2*J515 + H515),
E515="Defender",(
6*G515+3*H515+2*J515),
E515="Midfielder",(
2*G515+3*H515+4*I515+3*J515),
E515="Forward",(
6.25*I515+5*J515)
)</f>
        <v>0.6557017543859649</v>
      </c>
    </row>
    <row r="516" spans="1:11" x14ac:dyDescent="0.3">
      <c r="A516" t="s">
        <v>354</v>
      </c>
      <c r="B516">
        <v>35</v>
      </c>
      <c r="C516" t="s">
        <v>329</v>
      </c>
      <c r="D516" t="s">
        <v>66</v>
      </c>
      <c r="E516" t="s">
        <v>775</v>
      </c>
      <c r="F516">
        <f>player_stats[[#This Row],[Clean Sheets]]/MAX('epl_player_stats_24_25 '!AI:AI)*0.5+player_stats[[#This Row],[Goals Prevented Adjusted]]/MAX('epl_player_stats_24_25 '!BG:BG)*0.5</f>
        <v>0.20588235294117649</v>
      </c>
      <c r="G516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516">
        <f>player_stats[[#This Row],[Touches]]/MAX('epl_player_stats_24_25 '!P:P)</f>
        <v>6.9614580221093514E-2</v>
      </c>
      <c r="I516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516">
        <f>player_stats[[#This Row],[Minutes]]/3420</f>
        <v>7.3976608187134502E-2</v>
      </c>
      <c r="K516" s="2" cm="1">
        <f t="array" ref="K516">_xlfn.IFS(
E516="Goalkeeper",(
7*F516 + 2*J516 + H516),
E516="Defender",(
6*G516+3*H516+2*J516),
E516="Midfielder",(
2*G516+3*H516+4*I516+3*J516),
E516="Forward",(
6.25*I516+5*J516)
)</f>
        <v>1.1024650081487875</v>
      </c>
    </row>
    <row r="517" spans="1:11" x14ac:dyDescent="0.3">
      <c r="A517" t="s">
        <v>618</v>
      </c>
      <c r="B517">
        <v>18</v>
      </c>
      <c r="C517" t="s">
        <v>784</v>
      </c>
      <c r="D517" t="s">
        <v>126</v>
      </c>
      <c r="E517" t="s">
        <v>773</v>
      </c>
      <c r="F517">
        <f>player_stats[[#This Row],[Clean Sheets]]/MAX('epl_player_stats_24_25 '!AI:AI)*0.5+player_stats[[#This Row],[Goals Prevented Adjusted]]/MAX('epl_player_stats_24_25 '!BG:BG)*0.5</f>
        <v>0.24159663865546221</v>
      </c>
      <c r="G517">
        <f>player_stats[[#This Row],[Clean Sheets]]/MAX('epl_player_stats_24_25 '!AI:AI)*0.5+player_stats[[#This Row],[Clearances]]/MAX('epl_player_stats_24_25 '!AJ:AJ)*0.25+player_stats[[#This Row],[Tackles]]/MAX('epl_player_stats_24_25 '!AM:AM)*0.25</f>
        <v>0.13071677126701048</v>
      </c>
      <c r="H517">
        <f>player_stats[[#This Row],[Touches]]/MAX('epl_player_stats_24_25 '!P:P)</f>
        <v>0.28652524648939348</v>
      </c>
      <c r="I517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17">
        <f>player_stats[[#This Row],[Minutes]]/3420</f>
        <v>0.35263157894736841</v>
      </c>
      <c r="K517" s="2" cm="1">
        <f t="array" ref="K517">_xlfn.IFS(
E517="Goalkeeper",(
7*F517 + 2*J517 + H517),
E517="Defender",(
6*G517+3*H517+2*J517),
E517="Midfielder",(
2*G517+3*H517+4*I517+3*J517),
E517="Forward",(
6.25*I517+5*J517)
)</f>
        <v>2.7524923612851082</v>
      </c>
    </row>
    <row r="518" spans="1:11" x14ac:dyDescent="0.3">
      <c r="A518" t="s">
        <v>402</v>
      </c>
      <c r="B518">
        <v>16</v>
      </c>
      <c r="C518" t="s">
        <v>391</v>
      </c>
      <c r="D518" t="s">
        <v>59</v>
      </c>
      <c r="E518" t="s">
        <v>775</v>
      </c>
      <c r="F518">
        <f>player_stats[[#This Row],[Clean Sheets]]/MAX('epl_player_stats_24_25 '!AI:AI)*0.5+player_stats[[#This Row],[Goals Prevented Adjusted]]/MAX('epl_player_stats_24_25 '!BG:BG)*0.5</f>
        <v>0.20588235294117649</v>
      </c>
      <c r="G518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518">
        <f>player_stats[[#This Row],[Touches]]/MAX('epl_player_stats_24_25 '!P:P)</f>
        <v>1.7926501344487601E-3</v>
      </c>
      <c r="I51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18">
        <f>player_stats[[#This Row],[Minutes]]/3420</f>
        <v>6.1403508771929825E-3</v>
      </c>
      <c r="K518" s="2" cm="1">
        <f t="array" ref="K518">_xlfn.IFS(
E518="Goalkeeper",(
7*F518 + 2*J518 + H518),
E518="Defender",(
6*G518+3*H518+2*J518),
E518="Midfielder",(
2*G518+3*H518+4*I518+3*J518),
E518="Forward",(
6.25*I518+5*J518)
)</f>
        <v>0.6557017543859649</v>
      </c>
    </row>
    <row r="519" spans="1:11" x14ac:dyDescent="0.3">
      <c r="A519" t="s">
        <v>268</v>
      </c>
      <c r="B519">
        <v>23</v>
      </c>
      <c r="C519" t="s">
        <v>240</v>
      </c>
      <c r="D519" t="s">
        <v>96</v>
      </c>
      <c r="E519" t="s">
        <v>774</v>
      </c>
      <c r="F519">
        <f>player_stats[[#This Row],[Clean Sheets]]/MAX('epl_player_stats_24_25 '!AI:AI)*0.5+player_stats[[#This Row],[Goals Prevented Adjusted]]/MAX('epl_player_stats_24_25 '!BG:BG)*0.5</f>
        <v>0.24159663865546221</v>
      </c>
      <c r="G519">
        <f>player_stats[[#This Row],[Clean Sheets]]/MAX('epl_player_stats_24_25 '!AI:AI)*0.5+player_stats[[#This Row],[Clearances]]/MAX('epl_player_stats_24_25 '!AJ:AJ)*0.25+player_stats[[#This Row],[Tackles]]/MAX('epl_player_stats_24_25 '!AM:AM)*0.25</f>
        <v>0.11386938420431243</v>
      </c>
      <c r="H519">
        <f>player_stats[[#This Row],[Touches]]/MAX('epl_player_stats_24_25 '!P:P)</f>
        <v>0.28861667164625038</v>
      </c>
      <c r="I51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19">
        <f>player_stats[[#This Row],[Minutes]]/3420</f>
        <v>0.34385964912280703</v>
      </c>
      <c r="K519" s="2" cm="1">
        <f t="array" ref="K519">_xlfn.IFS(
E519="Goalkeeper",(
7*F519 + 2*J519 + H519),
E519="Defender",(
6*G519+3*H519+2*J519),
E519="Midfielder",(
2*G519+3*H519+4*I519+3*J519),
E519="Forward",(
6.25*I519+5*J519)
)</f>
        <v>2.2367856184102397</v>
      </c>
    </row>
    <row r="520" spans="1:11" x14ac:dyDescent="0.3">
      <c r="A520" t="s">
        <v>361</v>
      </c>
      <c r="B520">
        <v>26</v>
      </c>
      <c r="C520" t="s">
        <v>356</v>
      </c>
      <c r="D520" t="s">
        <v>202</v>
      </c>
      <c r="E520" t="s">
        <v>774</v>
      </c>
      <c r="F520">
        <f>player_stats[[#This Row],[Clean Sheets]]/MAX('epl_player_stats_24_25 '!AI:AI)*0.5+player_stats[[#This Row],[Goals Prevented Adjusted]]/MAX('epl_player_stats_24_25 '!BG:BG)*0.5</f>
        <v>0.24159663865546221</v>
      </c>
      <c r="G520">
        <f>player_stats[[#This Row],[Clean Sheets]]/MAX('epl_player_stats_24_25 '!AI:AI)*0.5+player_stats[[#This Row],[Clearances]]/MAX('epl_player_stats_24_25 '!AJ:AJ)*0.25+player_stats[[#This Row],[Tackles]]/MAX('epl_player_stats_24_25 '!AM:AM)*0.25</f>
        <v>0.14977008637295719</v>
      </c>
      <c r="H520">
        <f>player_stats[[#This Row],[Touches]]/MAX('epl_player_stats_24_25 '!P:P)</f>
        <v>0.30206154765461607</v>
      </c>
      <c r="I520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520">
        <f>player_stats[[#This Row],[Minutes]]/3420</f>
        <v>0.50204678362573096</v>
      </c>
      <c r="K520" s="2" cm="1">
        <f t="array" ref="K520">_xlfn.IFS(
E520="Goalkeeper",(
7*F520 + 2*J520 + H520),
E520="Defender",(
6*G520+3*H520+2*J520),
E520="Midfielder",(
2*G520+3*H520+4*I520+3*J520),
E520="Forward",(
6.25*I520+5*J520)
)</f>
        <v>2.8088987284530536</v>
      </c>
    </row>
    <row r="521" spans="1:11" x14ac:dyDescent="0.3">
      <c r="A521" t="s">
        <v>407</v>
      </c>
      <c r="B521">
        <v>15</v>
      </c>
      <c r="C521" t="s">
        <v>391</v>
      </c>
      <c r="D521" t="s">
        <v>59</v>
      </c>
      <c r="E521" t="s">
        <v>775</v>
      </c>
      <c r="F521">
        <f>player_stats[[#This Row],[Clean Sheets]]/MAX('epl_player_stats_24_25 '!AI:AI)*0.5+player_stats[[#This Row],[Goals Prevented Adjusted]]/MAX('epl_player_stats_24_25 '!BG:BG)*0.5</f>
        <v>0.20588235294117649</v>
      </c>
      <c r="G521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21">
        <f>player_stats[[#This Row],[Touches]]/MAX('epl_player_stats_24_25 '!P:P)</f>
        <v>1.703017627726322E-2</v>
      </c>
      <c r="I521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21">
        <f>player_stats[[#This Row],[Minutes]]/3420</f>
        <v>3.0701754385964911E-2</v>
      </c>
      <c r="K521" s="2" cm="1">
        <f t="array" ref="K521">_xlfn.IFS(
E521="Goalkeeper",(
7*F521 + 2*J521 + H521),
E521="Defender",(
6*G521+3*H521+2*J521),
E521="Midfielder",(
2*G521+3*H521+4*I521+3*J521),
E521="Forward",(
6.25*I521+5*J521)
)</f>
        <v>0.82461532930687387</v>
      </c>
    </row>
    <row r="522" spans="1:11" x14ac:dyDescent="0.3">
      <c r="A522" t="s">
        <v>558</v>
      </c>
      <c r="B522">
        <v>26</v>
      </c>
      <c r="C522" t="s">
        <v>785</v>
      </c>
      <c r="D522" t="s">
        <v>105</v>
      </c>
      <c r="E522" t="s">
        <v>773</v>
      </c>
      <c r="F522">
        <f>player_stats[[#This Row],[Clean Sheets]]/MAX('epl_player_stats_24_25 '!AI:AI)*0.5+player_stats[[#This Row],[Goals Prevented Adjusted]]/MAX('epl_player_stats_24_25 '!BG:BG)*0.5</f>
        <v>0.31302521008403361</v>
      </c>
      <c r="G522">
        <f>player_stats[[#This Row],[Clean Sheets]]/MAX('epl_player_stats_24_25 '!AI:AI)*0.5+player_stats[[#This Row],[Clearances]]/MAX('epl_player_stats_24_25 '!AJ:AJ)*0.25+player_stats[[#This Row],[Tackles]]/MAX('epl_player_stats_24_25 '!AM:AM)*0.25</f>
        <v>0.32251600074566578</v>
      </c>
      <c r="H522">
        <f>player_stats[[#This Row],[Touches]]/MAX('epl_player_stats_24_25 '!P:P)</f>
        <v>0.38123692859276964</v>
      </c>
      <c r="I522">
        <f>player_stats[[#This Row],[Goals]]/MAX('epl_player_stats_24_25 '!H:H)*0.6+player_stats[[#This Row],[Assists]]/MAX('epl_player_stats_24_25 '!I:I)*0.25+player_stats[[#This Row],[Shots]]/MAX('epl_player_stats_24_25 '!K:K)*0.15+0.1</f>
        <v>0.16552823315118398</v>
      </c>
      <c r="J522">
        <f>player_stats[[#This Row],[Minutes]]/3420</f>
        <v>0.57602339181286555</v>
      </c>
      <c r="K522" s="2" cm="1">
        <f t="array" ref="K522">_xlfn.IFS(
E522="Goalkeeper",(
7*F522 + 2*J522 + H522),
E522="Defender",(
6*G522+3*H522+2*J522),
E522="Midfielder",(
2*G522+3*H522+4*I522+3*J522),
E522="Forward",(
6.25*I522+5*J522)
)</f>
        <v>4.1789258953129735</v>
      </c>
    </row>
    <row r="523" spans="1:11" x14ac:dyDescent="0.3">
      <c r="A523" t="s">
        <v>128</v>
      </c>
      <c r="B523">
        <v>31</v>
      </c>
      <c r="C523" t="s">
        <v>98</v>
      </c>
      <c r="D523" t="s">
        <v>59</v>
      </c>
      <c r="E523" t="s">
        <v>774</v>
      </c>
      <c r="F523">
        <f>player_stats[[#This Row],[Clean Sheets]]/MAX('epl_player_stats_24_25 '!AI:AI)*0.5+player_stats[[#This Row],[Goals Prevented Adjusted]]/MAX('epl_player_stats_24_25 '!BG:BG)*0.5</f>
        <v>0.31302521008403361</v>
      </c>
      <c r="G523">
        <f>player_stats[[#This Row],[Clean Sheets]]/MAX('epl_player_stats_24_25 '!AI:AI)*0.5+player_stats[[#This Row],[Clearances]]/MAX('epl_player_stats_24_25 '!AJ:AJ)*0.25+player_stats[[#This Row],[Tackles]]/MAX('epl_player_stats_24_25 '!AM:AM)*0.25</f>
        <v>0.18125116510283973</v>
      </c>
      <c r="H523">
        <f>player_stats[[#This Row],[Touches]]/MAX('epl_player_stats_24_25 '!P:P)</f>
        <v>0.24170899312817448</v>
      </c>
      <c r="I523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523">
        <f>player_stats[[#This Row],[Minutes]]/3420</f>
        <v>0.32777777777777778</v>
      </c>
      <c r="K523" s="2" cm="1">
        <f t="array" ref="K523">_xlfn.IFS(
E523="Goalkeeper",(
7*F523 + 2*J523 + H523),
E523="Defender",(
6*G523+3*H523+2*J523),
E523="Midfielder",(
2*G523+3*H523+4*I523+3*J523),
E523="Forward",(
6.25*I523+5*J523)
)</f>
        <v>2.4681895255571176</v>
      </c>
    </row>
    <row r="524" spans="1:11" x14ac:dyDescent="0.3">
      <c r="A524" t="s">
        <v>509</v>
      </c>
      <c r="B524">
        <v>26</v>
      </c>
      <c r="C524" t="s">
        <v>787</v>
      </c>
      <c r="D524" t="s">
        <v>275</v>
      </c>
      <c r="E524" t="s">
        <v>774</v>
      </c>
      <c r="F524">
        <f>player_stats[[#This Row],[Clean Sheets]]/MAX('epl_player_stats_24_25 '!AI:AI)*0.5+player_stats[[#This Row],[Goals Prevented Adjusted]]/MAX('epl_player_stats_24_25 '!BG:BG)*0.5</f>
        <v>0.34873949579831931</v>
      </c>
      <c r="G524">
        <f>player_stats[[#This Row],[Clean Sheets]]/MAX('epl_player_stats_24_25 '!AI:AI)*0.5+player_stats[[#This Row],[Clearances]]/MAX('epl_player_stats_24_25 '!AJ:AJ)*0.25+player_stats[[#This Row],[Tackles]]/MAX('epl_player_stats_24_25 '!AM:AM)*0.25</f>
        <v>0.44476635804386999</v>
      </c>
      <c r="H524">
        <f>player_stats[[#This Row],[Touches]]/MAX('epl_player_stats_24_25 '!P:P)</f>
        <v>0.66806095010457123</v>
      </c>
      <c r="I524">
        <f>player_stats[[#This Row],[Goals]]/MAX('epl_player_stats_24_25 '!H:H)*0.6+player_stats[[#This Row],[Assists]]/MAX('epl_player_stats_24_25 '!I:I)*0.25+player_stats[[#This Row],[Shots]]/MAX('epl_player_stats_24_25 '!K:K)*0.15+0.1</f>
        <v>0.14585610200364299</v>
      </c>
      <c r="J524">
        <f>player_stats[[#This Row],[Minutes]]/3420</f>
        <v>0.8327485380116959</v>
      </c>
      <c r="K524" s="2" cm="1">
        <f t="array" ref="K524">_xlfn.IFS(
E524="Goalkeeper",(
7*F524 + 2*J524 + H524),
E524="Defender",(
6*G524+3*H524+2*J524),
E524="Midfielder",(
2*G524+3*H524+4*I524+3*J524),
E524="Forward",(
6.25*I524+5*J524)
)</f>
        <v>6.3382780746003249</v>
      </c>
    </row>
    <row r="525" spans="1:11" x14ac:dyDescent="0.3">
      <c r="A525" t="s">
        <v>344</v>
      </c>
      <c r="B525">
        <v>28</v>
      </c>
      <c r="C525" t="s">
        <v>329</v>
      </c>
      <c r="D525" t="s">
        <v>74</v>
      </c>
      <c r="E525" t="s">
        <v>774</v>
      </c>
      <c r="F525">
        <f>player_stats[[#This Row],[Clean Sheets]]/MAX('epl_player_stats_24_25 '!AI:AI)*0.5+player_stats[[#This Row],[Goals Prevented Adjusted]]/MAX('epl_player_stats_24_25 '!BG:BG)*0.5</f>
        <v>0.27731092436974791</v>
      </c>
      <c r="G525">
        <f>player_stats[[#This Row],[Clean Sheets]]/MAX('epl_player_stats_24_25 '!AI:AI)*0.5+player_stats[[#This Row],[Clearances]]/MAX('epl_player_stats_24_25 '!AJ:AJ)*0.25+player_stats[[#This Row],[Tackles]]/MAX('epl_player_stats_24_25 '!AM:AM)*0.25</f>
        <v>0.24074131610016775</v>
      </c>
      <c r="H525">
        <f>player_stats[[#This Row],[Touches]]/MAX('epl_player_stats_24_25 '!P:P)</f>
        <v>0.37645652823423964</v>
      </c>
      <c r="I525">
        <f>player_stats[[#This Row],[Goals]]/MAX('epl_player_stats_24_25 '!H:H)*0.6+player_stats[[#This Row],[Assists]]/MAX('epl_player_stats_24_25 '!I:I)*0.25+player_stats[[#This Row],[Shots]]/MAX('epl_player_stats_24_25 '!K:K)*0.15+0.1</f>
        <v>0.18679417122040073</v>
      </c>
      <c r="J525">
        <f>player_stats[[#This Row],[Minutes]]/3420</f>
        <v>0.52017543859649118</v>
      </c>
      <c r="K525" s="2" cm="1">
        <f t="array" ref="K525">_xlfn.IFS(
E525="Goalkeeper",(
7*F525 + 2*J525 + H525),
E525="Defender",(
6*G525+3*H525+2*J525),
E525="Midfielder",(
2*G525+3*H525+4*I525+3*J525),
E525="Forward",(
6.25*I525+5*J525)
)</f>
        <v>3.6141683584967081</v>
      </c>
    </row>
    <row r="526" spans="1:11" x14ac:dyDescent="0.3">
      <c r="A526" t="s">
        <v>318</v>
      </c>
      <c r="B526">
        <v>24</v>
      </c>
      <c r="C526" t="s">
        <v>300</v>
      </c>
      <c r="D526" t="s">
        <v>163</v>
      </c>
      <c r="E526" t="s">
        <v>773</v>
      </c>
      <c r="F526">
        <f>player_stats[[#This Row],[Clean Sheets]]/MAX('epl_player_stats_24_25 '!AI:AI)*0.5+player_stats[[#This Row],[Goals Prevented Adjusted]]/MAX('epl_player_stats_24_25 '!BG:BG)*0.5</f>
        <v>0.24159663865546221</v>
      </c>
      <c r="G526">
        <f>player_stats[[#This Row],[Clean Sheets]]/MAX('epl_player_stats_24_25 '!AI:AI)*0.5+player_stats[[#This Row],[Clearances]]/MAX('epl_player_stats_24_25 '!AJ:AJ)*0.25+player_stats[[#This Row],[Tackles]]/MAX('epl_player_stats_24_25 '!AM:AM)*0.25</f>
        <v>0.13476356179705462</v>
      </c>
      <c r="H526">
        <f>player_stats[[#This Row],[Touches]]/MAX('epl_player_stats_24_25 '!P:P)</f>
        <v>0.20286824021511801</v>
      </c>
      <c r="I526">
        <f>player_stats[[#This Row],[Goals]]/MAX('epl_player_stats_24_25 '!H:H)*0.6+player_stats[[#This Row],[Assists]]/MAX('epl_player_stats_24_25 '!I:I)*0.25+player_stats[[#This Row],[Shots]]/MAX('epl_player_stats_24_25 '!K:K)*0.15+0.1</f>
        <v>0.18274134790528235</v>
      </c>
      <c r="J526">
        <f>player_stats[[#This Row],[Minutes]]/3420</f>
        <v>0.36257309941520466</v>
      </c>
      <c r="K526" s="2" cm="1">
        <f t="array" ref="K526">_xlfn.IFS(
E526="Goalkeeper",(
7*F526 + 2*J526 + H526),
E526="Defender",(
6*G526+3*H526+2*J526),
E526="Midfielder",(
2*G526+3*H526+4*I526+3*J526),
E526="Forward",(
6.25*I526+5*J526)
)</f>
        <v>2.6968165341062065</v>
      </c>
    </row>
    <row r="527" spans="1:11" x14ac:dyDescent="0.3">
      <c r="A527" t="s">
        <v>412</v>
      </c>
      <c r="B527">
        <v>26</v>
      </c>
      <c r="C527" t="s">
        <v>391</v>
      </c>
      <c r="D527" t="s">
        <v>96</v>
      </c>
      <c r="E527" t="s">
        <v>775</v>
      </c>
      <c r="F527">
        <f>player_stats[[#This Row],[Clean Sheets]]/MAX('epl_player_stats_24_25 '!AI:AI)*0.5+player_stats[[#This Row],[Goals Prevented Adjusted]]/MAX('epl_player_stats_24_25 '!BG:BG)*0.5</f>
        <v>0.20588235294117649</v>
      </c>
      <c r="G527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527">
        <f>player_stats[[#This Row],[Touches]]/MAX('epl_player_stats_24_25 '!P:P)</f>
        <v>2.0615476546160742E-2</v>
      </c>
      <c r="I52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27">
        <f>player_stats[[#This Row],[Minutes]]/3420</f>
        <v>4.1520467836257312E-2</v>
      </c>
      <c r="K527" s="2" cm="1">
        <f t="array" ref="K527">_xlfn.IFS(
E527="Goalkeeper",(
7*F527 + 2*J527 + H527),
E527="Defender",(
6*G527+3*H527+2*J527),
E527="Midfielder",(
2*G527+3*H527+4*I527+3*J527),
E527="Forward",(
6.25*I527+5*J527)
)</f>
        <v>0.90944660147636858</v>
      </c>
    </row>
    <row r="528" spans="1:11" x14ac:dyDescent="0.3">
      <c r="A528" t="s">
        <v>421</v>
      </c>
      <c r="B528">
        <v>19</v>
      </c>
      <c r="C528" t="s">
        <v>391</v>
      </c>
      <c r="D528" t="s">
        <v>59</v>
      </c>
      <c r="E528" t="s">
        <v>775</v>
      </c>
      <c r="F528">
        <f>player_stats[[#This Row],[Clean Sheets]]/MAX('epl_player_stats_24_25 '!AI:AI)*0.5+player_stats[[#This Row],[Goals Prevented Adjusted]]/MAX('epl_player_stats_24_25 '!BG:BG)*0.5</f>
        <v>0.20588235294117649</v>
      </c>
      <c r="G52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28">
        <f>player_stats[[#This Row],[Touches]]/MAX('epl_player_stats_24_25 '!P:P)</f>
        <v>2.9877502240812666E-4</v>
      </c>
      <c r="I5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28">
        <f>player_stats[[#This Row],[Minutes]]/3420</f>
        <v>2.9239766081871346E-4</v>
      </c>
      <c r="K528" s="2" cm="1">
        <f t="array" ref="K528">_xlfn.IFS(
E528="Goalkeeper",(
7*F528 + 2*J528 + H528),
E528="Defender",(
6*G528+3*H528+2*J528),
E528="Midfielder",(
2*G528+3*H528+4*I528+3*J528),
E528="Forward",(
6.25*I528+5*J528)
)</f>
        <v>0.62646198830409361</v>
      </c>
    </row>
    <row r="529" spans="1:11" x14ac:dyDescent="0.3">
      <c r="A529" t="s">
        <v>266</v>
      </c>
      <c r="B529">
        <v>25</v>
      </c>
      <c r="C529" t="s">
        <v>240</v>
      </c>
      <c r="D529" t="s">
        <v>59</v>
      </c>
      <c r="E529" t="s">
        <v>774</v>
      </c>
      <c r="F529">
        <f>player_stats[[#This Row],[Clean Sheets]]/MAX('epl_player_stats_24_25 '!AI:AI)*0.5+player_stats[[#This Row],[Goals Prevented Adjusted]]/MAX('epl_player_stats_24_25 '!BG:BG)*0.5</f>
        <v>0.38445378151260506</v>
      </c>
      <c r="G529">
        <f>player_stats[[#This Row],[Clean Sheets]]/MAX('epl_player_stats_24_25 '!AI:AI)*0.5+player_stats[[#This Row],[Clearances]]/MAX('epl_player_stats_24_25 '!AJ:AJ)*0.25+player_stats[[#This Row],[Tackles]]/MAX('epl_player_stats_24_25 '!AM:AM)*0.25</f>
        <v>0.3442801217920835</v>
      </c>
      <c r="H529">
        <f>player_stats[[#This Row],[Touches]]/MAX('epl_player_stats_24_25 '!P:P)</f>
        <v>0.42396175679713177</v>
      </c>
      <c r="I529">
        <f>player_stats[[#This Row],[Goals]]/MAX('epl_player_stats_24_25 '!H:H)*0.6+player_stats[[#This Row],[Assists]]/MAX('epl_player_stats_24_25 '!I:I)*0.25+player_stats[[#This Row],[Shots]]/MAX('epl_player_stats_24_25 '!K:K)*0.15+0.1</f>
        <v>0.15815118397085609</v>
      </c>
      <c r="J529">
        <f>player_stats[[#This Row],[Minutes]]/3420</f>
        <v>0.57719298245614037</v>
      </c>
      <c r="K529" s="2" cm="1">
        <f t="array" ref="K529">_xlfn.IFS(
E529="Goalkeeper",(
7*F529 + 2*J529 + H529),
E529="Defender",(
6*G529+3*H529+2*J529),
E529="Midfielder",(
2*G529+3*H529+4*I529+3*J529),
E529="Forward",(
6.25*I529+5*J529)
)</f>
        <v>4.4919519660561775</v>
      </c>
    </row>
    <row r="530" spans="1:11" x14ac:dyDescent="0.3">
      <c r="A530" t="s">
        <v>332</v>
      </c>
      <c r="B530">
        <v>26</v>
      </c>
      <c r="C530" t="s">
        <v>329</v>
      </c>
      <c r="D530" t="s">
        <v>167</v>
      </c>
      <c r="E530" t="s">
        <v>774</v>
      </c>
      <c r="F530">
        <f>player_stats[[#This Row],[Clean Sheets]]/MAX('epl_player_stats_24_25 '!AI:AI)*0.5+player_stats[[#This Row],[Goals Prevented Adjusted]]/MAX('epl_player_stats_24_25 '!BG:BG)*0.5</f>
        <v>0.38445378151260506</v>
      </c>
      <c r="G530">
        <f>player_stats[[#This Row],[Clean Sheets]]/MAX('epl_player_stats_24_25 '!AI:AI)*0.5+player_stats[[#This Row],[Clearances]]/MAX('epl_player_stats_24_25 '!AJ:AJ)*0.25+player_stats[[#This Row],[Tackles]]/MAX('epl_player_stats_24_25 '!AM:AM)*0.25</f>
        <v>0.48420897284533648</v>
      </c>
      <c r="H530">
        <f>player_stats[[#This Row],[Touches]]/MAX('epl_player_stats_24_25 '!P:P)</f>
        <v>0.79085748431431135</v>
      </c>
      <c r="I530">
        <f>player_stats[[#This Row],[Goals]]/MAX('epl_player_stats_24_25 '!H:H)*0.6+player_stats[[#This Row],[Assists]]/MAX('epl_player_stats_24_25 '!I:I)*0.25+player_stats[[#This Row],[Shots]]/MAX('epl_player_stats_24_25 '!K:K)*0.15+0.1</f>
        <v>0.27823315118397085</v>
      </c>
      <c r="J530">
        <f>player_stats[[#This Row],[Minutes]]/3420</f>
        <v>0.92602339181286553</v>
      </c>
      <c r="K530" s="2" cm="1">
        <f t="array" ref="K530">_xlfn.IFS(
E530="Goalkeeper",(
7*F530 + 2*J530 + H530),
E530="Defender",(
6*G530+3*H530+2*J530),
E530="Midfielder",(
2*G530+3*H530+4*I530+3*J530),
E530="Forward",(
6.25*I530+5*J530)
)</f>
        <v>7.1298730736406846</v>
      </c>
    </row>
    <row r="531" spans="1:11" x14ac:dyDescent="0.3">
      <c r="A531" t="s">
        <v>644</v>
      </c>
      <c r="B531">
        <v>30</v>
      </c>
      <c r="C531" t="s">
        <v>783</v>
      </c>
      <c r="D531" t="s">
        <v>105</v>
      </c>
      <c r="E531" t="s">
        <v>773</v>
      </c>
      <c r="F531">
        <f>player_stats[[#This Row],[Clean Sheets]]/MAX('epl_player_stats_24_25 '!AI:AI)*0.5+player_stats[[#This Row],[Goals Prevented Adjusted]]/MAX('epl_player_stats_24_25 '!BG:BG)*0.5</f>
        <v>0.24159663865546221</v>
      </c>
      <c r="G531">
        <f>player_stats[[#This Row],[Clean Sheets]]/MAX('epl_player_stats_24_25 '!AI:AI)*0.5+player_stats[[#This Row],[Clearances]]/MAX('epl_player_stats_24_25 '!AJ:AJ)*0.25+player_stats[[#This Row],[Tackles]]/MAX('epl_player_stats_24_25 '!AM:AM)*0.25</f>
        <v>0.10338345864661654</v>
      </c>
      <c r="H531">
        <f>player_stats[[#This Row],[Touches]]/MAX('epl_player_stats_24_25 '!P:P)</f>
        <v>0.2195996414699731</v>
      </c>
      <c r="I531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31">
        <f>player_stats[[#This Row],[Minutes]]/3420</f>
        <v>0.33771929824561403</v>
      </c>
      <c r="K531" s="2" cm="1">
        <f t="array" ref="K531">_xlfn.IFS(
E531="Goalkeeper",(
7*F531 + 2*J531 + H531),
E531="Defender",(
6*G531+3*H531+2*J531),
E531="Midfielder",(
2*G531+3*H531+4*I531+3*J531),
E531="Forward",(
6.25*I531+5*J531)
)</f>
        <v>2.4129678165857138</v>
      </c>
    </row>
    <row r="532" spans="1:11" x14ac:dyDescent="0.3">
      <c r="A532" t="s">
        <v>406</v>
      </c>
      <c r="B532">
        <v>31</v>
      </c>
      <c r="C532" t="s">
        <v>391</v>
      </c>
      <c r="D532" t="s">
        <v>163</v>
      </c>
      <c r="E532" t="s">
        <v>774</v>
      </c>
      <c r="F532">
        <f>player_stats[[#This Row],[Clean Sheets]]/MAX('epl_player_stats_24_25 '!AI:AI)*0.5+player_stats[[#This Row],[Goals Prevented Adjusted]]/MAX('epl_player_stats_24_25 '!BG:BG)*0.5</f>
        <v>0.20588235294117649</v>
      </c>
      <c r="G532">
        <f>player_stats[[#This Row],[Clean Sheets]]/MAX('epl_player_stats_24_25 '!AI:AI)*0.5+player_stats[[#This Row],[Clearances]]/MAX('epl_player_stats_24_25 '!AJ:AJ)*0.25+player_stats[[#This Row],[Tackles]]/MAX('epl_player_stats_24_25 '!AM:AM)*0.25</f>
        <v>0.11779966445038215</v>
      </c>
      <c r="H532">
        <f>player_stats[[#This Row],[Touches]]/MAX('epl_player_stats_24_25 '!P:P)</f>
        <v>0.33283537496265314</v>
      </c>
      <c r="I532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32">
        <f>player_stats[[#This Row],[Minutes]]/3420</f>
        <v>0.40789473684210525</v>
      </c>
      <c r="K532" s="2" cm="1">
        <f t="array" ref="K532">_xlfn.IFS(
E532="Goalkeeper",(
7*F532 + 2*J532 + H532),
E532="Defender",(
6*G532+3*H532+2*J532),
E532="Midfielder",(
2*G532+3*H532+4*I532+3*J532),
E532="Forward",(
6.25*I532+5*J532)
)</f>
        <v>2.5210935852744627</v>
      </c>
    </row>
    <row r="533" spans="1:11" x14ac:dyDescent="0.3">
      <c r="A533" t="s">
        <v>436</v>
      </c>
      <c r="B533">
        <v>26</v>
      </c>
      <c r="C533" t="s">
        <v>425</v>
      </c>
      <c r="D533" t="s">
        <v>72</v>
      </c>
      <c r="E533" t="s">
        <v>775</v>
      </c>
      <c r="F533">
        <f>player_stats[[#This Row],[Clean Sheets]]/MAX('epl_player_stats_24_25 '!AI:AI)*0.5+player_stats[[#This Row],[Goals Prevented Adjusted]]/MAX('epl_player_stats_24_25 '!BG:BG)*0.5</f>
        <v>0.20588235294117649</v>
      </c>
      <c r="G533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533">
        <f>player_stats[[#This Row],[Touches]]/MAX('epl_player_stats_24_25 '!P:P)</f>
        <v>1.5536301165222588E-2</v>
      </c>
      <c r="I53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33">
        <f>player_stats[[#This Row],[Minutes]]/3420</f>
        <v>3.0409356725146199E-2</v>
      </c>
      <c r="K533" s="2" cm="1">
        <f t="array" ref="K533">_xlfn.IFS(
E533="Goalkeeper",(
7*F533 + 2*J533 + H533),
E533="Defender",(
6*G533+3*H533+2*J533),
E533="Midfielder",(
2*G533+3*H533+4*I533+3*J533),
E533="Forward",(
6.25*I533+5*J533)
)</f>
        <v>0.853891045920813</v>
      </c>
    </row>
    <row r="534" spans="1:11" x14ac:dyDescent="0.3">
      <c r="A534" t="s">
        <v>692</v>
      </c>
      <c r="B534">
        <v>25</v>
      </c>
      <c r="C534" t="s">
        <v>782</v>
      </c>
      <c r="D534" t="s">
        <v>433</v>
      </c>
      <c r="E534" t="s">
        <v>774</v>
      </c>
      <c r="F534">
        <f>player_stats[[#This Row],[Clean Sheets]]/MAX('epl_player_stats_24_25 '!AI:AI)*0.5+player_stats[[#This Row],[Goals Prevented Adjusted]]/MAX('epl_player_stats_24_25 '!BG:BG)*0.5</f>
        <v>0.34873949579831931</v>
      </c>
      <c r="G534">
        <f>player_stats[[#This Row],[Clean Sheets]]/MAX('epl_player_stats_24_25 '!AI:AI)*0.5+player_stats[[#This Row],[Clearances]]/MAX('epl_player_stats_24_25 '!AJ:AJ)*0.25+player_stats[[#This Row],[Tackles]]/MAX('epl_player_stats_24_25 '!AM:AM)*0.25</f>
        <v>0.29223886161685203</v>
      </c>
      <c r="H534">
        <f>player_stats[[#This Row],[Touches]]/MAX('epl_player_stats_24_25 '!P:P)</f>
        <v>0.3125186734389005</v>
      </c>
      <c r="I53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34">
        <f>player_stats[[#This Row],[Minutes]]/3420</f>
        <v>0.49181286549707603</v>
      </c>
      <c r="K534" s="2" cm="1">
        <f t="array" ref="K534">_xlfn.IFS(
E534="Goalkeeper",(
7*F534 + 2*J534 + H534),
E534="Defender",(
6*G534+3*H534+2*J534),
E534="Midfielder",(
2*G534+3*H534+4*I534+3*J534),
E534="Forward",(
6.25*I534+5*J534)
)</f>
        <v>3.6746149210119654</v>
      </c>
    </row>
    <row r="535" spans="1:11" x14ac:dyDescent="0.3">
      <c r="A535" t="s">
        <v>456</v>
      </c>
      <c r="B535">
        <v>18</v>
      </c>
      <c r="C535" t="s">
        <v>453</v>
      </c>
      <c r="D535" t="s">
        <v>105</v>
      </c>
      <c r="E535" t="s">
        <v>775</v>
      </c>
      <c r="F535">
        <f>player_stats[[#This Row],[Clean Sheets]]/MAX('epl_player_stats_24_25 '!AI:AI)*0.5+player_stats[[#This Row],[Goals Prevented Adjusted]]/MAX('epl_player_stats_24_25 '!BG:BG)*0.5</f>
        <v>0.20588235294117649</v>
      </c>
      <c r="G535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535">
        <f>player_stats[[#This Row],[Touches]]/MAX('epl_player_stats_24_25 '!P:P)</f>
        <v>1.4938751120406335E-3</v>
      </c>
      <c r="I53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35">
        <f>player_stats[[#This Row],[Minutes]]/3420</f>
        <v>1.4619883040935672E-3</v>
      </c>
      <c r="K535" s="2" cm="1">
        <f t="array" ref="K535">_xlfn.IFS(
E535="Goalkeeper",(
7*F535 + 2*J535 + H535),
E535="Defender",(
6*G535+3*H535+2*J535),
E535="Midfielder",(
2*G535+3*H535+4*I535+3*J535),
E535="Forward",(
6.25*I535+5*J535)
)</f>
        <v>0.63230994152046782</v>
      </c>
    </row>
    <row r="536" spans="1:11" x14ac:dyDescent="0.3">
      <c r="A536" t="s">
        <v>667</v>
      </c>
      <c r="B536">
        <v>34</v>
      </c>
      <c r="C536" t="s">
        <v>782</v>
      </c>
      <c r="D536" t="s">
        <v>59</v>
      </c>
      <c r="E536" t="s">
        <v>774</v>
      </c>
      <c r="F536">
        <f>player_stats[[#This Row],[Clean Sheets]]/MAX('epl_player_stats_24_25 '!AI:AI)*0.5+player_stats[[#This Row],[Goals Prevented Adjusted]]/MAX('epl_player_stats_24_25 '!BG:BG)*0.5</f>
        <v>0.24159663865546221</v>
      </c>
      <c r="G536">
        <f>player_stats[[#This Row],[Clean Sheets]]/MAX('epl_player_stats_24_25 '!AI:AI)*0.5+player_stats[[#This Row],[Clearances]]/MAX('epl_player_stats_24_25 '!AJ:AJ)*0.25+player_stats[[#This Row],[Tackles]]/MAX('epl_player_stats_24_25 '!AM:AM)*0.25</f>
        <v>0.11659572484931337</v>
      </c>
      <c r="H536">
        <f>player_stats[[#This Row],[Touches]]/MAX('epl_player_stats_24_25 '!P:P)</f>
        <v>0.20286824021511801</v>
      </c>
      <c r="I536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36">
        <f>player_stats[[#This Row],[Minutes]]/3420</f>
        <v>0.28333333333333333</v>
      </c>
      <c r="K536" s="2" cm="1">
        <f t="array" ref="K536">_xlfn.IFS(
E536="Goalkeeper",(
7*F536 + 2*J536 + H536),
E536="Defender",(
6*G536+3*H536+2*J536),
E536="Midfielder",(
2*G536+3*H536+4*I536+3*J536),
E536="Forward",(
6.25*I536+5*J536)
)</f>
        <v>1.8748457364079008</v>
      </c>
    </row>
    <row r="537" spans="1:11" x14ac:dyDescent="0.3">
      <c r="A537" t="s">
        <v>189</v>
      </c>
      <c r="B537">
        <v>25</v>
      </c>
      <c r="C537" t="s">
        <v>170</v>
      </c>
      <c r="D537" t="s">
        <v>163</v>
      </c>
      <c r="E537" t="s">
        <v>774</v>
      </c>
      <c r="F537">
        <f>player_stats[[#This Row],[Clean Sheets]]/MAX('epl_player_stats_24_25 '!AI:AI)*0.5+player_stats[[#This Row],[Goals Prevented Adjusted]]/MAX('epl_player_stats_24_25 '!BG:BG)*0.5</f>
        <v>0.27731092436974791</v>
      </c>
      <c r="G537">
        <f>player_stats[[#This Row],[Clean Sheets]]/MAX('epl_player_stats_24_25 '!AI:AI)*0.5+player_stats[[#This Row],[Clearances]]/MAX('epl_player_stats_24_25 '!AJ:AJ)*0.25+player_stats[[#This Row],[Tackles]]/MAX('epl_player_stats_24_25 '!AM:AM)*0.25</f>
        <v>0.13728795128316659</v>
      </c>
      <c r="H537">
        <f>player_stats[[#This Row],[Touches]]/MAX('epl_player_stats_24_25 '!P:P)</f>
        <v>0.20017926501344488</v>
      </c>
      <c r="I537">
        <f>player_stats[[#This Row],[Goals]]/MAX('epl_player_stats_24_25 '!H:H)*0.6+player_stats[[#This Row],[Assists]]/MAX('epl_player_stats_24_25 '!I:I)*0.25+player_stats[[#This Row],[Shots]]/MAX('epl_player_stats_24_25 '!K:K)*0.15+0.1</f>
        <v>0.1400728597449909</v>
      </c>
      <c r="J537">
        <f>player_stats[[#This Row],[Minutes]]/3420</f>
        <v>0.32046783625730996</v>
      </c>
      <c r="K537" s="2" cm="1">
        <f t="array" ref="K537">_xlfn.IFS(
E537="Goalkeeper",(
7*F537 + 2*J537 + H537),
E537="Defender",(
6*G537+3*H537+2*J537),
E537="Midfielder",(
2*G537+3*H537+4*I537+3*J537),
E537="Forward",(
6.25*I537+5*J537)
)</f>
        <v>2.0652011752539541</v>
      </c>
    </row>
    <row r="538" spans="1:11" x14ac:dyDescent="0.3">
      <c r="A538" t="s">
        <v>315</v>
      </c>
      <c r="B538">
        <v>23</v>
      </c>
      <c r="C538" t="s">
        <v>300</v>
      </c>
      <c r="D538" t="s">
        <v>59</v>
      </c>
      <c r="E538" t="s">
        <v>773</v>
      </c>
      <c r="F538">
        <f>player_stats[[#This Row],[Clean Sheets]]/MAX('epl_player_stats_24_25 '!AI:AI)*0.5+player_stats[[#This Row],[Goals Prevented Adjusted]]/MAX('epl_player_stats_24_25 '!BG:BG)*0.5</f>
        <v>0.34873949579831931</v>
      </c>
      <c r="G538">
        <f>player_stats[[#This Row],[Clean Sheets]]/MAX('epl_player_stats_24_25 '!AI:AI)*0.5+player_stats[[#This Row],[Clearances]]/MAX('epl_player_stats_24_25 '!AJ:AJ)*0.25+player_stats[[#This Row],[Tackles]]/MAX('epl_player_stats_24_25 '!AM:AM)*0.25</f>
        <v>0.26632697446094572</v>
      </c>
      <c r="H538">
        <f>player_stats[[#This Row],[Touches]]/MAX('epl_player_stats_24_25 '!P:P)</f>
        <v>0.3059456229459217</v>
      </c>
      <c r="I538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38">
        <f>player_stats[[#This Row],[Minutes]]/3420</f>
        <v>0.46608187134502926</v>
      </c>
      <c r="K538" s="2" cm="1">
        <f t="array" ref="K538">_xlfn.IFS(
E538="Goalkeeper",(
7*F538 + 2*J538 + H538),
E538="Defender",(
6*G538+3*H538+2*J538),
E538="Midfielder",(
2*G538+3*H538+4*I538+3*J538),
E538="Forward",(
6.25*I538+5*J538)
)</f>
        <v>3.422324774235546</v>
      </c>
    </row>
    <row r="539" spans="1:11" x14ac:dyDescent="0.3">
      <c r="A539" t="s">
        <v>457</v>
      </c>
      <c r="B539">
        <v>19</v>
      </c>
      <c r="C539" t="s">
        <v>453</v>
      </c>
      <c r="D539" t="s">
        <v>59</v>
      </c>
      <c r="E539" t="s">
        <v>775</v>
      </c>
      <c r="F539">
        <f>player_stats[[#This Row],[Clean Sheets]]/MAX('epl_player_stats_24_25 '!AI:AI)*0.5+player_stats[[#This Row],[Goals Prevented Adjusted]]/MAX('epl_player_stats_24_25 '!BG:BG)*0.5</f>
        <v>0.20588235294117649</v>
      </c>
      <c r="G53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39">
        <f>player_stats[[#This Row],[Touches]]/MAX('epl_player_stats_24_25 '!P:P)</f>
        <v>1.4938751120406335E-3</v>
      </c>
      <c r="I53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39">
        <f>player_stats[[#This Row],[Minutes]]/3420</f>
        <v>7.8947368421052634E-3</v>
      </c>
      <c r="K539" s="2" cm="1">
        <f t="array" ref="K539">_xlfn.IFS(
E539="Goalkeeper",(
7*F539 + 2*J539 + H539),
E539="Defender",(
6*G539+3*H539+2*J539),
E539="Midfielder",(
2*G539+3*H539+4*I539+3*J539),
E539="Forward",(
6.25*I539+5*J539)
)</f>
        <v>0.67984253666954275</v>
      </c>
    </row>
    <row r="540" spans="1:11" x14ac:dyDescent="0.3">
      <c r="A540" t="s">
        <v>502</v>
      </c>
      <c r="B540">
        <v>19</v>
      </c>
      <c r="C540" t="s">
        <v>787</v>
      </c>
      <c r="D540" t="s">
        <v>59</v>
      </c>
      <c r="E540" t="s">
        <v>773</v>
      </c>
      <c r="F540">
        <f>player_stats[[#This Row],[Clean Sheets]]/MAX('epl_player_stats_24_25 '!AI:AI)*0.5+player_stats[[#This Row],[Goals Prevented Adjusted]]/MAX('epl_player_stats_24_25 '!BG:BG)*0.5</f>
        <v>0.27731092436974791</v>
      </c>
      <c r="G540">
        <f>player_stats[[#This Row],[Clean Sheets]]/MAX('epl_player_stats_24_25 '!AI:AI)*0.5+player_stats[[#This Row],[Clearances]]/MAX('epl_player_stats_24_25 '!AJ:AJ)*0.25+player_stats[[#This Row],[Tackles]]/MAX('epl_player_stats_24_25 '!AM:AM)*0.25</f>
        <v>0.1702914310569813</v>
      </c>
      <c r="H540">
        <f>player_stats[[#This Row],[Touches]]/MAX('epl_player_stats_24_25 '!P:P)</f>
        <v>0.34359127576934567</v>
      </c>
      <c r="I540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540">
        <f>player_stats[[#This Row],[Minutes]]/3420</f>
        <v>0.48421052631578948</v>
      </c>
      <c r="K540" s="2" cm="1">
        <f t="array" ref="K540">_xlfn.IFS(
E540="Goalkeeper",(
7*F540 + 2*J540 + H540),
E540="Defender",(
6*G540+3*H540+2*J540),
E540="Midfielder",(
2*G540+3*H540+4*I540+3*J540),
E540="Forward",(
6.25*I540+5*J540)
)</f>
        <v>3.3715292519759257</v>
      </c>
    </row>
    <row r="541" spans="1:11" x14ac:dyDescent="0.3">
      <c r="A541" t="s">
        <v>641</v>
      </c>
      <c r="B541">
        <v>26</v>
      </c>
      <c r="C541" t="s">
        <v>783</v>
      </c>
      <c r="D541" t="s">
        <v>148</v>
      </c>
      <c r="E541" t="s">
        <v>773</v>
      </c>
      <c r="F541">
        <f>player_stats[[#This Row],[Clean Sheets]]/MAX('epl_player_stats_24_25 '!AI:AI)*0.5+player_stats[[#This Row],[Goals Prevented Adjusted]]/MAX('epl_player_stats_24_25 '!BG:BG)*0.5</f>
        <v>0.20588235294117649</v>
      </c>
      <c r="G541">
        <f>player_stats[[#This Row],[Clean Sheets]]/MAX('epl_player_stats_24_25 '!AI:AI)*0.5+player_stats[[#This Row],[Clearances]]/MAX('epl_player_stats_24_25 '!AJ:AJ)*0.25+player_stats[[#This Row],[Tackles]]/MAX('epl_player_stats_24_25 '!AM:AM)*0.25</f>
        <v>0.13634033430684148</v>
      </c>
      <c r="H541">
        <f>player_stats[[#This Row],[Touches]]/MAX('epl_player_stats_24_25 '!P:P)</f>
        <v>0.38452345383925901</v>
      </c>
      <c r="I541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41">
        <f>player_stats[[#This Row],[Minutes]]/3420</f>
        <v>0.52076023391812865</v>
      </c>
      <c r="K541" s="2" cm="1">
        <f t="array" ref="K541">_xlfn.IFS(
E541="Goalkeeper",(
7*F541 + 2*J541 + H541),
E541="Defender",(
6*G541+3*H541+2*J541),
E541="Midfielder",(
2*G541+3*H541+4*I541+3*J541),
E541="Forward",(
6.25*I541+5*J541)
)</f>
        <v>3.5621200743266472</v>
      </c>
    </row>
    <row r="542" spans="1:11" x14ac:dyDescent="0.3">
      <c r="A542" t="s">
        <v>364</v>
      </c>
      <c r="B542">
        <v>28</v>
      </c>
      <c r="C542" t="s">
        <v>356</v>
      </c>
      <c r="D542" t="s">
        <v>365</v>
      </c>
      <c r="E542" t="s">
        <v>774</v>
      </c>
      <c r="F542">
        <f>player_stats[[#This Row],[Clean Sheets]]/MAX('epl_player_stats_24_25 '!AI:AI)*0.5+player_stats[[#This Row],[Goals Prevented Adjusted]]/MAX('epl_player_stats_24_25 '!BG:BG)*0.5</f>
        <v>0.20588235294117649</v>
      </c>
      <c r="G542">
        <f>player_stats[[#This Row],[Clean Sheets]]/MAX('epl_player_stats_24_25 '!AI:AI)*0.5+player_stats[[#This Row],[Clearances]]/MAX('epl_player_stats_24_25 '!AJ:AJ)*0.25+player_stats[[#This Row],[Tackles]]/MAX('epl_player_stats_24_25 '!AM:AM)*0.25</f>
        <v>0.16108711862300379</v>
      </c>
      <c r="H542">
        <f>player_stats[[#This Row],[Touches]]/MAX('epl_player_stats_24_25 '!P:P)</f>
        <v>0.29698237227367791</v>
      </c>
      <c r="I542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542">
        <f>player_stats[[#This Row],[Minutes]]/3420</f>
        <v>0.45029239766081869</v>
      </c>
      <c r="K542" s="2" cm="1">
        <f t="array" ref="K542">_xlfn.IFS(
E542="Goalkeeper",(
7*F542 + 2*J542 + H542),
E542="Defender",(
6*G542+3*H542+2*J542),
E542="Midfielder",(
2*G542+3*H542+4*I542+3*J542),
E542="Forward",(
6.25*I542+5*J542)
)</f>
        <v>2.7580546238806938</v>
      </c>
    </row>
    <row r="543" spans="1:11" x14ac:dyDescent="0.3">
      <c r="A543" t="s">
        <v>228</v>
      </c>
      <c r="B543">
        <v>32</v>
      </c>
      <c r="C543" t="s">
        <v>205</v>
      </c>
      <c r="D543" t="s">
        <v>59</v>
      </c>
      <c r="E543" t="s">
        <v>774</v>
      </c>
      <c r="F543">
        <f>player_stats[[#This Row],[Clean Sheets]]/MAX('epl_player_stats_24_25 '!AI:AI)*0.5+player_stats[[#This Row],[Goals Prevented Adjusted]]/MAX('epl_player_stats_24_25 '!BG:BG)*0.5</f>
        <v>0.31302521008403361</v>
      </c>
      <c r="G543">
        <f>player_stats[[#This Row],[Clean Sheets]]/MAX('epl_player_stats_24_25 '!AI:AI)*0.5+player_stats[[#This Row],[Clearances]]/MAX('epl_player_stats_24_25 '!AJ:AJ)*0.25+player_stats[[#This Row],[Tackles]]/MAX('epl_player_stats_24_25 '!AM:AM)*0.25</f>
        <v>0.21967625675759644</v>
      </c>
      <c r="H543">
        <f>player_stats[[#This Row],[Touches]]/MAX('epl_player_stats_24_25 '!P:P)</f>
        <v>0.64266507319988053</v>
      </c>
      <c r="I543">
        <f>player_stats[[#This Row],[Goals]]/MAX('epl_player_stats_24_25 '!H:H)*0.6+player_stats[[#This Row],[Assists]]/MAX('epl_player_stats_24_25 '!I:I)*0.25+player_stats[[#This Row],[Shots]]/MAX('epl_player_stats_24_25 '!K:K)*0.15+0.1</f>
        <v>0.12950819672131147</v>
      </c>
      <c r="J543">
        <f>player_stats[[#This Row],[Minutes]]/3420</f>
        <v>0.60906432748538009</v>
      </c>
      <c r="K543" s="2" cm="1">
        <f t="array" ref="K543">_xlfn.IFS(
E543="Goalkeeper",(
7*F543 + 2*J543 + H543),
E543="Defender",(
6*G543+3*H543+2*J543),
E543="Midfielder",(
2*G543+3*H543+4*I543+3*J543),
E543="Forward",(
6.25*I543+5*J543)
)</f>
        <v>4.4641814151159807</v>
      </c>
    </row>
    <row r="544" spans="1:11" x14ac:dyDescent="0.3">
      <c r="A544" t="s">
        <v>520</v>
      </c>
      <c r="B544">
        <v>32</v>
      </c>
      <c r="C544" t="s">
        <v>786</v>
      </c>
      <c r="D544" t="s">
        <v>59</v>
      </c>
      <c r="E544" t="s">
        <v>775</v>
      </c>
      <c r="F544">
        <f>player_stats[[#This Row],[Clean Sheets]]/MAX('epl_player_stats_24_25 '!AI:AI)*0.5+player_stats[[#This Row],[Goals Prevented Adjusted]]/MAX('epl_player_stats_24_25 '!BG:BG)*0.5</f>
        <v>0.20588235294117649</v>
      </c>
      <c r="G54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44">
        <f>player_stats[[#This Row],[Touches]]/MAX('epl_player_stats_24_25 '!P:P)</f>
        <v>3.2566477442485808E-2</v>
      </c>
      <c r="I54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44">
        <f>player_stats[[#This Row],[Minutes]]/3420</f>
        <v>0.10438596491228071</v>
      </c>
      <c r="K544" s="2" cm="1">
        <f t="array" ref="K544">_xlfn.IFS(
E544="Goalkeeper",(
7*F544 + 2*J544 + H544),
E544="Defender",(
6*G544+3*H544+2*J544),
E544="Midfielder",(
2*G544+3*H544+4*I544+3*J544),
E544="Forward",(
6.25*I544+5*J544)
)</f>
        <v>1.239142939315502</v>
      </c>
    </row>
    <row r="545" spans="1:11" x14ac:dyDescent="0.3">
      <c r="A545" t="s">
        <v>352</v>
      </c>
      <c r="B545">
        <v>28</v>
      </c>
      <c r="C545" t="s">
        <v>329</v>
      </c>
      <c r="D545" t="s">
        <v>80</v>
      </c>
      <c r="E545" t="s">
        <v>774</v>
      </c>
      <c r="F545">
        <f>player_stats[[#This Row],[Clean Sheets]]/MAX('epl_player_stats_24_25 '!AI:AI)*0.5+player_stats[[#This Row],[Goals Prevented Adjusted]]/MAX('epl_player_stats_24_25 '!BG:BG)*0.5</f>
        <v>0.31302521008403361</v>
      </c>
      <c r="G545">
        <f>player_stats[[#This Row],[Clean Sheets]]/MAX('epl_player_stats_24_25 '!AI:AI)*0.5+player_stats[[#This Row],[Clearances]]/MAX('epl_player_stats_24_25 '!AJ:AJ)*0.25+player_stats[[#This Row],[Tackles]]/MAX('epl_player_stats_24_25 '!AM:AM)*0.25</f>
        <v>0.27108836139936621</v>
      </c>
      <c r="H545">
        <f>player_stats[[#This Row],[Touches]]/MAX('epl_player_stats_24_25 '!P:P)</f>
        <v>0.35673737675530326</v>
      </c>
      <c r="I545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45">
        <f>player_stats[[#This Row],[Minutes]]/3420</f>
        <v>0.48040935672514617</v>
      </c>
      <c r="K545" s="2" cm="1">
        <f t="array" ref="K545">_xlfn.IFS(
E545="Goalkeeper",(
7*F545 + 2*J545 + H545),
E545="Defender",(
6*G545+3*H545+2*J545),
E545="Midfielder",(
2*G545+3*H545+4*I545+3*J545),
E545="Forward",(
6.25*I545+5*J545)
)</f>
        <v>3.6575610121123994</v>
      </c>
    </row>
    <row r="546" spans="1:11" x14ac:dyDescent="0.3">
      <c r="A546" t="s">
        <v>610</v>
      </c>
      <c r="B546">
        <v>21</v>
      </c>
      <c r="C546" t="s">
        <v>784</v>
      </c>
      <c r="D546" t="s">
        <v>72</v>
      </c>
      <c r="E546" t="s">
        <v>774</v>
      </c>
      <c r="F546">
        <f>player_stats[[#This Row],[Clean Sheets]]/MAX('epl_player_stats_24_25 '!AI:AI)*0.5+player_stats[[#This Row],[Goals Prevented Adjusted]]/MAX('epl_player_stats_24_25 '!BG:BG)*0.5</f>
        <v>0.20588235294117649</v>
      </c>
      <c r="G546">
        <f>player_stats[[#This Row],[Clean Sheets]]/MAX('epl_player_stats_24_25 '!AI:AI)*0.5+player_stats[[#This Row],[Clearances]]/MAX('epl_player_stats_24_25 '!AJ:AJ)*0.25+player_stats[[#This Row],[Tackles]]/MAX('epl_player_stats_24_25 '!AM:AM)*0.25</f>
        <v>0.16990306344373329</v>
      </c>
      <c r="H546">
        <f>player_stats[[#This Row],[Touches]]/MAX('epl_player_stats_24_25 '!P:P)</f>
        <v>0.43860173289512999</v>
      </c>
      <c r="I546">
        <f>player_stats[[#This Row],[Goals]]/MAX('epl_player_stats_24_25 '!H:H)*0.6+player_stats[[#This Row],[Assists]]/MAX('epl_player_stats_24_25 '!I:I)*0.25+player_stats[[#This Row],[Shots]]/MAX('epl_player_stats_24_25 '!K:K)*0.15+0.1</f>
        <v>0.126183970856102</v>
      </c>
      <c r="J546">
        <f>player_stats[[#This Row],[Minutes]]/3420</f>
        <v>0.56461988304093569</v>
      </c>
      <c r="K546" s="2" cm="1">
        <f t="array" ref="K546">_xlfn.IFS(
E546="Goalkeeper",(
7*F546 + 2*J546 + H546),
E546="Defender",(
6*G546+3*H546+2*J546),
E546="Midfielder",(
2*G546+3*H546+4*I546+3*J546),
E546="Forward",(
6.25*I546+5*J546)
)</f>
        <v>3.4644633454296612</v>
      </c>
    </row>
    <row r="547" spans="1:11" x14ac:dyDescent="0.3">
      <c r="A547" t="s">
        <v>118</v>
      </c>
      <c r="B547">
        <v>31</v>
      </c>
      <c r="C547" t="s">
        <v>98</v>
      </c>
      <c r="D547" t="s">
        <v>96</v>
      </c>
      <c r="E547" t="s">
        <v>774</v>
      </c>
      <c r="F547">
        <f>player_stats[[#This Row],[Clean Sheets]]/MAX('epl_player_stats_24_25 '!AI:AI)*0.5+player_stats[[#This Row],[Goals Prevented Adjusted]]/MAX('epl_player_stats_24_25 '!BG:BG)*0.5</f>
        <v>0.34873949579831931</v>
      </c>
      <c r="G547">
        <f>player_stats[[#This Row],[Clean Sheets]]/MAX('epl_player_stats_24_25 '!AI:AI)*0.5+player_stats[[#This Row],[Clearances]]/MAX('epl_player_stats_24_25 '!AJ:AJ)*0.25+player_stats[[#This Row],[Tackles]]/MAX('epl_player_stats_24_25 '!AM:AM)*0.25</f>
        <v>0.35181445348909463</v>
      </c>
      <c r="H547">
        <f>player_stats[[#This Row],[Touches]]/MAX('epl_player_stats_24_25 '!P:P)</f>
        <v>0.47385718553928891</v>
      </c>
      <c r="I547">
        <f>player_stats[[#This Row],[Goals]]/MAX('epl_player_stats_24_25 '!H:H)*0.6+player_stats[[#This Row],[Assists]]/MAX('epl_player_stats_24_25 '!I:I)*0.25+player_stats[[#This Row],[Shots]]/MAX('epl_player_stats_24_25 '!K:K)*0.15+0.1</f>
        <v>0.18752276867030965</v>
      </c>
      <c r="J547">
        <f>player_stats[[#This Row],[Minutes]]/3420</f>
        <v>0.68947368421052635</v>
      </c>
      <c r="K547" s="2" cm="1">
        <f t="array" ref="K547">_xlfn.IFS(
E547="Goalkeeper",(
7*F547 + 2*J547 + H547),
E547="Defender",(
6*G547+3*H547+2*J547),
E547="Midfielder",(
2*G547+3*H547+4*I547+3*J547),
E547="Forward",(
6.25*I547+5*J547)
)</f>
        <v>4.9114056459734874</v>
      </c>
    </row>
    <row r="548" spans="1:11" x14ac:dyDescent="0.3">
      <c r="A548" t="s">
        <v>571</v>
      </c>
      <c r="B548">
        <v>25</v>
      </c>
      <c r="C548" t="s">
        <v>566</v>
      </c>
      <c r="D548" t="s">
        <v>572</v>
      </c>
      <c r="E548" t="s">
        <v>775</v>
      </c>
      <c r="F548">
        <f>player_stats[[#This Row],[Clean Sheets]]/MAX('epl_player_stats_24_25 '!AI:AI)*0.5+player_stats[[#This Row],[Goals Prevented Adjusted]]/MAX('epl_player_stats_24_25 '!BG:BG)*0.5</f>
        <v>0.20588235294117649</v>
      </c>
      <c r="G548">
        <f>player_stats[[#This Row],[Clean Sheets]]/MAX('epl_player_stats_24_25 '!AI:AI)*0.5+player_stats[[#This Row],[Clearances]]/MAX('epl_player_stats_24_25 '!AJ:AJ)*0.25+player_stats[[#This Row],[Tackles]]/MAX('epl_player_stats_24_25 '!AM:AM)*0.25</f>
        <v>9.7713291493195797E-3</v>
      </c>
      <c r="H548">
        <f>player_stats[[#This Row],[Touches]]/MAX('epl_player_stats_24_25 '!P:P)</f>
        <v>6.4236629817747234E-2</v>
      </c>
      <c r="I548">
        <f>player_stats[[#This Row],[Goals]]/MAX('epl_player_stats_24_25 '!H:H)*0.6+player_stats[[#This Row],[Assists]]/MAX('epl_player_stats_24_25 '!I:I)*0.25+player_stats[[#This Row],[Shots]]/MAX('epl_player_stats_24_25 '!K:K)*0.15+0.1</f>
        <v>0.12704918032786885</v>
      </c>
      <c r="J548">
        <f>player_stats[[#This Row],[Minutes]]/3420</f>
        <v>0.13099415204678364</v>
      </c>
      <c r="K548" s="2" cm="1">
        <f t="array" ref="K548">_xlfn.IFS(
E548="Goalkeeper",(
7*F548 + 2*J548 + H548),
E548="Defender",(
6*G548+3*H548+2*J548),
E548="Midfielder",(
2*G548+3*H548+4*I548+3*J548),
E548="Forward",(
6.25*I548+5*J548)
)</f>
        <v>1.4490281372830984</v>
      </c>
    </row>
    <row r="549" spans="1:11" x14ac:dyDescent="0.3">
      <c r="A549" t="s">
        <v>350</v>
      </c>
      <c r="B549">
        <v>26</v>
      </c>
      <c r="C549" t="s">
        <v>329</v>
      </c>
      <c r="D549" t="s">
        <v>82</v>
      </c>
      <c r="E549" t="s">
        <v>773</v>
      </c>
      <c r="F549">
        <f>player_stats[[#This Row],[Clean Sheets]]/MAX('epl_player_stats_24_25 '!AI:AI)*0.5+player_stats[[#This Row],[Goals Prevented Adjusted]]/MAX('epl_player_stats_24_25 '!BG:BG)*0.5</f>
        <v>0.31302521008403361</v>
      </c>
      <c r="G549">
        <f>player_stats[[#This Row],[Clean Sheets]]/MAX('epl_player_stats_24_25 '!AI:AI)*0.5+player_stats[[#This Row],[Clearances]]/MAX('epl_player_stats_24_25 '!AJ:AJ)*0.25+player_stats[[#This Row],[Tackles]]/MAX('epl_player_stats_24_25 '!AM:AM)*0.25</f>
        <v>0.23935096004473994</v>
      </c>
      <c r="H549">
        <f>player_stats[[#This Row],[Touches]]/MAX('epl_player_stats_24_25 '!P:P)</f>
        <v>0.42904093217806993</v>
      </c>
      <c r="I54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49">
        <f>player_stats[[#This Row],[Minutes]]/3420</f>
        <v>0.65116959064327484</v>
      </c>
      <c r="K549" s="2" cm="1">
        <f t="array" ref="K549">_xlfn.IFS(
E549="Goalkeeper",(
7*F549 + 2*J549 + H549),
E549="Defender",(
6*G549+3*H549+2*J549),
E549="Midfielder",(
2*G549+3*H549+4*I549+3*J549),
E549="Forward",(
6.25*I549+5*J549)
)</f>
        <v>4.1488416852748253</v>
      </c>
    </row>
    <row r="550" spans="1:11" x14ac:dyDescent="0.3">
      <c r="A550" t="s">
        <v>469</v>
      </c>
      <c r="B550">
        <v>34</v>
      </c>
      <c r="C550" t="s">
        <v>453</v>
      </c>
      <c r="D550" t="s">
        <v>59</v>
      </c>
      <c r="E550" t="s">
        <v>774</v>
      </c>
      <c r="F550">
        <f>player_stats[[#This Row],[Clean Sheets]]/MAX('epl_player_stats_24_25 '!AI:AI)*0.5+player_stats[[#This Row],[Goals Prevented Adjusted]]/MAX('epl_player_stats_24_25 '!BG:BG)*0.5</f>
        <v>0.20588235294117649</v>
      </c>
      <c r="G550">
        <f>player_stats[[#This Row],[Clean Sheets]]/MAX('epl_player_stats_24_25 '!AI:AI)*0.5+player_stats[[#This Row],[Clearances]]/MAX('epl_player_stats_24_25 '!AJ:AJ)*0.25+player_stats[[#This Row],[Tackles]]/MAX('epl_player_stats_24_25 '!AM:AM)*0.25</f>
        <v>4.3318523581681478E-2</v>
      </c>
      <c r="H550">
        <f>player_stats[[#This Row],[Touches]]/MAX('epl_player_stats_24_25 '!P:P)</f>
        <v>0.27158649536898716</v>
      </c>
      <c r="I550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50">
        <f>player_stats[[#This Row],[Minutes]]/3420</f>
        <v>0.28274853801169592</v>
      </c>
      <c r="K550" s="2" cm="1">
        <f t="array" ref="K550">_xlfn.IFS(
E550="Goalkeeper",(
7*F550 + 2*J550 + H550),
E550="Defender",(
6*G550+3*H550+2*J550),
E550="Midfielder",(
2*G550+3*H550+4*I550+3*J550),
E550="Forward",(
6.25*I550+5*J550)
)</f>
        <v>1.6401677036204423</v>
      </c>
    </row>
    <row r="551" spans="1:11" x14ac:dyDescent="0.3">
      <c r="A551" t="s">
        <v>575</v>
      </c>
      <c r="B551">
        <v>27</v>
      </c>
      <c r="C551" t="s">
        <v>566</v>
      </c>
      <c r="D551" t="s">
        <v>158</v>
      </c>
      <c r="E551" t="s">
        <v>775</v>
      </c>
      <c r="F551">
        <f>player_stats[[#This Row],[Clean Sheets]]/MAX('epl_player_stats_24_25 '!AI:AI)*0.5+player_stats[[#This Row],[Goals Prevented Adjusted]]/MAX('epl_player_stats_24_25 '!BG:BG)*0.5</f>
        <v>0.20588235294117649</v>
      </c>
      <c r="G551">
        <f>player_stats[[#This Row],[Clean Sheets]]/MAX('epl_player_stats_24_25 '!AI:AI)*0.5+player_stats[[#This Row],[Clearances]]/MAX('epl_player_stats_24_25 '!AJ:AJ)*0.25+player_stats[[#This Row],[Tackles]]/MAX('epl_player_stats_24_25 '!AM:AM)*0.25</f>
        <v>1.6257068290561113E-2</v>
      </c>
      <c r="H551">
        <f>player_stats[[#This Row],[Touches]]/MAX('epl_player_stats_24_25 '!P:P)</f>
        <v>2.3603226770242007E-2</v>
      </c>
      <c r="I55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51">
        <f>player_stats[[#This Row],[Minutes]]/3420</f>
        <v>7.0175438596491224E-2</v>
      </c>
      <c r="K551" s="2" cm="1">
        <f t="array" ref="K551">_xlfn.IFS(
E551="Goalkeeper",(
7*F551 + 2*J551 + H551),
E551="Defender",(
6*G551+3*H551+2*J551),
E551="Midfielder",(
2*G551+3*H551+4*I551+3*J551),
E551="Forward",(
6.25*I551+5*J551)
)</f>
        <v>0.97587719298245612</v>
      </c>
    </row>
    <row r="552" spans="1:11" x14ac:dyDescent="0.3">
      <c r="A552" t="s">
        <v>695</v>
      </c>
      <c r="B552">
        <v>25</v>
      </c>
      <c r="C552" t="s">
        <v>782</v>
      </c>
      <c r="D552" t="s">
        <v>176</v>
      </c>
      <c r="E552" t="s">
        <v>774</v>
      </c>
      <c r="F552">
        <f>player_stats[[#This Row],[Clean Sheets]]/MAX('epl_player_stats_24_25 '!AI:AI)*0.5+player_stats[[#This Row],[Goals Prevented Adjusted]]/MAX('epl_player_stats_24_25 '!BG:BG)*0.5</f>
        <v>0.49159663865546221</v>
      </c>
      <c r="G552">
        <f>player_stats[[#This Row],[Clean Sheets]]/MAX('epl_player_stats_24_25 '!AI:AI)*0.5+player_stats[[#This Row],[Clearances]]/MAX('epl_player_stats_24_25 '!AJ:AJ)*0.25+player_stats[[#This Row],[Tackles]]/MAX('epl_player_stats_24_25 '!AM:AM)*0.25</f>
        <v>0.55223544398185542</v>
      </c>
      <c r="H552">
        <f>player_stats[[#This Row],[Touches]]/MAX('epl_player_stats_24_25 '!P:P)</f>
        <v>0.63041529728114731</v>
      </c>
      <c r="I552">
        <f>player_stats[[#This Row],[Goals]]/MAX('epl_player_stats_24_25 '!H:H)*0.6+player_stats[[#This Row],[Assists]]/MAX('epl_player_stats_24_25 '!I:I)*0.25+player_stats[[#This Row],[Shots]]/MAX('epl_player_stats_24_25 '!K:K)*0.15+0.1</f>
        <v>0.13110200364298724</v>
      </c>
      <c r="J552">
        <f>player_stats[[#This Row],[Minutes]]/3420</f>
        <v>0.76461988304093564</v>
      </c>
      <c r="K552" s="2" cm="1">
        <f t="array" ref="K552">_xlfn.IFS(
E552="Goalkeeper",(
7*F552 + 2*J552 + H552),
E552="Defender",(
6*G552+3*H552+2*J552),
E552="Midfielder",(
2*G552+3*H552+4*I552+3*J552),
E552="Forward",(
6.25*I552+5*J552)
)</f>
        <v>6.7338983218164463</v>
      </c>
    </row>
    <row r="553" spans="1:11" x14ac:dyDescent="0.3">
      <c r="A553" t="s">
        <v>608</v>
      </c>
      <c r="B553">
        <v>20</v>
      </c>
      <c r="C553" t="s">
        <v>784</v>
      </c>
      <c r="D553" t="s">
        <v>59</v>
      </c>
      <c r="E553" t="s">
        <v>775</v>
      </c>
      <c r="F553">
        <f>player_stats[[#This Row],[Clean Sheets]]/MAX('epl_player_stats_24_25 '!AI:AI)*0.5+player_stats[[#This Row],[Goals Prevented Adjusted]]/MAX('epl_player_stats_24_25 '!BG:BG)*0.5</f>
        <v>0.20588235294117649</v>
      </c>
      <c r="G553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553">
        <f>player_stats[[#This Row],[Touches]]/MAX('epl_player_stats_24_25 '!P:P)</f>
        <v>2.987750224081267E-3</v>
      </c>
      <c r="I55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553">
        <f>player_stats[[#This Row],[Minutes]]/3420</f>
        <v>9.0643274853801168E-3</v>
      </c>
      <c r="K553" s="2" cm="1">
        <f t="array" ref="K553">_xlfn.IFS(
E553="Goalkeeper",(
7*F553 + 2*J553 + H553),
E553="Defender",(
6*G553+3*H553+2*J553),
E553="Midfielder",(
2*G553+3*H553+4*I553+3*J553),
E553="Forward",(
6.25*I553+5*J553)
)</f>
        <v>0.77249604544147255</v>
      </c>
    </row>
    <row r="554" spans="1:11" x14ac:dyDescent="0.3">
      <c r="A554" t="s">
        <v>621</v>
      </c>
      <c r="B554">
        <v>16</v>
      </c>
      <c r="C554" t="s">
        <v>784</v>
      </c>
      <c r="D554" t="s">
        <v>59</v>
      </c>
      <c r="E554" t="s">
        <v>775</v>
      </c>
      <c r="F554">
        <f>player_stats[[#This Row],[Clean Sheets]]/MAX('epl_player_stats_24_25 '!AI:AI)*0.5+player_stats[[#This Row],[Goals Prevented Adjusted]]/MAX('epl_player_stats_24_25 '!BG:BG)*0.5</f>
        <v>0.20588235294117649</v>
      </c>
      <c r="G554">
        <f>player_stats[[#This Row],[Clean Sheets]]/MAX('epl_player_stats_24_25 '!AI:AI)*0.5+player_stats[[#This Row],[Clearances]]/MAX('epl_player_stats_24_25 '!AJ:AJ)*0.25+player_stats[[#This Row],[Tackles]]/MAX('epl_player_stats_24_25 '!AM:AM)*0.25</f>
        <v>8.9246877524389485E-3</v>
      </c>
      <c r="H554">
        <f>player_stats[[#This Row],[Touches]]/MAX('epl_player_stats_24_25 '!P:P)</f>
        <v>4.6608903495667764E-2</v>
      </c>
      <c r="I554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554">
        <f>player_stats[[#This Row],[Minutes]]/3420</f>
        <v>0.10555555555555556</v>
      </c>
      <c r="K554" s="2" cm="1">
        <f t="array" ref="K554">_xlfn.IFS(
E554="Goalkeeper",(
7*F554 + 2*J554 + H554),
E554="Defender",(
6*G554+3*H554+2*J554),
E554="Midfielder",(
2*G554+3*H554+4*I554+3*J554),
E554="Forward",(
6.25*I554+5*J554)
)</f>
        <v>1.2856898907103824</v>
      </c>
    </row>
    <row r="555" spans="1:11" x14ac:dyDescent="0.3">
      <c r="A555" t="s">
        <v>57</v>
      </c>
      <c r="B555">
        <v>26</v>
      </c>
      <c r="C555" t="s">
        <v>58</v>
      </c>
      <c r="D555" t="s">
        <v>59</v>
      </c>
      <c r="E555" t="s">
        <v>774</v>
      </c>
      <c r="F555">
        <f>player_stats[[#This Row],[Clean Sheets]]/MAX('epl_player_stats_24_25 '!AI:AI)*0.5+player_stats[[#This Row],[Goals Prevented Adjusted]]/MAX('epl_player_stats_24_25 '!BG:BG)*0.5</f>
        <v>0.38445378151260506</v>
      </c>
      <c r="G555">
        <f>player_stats[[#This Row],[Clean Sheets]]/MAX('epl_player_stats_24_25 '!AI:AI)*0.5+player_stats[[#This Row],[Clearances]]/MAX('epl_player_stats_24_25 '!AJ:AJ)*0.25+player_stats[[#This Row],[Tackles]]/MAX('epl_player_stats_24_25 '!AM:AM)*0.25</f>
        <v>0.25542161188094203</v>
      </c>
      <c r="H555">
        <f>player_stats[[#This Row],[Touches]]/MAX('epl_player_stats_24_25 '!P:P)</f>
        <v>0.24887959366596951</v>
      </c>
      <c r="I555">
        <f>player_stats[[#This Row],[Goals]]/MAX('epl_player_stats_24_25 '!H:H)*0.6+player_stats[[#This Row],[Assists]]/MAX('epl_player_stats_24_25 '!I:I)*0.25+player_stats[[#This Row],[Shots]]/MAX('epl_player_stats_24_25 '!K:K)*0.15+0.1</f>
        <v>0.14990892531876138</v>
      </c>
      <c r="J555">
        <f>player_stats[[#This Row],[Minutes]]/3420</f>
        <v>0.35029239766081871</v>
      </c>
      <c r="K555" s="2" cm="1">
        <f t="array" ref="K555">_xlfn.IFS(
E555="Goalkeeper",(
7*F555 + 2*J555 + H555),
E555="Defender",(
6*G555+3*H555+2*J555),
E555="Midfielder",(
2*G555+3*H555+4*I555+3*J555),
E555="Forward",(
6.25*I555+5*J555)
)</f>
        <v>2.9797532476051982</v>
      </c>
    </row>
    <row r="556" spans="1:11" x14ac:dyDescent="0.3">
      <c r="A556" t="s">
        <v>631</v>
      </c>
      <c r="B556">
        <v>19</v>
      </c>
      <c r="C556" t="s">
        <v>784</v>
      </c>
      <c r="D556" t="s">
        <v>59</v>
      </c>
      <c r="E556" t="s">
        <v>775</v>
      </c>
      <c r="F556">
        <f>player_stats[[#This Row],[Clean Sheets]]/MAX('epl_player_stats_24_25 '!AI:AI)*0.5+player_stats[[#This Row],[Goals Prevented Adjusted]]/MAX('epl_player_stats_24_25 '!BG:BG)*0.5</f>
        <v>0.20588235294117649</v>
      </c>
      <c r="G5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56">
        <f>player_stats[[#This Row],[Touches]]/MAX('epl_player_stats_24_25 '!P:P)</f>
        <v>8.9632506722438004E-4</v>
      </c>
      <c r="I5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56">
        <f>player_stats[[#This Row],[Minutes]]/3420</f>
        <v>2.9239766081871343E-3</v>
      </c>
      <c r="K556" s="2" cm="1">
        <f t="array" ref="K556">_xlfn.IFS(
E556="Goalkeeper",(
7*F556 + 2*J556 + H556),
E556="Defender",(
6*G556+3*H556+2*J556),
E556="Midfielder",(
2*G556+3*H556+4*I556+3*J556),
E556="Forward",(
6.25*I556+5*J556)
)</f>
        <v>0.63961988304093564</v>
      </c>
    </row>
    <row r="557" spans="1:11" x14ac:dyDescent="0.3">
      <c r="A557" t="s">
        <v>250</v>
      </c>
      <c r="B557">
        <v>21</v>
      </c>
      <c r="C557" t="s">
        <v>240</v>
      </c>
      <c r="D557" t="s">
        <v>96</v>
      </c>
      <c r="E557" t="s">
        <v>774</v>
      </c>
      <c r="F557">
        <f>player_stats[[#This Row],[Clean Sheets]]/MAX('epl_player_stats_24_25 '!AI:AI)*0.5+player_stats[[#This Row],[Goals Prevented Adjusted]]/MAX('epl_player_stats_24_25 '!BG:BG)*0.5</f>
        <v>0.34873949579831931</v>
      </c>
      <c r="G557">
        <f>player_stats[[#This Row],[Clean Sheets]]/MAX('epl_player_stats_24_25 '!AI:AI)*0.5+player_stats[[#This Row],[Clearances]]/MAX('epl_player_stats_24_25 '!AJ:AJ)*0.25+player_stats[[#This Row],[Tackles]]/MAX('epl_player_stats_24_25 '!AM:AM)*0.25</f>
        <v>0.26876592307214314</v>
      </c>
      <c r="H557">
        <f>player_stats[[#This Row],[Touches]]/MAX('epl_player_stats_24_25 '!P:P)</f>
        <v>0.49477143710785776</v>
      </c>
      <c r="I557">
        <f>player_stats[[#This Row],[Goals]]/MAX('epl_player_stats_24_25 '!H:H)*0.6+player_stats[[#This Row],[Assists]]/MAX('epl_player_stats_24_25 '!I:I)*0.25+player_stats[[#This Row],[Shots]]/MAX('epl_player_stats_24_25 '!K:K)*0.15+0.1</f>
        <v>0.1679872495446266</v>
      </c>
      <c r="J557">
        <f>player_stats[[#This Row],[Minutes]]/3420</f>
        <v>0.54327485380116958</v>
      </c>
      <c r="K557" s="2" cm="1">
        <f t="array" ref="K557">_xlfn.IFS(
E557="Goalkeeper",(
7*F557 + 2*J557 + H557),
E557="Defender",(
6*G557+3*H557+2*J557),
E557="Midfielder",(
2*G557+3*H557+4*I557+3*J557),
E557="Forward",(
6.25*I557+5*J557)
)</f>
        <v>4.1834595573587716</v>
      </c>
    </row>
    <row r="558" spans="1:11" x14ac:dyDescent="0.3">
      <c r="A558" t="s">
        <v>482</v>
      </c>
      <c r="B558">
        <v>27</v>
      </c>
      <c r="C558" t="s">
        <v>453</v>
      </c>
      <c r="D558" t="s">
        <v>176</v>
      </c>
      <c r="E558" t="s">
        <v>774</v>
      </c>
      <c r="F558">
        <f>player_stats[[#This Row],[Clean Sheets]]/MAX('epl_player_stats_24_25 '!AI:AI)*0.5+player_stats[[#This Row],[Goals Prevented Adjusted]]/MAX('epl_player_stats_24_25 '!BG:BG)*0.5</f>
        <v>0.59873949579831931</v>
      </c>
      <c r="G558">
        <f>player_stats[[#This Row],[Clean Sheets]]/MAX('epl_player_stats_24_25 '!AI:AI)*0.5+player_stats[[#This Row],[Clearances]]/MAX('epl_player_stats_24_25 '!AJ:AJ)*0.25+player_stats[[#This Row],[Tackles]]/MAX('epl_player_stats_24_25 '!AM:AM)*0.25</f>
        <v>0.49712607966196481</v>
      </c>
      <c r="H558">
        <f>player_stats[[#This Row],[Touches]]/MAX('epl_player_stats_24_25 '!P:P)</f>
        <v>0.75112040633403043</v>
      </c>
      <c r="I558">
        <f>player_stats[[#This Row],[Goals]]/MAX('epl_player_stats_24_25 '!H:H)*0.6+player_stats[[#This Row],[Assists]]/MAX('epl_player_stats_24_25 '!I:I)*0.25+player_stats[[#This Row],[Shots]]/MAX('epl_player_stats_24_25 '!K:K)*0.15+0.1</f>
        <v>0.15163934426229508</v>
      </c>
      <c r="J558">
        <f>player_stats[[#This Row],[Minutes]]/3420</f>
        <v>0.66345029239766085</v>
      </c>
      <c r="K558" s="2" cm="1">
        <f t="array" ref="K558">_xlfn.IFS(
E558="Goalkeeper",(
7*F558 + 2*J558 + H558),
E558="Defender",(
6*G558+3*H558+2*J558),
E558="Midfielder",(
2*G558+3*H558+4*I558+3*J558),
E558="Forward",(
6.25*I558+5*J558)
)</f>
        <v>6.5630182817692013</v>
      </c>
    </row>
    <row r="559" spans="1:11" x14ac:dyDescent="0.3">
      <c r="A559" t="s">
        <v>373</v>
      </c>
      <c r="B559">
        <v>23</v>
      </c>
      <c r="C559" t="s">
        <v>356</v>
      </c>
      <c r="D559" t="s">
        <v>59</v>
      </c>
      <c r="E559" t="s">
        <v>775</v>
      </c>
      <c r="F559">
        <f>player_stats[[#This Row],[Clean Sheets]]/MAX('epl_player_stats_24_25 '!AI:AI)*0.5+player_stats[[#This Row],[Goals Prevented Adjusted]]/MAX('epl_player_stats_24_25 '!BG:BG)*0.5</f>
        <v>0.20588235294117649</v>
      </c>
      <c r="G559">
        <f>player_stats[[#This Row],[Clean Sheets]]/MAX('epl_player_stats_24_25 '!AI:AI)*0.5+player_stats[[#This Row],[Clearances]]/MAX('epl_player_stats_24_25 '!AJ:AJ)*0.25+player_stats[[#This Row],[Tackles]]/MAX('epl_player_stats_24_25 '!AM:AM)*0.25</f>
        <v>8.3910706518362022E-2</v>
      </c>
      <c r="H559">
        <f>player_stats[[#This Row],[Touches]]/MAX('epl_player_stats_24_25 '!P:P)</f>
        <v>0.18673438900507919</v>
      </c>
      <c r="I559">
        <f>player_stats[[#This Row],[Goals]]/MAX('epl_player_stats_24_25 '!H:H)*0.6+player_stats[[#This Row],[Assists]]/MAX('epl_player_stats_24_25 '!I:I)*0.25+player_stats[[#This Row],[Shots]]/MAX('epl_player_stats_24_25 '!K:K)*0.15+0.1</f>
        <v>0.19735883424408013</v>
      </c>
      <c r="J559">
        <f>player_stats[[#This Row],[Minutes]]/3420</f>
        <v>0.34210526315789475</v>
      </c>
      <c r="K559" s="2" cm="1">
        <f t="array" ref="K559">_xlfn.IFS(
E559="Goalkeeper",(
7*F559 + 2*J559 + H559),
E559="Defender",(
6*G559+3*H559+2*J559),
E559="Midfielder",(
2*G559+3*H559+4*I559+3*J559),
E559="Forward",(
6.25*I559+5*J559)
)</f>
        <v>2.9440190298149744</v>
      </c>
    </row>
    <row r="560" spans="1:11" x14ac:dyDescent="0.3">
      <c r="A560" t="s">
        <v>279</v>
      </c>
      <c r="B560">
        <v>27</v>
      </c>
      <c r="C560" t="s">
        <v>270</v>
      </c>
      <c r="D560" t="s">
        <v>92</v>
      </c>
      <c r="E560" t="s">
        <v>773</v>
      </c>
      <c r="F560">
        <f>player_stats[[#This Row],[Clean Sheets]]/MAX('epl_player_stats_24_25 '!AI:AI)*0.5+player_stats[[#This Row],[Goals Prevented Adjusted]]/MAX('epl_player_stats_24_25 '!BG:BG)*0.5</f>
        <v>0.27731092436974791</v>
      </c>
      <c r="G560">
        <f>player_stats[[#This Row],[Clean Sheets]]/MAX('epl_player_stats_24_25 '!AI:AI)*0.5+player_stats[[#This Row],[Clearances]]/MAX('epl_player_stats_24_25 '!AJ:AJ)*0.25+player_stats[[#This Row],[Tackles]]/MAX('epl_player_stats_24_25 '!AM:AM)*0.25</f>
        <v>0.17423724600758095</v>
      </c>
      <c r="H560">
        <f>player_stats[[#This Row],[Touches]]/MAX('epl_player_stats_24_25 '!P:P)</f>
        <v>0.29459217209441291</v>
      </c>
      <c r="I560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560">
        <f>player_stats[[#This Row],[Minutes]]/3420</f>
        <v>0.45409356725146199</v>
      </c>
      <c r="K560" s="2" cm="1">
        <f t="array" ref="K560">_xlfn.IFS(
E560="Goalkeeper",(
7*F560 + 2*J560 + H560),
E560="Defender",(
6*G560+3*H560+2*J560),
E560="Midfielder",(
2*G560+3*H560+4*I560+3*J560),
E560="Forward",(
6.25*I560+5*J560)
)</f>
        <v>3.1912530215281962</v>
      </c>
    </row>
    <row r="561" spans="1:11" x14ac:dyDescent="0.3">
      <c r="A561" t="s">
        <v>593</v>
      </c>
      <c r="B561">
        <v>28</v>
      </c>
      <c r="C561" t="s">
        <v>566</v>
      </c>
      <c r="D561" t="s">
        <v>158</v>
      </c>
      <c r="E561" t="s">
        <v>774</v>
      </c>
      <c r="F561">
        <f>player_stats[[#This Row],[Clean Sheets]]/MAX('epl_player_stats_24_25 '!AI:AI)*0.5+player_stats[[#This Row],[Goals Prevented Adjusted]]/MAX('epl_player_stats_24_25 '!BG:BG)*0.5</f>
        <v>0.20588235294117649</v>
      </c>
      <c r="G561">
        <f>player_stats[[#This Row],[Clean Sheets]]/MAX('epl_player_stats_24_25 '!AI:AI)*0.5+player_stats[[#This Row],[Clearances]]/MAX('epl_player_stats_24_25 '!AJ:AJ)*0.25+player_stats[[#This Row],[Tackles]]/MAX('epl_player_stats_24_25 '!AM:AM)*0.25</f>
        <v>4.1322314049586778E-2</v>
      </c>
      <c r="H561">
        <f>player_stats[[#This Row],[Touches]]/MAX('epl_player_stats_24_25 '!P:P)</f>
        <v>0.30684194801314613</v>
      </c>
      <c r="I561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61">
        <f>player_stats[[#This Row],[Minutes]]/3420</f>
        <v>0.42923976608187137</v>
      </c>
      <c r="K561" s="2" cm="1">
        <f t="array" ref="K561">_xlfn.IFS(
E561="Goalkeeper",(
7*F561 + 2*J561 + H561),
E561="Defender",(
6*G561+3*H561+2*J561),
E561="Midfielder",(
2*G561+3*H561+4*I561+3*J561),
E561="Forward",(
6.25*I561+5*J561)
)</f>
        <v>2.0269392605007019</v>
      </c>
    </row>
    <row r="562" spans="1:11" x14ac:dyDescent="0.3">
      <c r="A562" t="s">
        <v>226</v>
      </c>
      <c r="B562">
        <v>32</v>
      </c>
      <c r="C562" t="s">
        <v>205</v>
      </c>
      <c r="D562" t="s">
        <v>74</v>
      </c>
      <c r="E562" t="s">
        <v>774</v>
      </c>
      <c r="F562">
        <f>player_stats[[#This Row],[Clean Sheets]]/MAX('epl_player_stats_24_25 '!AI:AI)*0.5+player_stats[[#This Row],[Goals Prevented Adjusted]]/MAX('epl_player_stats_24_25 '!BG:BG)*0.5</f>
        <v>0.38445378151260506</v>
      </c>
      <c r="G562">
        <f>player_stats[[#This Row],[Clean Sheets]]/MAX('epl_player_stats_24_25 '!AI:AI)*0.5+player_stats[[#This Row],[Clearances]]/MAX('epl_player_stats_24_25 '!AJ:AJ)*0.25+player_stats[[#This Row],[Tackles]]/MAX('epl_player_stats_24_25 '!AM:AM)*0.25</f>
        <v>0.32344808301746097</v>
      </c>
      <c r="H562">
        <f>player_stats[[#This Row],[Touches]]/MAX('epl_player_stats_24_25 '!P:P)</f>
        <v>0.356139826710487</v>
      </c>
      <c r="I562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62">
        <f>player_stats[[#This Row],[Minutes]]/3420</f>
        <v>0.49678362573099416</v>
      </c>
      <c r="K562" s="2" cm="1">
        <f t="array" ref="K562">_xlfn.IFS(
E562="Goalkeeper",(
7*F562 + 2*J562 + H562),
E562="Defender",(
6*G562+3*H562+2*J562),
E562="Midfielder",(
2*G562+3*H562+4*I562+3*J562),
E562="Forward",(
6.25*I562+5*J562)
)</f>
        <v>4.0026752296982151</v>
      </c>
    </row>
    <row r="563" spans="1:11" x14ac:dyDescent="0.3">
      <c r="A563" t="s">
        <v>298</v>
      </c>
      <c r="B563">
        <v>29</v>
      </c>
      <c r="C563" t="s">
        <v>270</v>
      </c>
      <c r="D563" t="s">
        <v>59</v>
      </c>
      <c r="E563" t="s">
        <v>773</v>
      </c>
      <c r="F563">
        <f>player_stats[[#This Row],[Clean Sheets]]/MAX('epl_player_stats_24_25 '!AI:AI)*0.5+player_stats[[#This Row],[Goals Prevented Adjusted]]/MAX('epl_player_stats_24_25 '!BG:BG)*0.5</f>
        <v>0.27731092436974791</v>
      </c>
      <c r="G563">
        <f>player_stats[[#This Row],[Clean Sheets]]/MAX('epl_player_stats_24_25 '!AI:AI)*0.5+player_stats[[#This Row],[Clearances]]/MAX('epl_player_stats_24_25 '!AJ:AJ)*0.25+player_stats[[#This Row],[Tackles]]/MAX('epl_player_stats_24_25 '!AM:AM)*0.25</f>
        <v>0.22234822593674267</v>
      </c>
      <c r="H563">
        <f>player_stats[[#This Row],[Touches]]/MAX('epl_player_stats_24_25 '!P:P)</f>
        <v>0.38183447863758591</v>
      </c>
      <c r="I563">
        <f>player_stats[[#This Row],[Goals]]/MAX('epl_player_stats_24_25 '!H:H)*0.6+player_stats[[#This Row],[Assists]]/MAX('epl_player_stats_24_25 '!I:I)*0.25+player_stats[[#This Row],[Shots]]/MAX('epl_player_stats_24_25 '!K:K)*0.15+0.1</f>
        <v>0.19576502732240436</v>
      </c>
      <c r="J563">
        <f>player_stats[[#This Row],[Minutes]]/3420</f>
        <v>0.61929824561403513</v>
      </c>
      <c r="K563" s="2" cm="1">
        <f t="array" ref="K563">_xlfn.IFS(
E563="Goalkeeper",(
7*F563 + 2*J563 + H563),
E563="Defender",(
6*G563+3*H563+2*J563),
E563="Midfielder",(
2*G563+3*H563+4*I563+3*J563),
E563="Forward",(
6.25*I563+5*J563)
)</f>
        <v>4.2311547339179656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4510-0E93-483C-BECC-1B7DAE152D6C}">
  <dimension ref="A1:L66"/>
  <sheetViews>
    <sheetView workbookViewId="0">
      <selection activeCell="H8" sqref="H8"/>
    </sheetView>
  </sheetViews>
  <sheetFormatPr defaultRowHeight="14.4" x14ac:dyDescent="0.3"/>
  <cols>
    <col min="1" max="1" width="24.5546875" customWidth="1"/>
    <col min="2" max="2" width="23.21875" customWidth="1"/>
    <col min="5" max="5" width="11.21875" customWidth="1"/>
    <col min="6" max="6" width="12.44140625" customWidth="1"/>
    <col min="10" max="10" width="12.44140625" customWidth="1"/>
    <col min="11" max="11" width="12.21875" customWidth="1"/>
    <col min="12" max="12" width="11" customWidth="1"/>
  </cols>
  <sheetData>
    <row r="1" spans="1:12" x14ac:dyDescent="0.3">
      <c r="A1" t="s">
        <v>767</v>
      </c>
      <c r="B1" t="s">
        <v>768</v>
      </c>
      <c r="E1" t="s">
        <v>769</v>
      </c>
      <c r="F1" t="s">
        <v>770</v>
      </c>
      <c r="J1" t="s">
        <v>771</v>
      </c>
      <c r="K1" t="s">
        <v>776</v>
      </c>
    </row>
    <row r="2" spans="1:12" x14ac:dyDescent="0.3">
      <c r="A2" t="str" cm="1">
        <f t="array" ref="A2:A21">_xlfn.UNIQUE(score[Club])</f>
        <v>Bournemouth</v>
      </c>
      <c r="B2" t="s">
        <v>780</v>
      </c>
      <c r="E2" t="str" cm="1">
        <f t="array" ref="E2:E65">_xlfn.UNIQUE(score[Nationality])</f>
        <v>Spain</v>
      </c>
      <c r="F2" t="s">
        <v>780</v>
      </c>
      <c r="J2" t="str" cm="1">
        <f t="array" ref="J2:J5">_xlfn.UNIQUE(score[Position])</f>
        <v>Goalkeeper</v>
      </c>
      <c r="K2" t="s">
        <v>775</v>
      </c>
      <c r="L2" t="s">
        <v>780</v>
      </c>
    </row>
    <row r="3" spans="1:12" x14ac:dyDescent="0.3">
      <c r="A3" t="str">
        <v>Liverpool</v>
      </c>
      <c r="B3" t="str" cm="1">
        <f t="array" ref="B3:B22">_xlfn._xlws.SORT(_xlfn.ANCHORARRAY(A2),1)</f>
        <v>Arsenal</v>
      </c>
      <c r="E3" t="str">
        <v>Brazil</v>
      </c>
      <c r="F3" t="str" cm="1">
        <f t="array" ref="F3:F66">_xlfn._xlws.SORT(_xlfn.ANCHORARRAY(E2),1)</f>
        <v>Albania</v>
      </c>
      <c r="J3" t="str">
        <v>Midfielder</v>
      </c>
      <c r="K3" t="s">
        <v>773</v>
      </c>
      <c r="L3" t="s">
        <v>772</v>
      </c>
    </row>
    <row r="4" spans="1:12" x14ac:dyDescent="0.3">
      <c r="A4" t="str">
        <v>West Ham</v>
      </c>
      <c r="B4" t="str">
        <v>Aston Villa</v>
      </c>
      <c r="E4" t="str">
        <v>Poland</v>
      </c>
      <c r="F4" t="str">
        <v>Algeria</v>
      </c>
      <c r="J4" t="str">
        <v>Defender</v>
      </c>
      <c r="K4" t="s">
        <v>774</v>
      </c>
      <c r="L4" t="s">
        <v>774</v>
      </c>
    </row>
    <row r="5" spans="1:12" x14ac:dyDescent="0.3">
      <c r="A5" t="str">
        <v>Tottenham</v>
      </c>
      <c r="B5" t="str">
        <v>Bournemouth</v>
      </c>
      <c r="E5" t="str">
        <v>Czech Republic</v>
      </c>
      <c r="F5" t="str">
        <v>Argentina</v>
      </c>
      <c r="J5" t="str">
        <v>Forward</v>
      </c>
      <c r="K5" t="s">
        <v>772</v>
      </c>
      <c r="L5" t="s">
        <v>773</v>
      </c>
    </row>
    <row r="6" spans="1:12" x14ac:dyDescent="0.3">
      <c r="A6" t="str">
        <v>Manchester Utd</v>
      </c>
      <c r="B6" t="str">
        <v>Brentford</v>
      </c>
      <c r="E6" t="str">
        <v>Turkiye</v>
      </c>
      <c r="F6" t="str">
        <v>Australia</v>
      </c>
      <c r="L6" t="s">
        <v>775</v>
      </c>
    </row>
    <row r="7" spans="1:12" x14ac:dyDescent="0.3">
      <c r="A7" t="str">
        <v>Wolves</v>
      </c>
      <c r="B7" t="str">
        <v>Brighton</v>
      </c>
      <c r="E7" t="str">
        <v>England</v>
      </c>
      <c r="F7" t="str">
        <v>Austria</v>
      </c>
    </row>
    <row r="8" spans="1:12" x14ac:dyDescent="0.3">
      <c r="A8" t="str">
        <v>Brentford</v>
      </c>
      <c r="B8" t="str">
        <v>Chelsea</v>
      </c>
      <c r="E8" t="str">
        <v>Iceland</v>
      </c>
      <c r="F8" t="str">
        <v>Bangladesh</v>
      </c>
    </row>
    <row r="9" spans="1:12" x14ac:dyDescent="0.3">
      <c r="A9" t="str">
        <v>Aston Villa</v>
      </c>
      <c r="B9" t="str">
        <v>Crystal Palace</v>
      </c>
      <c r="E9" t="str">
        <v>Argentina</v>
      </c>
      <c r="F9" t="str">
        <v>Belgium</v>
      </c>
    </row>
    <row r="10" spans="1:12" x14ac:dyDescent="0.3">
      <c r="A10" t="str">
        <v>Chelsea</v>
      </c>
      <c r="B10" t="str">
        <v>Everton</v>
      </c>
      <c r="E10" t="str">
        <v>Serbia</v>
      </c>
      <c r="F10" t="str">
        <v>Brazil</v>
      </c>
    </row>
    <row r="11" spans="1:12" x14ac:dyDescent="0.3">
      <c r="A11" t="str">
        <v>Fulham</v>
      </c>
      <c r="B11" t="str">
        <v>Fulham</v>
      </c>
      <c r="E11" t="str">
        <v>Mexico</v>
      </c>
      <c r="F11" t="str">
        <v>Burkina Faso</v>
      </c>
    </row>
    <row r="12" spans="1:12" x14ac:dyDescent="0.3">
      <c r="A12" t="str">
        <v>Ipswich Town</v>
      </c>
      <c r="B12" t="str">
        <v>Ipswich Town</v>
      </c>
      <c r="E12" t="str">
        <v>South Korea</v>
      </c>
      <c r="F12" t="str">
        <v>Cameroon</v>
      </c>
    </row>
    <row r="13" spans="1:12" x14ac:dyDescent="0.3">
      <c r="A13" t="str">
        <v>Leicester City</v>
      </c>
      <c r="B13" t="str">
        <v>Leicester City</v>
      </c>
      <c r="E13" t="str">
        <v>Colombia</v>
      </c>
      <c r="F13" t="str">
        <v>Canada</v>
      </c>
    </row>
    <row r="14" spans="1:12" x14ac:dyDescent="0.3">
      <c r="A14" t="str">
        <v>Manchester City</v>
      </c>
      <c r="B14" t="str">
        <v>Liverpool</v>
      </c>
      <c r="E14" t="str">
        <v>Ghana</v>
      </c>
      <c r="F14" t="str">
        <v>Chile</v>
      </c>
    </row>
    <row r="15" spans="1:12" x14ac:dyDescent="0.3">
      <c r="A15" t="str">
        <v>Notts Forest</v>
      </c>
      <c r="B15" t="str">
        <v>Manchester City</v>
      </c>
      <c r="E15" t="str">
        <v>Ireland</v>
      </c>
      <c r="F15" t="str">
        <v>Colombia</v>
      </c>
    </row>
    <row r="16" spans="1:12" x14ac:dyDescent="0.3">
      <c r="A16" t="str">
        <v>Southampton</v>
      </c>
      <c r="B16" t="str">
        <v>Manchester Utd</v>
      </c>
      <c r="E16" t="str">
        <v>Cote D’Ivoire</v>
      </c>
      <c r="F16" t="str">
        <v>Cote D’Ivoire</v>
      </c>
    </row>
    <row r="17" spans="1:6" x14ac:dyDescent="0.3">
      <c r="A17" t="str">
        <v>Brighton</v>
      </c>
      <c r="B17" t="str">
        <v>Newcastle</v>
      </c>
      <c r="E17" t="str">
        <v>Germany</v>
      </c>
      <c r="F17" t="str">
        <v>Croatia</v>
      </c>
    </row>
    <row r="18" spans="1:6" x14ac:dyDescent="0.3">
      <c r="A18" t="str">
        <v>Everton</v>
      </c>
      <c r="B18" t="str">
        <v>Notts Forest</v>
      </c>
      <c r="E18" t="str">
        <v>Portugal</v>
      </c>
      <c r="F18" t="str">
        <v>Czech Republic</v>
      </c>
    </row>
    <row r="19" spans="1:6" x14ac:dyDescent="0.3">
      <c r="A19" t="str">
        <v>Crystal Palace</v>
      </c>
      <c r="B19" t="str">
        <v>Southampton</v>
      </c>
      <c r="E19" t="str">
        <v>France</v>
      </c>
      <c r="F19" t="str">
        <v>Denmark</v>
      </c>
    </row>
    <row r="20" spans="1:6" x14ac:dyDescent="0.3">
      <c r="A20" t="str">
        <v>Newcastle</v>
      </c>
      <c r="B20" t="str">
        <v>Tottenham</v>
      </c>
      <c r="E20" t="str">
        <v>Romania</v>
      </c>
      <c r="F20" t="str">
        <v>DR Congo</v>
      </c>
    </row>
    <row r="21" spans="1:6" x14ac:dyDescent="0.3">
      <c r="A21" t="str">
        <v>Arsenal</v>
      </c>
      <c r="B21" t="str">
        <v>West Ham</v>
      </c>
      <c r="E21" t="str">
        <v>Scotland</v>
      </c>
      <c r="F21" t="str">
        <v>Ecuador</v>
      </c>
    </row>
    <row r="22" spans="1:6" x14ac:dyDescent="0.3">
      <c r="B22" t="str">
        <v>Wolves</v>
      </c>
      <c r="E22" t="str">
        <v>Senegal</v>
      </c>
      <c r="F22" t="str">
        <v>Egypt</v>
      </c>
    </row>
    <row r="23" spans="1:6" x14ac:dyDescent="0.3">
      <c r="E23" t="str">
        <v>Algeria</v>
      </c>
      <c r="F23" t="str">
        <v>England</v>
      </c>
    </row>
    <row r="24" spans="1:6" x14ac:dyDescent="0.3">
      <c r="E24" t="str">
        <v>Iraq</v>
      </c>
      <c r="F24" t="str">
        <v>France</v>
      </c>
    </row>
    <row r="25" spans="1:6" x14ac:dyDescent="0.3">
      <c r="E25" t="str">
        <v>Italy</v>
      </c>
      <c r="F25" t="str">
        <v>Gabon</v>
      </c>
    </row>
    <row r="26" spans="1:6" x14ac:dyDescent="0.3">
      <c r="E26" t="str">
        <v>Ukraine</v>
      </c>
      <c r="F26" t="str">
        <v>Gambia</v>
      </c>
    </row>
    <row r="27" spans="1:6" x14ac:dyDescent="0.3">
      <c r="E27" t="str">
        <v>Croatia</v>
      </c>
      <c r="F27" t="str">
        <v>Germany</v>
      </c>
    </row>
    <row r="28" spans="1:6" x14ac:dyDescent="0.3">
      <c r="E28" t="str">
        <v>Denmark</v>
      </c>
      <c r="F28" t="str">
        <v>Ghana</v>
      </c>
    </row>
    <row r="29" spans="1:6" x14ac:dyDescent="0.3">
      <c r="E29" t="str">
        <v>Uruguay</v>
      </c>
      <c r="F29" t="str">
        <v>Greece</v>
      </c>
    </row>
    <row r="30" spans="1:6" x14ac:dyDescent="0.3">
      <c r="E30" t="str">
        <v>Belgium</v>
      </c>
      <c r="F30" t="str">
        <v>Guinea-Bissau</v>
      </c>
    </row>
    <row r="31" spans="1:6" x14ac:dyDescent="0.3">
      <c r="E31" t="str">
        <v>Egypt</v>
      </c>
      <c r="F31" t="str">
        <v>Hungary</v>
      </c>
    </row>
    <row r="32" spans="1:6" x14ac:dyDescent="0.3">
      <c r="E32" t="str">
        <v>Sweden</v>
      </c>
      <c r="F32" t="str">
        <v>Iceland</v>
      </c>
    </row>
    <row r="33" spans="5:6" x14ac:dyDescent="0.3">
      <c r="E33" t="str">
        <v>Norway</v>
      </c>
      <c r="F33" t="str">
        <v>Iraq</v>
      </c>
    </row>
    <row r="34" spans="5:6" x14ac:dyDescent="0.3">
      <c r="E34" t="str">
        <v>New Zealand</v>
      </c>
      <c r="F34" t="str">
        <v>Ireland</v>
      </c>
    </row>
    <row r="35" spans="5:6" x14ac:dyDescent="0.3">
      <c r="E35" t="str">
        <v>Cameroon</v>
      </c>
      <c r="F35" t="str">
        <v>Italy</v>
      </c>
    </row>
    <row r="36" spans="5:6" x14ac:dyDescent="0.3">
      <c r="E36" t="str">
        <v>DR Congo</v>
      </c>
      <c r="F36" t="str">
        <v>Jamaica</v>
      </c>
    </row>
    <row r="37" spans="5:6" x14ac:dyDescent="0.3">
      <c r="E37" t="str">
        <v>Netherlands</v>
      </c>
      <c r="F37" t="str">
        <v>Japan</v>
      </c>
    </row>
    <row r="38" spans="5:6" x14ac:dyDescent="0.3">
      <c r="E38" t="str">
        <v>Wales</v>
      </c>
      <c r="F38" t="str">
        <v>Kosovo</v>
      </c>
    </row>
    <row r="39" spans="5:6" x14ac:dyDescent="0.3">
      <c r="E39" t="str">
        <v>Japan</v>
      </c>
      <c r="F39" t="str">
        <v>Mali</v>
      </c>
    </row>
    <row r="40" spans="5:6" x14ac:dyDescent="0.3">
      <c r="E40" t="str">
        <v>Nigeria</v>
      </c>
      <c r="F40" t="str">
        <v>Mexico</v>
      </c>
    </row>
    <row r="41" spans="5:6" x14ac:dyDescent="0.3">
      <c r="E41" t="str">
        <v>Guinea-Bissau</v>
      </c>
      <c r="F41" t="str">
        <v>Morocco</v>
      </c>
    </row>
    <row r="42" spans="5:6" x14ac:dyDescent="0.3">
      <c r="E42" t="str">
        <v>Burkina Faso</v>
      </c>
      <c r="F42" t="str">
        <v>Netherlands</v>
      </c>
    </row>
    <row r="43" spans="5:6" x14ac:dyDescent="0.3">
      <c r="E43" t="str">
        <v>Hungary</v>
      </c>
      <c r="F43" t="str">
        <v>New Zealand</v>
      </c>
    </row>
    <row r="44" spans="5:6" x14ac:dyDescent="0.3">
      <c r="E44" t="str">
        <v>Gambia</v>
      </c>
      <c r="F44" t="str">
        <v>Nigeria</v>
      </c>
    </row>
    <row r="45" spans="5:6" x14ac:dyDescent="0.3">
      <c r="E45" t="str">
        <v>Switzerland</v>
      </c>
      <c r="F45" t="str">
        <v>Northern Ireland</v>
      </c>
    </row>
    <row r="46" spans="5:6" x14ac:dyDescent="0.3">
      <c r="E46" t="str">
        <v>Mali</v>
      </c>
      <c r="F46" t="str">
        <v>Norway</v>
      </c>
    </row>
    <row r="47" spans="5:6" x14ac:dyDescent="0.3">
      <c r="E47" t="str">
        <v>Jamaica</v>
      </c>
      <c r="F47" t="str">
        <v>Paraguay</v>
      </c>
    </row>
    <row r="48" spans="5:6" x14ac:dyDescent="0.3">
      <c r="E48" t="str">
        <v>Morocco</v>
      </c>
      <c r="F48" t="str">
        <v>Poland</v>
      </c>
    </row>
    <row r="49" spans="5:6" x14ac:dyDescent="0.3">
      <c r="E49" t="str">
        <v>Zimbabwe</v>
      </c>
      <c r="F49" t="str">
        <v>Portugal</v>
      </c>
    </row>
    <row r="50" spans="5:6" x14ac:dyDescent="0.3">
      <c r="E50" t="str">
        <v>Paraguay</v>
      </c>
      <c r="F50" t="str">
        <v>Romania</v>
      </c>
    </row>
    <row r="51" spans="5:6" x14ac:dyDescent="0.3">
      <c r="E51" t="str">
        <v>Northern Ireland</v>
      </c>
      <c r="F51" t="str">
        <v>Scotland</v>
      </c>
    </row>
    <row r="52" spans="5:6" x14ac:dyDescent="0.3">
      <c r="E52" t="str">
        <v>Canada</v>
      </c>
      <c r="F52" t="str">
        <v>Senegal</v>
      </c>
    </row>
    <row r="53" spans="5:6" x14ac:dyDescent="0.3">
      <c r="E53" t="str">
        <v>Zambia</v>
      </c>
      <c r="F53" t="str">
        <v>Serbia</v>
      </c>
    </row>
    <row r="54" spans="5:6" x14ac:dyDescent="0.3">
      <c r="E54" t="str">
        <v>Gabon</v>
      </c>
      <c r="F54" t="str">
        <v>Slovakia</v>
      </c>
    </row>
    <row r="55" spans="5:6" x14ac:dyDescent="0.3">
      <c r="E55" t="str">
        <v>United States</v>
      </c>
      <c r="F55" t="str">
        <v>South Korea</v>
      </c>
    </row>
    <row r="56" spans="5:6" x14ac:dyDescent="0.3">
      <c r="E56" t="str">
        <v>Ecuador</v>
      </c>
      <c r="F56" t="str">
        <v>Spain</v>
      </c>
    </row>
    <row r="57" spans="5:6" x14ac:dyDescent="0.3">
      <c r="E57" t="str">
        <v>Kosovo</v>
      </c>
      <c r="F57" t="str">
        <v>Sweden</v>
      </c>
    </row>
    <row r="58" spans="5:6" x14ac:dyDescent="0.3">
      <c r="E58" t="str">
        <v>Slovakia</v>
      </c>
      <c r="F58" t="str">
        <v>Switzerland</v>
      </c>
    </row>
    <row r="59" spans="5:6" x14ac:dyDescent="0.3">
      <c r="E59" t="str">
        <v>Australia</v>
      </c>
      <c r="F59" t="str">
        <v>Turkiye</v>
      </c>
    </row>
    <row r="60" spans="5:6" x14ac:dyDescent="0.3">
      <c r="E60" t="str">
        <v>Bangladesh</v>
      </c>
      <c r="F60" t="str">
        <v>Ukraine</v>
      </c>
    </row>
    <row r="61" spans="5:6" x14ac:dyDescent="0.3">
      <c r="E61" t="str">
        <v>Greece</v>
      </c>
      <c r="F61" t="str">
        <v>United States</v>
      </c>
    </row>
    <row r="62" spans="5:6" x14ac:dyDescent="0.3">
      <c r="E62" t="str">
        <v>Uzbekistan</v>
      </c>
      <c r="F62" t="str">
        <v>Uruguay</v>
      </c>
    </row>
    <row r="63" spans="5:6" x14ac:dyDescent="0.3">
      <c r="E63" t="str">
        <v>Austria</v>
      </c>
      <c r="F63" t="str">
        <v>Uzbekistan</v>
      </c>
    </row>
    <row r="64" spans="5:6" x14ac:dyDescent="0.3">
      <c r="E64" t="str">
        <v>Albania</v>
      </c>
      <c r="F64" t="str">
        <v>Wales</v>
      </c>
    </row>
    <row r="65" spans="5:6" x14ac:dyDescent="0.3">
      <c r="E65" t="str">
        <v>Chile</v>
      </c>
      <c r="F65" t="str">
        <v>Zambia</v>
      </c>
    </row>
    <row r="66" spans="5:6" x14ac:dyDescent="0.3">
      <c r="F66" t="str">
        <v>Zimbabwe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6B7F-C120-4BE2-9448-30A64E2F4971}">
  <dimension ref="B2:AA10"/>
  <sheetViews>
    <sheetView showGridLines="0" topLeftCell="A8" zoomScale="80" zoomScaleNormal="80" workbookViewId="0">
      <selection activeCell="B10" sqref="B10"/>
    </sheetView>
  </sheetViews>
  <sheetFormatPr defaultRowHeight="14.4" x14ac:dyDescent="0.3"/>
  <cols>
    <col min="3" max="3" width="9.109375" customWidth="1"/>
    <col min="4" max="4" width="12.77734375" customWidth="1"/>
    <col min="5" max="5" width="13" customWidth="1"/>
  </cols>
  <sheetData>
    <row r="2" spans="2:27" x14ac:dyDescent="0.3">
      <c r="C2" s="9" t="s">
        <v>781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2:27" x14ac:dyDescent="0.3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2:27" x14ac:dyDescent="0.3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2:27" x14ac:dyDescent="0.3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2:27" x14ac:dyDescent="0.3"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2:27" ht="23.4" x14ac:dyDescent="0.45">
      <c r="E7" s="8" t="s">
        <v>767</v>
      </c>
      <c r="F7" s="8"/>
      <c r="N7" s="8" t="s">
        <v>777</v>
      </c>
      <c r="O7" s="8"/>
      <c r="W7" s="8" t="s">
        <v>3</v>
      </c>
      <c r="X7" s="8"/>
    </row>
    <row r="9" spans="2:27" ht="18" x14ac:dyDescent="0.3">
      <c r="E9" s="6" t="s">
        <v>780</v>
      </c>
      <c r="F9" s="7"/>
      <c r="N9" s="6" t="s">
        <v>780</v>
      </c>
      <c r="O9" s="7"/>
      <c r="W9" s="6" t="s">
        <v>780</v>
      </c>
      <c r="X9" s="7"/>
    </row>
    <row r="10" spans="2:27" x14ac:dyDescent="0.3">
      <c r="B10" s="11"/>
    </row>
  </sheetData>
  <sheetProtection selectLockedCells="1"/>
  <mergeCells count="7">
    <mergeCell ref="C2:AA5"/>
    <mergeCell ref="E9:F9"/>
    <mergeCell ref="N9:O9"/>
    <mergeCell ref="W9:X9"/>
    <mergeCell ref="E7:F7"/>
    <mergeCell ref="N7:O7"/>
    <mergeCell ref="W7:X7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B1E59ED-599B-454C-A335-4E5389F349A2}">
          <x14:formula1>
            <xm:f>'Data Validation'!$L$2:$L$6</xm:f>
          </x14:formula1>
          <xm:sqref>W9</xm:sqref>
        </x14:dataValidation>
        <x14:dataValidation type="list" allowBlank="1" showInputMessage="1" showErrorMessage="1" xr:uid="{B93AC8E3-B551-4526-8D7D-97099B70CFA4}">
          <x14:formula1>
            <xm:f>'Data Validation'!$B$2:$B$22</xm:f>
          </x14:formula1>
          <xm:sqref>E9</xm:sqref>
        </x14:dataValidation>
        <x14:dataValidation type="list" allowBlank="1" showInputMessage="1" showErrorMessage="1" xr:uid="{5E5F130A-CC9E-4DD6-AAC0-2AB8A0D0B606}">
          <x14:formula1>
            <xm:f>'Data Validation'!$F$2:$F$65</xm:f>
          </x14:formula1>
          <xm:sqref>N9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69C3-4557-450E-9F7D-D3AF350C7C16}">
  <dimension ref="A1:P22"/>
  <sheetViews>
    <sheetView tabSelected="1" workbookViewId="0">
      <selection activeCell="I13" sqref="I13"/>
    </sheetView>
  </sheetViews>
  <sheetFormatPr defaultRowHeight="14.4" x14ac:dyDescent="0.3"/>
  <cols>
    <col min="1" max="1" width="25.88671875" customWidth="1"/>
    <col min="2" max="2" width="15.77734375" customWidth="1"/>
    <col min="5" max="5" width="22.44140625" customWidth="1"/>
    <col min="6" max="6" width="9.5546875" bestFit="1" customWidth="1"/>
    <col min="10" max="10" width="17.109375" customWidth="1"/>
  </cols>
  <sheetData>
    <row r="1" spans="1:16" x14ac:dyDescent="0.3">
      <c r="A1" t="s">
        <v>767</v>
      </c>
      <c r="B1" t="s">
        <v>788</v>
      </c>
      <c r="E1" t="s">
        <v>767</v>
      </c>
      <c r="F1" t="s">
        <v>788</v>
      </c>
      <c r="J1" t="s">
        <v>767</v>
      </c>
      <c r="K1" t="s">
        <v>788</v>
      </c>
    </row>
    <row r="2" spans="1:16" x14ac:dyDescent="0.3">
      <c r="A2" t="str" cm="1">
        <f t="array" ref="A2:A21">_xlfn.ANCHORARRAY('Data Validation'!B3)</f>
        <v>Arsenal</v>
      </c>
      <c r="B2" s="3" cm="1">
        <f t="array" ref="B2">MAX(
  IF(
    (score[Club]=A2) *
    ((score[Nationality]=country) + (country="All")) *
    ((score[Position]=position) + (position="All")),
    score[Overall Score]
  )
)</f>
        <v>8.364549392314311</v>
      </c>
      <c r="E2" t="str" cm="1">
        <f t="array" ref="E2:F6">INDEX(
    _xlfn.SORTBY(
        A2:B22,
        INDEX(A2:B22,,2),
        -1
    ),
    _xlfn.SEQUENCE(5),
    {1,2}
)</f>
        <v>Liverpool</v>
      </c>
      <c r="F2" s="3">
        <v>9.9724256700128144</v>
      </c>
      <c r="J2" t="str" cm="1">
        <f t="array" ref="J2:K6">_xlfn.SORTBY(_xlfn.ANCHORARRAY(E2),F2:F6,1)</f>
        <v>Everton</v>
      </c>
      <c r="K2" s="3">
        <v>9.0443680908276072</v>
      </c>
    </row>
    <row r="3" spans="1:16" x14ac:dyDescent="0.3">
      <c r="A3" t="str">
        <v>Aston Villa</v>
      </c>
      <c r="B3" s="3" cm="1">
        <f t="array" ref="B3">MAX(
  IF(
    (score[Club]=A3) *
    ((score[Nationality]=country) + (country="All")) *
    ((score[Position]=position) + (position="All")),
    score[Overall Score]
  )
)</f>
        <v>8.4951830419274117</v>
      </c>
      <c r="E3" t="str">
        <v>Newcastle</v>
      </c>
      <c r="F3" s="3">
        <v>9.689733271845526</v>
      </c>
      <c r="J3" t="str">
        <v>Brentford</v>
      </c>
      <c r="K3" s="3">
        <v>9.0915552613397068</v>
      </c>
    </row>
    <row r="4" spans="1:16" x14ac:dyDescent="0.3">
      <c r="A4" t="str">
        <v>Bournemouth</v>
      </c>
      <c r="B4" s="3" cm="1">
        <f t="array" ref="B4">MAX(
  IF(
    (score[Club]=A4) *
    ((score[Nationality]=country) + (country="All")) *
    ((score[Position]=position) + (position="All")),
    score[Overall Score]
  )
)</f>
        <v>7.9954344118338891</v>
      </c>
      <c r="E4" t="str">
        <v>Manchester City</v>
      </c>
      <c r="F4" s="3">
        <v>9.3973902599677999</v>
      </c>
      <c r="J4" t="str">
        <v>Manchester City</v>
      </c>
      <c r="K4" s="3">
        <v>9.3973902599677999</v>
      </c>
      <c r="O4" cm="1">
        <f t="array" ref="O4">MAX(
IF(
  (score[Club]=A2)*
  (score[Nationality]=country)*
  (score[Position]=position),
   score[Overall Score]
  )
)</f>
        <v>0</v>
      </c>
      <c r="P4" cm="1">
        <f t="array" ref="P4">MAX(
IF(
  (score[Club]=A2)*
  (OR(score[Nationality]=country, country="All"))*
  (OR(score[Position]=position, position="All")),
   score[Overall Score]
  )
)</f>
        <v>8.364549392314311</v>
      </c>
    </row>
    <row r="5" spans="1:16" x14ac:dyDescent="0.3">
      <c r="A5" t="str">
        <v>Brentford</v>
      </c>
      <c r="B5" s="3" cm="1">
        <f t="array" ref="B5">MAX(
  IF(
    (score[Club]=A5) *
    ((score[Nationality]=country) + (country="All")) *
    ((score[Position]=position) + (position="All")),
    score[Overall Score]
  )
)</f>
        <v>9.0915552613397068</v>
      </c>
      <c r="E5" t="str">
        <v>Brentford</v>
      </c>
      <c r="F5" s="3">
        <v>9.0915552613397068</v>
      </c>
      <c r="J5" t="str">
        <v>Newcastle</v>
      </c>
      <c r="K5" s="3">
        <v>9.689733271845526</v>
      </c>
    </row>
    <row r="6" spans="1:16" x14ac:dyDescent="0.3">
      <c r="A6" t="str">
        <v>Brighton</v>
      </c>
      <c r="B6" s="3" cm="1">
        <f t="array" ref="B6">MAX(
  IF(
    (score[Club]=A6) *
    ((score[Nationality]=country) + (country="All")) *
    ((score[Position]=position) + (position="All")),
    score[Overall Score]
  )
)</f>
        <v>6.9702782044599969</v>
      </c>
      <c r="E6" t="str">
        <v>Everton</v>
      </c>
      <c r="F6" s="3">
        <v>9.0443680908276072</v>
      </c>
      <c r="J6" t="str">
        <v>Liverpool</v>
      </c>
      <c r="K6" s="3">
        <v>9.9724256700128144</v>
      </c>
    </row>
    <row r="7" spans="1:16" x14ac:dyDescent="0.3">
      <c r="A7" t="str">
        <v>Chelsea</v>
      </c>
      <c r="B7" s="3" cm="1">
        <f t="array" ref="B7">MAX(
  IF(
    (score[Club]=A7) *
    ((score[Nationality]=country) + (country="All")) *
    ((score[Position]=position) + (position="All")),
    score[Overall Score]
  )
)</f>
        <v>8.4491499601787492</v>
      </c>
    </row>
    <row r="8" spans="1:16" x14ac:dyDescent="0.3">
      <c r="A8" t="str">
        <v>Crystal Palace</v>
      </c>
      <c r="B8" s="3" cm="1">
        <f t="array" ref="B8">MAX(
  IF(
    (score[Club]=A8) *
    ((score[Nationality]=country) + (country="All")) *
    ((score[Position]=position) + (position="All")),
    score[Overall Score]
  )
)</f>
        <v>8.3615529271164704</v>
      </c>
    </row>
    <row r="9" spans="1:16" x14ac:dyDescent="0.3">
      <c r="A9" t="str">
        <v>Everton</v>
      </c>
      <c r="B9" s="3" cm="1">
        <f t="array" ref="B9">MAX(
  IF(
    (score[Club]=A9) *
    ((score[Nationality]=country) + (country="All")) *
    ((score[Position]=position) + (position="All")),
    score[Overall Score]
  )
)</f>
        <v>9.0443680908276072</v>
      </c>
    </row>
    <row r="10" spans="1:16" x14ac:dyDescent="0.3">
      <c r="A10" t="str">
        <v>Fulham</v>
      </c>
      <c r="B10" s="3" cm="1">
        <f t="array" ref="B10">MAX(
  IF(
    (score[Club]=A10) *
    ((score[Nationality]=country) + (country="All")) *
    ((score[Position]=position) + (position="All")),
    score[Overall Score]
  )
)</f>
        <v>7.5748313424176601</v>
      </c>
    </row>
    <row r="11" spans="1:16" x14ac:dyDescent="0.3">
      <c r="A11" t="str">
        <v>Ipswich Town</v>
      </c>
      <c r="B11" s="3" cm="1">
        <f t="array" ref="B11">MAX(
  IF(
    (score[Club]=A11) *
    ((score[Nationality]=country) + (country="All")) *
    ((score[Position]=position) + (position="All")),
    score[Overall Score]
  )
)</f>
        <v>7.214130666547657</v>
      </c>
    </row>
    <row r="12" spans="1:16" x14ac:dyDescent="0.3">
      <c r="A12" t="str">
        <v>Leicester City</v>
      </c>
      <c r="B12" s="3" cm="1">
        <f t="array" ref="B12">MAX(
  IF(
    (score[Club]=A12) *
    ((score[Nationality]=country) + (country="All")) *
    ((score[Position]=position) + (position="All")),
    score[Overall Score]
  )
)</f>
        <v>7.177993563615086</v>
      </c>
    </row>
    <row r="13" spans="1:16" x14ac:dyDescent="0.3">
      <c r="A13" t="str">
        <v>Liverpool</v>
      </c>
      <c r="B13" s="3" cm="1">
        <f t="array" ref="B13">MAX(
  IF(
    (score[Club]=A13) *
    ((score[Nationality]=country) + (country="All")) *
    ((score[Position]=position) + (position="All")),
    score[Overall Score]
  )
)</f>
        <v>9.9724256700128144</v>
      </c>
    </row>
    <row r="14" spans="1:16" x14ac:dyDescent="0.3">
      <c r="A14" t="str">
        <v>Manchester City</v>
      </c>
      <c r="B14" s="3" cm="1">
        <f t="array" ref="B14">MAX(
  IF(
    (score[Club]=A14) *
    ((score[Nationality]=country) + (country="All")) *
    ((score[Position]=position) + (position="All")),
    score[Overall Score]
  )
)</f>
        <v>9.3973902599677999</v>
      </c>
    </row>
    <row r="15" spans="1:16" x14ac:dyDescent="0.3">
      <c r="A15" t="str">
        <v>Manchester Utd</v>
      </c>
      <c r="B15" s="3" cm="1">
        <f t="array" ref="B15">MAX(
  IF(
    (score[Club]=A15) *
    ((score[Nationality]=country) + (country="All")) *
    ((score[Position]=position) + (position="All")),
    score[Overall Score]
  )
)</f>
        <v>8.7278284946688665</v>
      </c>
    </row>
    <row r="16" spans="1:16" x14ac:dyDescent="0.3">
      <c r="A16" t="str">
        <v>Newcastle</v>
      </c>
      <c r="B16" s="3" cm="1">
        <f t="array" ref="B16">MAX(
  IF(
    (score[Club]=A16) *
    ((score[Nationality]=country) + (country="All")) *
    ((score[Position]=position) + (position="All")),
    score[Overall Score]
  )
)</f>
        <v>9.689733271845526</v>
      </c>
    </row>
    <row r="17" spans="1:2" x14ac:dyDescent="0.3">
      <c r="A17" t="str">
        <v>Notts Forest</v>
      </c>
      <c r="B17" s="3" cm="1">
        <f t="array" ref="B17">MAX(
  IF(
    (score[Club]=A17) *
    ((score[Nationality]=country) + (country="All")) *
    ((score[Position]=position) + (position="All")),
    score[Overall Score]
  )
)</f>
        <v>8.8675827234139604</v>
      </c>
    </row>
    <row r="18" spans="1:2" x14ac:dyDescent="0.3">
      <c r="A18" t="str">
        <v>Southampton</v>
      </c>
      <c r="B18" s="3" cm="1">
        <f t="array" ref="B18">MAX(
  IF(
    (score[Club]=A18) *
    ((score[Nationality]=country) + (country="All")) *
    ((score[Position]=position) + (position="All")),
    score[Overall Score]
  )
)</f>
        <v>5.886547050019713</v>
      </c>
    </row>
    <row r="19" spans="1:2" x14ac:dyDescent="0.3">
      <c r="A19" t="str">
        <v>Tottenham</v>
      </c>
      <c r="B19" s="3" cm="1">
        <f t="array" ref="B19">MAX(
  IF(
    (score[Club]=A19) *
    ((score[Nationality]=country) + (country="All")) *
    ((score[Position]=position) + (position="All")),
    score[Overall Score]
  )
)</f>
        <v>6.1964871164863355</v>
      </c>
    </row>
    <row r="20" spans="1:2" x14ac:dyDescent="0.3">
      <c r="A20" t="str">
        <v>West Ham</v>
      </c>
      <c r="B20" s="3" cm="1">
        <f t="array" ref="B20">MAX(
  IF(
    (score[Club]=A20) *
    ((score[Nationality]=country) + (country="All")) *
    ((score[Position]=position) + (position="All")),
    score[Overall Score]
  )
)</f>
        <v>7.2085834081592246</v>
      </c>
    </row>
    <row r="21" spans="1:2" x14ac:dyDescent="0.3">
      <c r="A21" t="str">
        <v>Wolves</v>
      </c>
      <c r="B21" s="3" cm="1">
        <f t="array" ref="B21">MAX(
  IF(
    (score[Club]=A21) *
    ((score[Nationality]=country) + (country="All")) *
    ((score[Position]=position) + (position="All")),
    score[Overall Score]
  )
)</f>
        <v>7.4121926849344959</v>
      </c>
    </row>
    <row r="22" spans="1:2" x14ac:dyDescent="0.3">
      <c r="B22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8075-BEEA-494A-A55D-B684EE24C78C}">
  <dimension ref="A1:B5"/>
  <sheetViews>
    <sheetView workbookViewId="0">
      <selection activeCell="C12" sqref="C12"/>
    </sheetView>
  </sheetViews>
  <sheetFormatPr defaultRowHeight="14.4" x14ac:dyDescent="0.3"/>
  <cols>
    <col min="1" max="1" width="11.21875" customWidth="1"/>
    <col min="2" max="2" width="12" customWidth="1"/>
  </cols>
  <sheetData>
    <row r="1" spans="1:2" x14ac:dyDescent="0.3">
      <c r="A1" t="s">
        <v>771</v>
      </c>
      <c r="B1" t="s">
        <v>788</v>
      </c>
    </row>
    <row r="2" spans="1:2" x14ac:dyDescent="0.3">
      <c r="A2" t="str" cm="1">
        <f t="array" ref="A2:A5">'Data Validation'!K2:K5</f>
        <v>Forward</v>
      </c>
      <c r="B2" s="3" cm="1">
        <f t="array" ref="B2">MAX(
  IF(
    (score[Position]=A2) *
    ((score[Nationality]=country) + (country="All")) *
    ((score[Club]=team) + (team="All")),
    score[Overall Score]
  )
)</f>
        <v>9.689733271845526</v>
      </c>
    </row>
    <row r="3" spans="1:2" x14ac:dyDescent="0.3">
      <c r="A3" t="str">
        <v>Midfielder</v>
      </c>
      <c r="B3" s="3" cm="1">
        <f t="array" ref="B3">MAX(
  IF(
    (score[Position]=A3) *
    ((score[Nationality]=country) + (country="All")) *
    ((score[Club]=team) + (team="All")),
    score[Overall Score]
  )
)</f>
        <v>9.9724256700128144</v>
      </c>
    </row>
    <row r="4" spans="1:2" x14ac:dyDescent="0.3">
      <c r="A4" t="str">
        <v>Defender</v>
      </c>
      <c r="B4" s="3" cm="1">
        <f t="array" ref="B4">MAX(
  IF(
    (score[Position]=A4) *
    ((score[Nationality]=country) + (country="All")) *
    ((score[Club]=team) + (team="All")),
    score[Overall Score]
  )
)</f>
        <v>9.5536258000372829</v>
      </c>
    </row>
    <row r="5" spans="1:2" x14ac:dyDescent="0.3">
      <c r="A5" t="str">
        <v>Goalkeeper</v>
      </c>
      <c r="B5" s="3" cm="1">
        <f t="array" ref="B5">MAX(
  IF(
    (score[Position]=A5) *
    ((score[Nationality]=country) + (country="All")) *
    ((score[Club]=team) + (team="All")),
    score[Overall Score]
  )
)</f>
        <v>9.0443680908276072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F5A30-6648-4585-8403-0E1B49ADEC68}">
  <dimension ref="A1:B65"/>
  <sheetViews>
    <sheetView workbookViewId="0">
      <selection activeCell="E4" sqref="E4"/>
    </sheetView>
  </sheetViews>
  <sheetFormatPr defaultRowHeight="14.4" x14ac:dyDescent="0.3"/>
  <cols>
    <col min="1" max="1" width="14.5546875" customWidth="1"/>
    <col min="2" max="2" width="10.77734375" customWidth="1"/>
  </cols>
  <sheetData>
    <row r="1" spans="1:2" x14ac:dyDescent="0.3">
      <c r="A1" t="s">
        <v>777</v>
      </c>
      <c r="B1" t="s">
        <v>789</v>
      </c>
    </row>
    <row r="2" spans="1:2" x14ac:dyDescent="0.3">
      <c r="A2" t="str" cm="1">
        <f t="array" ref="A2:A65">_xlfn.ANCHORARRAY('Data Validation'!F3)</f>
        <v>Albania</v>
      </c>
      <c r="B2" s="3" cm="1">
        <f t="array" ref="B2">MAX(
  IF(
    (score[Nationality]=A2) *
    ((score[Position]=position) + (position="All")) *
    ((score[Club]=team) + (team="All")),
    score[Overall Score]
  )
)</f>
        <v>1.1703935384910364</v>
      </c>
    </row>
    <row r="3" spans="1:2" x14ac:dyDescent="0.3">
      <c r="A3" t="str">
        <v>Algeria</v>
      </c>
      <c r="B3" s="3" cm="1">
        <f t="array" ref="B3">MAX(
  IF(
    (score[Nationality]=A3) *
    ((score[Position]=position) + (position="All")) *
    ((score[Club]=team) + (team="All")),
    score[Overall Score]
  )
)</f>
        <v>5.3164978089718238</v>
      </c>
    </row>
    <row r="4" spans="1:2" x14ac:dyDescent="0.3">
      <c r="A4" t="str">
        <v>Argentina</v>
      </c>
      <c r="B4" s="3" cm="1">
        <f t="array" ref="B4">MAX(
  IF(
    (score[Nationality]=A4) *
    ((score[Position]=position) + (position="All")) *
    ((score[Club]=team) + (team="All")),
    score[Overall Score]
  )
)</f>
        <v>7.2623942624888045</v>
      </c>
    </row>
    <row r="5" spans="1:2" x14ac:dyDescent="0.3">
      <c r="A5" t="str">
        <v>Australia</v>
      </c>
      <c r="B5" s="3" cm="1">
        <f t="array" ref="B5">MAX(
  IF(
    (score[Nationality]=A5) *
    ((score[Position]=position) + (position="All")) *
    ((score[Club]=team) + (team="All")),
    score[Overall Score]
  )
)</f>
        <v>2.7580546238806938</v>
      </c>
    </row>
    <row r="6" spans="1:2" x14ac:dyDescent="0.3">
      <c r="A6" t="str">
        <v>Austria</v>
      </c>
      <c r="B6" s="3" cm="1">
        <f t="array" ref="B6">MAX(
  IF(
    (score[Nationality]=A6) *
    ((score[Position]=position) + (position="All")) *
    ((score[Club]=team) + (team="All")),
    score[Overall Score]
  )
)</f>
        <v>1.6323453440719062</v>
      </c>
    </row>
    <row r="7" spans="1:2" x14ac:dyDescent="0.3">
      <c r="A7" t="str">
        <v>Bangladesh</v>
      </c>
      <c r="B7" s="3" cm="1">
        <f t="array" ref="B7">MAX(
  IF(
    (score[Nationality]=A7) *
    ((score[Position]=position) + (position="All")) *
    ((score[Club]=team) + (team="All")),
    score[Overall Score]
  )
)</f>
        <v>0.61424819954460874</v>
      </c>
    </row>
    <row r="8" spans="1:2" x14ac:dyDescent="0.3">
      <c r="A8" t="str">
        <v>Belgium</v>
      </c>
      <c r="B8" s="3" cm="1">
        <f t="array" ref="B8">MAX(
  IF(
    (score[Nationality]=A8) *
    ((score[Position]=position) + (position="All")) *
    ((score[Club]=team) + (team="All")),
    score[Overall Score]
  )
)</f>
        <v>8.527885668758092</v>
      </c>
    </row>
    <row r="9" spans="1:2" x14ac:dyDescent="0.3">
      <c r="A9" t="str">
        <v>Brazil</v>
      </c>
      <c r="B9" s="3" cm="1">
        <f t="array" ref="B9">MAX(
  IF(
    (score[Nationality]=A9) *
    ((score[Position]=position) + (position="All")) *
    ((score[Club]=team) + (team="All")),
    score[Overall Score]
  )
)</f>
        <v>8.1091375985027803</v>
      </c>
    </row>
    <row r="10" spans="1:2" x14ac:dyDescent="0.3">
      <c r="A10" t="str">
        <v>Burkina Faso</v>
      </c>
      <c r="B10" s="3" cm="1">
        <f t="array" ref="B10">MAX(
  IF(
    (score[Nationality]=A10) *
    ((score[Position]=position) + (position="All")) *
    ((score[Club]=team) + (team="All")),
    score[Overall Score]
  )
)</f>
        <v>4.8875613700952165</v>
      </c>
    </row>
    <row r="11" spans="1:2" x14ac:dyDescent="0.3">
      <c r="A11" t="str">
        <v>Cameroon</v>
      </c>
      <c r="B11" s="3" cm="1">
        <f t="array" ref="B11">MAX(
  IF(
    (score[Nationality]=A11) *
    ((score[Position]=position) + (position="All")) *
    ((score[Club]=team) + (team="All")),
    score[Overall Score]
  )
)</f>
        <v>8.8532144138456985</v>
      </c>
    </row>
    <row r="12" spans="1:2" x14ac:dyDescent="0.3">
      <c r="A12" t="str">
        <v>Canada</v>
      </c>
      <c r="B12" s="3" cm="1">
        <f t="array" ref="B12">MAX(
  IF(
    (score[Nationality]=A12) *
    ((score[Position]=position) + (position="All")) *
    ((score[Club]=team) + (team="All")),
    score[Overall Score]
  )
)</f>
        <v>0.98466337905249279</v>
      </c>
    </row>
    <row r="13" spans="1:2" x14ac:dyDescent="0.3">
      <c r="A13" t="str">
        <v>Chile</v>
      </c>
      <c r="B13" s="3" cm="1">
        <f t="array" ref="B13">MAX(
  IF(
    (score[Nationality]=A13) *
    ((score[Position]=position) + (position="All")) *
    ((score[Club]=team) + (team="All")),
    score[Overall Score]
  )
)</f>
        <v>1.4490281372830984</v>
      </c>
    </row>
    <row r="14" spans="1:2" x14ac:dyDescent="0.3">
      <c r="A14" t="str">
        <v>Colombia</v>
      </c>
      <c r="B14" s="3" cm="1">
        <f t="array" ref="B14">MAX(
  IF(
    (score[Nationality]=A14) *
    ((score[Position]=position) + (position="All")) *
    ((score[Club]=team) + (team="All")),
    score[Overall Score]
  )
)</f>
        <v>8.1062057218503831</v>
      </c>
    </row>
    <row r="15" spans="1:2" x14ac:dyDescent="0.3">
      <c r="A15" t="str">
        <v>Cote D’Ivoire</v>
      </c>
      <c r="B15" s="3" cm="1">
        <f t="array" ref="B15">MAX(
  IF(
    (score[Nationality]=A15) *
    ((score[Position]=position) + (position="All")) *
    ((score[Club]=team) + (team="All")),
    score[Overall Score]
  )
)</f>
        <v>5.2405518553755375</v>
      </c>
    </row>
    <row r="16" spans="1:2" x14ac:dyDescent="0.3">
      <c r="A16" t="str">
        <v>Croatia</v>
      </c>
      <c r="B16" s="3" cm="1">
        <f t="array" ref="B16">MAX(
  IF(
    (score[Nationality]=A16) *
    ((score[Position]=position) + (position="All")) *
    ((score[Club]=team) + (team="All")),
    score[Overall Score]
  )
)</f>
        <v>8.4797008487781333</v>
      </c>
    </row>
    <row r="17" spans="1:2" x14ac:dyDescent="0.3">
      <c r="A17" t="str">
        <v>Czech Republic</v>
      </c>
      <c r="B17" s="3" cm="1">
        <f t="array" ref="B17">MAX(
  IF(
    (score[Nationality]=A17) *
    ((score[Position]=position) + (position="All")) *
    ((score[Club]=team) + (team="All")),
    score[Overall Score]
  )
)</f>
        <v>5.8977682350892948</v>
      </c>
    </row>
    <row r="18" spans="1:2" x14ac:dyDescent="0.3">
      <c r="A18" t="str">
        <v>Denmark</v>
      </c>
      <c r="B18" s="3" cm="1">
        <f t="array" ref="B18">MAX(
  IF(
    (score[Nationality]=A18) *
    ((score[Position]=position) + (position="All")) *
    ((score[Club]=team) + (team="All")),
    score[Overall Score]
  )
)</f>
        <v>6.310014163463002</v>
      </c>
    </row>
    <row r="19" spans="1:2" x14ac:dyDescent="0.3">
      <c r="A19" t="str">
        <v>DR Congo</v>
      </c>
      <c r="B19" s="3" cm="1">
        <f t="array" ref="B19">MAX(
  IF(
    (score[Nationality]=A19) *
    ((score[Position]=position) + (position="All")) *
    ((score[Club]=team) + (team="All")),
    score[Overall Score]
  )
)</f>
        <v>9.0915552613397068</v>
      </c>
    </row>
    <row r="20" spans="1:2" x14ac:dyDescent="0.3">
      <c r="A20" t="str">
        <v>Ecuador</v>
      </c>
      <c r="B20" s="3" cm="1">
        <f t="array" ref="B20">MAX(
  IF(
    (score[Nationality]=A20) *
    ((score[Position]=position) + (position="All")) *
    ((score[Club]=team) + (team="All")),
    score[Overall Score]
  )
)</f>
        <v>7.425712475405069</v>
      </c>
    </row>
    <row r="21" spans="1:2" x14ac:dyDescent="0.3">
      <c r="A21" t="str">
        <v>Egypt</v>
      </c>
      <c r="B21" s="3" cm="1">
        <f t="array" ref="B21">MAX(
  IF(
    (score[Nationality]=A21) *
    ((score[Position]=position) + (position="All")) *
    ((score[Club]=team) + (team="All")),
    score[Overall Score]
  )
)</f>
        <v>9.9724256700128144</v>
      </c>
    </row>
    <row r="22" spans="1:2" x14ac:dyDescent="0.3">
      <c r="A22" t="str">
        <v>England</v>
      </c>
      <c r="B22" s="3" cm="1">
        <f t="array" ref="B22">MAX(
  IF(
    (score[Nationality]=A22) *
    ((score[Position]=position) + (position="All")) *
    ((score[Club]=team) + (team="All")),
    score[Overall Score]
  )
)</f>
        <v>9.0443680908276072</v>
      </c>
    </row>
    <row r="23" spans="1:2" x14ac:dyDescent="0.3">
      <c r="A23" t="str">
        <v>France</v>
      </c>
      <c r="B23" s="3" cm="1">
        <f t="array" ref="B23">MAX(
  IF(
    (score[Nationality]=A23) *
    ((score[Position]=position) + (position="All")) *
    ((score[Club]=team) + (team="All")),
    score[Overall Score]
  )
)</f>
        <v>8.364549392314311</v>
      </c>
    </row>
    <row r="24" spans="1:2" x14ac:dyDescent="0.3">
      <c r="A24" t="str">
        <v>Gabon</v>
      </c>
      <c r="B24" s="3" cm="1">
        <f t="array" ref="B24">MAX(
  IF(
    (score[Nationality]=A24) *
    ((score[Position]=position) + (position="All")) *
    ((score[Club]=team) + (team="All")),
    score[Overall Score]
  )
)</f>
        <v>3.1519476743398602</v>
      </c>
    </row>
    <row r="25" spans="1:2" x14ac:dyDescent="0.3">
      <c r="A25" t="str">
        <v>Gambia</v>
      </c>
      <c r="B25" s="3" cm="1">
        <f t="array" ref="B25">MAX(
  IF(
    (score[Nationality]=A25) *
    ((score[Position]=position) + (position="All")) *
    ((score[Club]=team) + (team="All")),
    score[Overall Score]
  )
)</f>
        <v>4.2132183581407681</v>
      </c>
    </row>
    <row r="26" spans="1:2" x14ac:dyDescent="0.3">
      <c r="A26" t="str">
        <v>Germany</v>
      </c>
      <c r="B26" s="3" cm="1">
        <f t="array" ref="B26">MAX(
  IF(
    (score[Nationality]=A26) *
    ((score[Position]=position) + (position="All")) *
    ((score[Club]=team) + (team="All")),
    score[Overall Score]
  )
)</f>
        <v>5.6035250323141561</v>
      </c>
    </row>
    <row r="27" spans="1:2" x14ac:dyDescent="0.3">
      <c r="A27" t="str">
        <v>Ghana</v>
      </c>
      <c r="B27" s="3" cm="1">
        <f t="array" ref="B27">MAX(
  IF(
    (score[Nationality]=A27) *
    ((score[Position]=position) + (position="All")) *
    ((score[Club]=team) + (team="All")),
    score[Overall Score]
  )
)</f>
        <v>7.9954344118338891</v>
      </c>
    </row>
    <row r="28" spans="1:2" x14ac:dyDescent="0.3">
      <c r="A28" t="str">
        <v>Greece</v>
      </c>
      <c r="B28" s="3" cm="1">
        <f t="array" ref="B28">MAX(
  IF(
    (score[Nationality]=A28) *
    ((score[Position]=position) + (position="All")) *
    ((score[Club]=team) + (team="All")),
    score[Overall Score]
  )
)</f>
        <v>4.1886450159454052</v>
      </c>
    </row>
    <row r="29" spans="1:2" x14ac:dyDescent="0.3">
      <c r="A29" t="str">
        <v>Guinea-Bissau</v>
      </c>
      <c r="B29" s="3" cm="1">
        <f t="array" ref="B29">MAX(
  IF(
    (score[Nationality]=A29) *
    ((score[Position]=position) + (position="All")) *
    ((score[Club]=team) + (team="All")),
    score[Overall Score]
  )
)</f>
        <v>4.646474657767464</v>
      </c>
    </row>
    <row r="30" spans="1:2" x14ac:dyDescent="0.3">
      <c r="A30" t="str">
        <v>Hungary</v>
      </c>
      <c r="B30" s="3" cm="1">
        <f t="array" ref="B30">MAX(
  IF(
    (score[Nationality]=A30) *
    ((score[Position]=position) + (position="All")) *
    ((score[Club]=team) + (team="All")),
    score[Overall Score]
  )
)</f>
        <v>7.1123398747296038</v>
      </c>
    </row>
    <row r="31" spans="1:2" x14ac:dyDescent="0.3">
      <c r="A31" t="str">
        <v>Iceland</v>
      </c>
      <c r="B31" s="3" cm="1">
        <f t="array" ref="B31">MAX(
  IF(
    (score[Nationality]=A31) *
    ((score[Position]=position) + (position="All")) *
    ((score[Club]=team) + (team="All")),
    score[Overall Score]
  )
)</f>
        <v>1.5486914486518588</v>
      </c>
    </row>
    <row r="32" spans="1:2" x14ac:dyDescent="0.3">
      <c r="A32" t="str">
        <v>Iraq</v>
      </c>
      <c r="B32" s="3" cm="1">
        <f t="array" ref="B32">MAX(
  IF(
    (score[Nationality]=A32) *
    ((score[Position]=position) + (position="All")) *
    ((score[Club]=team) + (team="All")),
    score[Overall Score]
  )
)</f>
        <v>0.86922394784776147</v>
      </c>
    </row>
    <row r="33" spans="1:2" x14ac:dyDescent="0.3">
      <c r="A33" t="str">
        <v>Ireland</v>
      </c>
      <c r="B33" s="3" cm="1">
        <f t="array" ref="B33">MAX(
  IF(
    (score[Nationality]=A33) *
    ((score[Position]=position) + (position="All")) *
    ((score[Club]=team) + (team="All")),
    score[Overall Score]
  )
)</f>
        <v>7.7662772652630032</v>
      </c>
    </row>
    <row r="34" spans="1:2" x14ac:dyDescent="0.3">
      <c r="A34" t="str">
        <v>Italy</v>
      </c>
      <c r="B34" s="3" cm="1">
        <f t="array" ref="B34">MAX(
  IF(
    (score[Nationality]=A34) *
    ((score[Position]=position) + (position="All")) *
    ((score[Club]=team) + (team="All")),
    score[Overall Score]
  )
)</f>
        <v>6.123950767660272</v>
      </c>
    </row>
    <row r="35" spans="1:2" x14ac:dyDescent="0.3">
      <c r="A35" t="str">
        <v>Jamaica</v>
      </c>
      <c r="B35" s="3" cm="1">
        <f t="array" ref="B35">MAX(
  IF(
    (score[Nationality]=A35) *
    ((score[Position]=position) + (position="All")) *
    ((score[Club]=team) + (team="All")),
    score[Overall Score]
  )
)</f>
        <v>4.0315573110003742</v>
      </c>
    </row>
    <row r="36" spans="1:2" x14ac:dyDescent="0.3">
      <c r="A36" t="str">
        <v>Japan</v>
      </c>
      <c r="B36" s="3" cm="1">
        <f t="array" ref="B36">MAX(
  IF(
    (score[Nationality]=A36) *
    ((score[Position]=position) + (position="All")) *
    ((score[Club]=team) + (team="All")),
    score[Overall Score]
  )
)</f>
        <v>6.9542157577380426</v>
      </c>
    </row>
    <row r="37" spans="1:2" x14ac:dyDescent="0.3">
      <c r="A37" t="str">
        <v>Kosovo</v>
      </c>
      <c r="B37" s="3" cm="1">
        <f t="array" ref="B37">MAX(
  IF(
    (score[Nationality]=A37) *
    ((score[Position]=position) + (position="All")) *
    ((score[Club]=team) + (team="All")),
    score[Overall Score]
  )
)</f>
        <v>2.8351842584721529</v>
      </c>
    </row>
    <row r="38" spans="1:2" x14ac:dyDescent="0.3">
      <c r="A38" t="str">
        <v>Mali</v>
      </c>
      <c r="B38" s="3" cm="1">
        <f t="array" ref="B38">MAX(
  IF(
    (score[Nationality]=A38) *
    ((score[Position]=position) + (position="All")) *
    ((score[Club]=team) + (team="All")),
    score[Overall Score]
  )
)</f>
        <v>5.0764862342477315</v>
      </c>
    </row>
    <row r="39" spans="1:2" x14ac:dyDescent="0.3">
      <c r="A39" t="str">
        <v>Mexico</v>
      </c>
      <c r="B39" s="3" cm="1">
        <f t="array" ref="B39">MAX(
  IF(
    (score[Nationality]=A39) *
    ((score[Position]=position) + (position="All")) *
    ((score[Club]=team) + (team="All")),
    score[Overall Score]
  )
)</f>
        <v>7.5748313424176601</v>
      </c>
    </row>
    <row r="40" spans="1:2" x14ac:dyDescent="0.3">
      <c r="A40" t="str">
        <v>Morocco</v>
      </c>
      <c r="B40" s="3" cm="1">
        <f t="array" ref="B40">MAX(
  IF(
    (score[Nationality]=A40) *
    ((score[Position]=position) + (position="All")) *
    ((score[Club]=team) + (team="All")),
    score[Overall Score]
  )
)</f>
        <v>6.3382780746003249</v>
      </c>
    </row>
    <row r="41" spans="1:2" x14ac:dyDescent="0.3">
      <c r="A41" t="str">
        <v>Netherlands</v>
      </c>
      <c r="B41" s="3" cm="1">
        <f t="array" ref="B41">MAX(
  IF(
    (score[Nationality]=A41) *
    ((score[Position]=position) + (position="All")) *
    ((score[Club]=team) + (team="All")),
    score[Overall Score]
  )
)</f>
        <v>9.5536258000372829</v>
      </c>
    </row>
    <row r="42" spans="1:2" x14ac:dyDescent="0.3">
      <c r="A42" t="str">
        <v>New Zealand</v>
      </c>
      <c r="B42" s="3" cm="1">
        <f t="array" ref="B42">MAX(
  IF(
    (score[Nationality]=A42) *
    ((score[Position]=position) + (position="All")) *
    ((score[Club]=team) + (team="All")),
    score[Overall Score]
  )
)</f>
        <v>8.8675827234139604</v>
      </c>
    </row>
    <row r="43" spans="1:2" x14ac:dyDescent="0.3">
      <c r="A43" t="str">
        <v>Nigeria</v>
      </c>
      <c r="B43" s="3" cm="1">
        <f t="array" ref="B43">MAX(
  IF(
    (score[Nationality]=A43) *
    ((score[Position]=position) + (position="All")) *
    ((score[Club]=team) + (team="All")),
    score[Overall Score]
  )
)</f>
        <v>7.0147497750987551</v>
      </c>
    </row>
    <row r="44" spans="1:2" x14ac:dyDescent="0.3">
      <c r="A44" t="str">
        <v>Northern Ireland</v>
      </c>
      <c r="B44" s="3" cm="1">
        <f t="array" ref="B44">MAX(
  IF(
    (score[Nationality]=A44) *
    ((score[Position]=position) + (position="All")) *
    ((score[Club]=team) + (team="All")),
    score[Overall Score]
  )
)</f>
        <v>1.4165412178051457</v>
      </c>
    </row>
    <row r="45" spans="1:2" x14ac:dyDescent="0.3">
      <c r="A45" t="str">
        <v>Norway</v>
      </c>
      <c r="B45" s="3" cm="1">
        <f t="array" ref="B45">MAX(
  IF(
    (score[Nationality]=A45) *
    ((score[Position]=position) + (position="All")) *
    ((score[Club]=team) + (team="All")),
    score[Overall Score]
  )
)</f>
        <v>9.3973902599677999</v>
      </c>
    </row>
    <row r="46" spans="1:2" x14ac:dyDescent="0.3">
      <c r="A46" t="str">
        <v>Paraguay</v>
      </c>
      <c r="B46" s="3" cm="1">
        <f t="array" ref="B46">MAX(
  IF(
    (score[Nationality]=A46) *
    ((score[Position]=position) + (position="All")) *
    ((score[Club]=team) + (team="All")),
    score[Overall Score]
  )
)</f>
        <v>2.6258054558148922</v>
      </c>
    </row>
    <row r="47" spans="1:2" x14ac:dyDescent="0.3">
      <c r="A47" t="str">
        <v>Poland</v>
      </c>
      <c r="B47" s="3" cm="1">
        <f t="array" ref="B47">MAX(
  IF(
    (score[Nationality]=A47) *
    ((score[Position]=position) + (position="All")) *
    ((score[Club]=team) + (team="All")),
    score[Overall Score]
  )
)</f>
        <v>5.5734463394050717</v>
      </c>
    </row>
    <row r="48" spans="1:2" x14ac:dyDescent="0.3">
      <c r="A48" t="str">
        <v>Portugal</v>
      </c>
      <c r="B48" s="3" cm="1">
        <f t="array" ref="B48">MAX(
  IF(
    (score[Nationality]=A48) *
    ((score[Position]=position) + (position="All")) *
    ((score[Club]=team) + (team="All")),
    score[Overall Score]
  )
)</f>
        <v>8.7278284946688665</v>
      </c>
    </row>
    <row r="49" spans="1:2" x14ac:dyDescent="0.3">
      <c r="A49" t="str">
        <v>Romania</v>
      </c>
      <c r="B49" s="3" cm="1">
        <f t="array" ref="B49">MAX(
  IF(
    (score[Nationality]=A49) *
    ((score[Position]=position) + (position="All")) *
    ((score[Club]=team) + (team="All")),
    score[Overall Score]
  )
)</f>
        <v>2.4400401639180065</v>
      </c>
    </row>
    <row r="50" spans="1:2" x14ac:dyDescent="0.3">
      <c r="A50" t="str">
        <v>Scotland</v>
      </c>
      <c r="B50" s="3" cm="1">
        <f t="array" ref="B50">MAX(
  IF(
    (score[Nationality]=A50) *
    ((score[Position]=position) + (position="All")) *
    ((score[Club]=team) + (team="All")),
    score[Overall Score]
  )
)</f>
        <v>5.3514804979280051</v>
      </c>
    </row>
    <row r="51" spans="1:2" x14ac:dyDescent="0.3">
      <c r="A51" t="str">
        <v>Senegal</v>
      </c>
      <c r="B51" s="3" cm="1">
        <f t="array" ref="B51">MAX(
  IF(
    (score[Nationality]=A51) *
    ((score[Position]=position) + (position="All")) *
    ((score[Club]=team) + (team="All")),
    score[Overall Score]
  )
)</f>
        <v>6.7920938375002891</v>
      </c>
    </row>
    <row r="52" spans="1:2" x14ac:dyDescent="0.3">
      <c r="A52" t="str">
        <v>Serbia</v>
      </c>
      <c r="B52" s="3" cm="1">
        <f t="array" ref="B52">MAX(
  IF(
    (score[Nationality]=A52) *
    ((score[Position]=position) + (position="All")) *
    ((score[Club]=team) + (team="All")),
    score[Overall Score]
  )
)</f>
        <v>7.882857021438598</v>
      </c>
    </row>
    <row r="53" spans="1:2" x14ac:dyDescent="0.3">
      <c r="A53" t="str">
        <v>Slovakia</v>
      </c>
      <c r="B53" s="3" cm="1">
        <f t="array" ref="B53">MAX(
  IF(
    (score[Nationality]=A53) *
    ((score[Position]=position) + (position="All")) *
    ((score[Club]=team) + (team="All")),
    score[Overall Score]
  )
)</f>
        <v>4.3261248077926941</v>
      </c>
    </row>
    <row r="54" spans="1:2" x14ac:dyDescent="0.3">
      <c r="A54" t="str">
        <v>South Korea</v>
      </c>
      <c r="B54" s="3" cm="1">
        <f t="array" ref="B54">MAX(
  IF(
    (score[Nationality]=A54) *
    ((score[Position]=position) + (position="All")) *
    ((score[Club]=team) + (team="All")),
    score[Overall Score]
  )
)</f>
        <v>5.2267588087546697</v>
      </c>
    </row>
    <row r="55" spans="1:2" x14ac:dyDescent="0.3">
      <c r="A55" t="str">
        <v>Spain</v>
      </c>
      <c r="B55" s="3" cm="1">
        <f t="array" ref="B55">MAX(
  IF(
    (score[Nationality]=A55) *
    ((score[Position]=position) + (position="All")) *
    ((score[Club]=team) + (team="All")),
    score[Overall Score]
  )
)</f>
        <v>7.8895059667129486</v>
      </c>
    </row>
    <row r="56" spans="1:2" x14ac:dyDescent="0.3">
      <c r="A56" t="str">
        <v>Sweden</v>
      </c>
      <c r="B56" s="3" cm="1">
        <f t="array" ref="B56">MAX(
  IF(
    (score[Nationality]=A56) *
    ((score[Position]=position) + (position="All")) *
    ((score[Club]=team) + (team="All")),
    score[Overall Score]
  )
)</f>
        <v>9.689733271845526</v>
      </c>
    </row>
    <row r="57" spans="1:2" x14ac:dyDescent="0.3">
      <c r="A57" t="str">
        <v>Switzerland</v>
      </c>
      <c r="B57" s="3" cm="1">
        <f t="array" ref="B57">MAX(
  IF(
    (score[Nationality]=A57) *
    ((score[Position]=position) + (position="All")) *
    ((score[Club]=team) + (team="All")),
    score[Overall Score]
  )
)</f>
        <v>7.2061233640390432</v>
      </c>
    </row>
    <row r="58" spans="1:2" x14ac:dyDescent="0.3">
      <c r="A58" t="str">
        <v>Turkiye</v>
      </c>
      <c r="B58" s="3" cm="1">
        <f t="array" ref="B58">MAX(
  IF(
    (score[Nationality]=A58) *
    ((score[Position]=position) + (position="All")) *
    ((score[Club]=team) + (team="All")),
    score[Overall Score]
  )
)</f>
        <v>1.9551835153887638</v>
      </c>
    </row>
    <row r="59" spans="1:2" x14ac:dyDescent="0.3">
      <c r="A59" t="str">
        <v>Ukraine</v>
      </c>
      <c r="B59" s="3" cm="1">
        <f t="array" ref="B59">MAX(
  IF(
    (score[Nationality]=A59) *
    ((score[Position]=position) + (position="All")) *
    ((score[Club]=team) + (team="All")),
    score[Overall Score]
  )
)</f>
        <v>7.1058358888213657</v>
      </c>
    </row>
    <row r="60" spans="1:2" x14ac:dyDescent="0.3">
      <c r="A60" t="str">
        <v>United States</v>
      </c>
      <c r="B60" s="3" cm="1">
        <f t="array" ref="B60">MAX(
  IF(
    (score[Nationality]=A60) *
    ((score[Position]=position) + (position="All")) *
    ((score[Club]=team) + (team="All")),
    score[Overall Score]
  )
)</f>
        <v>7.1298730736406846</v>
      </c>
    </row>
    <row r="61" spans="1:2" x14ac:dyDescent="0.3">
      <c r="A61" t="str">
        <v>Uruguay</v>
      </c>
      <c r="B61" s="3" cm="1">
        <f t="array" ref="B61">MAX(
  IF(
    (score[Nationality]=A61) *
    ((score[Position]=position) + (position="All")) *
    ((score[Club]=team) + (team="All")),
    score[Overall Score]
  )
)</f>
        <v>3.8641461986576524</v>
      </c>
    </row>
    <row r="62" spans="1:2" x14ac:dyDescent="0.3">
      <c r="A62" t="str">
        <v>Uzbekistan</v>
      </c>
      <c r="B62" s="3" cm="1">
        <f t="array" ref="B62">MAX(
  IF(
    (score[Nationality]=A62) *
    ((score[Position]=position) + (position="All")) *
    ((score[Club]=team) + (team="All")),
    score[Overall Score]
  )
)</f>
        <v>1.3565992473795361</v>
      </c>
    </row>
    <row r="63" spans="1:2" x14ac:dyDescent="0.3">
      <c r="A63" t="str">
        <v>Wales</v>
      </c>
      <c r="B63" s="3" cm="1">
        <f t="array" ref="B63">MAX(
  IF(
    (score[Nationality]=A63) *
    ((score[Position]=position) + (position="All")) *
    ((score[Club]=team) + (team="All")),
    score[Overall Score]
  )
)</f>
        <v>6.2676330169815024</v>
      </c>
    </row>
    <row r="64" spans="1:2" x14ac:dyDescent="0.3">
      <c r="A64" t="str">
        <v>Zambia</v>
      </c>
      <c r="B64" s="3" cm="1">
        <f t="array" ref="B64">MAX(
  IF(
    (score[Nationality]=A64) *
    ((score[Position]=position) + (position="All")) *
    ((score[Club]=team) + (team="All")),
    score[Overall Score]
  )
)</f>
        <v>2.0389366989642941</v>
      </c>
    </row>
    <row r="65" spans="1:2" x14ac:dyDescent="0.3">
      <c r="A65" t="str">
        <v>Zimbabwe</v>
      </c>
      <c r="B65" s="3" cm="1">
        <f t="array" ref="B65">MAX(
  IF(
    (score[Nationality]=A65) *
    ((score[Position]=position) + (position="All")) *
    ((score[Club]=team) + (team="All")),
    score[Overall Score]
  )
)</f>
        <v>2.546380710546158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A9034-0F2F-4960-9596-21A12B081852}">
  <dimension ref="A1:F2"/>
  <sheetViews>
    <sheetView workbookViewId="0">
      <selection activeCell="F2" sqref="F2"/>
    </sheetView>
  </sheetViews>
  <sheetFormatPr defaultRowHeight="14.4" x14ac:dyDescent="0.3"/>
  <cols>
    <col min="1" max="1" width="13.88671875" customWidth="1"/>
    <col min="2" max="2" width="9.44140625" customWidth="1"/>
    <col min="5" max="5" width="15" customWidth="1"/>
  </cols>
  <sheetData>
    <row r="1" spans="1:6" x14ac:dyDescent="0.3">
      <c r="A1" t="s">
        <v>704</v>
      </c>
      <c r="B1" t="s">
        <v>778</v>
      </c>
      <c r="E1" t="s">
        <v>779</v>
      </c>
      <c r="F1" t="s">
        <v>778</v>
      </c>
    </row>
    <row r="2" spans="1:6" x14ac:dyDescent="0.3">
      <c r="A2" t="str">
        <f>IF(high_score=0,"No Player Match",_xlfn.XLOOKUP(B2,'Score Table'!K:K,'Score Table'!A:A,FALSE))</f>
        <v>Mohamed Salah</v>
      </c>
      <c r="B2" s="3" cm="1">
        <f t="array" ref="B2">IFERROR(MAX(
IF(
  ((score[Club]=team) + (team="All"))*
  ((score[Nationality]=country) + (country="All"))*
  ((score[Position]=position) + (position="All")),
   score[Overall Score]
  )
),"N/A")</f>
        <v>9.9724256700128144</v>
      </c>
      <c r="E2" t="str">
        <f>IF(F2=0,"No Player Match",_xlfn.XLOOKUP(F2,'Score Table'!K:K,'Score Table'!A:A,FALSE))</f>
        <v>Josko Gvardiol</v>
      </c>
      <c r="F2" s="3" cm="1">
        <f t="array" ref="F2">IFERROR(MAX(
IF(
  ((score[Club]=team) + (team="All"))*
  ((score[Nationality]=country) + (country="All"))*
  ((score[Position]=position) + (position="All"))*
  (score[Age]&lt;23),
   score[Overall Score]
  )
),"N/A")</f>
        <v>8.4797008487781333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434811-B986-4164-93AF-5FDB424D11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Player Data 2nd Source</vt:lpstr>
      <vt:lpstr>epl_player_stats_24_25 </vt:lpstr>
      <vt:lpstr>Score Table</vt:lpstr>
      <vt:lpstr>Data Validation</vt:lpstr>
      <vt:lpstr>Dashboard</vt:lpstr>
      <vt:lpstr>Team</vt:lpstr>
      <vt:lpstr>Position</vt:lpstr>
      <vt:lpstr>Country</vt:lpstr>
      <vt:lpstr>Best Player</vt:lpstr>
      <vt:lpstr>best_player</vt:lpstr>
      <vt:lpstr>country</vt:lpstr>
      <vt:lpstr>high_score</vt:lpstr>
      <vt:lpstr>position</vt:lpstr>
      <vt:lpstr>team</vt:lpstr>
      <vt:lpstr>young_player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Wilmott</cp:lastModifiedBy>
  <dcterms:created xsi:type="dcterms:W3CDTF">2025-08-28T13:21:57Z</dcterms:created>
  <dcterms:modified xsi:type="dcterms:W3CDTF">2025-09-16T11:32:56Z</dcterms:modified>
</cp:coreProperties>
</file>